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RS\EE564\2021\"/>
    </mc:Choice>
  </mc:AlternateContent>
  <bookViews>
    <workbookView xWindow="0" yWindow="0" windowWidth="25125" windowHeight="12000"/>
  </bookViews>
  <sheets>
    <sheet name="Data" sheetId="1" r:id="rId1"/>
    <sheet name="TEST" sheetId="5" r:id="rId2"/>
    <sheet name="Parameters" sheetId="2" r:id="rId3"/>
    <sheet name="Calculated Parameters" sheetId="6" r:id="rId4"/>
    <sheet name="Speed_torque" sheetId="3" r:id="rId5"/>
    <sheet name="New_Parameters" sheetId="4" r:id="rId6"/>
    <sheet name="Comparison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K10" i="4"/>
  <c r="K9" i="4"/>
  <c r="K4" i="4"/>
  <c r="K3" i="4"/>
  <c r="G19" i="4"/>
  <c r="G18" i="4"/>
  <c r="G17" i="4"/>
  <c r="G16" i="4"/>
  <c r="G14" i="4"/>
  <c r="G13" i="4"/>
  <c r="G12" i="4"/>
  <c r="G9" i="4"/>
  <c r="G8" i="4"/>
  <c r="G7" i="4"/>
  <c r="G6" i="4"/>
  <c r="G5" i="4"/>
  <c r="G4" i="4"/>
  <c r="C22" i="4"/>
  <c r="C16" i="4"/>
  <c r="C19" i="4"/>
  <c r="C18" i="4"/>
  <c r="C6" i="4"/>
  <c r="C3" i="4"/>
  <c r="C5" i="4"/>
  <c r="C12" i="4"/>
  <c r="C9" i="4"/>
  <c r="E4" i="2"/>
  <c r="C7" i="4"/>
  <c r="C16" i="1"/>
  <c r="G5" i="1"/>
  <c r="C17" i="1"/>
  <c r="C20" i="1" s="1"/>
  <c r="D22" i="1"/>
  <c r="C22" i="1"/>
  <c r="C1444" i="3" l="1"/>
  <c r="C1036" i="3"/>
  <c r="C1422" i="3"/>
  <c r="C972" i="3"/>
  <c r="C1402" i="3"/>
  <c r="C908" i="3"/>
  <c r="C1348" i="3"/>
  <c r="C844" i="3"/>
  <c r="C1292" i="3"/>
  <c r="C780" i="3"/>
  <c r="C1228" i="3"/>
  <c r="C702" i="3"/>
  <c r="C1486" i="3"/>
  <c r="C1164" i="3"/>
  <c r="C606" i="3"/>
  <c r="C1466" i="3"/>
  <c r="C1100" i="3"/>
  <c r="C366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64" i="3"/>
  <c r="C472" i="3"/>
  <c r="C480" i="3"/>
  <c r="C488" i="3"/>
  <c r="C496" i="3"/>
  <c r="C504" i="3"/>
  <c r="C512" i="3"/>
  <c r="C520" i="3"/>
  <c r="C528" i="3"/>
  <c r="C536" i="3"/>
  <c r="C544" i="3"/>
  <c r="C552" i="3"/>
  <c r="C560" i="3"/>
  <c r="C568" i="3"/>
  <c r="C576" i="3"/>
  <c r="C584" i="3"/>
  <c r="C592" i="3"/>
  <c r="C600" i="3"/>
  <c r="C608" i="3"/>
  <c r="C616" i="3"/>
  <c r="C624" i="3"/>
  <c r="C632" i="3"/>
  <c r="C640" i="3"/>
  <c r="C648" i="3"/>
  <c r="C656" i="3"/>
  <c r="C664" i="3"/>
  <c r="C672" i="3"/>
  <c r="C680" i="3"/>
  <c r="C688" i="3"/>
  <c r="C696" i="3"/>
  <c r="C704" i="3"/>
  <c r="C712" i="3"/>
  <c r="C720" i="3"/>
  <c r="C728" i="3"/>
  <c r="C736" i="3"/>
  <c r="C744" i="3"/>
  <c r="C752" i="3"/>
  <c r="C760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545" i="3"/>
  <c r="C553" i="3"/>
  <c r="C561" i="3"/>
  <c r="C569" i="3"/>
  <c r="C577" i="3"/>
  <c r="C585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538" i="3"/>
  <c r="C546" i="3"/>
  <c r="C554" i="3"/>
  <c r="C562" i="3"/>
  <c r="C570" i="3"/>
  <c r="C578" i="3"/>
  <c r="C586" i="3"/>
  <c r="C594" i="3"/>
  <c r="C602" i="3"/>
  <c r="C610" i="3"/>
  <c r="C618" i="3"/>
  <c r="C626" i="3"/>
  <c r="C634" i="3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539" i="3"/>
  <c r="C547" i="3"/>
  <c r="C555" i="3"/>
  <c r="C563" i="3"/>
  <c r="C571" i="3"/>
  <c r="C579" i="3"/>
  <c r="C587" i="3"/>
  <c r="C595" i="3"/>
  <c r="C603" i="3"/>
  <c r="C611" i="3"/>
  <c r="C619" i="3"/>
  <c r="C627" i="3"/>
  <c r="C635" i="3"/>
  <c r="C643" i="3"/>
  <c r="C651" i="3"/>
  <c r="C659" i="3"/>
  <c r="C667" i="3"/>
  <c r="C675" i="3"/>
  <c r="C683" i="3"/>
  <c r="C691" i="3"/>
  <c r="C699" i="3"/>
  <c r="C707" i="3"/>
  <c r="C715" i="3"/>
  <c r="C723" i="3"/>
  <c r="C731" i="3"/>
  <c r="C739" i="3"/>
  <c r="C747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541" i="3"/>
  <c r="C549" i="3"/>
  <c r="C557" i="3"/>
  <c r="C565" i="3"/>
  <c r="C573" i="3"/>
  <c r="C581" i="3"/>
  <c r="C589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495" i="3"/>
  <c r="C503" i="3"/>
  <c r="C511" i="3"/>
  <c r="C519" i="3"/>
  <c r="C527" i="3"/>
  <c r="C535" i="3"/>
  <c r="C543" i="3"/>
  <c r="C551" i="3"/>
  <c r="C559" i="3"/>
  <c r="C567" i="3"/>
  <c r="C575" i="3"/>
  <c r="C583" i="3"/>
  <c r="C591" i="3"/>
  <c r="C599" i="3"/>
  <c r="C607" i="3"/>
  <c r="C615" i="3"/>
  <c r="C623" i="3"/>
  <c r="C631" i="3"/>
  <c r="C38" i="3"/>
  <c r="C102" i="3"/>
  <c r="C166" i="3"/>
  <c r="C230" i="3"/>
  <c r="C276" i="3"/>
  <c r="C308" i="3"/>
  <c r="C340" i="3"/>
  <c r="C372" i="3"/>
  <c r="C404" i="3"/>
  <c r="C436" i="3"/>
  <c r="C468" i="3"/>
  <c r="C500" i="3"/>
  <c r="C532" i="3"/>
  <c r="C564" i="3"/>
  <c r="C593" i="3"/>
  <c r="C609" i="3"/>
  <c r="C625" i="3"/>
  <c r="C639" i="3"/>
  <c r="C650" i="3"/>
  <c r="C661" i="3"/>
  <c r="C671" i="3"/>
  <c r="C682" i="3"/>
  <c r="C693" i="3"/>
  <c r="C703" i="3"/>
  <c r="C714" i="3"/>
  <c r="C725" i="3"/>
  <c r="C735" i="3"/>
  <c r="C746" i="3"/>
  <c r="C756" i="3"/>
  <c r="C765" i="3"/>
  <c r="C773" i="3"/>
  <c r="C781" i="3"/>
  <c r="C789" i="3"/>
  <c r="C797" i="3"/>
  <c r="C805" i="3"/>
  <c r="C813" i="3"/>
  <c r="C821" i="3"/>
  <c r="C829" i="3"/>
  <c r="C837" i="3"/>
  <c r="C845" i="3"/>
  <c r="C853" i="3"/>
  <c r="C861" i="3"/>
  <c r="C869" i="3"/>
  <c r="C877" i="3"/>
  <c r="C885" i="3"/>
  <c r="C893" i="3"/>
  <c r="C901" i="3"/>
  <c r="C909" i="3"/>
  <c r="C917" i="3"/>
  <c r="C925" i="3"/>
  <c r="C933" i="3"/>
  <c r="C941" i="3"/>
  <c r="C949" i="3"/>
  <c r="C957" i="3"/>
  <c r="C965" i="3"/>
  <c r="C973" i="3"/>
  <c r="C981" i="3"/>
  <c r="C989" i="3"/>
  <c r="C997" i="3"/>
  <c r="C1005" i="3"/>
  <c r="C1013" i="3"/>
  <c r="C1021" i="3"/>
  <c r="C1029" i="3"/>
  <c r="C1037" i="3"/>
  <c r="C1045" i="3"/>
  <c r="C1053" i="3"/>
  <c r="C1061" i="3"/>
  <c r="C1069" i="3"/>
  <c r="C1077" i="3"/>
  <c r="C1085" i="3"/>
  <c r="C1093" i="3"/>
  <c r="C1101" i="3"/>
  <c r="C1109" i="3"/>
  <c r="C1117" i="3"/>
  <c r="C1125" i="3"/>
  <c r="C1133" i="3"/>
  <c r="C1141" i="3"/>
  <c r="C1149" i="3"/>
  <c r="C1157" i="3"/>
  <c r="C1165" i="3"/>
  <c r="C1173" i="3"/>
  <c r="C1181" i="3"/>
  <c r="C1189" i="3"/>
  <c r="C1197" i="3"/>
  <c r="C1205" i="3"/>
  <c r="C1213" i="3"/>
  <c r="C1221" i="3"/>
  <c r="C1229" i="3"/>
  <c r="C1237" i="3"/>
  <c r="C1245" i="3"/>
  <c r="C1253" i="3"/>
  <c r="C1261" i="3"/>
  <c r="C1269" i="3"/>
  <c r="C1277" i="3"/>
  <c r="C1285" i="3"/>
  <c r="C1293" i="3"/>
  <c r="C1301" i="3"/>
  <c r="C1309" i="3"/>
  <c r="C1317" i="3"/>
  <c r="C1325" i="3"/>
  <c r="C1333" i="3"/>
  <c r="C1341" i="3"/>
  <c r="C1349" i="3"/>
  <c r="C1357" i="3"/>
  <c r="C1365" i="3"/>
  <c r="C1373" i="3"/>
  <c r="C1381" i="3"/>
  <c r="C1389" i="3"/>
  <c r="C1397" i="3"/>
  <c r="C1405" i="3"/>
  <c r="C1413" i="3"/>
  <c r="C1421" i="3"/>
  <c r="C1429" i="3"/>
  <c r="C1437" i="3"/>
  <c r="C1445" i="3"/>
  <c r="C1453" i="3"/>
  <c r="C1461" i="3"/>
  <c r="C1469" i="3"/>
  <c r="C1477" i="3"/>
  <c r="C1485" i="3"/>
  <c r="C1493" i="3"/>
  <c r="C1501" i="3"/>
  <c r="C766" i="3"/>
  <c r="C1214" i="3"/>
  <c r="C46" i="3"/>
  <c r="C110" i="3"/>
  <c r="C174" i="3"/>
  <c r="C238" i="3"/>
  <c r="C278" i="3"/>
  <c r="C310" i="3"/>
  <c r="C342" i="3"/>
  <c r="C374" i="3"/>
  <c r="C406" i="3"/>
  <c r="C438" i="3"/>
  <c r="C470" i="3"/>
  <c r="C502" i="3"/>
  <c r="C534" i="3"/>
  <c r="C566" i="3"/>
  <c r="C596" i="3"/>
  <c r="C612" i="3"/>
  <c r="C628" i="3"/>
  <c r="C641" i="3"/>
  <c r="C652" i="3"/>
  <c r="C662" i="3"/>
  <c r="C673" i="3"/>
  <c r="C684" i="3"/>
  <c r="C694" i="3"/>
  <c r="C705" i="3"/>
  <c r="C716" i="3"/>
  <c r="C726" i="3"/>
  <c r="C737" i="3"/>
  <c r="C748" i="3"/>
  <c r="C757" i="3"/>
  <c r="C774" i="3"/>
  <c r="C782" i="3"/>
  <c r="C790" i="3"/>
  <c r="C798" i="3"/>
  <c r="C806" i="3"/>
  <c r="C814" i="3"/>
  <c r="C822" i="3"/>
  <c r="C830" i="3"/>
  <c r="C838" i="3"/>
  <c r="C846" i="3"/>
  <c r="C854" i="3"/>
  <c r="C862" i="3"/>
  <c r="C870" i="3"/>
  <c r="C878" i="3"/>
  <c r="C886" i="3"/>
  <c r="C894" i="3"/>
  <c r="C902" i="3"/>
  <c r="C910" i="3"/>
  <c r="C918" i="3"/>
  <c r="C926" i="3"/>
  <c r="C934" i="3"/>
  <c r="C942" i="3"/>
  <c r="C950" i="3"/>
  <c r="C958" i="3"/>
  <c r="C966" i="3"/>
  <c r="C974" i="3"/>
  <c r="C982" i="3"/>
  <c r="C990" i="3"/>
  <c r="C998" i="3"/>
  <c r="C1006" i="3"/>
  <c r="C1014" i="3"/>
  <c r="C1022" i="3"/>
  <c r="C1030" i="3"/>
  <c r="C1038" i="3"/>
  <c r="C1046" i="3"/>
  <c r="C1054" i="3"/>
  <c r="C1062" i="3"/>
  <c r="C1070" i="3"/>
  <c r="C1078" i="3"/>
  <c r="C1086" i="3"/>
  <c r="C1094" i="3"/>
  <c r="C1102" i="3"/>
  <c r="C1110" i="3"/>
  <c r="C1118" i="3"/>
  <c r="C1126" i="3"/>
  <c r="C1134" i="3"/>
  <c r="C1142" i="3"/>
  <c r="C1150" i="3"/>
  <c r="C1158" i="3"/>
  <c r="C1166" i="3"/>
  <c r="C1174" i="3"/>
  <c r="C1182" i="3"/>
  <c r="C1190" i="3"/>
  <c r="C1198" i="3"/>
  <c r="C1206" i="3"/>
  <c r="C1222" i="3"/>
  <c r="C1230" i="3"/>
  <c r="C1238" i="3"/>
  <c r="C1246" i="3"/>
  <c r="C1254" i="3"/>
  <c r="C1262" i="3"/>
  <c r="C1270" i="3"/>
  <c r="C1278" i="3"/>
  <c r="C1286" i="3"/>
  <c r="C1294" i="3"/>
  <c r="C1302" i="3"/>
  <c r="C1310" i="3"/>
  <c r="C1318" i="3"/>
  <c r="C1326" i="3"/>
  <c r="C1334" i="3"/>
  <c r="C1342" i="3"/>
  <c r="C1350" i="3"/>
  <c r="C1366" i="3"/>
  <c r="C1374" i="3"/>
  <c r="C1382" i="3"/>
  <c r="C1390" i="3"/>
  <c r="C1398" i="3"/>
  <c r="C54" i="3"/>
  <c r="C118" i="3"/>
  <c r="C182" i="3"/>
  <c r="C246" i="3"/>
  <c r="C284" i="3"/>
  <c r="C316" i="3"/>
  <c r="C348" i="3"/>
  <c r="C380" i="3"/>
  <c r="C412" i="3"/>
  <c r="C444" i="3"/>
  <c r="C476" i="3"/>
  <c r="C508" i="3"/>
  <c r="C540" i="3"/>
  <c r="C572" i="3"/>
  <c r="C597" i="3"/>
  <c r="C613" i="3"/>
  <c r="C629" i="3"/>
  <c r="C642" i="3"/>
  <c r="C653" i="3"/>
  <c r="C663" i="3"/>
  <c r="C674" i="3"/>
  <c r="C685" i="3"/>
  <c r="C695" i="3"/>
  <c r="C706" i="3"/>
  <c r="C717" i="3"/>
  <c r="C727" i="3"/>
  <c r="C738" i="3"/>
  <c r="C749" i="3"/>
  <c r="C758" i="3"/>
  <c r="C767" i="3"/>
  <c r="C775" i="3"/>
  <c r="C783" i="3"/>
  <c r="C791" i="3"/>
  <c r="C799" i="3"/>
  <c r="C807" i="3"/>
  <c r="C815" i="3"/>
  <c r="C823" i="3"/>
  <c r="C831" i="3"/>
  <c r="C839" i="3"/>
  <c r="C847" i="3"/>
  <c r="C855" i="3"/>
  <c r="C863" i="3"/>
  <c r="C871" i="3"/>
  <c r="C879" i="3"/>
  <c r="C887" i="3"/>
  <c r="C895" i="3"/>
  <c r="C903" i="3"/>
  <c r="C911" i="3"/>
  <c r="C919" i="3"/>
  <c r="C927" i="3"/>
  <c r="C935" i="3"/>
  <c r="C943" i="3"/>
  <c r="C951" i="3"/>
  <c r="C959" i="3"/>
  <c r="C967" i="3"/>
  <c r="C975" i="3"/>
  <c r="C983" i="3"/>
  <c r="C991" i="3"/>
  <c r="C999" i="3"/>
  <c r="C1007" i="3"/>
  <c r="C1015" i="3"/>
  <c r="C1023" i="3"/>
  <c r="C1031" i="3"/>
  <c r="C1039" i="3"/>
  <c r="C1047" i="3"/>
  <c r="C1055" i="3"/>
  <c r="C1063" i="3"/>
  <c r="C1071" i="3"/>
  <c r="C1079" i="3"/>
  <c r="C1087" i="3"/>
  <c r="C1095" i="3"/>
  <c r="C1103" i="3"/>
  <c r="C1111" i="3"/>
  <c r="C1119" i="3"/>
  <c r="C1127" i="3"/>
  <c r="C1135" i="3"/>
  <c r="C1143" i="3"/>
  <c r="C1151" i="3"/>
  <c r="C1159" i="3"/>
  <c r="C1167" i="3"/>
  <c r="C1175" i="3"/>
  <c r="C1183" i="3"/>
  <c r="C1191" i="3"/>
  <c r="C1199" i="3"/>
  <c r="C1207" i="3"/>
  <c r="C1215" i="3"/>
  <c r="C1223" i="3"/>
  <c r="C1231" i="3"/>
  <c r="C1239" i="3"/>
  <c r="C1247" i="3"/>
  <c r="C1255" i="3"/>
  <c r="C1263" i="3"/>
  <c r="C1271" i="3"/>
  <c r="C1279" i="3"/>
  <c r="C1287" i="3"/>
  <c r="C1295" i="3"/>
  <c r="C1303" i="3"/>
  <c r="C1311" i="3"/>
  <c r="C1319" i="3"/>
  <c r="C1327" i="3"/>
  <c r="C1335" i="3"/>
  <c r="C1343" i="3"/>
  <c r="C1351" i="3"/>
  <c r="C1359" i="3"/>
  <c r="C1367" i="3"/>
  <c r="C1375" i="3"/>
  <c r="C1383" i="3"/>
  <c r="C1391" i="3"/>
  <c r="C1399" i="3"/>
  <c r="C1407" i="3"/>
  <c r="C1415" i="3"/>
  <c r="C1423" i="3"/>
  <c r="C1431" i="3"/>
  <c r="C1439" i="3"/>
  <c r="C1447" i="3"/>
  <c r="C1455" i="3"/>
  <c r="C1463" i="3"/>
  <c r="C1471" i="3"/>
  <c r="C1479" i="3"/>
  <c r="C1487" i="3"/>
  <c r="C1495" i="3"/>
  <c r="C1503" i="3"/>
  <c r="C62" i="3"/>
  <c r="C126" i="3"/>
  <c r="C190" i="3"/>
  <c r="C254" i="3"/>
  <c r="C286" i="3"/>
  <c r="C318" i="3"/>
  <c r="C350" i="3"/>
  <c r="C382" i="3"/>
  <c r="C414" i="3"/>
  <c r="C446" i="3"/>
  <c r="C478" i="3"/>
  <c r="C510" i="3"/>
  <c r="C542" i="3"/>
  <c r="C574" i="3"/>
  <c r="C598" i="3"/>
  <c r="C614" i="3"/>
  <c r="C630" i="3"/>
  <c r="C644" i="3"/>
  <c r="C654" i="3"/>
  <c r="C665" i="3"/>
  <c r="C676" i="3"/>
  <c r="C686" i="3"/>
  <c r="C697" i="3"/>
  <c r="C708" i="3"/>
  <c r="C718" i="3"/>
  <c r="C729" i="3"/>
  <c r="C740" i="3"/>
  <c r="C750" i="3"/>
  <c r="C759" i="3"/>
  <c r="C768" i="3"/>
  <c r="C776" i="3"/>
  <c r="C784" i="3"/>
  <c r="C792" i="3"/>
  <c r="C800" i="3"/>
  <c r="C808" i="3"/>
  <c r="C816" i="3"/>
  <c r="C824" i="3"/>
  <c r="C832" i="3"/>
  <c r="C840" i="3"/>
  <c r="C848" i="3"/>
  <c r="C856" i="3"/>
  <c r="C864" i="3"/>
  <c r="C872" i="3"/>
  <c r="C880" i="3"/>
  <c r="C888" i="3"/>
  <c r="C896" i="3"/>
  <c r="C904" i="3"/>
  <c r="C912" i="3"/>
  <c r="C920" i="3"/>
  <c r="C928" i="3"/>
  <c r="C936" i="3"/>
  <c r="C944" i="3"/>
  <c r="C952" i="3"/>
  <c r="C960" i="3"/>
  <c r="C968" i="3"/>
  <c r="C976" i="3"/>
  <c r="C984" i="3"/>
  <c r="C992" i="3"/>
  <c r="C1000" i="3"/>
  <c r="C1008" i="3"/>
  <c r="C1016" i="3"/>
  <c r="C1024" i="3"/>
  <c r="C1032" i="3"/>
  <c r="C1040" i="3"/>
  <c r="C1048" i="3"/>
  <c r="C1056" i="3"/>
  <c r="C1064" i="3"/>
  <c r="C1072" i="3"/>
  <c r="C1080" i="3"/>
  <c r="C1088" i="3"/>
  <c r="C1096" i="3"/>
  <c r="C1104" i="3"/>
  <c r="C1112" i="3"/>
  <c r="C1120" i="3"/>
  <c r="C1128" i="3"/>
  <c r="C1136" i="3"/>
  <c r="C1144" i="3"/>
  <c r="C1152" i="3"/>
  <c r="C1160" i="3"/>
  <c r="C1168" i="3"/>
  <c r="C1176" i="3"/>
  <c r="C1184" i="3"/>
  <c r="C1192" i="3"/>
  <c r="C1200" i="3"/>
  <c r="C1208" i="3"/>
  <c r="C1216" i="3"/>
  <c r="C1224" i="3"/>
  <c r="C1232" i="3"/>
  <c r="C1240" i="3"/>
  <c r="C1248" i="3"/>
  <c r="C1256" i="3"/>
  <c r="C1264" i="3"/>
  <c r="C1272" i="3"/>
  <c r="C1280" i="3"/>
  <c r="C1288" i="3"/>
  <c r="C1296" i="3"/>
  <c r="C1304" i="3"/>
  <c r="C1312" i="3"/>
  <c r="C1320" i="3"/>
  <c r="C1328" i="3"/>
  <c r="C1336" i="3"/>
  <c r="C1344" i="3"/>
  <c r="C1352" i="3"/>
  <c r="C1360" i="3"/>
  <c r="C1368" i="3"/>
  <c r="C1376" i="3"/>
  <c r="C1384" i="3"/>
  <c r="C1392" i="3"/>
  <c r="C1400" i="3"/>
  <c r="C1408" i="3"/>
  <c r="C1416" i="3"/>
  <c r="C1424" i="3"/>
  <c r="C1432" i="3"/>
  <c r="C1440" i="3"/>
  <c r="C1448" i="3"/>
  <c r="C1456" i="3"/>
  <c r="C1464" i="3"/>
  <c r="C1472" i="3"/>
  <c r="C1480" i="3"/>
  <c r="C1488" i="3"/>
  <c r="C1496" i="3"/>
  <c r="C6" i="3"/>
  <c r="C70" i="3"/>
  <c r="C134" i="3"/>
  <c r="C198" i="3"/>
  <c r="C260" i="3"/>
  <c r="C292" i="3"/>
  <c r="C324" i="3"/>
  <c r="C356" i="3"/>
  <c r="C388" i="3"/>
  <c r="C420" i="3"/>
  <c r="C452" i="3"/>
  <c r="C484" i="3"/>
  <c r="C516" i="3"/>
  <c r="C548" i="3"/>
  <c r="C580" i="3"/>
  <c r="C601" i="3"/>
  <c r="C617" i="3"/>
  <c r="C633" i="3"/>
  <c r="C645" i="3"/>
  <c r="C655" i="3"/>
  <c r="C666" i="3"/>
  <c r="C677" i="3"/>
  <c r="C687" i="3"/>
  <c r="C698" i="3"/>
  <c r="C709" i="3"/>
  <c r="C719" i="3"/>
  <c r="C730" i="3"/>
  <c r="C741" i="3"/>
  <c r="C751" i="3"/>
  <c r="C761" i="3"/>
  <c r="C769" i="3"/>
  <c r="C777" i="3"/>
  <c r="C785" i="3"/>
  <c r="C793" i="3"/>
  <c r="C801" i="3"/>
  <c r="C809" i="3"/>
  <c r="C817" i="3"/>
  <c r="C825" i="3"/>
  <c r="C833" i="3"/>
  <c r="C841" i="3"/>
  <c r="C849" i="3"/>
  <c r="C857" i="3"/>
  <c r="C865" i="3"/>
  <c r="C873" i="3"/>
  <c r="C881" i="3"/>
  <c r="C889" i="3"/>
  <c r="C897" i="3"/>
  <c r="C905" i="3"/>
  <c r="C913" i="3"/>
  <c r="C921" i="3"/>
  <c r="C929" i="3"/>
  <c r="C937" i="3"/>
  <c r="C945" i="3"/>
  <c r="C953" i="3"/>
  <c r="C961" i="3"/>
  <c r="C969" i="3"/>
  <c r="C977" i="3"/>
  <c r="C985" i="3"/>
  <c r="C993" i="3"/>
  <c r="C1001" i="3"/>
  <c r="C1009" i="3"/>
  <c r="C1017" i="3"/>
  <c r="C1025" i="3"/>
  <c r="C1033" i="3"/>
  <c r="C1041" i="3"/>
  <c r="C1049" i="3"/>
  <c r="C1057" i="3"/>
  <c r="C1065" i="3"/>
  <c r="C1073" i="3"/>
  <c r="C1081" i="3"/>
  <c r="C1089" i="3"/>
  <c r="C1097" i="3"/>
  <c r="C1105" i="3"/>
  <c r="C1113" i="3"/>
  <c r="C1121" i="3"/>
  <c r="C1129" i="3"/>
  <c r="C1137" i="3"/>
  <c r="C1145" i="3"/>
  <c r="C1153" i="3"/>
  <c r="C1161" i="3"/>
  <c r="C1169" i="3"/>
  <c r="C1177" i="3"/>
  <c r="C1185" i="3"/>
  <c r="C1193" i="3"/>
  <c r="C1201" i="3"/>
  <c r="C1209" i="3"/>
  <c r="C1217" i="3"/>
  <c r="C1225" i="3"/>
  <c r="C1233" i="3"/>
  <c r="C1241" i="3"/>
  <c r="C1249" i="3"/>
  <c r="C1257" i="3"/>
  <c r="C1265" i="3"/>
  <c r="C1273" i="3"/>
  <c r="C1281" i="3"/>
  <c r="C1289" i="3"/>
  <c r="C1297" i="3"/>
  <c r="C1305" i="3"/>
  <c r="C1313" i="3"/>
  <c r="C1321" i="3"/>
  <c r="C1329" i="3"/>
  <c r="C1337" i="3"/>
  <c r="C1345" i="3"/>
  <c r="C1353" i="3"/>
  <c r="C1361" i="3"/>
  <c r="C1369" i="3"/>
  <c r="C1377" i="3"/>
  <c r="C1385" i="3"/>
  <c r="C1393" i="3"/>
  <c r="C1401" i="3"/>
  <c r="C1409" i="3"/>
  <c r="C1417" i="3"/>
  <c r="C1425" i="3"/>
  <c r="C1433" i="3"/>
  <c r="C1441" i="3"/>
  <c r="C1449" i="3"/>
  <c r="C1457" i="3"/>
  <c r="C1465" i="3"/>
  <c r="C1473" i="3"/>
  <c r="C1481" i="3"/>
  <c r="C1489" i="3"/>
  <c r="C1497" i="3"/>
  <c r="C1314" i="3"/>
  <c r="C14" i="3"/>
  <c r="C78" i="3"/>
  <c r="C142" i="3"/>
  <c r="C206" i="3"/>
  <c r="C262" i="3"/>
  <c r="C294" i="3"/>
  <c r="C326" i="3"/>
  <c r="C358" i="3"/>
  <c r="C390" i="3"/>
  <c r="C422" i="3"/>
  <c r="C454" i="3"/>
  <c r="C486" i="3"/>
  <c r="C518" i="3"/>
  <c r="C550" i="3"/>
  <c r="C582" i="3"/>
  <c r="C604" i="3"/>
  <c r="C620" i="3"/>
  <c r="C636" i="3"/>
  <c r="C646" i="3"/>
  <c r="C657" i="3"/>
  <c r="C668" i="3"/>
  <c r="C678" i="3"/>
  <c r="C689" i="3"/>
  <c r="C700" i="3"/>
  <c r="C710" i="3"/>
  <c r="C721" i="3"/>
  <c r="C732" i="3"/>
  <c r="C742" i="3"/>
  <c r="C753" i="3"/>
  <c r="C762" i="3"/>
  <c r="C770" i="3"/>
  <c r="C778" i="3"/>
  <c r="C786" i="3"/>
  <c r="C794" i="3"/>
  <c r="C802" i="3"/>
  <c r="C810" i="3"/>
  <c r="C818" i="3"/>
  <c r="C826" i="3"/>
  <c r="C834" i="3"/>
  <c r="C842" i="3"/>
  <c r="C850" i="3"/>
  <c r="C858" i="3"/>
  <c r="C866" i="3"/>
  <c r="C874" i="3"/>
  <c r="C882" i="3"/>
  <c r="C890" i="3"/>
  <c r="C898" i="3"/>
  <c r="C906" i="3"/>
  <c r="C914" i="3"/>
  <c r="C922" i="3"/>
  <c r="C930" i="3"/>
  <c r="C938" i="3"/>
  <c r="C946" i="3"/>
  <c r="C954" i="3"/>
  <c r="C962" i="3"/>
  <c r="C970" i="3"/>
  <c r="C978" i="3"/>
  <c r="C986" i="3"/>
  <c r="C994" i="3"/>
  <c r="C1002" i="3"/>
  <c r="C1010" i="3"/>
  <c r="C1018" i="3"/>
  <c r="C1026" i="3"/>
  <c r="C1034" i="3"/>
  <c r="C1042" i="3"/>
  <c r="C1050" i="3"/>
  <c r="C1058" i="3"/>
  <c r="C1066" i="3"/>
  <c r="C1074" i="3"/>
  <c r="C1082" i="3"/>
  <c r="C1090" i="3"/>
  <c r="C1098" i="3"/>
  <c r="C1106" i="3"/>
  <c r="C1114" i="3"/>
  <c r="C1122" i="3"/>
  <c r="C1130" i="3"/>
  <c r="C1138" i="3"/>
  <c r="C1146" i="3"/>
  <c r="C1154" i="3"/>
  <c r="C1162" i="3"/>
  <c r="C1170" i="3"/>
  <c r="C1178" i="3"/>
  <c r="C1186" i="3"/>
  <c r="C1194" i="3"/>
  <c r="C1202" i="3"/>
  <c r="C1210" i="3"/>
  <c r="C1218" i="3"/>
  <c r="C1226" i="3"/>
  <c r="C1234" i="3"/>
  <c r="C1242" i="3"/>
  <c r="C1250" i="3"/>
  <c r="C1258" i="3"/>
  <c r="C1266" i="3"/>
  <c r="C1274" i="3"/>
  <c r="C1282" i="3"/>
  <c r="C1290" i="3"/>
  <c r="C1306" i="3"/>
  <c r="C1322" i="3"/>
  <c r="C1330" i="3"/>
  <c r="C1338" i="3"/>
  <c r="C1346" i="3"/>
  <c r="C1354" i="3"/>
  <c r="C1362" i="3"/>
  <c r="C1370" i="3"/>
  <c r="C1378" i="3"/>
  <c r="C1386" i="3"/>
  <c r="C1394" i="3"/>
  <c r="C22" i="3"/>
  <c r="C86" i="3"/>
  <c r="C150" i="3"/>
  <c r="C214" i="3"/>
  <c r="C268" i="3"/>
  <c r="C300" i="3"/>
  <c r="C332" i="3"/>
  <c r="C364" i="3"/>
  <c r="C396" i="3"/>
  <c r="C428" i="3"/>
  <c r="C460" i="3"/>
  <c r="C492" i="3"/>
  <c r="C524" i="3"/>
  <c r="C556" i="3"/>
  <c r="C588" i="3"/>
  <c r="C605" i="3"/>
  <c r="C621" i="3"/>
  <c r="C637" i="3"/>
  <c r="C647" i="3"/>
  <c r="C658" i="3"/>
  <c r="C669" i="3"/>
  <c r="C679" i="3"/>
  <c r="C690" i="3"/>
  <c r="C701" i="3"/>
  <c r="C711" i="3"/>
  <c r="C722" i="3"/>
  <c r="C733" i="3"/>
  <c r="C743" i="3"/>
  <c r="C754" i="3"/>
  <c r="C763" i="3"/>
  <c r="C771" i="3"/>
  <c r="C779" i="3"/>
  <c r="C787" i="3"/>
  <c r="C795" i="3"/>
  <c r="C803" i="3"/>
  <c r="C811" i="3"/>
  <c r="C819" i="3"/>
  <c r="C827" i="3"/>
  <c r="C835" i="3"/>
  <c r="C843" i="3"/>
  <c r="C851" i="3"/>
  <c r="C859" i="3"/>
  <c r="C867" i="3"/>
  <c r="C875" i="3"/>
  <c r="C883" i="3"/>
  <c r="C891" i="3"/>
  <c r="C899" i="3"/>
  <c r="C907" i="3"/>
  <c r="C915" i="3"/>
  <c r="C923" i="3"/>
  <c r="C931" i="3"/>
  <c r="C939" i="3"/>
  <c r="C947" i="3"/>
  <c r="C955" i="3"/>
  <c r="C963" i="3"/>
  <c r="C971" i="3"/>
  <c r="C979" i="3"/>
  <c r="C987" i="3"/>
  <c r="C995" i="3"/>
  <c r="C1003" i="3"/>
  <c r="C1011" i="3"/>
  <c r="C1019" i="3"/>
  <c r="C1027" i="3"/>
  <c r="C1035" i="3"/>
  <c r="C1043" i="3"/>
  <c r="C1051" i="3"/>
  <c r="C1059" i="3"/>
  <c r="C1067" i="3"/>
  <c r="C1075" i="3"/>
  <c r="C1083" i="3"/>
  <c r="C1091" i="3"/>
  <c r="C1099" i="3"/>
  <c r="C1107" i="3"/>
  <c r="C1115" i="3"/>
  <c r="C1123" i="3"/>
  <c r="C1131" i="3"/>
  <c r="C1139" i="3"/>
  <c r="C1147" i="3"/>
  <c r="C1155" i="3"/>
  <c r="C1163" i="3"/>
  <c r="C1171" i="3"/>
  <c r="C1179" i="3"/>
  <c r="C1187" i="3"/>
  <c r="C1195" i="3"/>
  <c r="C1203" i="3"/>
  <c r="C1211" i="3"/>
  <c r="C1219" i="3"/>
  <c r="C1227" i="3"/>
  <c r="C1235" i="3"/>
  <c r="C1243" i="3"/>
  <c r="C1251" i="3"/>
  <c r="C1259" i="3"/>
  <c r="C1267" i="3"/>
  <c r="C1275" i="3"/>
  <c r="C1283" i="3"/>
  <c r="C1291" i="3"/>
  <c r="C1299" i="3"/>
  <c r="C1307" i="3"/>
  <c r="C1315" i="3"/>
  <c r="C1323" i="3"/>
  <c r="C1331" i="3"/>
  <c r="C1339" i="3"/>
  <c r="C1347" i="3"/>
  <c r="C1355" i="3"/>
  <c r="C1363" i="3"/>
  <c r="C1371" i="3"/>
  <c r="C1379" i="3"/>
  <c r="C1387" i="3"/>
  <c r="C1395" i="3"/>
  <c r="C1403" i="3"/>
  <c r="C1411" i="3"/>
  <c r="C1419" i="3"/>
  <c r="C1427" i="3"/>
  <c r="C1435" i="3"/>
  <c r="C1443" i="3"/>
  <c r="C1451" i="3"/>
  <c r="C1459" i="3"/>
  <c r="C1467" i="3"/>
  <c r="C1475" i="3"/>
  <c r="C1483" i="3"/>
  <c r="C1491" i="3"/>
  <c r="C1499" i="3"/>
  <c r="C3" i="3"/>
  <c r="C1484" i="3"/>
  <c r="C1462" i="3"/>
  <c r="C1442" i="3"/>
  <c r="C1420" i="3"/>
  <c r="C1396" i="3"/>
  <c r="C1340" i="3"/>
  <c r="C1284" i="3"/>
  <c r="C1220" i="3"/>
  <c r="C1156" i="3"/>
  <c r="C1092" i="3"/>
  <c r="C1028" i="3"/>
  <c r="C964" i="3"/>
  <c r="C900" i="3"/>
  <c r="C836" i="3"/>
  <c r="C772" i="3"/>
  <c r="C692" i="3"/>
  <c r="C590" i="3"/>
  <c r="C334" i="3"/>
  <c r="C1502" i="3"/>
  <c r="C1482" i="3"/>
  <c r="C1460" i="3"/>
  <c r="C1438" i="3"/>
  <c r="C1418" i="3"/>
  <c r="C1388" i="3"/>
  <c r="C1332" i="3"/>
  <c r="C1276" i="3"/>
  <c r="C1212" i="3"/>
  <c r="C1148" i="3"/>
  <c r="C1084" i="3"/>
  <c r="C1020" i="3"/>
  <c r="C956" i="3"/>
  <c r="C892" i="3"/>
  <c r="C828" i="3"/>
  <c r="C764" i="3"/>
  <c r="C681" i="3"/>
  <c r="C558" i="3"/>
  <c r="C302" i="3"/>
  <c r="C1478" i="3"/>
  <c r="C1380" i="3"/>
  <c r="C1268" i="3"/>
  <c r="C1204" i="3"/>
  <c r="C1140" i="3"/>
  <c r="C1012" i="3"/>
  <c r="C948" i="3"/>
  <c r="C884" i="3"/>
  <c r="C820" i="3"/>
  <c r="C755" i="3"/>
  <c r="C670" i="3"/>
  <c r="C526" i="3"/>
  <c r="C270" i="3"/>
  <c r="C1500" i="3"/>
  <c r="C1436" i="3"/>
  <c r="C1324" i="3"/>
  <c r="C1076" i="3"/>
  <c r="C1498" i="3"/>
  <c r="C1476" i="3"/>
  <c r="C1454" i="3"/>
  <c r="C1434" i="3"/>
  <c r="C1412" i="3"/>
  <c r="C1372" i="3"/>
  <c r="C1316" i="3"/>
  <c r="C1260" i="3"/>
  <c r="C1196" i="3"/>
  <c r="C1132" i="3"/>
  <c r="C1068" i="3"/>
  <c r="C1004" i="3"/>
  <c r="C940" i="3"/>
  <c r="C876" i="3"/>
  <c r="C812" i="3"/>
  <c r="C745" i="3"/>
  <c r="C660" i="3"/>
  <c r="C494" i="3"/>
  <c r="C222" i="3"/>
  <c r="C4" i="3"/>
  <c r="C1458" i="3"/>
  <c r="C1494" i="3"/>
  <c r="C1474" i="3"/>
  <c r="C1452" i="3"/>
  <c r="C1430" i="3"/>
  <c r="C1410" i="3"/>
  <c r="C1364" i="3"/>
  <c r="C1308" i="3"/>
  <c r="C1252" i="3"/>
  <c r="C1188" i="3"/>
  <c r="C1124" i="3"/>
  <c r="C1060" i="3"/>
  <c r="C996" i="3"/>
  <c r="C932" i="3"/>
  <c r="C868" i="3"/>
  <c r="C804" i="3"/>
  <c r="C734" i="3"/>
  <c r="C649" i="3"/>
  <c r="C462" i="3"/>
  <c r="C158" i="3"/>
  <c r="C1414" i="3"/>
  <c r="C1492" i="3"/>
  <c r="C1470" i="3"/>
  <c r="C1450" i="3"/>
  <c r="C1428" i="3"/>
  <c r="C1406" i="3"/>
  <c r="C1358" i="3"/>
  <c r="C1300" i="3"/>
  <c r="C1244" i="3"/>
  <c r="C1180" i="3"/>
  <c r="C1116" i="3"/>
  <c r="C1052" i="3"/>
  <c r="C988" i="3"/>
  <c r="C924" i="3"/>
  <c r="C860" i="3"/>
  <c r="C796" i="3"/>
  <c r="C724" i="3"/>
  <c r="C638" i="3"/>
  <c r="C430" i="3"/>
  <c r="C94" i="3"/>
  <c r="C1490" i="3"/>
  <c r="C1468" i="3"/>
  <c r="C1446" i="3"/>
  <c r="C1426" i="3"/>
  <c r="C1404" i="3"/>
  <c r="C1356" i="3"/>
  <c r="C1298" i="3"/>
  <c r="C1236" i="3"/>
  <c r="C1172" i="3"/>
  <c r="C1108" i="3"/>
  <c r="C1044" i="3"/>
  <c r="C980" i="3"/>
  <c r="C916" i="3"/>
  <c r="C852" i="3"/>
  <c r="C788" i="3"/>
  <c r="C713" i="3"/>
  <c r="C622" i="3"/>
  <c r="C398" i="3"/>
  <c r="C30" i="3"/>
  <c r="D20" i="1"/>
  <c r="C11" i="1"/>
  <c r="E9" i="2"/>
  <c r="C21" i="1"/>
  <c r="D21" i="1"/>
  <c r="E6" i="2" l="1"/>
  <c r="E5" i="2" s="1"/>
  <c r="E3" i="2"/>
  <c r="E8" i="2"/>
  <c r="E10" i="2" s="1"/>
  <c r="E7" i="2" l="1"/>
  <c r="D575" i="3" s="1"/>
  <c r="E575" i="3" s="1"/>
  <c r="D1201" i="3"/>
  <c r="E1201" i="3" s="1"/>
  <c r="D657" i="3"/>
  <c r="F657" i="3" s="1"/>
  <c r="H657" i="3" s="1"/>
  <c r="G528" i="3"/>
  <c r="G305" i="3"/>
  <c r="G123" i="3"/>
  <c r="G226" i="3"/>
  <c r="G600" i="3"/>
  <c r="G249" i="3"/>
  <c r="G698" i="3"/>
  <c r="G340" i="3"/>
  <c r="G262" i="3"/>
  <c r="G390" i="3"/>
  <c r="G53" i="3"/>
  <c r="G463" i="3"/>
  <c r="G354" i="3"/>
  <c r="G795" i="3"/>
  <c r="G78" i="3"/>
  <c r="G142" i="3"/>
  <c r="G424" i="3"/>
  <c r="G488" i="3"/>
  <c r="G585" i="3"/>
  <c r="G67" i="3"/>
  <c r="G402" i="3"/>
  <c r="G19" i="3"/>
  <c r="G59" i="3"/>
  <c r="G162" i="3"/>
  <c r="G342" i="3"/>
  <c r="G406" i="3"/>
  <c r="G432" i="3"/>
  <c r="G496" i="3"/>
  <c r="G593" i="3"/>
  <c r="G79" i="3"/>
  <c r="G413" i="3"/>
  <c r="G31" i="3"/>
  <c r="G71" i="3"/>
  <c r="G173" i="3"/>
  <c r="G350" i="3"/>
  <c r="G414" i="3"/>
  <c r="G606" i="3"/>
  <c r="G670" i="3"/>
  <c r="G440" i="3"/>
  <c r="G504" i="3"/>
  <c r="G89" i="3"/>
  <c r="G217" i="3"/>
  <c r="G601" i="3"/>
  <c r="G92" i="3"/>
  <c r="G298" i="3"/>
  <c r="G604" i="3"/>
  <c r="G427" i="3"/>
  <c r="G44" i="3"/>
  <c r="G351" i="3"/>
  <c r="G453" i="3"/>
  <c r="G84" i="3"/>
  <c r="G187" i="3"/>
  <c r="G596" i="3"/>
  <c r="G691" i="3"/>
  <c r="G238" i="3"/>
  <c r="G494" i="3"/>
  <c r="G584" i="3"/>
  <c r="G169" i="3"/>
  <c r="G682" i="3"/>
  <c r="G7" i="3"/>
  <c r="G291" i="3"/>
  <c r="G611" i="3"/>
  <c r="G343" i="3"/>
  <c r="G626" i="3"/>
  <c r="G821" i="3"/>
  <c r="G140" i="3"/>
  <c r="G652" i="3"/>
  <c r="G854" i="3"/>
  <c r="G712" i="3"/>
  <c r="G873" i="3"/>
  <c r="G1286" i="3"/>
  <c r="G1350" i="3"/>
  <c r="G308" i="3"/>
  <c r="G777" i="3"/>
  <c r="G1247" i="3"/>
  <c r="G1311" i="3"/>
  <c r="G847" i="3"/>
  <c r="G952" i="3"/>
  <c r="G1208" i="3"/>
  <c r="G1400" i="3"/>
  <c r="G743" i="3"/>
  <c r="G896" i="3"/>
  <c r="G977" i="3"/>
  <c r="G1041" i="3"/>
  <c r="G1233" i="3"/>
  <c r="G1297" i="3"/>
  <c r="G1361" i="3"/>
  <c r="G1425" i="3"/>
  <c r="G450" i="3"/>
  <c r="G38" i="3"/>
  <c r="G128" i="3"/>
  <c r="G384" i="3"/>
  <c r="G640" i="3"/>
  <c r="G225" i="3"/>
  <c r="G481" i="3"/>
  <c r="G106" i="3"/>
  <c r="G515" i="3"/>
  <c r="G235" i="3"/>
  <c r="G644" i="3"/>
  <c r="G364" i="3"/>
  <c r="G738" i="3"/>
  <c r="G98" i="3"/>
  <c r="G507" i="3"/>
  <c r="G803" i="3"/>
  <c r="G138" i="3"/>
  <c r="G341" i="3"/>
  <c r="G495" i="3"/>
  <c r="G650" i="3"/>
  <c r="G740" i="3"/>
  <c r="G820" i="3"/>
  <c r="G916" i="3"/>
  <c r="G100" i="3"/>
  <c r="G228" i="3"/>
  <c r="G381" i="3"/>
  <c r="G509" i="3"/>
  <c r="G637" i="3"/>
  <c r="G749" i="3"/>
  <c r="G829" i="3"/>
  <c r="G893" i="3"/>
  <c r="G51" i="3"/>
  <c r="G154" i="3"/>
  <c r="G255" i="3"/>
  <c r="G357" i="3"/>
  <c r="G460" i="3"/>
  <c r="G563" i="3"/>
  <c r="G666" i="3"/>
  <c r="G734" i="3"/>
  <c r="G798" i="3"/>
  <c r="G862" i="3"/>
  <c r="G91" i="3"/>
  <c r="G735" i="3"/>
  <c r="G889" i="3"/>
  <c r="G974" i="3"/>
  <c r="G1038" i="3"/>
  <c r="G1102" i="3"/>
  <c r="G1166" i="3"/>
  <c r="G1230" i="3"/>
  <c r="G1294" i="3"/>
  <c r="G1358" i="3"/>
  <c r="G1422" i="3"/>
  <c r="G411" i="3"/>
  <c r="G800" i="3"/>
  <c r="G935" i="3"/>
  <c r="G999" i="3"/>
  <c r="G1063" i="3"/>
  <c r="G1127" i="3"/>
  <c r="G1191" i="3"/>
  <c r="G1255" i="3"/>
  <c r="G1319" i="3"/>
  <c r="G1383" i="3"/>
  <c r="G1447" i="3"/>
  <c r="G696" i="3"/>
  <c r="G863" i="3"/>
  <c r="G960" i="3"/>
  <c r="G46" i="3"/>
  <c r="G302" i="3"/>
  <c r="G558" i="3"/>
  <c r="G136" i="3"/>
  <c r="G392" i="3"/>
  <c r="G648" i="3"/>
  <c r="G233" i="3"/>
  <c r="G489" i="3"/>
  <c r="G117" i="3"/>
  <c r="G527" i="3"/>
  <c r="G247" i="3"/>
  <c r="G658" i="3"/>
  <c r="G378" i="3"/>
  <c r="G746" i="3"/>
  <c r="G109" i="3"/>
  <c r="G519" i="3"/>
  <c r="G811" i="3"/>
  <c r="G149" i="3"/>
  <c r="G355" i="3"/>
  <c r="G508" i="3"/>
  <c r="G661" i="3"/>
  <c r="G748" i="3"/>
  <c r="G828" i="3"/>
  <c r="G924" i="3"/>
  <c r="G114" i="3"/>
  <c r="G242" i="3"/>
  <c r="G395" i="3"/>
  <c r="G523" i="3"/>
  <c r="G651" i="3"/>
  <c r="G757" i="3"/>
  <c r="G837" i="3"/>
  <c r="G901" i="3"/>
  <c r="G63" i="3"/>
  <c r="G165" i="3"/>
  <c r="G268" i="3"/>
  <c r="G371" i="3"/>
  <c r="G474" i="3"/>
  <c r="G575" i="3"/>
  <c r="G677" i="3"/>
  <c r="G742" i="3"/>
  <c r="G806" i="3"/>
  <c r="G870" i="3"/>
  <c r="G194" i="3"/>
  <c r="G753" i="3"/>
  <c r="G905" i="3"/>
  <c r="G982" i="3"/>
  <c r="G1046" i="3"/>
  <c r="G1110" i="3"/>
  <c r="G1174" i="3"/>
  <c r="G1238" i="3"/>
  <c r="G1302" i="3"/>
  <c r="G1366" i="3"/>
  <c r="G1430" i="3"/>
  <c r="G514" i="3"/>
  <c r="G823" i="3"/>
  <c r="G943" i="3"/>
  <c r="G1007" i="3"/>
  <c r="G1071" i="3"/>
  <c r="G1135" i="3"/>
  <c r="G1199" i="3"/>
  <c r="G1263" i="3"/>
  <c r="G1327" i="3"/>
  <c r="G1391" i="3"/>
  <c r="G13" i="3"/>
  <c r="G719" i="3"/>
  <c r="G879" i="3"/>
  <c r="G968" i="3"/>
  <c r="G1032" i="3"/>
  <c r="G1096" i="3"/>
  <c r="G1160" i="3"/>
  <c r="G1224" i="3"/>
  <c r="G1288" i="3"/>
  <c r="G1352" i="3"/>
  <c r="G1416" i="3"/>
  <c r="G333" i="3"/>
  <c r="G784" i="3"/>
  <c r="G927" i="3"/>
  <c r="G993" i="3"/>
  <c r="G102" i="3"/>
  <c r="G358" i="3"/>
  <c r="G614" i="3"/>
  <c r="G192" i="3"/>
  <c r="G448" i="3"/>
  <c r="G33" i="3"/>
  <c r="G289" i="3"/>
  <c r="G545" i="3"/>
  <c r="G207" i="3"/>
  <c r="G618" i="3"/>
  <c r="G338" i="3"/>
  <c r="G58" i="3"/>
  <c r="G467" i="3"/>
  <c r="G802" i="3"/>
  <c r="G199" i="3"/>
  <c r="G610" i="3"/>
  <c r="G827" i="3"/>
  <c r="G175" i="3"/>
  <c r="G380" i="3"/>
  <c r="G547" i="3"/>
  <c r="G675" i="3"/>
  <c r="G756" i="3"/>
  <c r="G852" i="3"/>
  <c r="G932" i="3"/>
  <c r="G125" i="3"/>
  <c r="G279" i="3"/>
  <c r="G407" i="3"/>
  <c r="G535" i="3"/>
  <c r="G685" i="3"/>
  <c r="G765" i="3"/>
  <c r="G845" i="3"/>
  <c r="G909" i="3"/>
  <c r="G76" i="3"/>
  <c r="G179" i="3"/>
  <c r="G282" i="3"/>
  <c r="G383" i="3"/>
  <c r="G485" i="3"/>
  <c r="G588" i="3"/>
  <c r="G686" i="3"/>
  <c r="G750" i="3"/>
  <c r="G814" i="3"/>
  <c r="G878" i="3"/>
  <c r="G295" i="3"/>
  <c r="G776" i="3"/>
  <c r="G921" i="3"/>
  <c r="G990" i="3"/>
  <c r="G1054" i="3"/>
  <c r="G1118" i="3"/>
  <c r="G1182" i="3"/>
  <c r="G1246" i="3"/>
  <c r="G1310" i="3"/>
  <c r="G1374" i="3"/>
  <c r="G1438" i="3"/>
  <c r="G615" i="3"/>
  <c r="G841" i="3"/>
  <c r="G951" i="3"/>
  <c r="G1015" i="3"/>
  <c r="G1079" i="3"/>
  <c r="G1143" i="3"/>
  <c r="G1207" i="3"/>
  <c r="G1271" i="3"/>
  <c r="G1335" i="3"/>
  <c r="G1399" i="3"/>
  <c r="G116" i="3"/>
  <c r="G737" i="3"/>
  <c r="G895" i="3"/>
  <c r="G976" i="3"/>
  <c r="G1040" i="3"/>
  <c r="G1104" i="3"/>
  <c r="G1168" i="3"/>
  <c r="G1232" i="3"/>
  <c r="G1296" i="3"/>
  <c r="G1360" i="3"/>
  <c r="G1424" i="3"/>
  <c r="G436" i="3"/>
  <c r="G807" i="3"/>
  <c r="G937" i="3"/>
  <c r="G1001" i="3"/>
  <c r="G1065" i="3"/>
  <c r="G1129" i="3"/>
  <c r="G1193" i="3"/>
  <c r="G1257" i="3"/>
  <c r="G1321" i="3"/>
  <c r="G1385" i="3"/>
  <c r="G1449" i="3"/>
  <c r="G703" i="3"/>
  <c r="G166" i="3"/>
  <c r="G422" i="3"/>
  <c r="G678" i="3"/>
  <c r="G256" i="3"/>
  <c r="G512" i="3"/>
  <c r="G97" i="3"/>
  <c r="G353" i="3"/>
  <c r="G609" i="3"/>
  <c r="G309" i="3"/>
  <c r="G29" i="3"/>
  <c r="G439" i="3"/>
  <c r="G159" i="3"/>
  <c r="G570" i="3"/>
  <c r="G866" i="3"/>
  <c r="G301" i="3"/>
  <c r="G699" i="3"/>
  <c r="G35" i="3"/>
  <c r="G239" i="3"/>
  <c r="G444" i="3"/>
  <c r="G572" i="3"/>
  <c r="G692" i="3"/>
  <c r="G788" i="3"/>
  <c r="G868" i="3"/>
  <c r="G23" i="3"/>
  <c r="G178" i="3"/>
  <c r="G306" i="3"/>
  <c r="G434" i="3"/>
  <c r="G587" i="3"/>
  <c r="G701" i="3"/>
  <c r="G781" i="3"/>
  <c r="G861" i="3"/>
  <c r="G925" i="3"/>
  <c r="G101" i="3"/>
  <c r="G204" i="3"/>
  <c r="G307" i="3"/>
  <c r="G410" i="3"/>
  <c r="G511" i="3"/>
  <c r="G613" i="3"/>
  <c r="G702" i="3"/>
  <c r="G766" i="3"/>
  <c r="G830" i="3"/>
  <c r="G894" i="3"/>
  <c r="G500" i="3"/>
  <c r="G817" i="3"/>
  <c r="G942" i="3"/>
  <c r="G1006" i="3"/>
  <c r="G1070" i="3"/>
  <c r="G1134" i="3"/>
  <c r="G1198" i="3"/>
  <c r="G1262" i="3"/>
  <c r="G1326" i="3"/>
  <c r="G1390" i="3"/>
  <c r="G1454" i="3"/>
  <c r="G713" i="3"/>
  <c r="G875" i="3"/>
  <c r="G967" i="3"/>
  <c r="G1031" i="3"/>
  <c r="G1095" i="3"/>
  <c r="G1159" i="3"/>
  <c r="G1223" i="3"/>
  <c r="G1287" i="3"/>
  <c r="G1351" i="3"/>
  <c r="G1415" i="3"/>
  <c r="G322" i="3"/>
  <c r="G783" i="3"/>
  <c r="G926" i="3"/>
  <c r="G992" i="3"/>
  <c r="G1056" i="3"/>
  <c r="G1120" i="3"/>
  <c r="G1184" i="3"/>
  <c r="G1248" i="3"/>
  <c r="G1312" i="3"/>
  <c r="G1376" i="3"/>
  <c r="G1440" i="3"/>
  <c r="G642" i="3"/>
  <c r="G848" i="3"/>
  <c r="G953" i="3"/>
  <c r="G174" i="3"/>
  <c r="G430" i="3"/>
  <c r="G8" i="3"/>
  <c r="G264" i="3"/>
  <c r="G520" i="3"/>
  <c r="G105" i="3"/>
  <c r="G361" i="3"/>
  <c r="G617" i="3"/>
  <c r="G323" i="3"/>
  <c r="G43" i="3"/>
  <c r="G452" i="3"/>
  <c r="G172" i="3"/>
  <c r="G581" i="3"/>
  <c r="G874" i="3"/>
  <c r="G315" i="3"/>
  <c r="G707" i="3"/>
  <c r="G47" i="3"/>
  <c r="G252" i="3"/>
  <c r="G458" i="3"/>
  <c r="G586" i="3"/>
  <c r="G700" i="3"/>
  <c r="G796" i="3"/>
  <c r="G876" i="3"/>
  <c r="G36" i="3"/>
  <c r="G189" i="3"/>
  <c r="G317" i="3"/>
  <c r="G445" i="3"/>
  <c r="G599" i="3"/>
  <c r="G709" i="3"/>
  <c r="G789" i="3"/>
  <c r="G869" i="3"/>
  <c r="G12" i="3"/>
  <c r="G115" i="3"/>
  <c r="G218" i="3"/>
  <c r="G319" i="3"/>
  <c r="G421" i="3"/>
  <c r="G524" i="3"/>
  <c r="G627" i="3"/>
  <c r="G710" i="3"/>
  <c r="G774" i="3"/>
  <c r="G838" i="3"/>
  <c r="G902" i="3"/>
  <c r="G603" i="3"/>
  <c r="G840" i="3"/>
  <c r="G950" i="3"/>
  <c r="G1014" i="3"/>
  <c r="G1078" i="3"/>
  <c r="G1142" i="3"/>
  <c r="G1206" i="3"/>
  <c r="G1270" i="3"/>
  <c r="G1334" i="3"/>
  <c r="G1398" i="3"/>
  <c r="G103" i="3"/>
  <c r="G736" i="3"/>
  <c r="G891" i="3"/>
  <c r="G975" i="3"/>
  <c r="G1039" i="3"/>
  <c r="G1103" i="3"/>
  <c r="G1167" i="3"/>
  <c r="G1231" i="3"/>
  <c r="G1295" i="3"/>
  <c r="G1359" i="3"/>
  <c r="G1423" i="3"/>
  <c r="G423" i="3"/>
  <c r="G801" i="3"/>
  <c r="G936" i="3"/>
  <c r="G1000" i="3"/>
  <c r="G1064" i="3"/>
  <c r="G1128" i="3"/>
  <c r="G1192" i="3"/>
  <c r="G1256" i="3"/>
  <c r="G1320" i="3"/>
  <c r="G320" i="3"/>
  <c r="G673" i="3"/>
  <c r="G261" i="3"/>
  <c r="G763" i="3"/>
  <c r="G597" i="3"/>
  <c r="G75" i="3"/>
  <c r="G612" i="3"/>
  <c r="G26" i="3"/>
  <c r="G435" i="3"/>
  <c r="G782" i="3"/>
  <c r="G857" i="3"/>
  <c r="G1150" i="3"/>
  <c r="G1406" i="3"/>
  <c r="G983" i="3"/>
  <c r="G1239" i="3"/>
  <c r="G525" i="3"/>
  <c r="G1048" i="3"/>
  <c r="G1216" i="3"/>
  <c r="G1384" i="3"/>
  <c r="G697" i="3"/>
  <c r="G961" i="3"/>
  <c r="G1057" i="3"/>
  <c r="G1145" i="3"/>
  <c r="G1225" i="3"/>
  <c r="G1313" i="3"/>
  <c r="G1401" i="3"/>
  <c r="G347" i="3"/>
  <c r="G831" i="3"/>
  <c r="G946" i="3"/>
  <c r="G1010" i="3"/>
  <c r="G1074" i="3"/>
  <c r="G1138" i="3"/>
  <c r="G1202" i="3"/>
  <c r="G1266" i="3"/>
  <c r="G1330" i="3"/>
  <c r="G1394" i="3"/>
  <c r="G1458" i="3"/>
  <c r="G704" i="3"/>
  <c r="G867" i="3"/>
  <c r="G963" i="3"/>
  <c r="G1027" i="3"/>
  <c r="G1091" i="3"/>
  <c r="G1155" i="3"/>
  <c r="G1219" i="3"/>
  <c r="G1283" i="3"/>
  <c r="G1347" i="3"/>
  <c r="G1411" i="3"/>
  <c r="G386" i="3"/>
  <c r="G793" i="3"/>
  <c r="G933" i="3"/>
  <c r="G997" i="3"/>
  <c r="G1061" i="3"/>
  <c r="G1125" i="3"/>
  <c r="G1189" i="3"/>
  <c r="G1253" i="3"/>
  <c r="G1317" i="3"/>
  <c r="G1381" i="3"/>
  <c r="G1445" i="3"/>
  <c r="G1212" i="3"/>
  <c r="G1488" i="3"/>
  <c r="G1004" i="3"/>
  <c r="G1220" i="3"/>
  <c r="G1489" i="3"/>
  <c r="G940" i="3"/>
  <c r="G66" i="3"/>
  <c r="G1292" i="3"/>
  <c r="G1498" i="3"/>
  <c r="G903" i="3"/>
  <c r="G1428" i="3"/>
  <c r="G1180" i="3"/>
  <c r="G1484" i="3"/>
  <c r="G3" i="3"/>
  <c r="G1188" i="3"/>
  <c r="G1485" i="3"/>
  <c r="G1068" i="3"/>
  <c r="G578" i="3"/>
  <c r="G1332" i="3"/>
  <c r="G1503" i="3"/>
  <c r="G110" i="3"/>
  <c r="G456" i="3"/>
  <c r="G220" i="3"/>
  <c r="G479" i="3"/>
  <c r="G835" i="3"/>
  <c r="G684" i="3"/>
  <c r="G139" i="3"/>
  <c r="G693" i="3"/>
  <c r="G90" i="3"/>
  <c r="G499" i="3"/>
  <c r="G822" i="3"/>
  <c r="G934" i="3"/>
  <c r="G1190" i="3"/>
  <c r="G1446" i="3"/>
  <c r="G1023" i="3"/>
  <c r="G1279" i="3"/>
  <c r="G760" i="3"/>
  <c r="G1072" i="3"/>
  <c r="G1240" i="3"/>
  <c r="G1392" i="3"/>
  <c r="G720" i="3"/>
  <c r="G969" i="3"/>
  <c r="G1073" i="3"/>
  <c r="G1153" i="3"/>
  <c r="G1241" i="3"/>
  <c r="G1329" i="3"/>
  <c r="G1409" i="3"/>
  <c r="G551" i="3"/>
  <c r="G849" i="3"/>
  <c r="G954" i="3"/>
  <c r="G1018" i="3"/>
  <c r="G1082" i="3"/>
  <c r="G1146" i="3"/>
  <c r="G1210" i="3"/>
  <c r="G1274" i="3"/>
  <c r="G1338" i="3"/>
  <c r="G1402" i="3"/>
  <c r="G52" i="3"/>
  <c r="G727" i="3"/>
  <c r="G883" i="3"/>
  <c r="G971" i="3"/>
  <c r="G1035" i="3"/>
  <c r="G1099" i="3"/>
  <c r="G1163" i="3"/>
  <c r="G1227" i="3"/>
  <c r="G1291" i="3"/>
  <c r="G1355" i="3"/>
  <c r="G1419" i="3"/>
  <c r="G487" i="3"/>
  <c r="G816" i="3"/>
  <c r="G941" i="3"/>
  <c r="G1005" i="3"/>
  <c r="G1069" i="3"/>
  <c r="G1133" i="3"/>
  <c r="G1197" i="3"/>
  <c r="G1261" i="3"/>
  <c r="G1325" i="3"/>
  <c r="G1389" i="3"/>
  <c r="G1453" i="3"/>
  <c r="G1276" i="3"/>
  <c r="G1496" i="3"/>
  <c r="G1260" i="3"/>
  <c r="G1284" i="3"/>
  <c r="G1497" i="3"/>
  <c r="G1478" i="3"/>
  <c r="G728" i="3"/>
  <c r="G1356" i="3"/>
  <c r="G980" i="3"/>
  <c r="G1459" i="3"/>
  <c r="G1244" i="3"/>
  <c r="G1492" i="3"/>
  <c r="G475" i="3"/>
  <c r="G1252" i="3"/>
  <c r="G230" i="3"/>
  <c r="G576" i="3"/>
  <c r="G412" i="3"/>
  <c r="G671" i="3"/>
  <c r="G74" i="3"/>
  <c r="G724" i="3"/>
  <c r="G203" i="3"/>
  <c r="G717" i="3"/>
  <c r="G127" i="3"/>
  <c r="G538" i="3"/>
  <c r="G846" i="3"/>
  <c r="G958" i="3"/>
  <c r="G1214" i="3"/>
  <c r="G205" i="3"/>
  <c r="G1047" i="3"/>
  <c r="G1303" i="3"/>
  <c r="G824" i="3"/>
  <c r="G1088" i="3"/>
  <c r="G1264" i="3"/>
  <c r="G1408" i="3"/>
  <c r="G761" i="3"/>
  <c r="G985" i="3"/>
  <c r="G1081" i="3"/>
  <c r="G1161" i="3"/>
  <c r="G1249" i="3"/>
  <c r="G1337" i="3"/>
  <c r="G1417" i="3"/>
  <c r="G653" i="3"/>
  <c r="G865" i="3"/>
  <c r="G962" i="3"/>
  <c r="G1026" i="3"/>
  <c r="G1090" i="3"/>
  <c r="G1154" i="3"/>
  <c r="G1218" i="3"/>
  <c r="G1282" i="3"/>
  <c r="G1346" i="3"/>
  <c r="G1410" i="3"/>
  <c r="G155" i="3"/>
  <c r="G745" i="3"/>
  <c r="G899" i="3"/>
  <c r="G979" i="3"/>
  <c r="G1043" i="3"/>
  <c r="G1107" i="3"/>
  <c r="G1171" i="3"/>
  <c r="G1235" i="3"/>
  <c r="G1299" i="3"/>
  <c r="G1363" i="3"/>
  <c r="G1427" i="3"/>
  <c r="G589" i="3"/>
  <c r="G839" i="3"/>
  <c r="G949" i="3"/>
  <c r="G1013" i="3"/>
  <c r="G1077" i="3"/>
  <c r="G1141" i="3"/>
  <c r="G1205" i="3"/>
  <c r="G1269" i="3"/>
  <c r="G1333" i="3"/>
  <c r="G1397" i="3"/>
  <c r="G679" i="3"/>
  <c r="G1340" i="3"/>
  <c r="G1451" i="3"/>
  <c r="G705" i="3"/>
  <c r="G1348" i="3"/>
  <c r="G887" i="3"/>
  <c r="G1420" i="3"/>
  <c r="G1044" i="3"/>
  <c r="G1467" i="3"/>
  <c r="G269" i="3"/>
  <c r="G1308" i="3"/>
  <c r="G1500" i="3"/>
  <c r="G1324" i="3"/>
  <c r="G372" i="3"/>
  <c r="G1316" i="3"/>
  <c r="G1501" i="3"/>
  <c r="G1494" i="3"/>
  <c r="G948" i="3"/>
  <c r="G1452" i="3"/>
  <c r="D1162" i="3"/>
  <c r="F1162" i="3" s="1"/>
  <c r="H1162" i="3" s="1"/>
  <c r="G366" i="3"/>
  <c r="G41" i="3"/>
  <c r="G629" i="3"/>
  <c r="G810" i="3"/>
  <c r="G188" i="3"/>
  <c r="G764" i="3"/>
  <c r="G292" i="3"/>
  <c r="G773" i="3"/>
  <c r="G191" i="3"/>
  <c r="G602" i="3"/>
  <c r="G886" i="3"/>
  <c r="G998" i="3"/>
  <c r="G1254" i="3"/>
  <c r="G695" i="3"/>
  <c r="G1087" i="3"/>
  <c r="G1343" i="3"/>
  <c r="G911" i="3"/>
  <c r="G1112" i="3"/>
  <c r="G1280" i="3"/>
  <c r="G1432" i="3"/>
  <c r="G825" i="3"/>
  <c r="G1009" i="3"/>
  <c r="G1089" i="3"/>
  <c r="G1177" i="3"/>
  <c r="G1265" i="3"/>
  <c r="G1345" i="3"/>
  <c r="G1433" i="3"/>
  <c r="G721" i="3"/>
  <c r="G881" i="3"/>
  <c r="G970" i="3"/>
  <c r="G1034" i="3"/>
  <c r="G1098" i="3"/>
  <c r="G1162" i="3"/>
  <c r="G1226" i="3"/>
  <c r="G1290" i="3"/>
  <c r="G1354" i="3"/>
  <c r="G1418" i="3"/>
  <c r="G258" i="3"/>
  <c r="G768" i="3"/>
  <c r="G915" i="3"/>
  <c r="G987" i="3"/>
  <c r="G1051" i="3"/>
  <c r="G1115" i="3"/>
  <c r="G1179" i="3"/>
  <c r="G1243" i="3"/>
  <c r="G1307" i="3"/>
  <c r="G1371" i="3"/>
  <c r="G1435" i="3"/>
  <c r="G687" i="3"/>
  <c r="G856" i="3"/>
  <c r="G957" i="3"/>
  <c r="G1021" i="3"/>
  <c r="G1085" i="3"/>
  <c r="G1149" i="3"/>
  <c r="G1213" i="3"/>
  <c r="G1277" i="3"/>
  <c r="G1341" i="3"/>
  <c r="G1405" i="3"/>
  <c r="G855" i="3"/>
  <c r="G1404" i="3"/>
  <c r="G1486" i="3"/>
  <c r="G871" i="3"/>
  <c r="G1412" i="3"/>
  <c r="G972" i="3"/>
  <c r="G1457" i="3"/>
  <c r="G1108" i="3"/>
  <c r="G1475" i="3"/>
  <c r="G769" i="3"/>
  <c r="G1372" i="3"/>
  <c r="G1462" i="3"/>
  <c r="G792" i="3"/>
  <c r="G486" i="3"/>
  <c r="G161" i="3"/>
  <c r="G132" i="3"/>
  <c r="G930" i="3"/>
  <c r="G277" i="3"/>
  <c r="G804" i="3"/>
  <c r="G331" i="3"/>
  <c r="G813" i="3"/>
  <c r="G229" i="3"/>
  <c r="G639" i="3"/>
  <c r="G622" i="3"/>
  <c r="G297" i="3"/>
  <c r="G349" i="3"/>
  <c r="G212" i="3"/>
  <c r="G394" i="3"/>
  <c r="G860" i="3"/>
  <c r="G420" i="3"/>
  <c r="G853" i="3"/>
  <c r="G293" i="3"/>
  <c r="G694" i="3"/>
  <c r="G397" i="3"/>
  <c r="G1062" i="3"/>
  <c r="G1318" i="3"/>
  <c r="G859" i="3"/>
  <c r="G1151" i="3"/>
  <c r="G1407" i="3"/>
  <c r="G984" i="3"/>
  <c r="G1152" i="3"/>
  <c r="G1328" i="3"/>
  <c r="G27" i="3"/>
  <c r="G880" i="3"/>
  <c r="G1025" i="3"/>
  <c r="G1113" i="3"/>
  <c r="G1201" i="3"/>
  <c r="G1281" i="3"/>
  <c r="G1369" i="3"/>
  <c r="G39" i="3"/>
  <c r="G767" i="3"/>
  <c r="G913" i="3"/>
  <c r="G986" i="3"/>
  <c r="G1050" i="3"/>
  <c r="G1114" i="3"/>
  <c r="G1178" i="3"/>
  <c r="G1242" i="3"/>
  <c r="G1306" i="3"/>
  <c r="G1370" i="3"/>
  <c r="G1434" i="3"/>
  <c r="G461" i="3"/>
  <c r="G809" i="3"/>
  <c r="G939" i="3"/>
  <c r="G1003" i="3"/>
  <c r="G1067" i="3"/>
  <c r="G1131" i="3"/>
  <c r="G1195" i="3"/>
  <c r="G1259" i="3"/>
  <c r="G1323" i="3"/>
  <c r="G1387" i="3"/>
  <c r="G77" i="3"/>
  <c r="G729" i="3"/>
  <c r="G888" i="3"/>
  <c r="G973" i="3"/>
  <c r="G1037" i="3"/>
  <c r="G1101" i="3"/>
  <c r="G1165" i="3"/>
  <c r="G1229" i="3"/>
  <c r="G1293" i="3"/>
  <c r="G1357" i="3"/>
  <c r="G1421" i="3"/>
  <c r="G1020" i="3"/>
  <c r="G1464" i="3"/>
  <c r="G1028" i="3"/>
  <c r="G1465" i="3"/>
  <c r="G1100" i="3"/>
  <c r="G1474" i="3"/>
  <c r="G1236" i="3"/>
  <c r="G1491" i="3"/>
  <c r="G64" i="3"/>
  <c r="G417" i="3"/>
  <c r="G541" i="3"/>
  <c r="G404" i="3"/>
  <c r="G469" i="3"/>
  <c r="G884" i="3"/>
  <c r="G484" i="3"/>
  <c r="G877" i="3"/>
  <c r="G332" i="3"/>
  <c r="G718" i="3"/>
  <c r="G689" i="3"/>
  <c r="G1086" i="3"/>
  <c r="G1342" i="3"/>
  <c r="G907" i="3"/>
  <c r="G1175" i="3"/>
  <c r="G1431" i="3"/>
  <c r="G1008" i="3"/>
  <c r="G1176" i="3"/>
  <c r="G1344" i="3"/>
  <c r="G231" i="3"/>
  <c r="G912" i="3"/>
  <c r="G1033" i="3"/>
  <c r="G1121" i="3"/>
  <c r="G1209" i="3"/>
  <c r="G1289" i="3"/>
  <c r="G1377" i="3"/>
  <c r="G141" i="3"/>
  <c r="G785" i="3"/>
  <c r="G928" i="3"/>
  <c r="G994" i="3"/>
  <c r="G1058" i="3"/>
  <c r="G1122" i="3"/>
  <c r="G1186" i="3"/>
  <c r="G1250" i="3"/>
  <c r="G1314" i="3"/>
  <c r="G1378" i="3"/>
  <c r="G1442" i="3"/>
  <c r="G564" i="3"/>
  <c r="G832" i="3"/>
  <c r="G947" i="3"/>
  <c r="G1011" i="3"/>
  <c r="G1075" i="3"/>
  <c r="G1139" i="3"/>
  <c r="G1203" i="3"/>
  <c r="G1267" i="3"/>
  <c r="G1331" i="3"/>
  <c r="G1395" i="3"/>
  <c r="G180" i="3"/>
  <c r="G752" i="3"/>
  <c r="G904" i="3"/>
  <c r="G981" i="3"/>
  <c r="G1045" i="3"/>
  <c r="G1109" i="3"/>
  <c r="G1173" i="3"/>
  <c r="G1237" i="3"/>
  <c r="G1301" i="3"/>
  <c r="G1365" i="3"/>
  <c r="G1429" i="3"/>
  <c r="G1084" i="3"/>
  <c r="G1472" i="3"/>
  <c r="G1092" i="3"/>
  <c r="G1473" i="3"/>
  <c r="G1164" i="3"/>
  <c r="G1482" i="3"/>
  <c r="G167" i="3"/>
  <c r="G1300" i="3"/>
  <c r="G1499" i="3"/>
  <c r="G917" i="3"/>
  <c r="G1382" i="3"/>
  <c r="G1024" i="3"/>
  <c r="G945" i="3"/>
  <c r="G1305" i="3"/>
  <c r="G938" i="3"/>
  <c r="G1194" i="3"/>
  <c r="G1450" i="3"/>
  <c r="G1019" i="3"/>
  <c r="G1275" i="3"/>
  <c r="G775" i="3"/>
  <c r="G1117" i="3"/>
  <c r="G1373" i="3"/>
  <c r="G815" i="3"/>
  <c r="G1476" i="3"/>
  <c r="G1469" i="3"/>
  <c r="G1388" i="3"/>
  <c r="G1076" i="3"/>
  <c r="G1487" i="3"/>
  <c r="D1274" i="3"/>
  <c r="F1274" i="3" s="1"/>
  <c r="H1274" i="3" s="1"/>
  <c r="D1131" i="3"/>
  <c r="F1131" i="3" s="1"/>
  <c r="H1131" i="3" s="1"/>
  <c r="D877" i="3"/>
  <c r="E877" i="3" s="1"/>
  <c r="D1297" i="3"/>
  <c r="E1297" i="3" s="1"/>
  <c r="D625" i="3"/>
  <c r="F625" i="3" s="1"/>
  <c r="H625" i="3" s="1"/>
  <c r="D965" i="3"/>
  <c r="F965" i="3" s="1"/>
  <c r="H965" i="3" s="1"/>
  <c r="D1347" i="3"/>
  <c r="F1347" i="3" s="1"/>
  <c r="H1347" i="3" s="1"/>
  <c r="D18" i="3"/>
  <c r="E18" i="3" s="1"/>
  <c r="D883" i="3"/>
  <c r="E883" i="3" s="1"/>
  <c r="D1161" i="3"/>
  <c r="E1161" i="3" s="1"/>
  <c r="D1381" i="3"/>
  <c r="D651" i="3"/>
  <c r="E651" i="3" s="1"/>
  <c r="D907" i="3"/>
  <c r="E907" i="3" s="1"/>
  <c r="D1121" i="3"/>
  <c r="E1121" i="3" s="1"/>
  <c r="D1304" i="3"/>
  <c r="E1304" i="3" s="1"/>
  <c r="D1496" i="3"/>
  <c r="E1496" i="3" s="1"/>
  <c r="D653" i="3"/>
  <c r="E653" i="3" s="1"/>
  <c r="D867" i="3"/>
  <c r="E867" i="3" s="1"/>
  <c r="D1081" i="3"/>
  <c r="E1081" i="3" s="1"/>
  <c r="D1305" i="3"/>
  <c r="E1305" i="3" s="1"/>
  <c r="D1465" i="3"/>
  <c r="E1465" i="3" s="1"/>
  <c r="D617" i="3"/>
  <c r="E617" i="3" s="1"/>
  <c r="D829" i="3"/>
  <c r="F829" i="3" s="1"/>
  <c r="H829" i="3" s="1"/>
  <c r="D1085" i="3"/>
  <c r="F1085" i="3" s="1"/>
  <c r="H1085" i="3" s="1"/>
  <c r="D1277" i="3"/>
  <c r="E1277" i="3" s="1"/>
  <c r="D1437" i="3"/>
  <c r="E1437" i="3" s="1"/>
  <c r="D1041" i="3"/>
  <c r="D1355" i="3"/>
  <c r="E1355" i="3" s="1"/>
  <c r="D1371" i="3"/>
  <c r="E1371" i="3" s="1"/>
  <c r="D1387" i="3"/>
  <c r="E1387" i="3" s="1"/>
  <c r="D1419" i="3"/>
  <c r="E1419" i="3" s="1"/>
  <c r="D1307" i="3"/>
  <c r="E1307" i="3" s="1"/>
  <c r="D1189" i="3"/>
  <c r="E1189" i="3" s="1"/>
  <c r="D635" i="3"/>
  <c r="E635" i="3" s="1"/>
  <c r="D1451" i="3"/>
  <c r="F1451" i="3" s="1"/>
  <c r="H1451" i="3" s="1"/>
  <c r="G1368" i="3"/>
  <c r="G1322" i="3"/>
  <c r="G1403" i="3"/>
  <c r="G1228" i="3"/>
  <c r="G1116" i="3"/>
  <c r="G1124" i="3"/>
  <c r="G200" i="3"/>
  <c r="G396" i="3"/>
  <c r="G759" i="3"/>
  <c r="G1136" i="3"/>
  <c r="G1017" i="3"/>
  <c r="G1353" i="3"/>
  <c r="G978" i="3"/>
  <c r="G1234" i="3"/>
  <c r="G359" i="3"/>
  <c r="G1059" i="3"/>
  <c r="G1315" i="3"/>
  <c r="G872" i="3"/>
  <c r="G1157" i="3"/>
  <c r="G1413" i="3"/>
  <c r="G919" i="3"/>
  <c r="G931" i="3"/>
  <c r="G1477" i="3"/>
  <c r="G1140" i="3"/>
  <c r="G1495" i="3"/>
  <c r="D1298" i="3"/>
  <c r="F1298" i="3" s="1"/>
  <c r="H1298" i="3" s="1"/>
  <c r="D1312" i="3"/>
  <c r="E1312" i="3" s="1"/>
  <c r="D8" i="3"/>
  <c r="E8" i="3" s="1"/>
  <c r="D921" i="3"/>
  <c r="E921" i="3" s="1"/>
  <c r="D1409" i="3"/>
  <c r="F1409" i="3" s="1"/>
  <c r="H1409" i="3" s="1"/>
  <c r="D689" i="3"/>
  <c r="E689" i="3" s="1"/>
  <c r="D1093" i="3"/>
  <c r="E1093" i="3" s="1"/>
  <c r="D1379" i="3"/>
  <c r="E1379" i="3" s="1"/>
  <c r="D447" i="3"/>
  <c r="E447" i="3" s="1"/>
  <c r="D905" i="3"/>
  <c r="F905" i="3" s="1"/>
  <c r="H905" i="3" s="1"/>
  <c r="D1203" i="3"/>
  <c r="E1203" i="3" s="1"/>
  <c r="D1461" i="3"/>
  <c r="D11" i="3"/>
  <c r="E11" i="3" s="1"/>
  <c r="D715" i="3"/>
  <c r="E715" i="3" s="1"/>
  <c r="D929" i="3"/>
  <c r="E929" i="3" s="1"/>
  <c r="D1141" i="3"/>
  <c r="E1141" i="3" s="1"/>
  <c r="D1352" i="3"/>
  <c r="E1352" i="3" s="1"/>
  <c r="D20" i="3"/>
  <c r="E20" i="3" s="1"/>
  <c r="D675" i="3"/>
  <c r="E675" i="3" s="1"/>
  <c r="D889" i="3"/>
  <c r="E889" i="3" s="1"/>
  <c r="D1145" i="3"/>
  <c r="E1145" i="3" s="1"/>
  <c r="D1321" i="3"/>
  <c r="F1321" i="3" s="1"/>
  <c r="H1321" i="3" s="1"/>
  <c r="D1481" i="3"/>
  <c r="E1481" i="3" s="1"/>
  <c r="D5" i="3"/>
  <c r="D637" i="3"/>
  <c r="F637" i="3" s="1"/>
  <c r="H637" i="3" s="1"/>
  <c r="D893" i="3"/>
  <c r="F893" i="3" s="1"/>
  <c r="H893" i="3" s="1"/>
  <c r="D1107" i="3"/>
  <c r="E1107" i="3" s="1"/>
  <c r="D1293" i="3"/>
  <c r="F1293" i="3" s="1"/>
  <c r="H1293" i="3" s="1"/>
  <c r="D1485" i="3"/>
  <c r="E1485" i="3" s="1"/>
  <c r="D1467" i="3"/>
  <c r="D1483" i="3"/>
  <c r="E1483" i="3" s="1"/>
  <c r="D1499" i="3"/>
  <c r="E1499" i="3" s="1"/>
  <c r="D1435" i="3"/>
  <c r="F1435" i="3" s="1"/>
  <c r="H1435" i="3" s="1"/>
  <c r="D6" i="3"/>
  <c r="E6" i="3" s="1"/>
  <c r="D1501" i="3"/>
  <c r="D613" i="3"/>
  <c r="E613" i="3" s="1"/>
  <c r="D1323" i="3"/>
  <c r="E1323" i="3" s="1"/>
  <c r="G799" i="3"/>
  <c r="G244" i="3"/>
  <c r="G851" i="3"/>
  <c r="G989" i="3"/>
  <c r="G1156" i="3"/>
  <c r="G553" i="3"/>
  <c r="G758" i="3"/>
  <c r="G959" i="3"/>
  <c r="G1200" i="3"/>
  <c r="G1049" i="3"/>
  <c r="G1393" i="3"/>
  <c r="G1002" i="3"/>
  <c r="G1258" i="3"/>
  <c r="G667" i="3"/>
  <c r="G1083" i="3"/>
  <c r="G1339" i="3"/>
  <c r="G920" i="3"/>
  <c r="G1181" i="3"/>
  <c r="G1437" i="3"/>
  <c r="G751" i="3"/>
  <c r="G988" i="3"/>
  <c r="G996" i="3"/>
  <c r="G1493" i="3"/>
  <c r="G1204" i="3"/>
  <c r="D1402" i="3"/>
  <c r="E1402" i="3" s="1"/>
  <c r="D1360" i="3"/>
  <c r="E1360" i="3" s="1"/>
  <c r="D16" i="3"/>
  <c r="D941" i="3"/>
  <c r="E941" i="3" s="1"/>
  <c r="D1425" i="3"/>
  <c r="F1425" i="3" s="1"/>
  <c r="H1425" i="3" s="1"/>
  <c r="D709" i="3"/>
  <c r="E709" i="3" s="1"/>
  <c r="D1115" i="3"/>
  <c r="F1115" i="3" s="1"/>
  <c r="H1115" i="3" s="1"/>
  <c r="D1395" i="3"/>
  <c r="E1395" i="3" s="1"/>
  <c r="D627" i="3"/>
  <c r="D925" i="3"/>
  <c r="E925" i="3" s="1"/>
  <c r="D1221" i="3"/>
  <c r="E1221" i="3" s="1"/>
  <c r="D1477" i="3"/>
  <c r="F1477" i="3" s="1"/>
  <c r="H1477" i="3" s="1"/>
  <c r="D19" i="3"/>
  <c r="E19" i="3" s="1"/>
  <c r="D737" i="3"/>
  <c r="E737" i="3" s="1"/>
  <c r="D949" i="3"/>
  <c r="E949" i="3" s="1"/>
  <c r="D1163" i="3"/>
  <c r="E1163" i="3" s="1"/>
  <c r="D1368" i="3"/>
  <c r="E1368" i="3" s="1"/>
  <c r="D28" i="3"/>
  <c r="E28" i="3" s="1"/>
  <c r="D697" i="3"/>
  <c r="E697" i="3" s="1"/>
  <c r="D909" i="3"/>
  <c r="E909" i="3" s="1"/>
  <c r="D1165" i="3"/>
  <c r="E1165" i="3" s="1"/>
  <c r="D1337" i="3"/>
  <c r="D1497" i="3"/>
  <c r="E1497" i="3" s="1"/>
  <c r="D13" i="3"/>
  <c r="E13" i="3" s="1"/>
  <c r="D659" i="3"/>
  <c r="E659" i="3" s="1"/>
  <c r="D915" i="3"/>
  <c r="F915" i="3" s="1"/>
  <c r="H915" i="3" s="1"/>
  <c r="D1129" i="3"/>
  <c r="F1129" i="3" s="1"/>
  <c r="H1129" i="3" s="1"/>
  <c r="D1309" i="3"/>
  <c r="E1309" i="3" s="1"/>
  <c r="G621" i="3"/>
  <c r="G1148" i="3"/>
  <c r="G69" i="3"/>
  <c r="G910" i="3"/>
  <c r="G1111" i="3"/>
  <c r="G1304" i="3"/>
  <c r="G1097" i="3"/>
  <c r="G1441" i="3"/>
  <c r="G1042" i="3"/>
  <c r="G1298" i="3"/>
  <c r="G791" i="3"/>
  <c r="G1123" i="3"/>
  <c r="G1379" i="3"/>
  <c r="G965" i="3"/>
  <c r="G1221" i="3"/>
  <c r="G956" i="3"/>
  <c r="G964" i="3"/>
  <c r="G1036" i="3"/>
  <c r="G1172" i="3"/>
  <c r="G1052" i="3"/>
  <c r="G1060" i="3"/>
  <c r="G1268" i="3"/>
  <c r="D3" i="3"/>
  <c r="E3" i="3" s="1"/>
  <c r="D661" i="3"/>
  <c r="E661" i="3" s="1"/>
  <c r="D511" i="3"/>
  <c r="F511" i="3" s="1"/>
  <c r="H511" i="3" s="1"/>
  <c r="D1113" i="3"/>
  <c r="D1473" i="3"/>
  <c r="E1473" i="3" s="1"/>
  <c r="D795" i="3"/>
  <c r="F795" i="3" s="1"/>
  <c r="H795" i="3" s="1"/>
  <c r="D1137" i="3"/>
  <c r="F1137" i="3" s="1"/>
  <c r="H1137" i="3" s="1"/>
  <c r="D1411" i="3"/>
  <c r="E1411" i="3" s="1"/>
  <c r="D649" i="3"/>
  <c r="E649" i="3" s="1"/>
  <c r="D969" i="3"/>
  <c r="E969" i="3" s="1"/>
  <c r="D1285" i="3"/>
  <c r="E1285" i="3" s="1"/>
  <c r="D1493" i="3"/>
  <c r="F1493" i="3" s="1"/>
  <c r="H1493" i="3" s="1"/>
  <c r="D350" i="3"/>
  <c r="E350" i="3" s="1"/>
  <c r="D757" i="3"/>
  <c r="F757" i="3" s="1"/>
  <c r="H757" i="3" s="1"/>
  <c r="D971" i="3"/>
  <c r="E971" i="3" s="1"/>
  <c r="D1224" i="3"/>
  <c r="E1224" i="3" s="1"/>
  <c r="D1384" i="3"/>
  <c r="D36" i="3"/>
  <c r="E36" i="3" s="1"/>
  <c r="D717" i="3"/>
  <c r="F717" i="3" s="1"/>
  <c r="H717" i="3" s="1"/>
  <c r="D973" i="3"/>
  <c r="E973" i="3" s="1"/>
  <c r="D1187" i="3"/>
  <c r="F1187" i="3" s="1"/>
  <c r="H1187" i="3" s="1"/>
  <c r="D1353" i="3"/>
  <c r="E1353" i="3" s="1"/>
  <c r="D21" i="3"/>
  <c r="E21" i="3" s="1"/>
  <c r="D723" i="3"/>
  <c r="E723" i="3" s="1"/>
  <c r="D937" i="3"/>
  <c r="F937" i="3" s="1"/>
  <c r="H937" i="3" s="1"/>
  <c r="D1149" i="3"/>
  <c r="E1149" i="3" s="1"/>
  <c r="D1357" i="3"/>
  <c r="E1357" i="3" s="1"/>
  <c r="D23" i="3"/>
  <c r="E23" i="3" s="1"/>
  <c r="D565" i="3"/>
  <c r="E565" i="3" s="1"/>
  <c r="D785" i="3"/>
  <c r="E785" i="3" s="1"/>
  <c r="G1215" i="3"/>
  <c r="G1137" i="3"/>
  <c r="G1066" i="3"/>
  <c r="G1147" i="3"/>
  <c r="G1245" i="3"/>
  <c r="G1364" i="3"/>
  <c r="G1396" i="3"/>
  <c r="G559" i="3"/>
  <c r="G1022" i="3"/>
  <c r="G1367" i="3"/>
  <c r="G1448" i="3"/>
  <c r="G1185" i="3"/>
  <c r="G744" i="3"/>
  <c r="G1106" i="3"/>
  <c r="G1362" i="3"/>
  <c r="G929" i="3"/>
  <c r="G1187" i="3"/>
  <c r="G1443" i="3"/>
  <c r="G1029" i="3"/>
  <c r="G1285" i="3"/>
  <c r="G1455" i="3"/>
  <c r="G1456" i="3"/>
  <c r="G1466" i="3"/>
  <c r="G1483" i="3"/>
  <c r="G1436" i="3"/>
  <c r="G1380" i="3"/>
  <c r="G1463" i="3"/>
  <c r="D833" i="3"/>
  <c r="F833" i="3" s="1"/>
  <c r="H833" i="3" s="1"/>
  <c r="D707" i="3"/>
  <c r="E707" i="3" s="1"/>
  <c r="D1155" i="3"/>
  <c r="E1155" i="3" s="1"/>
  <c r="D309" i="3"/>
  <c r="F309" i="3" s="1"/>
  <c r="H309" i="3" s="1"/>
  <c r="D881" i="3"/>
  <c r="E881" i="3" s="1"/>
  <c r="D1219" i="3"/>
  <c r="E1219" i="3" s="1"/>
  <c r="D713" i="3"/>
  <c r="E713" i="3" s="1"/>
  <c r="D1075" i="3"/>
  <c r="F1075" i="3" s="1"/>
  <c r="H1075" i="3" s="1"/>
  <c r="D1333" i="3"/>
  <c r="F1333" i="3" s="1"/>
  <c r="H1333" i="3" s="1"/>
  <c r="D543" i="3"/>
  <c r="E543" i="3" s="1"/>
  <c r="D801" i="3"/>
  <c r="E801" i="3" s="1"/>
  <c r="D1057" i="3"/>
  <c r="D1256" i="3"/>
  <c r="E1256" i="3" s="1"/>
  <c r="D1416" i="3"/>
  <c r="E1416" i="3" s="1"/>
  <c r="D373" i="3"/>
  <c r="E373" i="3" s="1"/>
  <c r="D803" i="3"/>
  <c r="F803" i="3" s="1"/>
  <c r="H803" i="3" s="1"/>
  <c r="D1017" i="3"/>
  <c r="E1017" i="3" s="1"/>
  <c r="D1225" i="3"/>
  <c r="D1417" i="3"/>
  <c r="F1417" i="3" s="1"/>
  <c r="H1417" i="3" s="1"/>
  <c r="D405" i="3"/>
  <c r="F405" i="3" s="1"/>
  <c r="H405" i="3" s="1"/>
  <c r="D765" i="3"/>
  <c r="F765" i="3" s="1"/>
  <c r="H765" i="3" s="1"/>
  <c r="D979" i="3"/>
  <c r="E979" i="3" s="1"/>
  <c r="D1229" i="3"/>
  <c r="F1229" i="3" s="1"/>
  <c r="H1229" i="3" s="1"/>
  <c r="D1389" i="3"/>
  <c r="D158" i="3"/>
  <c r="F158" i="3" s="1"/>
  <c r="H158" i="3" s="1"/>
  <c r="D393" i="3"/>
  <c r="E393" i="3" s="1"/>
  <c r="D913" i="3"/>
  <c r="E913" i="3" s="1"/>
  <c r="D933" i="3"/>
  <c r="F933" i="3" s="1"/>
  <c r="H933" i="3" s="1"/>
  <c r="D1125" i="3"/>
  <c r="F1125" i="3" s="1"/>
  <c r="H1125" i="3" s="1"/>
  <c r="D977" i="3"/>
  <c r="D827" i="3"/>
  <c r="E827" i="3" s="1"/>
  <c r="D677" i="3"/>
  <c r="F677" i="3" s="1"/>
  <c r="H677" i="3" s="1"/>
  <c r="G1278" i="3"/>
  <c r="G11" i="3"/>
  <c r="G1126" i="3"/>
  <c r="G219" i="3"/>
  <c r="G539" i="3"/>
  <c r="G1217" i="3"/>
  <c r="G808" i="3"/>
  <c r="G1130" i="3"/>
  <c r="G1386" i="3"/>
  <c r="G955" i="3"/>
  <c r="G1211" i="3"/>
  <c r="G283" i="3"/>
  <c r="G1053" i="3"/>
  <c r="G1309" i="3"/>
  <c r="G1480" i="3"/>
  <c r="G1481" i="3"/>
  <c r="G1490" i="3"/>
  <c r="G1196" i="3"/>
  <c r="G1460" i="3"/>
  <c r="G1444" i="3"/>
  <c r="G833" i="3"/>
  <c r="G1471" i="3"/>
  <c r="G1132" i="3"/>
  <c r="D961" i="3"/>
  <c r="E961" i="3" s="1"/>
  <c r="D793" i="3"/>
  <c r="E793" i="3" s="1"/>
  <c r="D1249" i="3"/>
  <c r="E1249" i="3" s="1"/>
  <c r="D522" i="3"/>
  <c r="E522" i="3" s="1"/>
  <c r="D923" i="3"/>
  <c r="D1251" i="3"/>
  <c r="E1251" i="3" s="1"/>
  <c r="D733" i="3"/>
  <c r="E733" i="3" s="1"/>
  <c r="D1097" i="3"/>
  <c r="E1097" i="3" s="1"/>
  <c r="D1349" i="3"/>
  <c r="F1349" i="3" s="1"/>
  <c r="H1349" i="3" s="1"/>
  <c r="D609" i="3"/>
  <c r="E609" i="3" s="1"/>
  <c r="D821" i="3"/>
  <c r="F821" i="3" s="1"/>
  <c r="H821" i="3" s="1"/>
  <c r="D1077" i="3"/>
  <c r="E1077" i="3" s="1"/>
  <c r="D1272" i="3"/>
  <c r="E1272" i="3" s="1"/>
  <c r="D1432" i="3"/>
  <c r="F1432" i="3" s="1"/>
  <c r="H1432" i="3" s="1"/>
  <c r="D469" i="3"/>
  <c r="D825" i="3"/>
  <c r="E825" i="3" s="1"/>
  <c r="D1037" i="3"/>
  <c r="E1037" i="3" s="1"/>
  <c r="D1241" i="3"/>
  <c r="F1241" i="3" s="1"/>
  <c r="H1241" i="3" s="1"/>
  <c r="D1433" i="3"/>
  <c r="E1433" i="3" s="1"/>
  <c r="D490" i="3"/>
  <c r="E490" i="3" s="1"/>
  <c r="D787" i="3"/>
  <c r="D1001" i="3"/>
  <c r="F1001" i="3" s="1"/>
  <c r="H1001" i="3" s="1"/>
  <c r="D1245" i="3"/>
  <c r="F1245" i="3" s="1"/>
  <c r="H1245" i="3" s="1"/>
  <c r="D1405" i="3"/>
  <c r="E1405" i="3" s="1"/>
  <c r="D699" i="3"/>
  <c r="E699" i="3" s="1"/>
  <c r="D721" i="3"/>
  <c r="E721" i="3" s="1"/>
  <c r="D1083" i="3"/>
  <c r="D1105" i="3"/>
  <c r="E1105" i="3" s="1"/>
  <c r="D1275" i="3"/>
  <c r="E1275" i="3" s="1"/>
  <c r="D1147" i="3"/>
  <c r="E1147" i="3" s="1"/>
  <c r="D997" i="3"/>
  <c r="E997" i="3" s="1"/>
  <c r="D849" i="3"/>
  <c r="F849" i="3" s="1"/>
  <c r="H849" i="3" s="1"/>
  <c r="G548" i="3"/>
  <c r="G944" i="3"/>
  <c r="G864" i="3"/>
  <c r="G1273" i="3"/>
  <c r="G1251" i="3"/>
  <c r="G1470" i="3"/>
  <c r="G1479" i="3"/>
  <c r="G995" i="3"/>
  <c r="G1012" i="3"/>
  <c r="G1426" i="3"/>
  <c r="D885" i="3"/>
  <c r="E885" i="3" s="1"/>
  <c r="D1365" i="3"/>
  <c r="F1365" i="3" s="1"/>
  <c r="H1365" i="3" s="1"/>
  <c r="D981" i="3"/>
  <c r="E981" i="3" s="1"/>
  <c r="G1468" i="3"/>
  <c r="G1170" i="3"/>
  <c r="D779" i="3"/>
  <c r="E779" i="3" s="1"/>
  <c r="D1301" i="3"/>
  <c r="D1459" i="3"/>
  <c r="E1459" i="3" s="1"/>
  <c r="D725" i="3"/>
  <c r="F725" i="3" s="1"/>
  <c r="H725" i="3" s="1"/>
  <c r="G1502" i="3"/>
  <c r="G897" i="3"/>
  <c r="D1019" i="3"/>
  <c r="F1019" i="3" s="1"/>
  <c r="H1019" i="3" s="1"/>
  <c r="D1259" i="3"/>
  <c r="E1259" i="3" s="1"/>
  <c r="D1065" i="3"/>
  <c r="E1065" i="3" s="1"/>
  <c r="D845" i="3"/>
  <c r="E845" i="3" s="1"/>
  <c r="D1480" i="3"/>
  <c r="E1480" i="3" s="1"/>
  <c r="D629" i="3"/>
  <c r="D1139" i="3"/>
  <c r="E1139" i="3" s="1"/>
  <c r="D1331" i="3"/>
  <c r="E1331" i="3" s="1"/>
  <c r="D1265" i="3"/>
  <c r="E1265" i="3" s="1"/>
  <c r="D1098" i="3"/>
  <c r="F1098" i="3" s="1"/>
  <c r="H1098" i="3" s="1"/>
  <c r="G1349" i="3"/>
  <c r="D30" i="3"/>
  <c r="F30" i="3" s="1"/>
  <c r="H30" i="3" s="1"/>
  <c r="D741" i="3"/>
  <c r="F741" i="3" s="1"/>
  <c r="H741" i="3" s="1"/>
  <c r="D1061" i="3"/>
  <c r="E1061" i="3" s="1"/>
  <c r="D1339" i="3"/>
  <c r="E1339" i="3" s="1"/>
  <c r="D15" i="3"/>
  <c r="E15" i="3" s="1"/>
  <c r="D1469" i="3"/>
  <c r="E1469" i="3" s="1"/>
  <c r="D1341" i="3"/>
  <c r="E1341" i="3" s="1"/>
  <c r="D1213" i="3"/>
  <c r="F1213" i="3" s="1"/>
  <c r="H1213" i="3" s="1"/>
  <c r="D1043" i="3"/>
  <c r="E1043" i="3" s="1"/>
  <c r="D873" i="3"/>
  <c r="F873" i="3" s="1"/>
  <c r="H873" i="3" s="1"/>
  <c r="D701" i="3"/>
  <c r="E701" i="3" s="1"/>
  <c r="D222" i="3"/>
  <c r="E222" i="3" s="1"/>
  <c r="D1401" i="3"/>
  <c r="E1401" i="3" s="1"/>
  <c r="D1273" i="3"/>
  <c r="E1273" i="3" s="1"/>
  <c r="D1123" i="3"/>
  <c r="E1123" i="3" s="1"/>
  <c r="D953" i="3"/>
  <c r="F953" i="3" s="1"/>
  <c r="H953" i="3" s="1"/>
  <c r="D781" i="3"/>
  <c r="F781" i="3" s="1"/>
  <c r="H781" i="3" s="1"/>
  <c r="D611" i="3"/>
  <c r="E611" i="3" s="1"/>
  <c r="D12" i="3"/>
  <c r="E12" i="3" s="1"/>
  <c r="D1464" i="3"/>
  <c r="F1464" i="3" s="1"/>
  <c r="H1464" i="3" s="1"/>
  <c r="D1336" i="3"/>
  <c r="F1336" i="3" s="1"/>
  <c r="H1336" i="3" s="1"/>
  <c r="D1205" i="3"/>
  <c r="E1205" i="3" s="1"/>
  <c r="D1035" i="3"/>
  <c r="F1035" i="3" s="1"/>
  <c r="H1035" i="3" s="1"/>
  <c r="D865" i="3"/>
  <c r="D693" i="3"/>
  <c r="E693" i="3" s="1"/>
  <c r="D35" i="3"/>
  <c r="E35" i="3" s="1"/>
  <c r="D1429" i="3"/>
  <c r="F1429" i="3" s="1"/>
  <c r="H1429" i="3" s="1"/>
  <c r="D1253" i="3"/>
  <c r="E1253" i="3" s="1"/>
  <c r="D1053" i="3"/>
  <c r="F1053" i="3" s="1"/>
  <c r="H1053" i="3" s="1"/>
  <c r="D819" i="3"/>
  <c r="E819" i="3" s="1"/>
  <c r="D332" i="3"/>
  <c r="E332" i="3" s="1"/>
  <c r="D1283" i="3"/>
  <c r="E1283" i="3" s="1"/>
  <c r="D1051" i="3"/>
  <c r="E1051" i="3" s="1"/>
  <c r="D773" i="3"/>
  <c r="E773" i="3" s="1"/>
  <c r="D33" i="3"/>
  <c r="F33" i="3" s="1"/>
  <c r="H33" i="3" s="1"/>
  <c r="D1345" i="3"/>
  <c r="E1345" i="3" s="1"/>
  <c r="D1049" i="3"/>
  <c r="F1049" i="3" s="1"/>
  <c r="H1049" i="3" s="1"/>
  <c r="D685" i="3"/>
  <c r="E685" i="3" s="1"/>
  <c r="D1296" i="3"/>
  <c r="F1296" i="3" s="1"/>
  <c r="H1296" i="3" s="1"/>
  <c r="D1466" i="3"/>
  <c r="E1466" i="3" s="1"/>
  <c r="D970" i="3"/>
  <c r="E970" i="3" s="1"/>
  <c r="D479" i="3"/>
  <c r="E479" i="3" s="1"/>
  <c r="D891" i="3"/>
  <c r="E891" i="3" s="1"/>
  <c r="D1211" i="3"/>
  <c r="F1211" i="3" s="1"/>
  <c r="H1211" i="3" s="1"/>
  <c r="D7" i="3"/>
  <c r="E7" i="3" s="1"/>
  <c r="D1453" i="3"/>
  <c r="E1453" i="3" s="1"/>
  <c r="D1325" i="3"/>
  <c r="E1325" i="3" s="1"/>
  <c r="D1193" i="3"/>
  <c r="E1193" i="3" s="1"/>
  <c r="D1021" i="3"/>
  <c r="F1021" i="3" s="1"/>
  <c r="H1021" i="3" s="1"/>
  <c r="D851" i="3"/>
  <c r="F851" i="3" s="1"/>
  <c r="H851" i="3" s="1"/>
  <c r="D681" i="3"/>
  <c r="E681" i="3" s="1"/>
  <c r="D1385" i="3"/>
  <c r="E1385" i="3" s="1"/>
  <c r="D1257" i="3"/>
  <c r="E1257" i="3" s="1"/>
  <c r="D1101" i="3"/>
  <c r="E1101" i="3" s="1"/>
  <c r="D931" i="3"/>
  <c r="E931" i="3" s="1"/>
  <c r="D761" i="3"/>
  <c r="E761" i="3" s="1"/>
  <c r="D554" i="3"/>
  <c r="E554" i="3" s="1"/>
  <c r="D4" i="3"/>
  <c r="F4" i="3" s="1"/>
  <c r="H4" i="3" s="1"/>
  <c r="D1448" i="3"/>
  <c r="E1448" i="3" s="1"/>
  <c r="D1320" i="3"/>
  <c r="F1320" i="3" s="1"/>
  <c r="H1320" i="3" s="1"/>
  <c r="D1185" i="3"/>
  <c r="E1185" i="3" s="1"/>
  <c r="D1013" i="3"/>
  <c r="F1013" i="3" s="1"/>
  <c r="H1013" i="3" s="1"/>
  <c r="D843" i="3"/>
  <c r="E843" i="3" s="1"/>
  <c r="D673" i="3"/>
  <c r="F673" i="3" s="1"/>
  <c r="H673" i="3" s="1"/>
  <c r="D27" i="3"/>
  <c r="D1413" i="3"/>
  <c r="F1413" i="3" s="1"/>
  <c r="H1413" i="3" s="1"/>
  <c r="D1237" i="3"/>
  <c r="E1237" i="3" s="1"/>
  <c r="D1033" i="3"/>
  <c r="E1033" i="3" s="1"/>
  <c r="D797" i="3"/>
  <c r="E797" i="3" s="1"/>
  <c r="D34" i="3"/>
  <c r="F34" i="3" s="1"/>
  <c r="H34" i="3" s="1"/>
  <c r="D1475" i="3"/>
  <c r="E1475" i="3" s="1"/>
  <c r="D1267" i="3"/>
  <c r="E1267" i="3" s="1"/>
  <c r="D1029" i="3"/>
  <c r="E1029" i="3" s="1"/>
  <c r="D753" i="3"/>
  <c r="F753" i="3" s="1"/>
  <c r="H753" i="3" s="1"/>
  <c r="D9" i="3"/>
  <c r="F9" i="3" s="1"/>
  <c r="H9" i="3" s="1"/>
  <c r="D1329" i="3"/>
  <c r="F1329" i="3" s="1"/>
  <c r="H1329" i="3" s="1"/>
  <c r="D1027" i="3"/>
  <c r="D643" i="3"/>
  <c r="E643" i="3" s="1"/>
  <c r="D1232" i="3"/>
  <c r="E1232" i="3" s="1"/>
  <c r="D1418" i="3"/>
  <c r="F1418" i="3" s="1"/>
  <c r="H1418" i="3" s="1"/>
  <c r="D650" i="3"/>
  <c r="E650" i="3" s="1"/>
  <c r="D436" i="3"/>
  <c r="E436" i="3" s="1"/>
  <c r="D390" i="3"/>
  <c r="F390" i="3" s="1"/>
  <c r="H390" i="3" s="1"/>
  <c r="D1184" i="3"/>
  <c r="D1114" i="3"/>
  <c r="E1114" i="3" s="1"/>
  <c r="D1445" i="3"/>
  <c r="E1445" i="3" s="1"/>
  <c r="D1317" i="3"/>
  <c r="F1317" i="3" s="1"/>
  <c r="H1317" i="3" s="1"/>
  <c r="D1181" i="3"/>
  <c r="E1181" i="3" s="1"/>
  <c r="D1011" i="3"/>
  <c r="E1011" i="3" s="1"/>
  <c r="D841" i="3"/>
  <c r="E841" i="3" s="1"/>
  <c r="D669" i="3"/>
  <c r="E669" i="3" s="1"/>
  <c r="D26" i="3"/>
  <c r="E26" i="3" s="1"/>
  <c r="D1491" i="3"/>
  <c r="E1491" i="3" s="1"/>
  <c r="D1363" i="3"/>
  <c r="E1363" i="3" s="1"/>
  <c r="D1235" i="3"/>
  <c r="E1235" i="3" s="1"/>
  <c r="D1073" i="3"/>
  <c r="D901" i="3"/>
  <c r="E901" i="3" s="1"/>
  <c r="D731" i="3"/>
  <c r="E731" i="3" s="1"/>
  <c r="D437" i="3"/>
  <c r="E437" i="3" s="1"/>
  <c r="D1457" i="3"/>
  <c r="F1457" i="3" s="1"/>
  <c r="H1457" i="3" s="1"/>
  <c r="D1281" i="3"/>
  <c r="E1281" i="3" s="1"/>
  <c r="D1091" i="3"/>
  <c r="F1091" i="3" s="1"/>
  <c r="H1091" i="3" s="1"/>
  <c r="D857" i="3"/>
  <c r="E857" i="3" s="1"/>
  <c r="D621" i="3"/>
  <c r="F621" i="3" s="1"/>
  <c r="H621" i="3" s="1"/>
  <c r="D1248" i="3"/>
  <c r="F1248" i="3" s="1"/>
  <c r="H1248" i="3" s="1"/>
  <c r="D789" i="3"/>
  <c r="E789" i="3" s="1"/>
  <c r="D1330" i="3"/>
  <c r="F1330" i="3" s="1"/>
  <c r="H1330" i="3" s="1"/>
  <c r="D986" i="3"/>
  <c r="D530" i="3"/>
  <c r="E530" i="3" s="1"/>
  <c r="D818" i="3"/>
  <c r="E818" i="3" s="1"/>
  <c r="D1112" i="3"/>
  <c r="E1112" i="3" s="1"/>
  <c r="D1397" i="3"/>
  <c r="E1397" i="3" s="1"/>
  <c r="D1269" i="3"/>
  <c r="F1269" i="3" s="1"/>
  <c r="H1269" i="3" s="1"/>
  <c r="D1117" i="3"/>
  <c r="E1117" i="3" s="1"/>
  <c r="D947" i="3"/>
  <c r="E947" i="3" s="1"/>
  <c r="D777" i="3"/>
  <c r="E777" i="3" s="1"/>
  <c r="D605" i="3"/>
  <c r="E605" i="3" s="1"/>
  <c r="D1443" i="3"/>
  <c r="E1443" i="3" s="1"/>
  <c r="D1315" i="3"/>
  <c r="D1179" i="3"/>
  <c r="E1179" i="3" s="1"/>
  <c r="D1009" i="3"/>
  <c r="E1009" i="3" s="1"/>
  <c r="D837" i="3"/>
  <c r="F837" i="3" s="1"/>
  <c r="H837" i="3" s="1"/>
  <c r="D667" i="3"/>
  <c r="F667" i="3" s="1"/>
  <c r="H667" i="3" s="1"/>
  <c r="D25" i="3"/>
  <c r="F25" i="3" s="1"/>
  <c r="H25" i="3" s="1"/>
  <c r="D1393" i="3"/>
  <c r="D1217" i="3"/>
  <c r="F1217" i="3" s="1"/>
  <c r="H1217" i="3" s="1"/>
  <c r="D985" i="3"/>
  <c r="E985" i="3" s="1"/>
  <c r="D771" i="3"/>
  <c r="E771" i="3" s="1"/>
  <c r="D286" i="3"/>
  <c r="F286" i="3" s="1"/>
  <c r="H286" i="3" s="1"/>
  <c r="D1440" i="3"/>
  <c r="E1440" i="3" s="1"/>
  <c r="D1089" i="3"/>
  <c r="F1089" i="3" s="1"/>
  <c r="H1089" i="3" s="1"/>
  <c r="D1498" i="3"/>
  <c r="D1266" i="3"/>
  <c r="E1266" i="3" s="1"/>
  <c r="D794" i="3"/>
  <c r="E794" i="3" s="1"/>
  <c r="D755" i="3"/>
  <c r="E755" i="3" s="1"/>
  <c r="D533" i="3"/>
  <c r="E533" i="3" s="1"/>
  <c r="D1427" i="3"/>
  <c r="F1427" i="3" s="1"/>
  <c r="H1427" i="3" s="1"/>
  <c r="D1299" i="3"/>
  <c r="F1299" i="3" s="1"/>
  <c r="H1299" i="3" s="1"/>
  <c r="D1157" i="3"/>
  <c r="E1157" i="3" s="1"/>
  <c r="D987" i="3"/>
  <c r="F987" i="3" s="1"/>
  <c r="H987" i="3" s="1"/>
  <c r="D817" i="3"/>
  <c r="E817" i="3" s="1"/>
  <c r="D645" i="3"/>
  <c r="F645" i="3" s="1"/>
  <c r="H645" i="3" s="1"/>
  <c r="D17" i="3"/>
  <c r="E17" i="3" s="1"/>
  <c r="D1377" i="3"/>
  <c r="E1377" i="3" s="1"/>
  <c r="D1197" i="3"/>
  <c r="E1197" i="3" s="1"/>
  <c r="D963" i="3"/>
  <c r="F963" i="3" s="1"/>
  <c r="H963" i="3" s="1"/>
  <c r="D749" i="3"/>
  <c r="E749" i="3" s="1"/>
  <c r="D32" i="3"/>
  <c r="E32" i="3" s="1"/>
  <c r="D1424" i="3"/>
  <c r="D1067" i="3"/>
  <c r="E1067" i="3" s="1"/>
  <c r="D1482" i="3"/>
  <c r="E1482" i="3" s="1"/>
  <c r="D1170" i="3"/>
  <c r="E1170" i="3" s="1"/>
  <c r="D762" i="3"/>
  <c r="E762" i="3" s="1"/>
  <c r="D1503" i="3"/>
  <c r="E1503" i="3" s="1"/>
  <c r="D501" i="3"/>
  <c r="F501" i="3" s="1"/>
  <c r="H501" i="3" s="1"/>
  <c r="D1306" i="3"/>
  <c r="E1306" i="3" s="1"/>
  <c r="D1106" i="3"/>
  <c r="D786" i="3"/>
  <c r="F786" i="3" s="1"/>
  <c r="H786" i="3" s="1"/>
  <c r="D414" i="3"/>
  <c r="E414" i="3" s="1"/>
  <c r="D1176" i="3"/>
  <c r="F1176" i="3" s="1"/>
  <c r="H1176" i="3" s="1"/>
  <c r="D658" i="3"/>
  <c r="E658" i="3" s="1"/>
  <c r="D573" i="3"/>
  <c r="E573" i="3" s="1"/>
  <c r="D856" i="3"/>
  <c r="E856" i="3" s="1"/>
  <c r="D751" i="3"/>
  <c r="D800" i="3"/>
  <c r="E800" i="3" s="1"/>
  <c r="D727" i="3"/>
  <c r="F727" i="3" s="1"/>
  <c r="H727" i="3" s="1"/>
  <c r="D811" i="3"/>
  <c r="F811" i="3" s="1"/>
  <c r="H811" i="3" s="1"/>
  <c r="D1426" i="3"/>
  <c r="E1426" i="3" s="1"/>
  <c r="D1226" i="3"/>
  <c r="E1226" i="3" s="1"/>
  <c r="D954" i="3"/>
  <c r="F954" i="3" s="1"/>
  <c r="H954" i="3" s="1"/>
  <c r="D602" i="3"/>
  <c r="E602" i="3" s="1"/>
  <c r="D498" i="3"/>
  <c r="D776" i="3"/>
  <c r="E776" i="3" s="1"/>
  <c r="D238" i="3"/>
  <c r="E238" i="3" s="1"/>
  <c r="D914" i="3"/>
  <c r="F914" i="3" s="1"/>
  <c r="H914" i="3" s="1"/>
  <c r="D594" i="3"/>
  <c r="E594" i="3" s="1"/>
  <c r="D487" i="3"/>
  <c r="F487" i="3" s="1"/>
  <c r="H487" i="3" s="1"/>
  <c r="D712" i="3"/>
  <c r="E712" i="3" s="1"/>
  <c r="D468" i="3"/>
  <c r="E468" i="3" s="1"/>
  <c r="D206" i="3"/>
  <c r="D276" i="3"/>
  <c r="F276" i="3" s="1"/>
  <c r="H276" i="3" s="1"/>
  <c r="D1074" i="3"/>
  <c r="F1074" i="3" s="1"/>
  <c r="H1074" i="3" s="1"/>
  <c r="D906" i="3"/>
  <c r="F906" i="3" s="1"/>
  <c r="H906" i="3" s="1"/>
  <c r="D754" i="3"/>
  <c r="F754" i="3" s="1"/>
  <c r="H754" i="3" s="1"/>
  <c r="D585" i="3"/>
  <c r="E585" i="3" s="1"/>
  <c r="D284" i="3"/>
  <c r="E284" i="3" s="1"/>
  <c r="D445" i="3"/>
  <c r="E445" i="3" s="1"/>
  <c r="D1056" i="3"/>
  <c r="E1056" i="3" s="1"/>
  <c r="D688" i="3"/>
  <c r="E688" i="3" s="1"/>
  <c r="D1439" i="3"/>
  <c r="F1439" i="3" s="1"/>
  <c r="H1439" i="3" s="1"/>
  <c r="D1478" i="3"/>
  <c r="F1478" i="3" s="1"/>
  <c r="H1478" i="3" s="1"/>
  <c r="D1370" i="3"/>
  <c r="F1370" i="3" s="1"/>
  <c r="H1370" i="3" s="1"/>
  <c r="D1210" i="3"/>
  <c r="E1210" i="3" s="1"/>
  <c r="D1050" i="3"/>
  <c r="E1050" i="3" s="1"/>
  <c r="D890" i="3"/>
  <c r="F890" i="3" s="1"/>
  <c r="H890" i="3" s="1"/>
  <c r="D714" i="3"/>
  <c r="E714" i="3" s="1"/>
  <c r="D553" i="3"/>
  <c r="E553" i="3" s="1"/>
  <c r="D252" i="3"/>
  <c r="E252" i="3" s="1"/>
  <c r="D434" i="3"/>
  <c r="E434" i="3" s="1"/>
  <c r="D1048" i="3"/>
  <c r="E1048" i="3" s="1"/>
  <c r="D518" i="3"/>
  <c r="F518" i="3" s="1"/>
  <c r="H518" i="3" s="1"/>
  <c r="D1399" i="3"/>
  <c r="E1399" i="3" s="1"/>
  <c r="D1350" i="3"/>
  <c r="E1350" i="3" s="1"/>
  <c r="D415" i="3"/>
  <c r="F415" i="3" s="1"/>
  <c r="H415" i="3" s="1"/>
  <c r="D1362" i="3"/>
  <c r="E1362" i="3" s="1"/>
  <c r="D1202" i="3"/>
  <c r="E1202" i="3" s="1"/>
  <c r="D1018" i="3"/>
  <c r="E1018" i="3" s="1"/>
  <c r="D858" i="3"/>
  <c r="E858" i="3" s="1"/>
  <c r="D698" i="3"/>
  <c r="E698" i="3" s="1"/>
  <c r="D521" i="3"/>
  <c r="E521" i="3" s="1"/>
  <c r="D150" i="3"/>
  <c r="E150" i="3" s="1"/>
  <c r="D325" i="3"/>
  <c r="E325" i="3" s="1"/>
  <c r="D976" i="3"/>
  <c r="F976" i="3" s="1"/>
  <c r="H976" i="3" s="1"/>
  <c r="D508" i="3"/>
  <c r="E508" i="3" s="1"/>
  <c r="D1335" i="3"/>
  <c r="E1335" i="3" s="1"/>
  <c r="D630" i="3"/>
  <c r="F630" i="3" s="1"/>
  <c r="H630" i="3" s="1"/>
  <c r="D1010" i="3"/>
  <c r="E1010" i="3" s="1"/>
  <c r="D850" i="3"/>
  <c r="F850" i="3" s="1"/>
  <c r="H850" i="3" s="1"/>
  <c r="D690" i="3"/>
  <c r="E690" i="3" s="1"/>
  <c r="D478" i="3"/>
  <c r="E478" i="3" s="1"/>
  <c r="D583" i="3"/>
  <c r="F583" i="3" s="1"/>
  <c r="H583" i="3" s="1"/>
  <c r="D278" i="3"/>
  <c r="E278" i="3" s="1"/>
  <c r="D944" i="3"/>
  <c r="E944" i="3" s="1"/>
  <c r="D465" i="3"/>
  <c r="E465" i="3" s="1"/>
  <c r="D1167" i="3"/>
  <c r="F1167" i="3" s="1"/>
  <c r="H1167" i="3" s="1"/>
  <c r="D1071" i="3"/>
  <c r="E1071" i="3" s="1"/>
  <c r="D1023" i="3"/>
  <c r="E1023" i="3" s="1"/>
  <c r="D1489" i="3"/>
  <c r="E1489" i="3" s="1"/>
  <c r="D1361" i="3"/>
  <c r="E1361" i="3" s="1"/>
  <c r="D1233" i="3"/>
  <c r="E1233" i="3" s="1"/>
  <c r="D1069" i="3"/>
  <c r="F1069" i="3" s="1"/>
  <c r="H1069" i="3" s="1"/>
  <c r="D899" i="3"/>
  <c r="F899" i="3" s="1"/>
  <c r="H899" i="3" s="1"/>
  <c r="D729" i="3"/>
  <c r="F729" i="3" s="1"/>
  <c r="H729" i="3" s="1"/>
  <c r="D426" i="3"/>
  <c r="E426" i="3" s="1"/>
  <c r="D1488" i="3"/>
  <c r="F1488" i="3" s="1"/>
  <c r="H1488" i="3" s="1"/>
  <c r="D1280" i="3"/>
  <c r="E1280" i="3" s="1"/>
  <c r="D1003" i="3"/>
  <c r="E1003" i="3" s="1"/>
  <c r="D747" i="3"/>
  <c r="E747" i="3" s="1"/>
  <c r="D1490" i="3"/>
  <c r="E1490" i="3" s="1"/>
  <c r="D1394" i="3"/>
  <c r="F1394" i="3" s="1"/>
  <c r="H1394" i="3" s="1"/>
  <c r="D1290" i="3"/>
  <c r="F1290" i="3" s="1"/>
  <c r="H1290" i="3" s="1"/>
  <c r="D1178" i="3"/>
  <c r="E1178" i="3" s="1"/>
  <c r="D1082" i="3"/>
  <c r="E1082" i="3" s="1"/>
  <c r="D978" i="3"/>
  <c r="E978" i="3" s="1"/>
  <c r="D882" i="3"/>
  <c r="F882" i="3" s="1"/>
  <c r="H882" i="3" s="1"/>
  <c r="D778" i="3"/>
  <c r="E778" i="3" s="1"/>
  <c r="D666" i="3"/>
  <c r="E666" i="3" s="1"/>
  <c r="D564" i="3"/>
  <c r="F564" i="3" s="1"/>
  <c r="H564" i="3" s="1"/>
  <c r="D425" i="3"/>
  <c r="E425" i="3" s="1"/>
  <c r="D44" i="3"/>
  <c r="F44" i="3" s="1"/>
  <c r="H44" i="3" s="1"/>
  <c r="D477" i="3"/>
  <c r="E477" i="3" s="1"/>
  <c r="D1192" i="3"/>
  <c r="F1192" i="3" s="1"/>
  <c r="H1192" i="3" s="1"/>
  <c r="D1032" i="3"/>
  <c r="E1032" i="3" s="1"/>
  <c r="D720" i="3"/>
  <c r="E720" i="3" s="1"/>
  <c r="D365" i="3"/>
  <c r="E365" i="3" s="1"/>
  <c r="D1423" i="3"/>
  <c r="E1423" i="3" s="1"/>
  <c r="D847" i="3"/>
  <c r="E847" i="3" s="1"/>
  <c r="D1222" i="3"/>
  <c r="E1222" i="3" s="1"/>
  <c r="D569" i="3"/>
  <c r="F569" i="3" s="1"/>
  <c r="H569" i="3" s="1"/>
  <c r="D1441" i="3"/>
  <c r="F1441" i="3" s="1"/>
  <c r="H1441" i="3" s="1"/>
  <c r="D1313" i="3"/>
  <c r="F1313" i="3" s="1"/>
  <c r="H1313" i="3" s="1"/>
  <c r="D1177" i="3"/>
  <c r="E1177" i="3" s="1"/>
  <c r="D1005" i="3"/>
  <c r="E1005" i="3" s="1"/>
  <c r="D835" i="3"/>
  <c r="F835" i="3" s="1"/>
  <c r="H835" i="3" s="1"/>
  <c r="D665" i="3"/>
  <c r="F665" i="3" s="1"/>
  <c r="H665" i="3" s="1"/>
  <c r="D24" i="3"/>
  <c r="E24" i="3" s="1"/>
  <c r="D1408" i="3"/>
  <c r="F1408" i="3" s="1"/>
  <c r="H1408" i="3" s="1"/>
  <c r="D1173" i="3"/>
  <c r="E1173" i="3" s="1"/>
  <c r="D917" i="3"/>
  <c r="F917" i="3" s="1"/>
  <c r="H917" i="3" s="1"/>
  <c r="D641" i="3"/>
  <c r="E641" i="3" s="1"/>
  <c r="D1458" i="3"/>
  <c r="E1458" i="3" s="1"/>
  <c r="D1354" i="3"/>
  <c r="E1354" i="3" s="1"/>
  <c r="D1242" i="3"/>
  <c r="E1242" i="3" s="1"/>
  <c r="D1146" i="3"/>
  <c r="F1146" i="3" s="1"/>
  <c r="H1146" i="3" s="1"/>
  <c r="D1042" i="3"/>
  <c r="E1042" i="3" s="1"/>
  <c r="D946" i="3"/>
  <c r="E946" i="3" s="1"/>
  <c r="D842" i="3"/>
  <c r="E842" i="3" s="1"/>
  <c r="D730" i="3"/>
  <c r="E730" i="3" s="1"/>
  <c r="D634" i="3"/>
  <c r="F634" i="3" s="1"/>
  <c r="H634" i="3" s="1"/>
  <c r="D510" i="3"/>
  <c r="F510" i="3" s="1"/>
  <c r="H510" i="3" s="1"/>
  <c r="D372" i="3"/>
  <c r="E372" i="3" s="1"/>
  <c r="D562" i="3"/>
  <c r="F562" i="3" s="1"/>
  <c r="H562" i="3" s="1"/>
  <c r="D389" i="3"/>
  <c r="F389" i="3" s="1"/>
  <c r="H389" i="3" s="1"/>
  <c r="D1152" i="3"/>
  <c r="F1152" i="3" s="1"/>
  <c r="H1152" i="3" s="1"/>
  <c r="D896" i="3"/>
  <c r="F896" i="3" s="1"/>
  <c r="H896" i="3" s="1"/>
  <c r="D640" i="3"/>
  <c r="F640" i="3" s="1"/>
  <c r="H640" i="3" s="1"/>
  <c r="D1215" i="3"/>
  <c r="E1215" i="3" s="1"/>
  <c r="D570" i="3"/>
  <c r="E570" i="3" s="1"/>
  <c r="D452" i="3"/>
  <c r="F452" i="3" s="1"/>
  <c r="H452" i="3" s="1"/>
  <c r="D1376" i="3"/>
  <c r="E1376" i="3" s="1"/>
  <c r="D1153" i="3"/>
  <c r="F1153" i="3" s="1"/>
  <c r="H1153" i="3" s="1"/>
  <c r="D897" i="3"/>
  <c r="F897" i="3" s="1"/>
  <c r="H897" i="3" s="1"/>
  <c r="D619" i="3"/>
  <c r="E619" i="3" s="1"/>
  <c r="D1434" i="3"/>
  <c r="E1434" i="3" s="1"/>
  <c r="D1338" i="3"/>
  <c r="E1338" i="3" s="1"/>
  <c r="D1234" i="3"/>
  <c r="E1234" i="3" s="1"/>
  <c r="D1138" i="3"/>
  <c r="F1138" i="3" s="1"/>
  <c r="H1138" i="3" s="1"/>
  <c r="D1034" i="3"/>
  <c r="E1034" i="3" s="1"/>
  <c r="D922" i="3"/>
  <c r="F922" i="3" s="1"/>
  <c r="H922" i="3" s="1"/>
  <c r="D826" i="3"/>
  <c r="E826" i="3" s="1"/>
  <c r="D722" i="3"/>
  <c r="E722" i="3" s="1"/>
  <c r="D626" i="3"/>
  <c r="F626" i="3" s="1"/>
  <c r="H626" i="3" s="1"/>
  <c r="D500" i="3"/>
  <c r="F500" i="3" s="1"/>
  <c r="H500" i="3" s="1"/>
  <c r="D308" i="3"/>
  <c r="E308" i="3" s="1"/>
  <c r="D541" i="3"/>
  <c r="F541" i="3" s="1"/>
  <c r="H541" i="3" s="1"/>
  <c r="D348" i="3"/>
  <c r="E348" i="3" s="1"/>
  <c r="D1136" i="3"/>
  <c r="F1136" i="3" s="1"/>
  <c r="H1136" i="3" s="1"/>
  <c r="D880" i="3"/>
  <c r="E880" i="3" s="1"/>
  <c r="D600" i="3"/>
  <c r="E600" i="3" s="1"/>
  <c r="D1207" i="3"/>
  <c r="F1207" i="3" s="1"/>
  <c r="H1207" i="3" s="1"/>
  <c r="D559" i="3"/>
  <c r="E559" i="3" s="1"/>
  <c r="D1392" i="3"/>
  <c r="F1392" i="3" s="1"/>
  <c r="H1392" i="3" s="1"/>
  <c r="D1264" i="3"/>
  <c r="E1264" i="3" s="1"/>
  <c r="D1109" i="3"/>
  <c r="E1109" i="3" s="1"/>
  <c r="D939" i="3"/>
  <c r="E939" i="3" s="1"/>
  <c r="D769" i="3"/>
  <c r="E769" i="3" s="1"/>
  <c r="D586" i="3"/>
  <c r="E586" i="3" s="1"/>
  <c r="D1474" i="3"/>
  <c r="E1474" i="3" s="1"/>
  <c r="D1410" i="3"/>
  <c r="E1410" i="3" s="1"/>
  <c r="D1346" i="3"/>
  <c r="E1346" i="3" s="1"/>
  <c r="D1282" i="3"/>
  <c r="E1282" i="3" s="1"/>
  <c r="D1218" i="3"/>
  <c r="F1218" i="3" s="1"/>
  <c r="H1218" i="3" s="1"/>
  <c r="D1154" i="3"/>
  <c r="F1154" i="3" s="1"/>
  <c r="H1154" i="3" s="1"/>
  <c r="D1090" i="3"/>
  <c r="E1090" i="3" s="1"/>
  <c r="D1026" i="3"/>
  <c r="E1026" i="3" s="1"/>
  <c r="D962" i="3"/>
  <c r="F962" i="3" s="1"/>
  <c r="H962" i="3" s="1"/>
  <c r="D898" i="3"/>
  <c r="E898" i="3" s="1"/>
  <c r="D834" i="3"/>
  <c r="E834" i="3" s="1"/>
  <c r="D770" i="3"/>
  <c r="E770" i="3" s="1"/>
  <c r="D706" i="3"/>
  <c r="E706" i="3" s="1"/>
  <c r="D642" i="3"/>
  <c r="E642" i="3" s="1"/>
  <c r="D574" i="3"/>
  <c r="E574" i="3" s="1"/>
  <c r="D489" i="3"/>
  <c r="E489" i="3" s="1"/>
  <c r="D404" i="3"/>
  <c r="F404" i="3" s="1"/>
  <c r="H404" i="3" s="1"/>
  <c r="D214" i="3"/>
  <c r="E214" i="3" s="1"/>
  <c r="D551" i="3"/>
  <c r="E551" i="3" s="1"/>
  <c r="D455" i="3"/>
  <c r="F455" i="3" s="1"/>
  <c r="H455" i="3" s="1"/>
  <c r="D302" i="3"/>
  <c r="F302" i="3" s="1"/>
  <c r="H302" i="3" s="1"/>
  <c r="D1160" i="3"/>
  <c r="E1160" i="3" s="1"/>
  <c r="D1040" i="3"/>
  <c r="E1040" i="3" s="1"/>
  <c r="D864" i="3"/>
  <c r="E864" i="3" s="1"/>
  <c r="D704" i="3"/>
  <c r="E704" i="3" s="1"/>
  <c r="D486" i="3"/>
  <c r="E486" i="3" s="1"/>
  <c r="D1407" i="3"/>
  <c r="F1407" i="3" s="1"/>
  <c r="H1407" i="3" s="1"/>
  <c r="D1079" i="3"/>
  <c r="E1079" i="3" s="1"/>
  <c r="D687" i="3"/>
  <c r="F687" i="3" s="1"/>
  <c r="H687" i="3" s="1"/>
  <c r="D1318" i="3"/>
  <c r="E1318" i="3" s="1"/>
  <c r="D293" i="3"/>
  <c r="F293" i="3" s="1"/>
  <c r="H293" i="3" s="1"/>
  <c r="D1014" i="3"/>
  <c r="E1014" i="3" s="1"/>
  <c r="D1492" i="3"/>
  <c r="F1492" i="3" s="1"/>
  <c r="H1492" i="3" s="1"/>
  <c r="D1472" i="3"/>
  <c r="E1472" i="3" s="1"/>
  <c r="D1344" i="3"/>
  <c r="F1344" i="3" s="1"/>
  <c r="H1344" i="3" s="1"/>
  <c r="D1216" i="3"/>
  <c r="E1216" i="3" s="1"/>
  <c r="D1045" i="3"/>
  <c r="E1045" i="3" s="1"/>
  <c r="D875" i="3"/>
  <c r="F875" i="3" s="1"/>
  <c r="H875" i="3" s="1"/>
  <c r="D705" i="3"/>
  <c r="E705" i="3" s="1"/>
  <c r="D254" i="3"/>
  <c r="E254" i="3" s="1"/>
  <c r="D1450" i="3"/>
  <c r="E1450" i="3" s="1"/>
  <c r="D1386" i="3"/>
  <c r="E1386" i="3" s="1"/>
  <c r="D1322" i="3"/>
  <c r="E1322" i="3" s="1"/>
  <c r="D1258" i="3"/>
  <c r="D1194" i="3"/>
  <c r="E1194" i="3" s="1"/>
  <c r="D1130" i="3"/>
  <c r="E1130" i="3" s="1"/>
  <c r="D1066" i="3"/>
  <c r="E1066" i="3" s="1"/>
  <c r="D1002" i="3"/>
  <c r="E1002" i="3" s="1"/>
  <c r="D938" i="3"/>
  <c r="E938" i="3" s="1"/>
  <c r="D874" i="3"/>
  <c r="E874" i="3" s="1"/>
  <c r="D810" i="3"/>
  <c r="E810" i="3" s="1"/>
  <c r="D746" i="3"/>
  <c r="E746" i="3" s="1"/>
  <c r="D682" i="3"/>
  <c r="E682" i="3" s="1"/>
  <c r="D618" i="3"/>
  <c r="F618" i="3" s="1"/>
  <c r="H618" i="3" s="1"/>
  <c r="D542" i="3"/>
  <c r="F542" i="3" s="1"/>
  <c r="H542" i="3" s="1"/>
  <c r="D457" i="3"/>
  <c r="E457" i="3" s="1"/>
  <c r="D349" i="3"/>
  <c r="E349" i="3" s="1"/>
  <c r="D601" i="3"/>
  <c r="F601" i="3" s="1"/>
  <c r="H601" i="3" s="1"/>
  <c r="D519" i="3"/>
  <c r="E519" i="3" s="1"/>
  <c r="D423" i="3"/>
  <c r="E423" i="3" s="1"/>
  <c r="D142" i="3"/>
  <c r="E142" i="3" s="1"/>
  <c r="D1128" i="3"/>
  <c r="E1128" i="3" s="1"/>
  <c r="D968" i="3"/>
  <c r="F968" i="3" s="1"/>
  <c r="H968" i="3" s="1"/>
  <c r="D792" i="3"/>
  <c r="E792" i="3" s="1"/>
  <c r="D624" i="3"/>
  <c r="E624" i="3" s="1"/>
  <c r="D324" i="3"/>
  <c r="E324" i="3" s="1"/>
  <c r="D1327" i="3"/>
  <c r="F1327" i="3" s="1"/>
  <c r="H1327" i="3" s="1"/>
  <c r="D911" i="3"/>
  <c r="F911" i="3" s="1"/>
  <c r="H911" i="3" s="1"/>
  <c r="D485" i="3"/>
  <c r="F485" i="3" s="1"/>
  <c r="H485" i="3" s="1"/>
  <c r="D966" i="3"/>
  <c r="E966" i="3" s="1"/>
  <c r="D724" i="3"/>
  <c r="E724" i="3" s="1"/>
  <c r="D1456" i="3"/>
  <c r="E1456" i="3" s="1"/>
  <c r="D1328" i="3"/>
  <c r="E1328" i="3" s="1"/>
  <c r="D1195" i="3"/>
  <c r="E1195" i="3" s="1"/>
  <c r="D1025" i="3"/>
  <c r="E1025" i="3" s="1"/>
  <c r="D853" i="3"/>
  <c r="E853" i="3" s="1"/>
  <c r="D683" i="3"/>
  <c r="E683" i="3" s="1"/>
  <c r="D1442" i="3"/>
  <c r="E1442" i="3" s="1"/>
  <c r="D1378" i="3"/>
  <c r="F1378" i="3" s="1"/>
  <c r="H1378" i="3" s="1"/>
  <c r="D1314" i="3"/>
  <c r="F1314" i="3" s="1"/>
  <c r="H1314" i="3" s="1"/>
  <c r="D1250" i="3"/>
  <c r="E1250" i="3" s="1"/>
  <c r="D1186" i="3"/>
  <c r="E1186" i="3" s="1"/>
  <c r="D1122" i="3"/>
  <c r="E1122" i="3" s="1"/>
  <c r="D1058" i="3"/>
  <c r="F1058" i="3" s="1"/>
  <c r="H1058" i="3" s="1"/>
  <c r="D994" i="3"/>
  <c r="E994" i="3" s="1"/>
  <c r="D930" i="3"/>
  <c r="E930" i="3" s="1"/>
  <c r="D866" i="3"/>
  <c r="E866" i="3" s="1"/>
  <c r="D802" i="3"/>
  <c r="E802" i="3" s="1"/>
  <c r="D738" i="3"/>
  <c r="F738" i="3" s="1"/>
  <c r="H738" i="3" s="1"/>
  <c r="D674" i="3"/>
  <c r="D610" i="3"/>
  <c r="E610" i="3" s="1"/>
  <c r="D532" i="3"/>
  <c r="E532" i="3" s="1"/>
  <c r="D446" i="3"/>
  <c r="E446" i="3" s="1"/>
  <c r="D326" i="3"/>
  <c r="F326" i="3" s="1"/>
  <c r="H326" i="3" s="1"/>
  <c r="D593" i="3"/>
  <c r="F593" i="3" s="1"/>
  <c r="H593" i="3" s="1"/>
  <c r="D509" i="3"/>
  <c r="E509" i="3" s="1"/>
  <c r="D402" i="3"/>
  <c r="E402" i="3" s="1"/>
  <c r="D1200" i="3"/>
  <c r="E1200" i="3" s="1"/>
  <c r="D1120" i="3"/>
  <c r="F1120" i="3" s="1"/>
  <c r="H1120" i="3" s="1"/>
  <c r="D960" i="3"/>
  <c r="E960" i="3" s="1"/>
  <c r="D784" i="3"/>
  <c r="F784" i="3" s="1"/>
  <c r="H784" i="3" s="1"/>
  <c r="D608" i="3"/>
  <c r="E608" i="3" s="1"/>
  <c r="D301" i="3"/>
  <c r="E301" i="3" s="1"/>
  <c r="D1295" i="3"/>
  <c r="E1295" i="3" s="1"/>
  <c r="D903" i="3"/>
  <c r="E903" i="3" s="1"/>
  <c r="D270" i="3"/>
  <c r="F270" i="3" s="1"/>
  <c r="H270" i="3" s="1"/>
  <c r="D886" i="3"/>
  <c r="F886" i="3" s="1"/>
  <c r="H886" i="3" s="1"/>
  <c r="D166" i="3"/>
  <c r="E166" i="3" s="1"/>
  <c r="D1311" i="3"/>
  <c r="E1311" i="3" s="1"/>
  <c r="D1199" i="3"/>
  <c r="F1199" i="3" s="1"/>
  <c r="H1199" i="3" s="1"/>
  <c r="D1063" i="3"/>
  <c r="E1063" i="3" s="1"/>
  <c r="D895" i="3"/>
  <c r="F895" i="3" s="1"/>
  <c r="H895" i="3" s="1"/>
  <c r="D719" i="3"/>
  <c r="E719" i="3" s="1"/>
  <c r="D549" i="3"/>
  <c r="E549" i="3" s="1"/>
  <c r="D190" i="3"/>
  <c r="E190" i="3" s="1"/>
  <c r="D1270" i="3"/>
  <c r="F1270" i="3" s="1"/>
  <c r="H1270" i="3" s="1"/>
  <c r="D934" i="3"/>
  <c r="E934" i="3" s="1"/>
  <c r="D505" i="3"/>
  <c r="E505" i="3" s="1"/>
  <c r="D577" i="3"/>
  <c r="E577" i="3" s="1"/>
  <c r="D413" i="3"/>
  <c r="F413" i="3" s="1"/>
  <c r="H413" i="3" s="1"/>
  <c r="D246" i="3"/>
  <c r="E246" i="3" s="1"/>
  <c r="D1168" i="3"/>
  <c r="E1168" i="3" s="1"/>
  <c r="D1104" i="3"/>
  <c r="E1104" i="3" s="1"/>
  <c r="D1024" i="3"/>
  <c r="E1024" i="3" s="1"/>
  <c r="D928" i="3"/>
  <c r="E928" i="3" s="1"/>
  <c r="D848" i="3"/>
  <c r="E848" i="3" s="1"/>
  <c r="D768" i="3"/>
  <c r="F768" i="3" s="1"/>
  <c r="H768" i="3" s="1"/>
  <c r="D672" i="3"/>
  <c r="E672" i="3" s="1"/>
  <c r="D592" i="3"/>
  <c r="E592" i="3" s="1"/>
  <c r="D444" i="3"/>
  <c r="E444" i="3" s="1"/>
  <c r="D198" i="3"/>
  <c r="E198" i="3" s="1"/>
  <c r="D1487" i="3"/>
  <c r="E1487" i="3" s="1"/>
  <c r="D1391" i="3"/>
  <c r="F1391" i="3" s="1"/>
  <c r="H1391" i="3" s="1"/>
  <c r="D1279" i="3"/>
  <c r="E1279" i="3" s="1"/>
  <c r="D1151" i="3"/>
  <c r="E1151" i="3" s="1"/>
  <c r="D1007" i="3"/>
  <c r="E1007" i="3" s="1"/>
  <c r="D831" i="3"/>
  <c r="F831" i="3" s="1"/>
  <c r="H831" i="3" s="1"/>
  <c r="D655" i="3"/>
  <c r="E655" i="3" s="1"/>
  <c r="D463" i="3"/>
  <c r="E463" i="3" s="1"/>
  <c r="D1462" i="3"/>
  <c r="E1462" i="3" s="1"/>
  <c r="D1190" i="3"/>
  <c r="E1190" i="3" s="1"/>
  <c r="D830" i="3"/>
  <c r="F830" i="3" s="1"/>
  <c r="H830" i="3" s="1"/>
  <c r="D358" i="3"/>
  <c r="E358" i="3" s="1"/>
  <c r="D1428" i="3"/>
  <c r="F1428" i="3" s="1"/>
  <c r="H1428" i="3" s="1"/>
  <c r="D127" i="3"/>
  <c r="F127" i="3" s="1"/>
  <c r="H127" i="3" s="1"/>
  <c r="D1096" i="3"/>
  <c r="E1096" i="3" s="1"/>
  <c r="D1008" i="3"/>
  <c r="E1008" i="3" s="1"/>
  <c r="D920" i="3"/>
  <c r="F920" i="3" s="1"/>
  <c r="H920" i="3" s="1"/>
  <c r="D840" i="3"/>
  <c r="E840" i="3" s="1"/>
  <c r="D752" i="3"/>
  <c r="F752" i="3" s="1"/>
  <c r="H752" i="3" s="1"/>
  <c r="D664" i="3"/>
  <c r="E664" i="3" s="1"/>
  <c r="D572" i="3"/>
  <c r="E572" i="3" s="1"/>
  <c r="D433" i="3"/>
  <c r="F433" i="3" s="1"/>
  <c r="H433" i="3" s="1"/>
  <c r="D1471" i="3"/>
  <c r="F1471" i="3" s="1"/>
  <c r="H1471" i="3" s="1"/>
  <c r="D1375" i="3"/>
  <c r="E1375" i="3" s="1"/>
  <c r="D1271" i="3"/>
  <c r="F1271" i="3" s="1"/>
  <c r="H1271" i="3" s="1"/>
  <c r="D1143" i="3"/>
  <c r="E1143" i="3" s="1"/>
  <c r="D983" i="3"/>
  <c r="E983" i="3" s="1"/>
  <c r="D823" i="3"/>
  <c r="F823" i="3" s="1"/>
  <c r="H823" i="3" s="1"/>
  <c r="D647" i="3"/>
  <c r="E647" i="3" s="1"/>
  <c r="D431" i="3"/>
  <c r="E431" i="3" s="1"/>
  <c r="D1454" i="3"/>
  <c r="F1454" i="3" s="1"/>
  <c r="H1454" i="3" s="1"/>
  <c r="D1142" i="3"/>
  <c r="E1142" i="3" s="1"/>
  <c r="D782" i="3"/>
  <c r="E782" i="3" s="1"/>
  <c r="D597" i="3"/>
  <c r="E597" i="3" s="1"/>
  <c r="D1372" i="3"/>
  <c r="E1372" i="3" s="1"/>
  <c r="D188" i="3"/>
  <c r="E188" i="3" s="1"/>
  <c r="D1088" i="3"/>
  <c r="F1088" i="3" s="1"/>
  <c r="H1088" i="3" s="1"/>
  <c r="D992" i="3"/>
  <c r="E992" i="3" s="1"/>
  <c r="D912" i="3"/>
  <c r="F912" i="3" s="1"/>
  <c r="H912" i="3" s="1"/>
  <c r="D832" i="3"/>
  <c r="E832" i="3" s="1"/>
  <c r="D736" i="3"/>
  <c r="F736" i="3" s="1"/>
  <c r="H736" i="3" s="1"/>
  <c r="D656" i="3"/>
  <c r="E656" i="3" s="1"/>
  <c r="D550" i="3"/>
  <c r="E550" i="3" s="1"/>
  <c r="D422" i="3"/>
  <c r="E422" i="3" s="1"/>
  <c r="D1463" i="3"/>
  <c r="E1463" i="3" s="1"/>
  <c r="D1359" i="3"/>
  <c r="E1359" i="3" s="1"/>
  <c r="D1263" i="3"/>
  <c r="E1263" i="3" s="1"/>
  <c r="D1135" i="3"/>
  <c r="E1135" i="3" s="1"/>
  <c r="D975" i="3"/>
  <c r="F975" i="3" s="1"/>
  <c r="H975" i="3" s="1"/>
  <c r="D815" i="3"/>
  <c r="F815" i="3" s="1"/>
  <c r="H815" i="3" s="1"/>
  <c r="D639" i="3"/>
  <c r="F639" i="3" s="1"/>
  <c r="H639" i="3" s="1"/>
  <c r="D421" i="3"/>
  <c r="E421" i="3" s="1"/>
  <c r="D1446" i="3"/>
  <c r="E1446" i="3" s="1"/>
  <c r="D1094" i="3"/>
  <c r="E1094" i="3" s="1"/>
  <c r="D742" i="3"/>
  <c r="E742" i="3" s="1"/>
  <c r="D493" i="3"/>
  <c r="E493" i="3" s="1"/>
  <c r="D1220" i="3"/>
  <c r="E1220" i="3" s="1"/>
  <c r="D315" i="3"/>
  <c r="F315" i="3" s="1"/>
  <c r="H315" i="3" s="1"/>
  <c r="D466" i="3"/>
  <c r="E466" i="3" s="1"/>
  <c r="D366" i="3"/>
  <c r="E366" i="3" s="1"/>
  <c r="D1208" i="3"/>
  <c r="F1208" i="3" s="1"/>
  <c r="H1208" i="3" s="1"/>
  <c r="D1144" i="3"/>
  <c r="E1144" i="3" s="1"/>
  <c r="D1072" i="3"/>
  <c r="F1072" i="3" s="1"/>
  <c r="H1072" i="3" s="1"/>
  <c r="D984" i="3"/>
  <c r="E984" i="3" s="1"/>
  <c r="D904" i="3"/>
  <c r="F904" i="3" s="1"/>
  <c r="H904" i="3" s="1"/>
  <c r="D816" i="3"/>
  <c r="E816" i="3" s="1"/>
  <c r="D728" i="3"/>
  <c r="E728" i="3" s="1"/>
  <c r="D648" i="3"/>
  <c r="F648" i="3" s="1"/>
  <c r="H648" i="3" s="1"/>
  <c r="D529" i="3"/>
  <c r="E529" i="3" s="1"/>
  <c r="D401" i="3"/>
  <c r="E401" i="3" s="1"/>
  <c r="D1455" i="3"/>
  <c r="E1455" i="3" s="1"/>
  <c r="D1343" i="3"/>
  <c r="F1343" i="3" s="1"/>
  <c r="H1343" i="3" s="1"/>
  <c r="D1231" i="3"/>
  <c r="E1231" i="3" s="1"/>
  <c r="D1095" i="3"/>
  <c r="F1095" i="3" s="1"/>
  <c r="H1095" i="3" s="1"/>
  <c r="D943" i="3"/>
  <c r="E943" i="3" s="1"/>
  <c r="D767" i="3"/>
  <c r="F767" i="3" s="1"/>
  <c r="H767" i="3" s="1"/>
  <c r="D591" i="3"/>
  <c r="E591" i="3" s="1"/>
  <c r="D364" i="3"/>
  <c r="E364" i="3" s="1"/>
  <c r="D1398" i="3"/>
  <c r="E1398" i="3" s="1"/>
  <c r="D1062" i="3"/>
  <c r="E1062" i="3" s="1"/>
  <c r="D686" i="3"/>
  <c r="E686" i="3" s="1"/>
  <c r="D407" i="3"/>
  <c r="F407" i="3" s="1"/>
  <c r="H407" i="3" s="1"/>
  <c r="D1084" i="3"/>
  <c r="E1084" i="3" s="1"/>
  <c r="D924" i="3"/>
  <c r="E924" i="3" s="1"/>
  <c r="D582" i="3"/>
  <c r="E582" i="3" s="1"/>
  <c r="D497" i="3"/>
  <c r="E497" i="3" s="1"/>
  <c r="D412" i="3"/>
  <c r="E412" i="3" s="1"/>
  <c r="D244" i="3"/>
  <c r="F244" i="3" s="1"/>
  <c r="H244" i="3" s="1"/>
  <c r="D1447" i="3"/>
  <c r="E1447" i="3" s="1"/>
  <c r="D1383" i="3"/>
  <c r="E1383" i="3" s="1"/>
  <c r="D1319" i="3"/>
  <c r="E1319" i="3" s="1"/>
  <c r="D1255" i="3"/>
  <c r="E1255" i="3" s="1"/>
  <c r="D1191" i="3"/>
  <c r="F1191" i="3" s="1"/>
  <c r="H1191" i="3" s="1"/>
  <c r="D1127" i="3"/>
  <c r="E1127" i="3" s="1"/>
  <c r="D1047" i="3"/>
  <c r="F1047" i="3" s="1"/>
  <c r="H1047" i="3" s="1"/>
  <c r="D967" i="3"/>
  <c r="E967" i="3" s="1"/>
  <c r="D887" i="3"/>
  <c r="F887" i="3" s="1"/>
  <c r="H887" i="3" s="1"/>
  <c r="D791" i="3"/>
  <c r="E791" i="3" s="1"/>
  <c r="D711" i="3"/>
  <c r="E711" i="3" s="1"/>
  <c r="D631" i="3"/>
  <c r="F631" i="3" s="1"/>
  <c r="H631" i="3" s="1"/>
  <c r="D517" i="3"/>
  <c r="E517" i="3" s="1"/>
  <c r="D410" i="3"/>
  <c r="E410" i="3" s="1"/>
  <c r="D124" i="3"/>
  <c r="E124" i="3" s="1"/>
  <c r="D1422" i="3"/>
  <c r="E1422" i="3" s="1"/>
  <c r="D1342" i="3"/>
  <c r="E1342" i="3" s="1"/>
  <c r="D1262" i="3"/>
  <c r="E1262" i="3" s="1"/>
  <c r="D1166" i="3"/>
  <c r="E1166" i="3" s="1"/>
  <c r="D1086" i="3"/>
  <c r="E1086" i="3" s="1"/>
  <c r="D1006" i="3"/>
  <c r="E1006" i="3" s="1"/>
  <c r="D910" i="3"/>
  <c r="E910" i="3" s="1"/>
  <c r="D822" i="3"/>
  <c r="F822" i="3" s="1"/>
  <c r="H822" i="3" s="1"/>
  <c r="D718" i="3"/>
  <c r="E718" i="3" s="1"/>
  <c r="D622" i="3"/>
  <c r="E622" i="3" s="1"/>
  <c r="D484" i="3"/>
  <c r="E484" i="3" s="1"/>
  <c r="D317" i="3"/>
  <c r="F317" i="3" s="1"/>
  <c r="H317" i="3" s="1"/>
  <c r="D482" i="3"/>
  <c r="E482" i="3" s="1"/>
  <c r="D92" i="3"/>
  <c r="E92" i="3" s="1"/>
  <c r="D1404" i="3"/>
  <c r="E1404" i="3" s="1"/>
  <c r="D1212" i="3"/>
  <c r="E1212" i="3" s="1"/>
  <c r="D916" i="3"/>
  <c r="F916" i="3" s="1"/>
  <c r="H916" i="3" s="1"/>
  <c r="D513" i="3"/>
  <c r="E513" i="3" s="1"/>
  <c r="D269" i="3"/>
  <c r="E269" i="3" s="1"/>
  <c r="D267" i="3"/>
  <c r="F267" i="3" s="1"/>
  <c r="H267" i="3" s="1"/>
  <c r="D1247" i="3"/>
  <c r="F1247" i="3" s="1"/>
  <c r="H1247" i="3" s="1"/>
  <c r="D1183" i="3"/>
  <c r="E1183" i="3" s="1"/>
  <c r="D1111" i="3"/>
  <c r="E1111" i="3" s="1"/>
  <c r="D1039" i="3"/>
  <c r="F1039" i="3" s="1"/>
  <c r="H1039" i="3" s="1"/>
  <c r="D959" i="3"/>
  <c r="E959" i="3" s="1"/>
  <c r="D879" i="3"/>
  <c r="E879" i="3" s="1"/>
  <c r="D783" i="3"/>
  <c r="E783" i="3" s="1"/>
  <c r="D703" i="3"/>
  <c r="F703" i="3" s="1"/>
  <c r="H703" i="3" s="1"/>
  <c r="D623" i="3"/>
  <c r="E623" i="3" s="1"/>
  <c r="D506" i="3"/>
  <c r="E506" i="3" s="1"/>
  <c r="D399" i="3"/>
  <c r="F399" i="3" s="1"/>
  <c r="H399" i="3" s="1"/>
  <c r="D1414" i="3"/>
  <c r="E1414" i="3" s="1"/>
  <c r="D1334" i="3"/>
  <c r="E1334" i="3" s="1"/>
  <c r="D1254" i="3"/>
  <c r="E1254" i="3" s="1"/>
  <c r="D1158" i="3"/>
  <c r="E1158" i="3" s="1"/>
  <c r="D1078" i="3"/>
  <c r="F1078" i="3" s="1"/>
  <c r="H1078" i="3" s="1"/>
  <c r="D998" i="3"/>
  <c r="E998" i="3" s="1"/>
  <c r="D902" i="3"/>
  <c r="F902" i="3" s="1"/>
  <c r="H902" i="3" s="1"/>
  <c r="D814" i="3"/>
  <c r="F814" i="3" s="1"/>
  <c r="H814" i="3" s="1"/>
  <c r="D702" i="3"/>
  <c r="E702" i="3" s="1"/>
  <c r="D614" i="3"/>
  <c r="E614" i="3" s="1"/>
  <c r="D473" i="3"/>
  <c r="E473" i="3" s="1"/>
  <c r="D236" i="3"/>
  <c r="F236" i="3" s="1"/>
  <c r="H236" i="3" s="1"/>
  <c r="D471" i="3"/>
  <c r="E471" i="3" s="1"/>
  <c r="D1396" i="3"/>
  <c r="F1396" i="3" s="1"/>
  <c r="H1396" i="3" s="1"/>
  <c r="D1140" i="3"/>
  <c r="F1140" i="3" s="1"/>
  <c r="H1140" i="3" s="1"/>
  <c r="D820" i="3"/>
  <c r="F820" i="3" s="1"/>
  <c r="H820" i="3" s="1"/>
  <c r="D417" i="3"/>
  <c r="E417" i="3" s="1"/>
  <c r="D133" i="3"/>
  <c r="E133" i="3" s="1"/>
  <c r="D394" i="3"/>
  <c r="E394" i="3" s="1"/>
  <c r="D1080" i="3"/>
  <c r="F1080" i="3" s="1"/>
  <c r="H1080" i="3" s="1"/>
  <c r="D1016" i="3"/>
  <c r="E1016" i="3" s="1"/>
  <c r="D952" i="3"/>
  <c r="F952" i="3" s="1"/>
  <c r="H952" i="3" s="1"/>
  <c r="D888" i="3"/>
  <c r="E888" i="3" s="1"/>
  <c r="D824" i="3"/>
  <c r="E824" i="3" s="1"/>
  <c r="D760" i="3"/>
  <c r="E760" i="3" s="1"/>
  <c r="D696" i="3"/>
  <c r="E696" i="3" s="1"/>
  <c r="D632" i="3"/>
  <c r="E632" i="3" s="1"/>
  <c r="D561" i="3"/>
  <c r="E561" i="3" s="1"/>
  <c r="D476" i="3"/>
  <c r="F476" i="3" s="1"/>
  <c r="H476" i="3" s="1"/>
  <c r="D388" i="3"/>
  <c r="E388" i="3" s="1"/>
  <c r="D134" i="3"/>
  <c r="E134" i="3" s="1"/>
  <c r="D1495" i="3"/>
  <c r="E1495" i="3" s="1"/>
  <c r="D1431" i="3"/>
  <c r="E1431" i="3" s="1"/>
  <c r="D1367" i="3"/>
  <c r="E1367" i="3" s="1"/>
  <c r="D1303" i="3"/>
  <c r="E1303" i="3" s="1"/>
  <c r="D1239" i="3"/>
  <c r="E1239" i="3" s="1"/>
  <c r="D1175" i="3"/>
  <c r="F1175" i="3" s="1"/>
  <c r="H1175" i="3" s="1"/>
  <c r="D1103" i="3"/>
  <c r="E1103" i="3" s="1"/>
  <c r="D1031" i="3"/>
  <c r="E1031" i="3" s="1"/>
  <c r="D951" i="3"/>
  <c r="E951" i="3" s="1"/>
  <c r="D855" i="3"/>
  <c r="E855" i="3" s="1"/>
  <c r="D775" i="3"/>
  <c r="E775" i="3" s="1"/>
  <c r="D695" i="3"/>
  <c r="E695" i="3" s="1"/>
  <c r="D599" i="3"/>
  <c r="E599" i="3" s="1"/>
  <c r="D495" i="3"/>
  <c r="E495" i="3" s="1"/>
  <c r="D382" i="3"/>
  <c r="E382" i="3" s="1"/>
  <c r="D1486" i="3"/>
  <c r="E1486" i="3" s="1"/>
  <c r="D1406" i="3"/>
  <c r="E1406" i="3" s="1"/>
  <c r="D1326" i="3"/>
  <c r="E1326" i="3" s="1"/>
  <c r="D1230" i="3"/>
  <c r="E1230" i="3" s="1"/>
  <c r="D1150" i="3"/>
  <c r="E1150" i="3" s="1"/>
  <c r="D1070" i="3"/>
  <c r="F1070" i="3" s="1"/>
  <c r="H1070" i="3" s="1"/>
  <c r="D974" i="3"/>
  <c r="F974" i="3" s="1"/>
  <c r="H974" i="3" s="1"/>
  <c r="D894" i="3"/>
  <c r="E894" i="3" s="1"/>
  <c r="D806" i="3"/>
  <c r="E806" i="3" s="1"/>
  <c r="D694" i="3"/>
  <c r="F694" i="3" s="1"/>
  <c r="H694" i="3" s="1"/>
  <c r="D590" i="3"/>
  <c r="F590" i="3" s="1"/>
  <c r="H590" i="3" s="1"/>
  <c r="D462" i="3"/>
  <c r="F462" i="3" s="1"/>
  <c r="H462" i="3" s="1"/>
  <c r="D108" i="3"/>
  <c r="E108" i="3" s="1"/>
  <c r="D450" i="3"/>
  <c r="F450" i="3" s="1"/>
  <c r="H450" i="3" s="1"/>
  <c r="D1380" i="3"/>
  <c r="E1380" i="3" s="1"/>
  <c r="D1124" i="3"/>
  <c r="E1124" i="3" s="1"/>
  <c r="D796" i="3"/>
  <c r="E796" i="3" s="1"/>
  <c r="D310" i="3"/>
  <c r="E310" i="3" s="1"/>
  <c r="D90" i="3"/>
  <c r="F90" i="3" s="1"/>
  <c r="H90" i="3" s="1"/>
  <c r="D378" i="3"/>
  <c r="E378" i="3" s="1"/>
  <c r="D314" i="3"/>
  <c r="F314" i="3" s="1"/>
  <c r="H314" i="3" s="1"/>
  <c r="D1064" i="3"/>
  <c r="E1064" i="3" s="1"/>
  <c r="D1000" i="3"/>
  <c r="F1000" i="3" s="1"/>
  <c r="H1000" i="3" s="1"/>
  <c r="D936" i="3"/>
  <c r="E936" i="3" s="1"/>
  <c r="D872" i="3"/>
  <c r="F872" i="3" s="1"/>
  <c r="H872" i="3" s="1"/>
  <c r="D808" i="3"/>
  <c r="E808" i="3" s="1"/>
  <c r="D744" i="3"/>
  <c r="F744" i="3" s="1"/>
  <c r="H744" i="3" s="1"/>
  <c r="D680" i="3"/>
  <c r="E680" i="3" s="1"/>
  <c r="D616" i="3"/>
  <c r="E616" i="3" s="1"/>
  <c r="D540" i="3"/>
  <c r="F540" i="3" s="1"/>
  <c r="H540" i="3" s="1"/>
  <c r="D454" i="3"/>
  <c r="E454" i="3" s="1"/>
  <c r="D342" i="3"/>
  <c r="E342" i="3" s="1"/>
  <c r="D1479" i="3"/>
  <c r="F1479" i="3" s="1"/>
  <c r="H1479" i="3" s="1"/>
  <c r="D1415" i="3"/>
  <c r="E1415" i="3" s="1"/>
  <c r="D1351" i="3"/>
  <c r="E1351" i="3" s="1"/>
  <c r="D1287" i="3"/>
  <c r="F1287" i="3" s="1"/>
  <c r="H1287" i="3" s="1"/>
  <c r="D1223" i="3"/>
  <c r="F1223" i="3" s="1"/>
  <c r="H1223" i="3" s="1"/>
  <c r="D1159" i="3"/>
  <c r="F1159" i="3" s="1"/>
  <c r="H1159" i="3" s="1"/>
  <c r="D1087" i="3"/>
  <c r="F1087" i="3" s="1"/>
  <c r="H1087" i="3" s="1"/>
  <c r="D1015" i="3"/>
  <c r="E1015" i="3" s="1"/>
  <c r="D919" i="3"/>
  <c r="F919" i="3" s="1"/>
  <c r="H919" i="3" s="1"/>
  <c r="D839" i="3"/>
  <c r="E839" i="3" s="1"/>
  <c r="D759" i="3"/>
  <c r="E759" i="3" s="1"/>
  <c r="D663" i="3"/>
  <c r="E663" i="3" s="1"/>
  <c r="D581" i="3"/>
  <c r="F581" i="3" s="1"/>
  <c r="H581" i="3" s="1"/>
  <c r="D474" i="3"/>
  <c r="F474" i="3" s="1"/>
  <c r="H474" i="3" s="1"/>
  <c r="D300" i="3"/>
  <c r="E300" i="3" s="1"/>
  <c r="D1470" i="3"/>
  <c r="E1470" i="3" s="1"/>
  <c r="D1390" i="3"/>
  <c r="F1390" i="3" s="1"/>
  <c r="H1390" i="3" s="1"/>
  <c r="D1294" i="3"/>
  <c r="F1294" i="3" s="1"/>
  <c r="H1294" i="3" s="1"/>
  <c r="D1214" i="3"/>
  <c r="F1214" i="3" s="1"/>
  <c r="H1214" i="3" s="1"/>
  <c r="D1134" i="3"/>
  <c r="E1134" i="3" s="1"/>
  <c r="D1038" i="3"/>
  <c r="E1038" i="3" s="1"/>
  <c r="D958" i="3"/>
  <c r="E958" i="3" s="1"/>
  <c r="D878" i="3"/>
  <c r="E878" i="3" s="1"/>
  <c r="D766" i="3"/>
  <c r="E766" i="3" s="1"/>
  <c r="D678" i="3"/>
  <c r="E678" i="3" s="1"/>
  <c r="D558" i="3"/>
  <c r="F558" i="3" s="1"/>
  <c r="H558" i="3" s="1"/>
  <c r="D420" i="3"/>
  <c r="E420" i="3" s="1"/>
  <c r="D578" i="3"/>
  <c r="E578" i="3" s="1"/>
  <c r="D380" i="3"/>
  <c r="E380" i="3" s="1"/>
  <c r="D1476" i="3"/>
  <c r="E1476" i="3" s="1"/>
  <c r="D1340" i="3"/>
  <c r="F1340" i="3" s="1"/>
  <c r="H1340" i="3" s="1"/>
  <c r="D1060" i="3"/>
  <c r="F1060" i="3" s="1"/>
  <c r="H1060" i="3" s="1"/>
  <c r="D716" i="3"/>
  <c r="F716" i="3" s="1"/>
  <c r="H716" i="3" s="1"/>
  <c r="D383" i="3"/>
  <c r="F383" i="3" s="1"/>
  <c r="H383" i="3" s="1"/>
  <c r="D156" i="3"/>
  <c r="E156" i="3" s="1"/>
  <c r="D1382" i="3"/>
  <c r="E1382" i="3" s="1"/>
  <c r="D1286" i="3"/>
  <c r="E1286" i="3" s="1"/>
  <c r="D1206" i="3"/>
  <c r="E1206" i="3" s="1"/>
  <c r="D1126" i="3"/>
  <c r="E1126" i="3" s="1"/>
  <c r="D1030" i="3"/>
  <c r="E1030" i="3" s="1"/>
  <c r="D950" i="3"/>
  <c r="E950" i="3" s="1"/>
  <c r="D870" i="3"/>
  <c r="E870" i="3" s="1"/>
  <c r="D758" i="3"/>
  <c r="F758" i="3" s="1"/>
  <c r="H758" i="3" s="1"/>
  <c r="D654" i="3"/>
  <c r="E654" i="3" s="1"/>
  <c r="D548" i="3"/>
  <c r="E548" i="3" s="1"/>
  <c r="D398" i="3"/>
  <c r="E398" i="3" s="1"/>
  <c r="D567" i="3"/>
  <c r="E567" i="3" s="1"/>
  <c r="D334" i="3"/>
  <c r="F334" i="3" s="1"/>
  <c r="H334" i="3" s="1"/>
  <c r="D1468" i="3"/>
  <c r="E1468" i="3" s="1"/>
  <c r="D1284" i="3"/>
  <c r="F1284" i="3" s="1"/>
  <c r="H1284" i="3" s="1"/>
  <c r="D980" i="3"/>
  <c r="E980" i="3" s="1"/>
  <c r="D628" i="3"/>
  <c r="E628" i="3" s="1"/>
  <c r="D239" i="3"/>
  <c r="E239" i="3" s="1"/>
  <c r="D475" i="3"/>
  <c r="F475" i="3" s="1"/>
  <c r="H475" i="3" s="1"/>
  <c r="D1358" i="3"/>
  <c r="F1358" i="3" s="1"/>
  <c r="H1358" i="3" s="1"/>
  <c r="D1278" i="3"/>
  <c r="E1278" i="3" s="1"/>
  <c r="D1198" i="3"/>
  <c r="E1198" i="3" s="1"/>
  <c r="D1102" i="3"/>
  <c r="F1102" i="3" s="1"/>
  <c r="H1102" i="3" s="1"/>
  <c r="D1022" i="3"/>
  <c r="F1022" i="3" s="1"/>
  <c r="H1022" i="3" s="1"/>
  <c r="D942" i="3"/>
  <c r="F942" i="3" s="1"/>
  <c r="H942" i="3" s="1"/>
  <c r="D846" i="3"/>
  <c r="E846" i="3" s="1"/>
  <c r="D750" i="3"/>
  <c r="F750" i="3" s="1"/>
  <c r="H750" i="3" s="1"/>
  <c r="D638" i="3"/>
  <c r="E638" i="3" s="1"/>
  <c r="D537" i="3"/>
  <c r="F537" i="3" s="1"/>
  <c r="H537" i="3" s="1"/>
  <c r="D381" i="3"/>
  <c r="F381" i="3" s="1"/>
  <c r="H381" i="3" s="1"/>
  <c r="D525" i="3"/>
  <c r="E525" i="3" s="1"/>
  <c r="D316" i="3"/>
  <c r="E316" i="3" s="1"/>
  <c r="D1460" i="3"/>
  <c r="F1460" i="3" s="1"/>
  <c r="H1460" i="3" s="1"/>
  <c r="D1252" i="3"/>
  <c r="E1252" i="3" s="1"/>
  <c r="D964" i="3"/>
  <c r="E964" i="3" s="1"/>
  <c r="D596" i="3"/>
  <c r="E596" i="3" s="1"/>
  <c r="D223" i="3"/>
  <c r="F223" i="3" s="1"/>
  <c r="H223" i="3" s="1"/>
  <c r="D443" i="3"/>
  <c r="E443" i="3" s="1"/>
  <c r="D1316" i="3"/>
  <c r="E1316" i="3" s="1"/>
  <c r="D1204" i="3"/>
  <c r="F1204" i="3" s="1"/>
  <c r="H1204" i="3" s="1"/>
  <c r="D1052" i="3"/>
  <c r="E1052" i="3" s="1"/>
  <c r="D884" i="3"/>
  <c r="F884" i="3" s="1"/>
  <c r="H884" i="3" s="1"/>
  <c r="D708" i="3"/>
  <c r="E708" i="3" s="1"/>
  <c r="D481" i="3"/>
  <c r="E481" i="3" s="1"/>
  <c r="D351" i="3"/>
  <c r="E351" i="3" s="1"/>
  <c r="D261" i="3"/>
  <c r="E261" i="3" s="1"/>
  <c r="D587" i="3"/>
  <c r="E587" i="3" s="1"/>
  <c r="D251" i="3"/>
  <c r="E251" i="3" s="1"/>
  <c r="D116" i="3"/>
  <c r="F116" i="3" s="1"/>
  <c r="H116" i="3" s="1"/>
  <c r="D1308" i="3"/>
  <c r="E1308" i="3" s="1"/>
  <c r="D1172" i="3"/>
  <c r="E1172" i="3" s="1"/>
  <c r="D1044" i="3"/>
  <c r="F1044" i="3" s="1"/>
  <c r="H1044" i="3" s="1"/>
  <c r="D844" i="3"/>
  <c r="E844" i="3" s="1"/>
  <c r="D692" i="3"/>
  <c r="F692" i="3" s="1"/>
  <c r="H692" i="3" s="1"/>
  <c r="D470" i="3"/>
  <c r="E470" i="3" s="1"/>
  <c r="D303" i="3"/>
  <c r="E303" i="3" s="1"/>
  <c r="D253" i="3"/>
  <c r="F253" i="3" s="1"/>
  <c r="H253" i="3" s="1"/>
  <c r="D523" i="3"/>
  <c r="F523" i="3" s="1"/>
  <c r="H523" i="3" s="1"/>
  <c r="D219" i="3"/>
  <c r="E219" i="3" s="1"/>
  <c r="D52" i="3"/>
  <c r="F52" i="3" s="1"/>
  <c r="H52" i="3" s="1"/>
  <c r="D1300" i="3"/>
  <c r="F1300" i="3" s="1"/>
  <c r="H1300" i="3" s="1"/>
  <c r="D1148" i="3"/>
  <c r="E1148" i="3" s="1"/>
  <c r="D1028" i="3"/>
  <c r="E1028" i="3" s="1"/>
  <c r="D836" i="3"/>
  <c r="F836" i="3" s="1"/>
  <c r="H836" i="3" s="1"/>
  <c r="D644" i="3"/>
  <c r="F644" i="3" s="1"/>
  <c r="H644" i="3" s="1"/>
  <c r="D428" i="3"/>
  <c r="F428" i="3" s="1"/>
  <c r="H428" i="3" s="1"/>
  <c r="D255" i="3"/>
  <c r="E255" i="3" s="1"/>
  <c r="D205" i="3"/>
  <c r="F205" i="3" s="1"/>
  <c r="H205" i="3" s="1"/>
  <c r="D507" i="3"/>
  <c r="E507" i="3" s="1"/>
  <c r="D139" i="3"/>
  <c r="E139" i="3" s="1"/>
  <c r="D297" i="3"/>
  <c r="F297" i="3" s="1"/>
  <c r="H297" i="3" s="1"/>
  <c r="D169" i="3"/>
  <c r="F169" i="3" s="1"/>
  <c r="H169" i="3" s="1"/>
  <c r="D82" i="3"/>
  <c r="E82" i="3" s="1"/>
  <c r="D1236" i="3"/>
  <c r="F1236" i="3" s="1"/>
  <c r="H1236" i="3" s="1"/>
  <c r="D1116" i="3"/>
  <c r="E1116" i="3" s="1"/>
  <c r="D948" i="3"/>
  <c r="E948" i="3" s="1"/>
  <c r="D764" i="3"/>
  <c r="F764" i="3" s="1"/>
  <c r="H764" i="3" s="1"/>
  <c r="D588" i="3"/>
  <c r="E588" i="3" s="1"/>
  <c r="D228" i="3"/>
  <c r="F228" i="3" s="1"/>
  <c r="H228" i="3" s="1"/>
  <c r="D175" i="3"/>
  <c r="F175" i="3" s="1"/>
  <c r="H175" i="3" s="1"/>
  <c r="D220" i="3"/>
  <c r="E220" i="3" s="1"/>
  <c r="D347" i="3"/>
  <c r="F347" i="3" s="1"/>
  <c r="H347" i="3" s="1"/>
  <c r="D330" i="3"/>
  <c r="E330" i="3" s="1"/>
  <c r="D544" i="3"/>
  <c r="F544" i="3" s="1"/>
  <c r="H544" i="3" s="1"/>
  <c r="D838" i="3"/>
  <c r="E838" i="3" s="1"/>
  <c r="D774" i="3"/>
  <c r="E774" i="3" s="1"/>
  <c r="D710" i="3"/>
  <c r="E710" i="3" s="1"/>
  <c r="D646" i="3"/>
  <c r="F646" i="3" s="1"/>
  <c r="H646" i="3" s="1"/>
  <c r="D580" i="3"/>
  <c r="E580" i="3" s="1"/>
  <c r="D494" i="3"/>
  <c r="F494" i="3" s="1"/>
  <c r="H494" i="3" s="1"/>
  <c r="D409" i="3"/>
  <c r="E409" i="3" s="1"/>
  <c r="D182" i="3"/>
  <c r="E182" i="3" s="1"/>
  <c r="D514" i="3"/>
  <c r="E514" i="3" s="1"/>
  <c r="D397" i="3"/>
  <c r="E397" i="3" s="1"/>
  <c r="D1500" i="3"/>
  <c r="E1500" i="3" s="1"/>
  <c r="D1412" i="3"/>
  <c r="F1412" i="3" s="1"/>
  <c r="H1412" i="3" s="1"/>
  <c r="D1332" i="3"/>
  <c r="E1332" i="3" s="1"/>
  <c r="D1244" i="3"/>
  <c r="E1244" i="3" s="1"/>
  <c r="D1156" i="3"/>
  <c r="E1156" i="3" s="1"/>
  <c r="D1076" i="3"/>
  <c r="E1076" i="3" s="1"/>
  <c r="D972" i="3"/>
  <c r="E972" i="3" s="1"/>
  <c r="D852" i="3"/>
  <c r="F852" i="3" s="1"/>
  <c r="H852" i="3" s="1"/>
  <c r="D756" i="3"/>
  <c r="E756" i="3" s="1"/>
  <c r="D636" i="3"/>
  <c r="E636" i="3" s="1"/>
  <c r="D492" i="3"/>
  <c r="E492" i="3" s="1"/>
  <c r="D292" i="3"/>
  <c r="F292" i="3" s="1"/>
  <c r="H292" i="3" s="1"/>
  <c r="D279" i="3"/>
  <c r="F279" i="3" s="1"/>
  <c r="H279" i="3" s="1"/>
  <c r="D63" i="3"/>
  <c r="E63" i="3" s="1"/>
  <c r="D122" i="3"/>
  <c r="E122" i="3" s="1"/>
  <c r="D571" i="3"/>
  <c r="F571" i="3" s="1"/>
  <c r="H571" i="3" s="1"/>
  <c r="D331" i="3"/>
  <c r="E331" i="3" s="1"/>
  <c r="D55" i="3"/>
  <c r="F55" i="3" s="1"/>
  <c r="H55" i="3" s="1"/>
  <c r="D186" i="3"/>
  <c r="E186" i="3" s="1"/>
  <c r="D137" i="3"/>
  <c r="E137" i="3" s="1"/>
  <c r="D361" i="3"/>
  <c r="E361" i="3" s="1"/>
  <c r="D480" i="3"/>
  <c r="F480" i="3" s="1"/>
  <c r="H480" i="3" s="1"/>
  <c r="D384" i="3"/>
  <c r="E384" i="3" s="1"/>
  <c r="D999" i="3"/>
  <c r="E999" i="3" s="1"/>
  <c r="D935" i="3"/>
  <c r="F935" i="3" s="1"/>
  <c r="H935" i="3" s="1"/>
  <c r="D871" i="3"/>
  <c r="E871" i="3" s="1"/>
  <c r="D807" i="3"/>
  <c r="E807" i="3" s="1"/>
  <c r="D743" i="3"/>
  <c r="E743" i="3" s="1"/>
  <c r="D679" i="3"/>
  <c r="E679" i="3" s="1"/>
  <c r="D615" i="3"/>
  <c r="E615" i="3" s="1"/>
  <c r="D538" i="3"/>
  <c r="E538" i="3" s="1"/>
  <c r="D453" i="3"/>
  <c r="E453" i="3" s="1"/>
  <c r="D341" i="3"/>
  <c r="E341" i="3" s="1"/>
  <c r="D1502" i="3"/>
  <c r="E1502" i="3" s="1"/>
  <c r="D1438" i="3"/>
  <c r="F1438" i="3" s="1"/>
  <c r="H1438" i="3" s="1"/>
  <c r="D1374" i="3"/>
  <c r="F1374" i="3" s="1"/>
  <c r="H1374" i="3" s="1"/>
  <c r="D1310" i="3"/>
  <c r="E1310" i="3" s="1"/>
  <c r="D1246" i="3"/>
  <c r="E1246" i="3" s="1"/>
  <c r="D1182" i="3"/>
  <c r="F1182" i="3" s="1"/>
  <c r="H1182" i="3" s="1"/>
  <c r="D1118" i="3"/>
  <c r="E1118" i="3" s="1"/>
  <c r="D1054" i="3"/>
  <c r="F1054" i="3" s="1"/>
  <c r="H1054" i="3" s="1"/>
  <c r="D990" i="3"/>
  <c r="E990" i="3" s="1"/>
  <c r="D926" i="3"/>
  <c r="F926" i="3" s="1"/>
  <c r="H926" i="3" s="1"/>
  <c r="D862" i="3"/>
  <c r="E862" i="3" s="1"/>
  <c r="D798" i="3"/>
  <c r="E798" i="3" s="1"/>
  <c r="D734" i="3"/>
  <c r="E734" i="3" s="1"/>
  <c r="D670" i="3"/>
  <c r="E670" i="3" s="1"/>
  <c r="D606" i="3"/>
  <c r="E606" i="3" s="1"/>
  <c r="D526" i="3"/>
  <c r="E526" i="3" s="1"/>
  <c r="D441" i="3"/>
  <c r="F441" i="3" s="1"/>
  <c r="H441" i="3" s="1"/>
  <c r="D294" i="3"/>
  <c r="F294" i="3" s="1"/>
  <c r="H294" i="3" s="1"/>
  <c r="D557" i="3"/>
  <c r="F557" i="3" s="1"/>
  <c r="H557" i="3" s="1"/>
  <c r="D439" i="3"/>
  <c r="E439" i="3" s="1"/>
  <c r="D230" i="3"/>
  <c r="E230" i="3" s="1"/>
  <c r="D1444" i="3"/>
  <c r="E1444" i="3" s="1"/>
  <c r="D1364" i="3"/>
  <c r="E1364" i="3" s="1"/>
  <c r="D1276" i="3"/>
  <c r="E1276" i="3" s="1"/>
  <c r="D1188" i="3"/>
  <c r="E1188" i="3" s="1"/>
  <c r="D1108" i="3"/>
  <c r="E1108" i="3" s="1"/>
  <c r="D1020" i="3"/>
  <c r="E1020" i="3" s="1"/>
  <c r="D900" i="3"/>
  <c r="F900" i="3" s="1"/>
  <c r="H900" i="3" s="1"/>
  <c r="D788" i="3"/>
  <c r="F788" i="3" s="1"/>
  <c r="H788" i="3" s="1"/>
  <c r="D668" i="3"/>
  <c r="F668" i="3" s="1"/>
  <c r="H668" i="3" s="1"/>
  <c r="D556" i="3"/>
  <c r="F556" i="3" s="1"/>
  <c r="H556" i="3" s="1"/>
  <c r="D406" i="3"/>
  <c r="E406" i="3" s="1"/>
  <c r="D343" i="3"/>
  <c r="F343" i="3" s="1"/>
  <c r="H343" i="3" s="1"/>
  <c r="D167" i="3"/>
  <c r="E167" i="3" s="1"/>
  <c r="D189" i="3"/>
  <c r="E189" i="3" s="1"/>
  <c r="D140" i="3"/>
  <c r="E140" i="3" s="1"/>
  <c r="D411" i="3"/>
  <c r="F411" i="3" s="1"/>
  <c r="H411" i="3" s="1"/>
  <c r="D187" i="3"/>
  <c r="E187" i="3" s="1"/>
  <c r="D282" i="3"/>
  <c r="F282" i="3" s="1"/>
  <c r="H282" i="3" s="1"/>
  <c r="D265" i="3"/>
  <c r="E265" i="3" s="1"/>
  <c r="D288" i="3"/>
  <c r="E288" i="3" s="1"/>
  <c r="D1119" i="3"/>
  <c r="E1119" i="3" s="1"/>
  <c r="D1055" i="3"/>
  <c r="E1055" i="3" s="1"/>
  <c r="D991" i="3"/>
  <c r="E991" i="3" s="1"/>
  <c r="D927" i="3"/>
  <c r="E927" i="3" s="1"/>
  <c r="D863" i="3"/>
  <c r="F863" i="3" s="1"/>
  <c r="H863" i="3" s="1"/>
  <c r="D799" i="3"/>
  <c r="E799" i="3" s="1"/>
  <c r="D735" i="3"/>
  <c r="E735" i="3" s="1"/>
  <c r="D671" i="3"/>
  <c r="F671" i="3" s="1"/>
  <c r="H671" i="3" s="1"/>
  <c r="D607" i="3"/>
  <c r="F607" i="3" s="1"/>
  <c r="H607" i="3" s="1"/>
  <c r="D527" i="3"/>
  <c r="E527" i="3" s="1"/>
  <c r="D442" i="3"/>
  <c r="E442" i="3" s="1"/>
  <c r="D318" i="3"/>
  <c r="F318" i="3" s="1"/>
  <c r="H318" i="3" s="1"/>
  <c r="D1494" i="3"/>
  <c r="E1494" i="3" s="1"/>
  <c r="D1430" i="3"/>
  <c r="E1430" i="3" s="1"/>
  <c r="D1366" i="3"/>
  <c r="E1366" i="3" s="1"/>
  <c r="D1302" i="3"/>
  <c r="F1302" i="3" s="1"/>
  <c r="H1302" i="3" s="1"/>
  <c r="D1238" i="3"/>
  <c r="F1238" i="3" s="1"/>
  <c r="H1238" i="3" s="1"/>
  <c r="D1174" i="3"/>
  <c r="E1174" i="3" s="1"/>
  <c r="D1110" i="3"/>
  <c r="F1110" i="3" s="1"/>
  <c r="H1110" i="3" s="1"/>
  <c r="D1046" i="3"/>
  <c r="E1046" i="3" s="1"/>
  <c r="D982" i="3"/>
  <c r="E982" i="3" s="1"/>
  <c r="D918" i="3"/>
  <c r="E918" i="3" s="1"/>
  <c r="D854" i="3"/>
  <c r="E854" i="3" s="1"/>
  <c r="D790" i="3"/>
  <c r="F790" i="3" s="1"/>
  <c r="H790" i="3" s="1"/>
  <c r="D726" i="3"/>
  <c r="E726" i="3" s="1"/>
  <c r="D662" i="3"/>
  <c r="E662" i="3" s="1"/>
  <c r="D598" i="3"/>
  <c r="E598" i="3" s="1"/>
  <c r="D516" i="3"/>
  <c r="F516" i="3" s="1"/>
  <c r="H516" i="3" s="1"/>
  <c r="D430" i="3"/>
  <c r="F430" i="3" s="1"/>
  <c r="H430" i="3" s="1"/>
  <c r="D268" i="3"/>
  <c r="E268" i="3" s="1"/>
  <c r="D535" i="3"/>
  <c r="F535" i="3" s="1"/>
  <c r="H535" i="3" s="1"/>
  <c r="D429" i="3"/>
  <c r="E429" i="3" s="1"/>
  <c r="D174" i="3"/>
  <c r="E174" i="3" s="1"/>
  <c r="D1436" i="3"/>
  <c r="E1436" i="3" s="1"/>
  <c r="D1348" i="3"/>
  <c r="E1348" i="3" s="1"/>
  <c r="D1268" i="3"/>
  <c r="E1268" i="3" s="1"/>
  <c r="D1180" i="3"/>
  <c r="E1180" i="3" s="1"/>
  <c r="D1092" i="3"/>
  <c r="F1092" i="3" s="1"/>
  <c r="H1092" i="3" s="1"/>
  <c r="D1012" i="3"/>
  <c r="F1012" i="3" s="1"/>
  <c r="H1012" i="3" s="1"/>
  <c r="D892" i="3"/>
  <c r="E892" i="3" s="1"/>
  <c r="D772" i="3"/>
  <c r="E772" i="3" s="1"/>
  <c r="D660" i="3"/>
  <c r="F660" i="3" s="1"/>
  <c r="H660" i="3" s="1"/>
  <c r="D524" i="3"/>
  <c r="E524" i="3" s="1"/>
  <c r="D374" i="3"/>
  <c r="E374" i="3" s="1"/>
  <c r="D319" i="3"/>
  <c r="E319" i="3" s="1"/>
  <c r="D159" i="3"/>
  <c r="E159" i="3" s="1"/>
  <c r="D173" i="3"/>
  <c r="E173" i="3" s="1"/>
  <c r="D56" i="3"/>
  <c r="E56" i="3" s="1"/>
  <c r="D395" i="3"/>
  <c r="E395" i="3" s="1"/>
  <c r="D155" i="3"/>
  <c r="E155" i="3" s="1"/>
  <c r="D250" i="3"/>
  <c r="E250" i="3" s="1"/>
  <c r="D233" i="3"/>
  <c r="F233" i="3" s="1"/>
  <c r="H233" i="3" s="1"/>
  <c r="D546" i="3"/>
  <c r="E546" i="3" s="1"/>
  <c r="D461" i="3"/>
  <c r="E461" i="3" s="1"/>
  <c r="D357" i="3"/>
  <c r="E357" i="3" s="1"/>
  <c r="D1484" i="3"/>
  <c r="F1484" i="3" s="1"/>
  <c r="H1484" i="3" s="1"/>
  <c r="D1420" i="3"/>
  <c r="F1420" i="3" s="1"/>
  <c r="H1420" i="3" s="1"/>
  <c r="D1356" i="3"/>
  <c r="F1356" i="3" s="1"/>
  <c r="H1356" i="3" s="1"/>
  <c r="D1292" i="3"/>
  <c r="F1292" i="3" s="1"/>
  <c r="H1292" i="3" s="1"/>
  <c r="D1228" i="3"/>
  <c r="E1228" i="3" s="1"/>
  <c r="D1164" i="3"/>
  <c r="E1164" i="3" s="1"/>
  <c r="D1100" i="3"/>
  <c r="E1100" i="3" s="1"/>
  <c r="D1036" i="3"/>
  <c r="E1036" i="3" s="1"/>
  <c r="D956" i="3"/>
  <c r="E956" i="3" s="1"/>
  <c r="D860" i="3"/>
  <c r="E860" i="3" s="1"/>
  <c r="D780" i="3"/>
  <c r="E780" i="3" s="1"/>
  <c r="D700" i="3"/>
  <c r="E700" i="3" s="1"/>
  <c r="D604" i="3"/>
  <c r="E604" i="3" s="1"/>
  <c r="D502" i="3"/>
  <c r="E502" i="3" s="1"/>
  <c r="D396" i="3"/>
  <c r="F396" i="3" s="1"/>
  <c r="H396" i="3" s="1"/>
  <c r="D359" i="3"/>
  <c r="E359" i="3" s="1"/>
  <c r="D247" i="3"/>
  <c r="E247" i="3" s="1"/>
  <c r="D151" i="3"/>
  <c r="F151" i="3" s="1"/>
  <c r="H151" i="3" s="1"/>
  <c r="D229" i="3"/>
  <c r="E229" i="3" s="1"/>
  <c r="D106" i="3"/>
  <c r="F106" i="3" s="1"/>
  <c r="H106" i="3" s="1"/>
  <c r="D148" i="3"/>
  <c r="E148" i="3" s="1"/>
  <c r="D531" i="3"/>
  <c r="E531" i="3" s="1"/>
  <c r="D435" i="3"/>
  <c r="E435" i="3" s="1"/>
  <c r="D323" i="3"/>
  <c r="F323" i="3" s="1"/>
  <c r="H323" i="3" s="1"/>
  <c r="D195" i="3"/>
  <c r="F195" i="3" s="1"/>
  <c r="H195" i="3" s="1"/>
  <c r="D39" i="3"/>
  <c r="E39" i="3" s="1"/>
  <c r="D306" i="3"/>
  <c r="F306" i="3" s="1"/>
  <c r="H306" i="3" s="1"/>
  <c r="D146" i="3"/>
  <c r="E146" i="3" s="1"/>
  <c r="D289" i="3"/>
  <c r="E289" i="3" s="1"/>
  <c r="D129" i="3"/>
  <c r="E129" i="3" s="1"/>
  <c r="D440" i="3"/>
  <c r="E440" i="3" s="1"/>
  <c r="D280" i="3"/>
  <c r="F280" i="3" s="1"/>
  <c r="H280" i="3" s="1"/>
  <c r="D416" i="3"/>
  <c r="E416" i="3" s="1"/>
  <c r="D256" i="3"/>
  <c r="E256" i="3" s="1"/>
  <c r="D231" i="3"/>
  <c r="F231" i="3" s="1"/>
  <c r="H231" i="3" s="1"/>
  <c r="D79" i="3"/>
  <c r="E79" i="3" s="1"/>
  <c r="D197" i="3"/>
  <c r="F197" i="3" s="1"/>
  <c r="H197" i="3" s="1"/>
  <c r="D74" i="3"/>
  <c r="E74" i="3" s="1"/>
  <c r="D104" i="3"/>
  <c r="F104" i="3" s="1"/>
  <c r="H104" i="3" s="1"/>
  <c r="D515" i="3"/>
  <c r="E515" i="3" s="1"/>
  <c r="D403" i="3"/>
  <c r="E403" i="3" s="1"/>
  <c r="D275" i="3"/>
  <c r="E275" i="3" s="1"/>
  <c r="D179" i="3"/>
  <c r="E179" i="3" s="1"/>
  <c r="D386" i="3"/>
  <c r="F386" i="3" s="1"/>
  <c r="H386" i="3" s="1"/>
  <c r="D258" i="3"/>
  <c r="F258" i="3" s="1"/>
  <c r="H258" i="3" s="1"/>
  <c r="D100" i="3"/>
  <c r="E100" i="3" s="1"/>
  <c r="D257" i="3"/>
  <c r="E257" i="3" s="1"/>
  <c r="D568" i="3"/>
  <c r="E568" i="3" s="1"/>
  <c r="D408" i="3"/>
  <c r="F408" i="3" s="1"/>
  <c r="H408" i="3" s="1"/>
  <c r="D248" i="3"/>
  <c r="E248" i="3" s="1"/>
  <c r="D224" i="3"/>
  <c r="E224" i="3" s="1"/>
  <c r="D340" i="3"/>
  <c r="E340" i="3" s="1"/>
  <c r="D589" i="3"/>
  <c r="E589" i="3" s="1"/>
  <c r="D503" i="3"/>
  <c r="E503" i="3" s="1"/>
  <c r="D418" i="3"/>
  <c r="E418" i="3" s="1"/>
  <c r="D262" i="3"/>
  <c r="E262" i="3" s="1"/>
  <c r="D1452" i="3"/>
  <c r="E1452" i="3" s="1"/>
  <c r="D1388" i="3"/>
  <c r="E1388" i="3" s="1"/>
  <c r="D1324" i="3"/>
  <c r="E1324" i="3" s="1"/>
  <c r="D1260" i="3"/>
  <c r="E1260" i="3" s="1"/>
  <c r="D1196" i="3"/>
  <c r="F1196" i="3" s="1"/>
  <c r="H1196" i="3" s="1"/>
  <c r="D1132" i="3"/>
  <c r="E1132" i="3" s="1"/>
  <c r="D1068" i="3"/>
  <c r="E1068" i="3" s="1"/>
  <c r="D988" i="3"/>
  <c r="F988" i="3" s="1"/>
  <c r="H988" i="3" s="1"/>
  <c r="D908" i="3"/>
  <c r="E908" i="3" s="1"/>
  <c r="D828" i="3"/>
  <c r="E828" i="3" s="1"/>
  <c r="D732" i="3"/>
  <c r="E732" i="3" s="1"/>
  <c r="D652" i="3"/>
  <c r="E652" i="3" s="1"/>
  <c r="D566" i="3"/>
  <c r="E566" i="3" s="1"/>
  <c r="D438" i="3"/>
  <c r="F438" i="3" s="1"/>
  <c r="H438" i="3" s="1"/>
  <c r="D260" i="3"/>
  <c r="F260" i="3" s="1"/>
  <c r="H260" i="3" s="1"/>
  <c r="D311" i="3"/>
  <c r="E311" i="3" s="1"/>
  <c r="D183" i="3"/>
  <c r="F183" i="3" s="1"/>
  <c r="H183" i="3" s="1"/>
  <c r="D47" i="3"/>
  <c r="E47" i="3" s="1"/>
  <c r="D181" i="3"/>
  <c r="F181" i="3" s="1"/>
  <c r="H181" i="3" s="1"/>
  <c r="D196" i="3"/>
  <c r="E196" i="3" s="1"/>
  <c r="D40" i="3"/>
  <c r="E40" i="3" s="1"/>
  <c r="D499" i="3"/>
  <c r="E499" i="3" s="1"/>
  <c r="D371" i="3"/>
  <c r="E371" i="3" s="1"/>
  <c r="D259" i="3"/>
  <c r="E259" i="3" s="1"/>
  <c r="D147" i="3"/>
  <c r="F147" i="3" s="1"/>
  <c r="H147" i="3" s="1"/>
  <c r="D338" i="3"/>
  <c r="F338" i="3" s="1"/>
  <c r="H338" i="3" s="1"/>
  <c r="D242" i="3"/>
  <c r="F242" i="3" s="1"/>
  <c r="H242" i="3" s="1"/>
  <c r="D385" i="3"/>
  <c r="E385" i="3" s="1"/>
  <c r="D193" i="3"/>
  <c r="E193" i="3" s="1"/>
  <c r="D536" i="3"/>
  <c r="E536" i="3" s="1"/>
  <c r="D376" i="3"/>
  <c r="E376" i="3" s="1"/>
  <c r="D128" i="3"/>
  <c r="F128" i="3" s="1"/>
  <c r="H128" i="3" s="1"/>
  <c r="D512" i="3"/>
  <c r="E512" i="3" s="1"/>
  <c r="D352" i="3"/>
  <c r="E352" i="3" s="1"/>
  <c r="D64" i="3"/>
  <c r="F64" i="3" s="1"/>
  <c r="H64" i="3" s="1"/>
  <c r="D180" i="3"/>
  <c r="E180" i="3" s="1"/>
  <c r="D579" i="3"/>
  <c r="E579" i="3" s="1"/>
  <c r="D451" i="3"/>
  <c r="E451" i="3" s="1"/>
  <c r="D339" i="3"/>
  <c r="F339" i="3" s="1"/>
  <c r="H339" i="3" s="1"/>
  <c r="D243" i="3"/>
  <c r="E243" i="3" s="1"/>
  <c r="D103" i="3"/>
  <c r="F103" i="3" s="1"/>
  <c r="H103" i="3" s="1"/>
  <c r="D322" i="3"/>
  <c r="E322" i="3" s="1"/>
  <c r="D210" i="3"/>
  <c r="E210" i="3" s="1"/>
  <c r="D321" i="3"/>
  <c r="F321" i="3" s="1"/>
  <c r="H321" i="3" s="1"/>
  <c r="D161" i="3"/>
  <c r="E161" i="3" s="1"/>
  <c r="D504" i="3"/>
  <c r="F504" i="3" s="1"/>
  <c r="H504" i="3" s="1"/>
  <c r="D312" i="3"/>
  <c r="F312" i="3" s="1"/>
  <c r="H312" i="3" s="1"/>
  <c r="D1004" i="3"/>
  <c r="E1004" i="3" s="1"/>
  <c r="D940" i="3"/>
  <c r="E940" i="3" s="1"/>
  <c r="D876" i="3"/>
  <c r="E876" i="3" s="1"/>
  <c r="D812" i="3"/>
  <c r="E812" i="3" s="1"/>
  <c r="D748" i="3"/>
  <c r="E748" i="3" s="1"/>
  <c r="D684" i="3"/>
  <c r="F684" i="3" s="1"/>
  <c r="H684" i="3" s="1"/>
  <c r="D620" i="3"/>
  <c r="F620" i="3" s="1"/>
  <c r="H620" i="3" s="1"/>
  <c r="D545" i="3"/>
  <c r="F545" i="3" s="1"/>
  <c r="H545" i="3" s="1"/>
  <c r="D460" i="3"/>
  <c r="F460" i="3" s="1"/>
  <c r="H460" i="3" s="1"/>
  <c r="D356" i="3"/>
  <c r="E356" i="3" s="1"/>
  <c r="D375" i="3"/>
  <c r="E375" i="3" s="1"/>
  <c r="D295" i="3"/>
  <c r="E295" i="3" s="1"/>
  <c r="D215" i="3"/>
  <c r="E215" i="3" s="1"/>
  <c r="D111" i="3"/>
  <c r="F111" i="3" s="1"/>
  <c r="H111" i="3" s="1"/>
  <c r="D245" i="3"/>
  <c r="E245" i="3" s="1"/>
  <c r="D165" i="3"/>
  <c r="E165" i="3" s="1"/>
  <c r="D212" i="3"/>
  <c r="F212" i="3" s="1"/>
  <c r="H212" i="3" s="1"/>
  <c r="D132" i="3"/>
  <c r="E132" i="3" s="1"/>
  <c r="D563" i="3"/>
  <c r="E563" i="3" s="1"/>
  <c r="D467" i="3"/>
  <c r="F467" i="3" s="1"/>
  <c r="H467" i="3" s="1"/>
  <c r="D387" i="3"/>
  <c r="E387" i="3" s="1"/>
  <c r="D307" i="3"/>
  <c r="F307" i="3" s="1"/>
  <c r="H307" i="3" s="1"/>
  <c r="D211" i="3"/>
  <c r="E211" i="3" s="1"/>
  <c r="D131" i="3"/>
  <c r="E131" i="3" s="1"/>
  <c r="D370" i="3"/>
  <c r="E370" i="3" s="1"/>
  <c r="D274" i="3"/>
  <c r="E274" i="3" s="1"/>
  <c r="D178" i="3"/>
  <c r="E178" i="3" s="1"/>
  <c r="D353" i="3"/>
  <c r="E353" i="3" s="1"/>
  <c r="D225" i="3"/>
  <c r="E225" i="3" s="1"/>
  <c r="D66" i="3"/>
  <c r="E66" i="3" s="1"/>
  <c r="D472" i="3"/>
  <c r="E472" i="3" s="1"/>
  <c r="D344" i="3"/>
  <c r="E344" i="3" s="1"/>
  <c r="D216" i="3"/>
  <c r="E216" i="3" s="1"/>
  <c r="D121" i="3"/>
  <c r="E121" i="3" s="1"/>
  <c r="D996" i="3"/>
  <c r="E996" i="3" s="1"/>
  <c r="D932" i="3"/>
  <c r="E932" i="3" s="1"/>
  <c r="D868" i="3"/>
  <c r="F868" i="3" s="1"/>
  <c r="H868" i="3" s="1"/>
  <c r="D804" i="3"/>
  <c r="F804" i="3" s="1"/>
  <c r="H804" i="3" s="1"/>
  <c r="D740" i="3"/>
  <c r="F740" i="3" s="1"/>
  <c r="H740" i="3" s="1"/>
  <c r="D676" i="3"/>
  <c r="E676" i="3" s="1"/>
  <c r="D612" i="3"/>
  <c r="E612" i="3" s="1"/>
  <c r="D534" i="3"/>
  <c r="E534" i="3" s="1"/>
  <c r="D449" i="3"/>
  <c r="E449" i="3" s="1"/>
  <c r="D333" i="3"/>
  <c r="F333" i="3" s="1"/>
  <c r="H333" i="3" s="1"/>
  <c r="D367" i="3"/>
  <c r="E367" i="3" s="1"/>
  <c r="D287" i="3"/>
  <c r="E287" i="3" s="1"/>
  <c r="D191" i="3"/>
  <c r="F191" i="3" s="1"/>
  <c r="H191" i="3" s="1"/>
  <c r="D95" i="3"/>
  <c r="F95" i="3" s="1"/>
  <c r="H95" i="3" s="1"/>
  <c r="D237" i="3"/>
  <c r="F237" i="3" s="1"/>
  <c r="H237" i="3" s="1"/>
  <c r="D141" i="3"/>
  <c r="E141" i="3" s="1"/>
  <c r="D204" i="3"/>
  <c r="E204" i="3" s="1"/>
  <c r="D120" i="3"/>
  <c r="F120" i="3" s="1"/>
  <c r="H120" i="3" s="1"/>
  <c r="D539" i="3"/>
  <c r="E539" i="3" s="1"/>
  <c r="D459" i="3"/>
  <c r="F459" i="3" s="1"/>
  <c r="H459" i="3" s="1"/>
  <c r="D379" i="3"/>
  <c r="E379" i="3" s="1"/>
  <c r="D283" i="3"/>
  <c r="F283" i="3" s="1"/>
  <c r="H283" i="3" s="1"/>
  <c r="D203" i="3"/>
  <c r="E203" i="3" s="1"/>
  <c r="D119" i="3"/>
  <c r="E119" i="3" s="1"/>
  <c r="D346" i="3"/>
  <c r="E346" i="3" s="1"/>
  <c r="D266" i="3"/>
  <c r="F266" i="3" s="1"/>
  <c r="H266" i="3" s="1"/>
  <c r="D154" i="3"/>
  <c r="E154" i="3" s="1"/>
  <c r="D329" i="3"/>
  <c r="E329" i="3" s="1"/>
  <c r="D201" i="3"/>
  <c r="E201" i="3" s="1"/>
  <c r="D576" i="3"/>
  <c r="F576" i="3" s="1"/>
  <c r="H576" i="3" s="1"/>
  <c r="D448" i="3"/>
  <c r="F448" i="3" s="1"/>
  <c r="H448" i="3" s="1"/>
  <c r="D320" i="3"/>
  <c r="F320" i="3" s="1"/>
  <c r="H320" i="3" s="1"/>
  <c r="D192" i="3"/>
  <c r="E192" i="3" s="1"/>
  <c r="D89" i="3"/>
  <c r="E89" i="3" s="1"/>
  <c r="D184" i="3"/>
  <c r="F184" i="3" s="1"/>
  <c r="H184" i="3" s="1"/>
  <c r="D57" i="3"/>
  <c r="E57" i="3" s="1"/>
  <c r="D160" i="3"/>
  <c r="F160" i="3" s="1"/>
  <c r="H160" i="3" s="1"/>
  <c r="D110" i="3"/>
  <c r="E110" i="3" s="1"/>
  <c r="D152" i="3"/>
  <c r="F152" i="3" s="1"/>
  <c r="H152" i="3" s="1"/>
  <c r="D85" i="3"/>
  <c r="E85" i="3" s="1"/>
  <c r="D112" i="3"/>
  <c r="E112" i="3" s="1"/>
  <c r="D76" i="3"/>
  <c r="E76" i="3" s="1"/>
  <c r="D335" i="3"/>
  <c r="E335" i="3" s="1"/>
  <c r="D271" i="3"/>
  <c r="E271" i="3" s="1"/>
  <c r="D207" i="3"/>
  <c r="E207" i="3" s="1"/>
  <c r="D143" i="3"/>
  <c r="F143" i="3" s="1"/>
  <c r="H143" i="3" s="1"/>
  <c r="D285" i="3"/>
  <c r="E285" i="3" s="1"/>
  <c r="D221" i="3"/>
  <c r="E221" i="3" s="1"/>
  <c r="D157" i="3"/>
  <c r="E157" i="3" s="1"/>
  <c r="D58" i="3"/>
  <c r="E58" i="3" s="1"/>
  <c r="D172" i="3"/>
  <c r="E172" i="3" s="1"/>
  <c r="D88" i="3"/>
  <c r="E88" i="3" s="1"/>
  <c r="D555" i="3"/>
  <c r="E555" i="3" s="1"/>
  <c r="D491" i="3"/>
  <c r="E491" i="3" s="1"/>
  <c r="D427" i="3"/>
  <c r="F427" i="3" s="1"/>
  <c r="H427" i="3" s="1"/>
  <c r="D363" i="3"/>
  <c r="F363" i="3" s="1"/>
  <c r="H363" i="3" s="1"/>
  <c r="D299" i="3"/>
  <c r="E299" i="3" s="1"/>
  <c r="D235" i="3"/>
  <c r="E235" i="3" s="1"/>
  <c r="D171" i="3"/>
  <c r="E171" i="3" s="1"/>
  <c r="D87" i="3"/>
  <c r="E87" i="3" s="1"/>
  <c r="D362" i="3"/>
  <c r="E362" i="3" s="1"/>
  <c r="D298" i="3"/>
  <c r="E298" i="3" s="1"/>
  <c r="D234" i="3"/>
  <c r="E234" i="3" s="1"/>
  <c r="D170" i="3"/>
  <c r="E170" i="3" s="1"/>
  <c r="D84" i="3"/>
  <c r="E84" i="3" s="1"/>
  <c r="D345" i="3"/>
  <c r="F345" i="3" s="1"/>
  <c r="H345" i="3" s="1"/>
  <c r="D281" i="3"/>
  <c r="F281" i="3" s="1"/>
  <c r="H281" i="3" s="1"/>
  <c r="D217" i="3"/>
  <c r="E217" i="3" s="1"/>
  <c r="D153" i="3"/>
  <c r="E153" i="3" s="1"/>
  <c r="D50" i="3"/>
  <c r="F50" i="3" s="1"/>
  <c r="H50" i="3" s="1"/>
  <c r="D528" i="3"/>
  <c r="E528" i="3" s="1"/>
  <c r="D464" i="3"/>
  <c r="F464" i="3" s="1"/>
  <c r="H464" i="3" s="1"/>
  <c r="D400" i="3"/>
  <c r="F400" i="3" s="1"/>
  <c r="H400" i="3" s="1"/>
  <c r="D336" i="3"/>
  <c r="E336" i="3" s="1"/>
  <c r="D272" i="3"/>
  <c r="F272" i="3" s="1"/>
  <c r="H272" i="3" s="1"/>
  <c r="D208" i="3"/>
  <c r="E208" i="3" s="1"/>
  <c r="D144" i="3"/>
  <c r="E144" i="3" s="1"/>
  <c r="D113" i="3"/>
  <c r="E113" i="3" s="1"/>
  <c r="D41" i="3"/>
  <c r="E41" i="3" s="1"/>
  <c r="D117" i="3"/>
  <c r="E117" i="3" s="1"/>
  <c r="D83" i="3"/>
  <c r="E83" i="3" s="1"/>
  <c r="D391" i="3"/>
  <c r="F391" i="3" s="1"/>
  <c r="H391" i="3" s="1"/>
  <c r="D327" i="3"/>
  <c r="E327" i="3" s="1"/>
  <c r="D263" i="3"/>
  <c r="E263" i="3" s="1"/>
  <c r="D199" i="3"/>
  <c r="E199" i="3" s="1"/>
  <c r="D135" i="3"/>
  <c r="E135" i="3" s="1"/>
  <c r="D277" i="3"/>
  <c r="E277" i="3" s="1"/>
  <c r="D213" i="3"/>
  <c r="F213" i="3" s="1"/>
  <c r="H213" i="3" s="1"/>
  <c r="D149" i="3"/>
  <c r="E149" i="3" s="1"/>
  <c r="D42" i="3"/>
  <c r="F42" i="3" s="1"/>
  <c r="H42" i="3" s="1"/>
  <c r="D164" i="3"/>
  <c r="E164" i="3" s="1"/>
  <c r="D72" i="3"/>
  <c r="F72" i="3" s="1"/>
  <c r="H72" i="3" s="1"/>
  <c r="D547" i="3"/>
  <c r="E547" i="3" s="1"/>
  <c r="D483" i="3"/>
  <c r="E483" i="3" s="1"/>
  <c r="D419" i="3"/>
  <c r="F419" i="3" s="1"/>
  <c r="H419" i="3" s="1"/>
  <c r="D355" i="3"/>
  <c r="E355" i="3" s="1"/>
  <c r="D291" i="3"/>
  <c r="E291" i="3" s="1"/>
  <c r="D227" i="3"/>
  <c r="E227" i="3" s="1"/>
  <c r="D163" i="3"/>
  <c r="E163" i="3" s="1"/>
  <c r="D71" i="3"/>
  <c r="F71" i="3" s="1"/>
  <c r="H71" i="3" s="1"/>
  <c r="D354" i="3"/>
  <c r="E354" i="3" s="1"/>
  <c r="D290" i="3"/>
  <c r="F290" i="3" s="1"/>
  <c r="H290" i="3" s="1"/>
  <c r="D226" i="3"/>
  <c r="F226" i="3" s="1"/>
  <c r="H226" i="3" s="1"/>
  <c r="D162" i="3"/>
  <c r="E162" i="3" s="1"/>
  <c r="D68" i="3"/>
  <c r="E68" i="3" s="1"/>
  <c r="D337" i="3"/>
  <c r="F337" i="3" s="1"/>
  <c r="H337" i="3" s="1"/>
  <c r="D273" i="3"/>
  <c r="E273" i="3" s="1"/>
  <c r="D209" i="3"/>
  <c r="F209" i="3" s="1"/>
  <c r="H209" i="3" s="1"/>
  <c r="D145" i="3"/>
  <c r="E145" i="3" s="1"/>
  <c r="D584" i="3"/>
  <c r="E584" i="3" s="1"/>
  <c r="D520" i="3"/>
  <c r="F520" i="3" s="1"/>
  <c r="H520" i="3" s="1"/>
  <c r="D456" i="3"/>
  <c r="E456" i="3" s="1"/>
  <c r="D392" i="3"/>
  <c r="E392" i="3" s="1"/>
  <c r="D328" i="3"/>
  <c r="F328" i="3" s="1"/>
  <c r="H328" i="3" s="1"/>
  <c r="D264" i="3"/>
  <c r="E264" i="3" s="1"/>
  <c r="D200" i="3"/>
  <c r="E200" i="3" s="1"/>
  <c r="D136" i="3"/>
  <c r="E136" i="3" s="1"/>
  <c r="D105" i="3"/>
  <c r="E105" i="3" s="1"/>
  <c r="D126" i="3"/>
  <c r="E126" i="3" s="1"/>
  <c r="D109" i="3"/>
  <c r="E109" i="3" s="1"/>
  <c r="D75" i="3"/>
  <c r="F75" i="3" s="1"/>
  <c r="H75" i="3" s="1"/>
  <c r="D97" i="3"/>
  <c r="E97" i="3" s="1"/>
  <c r="D118" i="3"/>
  <c r="F118" i="3" s="1"/>
  <c r="H118" i="3" s="1"/>
  <c r="D101" i="3"/>
  <c r="F101" i="3" s="1"/>
  <c r="H101" i="3" s="1"/>
  <c r="D67" i="3"/>
  <c r="F67" i="3" s="1"/>
  <c r="H67" i="3" s="1"/>
  <c r="D202" i="3"/>
  <c r="E202" i="3" s="1"/>
  <c r="D138" i="3"/>
  <c r="E138" i="3" s="1"/>
  <c r="D377" i="3"/>
  <c r="F377" i="3" s="1"/>
  <c r="H377" i="3" s="1"/>
  <c r="D313" i="3"/>
  <c r="E313" i="3" s="1"/>
  <c r="D249" i="3"/>
  <c r="E249" i="3" s="1"/>
  <c r="D185" i="3"/>
  <c r="E185" i="3" s="1"/>
  <c r="D114" i="3"/>
  <c r="E114" i="3" s="1"/>
  <c r="D560" i="3"/>
  <c r="E560" i="3" s="1"/>
  <c r="D496" i="3"/>
  <c r="E496" i="3" s="1"/>
  <c r="D432" i="3"/>
  <c r="F432" i="3" s="1"/>
  <c r="H432" i="3" s="1"/>
  <c r="D368" i="3"/>
  <c r="E368" i="3" s="1"/>
  <c r="D304" i="3"/>
  <c r="F304" i="3" s="1"/>
  <c r="H304" i="3" s="1"/>
  <c r="D240" i="3"/>
  <c r="E240" i="3" s="1"/>
  <c r="D176" i="3"/>
  <c r="E176" i="3" s="1"/>
  <c r="D96" i="3"/>
  <c r="F96" i="3" s="1"/>
  <c r="H96" i="3" s="1"/>
  <c r="D81" i="3"/>
  <c r="E81" i="3" s="1"/>
  <c r="D86" i="3"/>
  <c r="E86" i="3" s="1"/>
  <c r="D53" i="3"/>
  <c r="E53" i="3" s="1"/>
  <c r="D194" i="3"/>
  <c r="F194" i="3" s="1"/>
  <c r="H194" i="3" s="1"/>
  <c r="D130" i="3"/>
  <c r="E130" i="3" s="1"/>
  <c r="D369" i="3"/>
  <c r="E369" i="3" s="1"/>
  <c r="D305" i="3"/>
  <c r="E305" i="3" s="1"/>
  <c r="D241" i="3"/>
  <c r="E241" i="3" s="1"/>
  <c r="D177" i="3"/>
  <c r="E177" i="3" s="1"/>
  <c r="D98" i="3"/>
  <c r="E98" i="3" s="1"/>
  <c r="D552" i="3"/>
  <c r="E552" i="3" s="1"/>
  <c r="D488" i="3"/>
  <c r="F488" i="3" s="1"/>
  <c r="H488" i="3" s="1"/>
  <c r="D424" i="3"/>
  <c r="F424" i="3" s="1"/>
  <c r="H424" i="3" s="1"/>
  <c r="D360" i="3"/>
  <c r="E360" i="3" s="1"/>
  <c r="D296" i="3"/>
  <c r="E296" i="3" s="1"/>
  <c r="D232" i="3"/>
  <c r="E232" i="3" s="1"/>
  <c r="D168" i="3"/>
  <c r="E168" i="3" s="1"/>
  <c r="D80" i="3"/>
  <c r="E80" i="3" s="1"/>
  <c r="D73" i="3"/>
  <c r="E73" i="3" s="1"/>
  <c r="D78" i="3"/>
  <c r="F78" i="3" s="1"/>
  <c r="H78" i="3" s="1"/>
  <c r="D45" i="3"/>
  <c r="E45" i="3" s="1"/>
  <c r="D91" i="3"/>
  <c r="F91" i="3" s="1"/>
  <c r="H91" i="3" s="1"/>
  <c r="D70" i="3"/>
  <c r="E70" i="3" s="1"/>
  <c r="D37" i="3"/>
  <c r="F37" i="3" s="1"/>
  <c r="H37" i="3" s="1"/>
  <c r="D49" i="3"/>
  <c r="E49" i="3" s="1"/>
  <c r="D54" i="3"/>
  <c r="E54" i="3" s="1"/>
  <c r="D115" i="3"/>
  <c r="E115" i="3" s="1"/>
  <c r="E91" i="3"/>
  <c r="F1105" i="3"/>
  <c r="H1105" i="3" s="1"/>
  <c r="E787" i="3"/>
  <c r="F787" i="3"/>
  <c r="H787" i="3" s="1"/>
  <c r="E1451" i="3"/>
  <c r="E933" i="3"/>
  <c r="E1389" i="3"/>
  <c r="F1389" i="3"/>
  <c r="H1389" i="3" s="1"/>
  <c r="E937" i="3"/>
  <c r="E5" i="3"/>
  <c r="F5" i="3"/>
  <c r="H5" i="3" s="1"/>
  <c r="E1187" i="3"/>
  <c r="E1384" i="3"/>
  <c r="F1384" i="3"/>
  <c r="H1384" i="3" s="1"/>
  <c r="E1429" i="3"/>
  <c r="E1301" i="3"/>
  <c r="F1301" i="3"/>
  <c r="H1301" i="3" s="1"/>
  <c r="F649" i="3"/>
  <c r="H649" i="3" s="1"/>
  <c r="E309" i="3"/>
  <c r="E1393" i="3"/>
  <c r="F1393" i="3"/>
  <c r="H1393" i="3" s="1"/>
  <c r="E1113" i="3"/>
  <c r="F1113" i="3"/>
  <c r="H1113" i="3" s="1"/>
  <c r="F771" i="3"/>
  <c r="H771" i="3" s="1"/>
  <c r="F1312" i="3"/>
  <c r="H1312" i="3" s="1"/>
  <c r="F1173" i="3"/>
  <c r="H1173" i="3" s="1"/>
  <c r="E1498" i="3"/>
  <c r="F1498" i="3"/>
  <c r="H1498" i="3" s="1"/>
  <c r="E1370" i="3"/>
  <c r="E986" i="3"/>
  <c r="F986" i="3"/>
  <c r="H986" i="3" s="1"/>
  <c r="E498" i="3"/>
  <c r="F498" i="3"/>
  <c r="H498" i="3" s="1"/>
  <c r="E413" i="3"/>
  <c r="E976" i="3"/>
  <c r="E1327" i="3"/>
  <c r="E751" i="3"/>
  <c r="F751" i="3"/>
  <c r="H751" i="3" s="1"/>
  <c r="E452" i="3"/>
  <c r="F1355" i="3"/>
  <c r="H1355" i="3" s="1"/>
  <c r="E1501" i="3"/>
  <c r="F1501" i="3"/>
  <c r="H1501" i="3" s="1"/>
  <c r="E1245" i="3"/>
  <c r="F1433" i="3"/>
  <c r="H1433" i="3" s="1"/>
  <c r="F825" i="3"/>
  <c r="H825" i="3" s="1"/>
  <c r="F1285" i="3"/>
  <c r="H1285" i="3" s="1"/>
  <c r="E627" i="3"/>
  <c r="F627" i="3"/>
  <c r="H627" i="3" s="1"/>
  <c r="F1331" i="3"/>
  <c r="H1331" i="3" s="1"/>
  <c r="E1091" i="3"/>
  <c r="F921" i="3"/>
  <c r="H921" i="3" s="1"/>
  <c r="E1424" i="3"/>
  <c r="F1424" i="3"/>
  <c r="H1424" i="3" s="1"/>
  <c r="E1106" i="3"/>
  <c r="F1106" i="3"/>
  <c r="H1106" i="3" s="1"/>
  <c r="E914" i="3"/>
  <c r="E786" i="3"/>
  <c r="E206" i="3"/>
  <c r="F206" i="3"/>
  <c r="H206" i="3" s="1"/>
  <c r="F493" i="3"/>
  <c r="H493" i="3" s="1"/>
  <c r="E411" i="3"/>
  <c r="F913" i="3"/>
  <c r="H913" i="3" s="1"/>
  <c r="E893" i="3"/>
  <c r="E405" i="3"/>
  <c r="E1417" i="3"/>
  <c r="F20" i="3"/>
  <c r="H20" i="3" s="1"/>
  <c r="E1057" i="3"/>
  <c r="F1057" i="3"/>
  <c r="H1057" i="3" s="1"/>
  <c r="E1315" i="3"/>
  <c r="F1315" i="3"/>
  <c r="H1315" i="3" s="1"/>
  <c r="E667" i="3"/>
  <c r="E1131" i="3"/>
  <c r="E1098" i="3"/>
  <c r="F842" i="3"/>
  <c r="H842" i="3" s="1"/>
  <c r="E500" i="3"/>
  <c r="F477" i="3"/>
  <c r="H477" i="3" s="1"/>
  <c r="E1152" i="3"/>
  <c r="E896" i="3"/>
  <c r="F198" i="3"/>
  <c r="H198" i="3" s="1"/>
  <c r="E516" i="3"/>
  <c r="E294" i="3"/>
  <c r="D62" i="3"/>
  <c r="D93" i="3"/>
  <c r="D123" i="3"/>
  <c r="D59" i="3"/>
  <c r="E1083" i="3"/>
  <c r="F1083" i="3"/>
  <c r="H1083" i="3" s="1"/>
  <c r="F565" i="3"/>
  <c r="H565" i="3" s="1"/>
  <c r="E1467" i="3"/>
  <c r="F1467" i="3"/>
  <c r="H1467" i="3" s="1"/>
  <c r="F1273" i="3"/>
  <c r="H1273" i="3" s="1"/>
  <c r="E953" i="3"/>
  <c r="F12" i="3"/>
  <c r="H12" i="3" s="1"/>
  <c r="E1464" i="3"/>
  <c r="E865" i="3"/>
  <c r="F865" i="3"/>
  <c r="H865" i="3" s="1"/>
  <c r="F693" i="3"/>
  <c r="H693" i="3" s="1"/>
  <c r="E1381" i="3"/>
  <c r="F1381" i="3"/>
  <c r="H1381" i="3" s="1"/>
  <c r="F925" i="3"/>
  <c r="H925" i="3" s="1"/>
  <c r="E987" i="3"/>
  <c r="F1473" i="3"/>
  <c r="H1473" i="3" s="1"/>
  <c r="E1049" i="3"/>
  <c r="E286" i="3"/>
  <c r="E788" i="3"/>
  <c r="E660" i="3"/>
  <c r="D51" i="3"/>
  <c r="F1469" i="3"/>
  <c r="H1469" i="3" s="1"/>
  <c r="F1341" i="3"/>
  <c r="H1341" i="3" s="1"/>
  <c r="F891" i="3"/>
  <c r="H891" i="3" s="1"/>
  <c r="E1211" i="3"/>
  <c r="F1325" i="3"/>
  <c r="H1325" i="3" s="1"/>
  <c r="F931" i="3"/>
  <c r="H931" i="3" s="1"/>
  <c r="F1185" i="3"/>
  <c r="H1185" i="3" s="1"/>
  <c r="E27" i="3"/>
  <c r="F27" i="3"/>
  <c r="H27" i="3" s="1"/>
  <c r="F733" i="3"/>
  <c r="H733" i="3" s="1"/>
  <c r="E1137" i="3"/>
  <c r="E1329" i="3"/>
  <c r="E1027" i="3"/>
  <c r="F1027" i="3"/>
  <c r="H1027" i="3" s="1"/>
  <c r="E1089" i="3"/>
  <c r="E917" i="3"/>
  <c r="E501" i="3"/>
  <c r="F762" i="3"/>
  <c r="H762" i="3" s="1"/>
  <c r="E564" i="3"/>
  <c r="E541" i="3"/>
  <c r="E1136" i="3"/>
  <c r="F847" i="3"/>
  <c r="H847" i="3" s="1"/>
  <c r="E1484" i="3"/>
  <c r="E1356" i="3"/>
  <c r="D46" i="3"/>
  <c r="D77" i="3"/>
  <c r="D107" i="3"/>
  <c r="D43" i="3"/>
  <c r="F1081" i="3"/>
  <c r="H1081" i="3" s="1"/>
  <c r="E469" i="3"/>
  <c r="F469" i="3"/>
  <c r="H469" i="3" s="1"/>
  <c r="F1177" i="3"/>
  <c r="H1177" i="3" s="1"/>
  <c r="F1360" i="3"/>
  <c r="H1360" i="3" s="1"/>
  <c r="F1232" i="3"/>
  <c r="H1232" i="3" s="1"/>
  <c r="E415" i="3"/>
  <c r="F1266" i="3"/>
  <c r="H1266" i="3" s="1"/>
  <c r="F946" i="3"/>
  <c r="H946" i="3" s="1"/>
  <c r="E754" i="3"/>
  <c r="F553" i="3"/>
  <c r="H553" i="3" s="1"/>
  <c r="F680" i="3"/>
  <c r="H680" i="3" s="1"/>
  <c r="F454" i="3"/>
  <c r="H454" i="3" s="1"/>
  <c r="E223" i="3"/>
  <c r="D102" i="3"/>
  <c r="D38" i="3"/>
  <c r="D69" i="3"/>
  <c r="D99" i="3"/>
  <c r="F997" i="3"/>
  <c r="H997" i="3" s="1"/>
  <c r="E1041" i="3"/>
  <c r="F1041" i="3"/>
  <c r="H1041" i="3" s="1"/>
  <c r="E677" i="3"/>
  <c r="E1293" i="3"/>
  <c r="F979" i="3"/>
  <c r="H979" i="3" s="1"/>
  <c r="E1225" i="3"/>
  <c r="F1225" i="3"/>
  <c r="H1225" i="3" s="1"/>
  <c r="E717" i="3"/>
  <c r="E629" i="3"/>
  <c r="F629" i="3"/>
  <c r="H629" i="3" s="1"/>
  <c r="E1461" i="3"/>
  <c r="F1461" i="3"/>
  <c r="H1461" i="3" s="1"/>
  <c r="E923" i="3"/>
  <c r="F923" i="3"/>
  <c r="H923" i="3" s="1"/>
  <c r="F522" i="3"/>
  <c r="H522" i="3" s="1"/>
  <c r="F985" i="3"/>
  <c r="H985" i="3" s="1"/>
  <c r="E16" i="3"/>
  <c r="F16" i="3"/>
  <c r="H16" i="3" s="1"/>
  <c r="F705" i="3"/>
  <c r="H705" i="3" s="1"/>
  <c r="E1258" i="3"/>
  <c r="F1258" i="3"/>
  <c r="H1258" i="3" s="1"/>
  <c r="F1066" i="3"/>
  <c r="H1066" i="3" s="1"/>
  <c r="E618" i="3"/>
  <c r="E542" i="3"/>
  <c r="E1184" i="3"/>
  <c r="F1184" i="3"/>
  <c r="H1184" i="3" s="1"/>
  <c r="F1056" i="3"/>
  <c r="H1056" i="3" s="1"/>
  <c r="F800" i="3"/>
  <c r="H800" i="3" s="1"/>
  <c r="E1407" i="3"/>
  <c r="E1087" i="3"/>
  <c r="E639" i="3"/>
  <c r="E1270" i="3"/>
  <c r="E630" i="3"/>
  <c r="D48" i="3"/>
  <c r="D65" i="3"/>
  <c r="D94" i="3"/>
  <c r="D125" i="3"/>
  <c r="D61" i="3"/>
  <c r="E977" i="3"/>
  <c r="F977" i="3"/>
  <c r="H977" i="3" s="1"/>
  <c r="E657" i="3"/>
  <c r="F617" i="3"/>
  <c r="H617" i="3" s="1"/>
  <c r="E1337" i="3"/>
  <c r="F1337" i="3"/>
  <c r="H1337" i="3" s="1"/>
  <c r="F1272" i="3"/>
  <c r="H1272" i="3" s="1"/>
  <c r="F779" i="3"/>
  <c r="H779" i="3" s="1"/>
  <c r="E1073" i="3"/>
  <c r="F1073" i="3"/>
  <c r="H1073" i="3" s="1"/>
  <c r="E1058" i="3"/>
  <c r="F802" i="3"/>
  <c r="H802" i="3" s="1"/>
  <c r="E674" i="3"/>
  <c r="F674" i="3"/>
  <c r="H674" i="3" s="1"/>
  <c r="F1015" i="3"/>
  <c r="H1015" i="3" s="1"/>
  <c r="E887" i="3"/>
  <c r="E462" i="3"/>
  <c r="E293" i="3"/>
  <c r="E1396" i="3"/>
  <c r="E143" i="3"/>
  <c r="G1144" i="3" l="1"/>
  <c r="G1183" i="3"/>
  <c r="G1222" i="3"/>
  <c r="G549" i="3"/>
  <c r="G215" i="3"/>
  <c r="G275" i="3"/>
  <c r="G163" i="3"/>
  <c r="G858" i="3"/>
  <c r="G324" i="3"/>
  <c r="G537" i="3"/>
  <c r="G376" i="3"/>
  <c r="G158" i="3"/>
  <c r="G850" i="3"/>
  <c r="G311" i="3"/>
  <c r="G529" i="3"/>
  <c r="G368" i="3"/>
  <c r="G150" i="3"/>
  <c r="G842" i="3"/>
  <c r="G299" i="3"/>
  <c r="G521" i="3"/>
  <c r="G360" i="3"/>
  <c r="G741" i="3"/>
  <c r="G251" i="3"/>
  <c r="G385" i="3"/>
  <c r="G797" i="3"/>
  <c r="G607" i="3"/>
  <c r="G152" i="3"/>
  <c r="G595" i="3"/>
  <c r="G464" i="3"/>
  <c r="G1461" i="3"/>
  <c r="E753" i="3"/>
  <c r="G1080" i="3"/>
  <c r="G1119" i="3"/>
  <c r="G1030" i="3"/>
  <c r="G447" i="3"/>
  <c r="G812" i="3"/>
  <c r="G146" i="3"/>
  <c r="G60" i="3"/>
  <c r="G794" i="3"/>
  <c r="G221" i="3"/>
  <c r="G345" i="3"/>
  <c r="G248" i="3"/>
  <c r="G94" i="3"/>
  <c r="G786" i="3"/>
  <c r="G210" i="3"/>
  <c r="G337" i="3"/>
  <c r="G240" i="3"/>
  <c r="G86" i="3"/>
  <c r="G778" i="3"/>
  <c r="G196" i="3"/>
  <c r="G329" i="3"/>
  <c r="G232" i="3"/>
  <c r="G370" i="3"/>
  <c r="G834" i="3"/>
  <c r="G321" i="3"/>
  <c r="G151" i="3"/>
  <c r="G681" i="3"/>
  <c r="G88" i="3"/>
  <c r="G83" i="3"/>
  <c r="G208" i="3"/>
  <c r="D869" i="3"/>
  <c r="E687" i="3"/>
  <c r="G1016" i="3"/>
  <c r="G1055" i="3"/>
  <c r="G966" i="3"/>
  <c r="G243" i="3"/>
  <c r="G732" i="3"/>
  <c r="G426" i="3"/>
  <c r="G819" i="3"/>
  <c r="G556" i="3"/>
  <c r="G18" i="3"/>
  <c r="G281" i="3"/>
  <c r="G184" i="3"/>
  <c r="G30" i="3"/>
  <c r="G543" i="3"/>
  <c r="G688" i="3"/>
  <c r="G273" i="3"/>
  <c r="G176" i="3"/>
  <c r="G22" i="3"/>
  <c r="G531" i="3"/>
  <c r="G680" i="3"/>
  <c r="G265" i="3"/>
  <c r="G168" i="3"/>
  <c r="G267" i="3"/>
  <c r="G314" i="3"/>
  <c r="G65" i="3"/>
  <c r="G50" i="3"/>
  <c r="G171" i="3"/>
  <c r="G510" i="3"/>
  <c r="G466" i="3"/>
  <c r="G438" i="3"/>
  <c r="D1261" i="3"/>
  <c r="E1261" i="3" s="1"/>
  <c r="G683" i="3"/>
  <c r="G442" i="3"/>
  <c r="G591" i="3"/>
  <c r="G209" i="3"/>
  <c r="G662" i="3"/>
  <c r="G674" i="3"/>
  <c r="G428" i="3"/>
  <c r="G579" i="3"/>
  <c r="G201" i="3"/>
  <c r="G654" i="3"/>
  <c r="G908" i="3"/>
  <c r="G211" i="3"/>
  <c r="G352" i="3"/>
  <c r="G708" i="3"/>
  <c r="G554" i="3"/>
  <c r="G62" i="3"/>
  <c r="G55" i="3"/>
  <c r="G374" i="3"/>
  <c r="D1449" i="3"/>
  <c r="G583" i="3"/>
  <c r="G339" i="3"/>
  <c r="G284" i="3"/>
  <c r="G81" i="3"/>
  <c r="G598" i="3"/>
  <c r="G571" i="3"/>
  <c r="G325" i="3"/>
  <c r="G271" i="3"/>
  <c r="G73" i="3"/>
  <c r="G590" i="3"/>
  <c r="G533" i="3"/>
  <c r="G491" i="3"/>
  <c r="G288" i="3"/>
  <c r="G10" i="3"/>
  <c r="G143" i="3"/>
  <c r="G5" i="3"/>
  <c r="G131" i="3"/>
  <c r="G54" i="3"/>
  <c r="D31" i="3"/>
  <c r="F793" i="3"/>
  <c r="H793" i="3" s="1"/>
  <c r="E381" i="3"/>
  <c r="G130" i="3"/>
  <c r="G1375" i="3"/>
  <c r="G1414" i="3"/>
  <c r="G918" i="3"/>
  <c r="G725" i="3"/>
  <c r="G85" i="3"/>
  <c r="G328" i="3"/>
  <c r="G290" i="3"/>
  <c r="G147" i="3"/>
  <c r="G195" i="3"/>
  <c r="G25" i="3"/>
  <c r="G542" i="3"/>
  <c r="G276" i="3"/>
  <c r="G133" i="3"/>
  <c r="G181" i="3"/>
  <c r="G17" i="3"/>
  <c r="G534" i="3"/>
  <c r="G263" i="3"/>
  <c r="G122" i="3"/>
  <c r="G170" i="3"/>
  <c r="G9" i="3"/>
  <c r="G398" i="3"/>
  <c r="G330" i="3"/>
  <c r="G668" i="3"/>
  <c r="G32" i="3"/>
  <c r="G787" i="3"/>
  <c r="G377" i="3"/>
  <c r="G843" i="3"/>
  <c r="G625" i="3"/>
  <c r="D1227" i="3"/>
  <c r="E1227" i="3" s="1"/>
  <c r="F1309" i="3"/>
  <c r="H1309" i="3" s="1"/>
  <c r="E851" i="3"/>
  <c r="F841" i="3"/>
  <c r="H841" i="3" s="1"/>
  <c r="F1476" i="3"/>
  <c r="H1476" i="3" s="1"/>
  <c r="F1183" i="3"/>
  <c r="H1183" i="3" s="1"/>
  <c r="F789" i="3"/>
  <c r="H789" i="3" s="1"/>
  <c r="F410" i="3"/>
  <c r="H410" i="3" s="1"/>
  <c r="F1067" i="3"/>
  <c r="H1067" i="3" s="1"/>
  <c r="E625" i="3"/>
  <c r="E1435" i="3"/>
  <c r="F1117" i="3"/>
  <c r="H1117" i="3" s="1"/>
  <c r="F597" i="3"/>
  <c r="H597" i="3" s="1"/>
  <c r="F1445" i="3"/>
  <c r="H1445" i="3" s="1"/>
  <c r="F1453" i="3"/>
  <c r="H1453" i="3" s="1"/>
  <c r="F1459" i="3"/>
  <c r="H1459" i="3" s="1"/>
  <c r="E1217" i="3"/>
  <c r="F609" i="3"/>
  <c r="H609" i="3" s="1"/>
  <c r="F1251" i="3"/>
  <c r="H1251" i="3" s="1"/>
  <c r="E637" i="3"/>
  <c r="E1001" i="3"/>
  <c r="F719" i="3"/>
  <c r="H719" i="3" s="1"/>
  <c r="F331" i="3"/>
  <c r="H331" i="3" s="1"/>
  <c r="F1256" i="3"/>
  <c r="H1256" i="3" s="1"/>
  <c r="E272" i="3"/>
  <c r="E399" i="3"/>
  <c r="F773" i="3"/>
  <c r="H773" i="3" s="1"/>
  <c r="F624" i="3"/>
  <c r="H624" i="3" s="1"/>
  <c r="F1376" i="3"/>
  <c r="H1376" i="3" s="1"/>
  <c r="F611" i="3"/>
  <c r="H611" i="3" s="1"/>
  <c r="F840" i="3"/>
  <c r="H840" i="3" s="1"/>
  <c r="F969" i="3"/>
  <c r="H969" i="3" s="1"/>
  <c r="E485" i="3"/>
  <c r="F1163" i="3"/>
  <c r="H1163" i="3" s="1"/>
  <c r="E1019" i="3"/>
  <c r="F663" i="3"/>
  <c r="H663" i="3" s="1"/>
  <c r="F1145" i="3"/>
  <c r="H1145" i="3" s="1"/>
  <c r="F819" i="3"/>
  <c r="H819" i="3" s="1"/>
  <c r="F171" i="3"/>
  <c r="H171" i="3" s="1"/>
  <c r="E963" i="3"/>
  <c r="F378" i="3"/>
  <c r="H378" i="3" s="1"/>
  <c r="F628" i="3"/>
  <c r="H628" i="3" s="1"/>
  <c r="E1207" i="3"/>
  <c r="F1474" i="3"/>
  <c r="H1474" i="3" s="1"/>
  <c r="E814" i="3"/>
  <c r="E1479" i="3"/>
  <c r="F1082" i="3"/>
  <c r="H1082" i="3" s="1"/>
  <c r="E428" i="3"/>
  <c r="E1413" i="3"/>
  <c r="E884" i="3"/>
  <c r="E1454" i="3"/>
  <c r="F529" i="3"/>
  <c r="H529" i="3" s="1"/>
  <c r="F1346" i="3"/>
  <c r="H1346" i="3" s="1"/>
  <c r="G346" i="3"/>
  <c r="G498" i="3"/>
  <c r="G483" i="3"/>
  <c r="G555" i="3"/>
  <c r="G72" i="3"/>
  <c r="G755" i="3"/>
  <c r="G922" i="3"/>
  <c r="G250" i="3"/>
  <c r="G119" i="3"/>
  <c r="G665" i="3"/>
  <c r="G153" i="3"/>
  <c r="G312" i="3"/>
  <c r="G478" i="3"/>
  <c r="G747" i="3"/>
  <c r="G914" i="3"/>
  <c r="G236" i="3"/>
  <c r="G107" i="3"/>
  <c r="G657" i="3"/>
  <c r="G145" i="3"/>
  <c r="G304" i="3"/>
  <c r="G470" i="3"/>
  <c r="G739" i="3"/>
  <c r="G906" i="3"/>
  <c r="G223" i="3"/>
  <c r="G93" i="3"/>
  <c r="G649" i="3"/>
  <c r="G137" i="3"/>
  <c r="G296" i="3"/>
  <c r="G462" i="3"/>
  <c r="G805" i="3"/>
  <c r="G61" i="3"/>
  <c r="G124" i="3"/>
  <c r="G898" i="3"/>
  <c r="G594" i="3"/>
  <c r="G259" i="3"/>
  <c r="G129" i="3"/>
  <c r="G96" i="3"/>
  <c r="G6" i="3"/>
  <c r="G772" i="3"/>
  <c r="G443" i="3"/>
  <c r="G300" i="3"/>
  <c r="G348" i="3"/>
  <c r="G664" i="3"/>
  <c r="G574" i="3"/>
  <c r="G99" i="3"/>
  <c r="G818" i="3"/>
  <c r="G260" i="3"/>
  <c r="G369" i="3"/>
  <c r="G272" i="3"/>
  <c r="G118" i="3"/>
  <c r="D458" i="3"/>
  <c r="G334" i="3"/>
  <c r="G676" i="3"/>
  <c r="G844" i="3"/>
  <c r="G731" i="3"/>
  <c r="G706" i="3"/>
  <c r="G388" i="3"/>
  <c r="G641" i="3"/>
  <c r="G608" i="3"/>
  <c r="G646" i="3"/>
  <c r="G733" i="3"/>
  <c r="G419" i="3"/>
  <c r="G135" i="3"/>
  <c r="G580" i="3"/>
  <c r="G42" i="3"/>
  <c r="G536" i="3"/>
  <c r="G318" i="3"/>
  <c r="G715" i="3"/>
  <c r="G492" i="3"/>
  <c r="G643" i="3"/>
  <c r="G241" i="3"/>
  <c r="G16" i="3"/>
  <c r="D813" i="3"/>
  <c r="D14" i="3"/>
  <c r="F718" i="3"/>
  <c r="H718" i="3" s="1"/>
  <c r="G550" i="3"/>
  <c r="G1169" i="3"/>
  <c r="G1336" i="3"/>
  <c r="G628" i="3"/>
  <c r="G991" i="3"/>
  <c r="G1158" i="3"/>
  <c r="G790" i="3"/>
  <c r="G37" i="3"/>
  <c r="G87" i="3"/>
  <c r="G771" i="3"/>
  <c r="G15" i="3"/>
  <c r="G367" i="3"/>
  <c r="G493" i="3"/>
  <c r="G730" i="3"/>
  <c r="G631" i="3"/>
  <c r="G501" i="3"/>
  <c r="G473" i="3"/>
  <c r="G632" i="3"/>
  <c r="G120" i="3"/>
  <c r="G286" i="3"/>
  <c r="G482" i="3"/>
  <c r="G722" i="3"/>
  <c r="G619" i="3"/>
  <c r="G490" i="3"/>
  <c r="G465" i="3"/>
  <c r="G624" i="3"/>
  <c r="G112" i="3"/>
  <c r="G278" i="3"/>
  <c r="G468" i="3"/>
  <c r="G714" i="3"/>
  <c r="G605" i="3"/>
  <c r="G476" i="3"/>
  <c r="G457" i="3"/>
  <c r="G616" i="3"/>
  <c r="G104" i="3"/>
  <c r="G270" i="3"/>
  <c r="G573" i="3"/>
  <c r="G716" i="3"/>
  <c r="G660" i="3"/>
  <c r="G620" i="3"/>
  <c r="G183" i="3"/>
  <c r="G577" i="3"/>
  <c r="G544" i="3"/>
  <c r="G518" i="3"/>
  <c r="G562" i="3"/>
  <c r="G316" i="3"/>
  <c r="G34" i="3"/>
  <c r="G477" i="3"/>
  <c r="G505" i="3"/>
  <c r="G408" i="3"/>
  <c r="G254" i="3"/>
  <c r="G635" i="3"/>
  <c r="G389" i="3"/>
  <c r="G335" i="3"/>
  <c r="G113" i="3"/>
  <c r="G630" i="3"/>
  <c r="D1288" i="3"/>
  <c r="D1059" i="3"/>
  <c r="D1369" i="3"/>
  <c r="E1369" i="3" s="1"/>
  <c r="E1347" i="3"/>
  <c r="E1378" i="3"/>
  <c r="G294" i="3"/>
  <c r="G1105" i="3"/>
  <c r="G1272" i="3"/>
  <c r="G1439" i="3"/>
  <c r="G923" i="3"/>
  <c r="G1094" i="3"/>
  <c r="G726" i="3"/>
  <c r="G885" i="3"/>
  <c r="G892" i="3"/>
  <c r="G418" i="3"/>
  <c r="G425" i="3"/>
  <c r="G266" i="3"/>
  <c r="G391" i="3"/>
  <c r="G659" i="3"/>
  <c r="G530" i="3"/>
  <c r="G399" i="3"/>
  <c r="G409" i="3"/>
  <c r="G568" i="3"/>
  <c r="G56" i="3"/>
  <c r="G222" i="3"/>
  <c r="G379" i="3"/>
  <c r="G645" i="3"/>
  <c r="G516" i="3"/>
  <c r="G387" i="3"/>
  <c r="G401" i="3"/>
  <c r="G560" i="3"/>
  <c r="G48" i="3"/>
  <c r="G214" i="3"/>
  <c r="G365" i="3"/>
  <c r="G634" i="3"/>
  <c r="G503" i="3"/>
  <c r="G373" i="3"/>
  <c r="G393" i="3"/>
  <c r="G552" i="3"/>
  <c r="G40" i="3"/>
  <c r="G206" i="3"/>
  <c r="G471" i="3"/>
  <c r="G636" i="3"/>
  <c r="G455" i="3"/>
  <c r="G517" i="3"/>
  <c r="G82" i="3"/>
  <c r="G449" i="3"/>
  <c r="G480" i="3"/>
  <c r="G454" i="3"/>
  <c r="G459" i="3"/>
  <c r="G213" i="3"/>
  <c r="G762" i="3"/>
  <c r="G274" i="3"/>
  <c r="G441" i="3"/>
  <c r="G344" i="3"/>
  <c r="G190" i="3"/>
  <c r="G327" i="3"/>
  <c r="G186" i="3"/>
  <c r="G234" i="3"/>
  <c r="G49" i="3"/>
  <c r="G566" i="3"/>
  <c r="D1373" i="3"/>
  <c r="D745" i="3"/>
  <c r="D1171" i="3"/>
  <c r="E1171" i="3" s="1"/>
  <c r="D1421" i="3"/>
  <c r="D22" i="3"/>
  <c r="F567" i="3"/>
  <c r="H567" i="3" s="1"/>
  <c r="F723" i="3"/>
  <c r="H723" i="3" s="1"/>
  <c r="F1422" i="3"/>
  <c r="H1422" i="3" s="1"/>
  <c r="F301" i="3"/>
  <c r="H301" i="3" s="1"/>
  <c r="E450" i="3"/>
  <c r="E1298" i="3"/>
  <c r="E1176" i="3"/>
  <c r="F434" i="3"/>
  <c r="H434" i="3" s="1"/>
  <c r="F889" i="3"/>
  <c r="H889" i="3" s="1"/>
  <c r="E569" i="3"/>
  <c r="E665" i="3"/>
  <c r="E1478" i="3"/>
  <c r="E1320" i="3"/>
  <c r="F388" i="3"/>
  <c r="H388" i="3" s="1"/>
  <c r="E811" i="3"/>
  <c r="F1201" i="3"/>
  <c r="H1201" i="3" s="1"/>
  <c r="E912" i="3"/>
  <c r="D1400" i="3"/>
  <c r="E1333" i="3"/>
  <c r="E1477" i="3"/>
  <c r="E1021" i="3"/>
  <c r="F1401" i="3"/>
  <c r="H1401" i="3" s="1"/>
  <c r="E906" i="3"/>
  <c r="E750" i="3"/>
  <c r="E593" i="3"/>
  <c r="F437" i="3"/>
  <c r="H437" i="3" s="1"/>
  <c r="F1212" i="3"/>
  <c r="H1212" i="3" s="1"/>
  <c r="F349" i="3"/>
  <c r="H349" i="3" s="1"/>
  <c r="F1458" i="3"/>
  <c r="H1458" i="3" s="1"/>
  <c r="E1241" i="3"/>
  <c r="F1018" i="3"/>
  <c r="H1018" i="3" s="1"/>
  <c r="F685" i="3"/>
  <c r="H685" i="3" s="1"/>
  <c r="E952" i="3"/>
  <c r="F605" i="3"/>
  <c r="H605" i="3" s="1"/>
  <c r="F1446" i="3"/>
  <c r="H1446" i="3" s="1"/>
  <c r="F575" i="3"/>
  <c r="H575" i="3" s="1"/>
  <c r="F834" i="3"/>
  <c r="H834" i="3" s="1"/>
  <c r="E741" i="3"/>
  <c r="G526" i="3"/>
  <c r="G14" i="3"/>
  <c r="G164" i="3"/>
  <c r="G227" i="3"/>
  <c r="G45" i="3"/>
  <c r="G108" i="3"/>
  <c r="G362" i="3"/>
  <c r="G193" i="3"/>
  <c r="G224" i="3"/>
  <c r="G198" i="3"/>
  <c r="G900" i="3"/>
  <c r="G546" i="3"/>
  <c r="G403" i="3"/>
  <c r="G451" i="3"/>
  <c r="G185" i="3"/>
  <c r="G24" i="3"/>
  <c r="G202" i="3"/>
  <c r="G882" i="3"/>
  <c r="G363" i="3"/>
  <c r="G561" i="3"/>
  <c r="G400" i="3"/>
  <c r="G182" i="3"/>
  <c r="D945" i="3"/>
  <c r="D10" i="3"/>
  <c r="D1133" i="3"/>
  <c r="D955" i="3"/>
  <c r="E1317" i="3"/>
  <c r="F1141" i="3"/>
  <c r="H1141" i="3" s="1"/>
  <c r="E260" i="3"/>
  <c r="E9" i="3"/>
  <c r="E25" i="3"/>
  <c r="F871" i="3"/>
  <c r="H871" i="3" s="1"/>
  <c r="E757" i="3"/>
  <c r="E1321" i="3"/>
  <c r="E873" i="3"/>
  <c r="F1450" i="3"/>
  <c r="H1450" i="3" s="1"/>
  <c r="F1147" i="3"/>
  <c r="H1147" i="3" s="1"/>
  <c r="E915" i="3"/>
  <c r="E765" i="3"/>
  <c r="F928" i="3"/>
  <c r="H928" i="3" s="1"/>
  <c r="F1387" i="3"/>
  <c r="H1387" i="3" s="1"/>
  <c r="F613" i="3"/>
  <c r="H613" i="3" s="1"/>
  <c r="E1296" i="3"/>
  <c r="F13" i="3"/>
  <c r="H13" i="3" s="1"/>
  <c r="E1070" i="3"/>
  <c r="F1335" i="3"/>
  <c r="H1335" i="3" s="1"/>
  <c r="E920" i="3"/>
  <c r="F1456" i="3"/>
  <c r="H1456" i="3" s="1"/>
  <c r="F1405" i="3"/>
  <c r="H1405" i="3" s="1"/>
  <c r="F636" i="3"/>
  <c r="H636" i="3" s="1"/>
  <c r="E822" i="3"/>
  <c r="F1379" i="3"/>
  <c r="H1379" i="3" s="1"/>
  <c r="F967" i="3"/>
  <c r="H967" i="3" s="1"/>
  <c r="E725" i="3"/>
  <c r="E1488" i="3"/>
  <c r="E1039" i="3"/>
  <c r="F880" i="3"/>
  <c r="H880" i="3" s="1"/>
  <c r="E634" i="3"/>
  <c r="F1210" i="3"/>
  <c r="H1210" i="3" s="1"/>
  <c r="F1197" i="3"/>
  <c r="H1197" i="3" s="1"/>
  <c r="E795" i="3"/>
  <c r="F1101" i="3"/>
  <c r="H1101" i="3" s="1"/>
  <c r="F599" i="3"/>
  <c r="H599" i="3" s="1"/>
  <c r="E1208" i="3"/>
  <c r="E1213" i="3"/>
  <c r="E837" i="3"/>
  <c r="E1085" i="3"/>
  <c r="F943" i="3"/>
  <c r="H943" i="3" s="1"/>
  <c r="F1265" i="3"/>
  <c r="H1265" i="3" s="1"/>
  <c r="F1107" i="3"/>
  <c r="H1107" i="3" s="1"/>
  <c r="E158" i="3"/>
  <c r="F1097" i="3"/>
  <c r="H1097" i="3" s="1"/>
  <c r="F1170" i="3"/>
  <c r="H1170" i="3" s="1"/>
  <c r="E518" i="3"/>
  <c r="E1248" i="3"/>
  <c r="F1112" i="3"/>
  <c r="H1112" i="3" s="1"/>
  <c r="F867" i="3"/>
  <c r="H867" i="3" s="1"/>
  <c r="F366" i="3"/>
  <c r="H366" i="3" s="1"/>
  <c r="F1361" i="3"/>
  <c r="H1361" i="3" s="1"/>
  <c r="F715" i="3"/>
  <c r="H715" i="3" s="1"/>
  <c r="E347" i="3"/>
  <c r="F1029" i="3"/>
  <c r="H1029" i="3" s="1"/>
  <c r="E1390" i="3"/>
  <c r="F1463" i="3"/>
  <c r="H1463" i="3" s="1"/>
  <c r="F866" i="3"/>
  <c r="H866" i="3" s="1"/>
  <c r="F1084" i="3"/>
  <c r="H1084" i="3" s="1"/>
  <c r="F1462" i="3"/>
  <c r="H1462" i="3" s="1"/>
  <c r="E1471" i="3"/>
  <c r="F938" i="3"/>
  <c r="H938" i="3" s="1"/>
  <c r="E1095" i="3"/>
  <c r="E897" i="3"/>
  <c r="F651" i="3"/>
  <c r="H651" i="3" s="1"/>
  <c r="F1437" i="3"/>
  <c r="H1437" i="3" s="1"/>
  <c r="F1222" i="3"/>
  <c r="H1222" i="3" s="1"/>
  <c r="F1487" i="3"/>
  <c r="H1487" i="3" s="1"/>
  <c r="F944" i="3"/>
  <c r="H944" i="3" s="1"/>
  <c r="F826" i="3"/>
  <c r="H826" i="3" s="1"/>
  <c r="E1274" i="3"/>
  <c r="F7" i="3"/>
  <c r="H7" i="3" s="1"/>
  <c r="F505" i="3"/>
  <c r="H505" i="3" s="1"/>
  <c r="E919" i="3"/>
  <c r="F551" i="3"/>
  <c r="H551" i="3" s="1"/>
  <c r="E1392" i="3"/>
  <c r="F1157" i="3"/>
  <c r="H1157" i="3" s="1"/>
  <c r="E1336" i="3"/>
  <c r="E339" i="3"/>
  <c r="F1077" i="3"/>
  <c r="H1077" i="3" s="1"/>
  <c r="F934" i="3"/>
  <c r="H934" i="3" s="1"/>
  <c r="F36" i="3"/>
  <c r="H36" i="3" s="1"/>
  <c r="F635" i="3"/>
  <c r="H635" i="3" s="1"/>
  <c r="E849" i="3"/>
  <c r="E1432" i="3"/>
  <c r="F1419" i="3"/>
  <c r="H1419" i="3" s="1"/>
  <c r="F472" i="3"/>
  <c r="H472" i="3" s="1"/>
  <c r="E1412" i="3"/>
  <c r="E1115" i="3"/>
  <c r="E494" i="3"/>
  <c r="E1167" i="3"/>
  <c r="E1013" i="3"/>
  <c r="E1236" i="3"/>
  <c r="F650" i="3"/>
  <c r="H650" i="3" s="1"/>
  <c r="E1199" i="3"/>
  <c r="F1239" i="3"/>
  <c r="H1239" i="3" s="1"/>
  <c r="E438" i="3"/>
  <c r="F885" i="3"/>
  <c r="H885" i="3" s="1"/>
  <c r="E407" i="3"/>
  <c r="F1126" i="3"/>
  <c r="H1126" i="3" s="1"/>
  <c r="E922" i="3"/>
  <c r="E1441" i="3"/>
  <c r="E954" i="3"/>
  <c r="E1365" i="3"/>
  <c r="E1154" i="3"/>
  <c r="E645" i="3"/>
  <c r="E899" i="3"/>
  <c r="E803" i="3"/>
  <c r="E850" i="3"/>
  <c r="E1129" i="3"/>
  <c r="E464" i="3"/>
  <c r="F358" i="3"/>
  <c r="H358" i="3" s="1"/>
  <c r="F664" i="3"/>
  <c r="H664" i="3" s="1"/>
  <c r="F1465" i="3"/>
  <c r="H1465" i="3" s="1"/>
  <c r="F473" i="3"/>
  <c r="H473" i="3" s="1"/>
  <c r="F1348" i="3"/>
  <c r="H1348" i="3" s="1"/>
  <c r="F1150" i="3"/>
  <c r="H1150" i="3" s="1"/>
  <c r="F1031" i="3"/>
  <c r="H1031" i="3" s="1"/>
  <c r="F1338" i="3"/>
  <c r="H1338" i="3" s="1"/>
  <c r="F747" i="3"/>
  <c r="H747" i="3" s="1"/>
  <c r="F1193" i="3"/>
  <c r="H1193" i="3" s="1"/>
  <c r="F1166" i="3"/>
  <c r="H1166" i="3" s="1"/>
  <c r="F1253" i="3"/>
  <c r="H1253" i="3" s="1"/>
  <c r="F15" i="3"/>
  <c r="H15" i="3" s="1"/>
  <c r="F1397" i="3"/>
  <c r="H1397" i="3" s="1"/>
  <c r="F1352" i="3"/>
  <c r="H1352" i="3" s="1"/>
  <c r="F497" i="3"/>
  <c r="H497" i="3" s="1"/>
  <c r="F573" i="3"/>
  <c r="H573" i="3" s="1"/>
  <c r="F797" i="3"/>
  <c r="H797" i="3" s="1"/>
  <c r="F678" i="3"/>
  <c r="H678" i="3" s="1"/>
  <c r="F1440" i="3"/>
  <c r="H1440" i="3" s="1"/>
  <c r="G431" i="3"/>
  <c r="G557" i="3"/>
  <c r="G770" i="3"/>
  <c r="G4" i="3"/>
  <c r="G565" i="3"/>
  <c r="G513" i="3"/>
  <c r="G672" i="3"/>
  <c r="G160" i="3"/>
  <c r="G326" i="3"/>
  <c r="G663" i="3"/>
  <c r="G836" i="3"/>
  <c r="G111" i="3"/>
  <c r="G237" i="3"/>
  <c r="G506" i="3"/>
  <c r="G375" i="3"/>
  <c r="G245" i="3"/>
  <c r="G313" i="3"/>
  <c r="G472" i="3"/>
  <c r="G638" i="3"/>
  <c r="G126" i="3"/>
  <c r="G779" i="3"/>
  <c r="G20" i="3"/>
  <c r="G287" i="3"/>
  <c r="G157" i="3"/>
  <c r="G28" i="3"/>
  <c r="G177" i="3"/>
  <c r="G336" i="3"/>
  <c r="G502" i="3"/>
  <c r="D218" i="3"/>
  <c r="G711" i="3"/>
  <c r="D1289" i="3"/>
  <c r="D805" i="3"/>
  <c r="D1291" i="3"/>
  <c r="D993" i="3"/>
  <c r="F217" i="3"/>
  <c r="H217" i="3" s="1"/>
  <c r="E1012" i="3"/>
  <c r="F1134" i="3"/>
  <c r="H1134" i="3" s="1"/>
  <c r="F1399" i="3"/>
  <c r="H1399" i="3" s="1"/>
  <c r="F1025" i="3"/>
  <c r="H1025" i="3" s="1"/>
  <c r="F699" i="3"/>
  <c r="H699" i="3" s="1"/>
  <c r="F746" i="3"/>
  <c r="H746" i="3" s="1"/>
  <c r="F971" i="3"/>
  <c r="H971" i="3" s="1"/>
  <c r="F1481" i="3"/>
  <c r="H1481" i="3" s="1"/>
  <c r="F250" i="3"/>
  <c r="H250" i="3" s="1"/>
  <c r="E1074" i="3"/>
  <c r="F883" i="3"/>
  <c r="H883" i="3" s="1"/>
  <c r="F1304" i="3"/>
  <c r="H1304" i="3" s="1"/>
  <c r="F783" i="3"/>
  <c r="H783" i="3" s="1"/>
  <c r="F1448" i="3"/>
  <c r="H1448" i="3" s="1"/>
  <c r="F1307" i="3"/>
  <c r="H1307" i="3" s="1"/>
  <c r="E727" i="3"/>
  <c r="E476" i="3"/>
  <c r="F642" i="3"/>
  <c r="H642" i="3" s="1"/>
  <c r="F1410" i="3"/>
  <c r="H1410" i="3" s="1"/>
  <c r="F726" i="3"/>
  <c r="H726" i="3" s="1"/>
  <c r="F778" i="3"/>
  <c r="H778" i="3" s="1"/>
  <c r="E475" i="3"/>
  <c r="F578" i="3"/>
  <c r="H578" i="3" s="1"/>
  <c r="F712" i="3"/>
  <c r="H712" i="3" s="1"/>
  <c r="E1153" i="3"/>
  <c r="F1254" i="3"/>
  <c r="H1254" i="3" s="1"/>
  <c r="F1050" i="3"/>
  <c r="H1050" i="3" s="1"/>
  <c r="F543" i="3"/>
  <c r="H543" i="3" s="1"/>
  <c r="F423" i="3"/>
  <c r="H423" i="3" s="1"/>
  <c r="F711" i="3"/>
  <c r="H711" i="3" s="1"/>
  <c r="E195" i="3"/>
  <c r="F1402" i="3"/>
  <c r="H1402" i="3" s="1"/>
  <c r="F32" i="3"/>
  <c r="H32" i="3" s="1"/>
  <c r="F1108" i="3"/>
  <c r="H1108" i="3" s="1"/>
  <c r="F156" i="3"/>
  <c r="H156" i="3" s="1"/>
  <c r="F341" i="3"/>
  <c r="H341" i="3" s="1"/>
  <c r="F284" i="3"/>
  <c r="H284" i="3" s="1"/>
  <c r="F806" i="3"/>
  <c r="H806" i="3" s="1"/>
  <c r="F436" i="3"/>
  <c r="H436" i="3" s="1"/>
  <c r="F1219" i="3"/>
  <c r="H1219" i="3" s="1"/>
  <c r="F1143" i="3"/>
  <c r="H1143" i="3" s="1"/>
  <c r="F1181" i="3"/>
  <c r="H1181" i="3" s="1"/>
  <c r="G134" i="3"/>
  <c r="G356" i="3"/>
  <c r="G623" i="3"/>
  <c r="G723" i="3"/>
  <c r="G890" i="3"/>
  <c r="G197" i="3"/>
  <c r="G68" i="3"/>
  <c r="G633" i="3"/>
  <c r="G121" i="3"/>
  <c r="G280" i="3"/>
  <c r="G446" i="3"/>
  <c r="G405" i="3"/>
  <c r="G532" i="3"/>
  <c r="G754" i="3"/>
  <c r="G669" i="3"/>
  <c r="G540" i="3"/>
  <c r="G497" i="3"/>
  <c r="G656" i="3"/>
  <c r="G144" i="3"/>
  <c r="G310" i="3"/>
  <c r="D995" i="3"/>
  <c r="E995" i="3" s="1"/>
  <c r="D763" i="3"/>
  <c r="E763" i="3" s="1"/>
  <c r="D861" i="3"/>
  <c r="D989" i="3"/>
  <c r="D859" i="3"/>
  <c r="D1209" i="3"/>
  <c r="D60" i="3"/>
  <c r="F1198" i="3"/>
  <c r="H1198" i="3" s="1"/>
  <c r="F1468" i="3"/>
  <c r="H1468" i="3" s="1"/>
  <c r="F1151" i="3"/>
  <c r="H1151" i="3" s="1"/>
  <c r="F672" i="3"/>
  <c r="H672" i="3" s="1"/>
  <c r="F1216" i="3"/>
  <c r="H1216" i="3" s="1"/>
  <c r="F843" i="3"/>
  <c r="H843" i="3" s="1"/>
  <c r="F939" i="3"/>
  <c r="H939" i="3" s="1"/>
  <c r="F1357" i="3"/>
  <c r="H1357" i="3" s="1"/>
  <c r="F737" i="3"/>
  <c r="H737" i="3" s="1"/>
  <c r="F1071" i="3"/>
  <c r="H1071" i="3" s="1"/>
  <c r="F271" i="3"/>
  <c r="H271" i="3" s="1"/>
  <c r="F984" i="3"/>
  <c r="H984" i="3" s="1"/>
  <c r="F1186" i="3"/>
  <c r="H1186" i="3" s="1"/>
  <c r="F1363" i="3"/>
  <c r="H1363" i="3" s="1"/>
  <c r="F499" i="3"/>
  <c r="H499" i="3" s="1"/>
  <c r="F173" i="3"/>
  <c r="H173" i="3" s="1"/>
  <c r="F903" i="3"/>
  <c r="H903" i="3" s="1"/>
  <c r="E1287" i="3"/>
  <c r="E1000" i="3"/>
  <c r="F1395" i="3"/>
  <c r="H1395" i="3" s="1"/>
  <c r="E1349" i="3"/>
  <c r="E821" i="3"/>
  <c r="F909" i="3"/>
  <c r="H909" i="3" s="1"/>
  <c r="E829" i="3"/>
  <c r="F417" i="3"/>
  <c r="H417" i="3" s="1"/>
  <c r="F1350" i="3"/>
  <c r="H1350" i="3" s="1"/>
  <c r="F1200" i="3"/>
  <c r="H1200" i="3" s="1"/>
  <c r="E1146" i="3"/>
  <c r="F1466" i="3"/>
  <c r="H1466" i="3" s="1"/>
  <c r="E1457" i="3"/>
  <c r="E905" i="3"/>
  <c r="F554" i="3"/>
  <c r="H554" i="3" s="1"/>
  <c r="F701" i="3"/>
  <c r="H701" i="3" s="1"/>
  <c r="E523" i="3"/>
  <c r="F1486" i="3"/>
  <c r="H1486" i="3" s="1"/>
  <c r="F877" i="3"/>
  <c r="H877" i="3" s="1"/>
  <c r="F1205" i="3"/>
  <c r="H1205" i="3" s="1"/>
  <c r="F1308" i="3"/>
  <c r="H1308" i="3" s="1"/>
  <c r="E562" i="3"/>
  <c r="E1060" i="3"/>
  <c r="F1319" i="3"/>
  <c r="H1319" i="3" s="1"/>
  <c r="F1160" i="3"/>
  <c r="H1160" i="3" s="1"/>
  <c r="F870" i="3"/>
  <c r="H870" i="3" s="1"/>
  <c r="F720" i="3"/>
  <c r="H720" i="3" s="1"/>
  <c r="F521" i="3"/>
  <c r="H521" i="3" s="1"/>
  <c r="F845" i="3"/>
  <c r="H845" i="3" s="1"/>
  <c r="G780" i="3"/>
  <c r="G21" i="3"/>
  <c r="G148" i="3"/>
  <c r="G415" i="3"/>
  <c r="G285" i="3"/>
  <c r="G156" i="3"/>
  <c r="G257" i="3"/>
  <c r="G416" i="3"/>
  <c r="G582" i="3"/>
  <c r="G70" i="3"/>
  <c r="G253" i="3"/>
  <c r="G522" i="3"/>
  <c r="G647" i="3"/>
  <c r="G826" i="3"/>
  <c r="G95" i="3"/>
  <c r="G655" i="3"/>
  <c r="G569" i="3"/>
  <c r="G57" i="3"/>
  <c r="G216" i="3"/>
  <c r="G382" i="3"/>
  <c r="G303" i="3"/>
  <c r="G429" i="3"/>
  <c r="G690" i="3"/>
  <c r="G567" i="3"/>
  <c r="G437" i="3"/>
  <c r="G433" i="3"/>
  <c r="G592" i="3"/>
  <c r="G80" i="3"/>
  <c r="G246" i="3"/>
  <c r="G1093" i="3"/>
  <c r="D1099" i="3"/>
  <c r="D739" i="3"/>
  <c r="D1403" i="3"/>
  <c r="F656" i="3"/>
  <c r="H656" i="3" s="1"/>
  <c r="F374" i="3"/>
  <c r="H374" i="3" s="1"/>
  <c r="F514" i="3"/>
  <c r="H514" i="3" s="1"/>
  <c r="F1037" i="3"/>
  <c r="H1037" i="3" s="1"/>
  <c r="F108" i="3"/>
  <c r="H108" i="3" s="1"/>
  <c r="E44" i="3"/>
  <c r="F239" i="3"/>
  <c r="H239" i="3" s="1"/>
  <c r="F252" i="3"/>
  <c r="H252" i="3" s="1"/>
  <c r="F1252" i="3"/>
  <c r="H1252" i="3" s="1"/>
  <c r="F1275" i="3"/>
  <c r="H1275" i="3" s="1"/>
  <c r="F949" i="3"/>
  <c r="H949" i="3" s="1"/>
  <c r="F950" i="3"/>
  <c r="H950" i="3" s="1"/>
  <c r="F894" i="3"/>
  <c r="H894" i="3" s="1"/>
  <c r="F690" i="3"/>
  <c r="H690" i="3" s="1"/>
  <c r="E1409" i="3"/>
  <c r="F1121" i="3"/>
  <c r="H1121" i="3" s="1"/>
  <c r="F1297" i="3"/>
  <c r="H1297" i="3" s="1"/>
  <c r="F1033" i="3"/>
  <c r="H1033" i="3" s="1"/>
  <c r="F373" i="3"/>
  <c r="H373" i="3" s="1"/>
  <c r="F1353" i="3"/>
  <c r="H1353" i="3" s="1"/>
  <c r="F447" i="3"/>
  <c r="H447" i="3" s="1"/>
  <c r="F761" i="3"/>
  <c r="H761" i="3" s="1"/>
  <c r="F1189" i="3"/>
  <c r="H1189" i="3" s="1"/>
  <c r="F1503" i="3"/>
  <c r="H1503" i="3" s="1"/>
  <c r="E1162" i="3"/>
  <c r="F973" i="3"/>
  <c r="H973" i="3" s="1"/>
  <c r="F1249" i="3"/>
  <c r="H1249" i="3" s="1"/>
  <c r="F881" i="3"/>
  <c r="H881" i="3" s="1"/>
  <c r="F8" i="3"/>
  <c r="H8" i="3" s="1"/>
  <c r="F817" i="3"/>
  <c r="H817" i="3" s="1"/>
  <c r="F1226" i="3"/>
  <c r="H1226" i="3" s="1"/>
  <c r="F6" i="3"/>
  <c r="H6" i="3" s="1"/>
  <c r="F1165" i="3"/>
  <c r="H1165" i="3" s="1"/>
  <c r="F661" i="3"/>
  <c r="H661" i="3" s="1"/>
  <c r="F785" i="3"/>
  <c r="H785" i="3" s="1"/>
  <c r="F19" i="3"/>
  <c r="H19" i="3" s="1"/>
  <c r="F1011" i="3"/>
  <c r="H1011" i="3" s="1"/>
  <c r="F1203" i="3"/>
  <c r="H1203" i="3" s="1"/>
  <c r="F1411" i="3"/>
  <c r="H1411" i="3" s="1"/>
  <c r="F681" i="3"/>
  <c r="H681" i="3" s="1"/>
  <c r="F1123" i="3"/>
  <c r="H1123" i="3" s="1"/>
  <c r="F1227" i="3"/>
  <c r="H1227" i="3" s="1"/>
  <c r="F533" i="3"/>
  <c r="H533" i="3" s="1"/>
  <c r="F1485" i="3"/>
  <c r="H1485" i="3" s="1"/>
  <c r="F749" i="3"/>
  <c r="H749" i="3" s="1"/>
  <c r="F1496" i="3"/>
  <c r="H1496" i="3" s="1"/>
  <c r="F1051" i="3"/>
  <c r="H1051" i="3" s="1"/>
  <c r="F1161" i="3"/>
  <c r="H1161" i="3" s="1"/>
  <c r="F1491" i="3"/>
  <c r="H1491" i="3" s="1"/>
  <c r="F697" i="3"/>
  <c r="H697" i="3" s="1"/>
  <c r="F1149" i="3"/>
  <c r="H1149" i="3" s="1"/>
  <c r="F1369" i="3"/>
  <c r="H1369" i="3" s="1"/>
  <c r="F1171" i="3"/>
  <c r="H1171" i="3" s="1"/>
  <c r="F698" i="3"/>
  <c r="H698" i="3" s="1"/>
  <c r="E673" i="3"/>
  <c r="F1339" i="3"/>
  <c r="H1339" i="3" s="1"/>
  <c r="F824" i="3"/>
  <c r="H824" i="3" s="1"/>
  <c r="E1035" i="3"/>
  <c r="F1305" i="3"/>
  <c r="H1305" i="3" s="1"/>
  <c r="F18" i="3"/>
  <c r="H18" i="3" s="1"/>
  <c r="F1261" i="3"/>
  <c r="H1261" i="3" s="1"/>
  <c r="F801" i="3"/>
  <c r="H801" i="3" s="1"/>
  <c r="E804" i="3"/>
  <c r="D691" i="3"/>
  <c r="D595" i="3"/>
  <c r="D1243" i="3"/>
  <c r="D809" i="3"/>
  <c r="D633" i="3"/>
  <c r="D1240" i="3"/>
  <c r="D1169" i="3"/>
  <c r="D29" i="3"/>
  <c r="D603" i="3"/>
  <c r="D957" i="3"/>
  <c r="F57" i="3"/>
  <c r="H57" i="3" s="1"/>
  <c r="E621" i="3"/>
  <c r="E408" i="3"/>
  <c r="E307" i="3"/>
  <c r="E1425" i="3"/>
  <c r="E116" i="3"/>
  <c r="E90" i="3"/>
  <c r="E644" i="3"/>
  <c r="E835" i="3"/>
  <c r="E902" i="3"/>
  <c r="E965" i="3"/>
  <c r="E1075" i="3"/>
  <c r="E30" i="3"/>
  <c r="E377" i="3"/>
  <c r="E253" i="3"/>
  <c r="E1299" i="3"/>
  <c r="E504" i="3"/>
  <c r="E430" i="3"/>
  <c r="E863" i="3"/>
  <c r="E640" i="3"/>
  <c r="E1054" i="3"/>
  <c r="F83" i="3"/>
  <c r="H83" i="3" s="1"/>
  <c r="F1442" i="3"/>
  <c r="H1442" i="3" s="1"/>
  <c r="F1235" i="3"/>
  <c r="H1235" i="3" s="1"/>
  <c r="F26" i="3"/>
  <c r="H26" i="3" s="1"/>
  <c r="F1371" i="3"/>
  <c r="H1371" i="3" s="1"/>
  <c r="F1499" i="3"/>
  <c r="H1499" i="3" s="1"/>
  <c r="F536" i="3"/>
  <c r="H536" i="3" s="1"/>
  <c r="F1093" i="3"/>
  <c r="H1093" i="3" s="1"/>
  <c r="F11" i="3"/>
  <c r="H11" i="3" s="1"/>
  <c r="F398" i="3"/>
  <c r="H398" i="3" s="1"/>
  <c r="F1202" i="3"/>
  <c r="H1202" i="3" s="1"/>
  <c r="E1053" i="3"/>
  <c r="F451" i="3"/>
  <c r="H451" i="3" s="1"/>
  <c r="F846" i="3"/>
  <c r="H846" i="3" s="1"/>
  <c r="F431" i="3"/>
  <c r="H431" i="3" s="1"/>
  <c r="F1303" i="3"/>
  <c r="H1303" i="3" s="1"/>
  <c r="F222" i="3"/>
  <c r="H222" i="3" s="1"/>
  <c r="F403" i="3"/>
  <c r="H403" i="3" s="1"/>
  <c r="F524" i="3"/>
  <c r="H524" i="3" s="1"/>
  <c r="F1500" i="3"/>
  <c r="H1500" i="3" s="1"/>
  <c r="F1311" i="3"/>
  <c r="H1311" i="3" s="1"/>
  <c r="F1024" i="3"/>
  <c r="H1024" i="3" s="1"/>
  <c r="F1482" i="3"/>
  <c r="H1482" i="3" s="1"/>
  <c r="F1489" i="3"/>
  <c r="H1489" i="3" s="1"/>
  <c r="F70" i="3"/>
  <c r="H70" i="3" s="1"/>
  <c r="E511" i="3"/>
  <c r="F653" i="3"/>
  <c r="H653" i="3" s="1"/>
  <c r="F68" i="3"/>
  <c r="H68" i="3" s="1"/>
  <c r="F1017" i="3"/>
  <c r="H1017" i="3" s="1"/>
  <c r="F1470" i="3"/>
  <c r="H1470" i="3" s="1"/>
  <c r="F35" i="3"/>
  <c r="H35" i="3" s="1"/>
  <c r="F982" i="3"/>
  <c r="H982" i="3" s="1"/>
  <c r="F414" i="3"/>
  <c r="H414" i="3" s="1"/>
  <c r="F329" i="3"/>
  <c r="H329" i="3" s="1"/>
  <c r="F1377" i="3"/>
  <c r="H1377" i="3" s="1"/>
  <c r="F149" i="3"/>
  <c r="H149" i="3" s="1"/>
  <c r="F463" i="3"/>
  <c r="H463" i="3" s="1"/>
  <c r="F87" i="3"/>
  <c r="H87" i="3" s="1"/>
  <c r="F124" i="3"/>
  <c r="H124" i="3" s="1"/>
  <c r="F930" i="3"/>
  <c r="H930" i="3" s="1"/>
  <c r="F1206" i="3"/>
  <c r="H1206" i="3" s="1"/>
  <c r="F66" i="3"/>
  <c r="H66" i="3" s="1"/>
  <c r="F992" i="3"/>
  <c r="H992" i="3" s="1"/>
  <c r="E1493" i="3"/>
  <c r="E459" i="3"/>
  <c r="F641" i="3"/>
  <c r="H641" i="3" s="1"/>
  <c r="F1221" i="3"/>
  <c r="H1221" i="3" s="1"/>
  <c r="F898" i="3"/>
  <c r="H898" i="3" s="1"/>
  <c r="F792" i="3"/>
  <c r="H792" i="3" s="1"/>
  <c r="E684" i="3"/>
  <c r="F730" i="3"/>
  <c r="H730" i="3" s="1"/>
  <c r="F208" i="3"/>
  <c r="H208" i="3" s="1"/>
  <c r="F756" i="3"/>
  <c r="H756" i="3" s="1"/>
  <c r="E1460" i="3"/>
  <c r="E631" i="3"/>
  <c r="E326" i="3"/>
  <c r="F1281" i="3"/>
  <c r="H1281" i="3" s="1"/>
  <c r="F956" i="3"/>
  <c r="H956" i="3" s="1"/>
  <c r="F1404" i="3"/>
  <c r="H1404" i="3" s="1"/>
  <c r="F608" i="3"/>
  <c r="H608" i="3" s="1"/>
  <c r="F254" i="3"/>
  <c r="H254" i="3" s="1"/>
  <c r="F1416" i="3"/>
  <c r="H1416" i="3" s="1"/>
  <c r="F21" i="3"/>
  <c r="H21" i="3" s="1"/>
  <c r="F82" i="3"/>
  <c r="H82" i="3" s="1"/>
  <c r="F187" i="3"/>
  <c r="H187" i="3" s="1"/>
  <c r="F287" i="3"/>
  <c r="H287" i="3" s="1"/>
  <c r="F238" i="3"/>
  <c r="H238" i="3" s="1"/>
  <c r="E744" i="3"/>
  <c r="F818" i="3"/>
  <c r="H818" i="3" s="1"/>
  <c r="F98" i="3"/>
  <c r="H98" i="3" s="1"/>
  <c r="F580" i="3"/>
  <c r="H580" i="3" s="1"/>
  <c r="E975" i="3"/>
  <c r="F150" i="3"/>
  <c r="H150" i="3" s="1"/>
  <c r="E4" i="3"/>
  <c r="F1257" i="3"/>
  <c r="H1257" i="3" s="1"/>
  <c r="F479" i="3"/>
  <c r="H479" i="3" s="1"/>
  <c r="F368" i="3"/>
  <c r="H368" i="3" s="1"/>
  <c r="E1492" i="3"/>
  <c r="E1047" i="3"/>
  <c r="F1016" i="3"/>
  <c r="H1016" i="3" s="1"/>
  <c r="F214" i="3"/>
  <c r="H214" i="3" s="1"/>
  <c r="E111" i="3"/>
  <c r="E668" i="3"/>
  <c r="F1494" i="3"/>
  <c r="H1494" i="3" s="1"/>
  <c r="E1439" i="3"/>
  <c r="F486" i="3"/>
  <c r="H486" i="3" s="1"/>
  <c r="F777" i="3"/>
  <c r="H777" i="3" s="1"/>
  <c r="F526" i="3"/>
  <c r="H526" i="3" s="1"/>
  <c r="E935" i="3"/>
  <c r="E648" i="3"/>
  <c r="F995" i="3"/>
  <c r="H995" i="3" s="1"/>
  <c r="F1132" i="3"/>
  <c r="H1132" i="3" s="1"/>
  <c r="E833" i="3"/>
  <c r="F1155" i="3"/>
  <c r="H1155" i="3" s="1"/>
  <c r="F115" i="3"/>
  <c r="H115" i="3" s="1"/>
  <c r="F1009" i="3"/>
  <c r="H1009" i="3" s="1"/>
  <c r="E1340" i="3"/>
  <c r="F88" i="3"/>
  <c r="H88" i="3" s="1"/>
  <c r="F695" i="3"/>
  <c r="H695" i="3" s="1"/>
  <c r="F278" i="3"/>
  <c r="H278" i="3" s="1"/>
  <c r="F731" i="3"/>
  <c r="H731" i="3" s="1"/>
  <c r="F178" i="3"/>
  <c r="H178" i="3" s="1"/>
  <c r="F457" i="3"/>
  <c r="H457" i="3" s="1"/>
  <c r="F1002" i="3"/>
  <c r="H1002" i="3" s="1"/>
  <c r="F1259" i="3"/>
  <c r="H1259" i="3" s="1"/>
  <c r="F766" i="3"/>
  <c r="H766" i="3" s="1"/>
  <c r="F1267" i="3"/>
  <c r="H1267" i="3" s="1"/>
  <c r="F421" i="3"/>
  <c r="H421" i="3" s="1"/>
  <c r="F1008" i="3"/>
  <c r="H1008" i="3" s="1"/>
  <c r="F724" i="3"/>
  <c r="H724" i="3" s="1"/>
  <c r="F1111" i="3"/>
  <c r="H1111" i="3" s="1"/>
  <c r="F247" i="3"/>
  <c r="H247" i="3" s="1"/>
  <c r="F1052" i="3"/>
  <c r="H1052" i="3" s="1"/>
  <c r="F961" i="3"/>
  <c r="H961" i="3" s="1"/>
  <c r="F220" i="3"/>
  <c r="H220" i="3" s="1"/>
  <c r="F1444" i="3"/>
  <c r="H1444" i="3" s="1"/>
  <c r="F508" i="3"/>
  <c r="H508" i="3" s="1"/>
  <c r="F794" i="3"/>
  <c r="H794" i="3" s="1"/>
  <c r="F1178" i="3"/>
  <c r="H1178" i="3" s="1"/>
  <c r="F675" i="3"/>
  <c r="H675" i="3" s="1"/>
  <c r="F416" i="3"/>
  <c r="H416" i="3" s="1"/>
  <c r="F80" i="3"/>
  <c r="H80" i="3" s="1"/>
  <c r="E1120" i="3"/>
  <c r="F305" i="3"/>
  <c r="H305" i="3" s="1"/>
  <c r="F365" i="3"/>
  <c r="H365" i="3" s="1"/>
  <c r="F1480" i="3"/>
  <c r="H1480" i="3" s="1"/>
  <c r="E55" i="3"/>
  <c r="F760" i="3"/>
  <c r="H760" i="3" s="1"/>
  <c r="F269" i="3"/>
  <c r="H269" i="3" s="1"/>
  <c r="F1380" i="3"/>
  <c r="H1380" i="3" s="1"/>
  <c r="E317" i="3"/>
  <c r="F364" i="3"/>
  <c r="H364" i="3" s="1"/>
  <c r="F84" i="3"/>
  <c r="H84" i="3" s="1"/>
  <c r="F296" i="3"/>
  <c r="H296" i="3" s="1"/>
  <c r="F167" i="3"/>
  <c r="H167" i="3" s="1"/>
  <c r="E400" i="3"/>
  <c r="F559" i="3"/>
  <c r="H559" i="3" s="1"/>
  <c r="F515" i="3"/>
  <c r="H515" i="3" s="1"/>
  <c r="E1358" i="3"/>
  <c r="E404" i="3"/>
  <c r="E781" i="3"/>
  <c r="E1408" i="3"/>
  <c r="F157" i="3"/>
  <c r="H157" i="3" s="1"/>
  <c r="F856" i="3"/>
  <c r="H856" i="3" s="1"/>
  <c r="E571" i="3"/>
  <c r="F936" i="3"/>
  <c r="H936" i="3" s="1"/>
  <c r="E1313" i="3"/>
  <c r="F131" i="3"/>
  <c r="H131" i="3" s="1"/>
  <c r="E236" i="3"/>
  <c r="F1030" i="3"/>
  <c r="H1030" i="3" s="1"/>
  <c r="E390" i="3"/>
  <c r="E890" i="3"/>
  <c r="F142" i="3"/>
  <c r="H142" i="3" s="1"/>
  <c r="E1269" i="3"/>
  <c r="F1306" i="3"/>
  <c r="H1306" i="3" s="1"/>
  <c r="F1023" i="3"/>
  <c r="H1023" i="3" s="1"/>
  <c r="E34" i="3"/>
  <c r="E1330" i="3"/>
  <c r="E118" i="3"/>
  <c r="E1175" i="3"/>
  <c r="F970" i="3"/>
  <c r="H970" i="3" s="1"/>
  <c r="F425" i="3"/>
  <c r="H425" i="3" s="1"/>
  <c r="E1125" i="3"/>
  <c r="E280" i="3"/>
  <c r="F161" i="3"/>
  <c r="H161" i="3" s="1"/>
  <c r="F445" i="3"/>
  <c r="H445" i="3" s="1"/>
  <c r="E323" i="3"/>
  <c r="F780" i="3"/>
  <c r="H780" i="3" s="1"/>
  <c r="F1286" i="3"/>
  <c r="H1286" i="3" s="1"/>
  <c r="F910" i="3"/>
  <c r="H910" i="3" s="1"/>
  <c r="F300" i="3"/>
  <c r="H300" i="3" s="1"/>
  <c r="F568" i="3"/>
  <c r="H568" i="3" s="1"/>
  <c r="E1229" i="3"/>
  <c r="F602" i="3"/>
  <c r="H602" i="3" s="1"/>
  <c r="F491" i="3"/>
  <c r="H491" i="3" s="1"/>
  <c r="E646" i="3"/>
  <c r="F560" i="3"/>
  <c r="H560" i="3" s="1"/>
  <c r="F696" i="3"/>
  <c r="H696" i="3" s="1"/>
  <c r="E1080" i="3"/>
  <c r="F1443" i="3"/>
  <c r="H1443" i="3" s="1"/>
  <c r="F105" i="3"/>
  <c r="H105" i="3" s="1"/>
  <c r="F999" i="3"/>
  <c r="H999" i="3" s="1"/>
  <c r="E33" i="3"/>
  <c r="F490" i="3"/>
  <c r="H490" i="3" s="1"/>
  <c r="F721" i="3"/>
  <c r="H721" i="3" s="1"/>
  <c r="E95" i="3"/>
  <c r="E545" i="3"/>
  <c r="F299" i="3"/>
  <c r="H299" i="3" s="1"/>
  <c r="F901" i="3"/>
  <c r="H901" i="3" s="1"/>
  <c r="F669" i="3"/>
  <c r="H669" i="3" s="1"/>
  <c r="E694" i="3"/>
  <c r="F324" i="3"/>
  <c r="H324" i="3" s="1"/>
  <c r="F406" i="3"/>
  <c r="H406" i="3" s="1"/>
  <c r="F1086" i="3"/>
  <c r="H1086" i="3" s="1"/>
  <c r="F616" i="3"/>
  <c r="H616" i="3" s="1"/>
  <c r="F468" i="3"/>
  <c r="H468" i="3" s="1"/>
  <c r="F1005" i="3"/>
  <c r="H1005" i="3" s="1"/>
  <c r="E270" i="3"/>
  <c r="F1231" i="3"/>
  <c r="H1231" i="3" s="1"/>
  <c r="F688" i="3"/>
  <c r="H688" i="3" s="1"/>
  <c r="E175" i="3"/>
  <c r="E1428" i="3"/>
  <c r="F1230" i="3"/>
  <c r="H1230" i="3" s="1"/>
  <c r="F707" i="3"/>
  <c r="H707" i="3" s="1"/>
  <c r="F1345" i="3"/>
  <c r="H1345" i="3" s="1"/>
  <c r="F17" i="3"/>
  <c r="H17" i="3" s="1"/>
  <c r="F310" i="3"/>
  <c r="H310" i="3" s="1"/>
  <c r="F1046" i="3"/>
  <c r="H1046" i="3" s="1"/>
  <c r="F704" i="3"/>
  <c r="H704" i="3" s="1"/>
  <c r="E389" i="3"/>
  <c r="F619" i="3"/>
  <c r="H619" i="3" s="1"/>
  <c r="F1280" i="3"/>
  <c r="H1280" i="3" s="1"/>
  <c r="F350" i="3"/>
  <c r="H350" i="3" s="1"/>
  <c r="F1224" i="3"/>
  <c r="H1224" i="3" s="1"/>
  <c r="F23" i="3"/>
  <c r="H23" i="3" s="1"/>
  <c r="F534" i="3"/>
  <c r="H534" i="3" s="1"/>
  <c r="F1118" i="3"/>
  <c r="H1118" i="3" s="1"/>
  <c r="F1234" i="3"/>
  <c r="H1234" i="3" s="1"/>
  <c r="F998" i="3"/>
  <c r="H998" i="3" s="1"/>
  <c r="F1135" i="3"/>
  <c r="H1135" i="3" s="1"/>
  <c r="F1104" i="3"/>
  <c r="H1104" i="3" s="1"/>
  <c r="F858" i="3"/>
  <c r="H858" i="3" s="1"/>
  <c r="F1114" i="3"/>
  <c r="H1114" i="3" s="1"/>
  <c r="E281" i="3"/>
  <c r="E1314" i="3"/>
  <c r="E758" i="3"/>
  <c r="E169" i="3"/>
  <c r="F647" i="3"/>
  <c r="H647" i="3" s="1"/>
  <c r="F168" i="3"/>
  <c r="H168" i="3" s="1"/>
  <c r="E258" i="3"/>
  <c r="E962" i="3"/>
  <c r="E1238" i="3"/>
  <c r="E729" i="3"/>
  <c r="E1438" i="3"/>
  <c r="E968" i="3"/>
  <c r="F548" i="3"/>
  <c r="H548" i="3" s="1"/>
  <c r="F878" i="3"/>
  <c r="H878" i="3" s="1"/>
  <c r="F728" i="3"/>
  <c r="H728" i="3" s="1"/>
  <c r="F446" i="3"/>
  <c r="H446" i="3" s="1"/>
  <c r="F225" i="3"/>
  <c r="H225" i="3" s="1"/>
  <c r="F166" i="3"/>
  <c r="H166" i="3" s="1"/>
  <c r="F1398" i="3"/>
  <c r="H1398" i="3" s="1"/>
  <c r="E767" i="3"/>
  <c r="F251" i="3"/>
  <c r="H251" i="3" s="1"/>
  <c r="F708" i="3"/>
  <c r="H708" i="3" s="1"/>
  <c r="F638" i="3"/>
  <c r="H638" i="3" s="1"/>
  <c r="F332" i="3"/>
  <c r="H332" i="3" s="1"/>
  <c r="F579" i="3"/>
  <c r="H579" i="3" s="1"/>
  <c r="F506" i="3"/>
  <c r="H506" i="3" s="1"/>
  <c r="E911" i="3"/>
  <c r="F857" i="3"/>
  <c r="H857" i="3" s="1"/>
  <c r="F1283" i="3"/>
  <c r="H1283" i="3" s="1"/>
  <c r="F1043" i="3"/>
  <c r="H1043" i="3" s="1"/>
  <c r="F114" i="3"/>
  <c r="H114" i="3" s="1"/>
  <c r="F303" i="3"/>
  <c r="H303" i="3" s="1"/>
  <c r="E852" i="3"/>
  <c r="E197" i="3"/>
  <c r="F401" i="3"/>
  <c r="H401" i="3" s="1"/>
  <c r="E1290" i="3"/>
  <c r="F947" i="3"/>
  <c r="H947" i="3" s="1"/>
  <c r="F1362" i="3"/>
  <c r="H1362" i="3" s="1"/>
  <c r="F981" i="3"/>
  <c r="H981" i="3" s="1"/>
  <c r="F1368" i="3"/>
  <c r="H1368" i="3" s="1"/>
  <c r="F28" i="3"/>
  <c r="H28" i="3" s="1"/>
  <c r="E1196" i="3"/>
  <c r="F1190" i="3"/>
  <c r="H1190" i="3" s="1"/>
  <c r="E784" i="3"/>
  <c r="F941" i="3"/>
  <c r="H941" i="3" s="1"/>
  <c r="F709" i="3"/>
  <c r="H709" i="3" s="1"/>
  <c r="F929" i="3"/>
  <c r="H929" i="3" s="1"/>
  <c r="F1483" i="3"/>
  <c r="H1483" i="3" s="1"/>
  <c r="F827" i="3"/>
  <c r="H827" i="3" s="1"/>
  <c r="F994" i="3"/>
  <c r="H994" i="3" s="1"/>
  <c r="F655" i="3"/>
  <c r="H655" i="3" s="1"/>
  <c r="F465" i="3"/>
  <c r="H465" i="3" s="1"/>
  <c r="F348" i="3"/>
  <c r="H348" i="3" s="1"/>
  <c r="E916" i="3"/>
  <c r="F1282" i="3"/>
  <c r="H1282" i="3" s="1"/>
  <c r="F1034" i="3"/>
  <c r="H1034" i="3" s="1"/>
  <c r="F1179" i="3"/>
  <c r="H1179" i="3" s="1"/>
  <c r="F1323" i="3"/>
  <c r="H1323" i="3" s="1"/>
  <c r="E601" i="3"/>
  <c r="E836" i="3"/>
  <c r="F1036" i="3"/>
  <c r="H1036" i="3" s="1"/>
  <c r="F466" i="3"/>
  <c r="H466" i="3" s="1"/>
  <c r="F854" i="3"/>
  <c r="H854" i="3" s="1"/>
  <c r="E318" i="3"/>
  <c r="F1233" i="3"/>
  <c r="H1233" i="3" s="1"/>
  <c r="F1065" i="3"/>
  <c r="H1065" i="3" s="1"/>
  <c r="F594" i="3"/>
  <c r="H594" i="3" s="1"/>
  <c r="F1426" i="3"/>
  <c r="H1426" i="3" s="1"/>
  <c r="E276" i="3"/>
  <c r="F179" i="3"/>
  <c r="H179" i="3" s="1"/>
  <c r="E558" i="3"/>
  <c r="F643" i="3"/>
  <c r="H643" i="3" s="1"/>
  <c r="F81" i="3"/>
  <c r="H81" i="3" s="1"/>
  <c r="F1237" i="3"/>
  <c r="H1237" i="3" s="1"/>
  <c r="E974" i="3"/>
  <c r="F755" i="3"/>
  <c r="H755" i="3" s="1"/>
  <c r="E1088" i="3"/>
  <c r="E1418" i="3"/>
  <c r="F135" i="3"/>
  <c r="H135" i="3" s="1"/>
  <c r="E583" i="3"/>
  <c r="F1475" i="3"/>
  <c r="H1475" i="3" s="1"/>
  <c r="F1277" i="3"/>
  <c r="H1277" i="3" s="1"/>
  <c r="F53" i="3"/>
  <c r="H53" i="3" s="1"/>
  <c r="F298" i="3"/>
  <c r="H298" i="3" s="1"/>
  <c r="F775" i="3"/>
  <c r="H775" i="3" s="1"/>
  <c r="F530" i="3"/>
  <c r="H530" i="3" s="1"/>
  <c r="F1367" i="3"/>
  <c r="H1367" i="3" s="1"/>
  <c r="E1427" i="3"/>
  <c r="F848" i="3"/>
  <c r="H848" i="3" s="1"/>
  <c r="F335" i="3"/>
  <c r="H335" i="3" s="1"/>
  <c r="F686" i="3"/>
  <c r="H686" i="3" s="1"/>
  <c r="E942" i="3"/>
  <c r="F1048" i="3"/>
  <c r="H1048" i="3" s="1"/>
  <c r="F566" i="3"/>
  <c r="H566" i="3" s="1"/>
  <c r="F1014" i="3"/>
  <c r="H1014" i="3" s="1"/>
  <c r="F393" i="3"/>
  <c r="H393" i="3" s="1"/>
  <c r="F443" i="3"/>
  <c r="H443" i="3" s="1"/>
  <c r="E1284" i="3"/>
  <c r="E1223" i="3"/>
  <c r="F342" i="3"/>
  <c r="H342" i="3" s="1"/>
  <c r="F713" i="3"/>
  <c r="H713" i="3" s="1"/>
  <c r="F1497" i="3"/>
  <c r="H1497" i="3" s="1"/>
  <c r="F659" i="3"/>
  <c r="H659" i="3" s="1"/>
  <c r="F359" i="3"/>
  <c r="H359" i="3" s="1"/>
  <c r="F966" i="3"/>
  <c r="H966" i="3" s="1"/>
  <c r="F1385" i="3"/>
  <c r="H1385" i="3" s="1"/>
  <c r="F3" i="3"/>
  <c r="H3" i="3" s="1"/>
  <c r="F1061" i="3"/>
  <c r="H1061" i="3" s="1"/>
  <c r="F561" i="3"/>
  <c r="H561" i="3" s="1"/>
  <c r="F606" i="3"/>
  <c r="H606" i="3" s="1"/>
  <c r="F776" i="3"/>
  <c r="H776" i="3" s="1"/>
  <c r="F689" i="3"/>
  <c r="H689" i="3" s="1"/>
  <c r="F1139" i="3"/>
  <c r="H1139" i="3" s="1"/>
  <c r="F907" i="3"/>
  <c r="H907" i="3" s="1"/>
  <c r="F1007" i="3"/>
  <c r="H1007" i="3" s="1"/>
  <c r="E50" i="3"/>
  <c r="F172" i="3"/>
  <c r="H172" i="3" s="1"/>
  <c r="E1204" i="3"/>
  <c r="F1472" i="3"/>
  <c r="H1472" i="3" s="1"/>
  <c r="E314" i="3"/>
  <c r="F808" i="3"/>
  <c r="H808" i="3" s="1"/>
  <c r="F177" i="3"/>
  <c r="H177" i="3" s="1"/>
  <c r="E267" i="3"/>
  <c r="F1495" i="3"/>
  <c r="H1495" i="3" s="1"/>
  <c r="F412" i="3"/>
  <c r="H412" i="3" s="1"/>
  <c r="F1490" i="3"/>
  <c r="H1490" i="3" s="1"/>
  <c r="E1391" i="3"/>
  <c r="F245" i="3"/>
  <c r="H245" i="3" s="1"/>
  <c r="E1420" i="3"/>
  <c r="E282" i="3"/>
  <c r="E556" i="3"/>
  <c r="E151" i="3"/>
  <c r="F387" i="3"/>
  <c r="H387" i="3" s="1"/>
  <c r="F40" i="3"/>
  <c r="H40" i="3" s="1"/>
  <c r="F1430" i="3"/>
  <c r="H1430" i="3" s="1"/>
  <c r="F512" i="3"/>
  <c r="H512" i="3" s="1"/>
  <c r="F1096" i="3"/>
  <c r="H1096" i="3" s="1"/>
  <c r="F356" i="3"/>
  <c r="H356" i="3" s="1"/>
  <c r="E160" i="3"/>
  <c r="F54" i="3"/>
  <c r="H54" i="3" s="1"/>
  <c r="F268" i="3"/>
  <c r="H268" i="3" s="1"/>
  <c r="F193" i="3"/>
  <c r="H193" i="3" s="1"/>
  <c r="F918" i="3"/>
  <c r="H918" i="3" s="1"/>
  <c r="F927" i="3"/>
  <c r="H927" i="3" s="1"/>
  <c r="F155" i="3"/>
  <c r="H155" i="3" s="1"/>
  <c r="E868" i="3"/>
  <c r="F990" i="3"/>
  <c r="H990" i="3" s="1"/>
  <c r="F1127" i="3"/>
  <c r="H1127" i="3" s="1"/>
  <c r="F1364" i="3"/>
  <c r="H1364" i="3" s="1"/>
  <c r="E184" i="3"/>
  <c r="F453" i="3"/>
  <c r="H453" i="3" s="1"/>
  <c r="F138" i="3"/>
  <c r="H138" i="3" s="1"/>
  <c r="F248" i="3"/>
  <c r="H248" i="3" s="1"/>
  <c r="E67" i="3"/>
  <c r="F154" i="3"/>
  <c r="H154" i="3" s="1"/>
  <c r="F262" i="3"/>
  <c r="H262" i="3" s="1"/>
  <c r="E233" i="3"/>
  <c r="F1268" i="3"/>
  <c r="H1268" i="3" s="1"/>
  <c r="F371" i="3"/>
  <c r="H371" i="3" s="1"/>
  <c r="F379" i="3"/>
  <c r="H379" i="3" s="1"/>
  <c r="F39" i="3"/>
  <c r="H39" i="3" s="1"/>
  <c r="F1436" i="3"/>
  <c r="H1436" i="3" s="1"/>
  <c r="F376" i="3"/>
  <c r="H376" i="3" s="1"/>
  <c r="F275" i="3"/>
  <c r="H275" i="3" s="1"/>
  <c r="E37" i="3"/>
  <c r="E441" i="3"/>
  <c r="E75" i="3"/>
  <c r="E432" i="3"/>
  <c r="F799" i="3"/>
  <c r="H799" i="3" s="1"/>
  <c r="E738" i="3"/>
  <c r="F461" i="3"/>
  <c r="H461" i="3" s="1"/>
  <c r="E312" i="3"/>
  <c r="E740" i="3"/>
  <c r="F582" i="3"/>
  <c r="H582" i="3" s="1"/>
  <c r="F614" i="3"/>
  <c r="H614" i="3" s="1"/>
  <c r="F429" i="3"/>
  <c r="H429" i="3" s="1"/>
  <c r="E1344" i="3"/>
  <c r="E1092" i="3"/>
  <c r="F1010" i="3"/>
  <c r="H1010" i="3" s="1"/>
  <c r="E106" i="3"/>
  <c r="F1295" i="3"/>
  <c r="H1295" i="3" s="1"/>
  <c r="E487" i="3"/>
  <c r="E820" i="3"/>
  <c r="F216" i="3"/>
  <c r="H216" i="3" s="1"/>
  <c r="F1278" i="3"/>
  <c r="H1278" i="3" s="1"/>
  <c r="F1351" i="3"/>
  <c r="H1351" i="3" s="1"/>
  <c r="E557" i="3"/>
  <c r="F211" i="3"/>
  <c r="H211" i="3" s="1"/>
  <c r="E205" i="3"/>
  <c r="F658" i="3"/>
  <c r="H658" i="3" s="1"/>
  <c r="F791" i="3"/>
  <c r="H791" i="3" s="1"/>
  <c r="E337" i="3"/>
  <c r="F1068" i="3"/>
  <c r="H1068" i="3" s="1"/>
  <c r="E292" i="3"/>
  <c r="F585" i="3"/>
  <c r="H585" i="3" s="1"/>
  <c r="F256" i="3"/>
  <c r="H256" i="3" s="1"/>
  <c r="F182" i="3"/>
  <c r="H182" i="3" s="1"/>
  <c r="F372" i="3"/>
  <c r="H372" i="3" s="1"/>
  <c r="E191" i="3"/>
  <c r="F879" i="3"/>
  <c r="H879" i="3" s="1"/>
  <c r="F1130" i="3"/>
  <c r="H1130" i="3" s="1"/>
  <c r="F532" i="3"/>
  <c r="H532" i="3" s="1"/>
  <c r="E345" i="3"/>
  <c r="F235" i="3"/>
  <c r="H235" i="3" s="1"/>
  <c r="F180" i="3"/>
  <c r="H180" i="3" s="1"/>
  <c r="E875" i="3"/>
  <c r="E1138" i="3"/>
  <c r="E1394" i="3"/>
  <c r="E1022" i="3"/>
  <c r="F714" i="3"/>
  <c r="H714" i="3" s="1"/>
  <c r="E474" i="3"/>
  <c r="F1423" i="3"/>
  <c r="H1423" i="3" s="1"/>
  <c r="F470" i="3"/>
  <c r="H470" i="3" s="1"/>
  <c r="E1159" i="3"/>
  <c r="F960" i="3"/>
  <c r="H960" i="3" s="1"/>
  <c r="F426" i="3"/>
  <c r="H426" i="3" s="1"/>
  <c r="F654" i="3"/>
  <c r="H654" i="3" s="1"/>
  <c r="F1128" i="3"/>
  <c r="H1128" i="3" s="1"/>
  <c r="F683" i="3"/>
  <c r="H683" i="3" s="1"/>
  <c r="E886" i="3"/>
  <c r="F864" i="3"/>
  <c r="H864" i="3" s="1"/>
  <c r="F325" i="3"/>
  <c r="H325" i="3" s="1"/>
  <c r="F478" i="3"/>
  <c r="H478" i="3" s="1"/>
  <c r="E290" i="3"/>
  <c r="F188" i="3"/>
  <c r="H188" i="3" s="1"/>
  <c r="F385" i="3"/>
  <c r="H385" i="3" s="1"/>
  <c r="F483" i="3"/>
  <c r="H483" i="3" s="1"/>
  <c r="F612" i="3"/>
  <c r="H612" i="3" s="1"/>
  <c r="F1262" i="3"/>
  <c r="H1262" i="3" s="1"/>
  <c r="F759" i="3"/>
  <c r="H759" i="3" s="1"/>
  <c r="F1250" i="3"/>
  <c r="H1250" i="3" s="1"/>
  <c r="F1328" i="3"/>
  <c r="H1328" i="3" s="1"/>
  <c r="F229" i="3"/>
  <c r="H229" i="3" s="1"/>
  <c r="F528" i="3"/>
  <c r="H528" i="3" s="1"/>
  <c r="E1140" i="3"/>
  <c r="E152" i="3"/>
  <c r="E103" i="3"/>
  <c r="E535" i="3"/>
  <c r="E830" i="3"/>
  <c r="E1214" i="3"/>
  <c r="E540" i="3"/>
  <c r="E1192" i="3"/>
  <c r="E626" i="3"/>
  <c r="E882" i="3"/>
  <c r="E386" i="3"/>
  <c r="E231" i="3"/>
  <c r="E716" i="3"/>
  <c r="E1292" i="3"/>
  <c r="E752" i="3"/>
  <c r="E1072" i="3"/>
  <c r="E455" i="3"/>
  <c r="E1294" i="3"/>
  <c r="E1218" i="3"/>
  <c r="E147" i="3"/>
  <c r="E183" i="3"/>
  <c r="E988" i="3"/>
  <c r="E790" i="3"/>
  <c r="E1069" i="3"/>
  <c r="E448" i="3"/>
  <c r="E383" i="3"/>
  <c r="E926" i="3"/>
  <c r="E1374" i="3"/>
  <c r="F807" i="3"/>
  <c r="H807" i="3" s="1"/>
  <c r="E510" i="3"/>
  <c r="E460" i="3"/>
  <c r="E537" i="3"/>
  <c r="E343" i="3"/>
  <c r="E544" i="3"/>
  <c r="E237" i="3"/>
  <c r="F702" i="3"/>
  <c r="H702" i="3" s="1"/>
  <c r="F1342" i="3"/>
  <c r="H1342" i="3" s="1"/>
  <c r="F495" i="3"/>
  <c r="H495" i="3" s="1"/>
  <c r="F839" i="3"/>
  <c r="H839" i="3" s="1"/>
  <c r="F1415" i="3"/>
  <c r="H1415" i="3" s="1"/>
  <c r="F908" i="3"/>
  <c r="H908" i="3" s="1"/>
  <c r="F546" i="3"/>
  <c r="H546" i="3" s="1"/>
  <c r="F1103" i="3"/>
  <c r="H1103" i="3" s="1"/>
  <c r="F1359" i="3"/>
  <c r="H1359" i="3" s="1"/>
  <c r="F330" i="3"/>
  <c r="H330" i="3" s="1"/>
  <c r="E1044" i="3"/>
  <c r="F782" i="3"/>
  <c r="H782" i="3" s="1"/>
  <c r="F888" i="3"/>
  <c r="H888" i="3" s="1"/>
  <c r="F1144" i="3"/>
  <c r="H1144" i="3" s="1"/>
  <c r="F706" i="3"/>
  <c r="H706" i="3" s="1"/>
  <c r="F1109" i="3"/>
  <c r="H1109" i="3" s="1"/>
  <c r="F146" i="3"/>
  <c r="H146" i="3" s="1"/>
  <c r="E212" i="3"/>
  <c r="F311" i="3"/>
  <c r="H311" i="3" s="1"/>
  <c r="F1180" i="3"/>
  <c r="H1180" i="3" s="1"/>
  <c r="E1302" i="3"/>
  <c r="E671" i="3"/>
  <c r="E768" i="3"/>
  <c r="F1354" i="3"/>
  <c r="H1354" i="3" s="1"/>
  <c r="E576" i="3"/>
  <c r="E52" i="3"/>
  <c r="F1188" i="3"/>
  <c r="H1188" i="3" s="1"/>
  <c r="F1452" i="3"/>
  <c r="H1452" i="3" s="1"/>
  <c r="F340" i="3"/>
  <c r="H340" i="3" s="1"/>
  <c r="F1322" i="3"/>
  <c r="H1322" i="3" s="1"/>
  <c r="E1271" i="3"/>
  <c r="F243" i="3"/>
  <c r="H243" i="3" s="1"/>
  <c r="F1334" i="3"/>
  <c r="H1334" i="3" s="1"/>
  <c r="E736" i="3"/>
  <c r="F1079" i="3"/>
  <c r="H1079" i="3" s="1"/>
  <c r="F600" i="3"/>
  <c r="H600" i="3" s="1"/>
  <c r="F1195" i="3"/>
  <c r="H1195" i="3" s="1"/>
  <c r="E306" i="3"/>
  <c r="F165" i="3"/>
  <c r="H165" i="3" s="1"/>
  <c r="F700" i="3"/>
  <c r="H700" i="3" s="1"/>
  <c r="F1276" i="3"/>
  <c r="H1276" i="3" s="1"/>
  <c r="F570" i="3"/>
  <c r="H570" i="3" s="1"/>
  <c r="F959" i="3"/>
  <c r="H959" i="3" s="1"/>
  <c r="F1215" i="3"/>
  <c r="H1215" i="3" s="1"/>
  <c r="F810" i="3"/>
  <c r="H810" i="3" s="1"/>
  <c r="F1386" i="3"/>
  <c r="H1386" i="3" s="1"/>
  <c r="F224" i="3"/>
  <c r="H224" i="3" s="1"/>
  <c r="F186" i="3"/>
  <c r="H186" i="3" s="1"/>
  <c r="F159" i="3"/>
  <c r="H159" i="3" s="1"/>
  <c r="F492" i="3"/>
  <c r="H492" i="3" s="1"/>
  <c r="E334" i="3"/>
  <c r="F1064" i="3"/>
  <c r="H1064" i="3" s="1"/>
  <c r="F79" i="3"/>
  <c r="H79" i="3" s="1"/>
  <c r="F1094" i="3"/>
  <c r="H1094" i="3" s="1"/>
  <c r="F1414" i="3"/>
  <c r="H1414" i="3" s="1"/>
  <c r="F513" i="3"/>
  <c r="H513" i="3" s="1"/>
  <c r="F420" i="3"/>
  <c r="H420" i="3" s="1"/>
  <c r="F735" i="3"/>
  <c r="H735" i="3" s="1"/>
  <c r="F832" i="3"/>
  <c r="H832" i="3" s="1"/>
  <c r="E128" i="3"/>
  <c r="F137" i="3"/>
  <c r="H137" i="3" s="1"/>
  <c r="F219" i="3"/>
  <c r="H219" i="3" s="1"/>
  <c r="F676" i="3"/>
  <c r="H676" i="3" s="1"/>
  <c r="F1383" i="3"/>
  <c r="H1383" i="3" s="1"/>
  <c r="F1004" i="3"/>
  <c r="H1004" i="3" s="1"/>
  <c r="F1263" i="3"/>
  <c r="H1263" i="3" s="1"/>
  <c r="F1434" i="3"/>
  <c r="H1434" i="3" s="1"/>
  <c r="F1003" i="3"/>
  <c r="H1003" i="3" s="1"/>
  <c r="E895" i="3"/>
  <c r="E302" i="3"/>
  <c r="F948" i="3"/>
  <c r="H948" i="3" s="1"/>
  <c r="F622" i="3"/>
  <c r="H622" i="3" s="1"/>
  <c r="F509" i="3"/>
  <c r="H509" i="3" s="1"/>
  <c r="F1332" i="3"/>
  <c r="H1332" i="3" s="1"/>
  <c r="F344" i="3"/>
  <c r="H344" i="3" s="1"/>
  <c r="F370" i="3"/>
  <c r="H370" i="3" s="1"/>
  <c r="F1142" i="3"/>
  <c r="H1142" i="3" s="1"/>
  <c r="F484" i="3"/>
  <c r="H484" i="3" s="1"/>
  <c r="F24" i="3"/>
  <c r="H24" i="3" s="1"/>
  <c r="F110" i="3"/>
  <c r="H110" i="3" s="1"/>
  <c r="F259" i="3"/>
  <c r="H259" i="3" s="1"/>
  <c r="F591" i="3"/>
  <c r="H591" i="3" s="1"/>
  <c r="F203" i="3"/>
  <c r="H203" i="3" s="1"/>
  <c r="F1172" i="3"/>
  <c r="H1172" i="3" s="1"/>
  <c r="F770" i="3"/>
  <c r="H770" i="3" s="1"/>
  <c r="F1264" i="3"/>
  <c r="H1264" i="3" s="1"/>
  <c r="F924" i="3"/>
  <c r="H924" i="3" s="1"/>
  <c r="F1244" i="3"/>
  <c r="H1244" i="3" s="1"/>
  <c r="F255" i="3"/>
  <c r="H255" i="3" s="1"/>
  <c r="F1032" i="3"/>
  <c r="H1032" i="3" s="1"/>
  <c r="F402" i="3"/>
  <c r="H402" i="3" s="1"/>
  <c r="F722" i="3"/>
  <c r="H722" i="3" s="1"/>
  <c r="F978" i="3"/>
  <c r="H978" i="3" s="1"/>
  <c r="F742" i="3"/>
  <c r="H742" i="3" s="1"/>
  <c r="F288" i="3"/>
  <c r="H288" i="3" s="1"/>
  <c r="F577" i="3"/>
  <c r="H577" i="3" s="1"/>
  <c r="F964" i="3"/>
  <c r="H964" i="3" s="1"/>
  <c r="F409" i="3"/>
  <c r="H409" i="3" s="1"/>
  <c r="F596" i="3"/>
  <c r="H596" i="3" s="1"/>
  <c r="F134" i="3"/>
  <c r="H134" i="3" s="1"/>
  <c r="F1375" i="3"/>
  <c r="H1375" i="3" s="1"/>
  <c r="F265" i="3"/>
  <c r="H265" i="3" s="1"/>
  <c r="E283" i="3"/>
  <c r="F319" i="3"/>
  <c r="H319" i="3" s="1"/>
  <c r="F862" i="3"/>
  <c r="H862" i="3" s="1"/>
  <c r="F743" i="3"/>
  <c r="H743" i="3" s="1"/>
  <c r="F1063" i="3"/>
  <c r="H1063" i="3" s="1"/>
  <c r="F1447" i="3"/>
  <c r="H1447" i="3" s="1"/>
  <c r="F1242" i="3"/>
  <c r="H1242" i="3" s="1"/>
  <c r="F382" i="3"/>
  <c r="H382" i="3" s="1"/>
  <c r="F481" i="3"/>
  <c r="H481" i="3" s="1"/>
  <c r="F1279" i="3"/>
  <c r="H1279" i="3" s="1"/>
  <c r="F519" i="3"/>
  <c r="H519" i="3" s="1"/>
  <c r="F874" i="3"/>
  <c r="H874" i="3" s="1"/>
  <c r="E424" i="3"/>
  <c r="E520" i="3"/>
  <c r="F232" i="3"/>
  <c r="H232" i="3" s="1"/>
  <c r="F367" i="3"/>
  <c r="H367" i="3" s="1"/>
  <c r="F539" i="3"/>
  <c r="H539" i="3" s="1"/>
  <c r="F584" i="3"/>
  <c r="H584" i="3" s="1"/>
  <c r="E620" i="3"/>
  <c r="F241" i="3"/>
  <c r="H241" i="3" s="1"/>
  <c r="F202" i="3"/>
  <c r="H202" i="3" s="1"/>
  <c r="F1042" i="3"/>
  <c r="H1042" i="3" s="1"/>
  <c r="F1040" i="3"/>
  <c r="H1040" i="3" s="1"/>
  <c r="F58" i="3"/>
  <c r="H58" i="3" s="1"/>
  <c r="F563" i="3"/>
  <c r="H563" i="3" s="1"/>
  <c r="F215" i="3"/>
  <c r="H215" i="3" s="1"/>
  <c r="F496" i="3"/>
  <c r="H496" i="3" s="1"/>
  <c r="F380" i="3"/>
  <c r="H380" i="3" s="1"/>
  <c r="E101" i="3"/>
  <c r="F1124" i="3"/>
  <c r="H1124" i="3" s="1"/>
  <c r="F748" i="3"/>
  <c r="H748" i="3" s="1"/>
  <c r="F86" i="3"/>
  <c r="H86" i="3" s="1"/>
  <c r="E226" i="3"/>
  <c r="F308" i="3"/>
  <c r="H308" i="3" s="1"/>
  <c r="F666" i="3"/>
  <c r="H666" i="3" s="1"/>
  <c r="F336" i="3"/>
  <c r="H336" i="3" s="1"/>
  <c r="F76" i="3"/>
  <c r="H76" i="3" s="1"/>
  <c r="F525" i="3"/>
  <c r="H525" i="3" s="1"/>
  <c r="E703" i="3"/>
  <c r="E581" i="3"/>
  <c r="E904" i="3"/>
  <c r="E96" i="3"/>
  <c r="E1102" i="3"/>
  <c r="F49" i="3"/>
  <c r="H49" i="3" s="1"/>
  <c r="E419" i="3"/>
  <c r="E427" i="3"/>
  <c r="F610" i="3"/>
  <c r="H610" i="3" s="1"/>
  <c r="F1122" i="3"/>
  <c r="H1122" i="3" s="1"/>
  <c r="F853" i="3"/>
  <c r="H853" i="3" s="1"/>
  <c r="F682" i="3"/>
  <c r="H682" i="3" s="1"/>
  <c r="F1194" i="3"/>
  <c r="H1194" i="3" s="1"/>
  <c r="F1045" i="3"/>
  <c r="H1045" i="3" s="1"/>
  <c r="E228" i="3"/>
  <c r="F1158" i="3"/>
  <c r="H1158" i="3" s="1"/>
  <c r="F983" i="3"/>
  <c r="H983" i="3" s="1"/>
  <c r="F489" i="3"/>
  <c r="H489" i="3" s="1"/>
  <c r="F1026" i="3"/>
  <c r="H1026" i="3" s="1"/>
  <c r="F586" i="3"/>
  <c r="H586" i="3" s="1"/>
  <c r="E1247" i="3"/>
  <c r="F45" i="3"/>
  <c r="H45" i="3" s="1"/>
  <c r="F592" i="3"/>
  <c r="H592" i="3" s="1"/>
  <c r="F951" i="3"/>
  <c r="H951" i="3" s="1"/>
  <c r="F444" i="3"/>
  <c r="H444" i="3" s="1"/>
  <c r="F63" i="3"/>
  <c r="H63" i="3" s="1"/>
  <c r="F1406" i="3"/>
  <c r="H1406" i="3" s="1"/>
  <c r="F1038" i="3"/>
  <c r="H1038" i="3" s="1"/>
  <c r="F133" i="3"/>
  <c r="H133" i="3" s="1"/>
  <c r="F1372" i="3"/>
  <c r="H1372" i="3" s="1"/>
  <c r="F482" i="3"/>
  <c r="H482" i="3" s="1"/>
  <c r="F1255" i="3"/>
  <c r="H1255" i="3" s="1"/>
  <c r="F1318" i="3"/>
  <c r="H1318" i="3" s="1"/>
  <c r="F550" i="3"/>
  <c r="H550" i="3" s="1"/>
  <c r="F574" i="3"/>
  <c r="H574" i="3" s="1"/>
  <c r="F1090" i="3"/>
  <c r="H1090" i="3" s="1"/>
  <c r="F769" i="3"/>
  <c r="H769" i="3" s="1"/>
  <c r="F246" i="3"/>
  <c r="H246" i="3" s="1"/>
  <c r="F1220" i="3"/>
  <c r="H1220" i="3" s="1"/>
  <c r="F285" i="3"/>
  <c r="H285" i="3" s="1"/>
  <c r="E692" i="3"/>
  <c r="E433" i="3"/>
  <c r="F353" i="3"/>
  <c r="H353" i="3" s="1"/>
  <c r="E872" i="3"/>
  <c r="F139" i="3"/>
  <c r="H139" i="3" s="1"/>
  <c r="F92" i="3"/>
  <c r="H92" i="3" s="1"/>
  <c r="F572" i="3"/>
  <c r="H572" i="3" s="1"/>
  <c r="F549" i="3"/>
  <c r="H549" i="3" s="1"/>
  <c r="E467" i="3"/>
  <c r="F796" i="3"/>
  <c r="H796" i="3" s="1"/>
  <c r="E1182" i="3"/>
  <c r="F538" i="3"/>
  <c r="H538" i="3" s="1"/>
  <c r="E72" i="3"/>
  <c r="F1455" i="3"/>
  <c r="H1455" i="3" s="1"/>
  <c r="E900" i="3"/>
  <c r="F517" i="3"/>
  <c r="H517" i="3" s="1"/>
  <c r="E127" i="3"/>
  <c r="F623" i="3"/>
  <c r="H623" i="3" s="1"/>
  <c r="F392" i="3"/>
  <c r="H392" i="3" s="1"/>
  <c r="F291" i="3"/>
  <c r="H291" i="3" s="1"/>
  <c r="E213" i="3"/>
  <c r="E363" i="3"/>
  <c r="E104" i="3"/>
  <c r="E396" i="3"/>
  <c r="E1078" i="3"/>
  <c r="E297" i="3"/>
  <c r="E315" i="3"/>
  <c r="E120" i="3"/>
  <c r="E266" i="3"/>
  <c r="E590" i="3"/>
  <c r="E321" i="3"/>
  <c r="E1110" i="3"/>
  <c r="E333" i="3"/>
  <c r="E1191" i="3"/>
  <c r="E244" i="3"/>
  <c r="F145" i="3"/>
  <c r="H145" i="3" s="1"/>
  <c r="F199" i="3"/>
  <c r="H199" i="3" s="1"/>
  <c r="E815" i="3"/>
  <c r="F435" i="3"/>
  <c r="H435" i="3" s="1"/>
  <c r="F1100" i="3"/>
  <c r="H1100" i="3" s="1"/>
  <c r="F816" i="3"/>
  <c r="H816" i="3" s="1"/>
  <c r="F587" i="3"/>
  <c r="H587" i="3" s="1"/>
  <c r="F598" i="3"/>
  <c r="H598" i="3" s="1"/>
  <c r="F442" i="3"/>
  <c r="H442" i="3" s="1"/>
  <c r="F932" i="3"/>
  <c r="H932" i="3" s="1"/>
  <c r="F812" i="3"/>
  <c r="H812" i="3" s="1"/>
  <c r="E823" i="3"/>
  <c r="F196" i="3"/>
  <c r="H196" i="3" s="1"/>
  <c r="F394" i="3"/>
  <c r="H394" i="3" s="1"/>
  <c r="F855" i="3"/>
  <c r="H855" i="3" s="1"/>
  <c r="F547" i="3"/>
  <c r="H547" i="3" s="1"/>
  <c r="F1260" i="3"/>
  <c r="H1260" i="3" s="1"/>
  <c r="F1062" i="3"/>
  <c r="H1062" i="3" s="1"/>
  <c r="F1168" i="3"/>
  <c r="H1168" i="3" s="1"/>
  <c r="F221" i="3"/>
  <c r="H221" i="3" s="1"/>
  <c r="E831" i="3"/>
  <c r="E1343" i="3"/>
  <c r="F772" i="3"/>
  <c r="H772" i="3" s="1"/>
  <c r="F1028" i="3"/>
  <c r="H1028" i="3" s="1"/>
  <c r="F360" i="3"/>
  <c r="H360" i="3" s="1"/>
  <c r="F395" i="3"/>
  <c r="H395" i="3" s="1"/>
  <c r="F140" i="3"/>
  <c r="H140" i="3" s="1"/>
  <c r="F991" i="3"/>
  <c r="H991" i="3" s="1"/>
  <c r="F1316" i="3"/>
  <c r="H1316" i="3" s="1"/>
  <c r="F136" i="3"/>
  <c r="H136" i="3" s="1"/>
  <c r="F117" i="3"/>
  <c r="H117" i="3" s="1"/>
  <c r="F170" i="3"/>
  <c r="H170" i="3" s="1"/>
  <c r="F1006" i="3"/>
  <c r="H1006" i="3" s="1"/>
  <c r="F316" i="3"/>
  <c r="H316" i="3" s="1"/>
  <c r="F190" i="3"/>
  <c r="H190" i="3" s="1"/>
  <c r="F471" i="3"/>
  <c r="H471" i="3" s="1"/>
  <c r="F1431" i="3"/>
  <c r="H1431" i="3" s="1"/>
  <c r="F632" i="3"/>
  <c r="H632" i="3" s="1"/>
  <c r="F97" i="3"/>
  <c r="H97" i="3" s="1"/>
  <c r="F440" i="3"/>
  <c r="H440" i="3" s="1"/>
  <c r="F257" i="3"/>
  <c r="H257" i="3" s="1"/>
  <c r="F670" i="3"/>
  <c r="H670" i="3" s="1"/>
  <c r="F418" i="3"/>
  <c r="H418" i="3" s="1"/>
  <c r="F1382" i="3"/>
  <c r="H1382" i="3" s="1"/>
  <c r="F422" i="3"/>
  <c r="H422" i="3" s="1"/>
  <c r="F958" i="3"/>
  <c r="H958" i="3" s="1"/>
  <c r="F369" i="3"/>
  <c r="H369" i="3" s="1"/>
  <c r="F652" i="3"/>
  <c r="H652" i="3" s="1"/>
  <c r="F972" i="3"/>
  <c r="H972" i="3" s="1"/>
  <c r="F710" i="3"/>
  <c r="H710" i="3" s="1"/>
  <c r="F89" i="3"/>
  <c r="H89" i="3" s="1"/>
  <c r="F122" i="3"/>
  <c r="H122" i="3" s="1"/>
  <c r="F980" i="3"/>
  <c r="H980" i="3" s="1"/>
  <c r="F384" i="3"/>
  <c r="H384" i="3" s="1"/>
  <c r="F354" i="3"/>
  <c r="H354" i="3" s="1"/>
  <c r="F1326" i="3"/>
  <c r="H1326" i="3" s="1"/>
  <c r="F295" i="3"/>
  <c r="H295" i="3" s="1"/>
  <c r="F109" i="3"/>
  <c r="H109" i="3" s="1"/>
  <c r="F100" i="3"/>
  <c r="H100" i="3" s="1"/>
  <c r="F176" i="3"/>
  <c r="H176" i="3" s="1"/>
  <c r="F1055" i="3"/>
  <c r="H1055" i="3" s="1"/>
  <c r="E71" i="3"/>
  <c r="F130" i="3"/>
  <c r="H130" i="3" s="1"/>
  <c r="E209" i="3"/>
  <c r="E181" i="3"/>
  <c r="E64" i="3"/>
  <c r="F185" i="3"/>
  <c r="H185" i="3" s="1"/>
  <c r="F200" i="3"/>
  <c r="H200" i="3" s="1"/>
  <c r="F234" i="3"/>
  <c r="H234" i="3" s="1"/>
  <c r="F1076" i="3"/>
  <c r="H1076" i="3" s="1"/>
  <c r="E242" i="3"/>
  <c r="E480" i="3"/>
  <c r="F41" i="3"/>
  <c r="H41" i="3" s="1"/>
  <c r="F263" i="3"/>
  <c r="H263" i="3" s="1"/>
  <c r="F1020" i="3"/>
  <c r="H1020" i="3" s="1"/>
  <c r="F502" i="3"/>
  <c r="H502" i="3" s="1"/>
  <c r="F74" i="3"/>
  <c r="H74" i="3" s="1"/>
  <c r="F892" i="3"/>
  <c r="H892" i="3" s="1"/>
  <c r="F1148" i="3"/>
  <c r="H1148" i="3" s="1"/>
  <c r="F588" i="3"/>
  <c r="H588" i="3" s="1"/>
  <c r="F1164" i="3"/>
  <c r="H1164" i="3" s="1"/>
  <c r="F774" i="3"/>
  <c r="H774" i="3" s="1"/>
  <c r="F126" i="3"/>
  <c r="H126" i="3" s="1"/>
  <c r="F860" i="3"/>
  <c r="H860" i="3" s="1"/>
  <c r="F1116" i="3"/>
  <c r="H1116" i="3" s="1"/>
  <c r="F1366" i="3"/>
  <c r="H1366" i="3" s="1"/>
  <c r="F201" i="3"/>
  <c r="H201" i="3" s="1"/>
  <c r="F1502" i="3"/>
  <c r="H1502" i="3" s="1"/>
  <c r="F615" i="3"/>
  <c r="H615" i="3" s="1"/>
  <c r="F277" i="3"/>
  <c r="H277" i="3" s="1"/>
  <c r="F996" i="3"/>
  <c r="H996" i="3" s="1"/>
  <c r="F527" i="3"/>
  <c r="H527" i="3" s="1"/>
  <c r="F264" i="3"/>
  <c r="H264" i="3" s="1"/>
  <c r="F503" i="3"/>
  <c r="H503" i="3" s="1"/>
  <c r="F129" i="3"/>
  <c r="H129" i="3" s="1"/>
  <c r="F192" i="3"/>
  <c r="H192" i="3" s="1"/>
  <c r="F449" i="3"/>
  <c r="H449" i="3" s="1"/>
  <c r="F1246" i="3"/>
  <c r="H1246" i="3" s="1"/>
  <c r="F112" i="3"/>
  <c r="H112" i="3" s="1"/>
  <c r="F531" i="3"/>
  <c r="H531" i="3" s="1"/>
  <c r="F261" i="3"/>
  <c r="H261" i="3" s="1"/>
  <c r="F1174" i="3"/>
  <c r="H1174" i="3" s="1"/>
  <c r="E78" i="3"/>
  <c r="F456" i="3"/>
  <c r="H456" i="3" s="1"/>
  <c r="F162" i="3"/>
  <c r="H162" i="3" s="1"/>
  <c r="F355" i="3"/>
  <c r="H355" i="3" s="1"/>
  <c r="F1324" i="3"/>
  <c r="H1324" i="3" s="1"/>
  <c r="F662" i="3"/>
  <c r="H662" i="3" s="1"/>
  <c r="F56" i="3"/>
  <c r="H56" i="3" s="1"/>
  <c r="F734" i="3"/>
  <c r="H734" i="3" s="1"/>
  <c r="F327" i="3"/>
  <c r="H327" i="3" s="1"/>
  <c r="E304" i="3"/>
  <c r="E1300" i="3"/>
  <c r="E338" i="3"/>
  <c r="E607" i="3"/>
  <c r="E320" i="3"/>
  <c r="E391" i="3"/>
  <c r="F119" i="3"/>
  <c r="H119" i="3" s="1"/>
  <c r="F552" i="3"/>
  <c r="H552" i="3" s="1"/>
  <c r="F322" i="3"/>
  <c r="H322" i="3" s="1"/>
  <c r="F1228" i="3"/>
  <c r="H1228" i="3" s="1"/>
  <c r="F357" i="3"/>
  <c r="H357" i="3" s="1"/>
  <c r="F148" i="3"/>
  <c r="H148" i="3" s="1"/>
  <c r="F604" i="3"/>
  <c r="H604" i="3" s="1"/>
  <c r="F174" i="3"/>
  <c r="H174" i="3" s="1"/>
  <c r="F227" i="3"/>
  <c r="H227" i="3" s="1"/>
  <c r="F589" i="3"/>
  <c r="H589" i="3" s="1"/>
  <c r="F439" i="3"/>
  <c r="H439" i="3" s="1"/>
  <c r="F121" i="3"/>
  <c r="H121" i="3" s="1"/>
  <c r="E279" i="3"/>
  <c r="E764" i="3"/>
  <c r="F85" i="3"/>
  <c r="H85" i="3" s="1"/>
  <c r="F679" i="3"/>
  <c r="H679" i="3" s="1"/>
  <c r="F1388" i="3"/>
  <c r="H1388" i="3" s="1"/>
  <c r="F289" i="3"/>
  <c r="H289" i="3" s="1"/>
  <c r="F47" i="3"/>
  <c r="H47" i="3" s="1"/>
  <c r="F73" i="3"/>
  <c r="H73" i="3" s="1"/>
  <c r="F351" i="3"/>
  <c r="H351" i="3" s="1"/>
  <c r="F1310" i="3"/>
  <c r="H1310" i="3" s="1"/>
  <c r="F828" i="3"/>
  <c r="H828" i="3" s="1"/>
  <c r="F144" i="3"/>
  <c r="H144" i="3" s="1"/>
  <c r="F153" i="3"/>
  <c r="H153" i="3" s="1"/>
  <c r="F362" i="3"/>
  <c r="H362" i="3" s="1"/>
  <c r="F555" i="3"/>
  <c r="H555" i="3" s="1"/>
  <c r="F207" i="3"/>
  <c r="H207" i="3" s="1"/>
  <c r="F313" i="3"/>
  <c r="H313" i="3" s="1"/>
  <c r="F274" i="3"/>
  <c r="H274" i="3" s="1"/>
  <c r="F798" i="3"/>
  <c r="H798" i="3" s="1"/>
  <c r="E42" i="3"/>
  <c r="F352" i="3"/>
  <c r="H352" i="3" s="1"/>
  <c r="F361" i="3"/>
  <c r="H361" i="3" s="1"/>
  <c r="F507" i="3"/>
  <c r="H507" i="3" s="1"/>
  <c r="F1156" i="3"/>
  <c r="H1156" i="3" s="1"/>
  <c r="F132" i="3"/>
  <c r="H132" i="3" s="1"/>
  <c r="F844" i="3"/>
  <c r="H844" i="3" s="1"/>
  <c r="F838" i="3"/>
  <c r="H838" i="3" s="1"/>
  <c r="F1119" i="3"/>
  <c r="H1119" i="3" s="1"/>
  <c r="F141" i="3"/>
  <c r="H141" i="3" s="1"/>
  <c r="F940" i="3"/>
  <c r="H940" i="3" s="1"/>
  <c r="E328" i="3"/>
  <c r="E488" i="3"/>
  <c r="E194" i="3"/>
  <c r="F189" i="3"/>
  <c r="H189" i="3" s="1"/>
  <c r="F732" i="3"/>
  <c r="H732" i="3" s="1"/>
  <c r="F397" i="3"/>
  <c r="H397" i="3" s="1"/>
  <c r="F164" i="3"/>
  <c r="H164" i="3" s="1"/>
  <c r="F876" i="3"/>
  <c r="H876" i="3" s="1"/>
  <c r="F113" i="3"/>
  <c r="H113" i="3" s="1"/>
  <c r="F240" i="3"/>
  <c r="H240" i="3" s="1"/>
  <c r="F249" i="3"/>
  <c r="H249" i="3" s="1"/>
  <c r="F210" i="3"/>
  <c r="H210" i="3" s="1"/>
  <c r="F163" i="3"/>
  <c r="H163" i="3" s="1"/>
  <c r="F204" i="3"/>
  <c r="H204" i="3" s="1"/>
  <c r="F375" i="3"/>
  <c r="H375" i="3" s="1"/>
  <c r="F346" i="3"/>
  <c r="H346" i="3" s="1"/>
  <c r="F230" i="3"/>
  <c r="H230" i="3" s="1"/>
  <c r="F273" i="3"/>
  <c r="H273" i="3" s="1"/>
  <c r="E94" i="3"/>
  <c r="F94" i="3"/>
  <c r="H94" i="3" s="1"/>
  <c r="E65" i="3"/>
  <c r="F65" i="3"/>
  <c r="H65" i="3" s="1"/>
  <c r="E43" i="3"/>
  <c r="F43" i="3"/>
  <c r="H43" i="3" s="1"/>
  <c r="E51" i="3"/>
  <c r="F51" i="3"/>
  <c r="H51" i="3" s="1"/>
  <c r="E48" i="3"/>
  <c r="F48" i="3"/>
  <c r="H48" i="3" s="1"/>
  <c r="E107" i="3"/>
  <c r="F107" i="3"/>
  <c r="H107" i="3" s="1"/>
  <c r="E99" i="3"/>
  <c r="F99" i="3"/>
  <c r="H99" i="3" s="1"/>
  <c r="E77" i="3"/>
  <c r="F77" i="3"/>
  <c r="H77" i="3" s="1"/>
  <c r="E69" i="3"/>
  <c r="F69" i="3"/>
  <c r="H69" i="3" s="1"/>
  <c r="E46" i="3"/>
  <c r="F46" i="3"/>
  <c r="H46" i="3" s="1"/>
  <c r="E59" i="3"/>
  <c r="F59" i="3"/>
  <c r="H59" i="3" s="1"/>
  <c r="E38" i="3"/>
  <c r="F38" i="3"/>
  <c r="H38" i="3" s="1"/>
  <c r="E123" i="3"/>
  <c r="F123" i="3"/>
  <c r="H123" i="3" s="1"/>
  <c r="E102" i="3"/>
  <c r="F102" i="3"/>
  <c r="H102" i="3" s="1"/>
  <c r="E93" i="3"/>
  <c r="F93" i="3"/>
  <c r="H93" i="3" s="1"/>
  <c r="E61" i="3"/>
  <c r="F61" i="3"/>
  <c r="H61" i="3" s="1"/>
  <c r="E125" i="3"/>
  <c r="F125" i="3"/>
  <c r="H125" i="3" s="1"/>
  <c r="E62" i="3"/>
  <c r="F62" i="3"/>
  <c r="H62" i="3" s="1"/>
  <c r="F1449" i="3" l="1"/>
  <c r="H1449" i="3" s="1"/>
  <c r="E1449" i="3"/>
  <c r="E869" i="3"/>
  <c r="F869" i="3"/>
  <c r="H869" i="3" s="1"/>
  <c r="E31" i="3"/>
  <c r="F31" i="3"/>
  <c r="H31" i="3" s="1"/>
  <c r="E1400" i="3"/>
  <c r="F1400" i="3"/>
  <c r="H1400" i="3" s="1"/>
  <c r="E745" i="3"/>
  <c r="F745" i="3"/>
  <c r="H745" i="3" s="1"/>
  <c r="F458" i="3"/>
  <c r="H458" i="3" s="1"/>
  <c r="E458" i="3"/>
  <c r="E10" i="3"/>
  <c r="F10" i="3"/>
  <c r="H10" i="3" s="1"/>
  <c r="E1133" i="3"/>
  <c r="F1133" i="3"/>
  <c r="H1133" i="3" s="1"/>
  <c r="E945" i="3"/>
  <c r="F945" i="3"/>
  <c r="H945" i="3" s="1"/>
  <c r="F1373" i="3"/>
  <c r="H1373" i="3" s="1"/>
  <c r="E1373" i="3"/>
  <c r="E1288" i="3"/>
  <c r="F1288" i="3"/>
  <c r="H1288" i="3" s="1"/>
  <c r="E22" i="3"/>
  <c r="F22" i="3"/>
  <c r="H22" i="3" s="1"/>
  <c r="F14" i="3"/>
  <c r="H14" i="3" s="1"/>
  <c r="E14" i="3"/>
  <c r="F1421" i="3"/>
  <c r="H1421" i="3" s="1"/>
  <c r="E1421" i="3"/>
  <c r="E1059" i="3"/>
  <c r="F1059" i="3"/>
  <c r="H1059" i="3" s="1"/>
  <c r="F813" i="3"/>
  <c r="H813" i="3" s="1"/>
  <c r="E813" i="3"/>
  <c r="E955" i="3"/>
  <c r="F955" i="3"/>
  <c r="H955" i="3" s="1"/>
  <c r="E861" i="3"/>
  <c r="F861" i="3"/>
  <c r="H861" i="3" s="1"/>
  <c r="E739" i="3"/>
  <c r="F739" i="3"/>
  <c r="H739" i="3" s="1"/>
  <c r="E1289" i="3"/>
  <c r="F1289" i="3"/>
  <c r="H1289" i="3" s="1"/>
  <c r="E1099" i="3"/>
  <c r="F1099" i="3"/>
  <c r="H1099" i="3" s="1"/>
  <c r="F218" i="3"/>
  <c r="H218" i="3" s="1"/>
  <c r="E218" i="3"/>
  <c r="E60" i="3"/>
  <c r="F60" i="3"/>
  <c r="H60" i="3" s="1"/>
  <c r="F993" i="3"/>
  <c r="H993" i="3" s="1"/>
  <c r="E993" i="3"/>
  <c r="E1209" i="3"/>
  <c r="F1209" i="3"/>
  <c r="H1209" i="3" s="1"/>
  <c r="F763" i="3"/>
  <c r="H763" i="3" s="1"/>
  <c r="F1403" i="3"/>
  <c r="H1403" i="3" s="1"/>
  <c r="E1403" i="3"/>
  <c r="F859" i="3"/>
  <c r="H859" i="3" s="1"/>
  <c r="E859" i="3"/>
  <c r="F1291" i="3"/>
  <c r="H1291" i="3" s="1"/>
  <c r="E1291" i="3"/>
  <c r="E989" i="3"/>
  <c r="F989" i="3"/>
  <c r="H989" i="3" s="1"/>
  <c r="E805" i="3"/>
  <c r="F805" i="3"/>
  <c r="H805" i="3" s="1"/>
  <c r="F1169" i="3"/>
  <c r="H1169" i="3" s="1"/>
  <c r="E1169" i="3"/>
  <c r="E1240" i="3"/>
  <c r="F1240" i="3"/>
  <c r="H1240" i="3" s="1"/>
  <c r="E633" i="3"/>
  <c r="F633" i="3"/>
  <c r="H633" i="3" s="1"/>
  <c r="E809" i="3"/>
  <c r="F809" i="3"/>
  <c r="H809" i="3" s="1"/>
  <c r="E1243" i="3"/>
  <c r="F1243" i="3"/>
  <c r="H1243" i="3" s="1"/>
  <c r="E957" i="3"/>
  <c r="F957" i="3"/>
  <c r="H957" i="3" s="1"/>
  <c r="E595" i="3"/>
  <c r="F595" i="3"/>
  <c r="H595" i="3" s="1"/>
  <c r="E603" i="3"/>
  <c r="F603" i="3"/>
  <c r="H603" i="3" s="1"/>
  <c r="E691" i="3"/>
  <c r="F691" i="3"/>
  <c r="H691" i="3" s="1"/>
  <c r="E29" i="3"/>
  <c r="F29" i="3"/>
  <c r="H29" i="3" s="1"/>
</calcChain>
</file>

<file path=xl/sharedStrings.xml><?xml version="1.0" encoding="utf-8"?>
<sst xmlns="http://schemas.openxmlformats.org/spreadsheetml/2006/main" count="105" uniqueCount="101">
  <si>
    <t>Locked rotor</t>
  </si>
  <si>
    <t>R1</t>
  </si>
  <si>
    <t>X1</t>
  </si>
  <si>
    <t>R2</t>
  </si>
  <si>
    <t>Z</t>
  </si>
  <si>
    <t>X2</t>
  </si>
  <si>
    <t>Ym</t>
  </si>
  <si>
    <t>Rc</t>
  </si>
  <si>
    <t>Xm</t>
  </si>
  <si>
    <t>Slip</t>
  </si>
  <si>
    <t>Connection Type</t>
  </si>
  <si>
    <t>Current Multiplier</t>
  </si>
  <si>
    <t>Voltage Multiplier</t>
  </si>
  <si>
    <t>No Load</t>
  </si>
  <si>
    <t>Power (W)</t>
  </si>
  <si>
    <t>Current (A)</t>
  </si>
  <si>
    <t>Voltage (V)</t>
  </si>
  <si>
    <r>
      <t>Current^2 (I'2)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</si>
  <si>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Current (I</t>
    </r>
    <r>
      <rPr>
        <vertAlign val="superscript"/>
        <sz val="11"/>
        <color theme="1"/>
        <rFont val="Calibri"/>
        <family val="2"/>
        <scheme val="minor"/>
      </rPr>
      <t>'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(A)</t>
    </r>
  </si>
  <si>
    <t>Torque (Nm)</t>
  </si>
  <si>
    <t>Input Current (A)</t>
  </si>
  <si>
    <t>Speed (rpm)</t>
  </si>
  <si>
    <t>Pole</t>
  </si>
  <si>
    <t>Frequency (Hz)</t>
  </si>
  <si>
    <t>Synchronous Speed (ns) (rpm)</t>
  </si>
  <si>
    <t>Friction Loss (W)</t>
  </si>
  <si>
    <r>
      <t>Rdc (</t>
    </r>
    <r>
      <rPr>
        <sz val="11"/>
        <color theme="1"/>
        <rFont val="Calibri"/>
        <family val="2"/>
      </rPr>
      <t>Ω)</t>
    </r>
  </si>
  <si>
    <t>Line Voltage (V)</t>
  </si>
  <si>
    <t>Phase Voltage (V)</t>
  </si>
  <si>
    <t>Phase Current (A)</t>
  </si>
  <si>
    <t>Phase Power (W)</t>
  </si>
  <si>
    <t>Connection Types: "star" or "delta"</t>
  </si>
  <si>
    <t>delta</t>
  </si>
  <si>
    <t>Power (kW)</t>
  </si>
  <si>
    <t>Parallel paths (a)</t>
  </si>
  <si>
    <t>Layers</t>
  </si>
  <si>
    <t>Conductors per slot per layer</t>
  </si>
  <si>
    <t>q</t>
  </si>
  <si>
    <t>Stator slots (Q1)</t>
  </si>
  <si>
    <t>Stator phases (m1)</t>
  </si>
  <si>
    <t>Lc (mm)</t>
  </si>
  <si>
    <t>Mean length of a turn (MLT) (mm)</t>
  </si>
  <si>
    <t>Coil arc length (mm)</t>
  </si>
  <si>
    <t>Coil pitch</t>
  </si>
  <si>
    <t>Pole pitch</t>
  </si>
  <si>
    <t>Airgap length (mm)</t>
  </si>
  <si>
    <t>Wire diameter (mm)</t>
  </si>
  <si>
    <t>x</t>
  </si>
  <si>
    <t>Rotor bars (Q2)</t>
  </si>
  <si>
    <t>Slot pitch angle (elec-deg)</t>
  </si>
  <si>
    <t>Coil span (elec-deg)</t>
  </si>
  <si>
    <t>kp</t>
  </si>
  <si>
    <t>kd</t>
  </si>
  <si>
    <t>kws</t>
  </si>
  <si>
    <t>End ring inner diameter (di) (mm)</t>
  </si>
  <si>
    <t>Dm (mm)</t>
  </si>
  <si>
    <t>End ring width (h) (mm)</t>
  </si>
  <si>
    <t>c (mm)</t>
  </si>
  <si>
    <t>e (mm)</t>
  </si>
  <si>
    <t>Length of bar (mm)</t>
  </si>
  <si>
    <t>Rb (Ω)</t>
  </si>
  <si>
    <t>Rber (Ω)</t>
  </si>
  <si>
    <t>a) Finding Sator Resistance and x</t>
  </si>
  <si>
    <t>a) Finding Rotor Resistance</t>
  </si>
  <si>
    <t>b) Finding Currents</t>
  </si>
  <si>
    <t>c) Finding Current Densities</t>
  </si>
  <si>
    <r>
      <t>Resistivity (</t>
    </r>
    <r>
      <rPr>
        <sz val="12"/>
        <color theme="1"/>
        <rFont val="Calibri"/>
        <family val="2"/>
      </rPr>
      <t>ρ)</t>
    </r>
    <r>
      <rPr>
        <sz val="12"/>
        <color theme="1"/>
        <rFont val="Calibri"/>
        <family val="2"/>
        <scheme val="minor"/>
      </rPr>
      <t xml:space="preserve"> (Ω.mm)</t>
    </r>
  </si>
  <si>
    <r>
      <t>Turns per phase (N</t>
    </r>
    <r>
      <rPr>
        <vertAlign val="subscript"/>
        <sz val="12"/>
        <color theme="1"/>
        <rFont val="Calibri"/>
        <family val="2"/>
        <scheme val="minor"/>
      </rPr>
      <t>ph</t>
    </r>
    <r>
      <rPr>
        <sz val="12"/>
        <color theme="1"/>
        <rFont val="Calibri"/>
        <family val="2"/>
        <scheme val="minor"/>
      </rPr>
      <t>)</t>
    </r>
  </si>
  <si>
    <r>
      <t>Area of copper (mm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</si>
  <si>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Stator resistance (R1) (</t>
    </r>
    <r>
      <rPr>
        <sz val="12"/>
        <color theme="1"/>
        <rFont val="Calibri"/>
        <family val="2"/>
      </rPr>
      <t>Ω</t>
    </r>
    <r>
      <rPr>
        <sz val="12"/>
        <color theme="1"/>
        <rFont val="Calibri"/>
        <family val="2"/>
        <scheme val="minor"/>
      </rPr>
      <t>)</t>
    </r>
  </si>
  <si>
    <r>
      <t>Stator airgap diameter (D</t>
    </r>
    <r>
      <rPr>
        <vertAlign val="subscript"/>
        <sz val="12"/>
        <color theme="1"/>
        <rFont val="Calibri"/>
        <family val="2"/>
        <scheme val="minor"/>
      </rPr>
      <t>g</t>
    </r>
    <r>
      <rPr>
        <sz val="12"/>
        <color theme="1"/>
        <rFont val="Calibri"/>
        <family val="2"/>
        <scheme val="minor"/>
      </rPr>
      <t>) (mm)</t>
    </r>
  </si>
  <si>
    <r>
      <t>End ring outer diameter (D</t>
    </r>
    <r>
      <rPr>
        <vertAlign val="sub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) (mm)</t>
    </r>
  </si>
  <si>
    <r>
      <t>Area of end ring (A</t>
    </r>
    <r>
      <rPr>
        <vertAlign val="subscript"/>
        <sz val="12"/>
        <color theme="1"/>
        <rFont val="Calibri"/>
        <family val="2"/>
        <scheme val="minor"/>
      </rPr>
      <t>er</t>
    </r>
    <r>
      <rPr>
        <sz val="12"/>
        <color theme="1"/>
        <rFont val="Calibri"/>
        <family val="2"/>
        <scheme val="minor"/>
      </rPr>
      <t>) (mm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</si>
  <si>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Area of bar (mm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</si>
  <si>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R'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(Ω)</t>
    </r>
  </si>
  <si>
    <r>
      <t>Rotor bar current (i</t>
    </r>
    <r>
      <rPr>
        <vertAlign val="subscript"/>
        <sz val="12"/>
        <color theme="1"/>
        <rFont val="Calibri"/>
        <family val="2"/>
        <scheme val="minor"/>
      </rPr>
      <t>b</t>
    </r>
    <r>
      <rPr>
        <sz val="12"/>
        <color theme="1"/>
        <rFont val="Calibri"/>
        <family val="2"/>
        <scheme val="minor"/>
      </rPr>
      <t>) (A-rms)</t>
    </r>
  </si>
  <si>
    <r>
      <t>End ring current (i</t>
    </r>
    <r>
      <rPr>
        <vertAlign val="subscript"/>
        <sz val="12"/>
        <color theme="1"/>
        <rFont val="Calibri"/>
        <family val="2"/>
        <scheme val="minor"/>
      </rPr>
      <t>er</t>
    </r>
    <r>
      <rPr>
        <sz val="12"/>
        <color theme="1"/>
        <rFont val="Calibri"/>
        <family val="2"/>
        <scheme val="minor"/>
      </rPr>
      <t>) (A-rms)</t>
    </r>
  </si>
  <si>
    <r>
      <t>Current density at stator wdgs (A/mm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</si>
  <si>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Current density at rotor bars (A/mm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</si>
  <si>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r>
      <t>Current density at end rings (A/mm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</si>
  <si>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TEST</t>
  </si>
  <si>
    <t>PARAMETERS FROM TEST RESULTS</t>
  </si>
  <si>
    <t>1.5kW/ 4 pole</t>
  </si>
  <si>
    <t>you can do this at every 50 rpm</t>
  </si>
  <si>
    <t>Stattor parameters</t>
  </si>
  <si>
    <t>Rotor parameters</t>
  </si>
  <si>
    <t>DESIGN PARAMETERS</t>
  </si>
  <si>
    <t>Js</t>
  </si>
  <si>
    <t>Jr</t>
  </si>
  <si>
    <t>B mag load</t>
  </si>
  <si>
    <t>G out coef</t>
  </si>
  <si>
    <t>Bts</t>
  </si>
  <si>
    <t>Btr</t>
  </si>
  <si>
    <t>Bbcs</t>
  </si>
  <si>
    <t>Bbcr</t>
  </si>
  <si>
    <t>flux per pole</t>
  </si>
  <si>
    <t>G</t>
  </si>
  <si>
    <t>starting T</t>
  </si>
  <si>
    <t>Calculated from test data</t>
  </si>
  <si>
    <t>catalog data</t>
  </si>
  <si>
    <t xml:space="preserve">Computed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</si>
</sst>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9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">
        <color rgb="FFFFC000"/>
      </left>
      <right/>
      <top/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medium">
        <color rgb="FFCC00FF"/>
      </left>
      <right/>
      <top style="medium">
        <color rgb="FFCC00FF"/>
      </top>
      <bottom/>
      <diagonal/>
    </border>
    <border>
      <left/>
      <right style="medium">
        <color rgb="FFCC00FF"/>
      </right>
      <top style="medium">
        <color rgb="FFCC00FF"/>
      </top>
      <bottom/>
      <diagonal/>
    </border>
    <border>
      <left style="medium">
        <color rgb="FFCC00FF"/>
      </left>
      <right/>
      <top/>
      <bottom/>
      <diagonal/>
    </border>
    <border>
      <left/>
      <right style="medium">
        <color rgb="FFCC00FF"/>
      </right>
      <top/>
      <bottom/>
      <diagonal/>
    </border>
    <border>
      <left style="medium">
        <color rgb="FFCC00FF"/>
      </left>
      <right/>
      <top/>
      <bottom style="medium">
        <color rgb="FFCC00FF"/>
      </bottom>
      <diagonal/>
    </border>
    <border>
      <left/>
      <right style="medium">
        <color rgb="FFCC00FF"/>
      </right>
      <top/>
      <bottom style="medium">
        <color rgb="FFCC00FF"/>
      </bottom>
      <diagonal/>
    </border>
    <border>
      <left style="medium">
        <color rgb="FFFFC000"/>
      </left>
      <right/>
      <top style="medium">
        <color rgb="FFFFC000"/>
      </top>
      <bottom style="medium">
        <color rgb="FFFFC000"/>
      </bottom>
      <diagonal/>
    </border>
    <border>
      <left/>
      <right style="medium">
        <color rgb="FFFFC000"/>
      </right>
      <top style="medium">
        <color rgb="FFFFC000"/>
      </top>
      <bottom style="medium">
        <color rgb="FFFFC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6" xfId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0" borderId="0" xfId="0" applyNumberFormat="1" applyFont="1"/>
    <xf numFmtId="0" fontId="7" fillId="0" borderId="0" xfId="0" applyNumberFormat="1" applyFont="1" applyAlignment="1">
      <alignment horizontal="center"/>
    </xf>
    <xf numFmtId="0" fontId="7" fillId="4" borderId="0" xfId="0" applyNumberFormat="1" applyFont="1" applyFill="1"/>
    <xf numFmtId="0" fontId="7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7" fillId="0" borderId="0" xfId="0" applyFont="1"/>
    <xf numFmtId="0" fontId="2" fillId="0" borderId="25" xfId="0" applyFon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vs.</a:t>
            </a:r>
            <a:r>
              <a:rPr lang="en-US" baseline="0"/>
              <a:t> Speed</a:t>
            </a:r>
            <a:endParaRPr lang="en-US"/>
          </a:p>
        </c:rich>
      </c:tx>
      <c:layout>
        <c:manualLayout>
          <c:xMode val="edge"/>
          <c:yMode val="edge"/>
          <c:x val="0.37680550800715129"/>
          <c:y val="4.7348484848484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Speed_torque!$F$2</c:f>
              <c:strCache>
                <c:ptCount val="1"/>
                <c:pt idx="0">
                  <c:v>Torque (Nm)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Speed_torque!$F$3:$F$1503</c:f>
              <c:numCache>
                <c:formatCode>General</c:formatCode>
                <c:ptCount val="1501"/>
                <c:pt idx="0">
                  <c:v>74.418265121944998</c:v>
                </c:pt>
                <c:pt idx="1">
                  <c:v>74.452037049007501</c:v>
                </c:pt>
                <c:pt idx="2">
                  <c:v>74.485833307039016</c:v>
                </c:pt>
                <c:pt idx="3">
                  <c:v>74.519653907854021</c:v>
                </c:pt>
                <c:pt idx="4">
                  <c:v>74.553498863218863</c:v>
                </c:pt>
                <c:pt idx="5">
                  <c:v>74.587368184851428</c:v>
                </c:pt>
                <c:pt idx="6">
                  <c:v>74.621261884420903</c:v>
                </c:pt>
                <c:pt idx="7">
                  <c:v>74.655179973547334</c:v>
                </c:pt>
                <c:pt idx="8">
                  <c:v>74.689122463801226</c:v>
                </c:pt>
                <c:pt idx="9">
                  <c:v>74.723089366703306</c:v>
                </c:pt>
                <c:pt idx="10">
                  <c:v>74.757080693724021</c:v>
                </c:pt>
                <c:pt idx="11">
                  <c:v>74.791096456283285</c:v>
                </c:pt>
                <c:pt idx="12">
                  <c:v>74.825136665750136</c:v>
                </c:pt>
                <c:pt idx="13">
                  <c:v>74.859201333442201</c:v>
                </c:pt>
                <c:pt idx="14">
                  <c:v>74.893290470625487</c:v>
                </c:pt>
                <c:pt idx="15">
                  <c:v>74.927404088513981</c:v>
                </c:pt>
                <c:pt idx="16">
                  <c:v>74.9615421982692</c:v>
                </c:pt>
                <c:pt idx="17">
                  <c:v>74.995704810999868</c:v>
                </c:pt>
                <c:pt idx="18">
                  <c:v>75.029891937761619</c:v>
                </c:pt>
                <c:pt idx="19">
                  <c:v>75.064103589556424</c:v>
                </c:pt>
                <c:pt idx="20">
                  <c:v>75.098339777332455</c:v>
                </c:pt>
                <c:pt idx="21">
                  <c:v>75.132600511983455</c:v>
                </c:pt>
                <c:pt idx="22">
                  <c:v>75.166885804348524</c:v>
                </c:pt>
                <c:pt idx="23">
                  <c:v>75.201195665211657</c:v>
                </c:pt>
                <c:pt idx="24">
                  <c:v>75.235530105301422</c:v>
                </c:pt>
                <c:pt idx="25">
                  <c:v>75.26988913529047</c:v>
                </c:pt>
                <c:pt idx="26">
                  <c:v>75.304272765795204</c:v>
                </c:pt>
                <c:pt idx="27">
                  <c:v>75.338681007375371</c:v>
                </c:pt>
                <c:pt idx="28">
                  <c:v>75.373113870533714</c:v>
                </c:pt>
                <c:pt idx="29">
                  <c:v>75.407571365715413</c:v>
                </c:pt>
                <c:pt idx="30">
                  <c:v>75.442053503307946</c:v>
                </c:pt>
                <c:pt idx="31">
                  <c:v>75.476560293640375</c:v>
                </c:pt>
                <c:pt idx="32">
                  <c:v>75.511091746983283</c:v>
                </c:pt>
                <c:pt idx="33">
                  <c:v>75.545647873547978</c:v>
                </c:pt>
                <c:pt idx="34">
                  <c:v>75.580228683486425</c:v>
                </c:pt>
                <c:pt idx="35">
                  <c:v>75.614834186890647</c:v>
                </c:pt>
                <c:pt idx="36">
                  <c:v>75.649464393792371</c:v>
                </c:pt>
                <c:pt idx="37">
                  <c:v>75.684119314162615</c:v>
                </c:pt>
                <c:pt idx="38">
                  <c:v>75.718798957911162</c:v>
                </c:pt>
                <c:pt idx="39">
                  <c:v>75.753503334886346</c:v>
                </c:pt>
                <c:pt idx="40">
                  <c:v>75.788232454874489</c:v>
                </c:pt>
                <c:pt idx="41">
                  <c:v>75.822986327599409</c:v>
                </c:pt>
                <c:pt idx="42">
                  <c:v>75.857764962722186</c:v>
                </c:pt>
                <c:pt idx="43">
                  <c:v>75.892568369840561</c:v>
                </c:pt>
                <c:pt idx="44">
                  <c:v>75.927396558488553</c:v>
                </c:pt>
                <c:pt idx="45">
                  <c:v>75.962249538136135</c:v>
                </c:pt>
                <c:pt idx="46">
                  <c:v>75.997127318188603</c:v>
                </c:pt>
                <c:pt idx="47">
                  <c:v>76.032029907986271</c:v>
                </c:pt>
                <c:pt idx="48">
                  <c:v>76.066957316804022</c:v>
                </c:pt>
                <c:pt idx="49">
                  <c:v>76.101909553850774</c:v>
                </c:pt>
                <c:pt idx="50">
                  <c:v>76.136886628269096</c:v>
                </c:pt>
                <c:pt idx="51">
                  <c:v>76.171888549134877</c:v>
                </c:pt>
                <c:pt idx="52">
                  <c:v>76.206915325456578</c:v>
                </c:pt>
                <c:pt idx="53">
                  <c:v>76.241966966175113</c:v>
                </c:pt>
                <c:pt idx="54">
                  <c:v>76.277043480163115</c:v>
                </c:pt>
                <c:pt idx="55">
                  <c:v>76.312144876224636</c:v>
                </c:pt>
                <c:pt idx="56">
                  <c:v>76.347271163094717</c:v>
                </c:pt>
                <c:pt idx="57">
                  <c:v>76.382422349438741</c:v>
                </c:pt>
                <c:pt idx="58">
                  <c:v>76.417598443852143</c:v>
                </c:pt>
                <c:pt idx="59">
                  <c:v>76.452799454859928</c:v>
                </c:pt>
                <c:pt idx="60">
                  <c:v>76.48802539091605</c:v>
                </c:pt>
                <c:pt idx="61">
                  <c:v>76.52327626040308</c:v>
                </c:pt>
                <c:pt idx="62">
                  <c:v>76.55855207163178</c:v>
                </c:pt>
                <c:pt idx="63">
                  <c:v>76.593852832840412</c:v>
                </c:pt>
                <c:pt idx="64">
                  <c:v>76.629178552194418</c:v>
                </c:pt>
                <c:pt idx="65">
                  <c:v>76.664529237785956</c:v>
                </c:pt>
                <c:pt idx="66">
                  <c:v>76.699904897633317</c:v>
                </c:pt>
                <c:pt idx="67">
                  <c:v>76.735305539680482</c:v>
                </c:pt>
                <c:pt idx="68">
                  <c:v>76.770731171796569</c:v>
                </c:pt>
                <c:pt idx="69">
                  <c:v>76.806181801775523</c:v>
                </c:pt>
                <c:pt idx="70">
                  <c:v>76.841657437335428</c:v>
                </c:pt>
                <c:pt idx="71">
                  <c:v>76.877158086118058</c:v>
                </c:pt>
                <c:pt idx="72">
                  <c:v>76.912683755688448</c:v>
                </c:pt>
                <c:pt idx="73">
                  <c:v>76.948234453534241</c:v>
                </c:pt>
                <c:pt idx="74">
                  <c:v>76.983810187065401</c:v>
                </c:pt>
                <c:pt idx="75">
                  <c:v>77.01941096361351</c:v>
                </c:pt>
                <c:pt idx="76">
                  <c:v>77.055036790431302</c:v>
                </c:pt>
                <c:pt idx="77">
                  <c:v>77.090687674692234</c:v>
                </c:pt>
                <c:pt idx="78">
                  <c:v>77.126363623489866</c:v>
                </c:pt>
                <c:pt idx="79">
                  <c:v>77.162064643837354</c:v>
                </c:pt>
                <c:pt idx="80">
                  <c:v>77.197790742667024</c:v>
                </c:pt>
                <c:pt idx="81">
                  <c:v>77.233541926829744</c:v>
                </c:pt>
                <c:pt idx="82">
                  <c:v>77.269318203094414</c:v>
                </c:pt>
                <c:pt idx="83">
                  <c:v>77.305119578147455</c:v>
                </c:pt>
                <c:pt idx="84">
                  <c:v>77.34094605859228</c:v>
                </c:pt>
                <c:pt idx="85">
                  <c:v>77.376797650948774</c:v>
                </c:pt>
                <c:pt idx="86">
                  <c:v>77.41267436165262</c:v>
                </c:pt>
                <c:pt idx="87">
                  <c:v>77.448576197055047</c:v>
                </c:pt>
                <c:pt idx="88">
                  <c:v>77.484503163421834</c:v>
                </c:pt>
                <c:pt idx="89">
                  <c:v>77.52045526693334</c:v>
                </c:pt>
                <c:pt idx="90">
                  <c:v>77.556432513683404</c:v>
                </c:pt>
                <c:pt idx="91">
                  <c:v>77.592434909679142</c:v>
                </c:pt>
                <c:pt idx="92">
                  <c:v>77.62846246084024</c:v>
                </c:pt>
                <c:pt idx="93">
                  <c:v>77.664515172998449</c:v>
                </c:pt>
                <c:pt idx="94">
                  <c:v>77.700593051896988</c:v>
                </c:pt>
                <c:pt idx="95">
                  <c:v>77.736696103190013</c:v>
                </c:pt>
                <c:pt idx="96">
                  <c:v>77.772824332442013</c:v>
                </c:pt>
                <c:pt idx="97">
                  <c:v>77.808977745127279</c:v>
                </c:pt>
                <c:pt idx="98">
                  <c:v>77.845156346629267</c:v>
                </c:pt>
                <c:pt idx="99">
                  <c:v>77.881360142240098</c:v>
                </c:pt>
                <c:pt idx="100">
                  <c:v>77.91758913715995</c:v>
                </c:pt>
                <c:pt idx="101">
                  <c:v>77.953843336496405</c:v>
                </c:pt>
                <c:pt idx="102">
                  <c:v>77.990122745263974</c:v>
                </c:pt>
                <c:pt idx="103">
                  <c:v>78.026427368383409</c:v>
                </c:pt>
                <c:pt idx="104">
                  <c:v>78.062757210681241</c:v>
                </c:pt>
                <c:pt idx="105">
                  <c:v>78.099112276888974</c:v>
                </c:pt>
                <c:pt idx="106">
                  <c:v>78.135492571642672</c:v>
                </c:pt>
                <c:pt idx="107">
                  <c:v>78.171898099482334</c:v>
                </c:pt>
                <c:pt idx="108">
                  <c:v>78.208328864851225</c:v>
                </c:pt>
                <c:pt idx="109">
                  <c:v>78.244784872095238</c:v>
                </c:pt>
                <c:pt idx="110">
                  <c:v>78.281266125462381</c:v>
                </c:pt>
                <c:pt idx="111">
                  <c:v>78.317772629102109</c:v>
                </c:pt>
                <c:pt idx="112">
                  <c:v>78.354304387064715</c:v>
                </c:pt>
                <c:pt idx="113">
                  <c:v>78.390861403300732</c:v>
                </c:pt>
                <c:pt idx="114">
                  <c:v>78.427443681660193</c:v>
                </c:pt>
                <c:pt idx="115">
                  <c:v>78.464051225892192</c:v>
                </c:pt>
                <c:pt idx="116">
                  <c:v>78.500684039644113</c:v>
                </c:pt>
                <c:pt idx="117">
                  <c:v>78.537342126461013</c:v>
                </c:pt>
                <c:pt idx="118">
                  <c:v>78.574025489785072</c:v>
                </c:pt>
                <c:pt idx="119">
                  <c:v>78.610734132954789</c:v>
                </c:pt>
                <c:pt idx="120">
                  <c:v>78.647468059204527</c:v>
                </c:pt>
                <c:pt idx="121">
                  <c:v>78.684227271663715</c:v>
                </c:pt>
                <c:pt idx="122">
                  <c:v>78.721011773356281</c:v>
                </c:pt>
                <c:pt idx="123">
                  <c:v>78.757821567199954</c:v>
                </c:pt>
                <c:pt idx="124">
                  <c:v>78.794656656005614</c:v>
                </c:pt>
                <c:pt idx="125">
                  <c:v>78.831517042476648</c:v>
                </c:pt>
                <c:pt idx="126">
                  <c:v>78.868402729208299</c:v>
                </c:pt>
                <c:pt idx="127">
                  <c:v>78.905313718686912</c:v>
                </c:pt>
                <c:pt idx="128">
                  <c:v>78.942250013289367</c:v>
                </c:pt>
                <c:pt idx="129">
                  <c:v>78.979211615282367</c:v>
                </c:pt>
                <c:pt idx="130">
                  <c:v>79.016198526821682</c:v>
                </c:pt>
                <c:pt idx="131">
                  <c:v>79.053210749951631</c:v>
                </c:pt>
                <c:pt idx="132">
                  <c:v>79.090248286604194</c:v>
                </c:pt>
                <c:pt idx="133">
                  <c:v>79.127311138598515</c:v>
                </c:pt>
                <c:pt idx="134">
                  <c:v>79.164399307640096</c:v>
                </c:pt>
                <c:pt idx="135">
                  <c:v>79.201512795320042</c:v>
                </c:pt>
                <c:pt idx="136">
                  <c:v>79.238651603114548</c:v>
                </c:pt>
                <c:pt idx="137">
                  <c:v>79.275815732384046</c:v>
                </c:pt>
                <c:pt idx="138">
                  <c:v>79.313005184372528</c:v>
                </c:pt>
                <c:pt idx="139">
                  <c:v>79.350219960206871</c:v>
                </c:pt>
                <c:pt idx="140">
                  <c:v>79.387460060896032</c:v>
                </c:pt>
                <c:pt idx="141">
                  <c:v>79.424725487330448</c:v>
                </c:pt>
                <c:pt idx="142">
                  <c:v>79.462016240281258</c:v>
                </c:pt>
                <c:pt idx="143">
                  <c:v>79.499332320399503</c:v>
                </c:pt>
                <c:pt idx="144">
                  <c:v>79.536673728215575</c:v>
                </c:pt>
                <c:pt idx="145">
                  <c:v>79.574040464138278</c:v>
                </c:pt>
                <c:pt idx="146">
                  <c:v>79.611432528454174</c:v>
                </c:pt>
                <c:pt idx="147">
                  <c:v>79.648849921326942</c:v>
                </c:pt>
                <c:pt idx="148">
                  <c:v>79.686292642796474</c:v>
                </c:pt>
                <c:pt idx="149">
                  <c:v>79.723760692778185</c:v>
                </c:pt>
                <c:pt idx="150">
                  <c:v>79.761254071062268</c:v>
                </c:pt>
                <c:pt idx="151">
                  <c:v>79.79877277731299</c:v>
                </c:pt>
                <c:pt idx="152">
                  <c:v>79.836316811067775</c:v>
                </c:pt>
                <c:pt idx="153">
                  <c:v>79.873886171736586</c:v>
                </c:pt>
                <c:pt idx="154">
                  <c:v>79.911480858601124</c:v>
                </c:pt>
                <c:pt idx="155">
                  <c:v>79.949100870813979</c:v>
                </c:pt>
                <c:pt idx="156">
                  <c:v>79.986746207397942</c:v>
                </c:pt>
                <c:pt idx="157">
                  <c:v>80.024416867245179</c:v>
                </c:pt>
                <c:pt idx="158">
                  <c:v>80.062112849116431</c:v>
                </c:pt>
                <c:pt idx="159">
                  <c:v>80.099834151640295</c:v>
                </c:pt>
                <c:pt idx="160">
                  <c:v>80.137580773312308</c:v>
                </c:pt>
                <c:pt idx="161">
                  <c:v>80.175352712494259</c:v>
                </c:pt>
                <c:pt idx="162">
                  <c:v>80.213149967413372</c:v>
                </c:pt>
                <c:pt idx="163">
                  <c:v>80.250972536161385</c:v>
                </c:pt>
                <c:pt idx="164">
                  <c:v>80.288820416693909</c:v>
                </c:pt>
                <c:pt idx="165">
                  <c:v>80.326693606829508</c:v>
                </c:pt>
                <c:pt idx="166">
                  <c:v>80.364592104248914</c:v>
                </c:pt>
                <c:pt idx="167">
                  <c:v>80.402515906494088</c:v>
                </c:pt>
                <c:pt idx="168">
                  <c:v>80.440465010967671</c:v>
                </c:pt>
                <c:pt idx="169">
                  <c:v>80.478439414931799</c:v>
                </c:pt>
                <c:pt idx="170">
                  <c:v>80.516439115507524</c:v>
                </c:pt>
                <c:pt idx="171">
                  <c:v>80.554464109673887</c:v>
                </c:pt>
                <c:pt idx="172">
                  <c:v>80.592514394267099</c:v>
                </c:pt>
                <c:pt idx="173">
                  <c:v>80.630589965979524</c:v>
                </c:pt>
                <c:pt idx="174">
                  <c:v>80.668690821359149</c:v>
                </c:pt>
                <c:pt idx="175">
                  <c:v>80.706816956808467</c:v>
                </c:pt>
                <c:pt idx="176">
                  <c:v>80.744968368583599</c:v>
                </c:pt>
                <c:pt idx="177">
                  <c:v>80.783145052793643</c:v>
                </c:pt>
                <c:pt idx="178">
                  <c:v>80.821347005399602</c:v>
                </c:pt>
                <c:pt idx="179">
                  <c:v>80.859574222213595</c:v>
                </c:pt>
                <c:pt idx="180">
                  <c:v>80.897826698897902</c:v>
                </c:pt>
                <c:pt idx="181">
                  <c:v>80.936104430964249</c:v>
                </c:pt>
                <c:pt idx="182">
                  <c:v>80.974407413772667</c:v>
                </c:pt>
                <c:pt idx="183">
                  <c:v>81.012735642530799</c:v>
                </c:pt>
                <c:pt idx="184">
                  <c:v>81.051089112292942</c:v>
                </c:pt>
                <c:pt idx="185">
                  <c:v>81.089467817959047</c:v>
                </c:pt>
                <c:pt idx="186">
                  <c:v>81.127871754273954</c:v>
                </c:pt>
                <c:pt idx="187">
                  <c:v>81.166300915826412</c:v>
                </c:pt>
                <c:pt idx="188">
                  <c:v>81.204755297048109</c:v>
                </c:pt>
                <c:pt idx="189">
                  <c:v>81.243234892212811</c:v>
                </c:pt>
                <c:pt idx="190">
                  <c:v>81.281739695435533</c:v>
                </c:pt>
                <c:pt idx="191">
                  <c:v>81.320269700671304</c:v>
                </c:pt>
                <c:pt idx="192">
                  <c:v>81.358824901714527</c:v>
                </c:pt>
                <c:pt idx="193">
                  <c:v>81.397405292197917</c:v>
                </c:pt>
                <c:pt idx="194">
                  <c:v>81.436010865591527</c:v>
                </c:pt>
                <c:pt idx="195">
                  <c:v>81.474641615201833</c:v>
                </c:pt>
                <c:pt idx="196">
                  <c:v>81.513297534170846</c:v>
                </c:pt>
                <c:pt idx="197">
                  <c:v>81.551978615474852</c:v>
                </c:pt>
                <c:pt idx="198">
                  <c:v>81.590684851923925</c:v>
                </c:pt>
                <c:pt idx="199">
                  <c:v>81.629416236160537</c:v>
                </c:pt>
                <c:pt idx="200">
                  <c:v>81.668172760658734</c:v>
                </c:pt>
                <c:pt idx="201">
                  <c:v>81.706954417723225</c:v>
                </c:pt>
                <c:pt idx="202">
                  <c:v>81.745761199488214</c:v>
                </c:pt>
                <c:pt idx="203">
                  <c:v>81.784593097916584</c:v>
                </c:pt>
                <c:pt idx="204">
                  <c:v>81.823450104798781</c:v>
                </c:pt>
                <c:pt idx="205">
                  <c:v>81.862332211751905</c:v>
                </c:pt>
                <c:pt idx="206">
                  <c:v>81.901239410218551</c:v>
                </c:pt>
                <c:pt idx="207">
                  <c:v>81.940171691465935</c:v>
                </c:pt>
                <c:pt idx="208">
                  <c:v>81.979129046584887</c:v>
                </c:pt>
                <c:pt idx="209">
                  <c:v>82.018111466488605</c:v>
                </c:pt>
                <c:pt idx="210">
                  <c:v>82.057118941911952</c:v>
                </c:pt>
                <c:pt idx="211">
                  <c:v>82.096151463410123</c:v>
                </c:pt>
                <c:pt idx="212">
                  <c:v>82.135209021357809</c:v>
                </c:pt>
                <c:pt idx="213">
                  <c:v>82.174291605948014</c:v>
                </c:pt>
                <c:pt idx="214">
                  <c:v>82.213399207191102</c:v>
                </c:pt>
                <c:pt idx="215">
                  <c:v>82.252531814913652</c:v>
                </c:pt>
                <c:pt idx="216">
                  <c:v>82.291689418757414</c:v>
                </c:pt>
                <c:pt idx="217">
                  <c:v>82.330872008178318</c:v>
                </c:pt>
                <c:pt idx="218">
                  <c:v>82.370079572445292</c:v>
                </c:pt>
                <c:pt idx="219">
                  <c:v>82.409312100639283</c:v>
                </c:pt>
                <c:pt idx="220">
                  <c:v>82.448569581652052</c:v>
                </c:pt>
                <c:pt idx="221">
                  <c:v>82.487852004185228</c:v>
                </c:pt>
                <c:pt idx="222">
                  <c:v>82.527159356748982</c:v>
                </c:pt>
                <c:pt idx="223">
                  <c:v>82.566491627661236</c:v>
                </c:pt>
                <c:pt idx="224">
                  <c:v>82.605848805046264</c:v>
                </c:pt>
                <c:pt idx="225">
                  <c:v>82.645230876833779</c:v>
                </c:pt>
                <c:pt idx="226">
                  <c:v>82.684637830757694</c:v>
                </c:pt>
                <c:pt idx="227">
                  <c:v>82.724069654355006</c:v>
                </c:pt>
                <c:pt idx="228">
                  <c:v>82.763526334964766</c:v>
                </c:pt>
                <c:pt idx="229">
                  <c:v>82.803007859726762</c:v>
                </c:pt>
                <c:pt idx="230">
                  <c:v>82.84251421558055</c:v>
                </c:pt>
                <c:pt idx="231">
                  <c:v>82.882045389264277</c:v>
                </c:pt>
                <c:pt idx="232">
                  <c:v>82.921601367313301</c:v>
                </c:pt>
                <c:pt idx="233">
                  <c:v>82.961182136059378</c:v>
                </c:pt>
                <c:pt idx="234">
                  <c:v>83.000787681629276</c:v>
                </c:pt>
                <c:pt idx="235">
                  <c:v>83.040417989943521</c:v>
                </c:pt>
                <c:pt idx="236">
                  <c:v>83.080073046715526</c:v>
                </c:pt>
                <c:pt idx="237">
                  <c:v>83.119752837450108</c:v>
                </c:pt>
                <c:pt idx="238">
                  <c:v>83.159457347442384</c:v>
                </c:pt>
                <c:pt idx="239">
                  <c:v>83.199186561776685</c:v>
                </c:pt>
                <c:pt idx="240">
                  <c:v>83.238940465325129</c:v>
                </c:pt>
                <c:pt idx="241">
                  <c:v>83.278719042746616</c:v>
                </c:pt>
                <c:pt idx="242">
                  <c:v>83.318522278485531</c:v>
                </c:pt>
                <c:pt idx="243">
                  <c:v>83.358350156770499</c:v>
                </c:pt>
                <c:pt idx="244">
                  <c:v>83.398202661613126</c:v>
                </c:pt>
                <c:pt idx="245">
                  <c:v>83.438079776806887</c:v>
                </c:pt>
                <c:pt idx="246">
                  <c:v>83.477981485925724</c:v>
                </c:pt>
                <c:pt idx="247">
                  <c:v>83.517907772322928</c:v>
                </c:pt>
                <c:pt idx="248">
                  <c:v>83.55785861912976</c:v>
                </c:pt>
                <c:pt idx="249">
                  <c:v>83.597834009254314</c:v>
                </c:pt>
                <c:pt idx="250">
                  <c:v>83.637833925380178</c:v>
                </c:pt>
                <c:pt idx="251">
                  <c:v>83.677858349965106</c:v>
                </c:pt>
                <c:pt idx="252">
                  <c:v>83.717907265239873</c:v>
                </c:pt>
                <c:pt idx="253">
                  <c:v>83.757980653206801</c:v>
                </c:pt>
                <c:pt idx="254">
                  <c:v>83.798078495638705</c:v>
                </c:pt>
                <c:pt idx="255">
                  <c:v>83.838200774077279</c:v>
                </c:pt>
                <c:pt idx="256">
                  <c:v>83.878347469832107</c:v>
                </c:pt>
                <c:pt idx="257">
                  <c:v>83.918518563979077</c:v>
                </c:pt>
                <c:pt idx="258">
                  <c:v>83.958714037359243</c:v>
                </c:pt>
                <c:pt idx="259">
                  <c:v>83.998933870577403</c:v>
                </c:pt>
                <c:pt idx="260">
                  <c:v>84.039178044000778</c:v>
                </c:pt>
                <c:pt idx="261">
                  <c:v>84.07944653775759</c:v>
                </c:pt>
                <c:pt idx="262">
                  <c:v>84.119739331735971</c:v>
                </c:pt>
                <c:pt idx="263">
                  <c:v>84.160056405582253</c:v>
                </c:pt>
                <c:pt idx="264">
                  <c:v>84.200397738699806</c:v>
                </c:pt>
                <c:pt idx="265">
                  <c:v>84.240763310247672</c:v>
                </c:pt>
                <c:pt idx="266">
                  <c:v>84.281153099139104</c:v>
                </c:pt>
                <c:pt idx="267">
                  <c:v>84.321567084040254</c:v>
                </c:pt>
                <c:pt idx="268">
                  <c:v>84.362005243368642</c:v>
                </c:pt>
                <c:pt idx="269">
                  <c:v>84.402467555291963</c:v>
                </c:pt>
                <c:pt idx="270">
                  <c:v>84.442953997726491</c:v>
                </c:pt>
                <c:pt idx="271">
                  <c:v>84.483464548335718</c:v>
                </c:pt>
                <c:pt idx="272">
                  <c:v>84.523999184529046</c:v>
                </c:pt>
                <c:pt idx="273">
                  <c:v>84.564557883460068</c:v>
                </c:pt>
                <c:pt idx="274">
                  <c:v>84.60514062202553</c:v>
                </c:pt>
                <c:pt idx="275">
                  <c:v>84.645747376863511</c:v>
                </c:pt>
                <c:pt idx="276">
                  <c:v>84.686378124352188</c:v>
                </c:pt>
                <c:pt idx="277">
                  <c:v>84.727032840608274</c:v>
                </c:pt>
                <c:pt idx="278">
                  <c:v>84.767711501485635</c:v>
                </c:pt>
                <c:pt idx="279">
                  <c:v>84.808414082573705</c:v>
                </c:pt>
                <c:pt idx="280">
                  <c:v>84.849140559196087</c:v>
                </c:pt>
                <c:pt idx="281">
                  <c:v>84.889890906409036</c:v>
                </c:pt>
                <c:pt idx="282">
                  <c:v>84.930665098999896</c:v>
                </c:pt>
                <c:pt idx="283">
                  <c:v>84.971463111485747</c:v>
                </c:pt>
                <c:pt idx="284">
                  <c:v>85.012284918111675</c:v>
                </c:pt>
                <c:pt idx="285">
                  <c:v>85.053130492849476</c:v>
                </c:pt>
                <c:pt idx="286">
                  <c:v>85.093999809395882</c:v>
                </c:pt>
                <c:pt idx="287">
                  <c:v>85.134892841171236</c:v>
                </c:pt>
                <c:pt idx="288">
                  <c:v>85.175809561317834</c:v>
                </c:pt>
                <c:pt idx="289">
                  <c:v>85.216749942698385</c:v>
                </c:pt>
                <c:pt idx="290">
                  <c:v>85.25771395789441</c:v>
                </c:pt>
                <c:pt idx="291">
                  <c:v>85.298701579204788</c:v>
                </c:pt>
                <c:pt idx="292">
                  <c:v>85.339712778644028</c:v>
                </c:pt>
                <c:pt idx="293">
                  <c:v>85.38074752794077</c:v>
                </c:pt>
                <c:pt idx="294">
                  <c:v>85.421805798536184</c:v>
                </c:pt>
                <c:pt idx="295">
                  <c:v>85.462887561582292</c:v>
                </c:pt>
                <c:pt idx="296">
                  <c:v>85.503992787940476</c:v>
                </c:pt>
                <c:pt idx="297">
                  <c:v>85.545121448179685</c:v>
                </c:pt>
                <c:pt idx="298">
                  <c:v>85.586273512575019</c:v>
                </c:pt>
                <c:pt idx="299">
                  <c:v>85.627448951105904</c:v>
                </c:pt>
                <c:pt idx="300">
                  <c:v>85.66864773345452</c:v>
                </c:pt>
                <c:pt idx="301">
                  <c:v>85.709869829004148</c:v>
                </c:pt>
                <c:pt idx="302">
                  <c:v>85.751115206837483</c:v>
                </c:pt>
                <c:pt idx="303">
                  <c:v>85.792383835734967</c:v>
                </c:pt>
                <c:pt idx="304">
                  <c:v>85.833675684173159</c:v>
                </c:pt>
                <c:pt idx="305">
                  <c:v>85.874990720322913</c:v>
                </c:pt>
                <c:pt idx="306">
                  <c:v>85.916328912047788</c:v>
                </c:pt>
                <c:pt idx="307">
                  <c:v>85.957690226902344</c:v>
                </c:pt>
                <c:pt idx="308">
                  <c:v>85.999074632130345</c:v>
                </c:pt>
                <c:pt idx="309">
                  <c:v>86.040482094663105</c:v>
                </c:pt>
                <c:pt idx="310">
                  <c:v>86.081912581117663</c:v>
                </c:pt>
                <c:pt idx="311">
                  <c:v>86.123366057795167</c:v>
                </c:pt>
                <c:pt idx="312">
                  <c:v>86.164842490678993</c:v>
                </c:pt>
                <c:pt idx="313">
                  <c:v>86.206341845433087</c:v>
                </c:pt>
                <c:pt idx="314">
                  <c:v>86.24786408740006</c:v>
                </c:pt>
                <c:pt idx="315">
                  <c:v>86.289409181599581</c:v>
                </c:pt>
                <c:pt idx="316">
                  <c:v>86.330977092726386</c:v>
                </c:pt>
                <c:pt idx="317">
                  <c:v>86.372567785148675</c:v>
                </c:pt>
                <c:pt idx="318">
                  <c:v>86.414181222906151</c:v>
                </c:pt>
                <c:pt idx="319">
                  <c:v>86.455817369708328</c:v>
                </c:pt>
                <c:pt idx="320">
                  <c:v>86.497476188932495</c:v>
                </c:pt>
                <c:pt idx="321">
                  <c:v>86.539157643622133</c:v>
                </c:pt>
                <c:pt idx="322">
                  <c:v>86.580861696484916</c:v>
                </c:pt>
                <c:pt idx="323">
                  <c:v>86.622588309890858</c:v>
                </c:pt>
                <c:pt idx="324">
                  <c:v>86.664337445870501</c:v>
                </c:pt>
                <c:pt idx="325">
                  <c:v>86.706109066112944</c:v>
                </c:pt>
                <c:pt idx="326">
                  <c:v>86.747903131964136</c:v>
                </c:pt>
                <c:pt idx="327">
                  <c:v>86.789719604424732</c:v>
                </c:pt>
                <c:pt idx="328">
                  <c:v>86.831558444148399</c:v>
                </c:pt>
                <c:pt idx="329">
                  <c:v>86.8734196114398</c:v>
                </c:pt>
                <c:pt idx="330">
                  <c:v>86.915303066252662</c:v>
                </c:pt>
                <c:pt idx="331">
                  <c:v>86.95720876818784</c:v>
                </c:pt>
                <c:pt idx="332">
                  <c:v>86.999136676491432</c:v>
                </c:pt>
                <c:pt idx="333">
                  <c:v>87.041086750052742</c:v>
                </c:pt>
                <c:pt idx="334">
                  <c:v>87.083058947402449</c:v>
                </c:pt>
                <c:pt idx="335">
                  <c:v>87.125053226710335</c:v>
                </c:pt>
                <c:pt idx="336">
                  <c:v>87.167069545783633</c:v>
                </c:pt>
                <c:pt idx="337">
                  <c:v>87.209107862064897</c:v>
                </c:pt>
                <c:pt idx="338">
                  <c:v>87.2511681326299</c:v>
                </c:pt>
                <c:pt idx="339">
                  <c:v>87.293250314185727</c:v>
                </c:pt>
                <c:pt idx="340">
                  <c:v>87.335354363068717</c:v>
                </c:pt>
                <c:pt idx="341">
                  <c:v>87.377480235242473</c:v>
                </c:pt>
                <c:pt idx="342">
                  <c:v>87.419627886295672</c:v>
                </c:pt>
                <c:pt idx="343">
                  <c:v>87.461797271440091</c:v>
                </c:pt>
                <c:pt idx="344">
                  <c:v>87.503988345508603</c:v>
                </c:pt>
                <c:pt idx="345">
                  <c:v>87.54620106295296</c:v>
                </c:pt>
                <c:pt idx="346">
                  <c:v>87.588435377841805</c:v>
                </c:pt>
                <c:pt idx="347">
                  <c:v>87.630691243858465</c:v>
                </c:pt>
                <c:pt idx="348">
                  <c:v>87.672968614298938</c:v>
                </c:pt>
                <c:pt idx="349">
                  <c:v>87.715267442069731</c:v>
                </c:pt>
                <c:pt idx="350">
                  <c:v>87.757587679685642</c:v>
                </c:pt>
                <c:pt idx="351">
                  <c:v>87.799929279267744</c:v>
                </c:pt>
                <c:pt idx="352">
                  <c:v>87.842292192541137</c:v>
                </c:pt>
                <c:pt idx="353">
                  <c:v>87.884676370832793</c:v>
                </c:pt>
                <c:pt idx="354">
                  <c:v>87.92708176506936</c:v>
                </c:pt>
                <c:pt idx="355">
                  <c:v>87.969508325774981</c:v>
                </c:pt>
                <c:pt idx="356">
                  <c:v>88.011956003069173</c:v>
                </c:pt>
                <c:pt idx="357">
                  <c:v>88.054424746664424</c:v>
                </c:pt>
                <c:pt idx="358">
                  <c:v>88.09691450586412</c:v>
                </c:pt>
                <c:pt idx="359">
                  <c:v>88.139425229560217</c:v>
                </c:pt>
                <c:pt idx="360">
                  <c:v>88.181956866231047</c:v>
                </c:pt>
                <c:pt idx="361">
                  <c:v>88.224509363939049</c:v>
                </c:pt>
                <c:pt idx="362">
                  <c:v>88.267082670328449</c:v>
                </c:pt>
                <c:pt idx="363">
                  <c:v>88.309676732622918</c:v>
                </c:pt>
                <c:pt idx="364">
                  <c:v>88.352291497623469</c:v>
                </c:pt>
                <c:pt idx="365">
                  <c:v>88.394926911705994</c:v>
                </c:pt>
                <c:pt idx="366">
                  <c:v>88.437582920818897</c:v>
                </c:pt>
                <c:pt idx="367">
                  <c:v>88.480259470480945</c:v>
                </c:pt>
                <c:pt idx="368">
                  <c:v>88.522956505778737</c:v>
                </c:pt>
                <c:pt idx="369">
                  <c:v>88.56567397136439</c:v>
                </c:pt>
                <c:pt idx="370">
                  <c:v>88.608411811453252</c:v>
                </c:pt>
                <c:pt idx="371">
                  <c:v>88.651169969821382</c:v>
                </c:pt>
                <c:pt idx="372">
                  <c:v>88.693948389803282</c:v>
                </c:pt>
                <c:pt idx="373">
                  <c:v>88.736747014289449</c:v>
                </c:pt>
                <c:pt idx="374">
                  <c:v>88.779565785723833</c:v>
                </c:pt>
                <c:pt idx="375">
                  <c:v>88.822404646101575</c:v>
                </c:pt>
                <c:pt idx="376">
                  <c:v>88.865263536966467</c:v>
                </c:pt>
                <c:pt idx="377">
                  <c:v>88.90814239940849</c:v>
                </c:pt>
                <c:pt idx="378">
                  <c:v>88.951041174061359</c:v>
                </c:pt>
                <c:pt idx="379">
                  <c:v>88.993959801100104</c:v>
                </c:pt>
                <c:pt idx="380">
                  <c:v>89.036898220238385</c:v>
                </c:pt>
                <c:pt idx="381">
                  <c:v>89.079856370726134</c:v>
                </c:pt>
                <c:pt idx="382">
                  <c:v>89.122834191347081</c:v>
                </c:pt>
                <c:pt idx="383">
                  <c:v>89.165831620416014</c:v>
                </c:pt>
                <c:pt idx="384">
                  <c:v>89.208848595776388</c:v>
                </c:pt>
                <c:pt idx="385">
                  <c:v>89.251885054797683</c:v>
                </c:pt>
                <c:pt idx="386">
                  <c:v>89.29494093437286</c:v>
                </c:pt>
                <c:pt idx="387">
                  <c:v>89.338016170915779</c:v>
                </c:pt>
                <c:pt idx="388">
                  <c:v>89.381110700358576</c:v>
                </c:pt>
                <c:pt idx="389">
                  <c:v>89.424224458148998</c:v>
                </c:pt>
                <c:pt idx="390">
                  <c:v>89.467357379247829</c:v>
                </c:pt>
                <c:pt idx="391">
                  <c:v>89.51050939812626</c:v>
                </c:pt>
                <c:pt idx="392">
                  <c:v>89.553680448763174</c:v>
                </c:pt>
                <c:pt idx="393">
                  <c:v>89.596870464642507</c:v>
                </c:pt>
                <c:pt idx="394">
                  <c:v>89.640079378750499</c:v>
                </c:pt>
                <c:pt idx="395">
                  <c:v>89.683307123573144</c:v>
                </c:pt>
                <c:pt idx="396">
                  <c:v>89.726553631093211</c:v>
                </c:pt>
                <c:pt idx="397">
                  <c:v>89.769818832787806</c:v>
                </c:pt>
                <c:pt idx="398">
                  <c:v>89.813102659625429</c:v>
                </c:pt>
                <c:pt idx="399">
                  <c:v>89.856405042063315</c:v>
                </c:pt>
                <c:pt idx="400">
                  <c:v>89.899725910044594</c:v>
                </c:pt>
                <c:pt idx="401">
                  <c:v>89.943065192995519</c:v>
                </c:pt>
                <c:pt idx="402">
                  <c:v>89.986422819822778</c:v>
                </c:pt>
                <c:pt idx="403">
                  <c:v>90.029798718910413</c:v>
                </c:pt>
                <c:pt idx="404">
                  <c:v>90.073192818117249</c:v>
                </c:pt>
                <c:pt idx="405">
                  <c:v>90.116605044773976</c:v>
                </c:pt>
                <c:pt idx="406">
                  <c:v>90.160035325680212</c:v>
                </c:pt>
                <c:pt idx="407">
                  <c:v>90.203483587101672</c:v>
                </c:pt>
                <c:pt idx="408">
                  <c:v>90.2469497547673</c:v>
                </c:pt>
                <c:pt idx="409">
                  <c:v>90.290433753866367</c:v>
                </c:pt>
                <c:pt idx="410">
                  <c:v>90.333935509045475</c:v>
                </c:pt>
                <c:pt idx="411">
                  <c:v>90.377454944405713</c:v>
                </c:pt>
                <c:pt idx="412">
                  <c:v>90.420991983499661</c:v>
                </c:pt>
                <c:pt idx="413">
                  <c:v>90.464546549328375</c:v>
                </c:pt>
                <c:pt idx="414">
                  <c:v>90.50811856433856</c:v>
                </c:pt>
                <c:pt idx="415">
                  <c:v>90.55170795041937</c:v>
                </c:pt>
                <c:pt idx="416">
                  <c:v>90.59531462889953</c:v>
                </c:pt>
                <c:pt idx="417">
                  <c:v>90.638938520544286</c:v>
                </c:pt>
                <c:pt idx="418">
                  <c:v>90.682579545552258</c:v>
                </c:pt>
                <c:pt idx="419">
                  <c:v>90.72623762355262</c:v>
                </c:pt>
                <c:pt idx="420">
                  <c:v>90.769912673601723</c:v>
                </c:pt>
                <c:pt idx="421">
                  <c:v>90.813604614180193</c:v>
                </c:pt>
                <c:pt idx="422">
                  <c:v>90.85731336318976</c:v>
                </c:pt>
                <c:pt idx="423">
                  <c:v>90.901038837950239</c:v>
                </c:pt>
                <c:pt idx="424">
                  <c:v>90.94478095519618</c:v>
                </c:pt>
                <c:pt idx="425">
                  <c:v>90.98853963107382</c:v>
                </c:pt>
                <c:pt idx="426">
                  <c:v>91.032314781138041</c:v>
                </c:pt>
                <c:pt idx="427">
                  <c:v>91.07610632034887</c:v>
                </c:pt>
                <c:pt idx="428">
                  <c:v>91.119914163068671</c:v>
                </c:pt>
                <c:pt idx="429">
                  <c:v>91.163738223058587</c:v>
                </c:pt>
                <c:pt idx="430">
                  <c:v>91.207578413475346</c:v>
                </c:pt>
                <c:pt idx="431">
                  <c:v>91.251434646868205</c:v>
                </c:pt>
                <c:pt idx="432">
                  <c:v>91.295306835175495</c:v>
                </c:pt>
                <c:pt idx="433">
                  <c:v>91.339194889721384</c:v>
                </c:pt>
                <c:pt idx="434">
                  <c:v>91.383098721212519</c:v>
                </c:pt>
                <c:pt idx="435">
                  <c:v>91.427018239734821</c:v>
                </c:pt>
                <c:pt idx="436">
                  <c:v>91.47095335474998</c:v>
                </c:pt>
                <c:pt idx="437">
                  <c:v>91.514903975092309</c:v>
                </c:pt>
                <c:pt idx="438">
                  <c:v>91.558870008965073</c:v>
                </c:pt>
                <c:pt idx="439">
                  <c:v>91.602851363937404</c:v>
                </c:pt>
                <c:pt idx="440">
                  <c:v>91.646847946940625</c:v>
                </c:pt>
                <c:pt idx="441">
                  <c:v>91.690859664265005</c:v>
                </c:pt>
                <c:pt idx="442">
                  <c:v>91.734886421556254</c:v>
                </c:pt>
                <c:pt idx="443">
                  <c:v>91.77892812381198</c:v>
                </c:pt>
                <c:pt idx="444">
                  <c:v>91.822984675378322</c:v>
                </c:pt>
                <c:pt idx="445">
                  <c:v>91.867055979946315</c:v>
                </c:pt>
                <c:pt idx="446">
                  <c:v>91.911141940548504</c:v>
                </c:pt>
                <c:pt idx="447">
                  <c:v>91.955242459555393</c:v>
                </c:pt>
                <c:pt idx="448">
                  <c:v>91.99935743867178</c:v>
                </c:pt>
                <c:pt idx="449">
                  <c:v>92.043486778933186</c:v>
                </c:pt>
                <c:pt idx="450">
                  <c:v>92.087630380702478</c:v>
                </c:pt>
                <c:pt idx="451">
                  <c:v>92.131788143665915</c:v>
                </c:pt>
                <c:pt idx="452">
                  <c:v>92.175959966829822</c:v>
                </c:pt>
                <c:pt idx="453">
                  <c:v>92.220145748516771</c:v>
                </c:pt>
                <c:pt idx="454">
                  <c:v>92.26434538636191</c:v>
                </c:pt>
                <c:pt idx="455">
                  <c:v>92.308558777309401</c:v>
                </c:pt>
                <c:pt idx="456">
                  <c:v>92.352785817608535</c:v>
                </c:pt>
                <c:pt idx="457">
                  <c:v>92.39702640281017</c:v>
                </c:pt>
                <c:pt idx="458">
                  <c:v>92.441280427762891</c:v>
                </c:pt>
                <c:pt idx="459">
                  <c:v>92.485547786609203</c:v>
                </c:pt>
                <c:pt idx="460">
                  <c:v>92.529828372781935</c:v>
                </c:pt>
                <c:pt idx="461">
                  <c:v>92.57412207900019</c:v>
                </c:pt>
                <c:pt idx="462">
                  <c:v>92.618428797265679</c:v>
                </c:pt>
                <c:pt idx="463">
                  <c:v>92.66274841885884</c:v>
                </c:pt>
                <c:pt idx="464">
                  <c:v>92.707080834334931</c:v>
                </c:pt>
                <c:pt idx="465">
                  <c:v>92.751425933520252</c:v>
                </c:pt>
                <c:pt idx="466">
                  <c:v>92.79578360550812</c:v>
                </c:pt>
                <c:pt idx="467">
                  <c:v>92.840153738654976</c:v>
                </c:pt>
                <c:pt idx="468">
                  <c:v>92.884536220576507</c:v>
                </c:pt>
                <c:pt idx="469">
                  <c:v>92.928930938143552</c:v>
                </c:pt>
                <c:pt idx="470">
                  <c:v>92.973337777478321</c:v>
                </c:pt>
                <c:pt idx="471">
                  <c:v>93.01775662395012</c:v>
                </c:pt>
                <c:pt idx="472">
                  <c:v>93.062187362171585</c:v>
                </c:pt>
                <c:pt idx="473">
                  <c:v>93.106629875994415</c:v>
                </c:pt>
                <c:pt idx="474">
                  <c:v>93.151084048505453</c:v>
                </c:pt>
                <c:pt idx="475">
                  <c:v>93.195549762022509</c:v>
                </c:pt>
                <c:pt idx="476">
                  <c:v>93.240026898090349</c:v>
                </c:pt>
                <c:pt idx="477">
                  <c:v>93.284515337476407</c:v>
                </c:pt>
                <c:pt idx="478">
                  <c:v>93.329014960166774</c:v>
                </c:pt>
                <c:pt idx="479">
                  <c:v>93.373525645361951</c:v>
                </c:pt>
                <c:pt idx="480">
                  <c:v>93.418047271472673</c:v>
                </c:pt>
                <c:pt idx="481">
                  <c:v>93.462579716115599</c:v>
                </c:pt>
                <c:pt idx="482">
                  <c:v>93.507122856109333</c:v>
                </c:pt>
                <c:pt idx="483">
                  <c:v>93.551676567469826</c:v>
                </c:pt>
                <c:pt idx="484">
                  <c:v>93.596240725406304</c:v>
                </c:pt>
                <c:pt idx="485">
                  <c:v>93.640815204316894</c:v>
                </c:pt>
                <c:pt idx="486">
                  <c:v>93.685399877784334</c:v>
                </c:pt>
                <c:pt idx="487">
                  <c:v>93.729994618571538</c:v>
                </c:pt>
                <c:pt idx="488">
                  <c:v>93.77459929861736</c:v>
                </c:pt>
                <c:pt idx="489">
                  <c:v>93.819213789031963</c:v>
                </c:pt>
                <c:pt idx="490">
                  <c:v>93.863837960092752</c:v>
                </c:pt>
                <c:pt idx="491">
                  <c:v>93.908471681239561</c:v>
                </c:pt>
                <c:pt idx="492">
                  <c:v>93.953114821070415</c:v>
                </c:pt>
                <c:pt idx="493">
                  <c:v>93.997767247336981</c:v>
                </c:pt>
                <c:pt idx="494">
                  <c:v>94.042428826940082</c:v>
                </c:pt>
                <c:pt idx="495">
                  <c:v>94.087099425925089</c:v>
                </c:pt>
                <c:pt idx="496">
                  <c:v>94.131778909477461</c:v>
                </c:pt>
                <c:pt idx="497">
                  <c:v>94.176467141918081</c:v>
                </c:pt>
                <c:pt idx="498">
                  <c:v>94.221163986698642</c:v>
                </c:pt>
                <c:pt idx="499">
                  <c:v>94.26586930639715</c:v>
                </c:pt>
                <c:pt idx="500">
                  <c:v>94.310582962713113</c:v>
                </c:pt>
                <c:pt idx="501">
                  <c:v>94.355304816462976</c:v>
                </c:pt>
                <c:pt idx="502">
                  <c:v>94.400034727575317</c:v>
                </c:pt>
                <c:pt idx="503">
                  <c:v>94.444772555086232</c:v>
                </c:pt>
                <c:pt idx="504">
                  <c:v>94.489518157134469</c:v>
                </c:pt>
                <c:pt idx="505">
                  <c:v>94.534271390956789</c:v>
                </c:pt>
                <c:pt idx="506">
                  <c:v>94.579032112883084</c:v>
                </c:pt>
                <c:pt idx="507">
                  <c:v>94.623800178331479</c:v>
                </c:pt>
                <c:pt idx="508">
                  <c:v>94.668575441803654</c:v>
                </c:pt>
                <c:pt idx="509">
                  <c:v>94.713357756879915</c:v>
                </c:pt>
                <c:pt idx="510">
                  <c:v>94.758146976214121</c:v>
                </c:pt>
                <c:pt idx="511">
                  <c:v>94.80294295152909</c:v>
                </c:pt>
                <c:pt idx="512">
                  <c:v>94.847745533611317</c:v>
                </c:pt>
                <c:pt idx="513">
                  <c:v>94.89255457230621</c:v>
                </c:pt>
                <c:pt idx="514">
                  <c:v>94.937369916512992</c:v>
                </c:pt>
                <c:pt idx="515">
                  <c:v>94.982191414179781</c:v>
                </c:pt>
                <c:pt idx="516">
                  <c:v>95.027018912298445</c:v>
                </c:pt>
                <c:pt idx="517">
                  <c:v>95.07185225689949</c:v>
                </c:pt>
                <c:pt idx="518">
                  <c:v>95.116691293047055</c:v>
                </c:pt>
                <c:pt idx="519">
                  <c:v>95.161535864833766</c:v>
                </c:pt>
                <c:pt idx="520">
                  <c:v>95.206385815375469</c:v>
                </c:pt>
                <c:pt idx="521">
                  <c:v>95.25124098680628</c:v>
                </c:pt>
                <c:pt idx="522">
                  <c:v>95.296101220273087</c:v>
                </c:pt>
                <c:pt idx="523">
                  <c:v>95.340966355930505</c:v>
                </c:pt>
                <c:pt idx="524">
                  <c:v>95.385836232935617</c:v>
                </c:pt>
                <c:pt idx="525">
                  <c:v>95.430710689442549</c:v>
                </c:pt>
                <c:pt idx="526">
                  <c:v>95.475589562597278</c:v>
                </c:pt>
                <c:pt idx="527">
                  <c:v>95.520472688532266</c:v>
                </c:pt>
                <c:pt idx="528">
                  <c:v>95.565359902360996</c:v>
                </c:pt>
                <c:pt idx="529">
                  <c:v>95.610251038172734</c:v>
                </c:pt>
                <c:pt idx="530">
                  <c:v>95.655145929026901</c:v>
                </c:pt>
                <c:pt idx="531">
                  <c:v>95.700044406947882</c:v>
                </c:pt>
                <c:pt idx="532">
                  <c:v>95.744946302919203</c:v>
                </c:pt>
                <c:pt idx="533">
                  <c:v>95.789851446878387</c:v>
                </c:pt>
                <c:pt idx="534">
                  <c:v>95.834759667711126</c:v>
                </c:pt>
                <c:pt idx="535">
                  <c:v>95.879670793245879</c:v>
                </c:pt>
                <c:pt idx="536">
                  <c:v>95.924584650248121</c:v>
                </c:pt>
                <c:pt idx="537">
                  <c:v>95.969501064414999</c:v>
                </c:pt>
                <c:pt idx="538">
                  <c:v>96.01441986036933</c:v>
                </c:pt>
                <c:pt idx="539">
                  <c:v>96.059340861654135</c:v>
                </c:pt>
                <c:pt idx="540">
                  <c:v>96.104263890726941</c:v>
                </c:pt>
                <c:pt idx="541">
                  <c:v>96.149188768953877</c:v>
                </c:pt>
                <c:pt idx="542">
                  <c:v>96.194115316604083</c:v>
                </c:pt>
                <c:pt idx="543">
                  <c:v>96.239043352843822</c:v>
                </c:pt>
                <c:pt idx="544">
                  <c:v>96.283972695730654</c:v>
                </c:pt>
                <c:pt idx="545">
                  <c:v>96.328903162207567</c:v>
                </c:pt>
                <c:pt idx="546">
                  <c:v>96.373834568097138</c:v>
                </c:pt>
                <c:pt idx="547">
                  <c:v>96.418766728095576</c:v>
                </c:pt>
                <c:pt idx="548">
                  <c:v>96.463699455766786</c:v>
                </c:pt>
                <c:pt idx="549">
                  <c:v>96.508632563536338</c:v>
                </c:pt>
                <c:pt idx="550">
                  <c:v>96.553565862685574</c:v>
                </c:pt>
                <c:pt idx="551">
                  <c:v>96.598499163345494</c:v>
                </c:pt>
                <c:pt idx="552">
                  <c:v>96.643432274490635</c:v>
                </c:pt>
                <c:pt idx="553">
                  <c:v>96.688365003933086</c:v>
                </c:pt>
                <c:pt idx="554">
                  <c:v>96.733297158316219</c:v>
                </c:pt>
                <c:pt idx="555">
                  <c:v>96.778228543108696</c:v>
                </c:pt>
                <c:pt idx="556">
                  <c:v>96.823158962598072</c:v>
                </c:pt>
                <c:pt idx="557">
                  <c:v>96.868088219884783</c:v>
                </c:pt>
                <c:pt idx="558">
                  <c:v>96.913016116875681</c:v>
                </c:pt>
                <c:pt idx="559">
                  <c:v>96.957942454277884</c:v>
                </c:pt>
                <c:pt idx="560">
                  <c:v>97.002867031592359</c:v>
                </c:pt>
                <c:pt idx="561">
                  <c:v>97.047789647107763</c:v>
                </c:pt>
                <c:pt idx="562">
                  <c:v>97.092710097893701</c:v>
                </c:pt>
                <c:pt idx="563">
                  <c:v>97.137628179794703</c:v>
                </c:pt>
                <c:pt idx="564">
                  <c:v>97.182543687423419</c:v>
                </c:pt>
                <c:pt idx="565">
                  <c:v>97.227456414154446</c:v>
                </c:pt>
                <c:pt idx="566">
                  <c:v>97.272366152117527</c:v>
                </c:pt>
                <c:pt idx="567">
                  <c:v>97.31727269219131</c:v>
                </c:pt>
                <c:pt idx="568">
                  <c:v>97.362175823996395</c:v>
                </c:pt>
                <c:pt idx="569">
                  <c:v>97.407075335889076</c:v>
                </c:pt>
                <c:pt idx="570">
                  <c:v>97.451971014954381</c:v>
                </c:pt>
                <c:pt idx="571">
                  <c:v>97.496862646999702</c:v>
                </c:pt>
                <c:pt idx="572">
                  <c:v>97.541750016547766</c:v>
                </c:pt>
                <c:pt idx="573">
                  <c:v>97.586632906830076</c:v>
                </c:pt>
                <c:pt idx="574">
                  <c:v>97.631511099780084</c:v>
                </c:pt>
                <c:pt idx="575">
                  <c:v>97.676384376026334</c:v>
                </c:pt>
                <c:pt idx="576">
                  <c:v>97.721252514885649</c:v>
                </c:pt>
                <c:pt idx="577">
                  <c:v>97.76611529435624</c:v>
                </c:pt>
                <c:pt idx="578">
                  <c:v>97.810972491110746</c:v>
                </c:pt>
                <c:pt idx="579">
                  <c:v>97.855823880489282</c:v>
                </c:pt>
                <c:pt idx="580">
                  <c:v>97.900669236492419</c:v>
                </c:pt>
                <c:pt idx="581">
                  <c:v>97.94550833177432</c:v>
                </c:pt>
                <c:pt idx="582">
                  <c:v>97.990340937635395</c:v>
                </c:pt>
                <c:pt idx="583">
                  <c:v>98.035166824015448</c:v>
                </c:pt>
                <c:pt idx="584">
                  <c:v>98.079985759486405</c:v>
                </c:pt>
                <c:pt idx="585">
                  <c:v>98.124797511245191</c:v>
                </c:pt>
                <c:pt idx="586">
                  <c:v>98.16960184510647</c:v>
                </c:pt>
                <c:pt idx="587">
                  <c:v>98.214398525495497</c:v>
                </c:pt>
                <c:pt idx="588">
                  <c:v>98.259187315440741</c:v>
                </c:pt>
                <c:pt idx="589">
                  <c:v>98.303967976566554</c:v>
                </c:pt>
                <c:pt idx="590">
                  <c:v>98.348740269085951</c:v>
                </c:pt>
                <c:pt idx="591">
                  <c:v>98.393503951793107</c:v>
                </c:pt>
                <c:pt idx="592">
                  <c:v>98.43825878205584</c:v>
                </c:pt>
                <c:pt idx="593">
                  <c:v>98.48300451580846</c:v>
                </c:pt>
                <c:pt idx="594">
                  <c:v>98.527740907543858</c:v>
                </c:pt>
                <c:pt idx="595">
                  <c:v>98.572467710306299</c:v>
                </c:pt>
                <c:pt idx="596">
                  <c:v>98.617184675683632</c:v>
                </c:pt>
                <c:pt idx="597">
                  <c:v>98.661891553799833</c:v>
                </c:pt>
                <c:pt idx="598">
                  <c:v>98.706588093307118</c:v>
                </c:pt>
                <c:pt idx="599">
                  <c:v>98.751274041378537</c:v>
                </c:pt>
                <c:pt idx="600">
                  <c:v>98.795949143700057</c:v>
                </c:pt>
                <c:pt idx="601">
                  <c:v>98.840613144462793</c:v>
                </c:pt>
                <c:pt idx="602">
                  <c:v>98.885265786355262</c:v>
                </c:pt>
                <c:pt idx="603">
                  <c:v>98.929906810555565</c:v>
                </c:pt>
                <c:pt idx="604">
                  <c:v>98.974535956723344</c:v>
                </c:pt>
                <c:pt idx="605">
                  <c:v>99.019152962992024</c:v>
                </c:pt>
                <c:pt idx="606">
                  <c:v>99.063757565960699</c:v>
                </c:pt>
                <c:pt idx="607">
                  <c:v>99.10834950068633</c:v>
                </c:pt>
                <c:pt idx="608">
                  <c:v>99.152928500675415</c:v>
                </c:pt>
                <c:pt idx="609">
                  <c:v>99.19749429787619</c:v>
                </c:pt>
                <c:pt idx="610">
                  <c:v>99.242046622670301</c:v>
                </c:pt>
                <c:pt idx="611">
                  <c:v>99.286585203864661</c:v>
                </c:pt>
                <c:pt idx="612">
                  <c:v>99.331109768683319</c:v>
                </c:pt>
                <c:pt idx="613">
                  <c:v>99.375620042759195</c:v>
                </c:pt>
                <c:pt idx="614">
                  <c:v>99.420115750125802</c:v>
                </c:pt>
                <c:pt idx="615">
                  <c:v>99.464596613208698</c:v>
                </c:pt>
                <c:pt idx="616">
                  <c:v>99.509062352817537</c:v>
                </c:pt>
                <c:pt idx="617">
                  <c:v>99.553512688137246</c:v>
                </c:pt>
                <c:pt idx="618">
                  <c:v>99.597947336719699</c:v>
                </c:pt>
                <c:pt idx="619">
                  <c:v>99.642366014475471</c:v>
                </c:pt>
                <c:pt idx="620">
                  <c:v>99.686768435664845</c:v>
                </c:pt>
                <c:pt idx="621">
                  <c:v>99.731154312889601</c:v>
                </c:pt>
                <c:pt idx="622">
                  <c:v>99.775523357084211</c:v>
                </c:pt>
                <c:pt idx="623">
                  <c:v>99.819875277507151</c:v>
                </c:pt>
                <c:pt idx="624">
                  <c:v>99.864209781732342</c:v>
                </c:pt>
                <c:pt idx="625">
                  <c:v>99.908526575640309</c:v>
                </c:pt>
                <c:pt idx="626">
                  <c:v>99.952825363409289</c:v>
                </c:pt>
                <c:pt idx="627">
                  <c:v>99.997105847506575</c:v>
                </c:pt>
                <c:pt idx="628">
                  <c:v>100.0413677286795</c:v>
                </c:pt>
                <c:pt idx="629">
                  <c:v>100.08561070594654</c:v>
                </c:pt>
                <c:pt idx="630">
                  <c:v>100.12983447658834</c:v>
                </c:pt>
                <c:pt idx="631">
                  <c:v>100.17403873613874</c:v>
                </c:pt>
                <c:pt idx="632">
                  <c:v>100.21822317837567</c:v>
                </c:pt>
                <c:pt idx="633">
                  <c:v>100.26238749531203</c:v>
                </c:pt>
                <c:pt idx="634">
                  <c:v>100.30653137718663</c:v>
                </c:pt>
                <c:pt idx="635">
                  <c:v>100.35065451245487</c:v>
                </c:pt>
                <c:pt idx="636">
                  <c:v>100.39475658777953</c:v>
                </c:pt>
                <c:pt idx="637">
                  <c:v>100.43883728802163</c:v>
                </c:pt>
                <c:pt idx="638">
                  <c:v>100.4828962962309</c:v>
                </c:pt>
                <c:pt idx="639">
                  <c:v>100.52693329363652</c:v>
                </c:pt>
                <c:pt idx="640">
                  <c:v>100.57094795963764</c:v>
                </c:pt>
                <c:pt idx="641">
                  <c:v>100.61493997179399</c:v>
                </c:pt>
                <c:pt idx="642">
                  <c:v>100.65890900581623</c:v>
                </c:pt>
                <c:pt idx="643">
                  <c:v>100.70285473555651</c:v>
                </c:pt>
                <c:pt idx="644">
                  <c:v>100.74677683299892</c:v>
                </c:pt>
                <c:pt idx="645">
                  <c:v>100.79067496824955</c:v>
                </c:pt>
                <c:pt idx="646">
                  <c:v>100.83454880952708</c:v>
                </c:pt>
                <c:pt idx="647">
                  <c:v>100.87839802315298</c:v>
                </c:pt>
                <c:pt idx="648">
                  <c:v>100.92222227354158</c:v>
                </c:pt>
                <c:pt idx="649">
                  <c:v>100.96602122319031</c:v>
                </c:pt>
                <c:pt idx="650">
                  <c:v>101.0097945326698</c:v>
                </c:pt>
                <c:pt idx="651">
                  <c:v>101.05354186061398</c:v>
                </c:pt>
                <c:pt idx="652">
                  <c:v>101.09726286371006</c:v>
                </c:pt>
                <c:pt idx="653">
                  <c:v>101.1409571966884</c:v>
                </c:pt>
                <c:pt idx="654">
                  <c:v>101.18462451231265</c:v>
                </c:pt>
                <c:pt idx="655">
                  <c:v>101.22826446136929</c:v>
                </c:pt>
                <c:pt idx="656">
                  <c:v>101.27187669265784</c:v>
                </c:pt>
                <c:pt idx="657">
                  <c:v>101.31546085298025</c:v>
                </c:pt>
                <c:pt idx="658">
                  <c:v>101.35901658713088</c:v>
                </c:pt>
                <c:pt idx="659">
                  <c:v>101.40254353788603</c:v>
                </c:pt>
                <c:pt idx="660">
                  <c:v>101.44604134599368</c:v>
                </c:pt>
                <c:pt idx="661">
                  <c:v>101.48950965016279</c:v>
                </c:pt>
                <c:pt idx="662">
                  <c:v>101.53294808705323</c:v>
                </c:pt>
                <c:pt idx="663">
                  <c:v>101.57635629126494</c:v>
                </c:pt>
                <c:pt idx="664">
                  <c:v>101.61973389532736</c:v>
                </c:pt>
                <c:pt idx="665">
                  <c:v>101.66308052968893</c:v>
                </c:pt>
                <c:pt idx="666">
                  <c:v>101.70639582270638</c:v>
                </c:pt>
                <c:pt idx="667">
                  <c:v>101.74967940063394</c:v>
                </c:pt>
                <c:pt idx="668">
                  <c:v>101.79293088761243</c:v>
                </c:pt>
                <c:pt idx="669">
                  <c:v>101.8361499056587</c:v>
                </c:pt>
                <c:pt idx="670">
                  <c:v>101.87933607465465</c:v>
                </c:pt>
                <c:pt idx="671">
                  <c:v>101.92248901233606</c:v>
                </c:pt>
                <c:pt idx="672">
                  <c:v>101.96560833428178</c:v>
                </c:pt>
                <c:pt idx="673">
                  <c:v>102.00869365390285</c:v>
                </c:pt>
                <c:pt idx="674">
                  <c:v>102.05174458243103</c:v>
                </c:pt>
                <c:pt idx="675">
                  <c:v>102.09476072890784</c:v>
                </c:pt>
                <c:pt idx="676">
                  <c:v>102.13774170017348</c:v>
                </c:pt>
                <c:pt idx="677">
                  <c:v>102.18068710085529</c:v>
                </c:pt>
                <c:pt idx="678">
                  <c:v>102.2235965333567</c:v>
                </c:pt>
                <c:pt idx="679">
                  <c:v>102.26646959784554</c:v>
                </c:pt>
                <c:pt idx="680">
                  <c:v>102.30930589224307</c:v>
                </c:pt>
                <c:pt idx="681">
                  <c:v>102.35210501221204</c:v>
                </c:pt>
                <c:pt idx="682">
                  <c:v>102.39486655114553</c:v>
                </c:pt>
                <c:pt idx="683">
                  <c:v>102.43759010015506</c:v>
                </c:pt>
                <c:pt idx="684">
                  <c:v>102.48027524805923</c:v>
                </c:pt>
                <c:pt idx="685">
                  <c:v>102.52292158137178</c:v>
                </c:pt>
                <c:pt idx="686">
                  <c:v>102.56552868429002</c:v>
                </c:pt>
                <c:pt idx="687">
                  <c:v>102.60809613868295</c:v>
                </c:pt>
                <c:pt idx="688">
                  <c:v>102.65062352407942</c:v>
                </c:pt>
                <c:pt idx="689">
                  <c:v>102.69311041765611</c:v>
                </c:pt>
                <c:pt idx="690">
                  <c:v>102.73555639422574</c:v>
                </c:pt>
                <c:pt idx="691">
                  <c:v>102.77796102622494</c:v>
                </c:pt>
                <c:pt idx="692">
                  <c:v>102.82032388370213</c:v>
                </c:pt>
                <c:pt idx="693">
                  <c:v>102.86264453430545</c:v>
                </c:pt>
                <c:pt idx="694">
                  <c:v>102.90492254327057</c:v>
                </c:pt>
                <c:pt idx="695">
                  <c:v>102.94715747340831</c:v>
                </c:pt>
                <c:pt idx="696">
                  <c:v>102.98934888509247</c:v>
                </c:pt>
                <c:pt idx="697">
                  <c:v>103.03149633624741</c:v>
                </c:pt>
                <c:pt idx="698">
                  <c:v>103.07359938233557</c:v>
                </c:pt>
                <c:pt idx="699">
                  <c:v>103.11565757634517</c:v>
                </c:pt>
                <c:pt idx="700">
                  <c:v>103.15767046877734</c:v>
                </c:pt>
                <c:pt idx="701">
                  <c:v>103.19963760763382</c:v>
                </c:pt>
                <c:pt idx="702">
                  <c:v>103.24155853840422</c:v>
                </c:pt>
                <c:pt idx="703">
                  <c:v>103.28343280405316</c:v>
                </c:pt>
                <c:pt idx="704">
                  <c:v>103.3252599450077</c:v>
                </c:pt>
                <c:pt idx="705">
                  <c:v>103.36703949914435</c:v>
                </c:pt>
                <c:pt idx="706">
                  <c:v>103.4087710017763</c:v>
                </c:pt>
                <c:pt idx="707">
                  <c:v>103.45045398564025</c:v>
                </c:pt>
                <c:pt idx="708">
                  <c:v>103.49208798088375</c:v>
                </c:pt>
                <c:pt idx="709">
                  <c:v>103.53367251505173</c:v>
                </c:pt>
                <c:pt idx="710">
                  <c:v>103.57520711307363</c:v>
                </c:pt>
                <c:pt idx="711">
                  <c:v>103.61669129725017</c:v>
                </c:pt>
                <c:pt idx="712">
                  <c:v>103.65812458723998</c:v>
                </c:pt>
                <c:pt idx="713">
                  <c:v>103.69950650004638</c:v>
                </c:pt>
                <c:pt idx="714">
                  <c:v>103.74083655000405</c:v>
                </c:pt>
                <c:pt idx="715">
                  <c:v>103.78211424876535</c:v>
                </c:pt>
                <c:pt idx="716">
                  <c:v>103.8233391052872</c:v>
                </c:pt>
                <c:pt idx="717">
                  <c:v>103.86451062581716</c:v>
                </c:pt>
                <c:pt idx="718">
                  <c:v>103.90562831388006</c:v>
                </c:pt>
                <c:pt idx="719">
                  <c:v>103.94669167026412</c:v>
                </c:pt>
                <c:pt idx="720">
                  <c:v>103.98770019300747</c:v>
                </c:pt>
                <c:pt idx="721">
                  <c:v>104.02865337738395</c:v>
                </c:pt>
                <c:pt idx="722">
                  <c:v>104.06955071588963</c:v>
                </c:pt>
                <c:pt idx="723">
                  <c:v>104.11039169822872</c:v>
                </c:pt>
                <c:pt idx="724">
                  <c:v>104.15117581129945</c:v>
                </c:pt>
                <c:pt idx="725">
                  <c:v>104.19190253918022</c:v>
                </c:pt>
                <c:pt idx="726">
                  <c:v>104.23257136311528</c:v>
                </c:pt>
                <c:pt idx="727">
                  <c:v>104.27318176150088</c:v>
                </c:pt>
                <c:pt idx="728">
                  <c:v>104.31373320987053</c:v>
                </c:pt>
                <c:pt idx="729">
                  <c:v>104.3542251808811</c:v>
                </c:pt>
                <c:pt idx="730">
                  <c:v>104.39465714429828</c:v>
                </c:pt>
                <c:pt idx="731">
                  <c:v>104.43502856698207</c:v>
                </c:pt>
                <c:pt idx="732">
                  <c:v>104.47533891287253</c:v>
                </c:pt>
                <c:pt idx="733">
                  <c:v>104.51558764297485</c:v>
                </c:pt>
                <c:pt idx="734">
                  <c:v>104.555774215345</c:v>
                </c:pt>
                <c:pt idx="735">
                  <c:v>104.59589808507504</c:v>
                </c:pt>
                <c:pt idx="736">
                  <c:v>104.635958704278</c:v>
                </c:pt>
                <c:pt idx="737">
                  <c:v>104.67595552207359</c:v>
                </c:pt>
                <c:pt idx="738">
                  <c:v>104.7158879845728</c:v>
                </c:pt>
                <c:pt idx="739">
                  <c:v>104.75575553486331</c:v>
                </c:pt>
                <c:pt idx="740">
                  <c:v>104.79555761299422</c:v>
                </c:pt>
                <c:pt idx="741">
                  <c:v>104.83529365596112</c:v>
                </c:pt>
                <c:pt idx="742">
                  <c:v>104.87496309769085</c:v>
                </c:pt>
                <c:pt idx="743">
                  <c:v>104.91456536902625</c:v>
                </c:pt>
                <c:pt idx="744">
                  <c:v>104.95409989771103</c:v>
                </c:pt>
                <c:pt idx="745">
                  <c:v>104.9935661083742</c:v>
                </c:pt>
                <c:pt idx="746">
                  <c:v>105.03296342251467</c:v>
                </c:pt>
                <c:pt idx="747">
                  <c:v>105.07229125848606</c:v>
                </c:pt>
                <c:pt idx="748">
                  <c:v>105.11154903148076</c:v>
                </c:pt>
                <c:pt idx="749">
                  <c:v>105.15073615351443</c:v>
                </c:pt>
                <c:pt idx="750">
                  <c:v>105.18985203341047</c:v>
                </c:pt>
                <c:pt idx="751">
                  <c:v>105.22889607678397</c:v>
                </c:pt>
                <c:pt idx="752">
                  <c:v>105.26786768602622</c:v>
                </c:pt>
                <c:pt idx="753">
                  <c:v>105.30676626028846</c:v>
                </c:pt>
                <c:pt idx="754">
                  <c:v>105.34559119546621</c:v>
                </c:pt>
                <c:pt idx="755">
                  <c:v>105.38434188418302</c:v>
                </c:pt>
                <c:pt idx="756">
                  <c:v>105.42301771577461</c:v>
                </c:pt>
                <c:pt idx="757">
                  <c:v>105.46161807627237</c:v>
                </c:pt>
                <c:pt idx="758">
                  <c:v>105.50014234838747</c:v>
                </c:pt>
                <c:pt idx="759">
                  <c:v>105.53858991149433</c:v>
                </c:pt>
                <c:pt idx="760">
                  <c:v>105.57696014161426</c:v>
                </c:pt>
                <c:pt idx="761">
                  <c:v>105.61525241139914</c:v>
                </c:pt>
                <c:pt idx="762">
                  <c:v>105.65346609011483</c:v>
                </c:pt>
                <c:pt idx="763">
                  <c:v>105.69160054362443</c:v>
                </c:pt>
                <c:pt idx="764">
                  <c:v>105.72965513437201</c:v>
                </c:pt>
                <c:pt idx="765">
                  <c:v>105.76762922136542</c:v>
                </c:pt>
                <c:pt idx="766">
                  <c:v>105.80552216015995</c:v>
                </c:pt>
                <c:pt idx="767">
                  <c:v>105.84333330284105</c:v>
                </c:pt>
                <c:pt idx="768">
                  <c:v>105.88106199800775</c:v>
                </c:pt>
                <c:pt idx="769">
                  <c:v>105.91870759075539</c:v>
                </c:pt>
                <c:pt idx="770">
                  <c:v>105.95626942265874</c:v>
                </c:pt>
                <c:pt idx="771">
                  <c:v>105.99374683175463</c:v>
                </c:pt>
                <c:pt idx="772">
                  <c:v>106.03113915252509</c:v>
                </c:pt>
                <c:pt idx="773">
                  <c:v>106.06844571587962</c:v>
                </c:pt>
                <c:pt idx="774">
                  <c:v>106.10566584913823</c:v>
                </c:pt>
                <c:pt idx="775">
                  <c:v>106.14279887601374</c:v>
                </c:pt>
                <c:pt idx="776">
                  <c:v>106.17984411659437</c:v>
                </c:pt>
                <c:pt idx="777">
                  <c:v>106.21680088732626</c:v>
                </c:pt>
                <c:pt idx="778">
                  <c:v>106.2536685009957</c:v>
                </c:pt>
                <c:pt idx="779">
                  <c:v>106.29044626671146</c:v>
                </c:pt>
                <c:pt idx="780">
                  <c:v>106.32713348988699</c:v>
                </c:pt>
                <c:pt idx="781">
                  <c:v>106.36372947222257</c:v>
                </c:pt>
                <c:pt idx="782">
                  <c:v>106.40023351168742</c:v>
                </c:pt>
                <c:pt idx="783">
                  <c:v>106.4366449025017</c:v>
                </c:pt>
                <c:pt idx="784">
                  <c:v>106.47296293511829</c:v>
                </c:pt>
                <c:pt idx="785">
                  <c:v>106.50918689620484</c:v>
                </c:pt>
                <c:pt idx="786">
                  <c:v>106.54531606862544</c:v>
                </c:pt>
                <c:pt idx="787">
                  <c:v>106.58134973142241</c:v>
                </c:pt>
                <c:pt idx="788">
                  <c:v>106.61728715979773</c:v>
                </c:pt>
                <c:pt idx="789">
                  <c:v>106.65312762509491</c:v>
                </c:pt>
                <c:pt idx="790">
                  <c:v>106.68887039478032</c:v>
                </c:pt>
                <c:pt idx="791">
                  <c:v>106.72451473242452</c:v>
                </c:pt>
                <c:pt idx="792">
                  <c:v>106.76005989768385</c:v>
                </c:pt>
                <c:pt idx="793">
                  <c:v>106.79550514628137</c:v>
                </c:pt>
                <c:pt idx="794">
                  <c:v>106.83084972998846</c:v>
                </c:pt>
                <c:pt idx="795">
                  <c:v>106.86609289660554</c:v>
                </c:pt>
                <c:pt idx="796">
                  <c:v>106.90123388994347</c:v>
                </c:pt>
                <c:pt idx="797">
                  <c:v>106.93627194980434</c:v>
                </c:pt>
                <c:pt idx="798">
                  <c:v>106.97120631196239</c:v>
                </c:pt>
                <c:pt idx="799">
                  <c:v>107.00603620814491</c:v>
                </c:pt>
                <c:pt idx="800">
                  <c:v>107.04076086601299</c:v>
                </c:pt>
                <c:pt idx="801">
                  <c:v>107.07537950914212</c:v>
                </c:pt>
                <c:pt idx="802">
                  <c:v>107.10989135700301</c:v>
                </c:pt>
                <c:pt idx="803">
                  <c:v>107.14429562494182</c:v>
                </c:pt>
                <c:pt idx="804">
                  <c:v>107.17859152416098</c:v>
                </c:pt>
                <c:pt idx="805">
                  <c:v>107.2127782616993</c:v>
                </c:pt>
                <c:pt idx="806">
                  <c:v>107.24685504041243</c:v>
                </c:pt>
                <c:pt idx="807">
                  <c:v>107.28082105895318</c:v>
                </c:pt>
                <c:pt idx="808">
                  <c:v>107.31467551175145</c:v>
                </c:pt>
                <c:pt idx="809">
                  <c:v>107.34841758899454</c:v>
                </c:pt>
                <c:pt idx="810">
                  <c:v>107.38204647660719</c:v>
                </c:pt>
                <c:pt idx="811">
                  <c:v>107.41556135623141</c:v>
                </c:pt>
                <c:pt idx="812">
                  <c:v>107.4489614052064</c:v>
                </c:pt>
                <c:pt idx="813">
                  <c:v>107.48224579654843</c:v>
                </c:pt>
                <c:pt idx="814">
                  <c:v>107.51541369893049</c:v>
                </c:pt>
                <c:pt idx="815">
                  <c:v>107.54846427666197</c:v>
                </c:pt>
                <c:pt idx="816">
                  <c:v>107.58139668966831</c:v>
                </c:pt>
                <c:pt idx="817">
                  <c:v>107.61421009347045</c:v>
                </c:pt>
                <c:pt idx="818">
                  <c:v>107.64690363916418</c:v>
                </c:pt>
                <c:pt idx="819">
                  <c:v>107.67947647339987</c:v>
                </c:pt>
                <c:pt idx="820">
                  <c:v>107.71192773836123</c:v>
                </c:pt>
                <c:pt idx="821">
                  <c:v>107.74425657174497</c:v>
                </c:pt>
                <c:pt idx="822">
                  <c:v>107.77646210673983</c:v>
                </c:pt>
                <c:pt idx="823">
                  <c:v>107.8085434720055</c:v>
                </c:pt>
                <c:pt idx="824">
                  <c:v>107.84049979165172</c:v>
                </c:pt>
                <c:pt idx="825">
                  <c:v>107.87233018521745</c:v>
                </c:pt>
                <c:pt idx="826">
                  <c:v>107.90403376764922</c:v>
                </c:pt>
                <c:pt idx="827">
                  <c:v>107.93560964928038</c:v>
                </c:pt>
                <c:pt idx="828">
                  <c:v>107.96705693580961</c:v>
                </c:pt>
                <c:pt idx="829">
                  <c:v>107.99837472827949</c:v>
                </c:pt>
                <c:pt idx="830">
                  <c:v>108.02956212305529</c:v>
                </c:pt>
                <c:pt idx="831">
                  <c:v>108.06061821180322</c:v>
                </c:pt>
                <c:pt idx="832">
                  <c:v>108.09154208146894</c:v>
                </c:pt>
                <c:pt idx="833">
                  <c:v>108.12233281425607</c:v>
                </c:pt>
                <c:pt idx="834">
                  <c:v>108.15298948760424</c:v>
                </c:pt>
                <c:pt idx="835">
                  <c:v>108.18351117416732</c:v>
                </c:pt>
                <c:pt idx="836">
                  <c:v>108.21389694179167</c:v>
                </c:pt>
                <c:pt idx="837">
                  <c:v>108.24414585349416</c:v>
                </c:pt>
                <c:pt idx="838">
                  <c:v>108.27425696744017</c:v>
                </c:pt>
                <c:pt idx="839">
                  <c:v>108.30422933692135</c:v>
                </c:pt>
                <c:pt idx="840">
                  <c:v>108.33406201033378</c:v>
                </c:pt>
                <c:pt idx="841">
                  <c:v>108.36375403115541</c:v>
                </c:pt>
                <c:pt idx="842">
                  <c:v>108.39330443792396</c:v>
                </c:pt>
                <c:pt idx="843">
                  <c:v>108.42271226421461</c:v>
                </c:pt>
                <c:pt idx="844">
                  <c:v>108.45197653861736</c:v>
                </c:pt>
                <c:pt idx="845">
                  <c:v>108.48109628471461</c:v>
                </c:pt>
                <c:pt idx="846">
                  <c:v>108.51007052105875</c:v>
                </c:pt>
                <c:pt idx="847">
                  <c:v>108.5388982611492</c:v>
                </c:pt>
                <c:pt idx="848">
                  <c:v>108.56757851340996</c:v>
                </c:pt>
                <c:pt idx="849">
                  <c:v>108.59611028116672</c:v>
                </c:pt>
                <c:pt idx="850">
                  <c:v>108.62449256262398</c:v>
                </c:pt>
                <c:pt idx="851">
                  <c:v>108.65272435084221</c:v>
                </c:pt>
                <c:pt idx="852">
                  <c:v>108.68080463371469</c:v>
                </c:pt>
                <c:pt idx="853">
                  <c:v>108.70873239394467</c:v>
                </c:pt>
                <c:pt idx="854">
                  <c:v>108.73650660902214</c:v>
                </c:pt>
                <c:pt idx="855">
                  <c:v>108.76412625120057</c:v>
                </c:pt>
                <c:pt idx="856">
                  <c:v>108.79159028747365</c:v>
                </c:pt>
                <c:pt idx="857">
                  <c:v>108.81889767955212</c:v>
                </c:pt>
                <c:pt idx="858">
                  <c:v>108.84604738384026</c:v>
                </c:pt>
                <c:pt idx="859">
                  <c:v>108.87303835141229</c:v>
                </c:pt>
                <c:pt idx="860">
                  <c:v>108.89986952798908</c:v>
                </c:pt>
                <c:pt idx="861">
                  <c:v>108.92653985391445</c:v>
                </c:pt>
                <c:pt idx="862">
                  <c:v>108.95304826413138</c:v>
                </c:pt>
                <c:pt idx="863">
                  <c:v>108.97939368815857</c:v>
                </c:pt>
                <c:pt idx="864">
                  <c:v>109.00557505006623</c:v>
                </c:pt>
                <c:pt idx="865">
                  <c:v>109.03159126845274</c:v>
                </c:pt>
                <c:pt idx="866">
                  <c:v>109.05744125642016</c:v>
                </c:pt>
                <c:pt idx="867">
                  <c:v>109.08312392155075</c:v>
                </c:pt>
                <c:pt idx="868">
                  <c:v>109.1086381658826</c:v>
                </c:pt>
                <c:pt idx="869">
                  <c:v>109.13398288588557</c:v>
                </c:pt>
                <c:pt idx="870">
                  <c:v>109.15915697243717</c:v>
                </c:pt>
                <c:pt idx="871">
                  <c:v>109.18415931079839</c:v>
                </c:pt>
                <c:pt idx="872">
                  <c:v>109.20898878058921</c:v>
                </c:pt>
                <c:pt idx="873">
                  <c:v>109.23364425576429</c:v>
                </c:pt>
                <c:pt idx="874">
                  <c:v>109.25812460458873</c:v>
                </c:pt>
                <c:pt idx="875">
                  <c:v>109.28242868961333</c:v>
                </c:pt>
                <c:pt idx="876">
                  <c:v>109.30655536765016</c:v>
                </c:pt>
                <c:pt idx="877">
                  <c:v>109.33050348974798</c:v>
                </c:pt>
                <c:pt idx="878">
                  <c:v>109.35427190116752</c:v>
                </c:pt>
                <c:pt idx="879">
                  <c:v>109.37785944135685</c:v>
                </c:pt>
                <c:pt idx="880">
                  <c:v>109.40126494392642</c:v>
                </c:pt>
                <c:pt idx="881">
                  <c:v>109.4244872366244</c:v>
                </c:pt>
                <c:pt idx="882">
                  <c:v>109.44752514131171</c:v>
                </c:pt>
                <c:pt idx="883">
                  <c:v>109.47037747393709</c:v>
                </c:pt>
                <c:pt idx="884">
                  <c:v>109.49304304451202</c:v>
                </c:pt>
                <c:pt idx="885">
                  <c:v>109.51552065708572</c:v>
                </c:pt>
                <c:pt idx="886">
                  <c:v>109.53780910972004</c:v>
                </c:pt>
                <c:pt idx="887">
                  <c:v>109.55990719446434</c:v>
                </c:pt>
                <c:pt idx="888">
                  <c:v>109.58181369733005</c:v>
                </c:pt>
                <c:pt idx="889">
                  <c:v>109.60352739826567</c:v>
                </c:pt>
                <c:pt idx="890">
                  <c:v>109.62504707113121</c:v>
                </c:pt>
                <c:pt idx="891">
                  <c:v>109.64637148367298</c:v>
                </c:pt>
                <c:pt idx="892">
                  <c:v>109.66749939749802</c:v>
                </c:pt>
                <c:pt idx="893">
                  <c:v>109.68842956804868</c:v>
                </c:pt>
                <c:pt idx="894">
                  <c:v>109.70916074457712</c:v>
                </c:pt>
                <c:pt idx="895">
                  <c:v>109.72969167011968</c:v>
                </c:pt>
                <c:pt idx="896">
                  <c:v>109.75002108147125</c:v>
                </c:pt>
                <c:pt idx="897">
                  <c:v>109.7701477091596</c:v>
                </c:pt>
                <c:pt idx="898">
                  <c:v>109.79007027741969</c:v>
                </c:pt>
                <c:pt idx="899">
                  <c:v>109.8097875041678</c:v>
                </c:pt>
                <c:pt idx="900">
                  <c:v>109.82929810097588</c:v>
                </c:pt>
                <c:pt idx="901">
                  <c:v>109.84860077304553</c:v>
                </c:pt>
                <c:pt idx="902">
                  <c:v>109.86769421918221</c:v>
                </c:pt>
                <c:pt idx="903">
                  <c:v>109.88657713176922</c:v>
                </c:pt>
                <c:pt idx="904">
                  <c:v>109.90524819674171</c:v>
                </c:pt>
                <c:pt idx="905">
                  <c:v>109.92370609356081</c:v>
                </c:pt>
                <c:pt idx="906">
                  <c:v>109.9419494951873</c:v>
                </c:pt>
                <c:pt idx="907">
                  <c:v>109.95997706805566</c:v>
                </c:pt>
                <c:pt idx="908">
                  <c:v>109.97778747204805</c:v>
                </c:pt>
                <c:pt idx="909">
                  <c:v>109.99537936046779</c:v>
                </c:pt>
                <c:pt idx="910">
                  <c:v>110.0127513800135</c:v>
                </c:pt>
                <c:pt idx="911">
                  <c:v>110.02990217075258</c:v>
                </c:pt>
                <c:pt idx="912">
                  <c:v>110.04683036609509</c:v>
                </c:pt>
                <c:pt idx="913">
                  <c:v>110.06353459276725</c:v>
                </c:pt>
                <c:pt idx="914">
                  <c:v>110.08001347078537</c:v>
                </c:pt>
                <c:pt idx="915">
                  <c:v>110.09626561342915</c:v>
                </c:pt>
                <c:pt idx="916">
                  <c:v>110.11228962721555</c:v>
                </c:pt>
                <c:pt idx="917">
                  <c:v>110.12808411187198</c:v>
                </c:pt>
                <c:pt idx="918">
                  <c:v>110.14364766031029</c:v>
                </c:pt>
                <c:pt idx="919">
                  <c:v>110.15897885859991</c:v>
                </c:pt>
                <c:pt idx="920">
                  <c:v>110.17407628594145</c:v>
                </c:pt>
                <c:pt idx="921">
                  <c:v>110.18893851464013</c:v>
                </c:pt>
                <c:pt idx="922">
                  <c:v>110.20356411007926</c:v>
                </c:pt>
                <c:pt idx="923">
                  <c:v>110.21795163069361</c:v>
                </c:pt>
                <c:pt idx="924">
                  <c:v>110.23209962794267</c:v>
                </c:pt>
                <c:pt idx="925">
                  <c:v>110.24600664628431</c:v>
                </c:pt>
                <c:pt idx="926">
                  <c:v>110.25967122314769</c:v>
                </c:pt>
                <c:pt idx="927">
                  <c:v>110.2730918889071</c:v>
                </c:pt>
                <c:pt idx="928">
                  <c:v>110.28626716685476</c:v>
                </c:pt>
                <c:pt idx="929">
                  <c:v>110.29919557317449</c:v>
                </c:pt>
                <c:pt idx="930">
                  <c:v>110.31187561691478</c:v>
                </c:pt>
                <c:pt idx="931">
                  <c:v>110.32430579996219</c:v>
                </c:pt>
                <c:pt idx="932">
                  <c:v>110.33648461701445</c:v>
                </c:pt>
                <c:pt idx="933">
                  <c:v>110.34841055555384</c:v>
                </c:pt>
                <c:pt idx="934">
                  <c:v>110.36008209582042</c:v>
                </c:pt>
                <c:pt idx="935">
                  <c:v>110.37149771078518</c:v>
                </c:pt>
                <c:pt idx="936">
                  <c:v>110.38265586612332</c:v>
                </c:pt>
                <c:pt idx="937">
                  <c:v>110.39355502018743</c:v>
                </c:pt>
                <c:pt idx="938">
                  <c:v>110.40419362398082</c:v>
                </c:pt>
                <c:pt idx="939">
                  <c:v>110.41457012113054</c:v>
                </c:pt>
                <c:pt idx="940">
                  <c:v>110.4246829478608</c:v>
                </c:pt>
                <c:pt idx="941">
                  <c:v>110.43453053296606</c:v>
                </c:pt>
                <c:pt idx="942">
                  <c:v>110.44411129778437</c:v>
                </c:pt>
                <c:pt idx="943">
                  <c:v>110.45342365617039</c:v>
                </c:pt>
                <c:pt idx="944">
                  <c:v>110.46246601446887</c:v>
                </c:pt>
                <c:pt idx="945">
                  <c:v>110.4712367714878</c:v>
                </c:pt>
                <c:pt idx="946">
                  <c:v>110.4797343184715</c:v>
                </c:pt>
                <c:pt idx="947">
                  <c:v>110.48795703907422</c:v>
                </c:pt>
                <c:pt idx="948">
                  <c:v>110.49590330933307</c:v>
                </c:pt>
                <c:pt idx="949">
                  <c:v>110.50357149764163</c:v>
                </c:pt>
                <c:pt idx="950">
                  <c:v>110.51095996472303</c:v>
                </c:pt>
                <c:pt idx="951">
                  <c:v>110.51806706360335</c:v>
                </c:pt>
                <c:pt idx="952">
                  <c:v>110.52489113958497</c:v>
                </c:pt>
                <c:pt idx="953">
                  <c:v>110.53143053022004</c:v>
                </c:pt>
                <c:pt idx="954">
                  <c:v>110.53768356528373</c:v>
                </c:pt>
                <c:pt idx="955">
                  <c:v>110.54364856674771</c:v>
                </c:pt>
                <c:pt idx="956">
                  <c:v>110.54932384875366</c:v>
                </c:pt>
                <c:pt idx="957">
                  <c:v>110.55470771758671</c:v>
                </c:pt>
                <c:pt idx="958">
                  <c:v>110.55979847164883</c:v>
                </c:pt>
                <c:pt idx="959">
                  <c:v>110.56459440143269</c:v>
                </c:pt>
                <c:pt idx="960">
                  <c:v>110.56909378949494</c:v>
                </c:pt>
                <c:pt idx="961">
                  <c:v>110.57329491042992</c:v>
                </c:pt>
                <c:pt idx="962">
                  <c:v>110.57719603084351</c:v>
                </c:pt>
                <c:pt idx="963">
                  <c:v>110.58079540932643</c:v>
                </c:pt>
                <c:pt idx="964">
                  <c:v>110.58409129642851</c:v>
                </c:pt>
                <c:pt idx="965">
                  <c:v>110.58708193463204</c:v>
                </c:pt>
                <c:pt idx="966">
                  <c:v>110.58976555832585</c:v>
                </c:pt>
                <c:pt idx="967">
                  <c:v>110.59214039377919</c:v>
                </c:pt>
                <c:pt idx="968">
                  <c:v>110.59420465911563</c:v>
                </c:pt>
                <c:pt idx="969">
                  <c:v>110.59595656428705</c:v>
                </c:pt>
                <c:pt idx="970">
                  <c:v>110.59739431104775</c:v>
                </c:pt>
                <c:pt idx="971">
                  <c:v>110.59851609292868</c:v>
                </c:pt>
                <c:pt idx="972">
                  <c:v>110.59932009521131</c:v>
                </c:pt>
                <c:pt idx="973">
                  <c:v>110.59980449490227</c:v>
                </c:pt>
                <c:pt idx="974">
                  <c:v>110.5999674607074</c:v>
                </c:pt>
                <c:pt idx="975">
                  <c:v>110.59980715300634</c:v>
                </c:pt>
                <c:pt idx="976">
                  <c:v>110.59932172382675</c:v>
                </c:pt>
                <c:pt idx="977">
                  <c:v>110.59850931681908</c:v>
                </c:pt>
                <c:pt idx="978">
                  <c:v>110.59736806723114</c:v>
                </c:pt>
                <c:pt idx="979">
                  <c:v>110.59589610188267</c:v>
                </c:pt>
                <c:pt idx="980">
                  <c:v>110.59409153914029</c:v>
                </c:pt>
                <c:pt idx="981">
                  <c:v>110.59195248889225</c:v>
                </c:pt>
                <c:pt idx="982">
                  <c:v>110.58947705252342</c:v>
                </c:pt>
                <c:pt idx="983">
                  <c:v>110.5866633228904</c:v>
                </c:pt>
                <c:pt idx="984">
                  <c:v>110.58350938429659</c:v>
                </c:pt>
                <c:pt idx="985">
                  <c:v>110.58001331246746</c:v>
                </c:pt>
                <c:pt idx="986">
                  <c:v>110.57617317452578</c:v>
                </c:pt>
                <c:pt idx="987">
                  <c:v>110.57198702896733</c:v>
                </c:pt>
                <c:pt idx="988">
                  <c:v>110.56745292563622</c:v>
                </c:pt>
                <c:pt idx="989">
                  <c:v>110.56256890570053</c:v>
                </c:pt>
                <c:pt idx="990">
                  <c:v>110.55733300162825</c:v>
                </c:pt>
                <c:pt idx="991">
                  <c:v>110.55174323716294</c:v>
                </c:pt>
                <c:pt idx="992">
                  <c:v>110.54579762730008</c:v>
                </c:pt>
                <c:pt idx="993">
                  <c:v>110.5394941782627</c:v>
                </c:pt>
                <c:pt idx="994">
                  <c:v>110.5328308874781</c:v>
                </c:pt>
                <c:pt idx="995">
                  <c:v>110.52580574355393</c:v>
                </c:pt>
                <c:pt idx="996">
                  <c:v>110.51841672625481</c:v>
                </c:pt>
                <c:pt idx="997">
                  <c:v>110.51066180647881</c:v>
                </c:pt>
                <c:pt idx="998">
                  <c:v>110.50253894623455</c:v>
                </c:pt>
                <c:pt idx="999">
                  <c:v>110.49404609861783</c:v>
                </c:pt>
                <c:pt idx="1000">
                  <c:v>110.48518120778864</c:v>
                </c:pt>
                <c:pt idx="1001">
                  <c:v>110.47594220894868</c:v>
                </c:pt>
                <c:pt idx="1002">
                  <c:v>110.46632702831846</c:v>
                </c:pt>
                <c:pt idx="1003">
                  <c:v>110.4563335831148</c:v>
                </c:pt>
                <c:pt idx="1004">
                  <c:v>110.4459597815287</c:v>
                </c:pt>
                <c:pt idx="1005">
                  <c:v>110.43520352270295</c:v>
                </c:pt>
                <c:pt idx="1006">
                  <c:v>110.42406269671024</c:v>
                </c:pt>
                <c:pt idx="1007">
                  <c:v>110.41253518453135</c:v>
                </c:pt>
                <c:pt idx="1008">
                  <c:v>110.40061885803335</c:v>
                </c:pt>
                <c:pt idx="1009">
                  <c:v>110.38831157994824</c:v>
                </c:pt>
                <c:pt idx="1010">
                  <c:v>110.37561120385151</c:v>
                </c:pt>
                <c:pt idx="1011">
                  <c:v>110.36251557414121</c:v>
                </c:pt>
                <c:pt idx="1012">
                  <c:v>110.34902252601688</c:v>
                </c:pt>
                <c:pt idx="1013">
                  <c:v>110.33512988545858</c:v>
                </c:pt>
                <c:pt idx="1014">
                  <c:v>110.32083546920698</c:v>
                </c:pt>
                <c:pt idx="1015">
                  <c:v>110.30613708474226</c:v>
                </c:pt>
                <c:pt idx="1016">
                  <c:v>110.29103253026437</c:v>
                </c:pt>
                <c:pt idx="1017">
                  <c:v>110.27551959467316</c:v>
                </c:pt>
                <c:pt idx="1018">
                  <c:v>110.25959605754835</c:v>
                </c:pt>
                <c:pt idx="1019">
                  <c:v>110.24325968913026</c:v>
                </c:pt>
                <c:pt idx="1020">
                  <c:v>110.22650825030036</c:v>
                </c:pt>
                <c:pt idx="1021">
                  <c:v>110.20933949256232</c:v>
                </c:pt>
                <c:pt idx="1022">
                  <c:v>110.19175115802308</c:v>
                </c:pt>
                <c:pt idx="1023">
                  <c:v>110.17374097937429</c:v>
                </c:pt>
                <c:pt idx="1024">
                  <c:v>110.15530667987395</c:v>
                </c:pt>
                <c:pt idx="1025">
                  <c:v>110.13644597332821</c:v>
                </c:pt>
                <c:pt idx="1026">
                  <c:v>110.11715656407362</c:v>
                </c:pt>
                <c:pt idx="1027">
                  <c:v>110.09743614695934</c:v>
                </c:pt>
                <c:pt idx="1028">
                  <c:v>110.07728240732982</c:v>
                </c:pt>
                <c:pt idx="1029">
                  <c:v>110.05669302100782</c:v>
                </c:pt>
                <c:pt idx="1030">
                  <c:v>110.03566565427732</c:v>
                </c:pt>
                <c:pt idx="1031">
                  <c:v>110.01419796386723</c:v>
                </c:pt>
                <c:pt idx="1032">
                  <c:v>109.99228759693472</c:v>
                </c:pt>
                <c:pt idx="1033">
                  <c:v>109.96993219104961</c:v>
                </c:pt>
                <c:pt idx="1034">
                  <c:v>109.94712937417827</c:v>
                </c:pt>
                <c:pt idx="1035">
                  <c:v>109.92387676466841</c:v>
                </c:pt>
                <c:pt idx="1036">
                  <c:v>109.90017197123377</c:v>
                </c:pt>
                <c:pt idx="1037">
                  <c:v>109.8760125929393</c:v>
                </c:pt>
                <c:pt idx="1038">
                  <c:v>109.85139621918685</c:v>
                </c:pt>
                <c:pt idx="1039">
                  <c:v>109.82632042970044</c:v>
                </c:pt>
                <c:pt idx="1040">
                  <c:v>109.80078279451276</c:v>
                </c:pt>
                <c:pt idx="1041">
                  <c:v>109.77478087395139</c:v>
                </c:pt>
                <c:pt idx="1042">
                  <c:v>109.74831221862553</c:v>
                </c:pt>
                <c:pt idx="1043">
                  <c:v>109.72137436941298</c:v>
                </c:pt>
                <c:pt idx="1044">
                  <c:v>109.69396485744785</c:v>
                </c:pt>
                <c:pt idx="1045">
                  <c:v>109.66608120410777</c:v>
                </c:pt>
                <c:pt idx="1046">
                  <c:v>109.63772092100238</c:v>
                </c:pt>
                <c:pt idx="1047">
                  <c:v>109.60888150996166</c:v>
                </c:pt>
                <c:pt idx="1048">
                  <c:v>109.57956046302455</c:v>
                </c:pt>
                <c:pt idx="1049">
                  <c:v>109.54975526242842</c:v>
                </c:pt>
                <c:pt idx="1050">
                  <c:v>109.51946338059818</c:v>
                </c:pt>
                <c:pt idx="1051">
                  <c:v>109.48868228013663</c:v>
                </c:pt>
                <c:pt idx="1052">
                  <c:v>109.4574094138144</c:v>
                </c:pt>
                <c:pt idx="1053">
                  <c:v>109.42564222456075</c:v>
                </c:pt>
                <c:pt idx="1054">
                  <c:v>109.39337814545469</c:v>
                </c:pt>
                <c:pt idx="1055">
                  <c:v>109.36061459971623</c:v>
                </c:pt>
                <c:pt idx="1056">
                  <c:v>109.32734900069863</c:v>
                </c:pt>
                <c:pt idx="1057">
                  <c:v>109.29357875188022</c:v>
                </c:pt>
                <c:pt idx="1058">
                  <c:v>109.25930124685742</c:v>
                </c:pt>
                <c:pt idx="1059">
                  <c:v>109.22451386933777</c:v>
                </c:pt>
                <c:pt idx="1060">
                  <c:v>109.18921399313352</c:v>
                </c:pt>
                <c:pt idx="1061">
                  <c:v>109.15339898215551</c:v>
                </c:pt>
                <c:pt idx="1062">
                  <c:v>109.1170661904078</c:v>
                </c:pt>
                <c:pt idx="1063">
                  <c:v>109.0802129619823</c:v>
                </c:pt>
                <c:pt idx="1064">
                  <c:v>109.04283663105436</c:v>
                </c:pt>
                <c:pt idx="1065">
                  <c:v>109.00493452187848</c:v>
                </c:pt>
                <c:pt idx="1066">
                  <c:v>108.96650394878452</c:v>
                </c:pt>
                <c:pt idx="1067">
                  <c:v>108.92754221617453</c:v>
                </c:pt>
                <c:pt idx="1068">
                  <c:v>108.88804661851998</c:v>
                </c:pt>
                <c:pt idx="1069">
                  <c:v>108.84801444035946</c:v>
                </c:pt>
                <c:pt idx="1070">
                  <c:v>108.807442956297</c:v>
                </c:pt>
                <c:pt idx="1071">
                  <c:v>108.76632943100064</c:v>
                </c:pt>
                <c:pt idx="1072">
                  <c:v>108.7246711192018</c:v>
                </c:pt>
                <c:pt idx="1073">
                  <c:v>108.68246526569497</c:v>
                </c:pt>
                <c:pt idx="1074">
                  <c:v>108.639709105338</c:v>
                </c:pt>
                <c:pt idx="1075">
                  <c:v>108.59639986305304</c:v>
                </c:pt>
                <c:pt idx="1076">
                  <c:v>108.55253475382767</c:v>
                </c:pt>
                <c:pt idx="1077">
                  <c:v>108.50811098271699</c:v>
                </c:pt>
                <c:pt idx="1078">
                  <c:v>108.46312574484605</c:v>
                </c:pt>
                <c:pt idx="1079">
                  <c:v>108.41757622541277</c:v>
                </c:pt>
                <c:pt idx="1080">
                  <c:v>108.37145959969173</c:v>
                </c:pt>
                <c:pt idx="1081">
                  <c:v>108.32477303303801</c:v>
                </c:pt>
                <c:pt idx="1082">
                  <c:v>108.27751368089233</c:v>
                </c:pt>
                <c:pt idx="1083">
                  <c:v>108.22967868878615</c:v>
                </c:pt>
                <c:pt idx="1084">
                  <c:v>108.18126519234769</c:v>
                </c:pt>
                <c:pt idx="1085">
                  <c:v>108.13227031730848</c:v>
                </c:pt>
                <c:pt idx="1086">
                  <c:v>108.08269117951048</c:v>
                </c:pt>
                <c:pt idx="1087">
                  <c:v>108.03252488491404</c:v>
                </c:pt>
                <c:pt idx="1088">
                  <c:v>107.98176852960606</c:v>
                </c:pt>
                <c:pt idx="1089">
                  <c:v>107.93041919980936</c:v>
                </c:pt>
                <c:pt idx="1090">
                  <c:v>107.87847397189211</c:v>
                </c:pt>
                <c:pt idx="1091">
                  <c:v>107.8259299123784</c:v>
                </c:pt>
                <c:pt idx="1092">
                  <c:v>107.77278407795924</c:v>
                </c:pt>
                <c:pt idx="1093">
                  <c:v>107.71903351550419</c:v>
                </c:pt>
                <c:pt idx="1094">
                  <c:v>107.66467526207384</c:v>
                </c:pt>
                <c:pt idx="1095">
                  <c:v>107.60970634493277</c:v>
                </c:pt>
                <c:pt idx="1096">
                  <c:v>107.55412378156358</c:v>
                </c:pt>
                <c:pt idx="1097">
                  <c:v>107.49792457968097</c:v>
                </c:pt>
                <c:pt idx="1098">
                  <c:v>107.44110573724738</c:v>
                </c:pt>
                <c:pt idx="1099">
                  <c:v>107.38366424248858</c:v>
                </c:pt>
                <c:pt idx="1100">
                  <c:v>107.32559707391056</c:v>
                </c:pt>
                <c:pt idx="1101">
                  <c:v>107.26690120031674</c:v>
                </c:pt>
                <c:pt idx="1102">
                  <c:v>107.20757358082619</c:v>
                </c:pt>
                <c:pt idx="1103">
                  <c:v>107.14761116489262</c:v>
                </c:pt>
                <c:pt idx="1104">
                  <c:v>107.08701089232397</c:v>
                </c:pt>
                <c:pt idx="1105">
                  <c:v>107.02576969330289</c:v>
                </c:pt>
                <c:pt idx="1106">
                  <c:v>106.96388448840786</c:v>
                </c:pt>
                <c:pt idx="1107">
                  <c:v>106.9013521886355</c:v>
                </c:pt>
                <c:pt idx="1108">
                  <c:v>106.8381696954231</c:v>
                </c:pt>
                <c:pt idx="1109">
                  <c:v>106.77433390067257</c:v>
                </c:pt>
                <c:pt idx="1110">
                  <c:v>106.7098416867746</c:v>
                </c:pt>
                <c:pt idx="1111">
                  <c:v>106.64468992663426</c:v>
                </c:pt>
                <c:pt idx="1112">
                  <c:v>106.57887548369699</c:v>
                </c:pt>
                <c:pt idx="1113">
                  <c:v>106.51239521197566</c:v>
                </c:pt>
                <c:pt idx="1114">
                  <c:v>106.44524595607832</c:v>
                </c:pt>
                <c:pt idx="1115">
                  <c:v>106.37742455123714</c:v>
                </c:pt>
                <c:pt idx="1116">
                  <c:v>106.30892782333797</c:v>
                </c:pt>
                <c:pt idx="1117">
                  <c:v>106.23975258895069</c:v>
                </c:pt>
                <c:pt idx="1118">
                  <c:v>106.16989565536072</c:v>
                </c:pt>
                <c:pt idx="1119">
                  <c:v>106.09935382060146</c:v>
                </c:pt>
                <c:pt idx="1120">
                  <c:v>106.02812387348725</c:v>
                </c:pt>
                <c:pt idx="1121">
                  <c:v>105.95620259364792</c:v>
                </c:pt>
                <c:pt idx="1122">
                  <c:v>105.8835867515634</c:v>
                </c:pt>
                <c:pt idx="1123">
                  <c:v>105.81027310860026</c:v>
                </c:pt>
                <c:pt idx="1124">
                  <c:v>105.73625841704848</c:v>
                </c:pt>
                <c:pt idx="1125">
                  <c:v>105.66153942015939</c:v>
                </c:pt>
                <c:pt idx="1126">
                  <c:v>105.58611285218493</c:v>
                </c:pt>
                <c:pt idx="1127">
                  <c:v>105.5099754384171</c:v>
                </c:pt>
                <c:pt idx="1128">
                  <c:v>105.43312389522953</c:v>
                </c:pt>
                <c:pt idx="1129">
                  <c:v>105.35555493011894</c:v>
                </c:pt>
                <c:pt idx="1130">
                  <c:v>105.27726524174847</c:v>
                </c:pt>
                <c:pt idx="1131">
                  <c:v>105.19825151999152</c:v>
                </c:pt>
                <c:pt idx="1132">
                  <c:v>105.11851044597682</c:v>
                </c:pt>
                <c:pt idx="1133">
                  <c:v>105.03803869213482</c:v>
                </c:pt>
                <c:pt idx="1134">
                  <c:v>104.95683292224447</c:v>
                </c:pt>
                <c:pt idx="1135">
                  <c:v>104.87488979148171</c:v>
                </c:pt>
                <c:pt idx="1136">
                  <c:v>104.79220594646891</c:v>
                </c:pt>
                <c:pt idx="1137">
                  <c:v>104.70877802532516</c:v>
                </c:pt>
                <c:pt idx="1138">
                  <c:v>104.62460265771773</c:v>
                </c:pt>
                <c:pt idx="1139">
                  <c:v>104.53967646491515</c:v>
                </c:pt>
                <c:pt idx="1140">
                  <c:v>104.45399605984049</c:v>
                </c:pt>
                <c:pt idx="1141">
                  <c:v>104.36755804712665</c:v>
                </c:pt>
                <c:pt idx="1142">
                  <c:v>104.28035902317239</c:v>
                </c:pt>
                <c:pt idx="1143">
                  <c:v>104.19239557619956</c:v>
                </c:pt>
                <c:pt idx="1144">
                  <c:v>104.10366428631143</c:v>
                </c:pt>
                <c:pt idx="1145">
                  <c:v>104.01416172555253</c:v>
                </c:pt>
                <c:pt idx="1146">
                  <c:v>103.92388445796918</c:v>
                </c:pt>
                <c:pt idx="1147">
                  <c:v>103.83282903967186</c:v>
                </c:pt>
                <c:pt idx="1148">
                  <c:v>103.74099201889807</c:v>
                </c:pt>
                <c:pt idx="1149">
                  <c:v>103.64836993607703</c:v>
                </c:pt>
                <c:pt idx="1150">
                  <c:v>103.55495932389543</c:v>
                </c:pt>
                <c:pt idx="1151">
                  <c:v>103.46075670736407</c:v>
                </c:pt>
                <c:pt idx="1152">
                  <c:v>103.36575860388666</c:v>
                </c:pt>
                <c:pt idx="1153">
                  <c:v>103.26996152332859</c:v>
                </c:pt>
                <c:pt idx="1154">
                  <c:v>103.17336196808834</c:v>
                </c:pt>
                <c:pt idx="1155">
                  <c:v>103.07595643316925</c:v>
                </c:pt>
                <c:pt idx="1156">
                  <c:v>102.97774140625299</c:v>
                </c:pt>
                <c:pt idx="1157">
                  <c:v>102.87871336777434</c:v>
                </c:pt>
                <c:pt idx="1158">
                  <c:v>102.77886879099708</c:v>
                </c:pt>
                <c:pt idx="1159">
                  <c:v>102.67820414209156</c:v>
                </c:pt>
                <c:pt idx="1160">
                  <c:v>102.57671588021337</c:v>
                </c:pt>
                <c:pt idx="1161">
                  <c:v>102.47440045758346</c:v>
                </c:pt>
                <c:pt idx="1162">
                  <c:v>102.37125431956963</c:v>
                </c:pt>
                <c:pt idx="1163">
                  <c:v>102.2672739047695</c:v>
                </c:pt>
                <c:pt idx="1164">
                  <c:v>102.16245564509468</c:v>
                </c:pt>
                <c:pt idx="1165">
                  <c:v>102.05679596585657</c:v>
                </c:pt>
                <c:pt idx="1166">
                  <c:v>101.95029128585355</c:v>
                </c:pt>
                <c:pt idx="1167">
                  <c:v>101.84293801745953</c:v>
                </c:pt>
                <c:pt idx="1168">
                  <c:v>101.73473256671372</c:v>
                </c:pt>
                <c:pt idx="1169">
                  <c:v>101.62567133341255</c:v>
                </c:pt>
                <c:pt idx="1170">
                  <c:v>101.51575071120222</c:v>
                </c:pt>
                <c:pt idx="1171">
                  <c:v>101.40496708767358</c:v>
                </c:pt>
                <c:pt idx="1172">
                  <c:v>101.29331684445773</c:v>
                </c:pt>
                <c:pt idx="1173">
                  <c:v>101.18079635732356</c:v>
                </c:pt>
                <c:pt idx="1174">
                  <c:v>101.06740199627689</c:v>
                </c:pt>
                <c:pt idx="1175">
                  <c:v>100.95313012566073</c:v>
                </c:pt>
                <c:pt idx="1176">
                  <c:v>100.83797710425758</c:v>
                </c:pt>
                <c:pt idx="1177">
                  <c:v>100.72193928539281</c:v>
                </c:pt>
                <c:pt idx="1178">
                  <c:v>100.60501301704015</c:v>
                </c:pt>
                <c:pt idx="1179">
                  <c:v>100.48719464192814</c:v>
                </c:pt>
                <c:pt idx="1180">
                  <c:v>100.36848049764853</c:v>
                </c:pt>
                <c:pt idx="1181">
                  <c:v>100.24886691676674</c:v>
                </c:pt>
                <c:pt idx="1182">
                  <c:v>100.12835022693257</c:v>
                </c:pt>
                <c:pt idx="1183">
                  <c:v>100.00692675099407</c:v>
                </c:pt>
                <c:pt idx="1184">
                  <c:v>99.884592807112327</c:v>
                </c:pt>
                <c:pt idx="1185">
                  <c:v>99.761344708877616</c:v>
                </c:pt>
                <c:pt idx="1186">
                  <c:v>99.637178765427905</c:v>
                </c:pt>
                <c:pt idx="1187">
                  <c:v>99.512091281568487</c:v>
                </c:pt>
                <c:pt idx="1188">
                  <c:v>99.386078557893654</c:v>
                </c:pt>
                <c:pt idx="1189">
                  <c:v>99.259136890909843</c:v>
                </c:pt>
                <c:pt idx="1190">
                  <c:v>99.131262573160555</c:v>
                </c:pt>
                <c:pt idx="1191">
                  <c:v>99.002451893352955</c:v>
                </c:pt>
                <c:pt idx="1192">
                  <c:v>98.872701136486484</c:v>
                </c:pt>
                <c:pt idx="1193">
                  <c:v>98.742006583982757</c:v>
                </c:pt>
                <c:pt idx="1194">
                  <c:v>98.610364513817558</c:v>
                </c:pt>
                <c:pt idx="1195">
                  <c:v>98.47777120065453</c:v>
                </c:pt>
                <c:pt idx="1196">
                  <c:v>98.344222915980509</c:v>
                </c:pt>
                <c:pt idx="1197">
                  <c:v>98.209715928242872</c:v>
                </c:pt>
                <c:pt idx="1198">
                  <c:v>98.074246502988288</c:v>
                </c:pt>
                <c:pt idx="1199">
                  <c:v>97.937810903004163</c:v>
                </c:pt>
                <c:pt idx="1200">
                  <c:v>97.80040538846059</c:v>
                </c:pt>
                <c:pt idx="1201">
                  <c:v>97.662026217055285</c:v>
                </c:pt>
                <c:pt idx="1202">
                  <c:v>97.522669644159947</c:v>
                </c:pt>
                <c:pt idx="1203">
                  <c:v>97.382331922968191</c:v>
                </c:pt>
                <c:pt idx="1204">
                  <c:v>97.241009304645914</c:v>
                </c:pt>
                <c:pt idx="1205">
                  <c:v>97.098698038482965</c:v>
                </c:pt>
                <c:pt idx="1206">
                  <c:v>96.955394372047394</c:v>
                </c:pt>
                <c:pt idx="1207">
                  <c:v>96.811094551340787</c:v>
                </c:pt>
                <c:pt idx="1208">
                  <c:v>96.665794820956165</c:v>
                </c:pt>
                <c:pt idx="1209">
                  <c:v>96.519491424237359</c:v>
                </c:pt>
                <c:pt idx="1210">
                  <c:v>96.372180603440938</c:v>
                </c:pt>
                <c:pt idx="1211">
                  <c:v>96.223858599899117</c:v>
                </c:pt>
                <c:pt idx="1212">
                  <c:v>96.074521654185617</c:v>
                </c:pt>
                <c:pt idx="1213">
                  <c:v>95.924166006282846</c:v>
                </c:pt>
                <c:pt idx="1214">
                  <c:v>95.772787895751208</c:v>
                </c:pt>
                <c:pt idx="1215">
                  <c:v>95.620383561900553</c:v>
                </c:pt>
                <c:pt idx="1216">
                  <c:v>95.466949243963484</c:v>
                </c:pt>
                <c:pt idx="1217">
                  <c:v>95.312481181270584</c:v>
                </c:pt>
                <c:pt idx="1218">
                  <c:v>95.156975613427846</c:v>
                </c:pt>
                <c:pt idx="1219">
                  <c:v>95.000428780496065</c:v>
                </c:pt>
                <c:pt idx="1220">
                  <c:v>94.842836923172257</c:v>
                </c:pt>
                <c:pt idx="1221">
                  <c:v>94.684196282972877</c:v>
                </c:pt>
                <c:pt idx="1222">
                  <c:v>94.524503102419672</c:v>
                </c:pt>
                <c:pt idx="1223">
                  <c:v>94.363753625227019</c:v>
                </c:pt>
                <c:pt idx="1224">
                  <c:v>94.201944096491417</c:v>
                </c:pt>
                <c:pt idx="1225">
                  <c:v>94.039070762883483</c:v>
                </c:pt>
                <c:pt idx="1226">
                  <c:v>93.875129872841612</c:v>
                </c:pt>
                <c:pt idx="1227">
                  <c:v>93.710117676767823</c:v>
                </c:pt>
                <c:pt idx="1228">
                  <c:v>93.544030427225664</c:v>
                </c:pt>
                <c:pt idx="1229">
                  <c:v>93.376864379140613</c:v>
                </c:pt>
                <c:pt idx="1230">
                  <c:v>93.208615790001957</c:v>
                </c:pt>
                <c:pt idx="1231">
                  <c:v>93.039280920067355</c:v>
                </c:pt>
                <c:pt idx="1232">
                  <c:v>92.868856032569184</c:v>
                </c:pt>
                <c:pt idx="1233">
                  <c:v>92.697337393923249</c:v>
                </c:pt>
                <c:pt idx="1234">
                  <c:v>92.524721273939505</c:v>
                </c:pt>
                <c:pt idx="1235">
                  <c:v>92.351003946035036</c:v>
                </c:pt>
                <c:pt idx="1236">
                  <c:v>92.176181687449173</c:v>
                </c:pt>
                <c:pt idx="1237">
                  <c:v>92.000250779460643</c:v>
                </c:pt>
                <c:pt idx="1238">
                  <c:v>91.823207507607037</c:v>
                </c:pt>
                <c:pt idx="1239">
                  <c:v>91.645048161906658</c:v>
                </c:pt>
                <c:pt idx="1240">
                  <c:v>91.465769037081969</c:v>
                </c:pt>
                <c:pt idx="1241">
                  <c:v>91.285366432785978</c:v>
                </c:pt>
                <c:pt idx="1242">
                  <c:v>91.103836653830228</c:v>
                </c:pt>
                <c:pt idx="1243">
                  <c:v>90.921176010415223</c:v>
                </c:pt>
                <c:pt idx="1244">
                  <c:v>90.737380818363263</c:v>
                </c:pt>
                <c:pt idx="1245">
                  <c:v>90.552447399353113</c:v>
                </c:pt>
                <c:pt idx="1246">
                  <c:v>90.366372081157053</c:v>
                </c:pt>
                <c:pt idx="1247">
                  <c:v>90.179151197880486</c:v>
                </c:pt>
                <c:pt idx="1248">
                  <c:v>89.990781090203214</c:v>
                </c:pt>
                <c:pt idx="1249">
                  <c:v>89.801258105623177</c:v>
                </c:pt>
                <c:pt idx="1250">
                  <c:v>89.610578598702773</c:v>
                </c:pt>
                <c:pt idx="1251">
                  <c:v>89.418738931316781</c:v>
                </c:pt>
                <c:pt idx="1252">
                  <c:v>89.22573547290321</c:v>
                </c:pt>
                <c:pt idx="1253">
                  <c:v>89.031564600715726</c:v>
                </c:pt>
                <c:pt idx="1254">
                  <c:v>88.836222700079006</c:v>
                </c:pt>
                <c:pt idx="1255">
                  <c:v>88.639706164645801</c:v>
                </c:pt>
                <c:pt idx="1256">
                  <c:v>88.44201139665654</c:v>
                </c:pt>
                <c:pt idx="1257">
                  <c:v>88.243134807201145</c:v>
                </c:pt>
                <c:pt idx="1258">
                  <c:v>88.04307281648309</c:v>
                </c:pt>
                <c:pt idx="1259">
                  <c:v>87.841821854085609</c:v>
                </c:pt>
                <c:pt idx="1260">
                  <c:v>87.639378359240638</c:v>
                </c:pt>
                <c:pt idx="1261">
                  <c:v>87.435738781099246</c:v>
                </c:pt>
                <c:pt idx="1262">
                  <c:v>87.230899579005055</c:v>
                </c:pt>
                <c:pt idx="1263">
                  <c:v>87.02485722276954</c:v>
                </c:pt>
                <c:pt idx="1264">
                  <c:v>86.817608192949734</c:v>
                </c:pt>
                <c:pt idx="1265">
                  <c:v>86.609148981128072</c:v>
                </c:pt>
                <c:pt idx="1266">
                  <c:v>86.399476090194725</c:v>
                </c:pt>
                <c:pt idx="1267">
                  <c:v>86.188586034631982</c:v>
                </c:pt>
                <c:pt idx="1268">
                  <c:v>85.976475340800988</c:v>
                </c:pt>
                <c:pt idx="1269">
                  <c:v>85.763140547230705</c:v>
                </c:pt>
                <c:pt idx="1270">
                  <c:v>85.548578204909376</c:v>
                </c:pt>
                <c:pt idx="1271">
                  <c:v>85.33278487757768</c:v>
                </c:pt>
                <c:pt idx="1272">
                  <c:v>85.115757142024876</c:v>
                </c:pt>
                <c:pt idx="1273">
                  <c:v>84.897491588386515</c:v>
                </c:pt>
                <c:pt idx="1274">
                  <c:v>84.677984820444934</c:v>
                </c:pt>
                <c:pt idx="1275">
                  <c:v>84.457233455931643</c:v>
                </c:pt>
                <c:pt idx="1276">
                  <c:v>84.235234126832168</c:v>
                </c:pt>
                <c:pt idx="1277">
                  <c:v>84.011983479692944</c:v>
                </c:pt>
                <c:pt idx="1278">
                  <c:v>83.787478175930588</c:v>
                </c:pt>
                <c:pt idx="1279">
                  <c:v>83.56171489214347</c:v>
                </c:pt>
                <c:pt idx="1280">
                  <c:v>83.334690320425082</c:v>
                </c:pt>
                <c:pt idx="1281">
                  <c:v>83.106401168680264</c:v>
                </c:pt>
                <c:pt idx="1282">
                  <c:v>82.876844160943094</c:v>
                </c:pt>
                <c:pt idx="1283">
                  <c:v>82.646016037697166</c:v>
                </c:pt>
                <c:pt idx="1284">
                  <c:v>82.413913556198096</c:v>
                </c:pt>
                <c:pt idx="1285">
                  <c:v>82.180533490798311</c:v>
                </c:pt>
                <c:pt idx="1286">
                  <c:v>81.945872633273751</c:v>
                </c:pt>
                <c:pt idx="1287">
                  <c:v>81.709927793152829</c:v>
                </c:pt>
                <c:pt idx="1288">
                  <c:v>81.47269579804771</c:v>
                </c:pt>
                <c:pt idx="1289">
                  <c:v>81.234173493987612</c:v>
                </c:pt>
                <c:pt idx="1290">
                  <c:v>80.994357745754243</c:v>
                </c:pt>
                <c:pt idx="1291">
                  <c:v>80.753245437219192</c:v>
                </c:pt>
                <c:pt idx="1292">
                  <c:v>80.510833471683924</c:v>
                </c:pt>
                <c:pt idx="1293">
                  <c:v>80.267118772221338</c:v>
                </c:pt>
                <c:pt idx="1294">
                  <c:v>80.022098282019769</c:v>
                </c:pt>
                <c:pt idx="1295">
                  <c:v>79.77576896472884</c:v>
                </c:pt>
                <c:pt idx="1296">
                  <c:v>79.528127804807653</c:v>
                </c:pt>
                <c:pt idx="1297">
                  <c:v>79.279171807874533</c:v>
                </c:pt>
                <c:pt idx="1298">
                  <c:v>79.028898001059645</c:v>
                </c:pt>
                <c:pt idx="1299">
                  <c:v>78.777303433358611</c:v>
                </c:pt>
                <c:pt idx="1300">
                  <c:v>78.524385175989011</c:v>
                </c:pt>
                <c:pt idx="1301">
                  <c:v>78.270140322748347</c:v>
                </c:pt>
                <c:pt idx="1302">
                  <c:v>78.014565990374152</c:v>
                </c:pt>
                <c:pt idx="1303">
                  <c:v>77.757659318906164</c:v>
                </c:pt>
                <c:pt idx="1304">
                  <c:v>77.499417472050126</c:v>
                </c:pt>
                <c:pt idx="1305">
                  <c:v>77.239837637544028</c:v>
                </c:pt>
                <c:pt idx="1306">
                  <c:v>76.978917027525625</c:v>
                </c:pt>
                <c:pt idx="1307">
                  <c:v>76.716652878902281</c:v>
                </c:pt>
                <c:pt idx="1308">
                  <c:v>76.453042453722588</c:v>
                </c:pt>
                <c:pt idx="1309">
                  <c:v>76.188083039549795</c:v>
                </c:pt>
                <c:pt idx="1310">
                  <c:v>75.921771949837009</c:v>
                </c:pt>
                <c:pt idx="1311">
                  <c:v>75.654106524304183</c:v>
                </c:pt>
                <c:pt idx="1312">
                  <c:v>75.385084129317121</c:v>
                </c:pt>
                <c:pt idx="1313">
                  <c:v>75.114702158268045</c:v>
                </c:pt>
                <c:pt idx="1314">
                  <c:v>74.842958031957735</c:v>
                </c:pt>
                <c:pt idx="1315">
                  <c:v>74.56984919897981</c:v>
                </c:pt>
                <c:pt idx="1316">
                  <c:v>74.295373136106377</c:v>
                </c:pt>
                <c:pt idx="1317">
                  <c:v>74.019527348675297</c:v>
                </c:pt>
                <c:pt idx="1318">
                  <c:v>73.742309370979498</c:v>
                </c:pt>
                <c:pt idx="1319">
                  <c:v>73.463716766657356</c:v>
                </c:pt>
                <c:pt idx="1320">
                  <c:v>73.183747129084992</c:v>
                </c:pt>
                <c:pt idx="1321">
                  <c:v>72.902398081770187</c:v>
                </c:pt>
                <c:pt idx="1322">
                  <c:v>72.619667278747542</c:v>
                </c:pt>
                <c:pt idx="1323">
                  <c:v>72.335552404975331</c:v>
                </c:pt>
                <c:pt idx="1324">
                  <c:v>72.050051176733874</c:v>
                </c:pt>
                <c:pt idx="1325">
                  <c:v>71.763161342025185</c:v>
                </c:pt>
                <c:pt idx="1326">
                  <c:v>71.474880680974096</c:v>
                </c:pt>
                <c:pt idx="1327">
                  <c:v>71.185207006230769</c:v>
                </c:pt>
                <c:pt idx="1328">
                  <c:v>70.894138163374734</c:v>
                </c:pt>
                <c:pt idx="1329">
                  <c:v>70.601672031319879</c:v>
                </c:pt>
                <c:pt idx="1330">
                  <c:v>70.307806522720924</c:v>
                </c:pt>
                <c:pt idx="1331">
                  <c:v>70.012539584381273</c:v>
                </c:pt>
                <c:pt idx="1332">
                  <c:v>69.715869197661846</c:v>
                </c:pt>
                <c:pt idx="1333">
                  <c:v>69.417793378891162</c:v>
                </c:pt>
                <c:pt idx="1334">
                  <c:v>69.118310179776628</c:v>
                </c:pt>
                <c:pt idx="1335">
                  <c:v>68.817417687816985</c:v>
                </c:pt>
                <c:pt idx="1336">
                  <c:v>68.515114026715523</c:v>
                </c:pt>
                <c:pt idx="1337">
                  <c:v>68.21139735679472</c:v>
                </c:pt>
                <c:pt idx="1338">
                  <c:v>67.906265875411691</c:v>
                </c:pt>
                <c:pt idx="1339">
                  <c:v>67.59971781737444</c:v>
                </c:pt>
                <c:pt idx="1340">
                  <c:v>67.291751455359275</c:v>
                </c:pt>
                <c:pt idx="1341">
                  <c:v>66.982365100329091</c:v>
                </c:pt>
                <c:pt idx="1342">
                  <c:v>66.671557101952303</c:v>
                </c:pt>
                <c:pt idx="1343">
                  <c:v>66.359325849022554</c:v>
                </c:pt>
                <c:pt idx="1344">
                  <c:v>66.045669769879467</c:v>
                </c:pt>
                <c:pt idx="1345">
                  <c:v>65.730587332829813</c:v>
                </c:pt>
                <c:pt idx="1346">
                  <c:v>65.414077046569489</c:v>
                </c:pt>
                <c:pt idx="1347">
                  <c:v>65.096137460605945</c:v>
                </c:pt>
                <c:pt idx="1348">
                  <c:v>64.77676716568152</c:v>
                </c:pt>
                <c:pt idx="1349">
                  <c:v>64.45596479419676</c:v>
                </c:pt>
                <c:pt idx="1350">
                  <c:v>64.133729020634902</c:v>
                </c:pt>
                <c:pt idx="1351">
                  <c:v>63.810058561986096</c:v>
                </c:pt>
                <c:pt idx="1352">
                  <c:v>63.484952178172477</c:v>
                </c:pt>
                <c:pt idx="1353">
                  <c:v>63.158408672473456</c:v>
                </c:pt>
                <c:pt idx="1354">
                  <c:v>62.830426891951156</c:v>
                </c:pt>
                <c:pt idx="1355">
                  <c:v>62.501005727876304</c:v>
                </c:pt>
                <c:pt idx="1356">
                  <c:v>62.170144116154049</c:v>
                </c:pt>
                <c:pt idx="1357">
                  <c:v>61.837841037750202</c:v>
                </c:pt>
                <c:pt idx="1358">
                  <c:v>61.504095519117207</c:v>
                </c:pt>
                <c:pt idx="1359">
                  <c:v>61.168906632620526</c:v>
                </c:pt>
                <c:pt idx="1360">
                  <c:v>60.832273496964675</c:v>
                </c:pt>
                <c:pt idx="1361">
                  <c:v>60.494195277619305</c:v>
                </c:pt>
                <c:pt idx="1362">
                  <c:v>60.154671187245214</c:v>
                </c:pt>
                <c:pt idx="1363">
                  <c:v>59.813700486119963</c:v>
                </c:pt>
                <c:pt idx="1364">
                  <c:v>59.471282482563502</c:v>
                </c:pt>
                <c:pt idx="1365">
                  <c:v>59.127416533363196</c:v>
                </c:pt>
                <c:pt idx="1366">
                  <c:v>58.782102044198766</c:v>
                </c:pt>
                <c:pt idx="1367">
                  <c:v>58.435338470066668</c:v>
                </c:pt>
                <c:pt idx="1368">
                  <c:v>58.087125315703901</c:v>
                </c:pt>
                <c:pt idx="1369">
                  <c:v>57.737462136011416</c:v>
                </c:pt>
                <c:pt idx="1370">
                  <c:v>57.386348536476909</c:v>
                </c:pt>
                <c:pt idx="1371">
                  <c:v>57.033784173596914</c:v>
                </c:pt>
                <c:pt idx="1372">
                  <c:v>56.679768755298014</c:v>
                </c:pt>
                <c:pt idx="1373">
                  <c:v>56.324302041357669</c:v>
                </c:pt>
                <c:pt idx="1374">
                  <c:v>55.967383843823647</c:v>
                </c:pt>
                <c:pt idx="1375">
                  <c:v>55.609014027433034</c:v>
                </c:pt>
                <c:pt idx="1376">
                  <c:v>55.249192510029992</c:v>
                </c:pt>
                <c:pt idx="1377">
                  <c:v>54.887919262982443</c:v>
                </c:pt>
                <c:pt idx="1378">
                  <c:v>54.525194311597851</c:v>
                </c:pt>
                <c:pt idx="1379">
                  <c:v>54.161017735537598</c:v>
                </c:pt>
                <c:pt idx="1380">
                  <c:v>53.79538966923031</c:v>
                </c:pt>
                <c:pt idx="1381">
                  <c:v>53.428310302283656</c:v>
                </c:pt>
                <c:pt idx="1382">
                  <c:v>53.059779879894968</c:v>
                </c:pt>
                <c:pt idx="1383">
                  <c:v>52.689798703260315</c:v>
                </c:pt>
                <c:pt idx="1384">
                  <c:v>52.31836712998205</c:v>
                </c:pt>
                <c:pt idx="1385">
                  <c:v>51.945485574474709</c:v>
                </c:pt>
                <c:pt idx="1386">
                  <c:v>51.571154508369482</c:v>
                </c:pt>
                <c:pt idx="1387">
                  <c:v>51.195374460916668</c:v>
                </c:pt>
                <c:pt idx="1388">
                  <c:v>50.818146019386475</c:v>
                </c:pt>
                <c:pt idx="1389">
                  <c:v>50.439469829467924</c:v>
                </c:pt>
                <c:pt idx="1390">
                  <c:v>50.059346595665801</c:v>
                </c:pt>
                <c:pt idx="1391">
                  <c:v>49.677777081695616</c:v>
                </c:pt>
                <c:pt idx="1392">
                  <c:v>49.294762110876356</c:v>
                </c:pt>
                <c:pt idx="1393">
                  <c:v>48.910302566521246</c:v>
                </c:pt>
                <c:pt idx="1394">
                  <c:v>48.524399392326053</c:v>
                </c:pt>
                <c:pt idx="1395">
                  <c:v>48.137053592755336</c:v>
                </c:pt>
                <c:pt idx="1396">
                  <c:v>47.748266233425937</c:v>
                </c:pt>
                <c:pt idx="1397">
                  <c:v>47.358038441488453</c:v>
                </c:pt>
                <c:pt idx="1398">
                  <c:v>46.966371406005706</c:v>
                </c:pt>
                <c:pt idx="1399">
                  <c:v>46.573266378328903</c:v>
                </c:pt>
                <c:pt idx="1400">
                  <c:v>46.178724672470977</c:v>
                </c:pt>
                <c:pt idx="1401">
                  <c:v>45.782747665477103</c:v>
                </c:pt>
                <c:pt idx="1402">
                  <c:v>45.385336797792505</c:v>
                </c:pt>
                <c:pt idx="1403">
                  <c:v>44.986493573627101</c:v>
                </c:pt>
                <c:pt idx="1404">
                  <c:v>44.58621956131735</c:v>
                </c:pt>
                <c:pt idx="1405">
                  <c:v>44.184516393684852</c:v>
                </c:pt>
                <c:pt idx="1406">
                  <c:v>43.781385768391843</c:v>
                </c:pt>
                <c:pt idx="1407">
                  <c:v>43.376829448293392</c:v>
                </c:pt>
                <c:pt idx="1408">
                  <c:v>42.970849261786341</c:v>
                </c:pt>
                <c:pt idx="1409">
                  <c:v>42.563447103154658</c:v>
                </c:pt>
                <c:pt idx="1410">
                  <c:v>42.154624932911496</c:v>
                </c:pt>
                <c:pt idx="1411">
                  <c:v>41.744384778137494</c:v>
                </c:pt>
                <c:pt idx="1412">
                  <c:v>41.332728732815546</c:v>
                </c:pt>
                <c:pt idx="1413">
                  <c:v>40.919658958161754</c:v>
                </c:pt>
                <c:pt idx="1414">
                  <c:v>40.505177682952471</c:v>
                </c:pt>
                <c:pt idx="1415">
                  <c:v>40.089287203847718</c:v>
                </c:pt>
                <c:pt idx="1416">
                  <c:v>39.671989885710254</c:v>
                </c:pt>
                <c:pt idx="1417">
                  <c:v>39.253288161920793</c:v>
                </c:pt>
                <c:pt idx="1418">
                  <c:v>38.833184534688968</c:v>
                </c:pt>
                <c:pt idx="1419">
                  <c:v>38.411681575360191</c:v>
                </c:pt>
                <c:pt idx="1420">
                  <c:v>37.988781924717955</c:v>
                </c:pt>
                <c:pt idx="1421">
                  <c:v>37.564488293281933</c:v>
                </c:pt>
                <c:pt idx="1422">
                  <c:v>37.138803461601483</c:v>
                </c:pt>
                <c:pt idx="1423">
                  <c:v>36.711730280544593</c:v>
                </c:pt>
                <c:pt idx="1424">
                  <c:v>36.283271671582199</c:v>
                </c:pt>
                <c:pt idx="1425">
                  <c:v>35.853430627067752</c:v>
                </c:pt>
                <c:pt idx="1426">
                  <c:v>35.422210210511842</c:v>
                </c:pt>
                <c:pt idx="1427">
                  <c:v>34.989613556852156</c:v>
                </c:pt>
                <c:pt idx="1428">
                  <c:v>34.555643872718178</c:v>
                </c:pt>
                <c:pt idx="1429">
                  <c:v>34.120304436691008</c:v>
                </c:pt>
                <c:pt idx="1430">
                  <c:v>33.683598599557889</c:v>
                </c:pt>
                <c:pt idx="1431">
                  <c:v>33.245529784561555</c:v>
                </c:pt>
                <c:pt idx="1432">
                  <c:v>32.806101487644277</c:v>
                </c:pt>
                <c:pt idx="1433">
                  <c:v>32.365317277686394</c:v>
                </c:pt>
                <c:pt idx="1434">
                  <c:v>31.923180796739491</c:v>
                </c:pt>
                <c:pt idx="1435">
                  <c:v>31.479695760253815</c:v>
                </c:pt>
                <c:pt idx="1436">
                  <c:v>31.034865957300255</c:v>
                </c:pt>
                <c:pt idx="1437">
                  <c:v>30.588695250786397</c:v>
                </c:pt>
                <c:pt idx="1438">
                  <c:v>30.141187577666795</c:v>
                </c:pt>
                <c:pt idx="1439">
                  <c:v>29.692346949147453</c:v>
                </c:pt>
                <c:pt idx="1440">
                  <c:v>29.242177450884121</c:v>
                </c:pt>
                <c:pt idx="1441">
                  <c:v>28.790683243174719</c:v>
                </c:pt>
                <c:pt idx="1442">
                  <c:v>28.337868561145413</c:v>
                </c:pt>
                <c:pt idx="1443">
                  <c:v>27.88373771493065</c:v>
                </c:pt>
                <c:pt idx="1444">
                  <c:v>27.428295089846749</c:v>
                </c:pt>
                <c:pt idx="1445">
                  <c:v>26.97154514655919</c:v>
                </c:pt>
                <c:pt idx="1446">
                  <c:v>26.513492421243296</c:v>
                </c:pt>
                <c:pt idx="1447">
                  <c:v>26.05414152573853</c:v>
                </c:pt>
                <c:pt idx="1448">
                  <c:v>25.593497147696059</c:v>
                </c:pt>
                <c:pt idx="1449">
                  <c:v>25.13156405071965</c:v>
                </c:pt>
                <c:pt idx="1450">
                  <c:v>24.668347074499746</c:v>
                </c:pt>
                <c:pt idx="1451">
                  <c:v>24.203851134940706</c:v>
                </c:pt>
                <c:pt idx="1452">
                  <c:v>23.738081224281132</c:v>
                </c:pt>
                <c:pt idx="1453">
                  <c:v>23.271042411207102</c:v>
                </c:pt>
                <c:pt idx="1454">
                  <c:v>22.802739840958392</c:v>
                </c:pt>
                <c:pt idx="1455">
                  <c:v>22.333178735427524</c:v>
                </c:pt>
                <c:pt idx="1456">
                  <c:v>21.862364393251511</c:v>
                </c:pt>
                <c:pt idx="1457">
                  <c:v>21.39030218989636</c:v>
                </c:pt>
                <c:pt idx="1458">
                  <c:v>20.916997577734183</c:v>
                </c:pt>
                <c:pt idx="1459">
                  <c:v>20.442456086112784</c:v>
                </c:pt>
                <c:pt idx="1460">
                  <c:v>19.966683321417829</c:v>
                </c:pt>
                <c:pt idx="1461">
                  <c:v>19.489684967127342</c:v>
                </c:pt>
                <c:pt idx="1462">
                  <c:v>19.011466783858534</c:v>
                </c:pt>
                <c:pt idx="1463">
                  <c:v>18.532034609406949</c:v>
                </c:pt>
                <c:pt idx="1464">
                  <c:v>18.051394358777753</c:v>
                </c:pt>
                <c:pt idx="1465">
                  <c:v>17.569552024209187</c:v>
                </c:pt>
                <c:pt idx="1466">
                  <c:v>17.086513675188076</c:v>
                </c:pt>
                <c:pt idx="1467">
                  <c:v>16.602285458457342</c:v>
                </c:pt>
                <c:pt idx="1468">
                  <c:v>16.116873598015442</c:v>
                </c:pt>
                <c:pt idx="1469">
                  <c:v>15.63028439510771</c:v>
                </c:pt>
                <c:pt idx="1470">
                  <c:v>15.142524228209448</c:v>
                </c:pt>
                <c:pt idx="1471">
                  <c:v>14.653599553000857</c:v>
                </c:pt>
                <c:pt idx="1472">
                  <c:v>14.163516902333589</c:v>
                </c:pt>
                <c:pt idx="1473">
                  <c:v>13.672282886188954</c:v>
                </c:pt>
                <c:pt idx="1474">
                  <c:v>13.179904191627724</c:v>
                </c:pt>
                <c:pt idx="1475">
                  <c:v>12.686387582731413</c:v>
                </c:pt>
                <c:pt idx="1476">
                  <c:v>12.191739900535074</c:v>
                </c:pt>
                <c:pt idx="1477">
                  <c:v>11.695968062951467</c:v>
                </c:pt>
                <c:pt idx="1478">
                  <c:v>11.199079064686606</c:v>
                </c:pt>
                <c:pt idx="1479">
                  <c:v>10.701079977146604</c:v>
                </c:pt>
                <c:pt idx="1480">
                  <c:v>10.201977948335772</c:v>
                </c:pt>
                <c:pt idx="1481">
                  <c:v>9.7017802027459599</c:v>
                </c:pt>
                <c:pt idx="1482">
                  <c:v>9.2004940412369933</c:v>
                </c:pt>
                <c:pt idx="1483">
                  <c:v>8.698126840908305</c:v>
                </c:pt>
                <c:pt idx="1484">
                  <c:v>8.194686054961565</c:v>
                </c:pt>
                <c:pt idx="1485">
                  <c:v>7.6901792125544066</c:v>
                </c:pt>
                <c:pt idx="1486">
                  <c:v>7.1846139186450664</c:v>
                </c:pt>
                <c:pt idx="1487">
                  <c:v>6.6779978538280425</c:v>
                </c:pt>
                <c:pt idx="1488">
                  <c:v>6.1703387741605953</c:v>
                </c:pt>
                <c:pt idx="1489">
                  <c:v>5.6616445109801772</c:v>
                </c:pt>
                <c:pt idx="1490">
                  <c:v>5.1519229707126488</c:v>
                </c:pt>
                <c:pt idx="1491">
                  <c:v>4.6411821346713289</c:v>
                </c:pt>
                <c:pt idx="1492">
                  <c:v>4.1294300588467863</c:v>
                </c:pt>
                <c:pt idx="1493">
                  <c:v>3.6166748736873959</c:v>
                </c:pt>
                <c:pt idx="1494">
                  <c:v>3.102924783870574</c:v>
                </c:pt>
                <c:pt idx="1495">
                  <c:v>2.5881880680647198</c:v>
                </c:pt>
                <c:pt idx="1496">
                  <c:v>2.0724730786817909</c:v>
                </c:pt>
                <c:pt idx="1497">
                  <c:v>1.5557882416205246</c:v>
                </c:pt>
                <c:pt idx="1498">
                  <c:v>1.0381420560002503</c:v>
                </c:pt>
                <c:pt idx="1499">
                  <c:v>0.51954309388530462</c:v>
                </c:pt>
                <c:pt idx="1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BA-4FD6-89E0-4159F247D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085376"/>
        <c:axId val="1741184944"/>
      </c:scatterChart>
      <c:valAx>
        <c:axId val="15600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84944"/>
        <c:crosses val="autoZero"/>
        <c:crossBetween val="midCat"/>
      </c:valAx>
      <c:valAx>
        <c:axId val="17411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(I</a:t>
            </a:r>
            <a:r>
              <a:rPr lang="en-US" baseline="30000"/>
              <a:t>'</a:t>
            </a:r>
            <a:r>
              <a:rPr lang="en-US" baseline="-25000"/>
              <a:t>2</a:t>
            </a:r>
            <a:r>
              <a:rPr lang="en-US"/>
              <a:t>) vs. Speed</a:t>
            </a:r>
          </a:p>
        </c:rich>
      </c:tx>
      <c:layout>
        <c:manualLayout>
          <c:xMode val="edge"/>
          <c:yMode val="edge"/>
          <c:x val="0.36181644684254499"/>
          <c:y val="5.07526076531499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Speed_torque!$E$2</c:f>
              <c:strCache>
                <c:ptCount val="1"/>
                <c:pt idx="0">
                  <c:v>Current (I'2) (A)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Speed_torque!$E$3:$E$1503</c:f>
              <c:numCache>
                <c:formatCode>General</c:formatCode>
                <c:ptCount val="1501"/>
                <c:pt idx="0">
                  <c:v>33.197640478403486</c:v>
                </c:pt>
                <c:pt idx="1">
                  <c:v>33.194102137305975</c:v>
                </c:pt>
                <c:pt idx="2">
                  <c:v>33.190558794074761</c:v>
                </c:pt>
                <c:pt idx="3">
                  <c:v>33.187010438880975</c:v>
                </c:pt>
                <c:pt idx="4">
                  <c:v>33.183457061871529</c:v>
                </c:pt>
                <c:pt idx="5">
                  <c:v>33.17989865316909</c:v>
                </c:pt>
                <c:pt idx="6">
                  <c:v>33.176335202871968</c:v>
                </c:pt>
                <c:pt idx="7">
                  <c:v>33.172766701054059</c:v>
                </c:pt>
                <c:pt idx="8">
                  <c:v>33.169193137764793</c:v>
                </c:pt>
                <c:pt idx="9">
                  <c:v>33.165614503029026</c:v>
                </c:pt>
                <c:pt idx="10">
                  <c:v>33.162030786847005</c:v>
                </c:pt>
                <c:pt idx="11">
                  <c:v>33.158441979194272</c:v>
                </c:pt>
                <c:pt idx="12">
                  <c:v>33.154848070021607</c:v>
                </c:pt>
                <c:pt idx="13">
                  <c:v>33.151249049254936</c:v>
                </c:pt>
                <c:pt idx="14">
                  <c:v>33.147644906795279</c:v>
                </c:pt>
                <c:pt idx="15">
                  <c:v>33.14403563251868</c:v>
                </c:pt>
                <c:pt idx="16">
                  <c:v>33.140421216276096</c:v>
                </c:pt>
                <c:pt idx="17">
                  <c:v>33.136801647893378</c:v>
                </c:pt>
                <c:pt idx="18">
                  <c:v>33.133176917171156</c:v>
                </c:pt>
                <c:pt idx="19">
                  <c:v>33.129547013884789</c:v>
                </c:pt>
                <c:pt idx="20">
                  <c:v>33.12591192778428</c:v>
                </c:pt>
                <c:pt idx="21">
                  <c:v>33.122271648594193</c:v>
                </c:pt>
                <c:pt idx="22">
                  <c:v>33.118626166013613</c:v>
                </c:pt>
                <c:pt idx="23">
                  <c:v>33.114975469716015</c:v>
                </c:pt>
                <c:pt idx="24">
                  <c:v>33.111319549349261</c:v>
                </c:pt>
                <c:pt idx="25">
                  <c:v>33.107658394535449</c:v>
                </c:pt>
                <c:pt idx="26">
                  <c:v>33.10399199487091</c:v>
                </c:pt>
                <c:pt idx="27">
                  <c:v>33.100320339926057</c:v>
                </c:pt>
                <c:pt idx="28">
                  <c:v>33.096643419245382</c:v>
                </c:pt>
                <c:pt idx="29">
                  <c:v>33.092961222347334</c:v>
                </c:pt>
                <c:pt idx="30">
                  <c:v>33.089273738724266</c:v>
                </c:pt>
                <c:pt idx="31">
                  <c:v>33.085580957842311</c:v>
                </c:pt>
                <c:pt idx="32">
                  <c:v>33.081882869141396</c:v>
                </c:pt>
                <c:pt idx="33">
                  <c:v>33.078179462035067</c:v>
                </c:pt>
                <c:pt idx="34">
                  <c:v>33.074470725910487</c:v>
                </c:pt>
                <c:pt idx="35">
                  <c:v>33.070756650128288</c:v>
                </c:pt>
                <c:pt idx="36">
                  <c:v>33.06703722402257</c:v>
                </c:pt>
                <c:pt idx="37">
                  <c:v>33.063312436900773</c:v>
                </c:pt>
                <c:pt idx="38">
                  <c:v>33.059582278043585</c:v>
                </c:pt>
                <c:pt idx="39">
                  <c:v>33.055846736704929</c:v>
                </c:pt>
                <c:pt idx="40">
                  <c:v>33.052105802111811</c:v>
                </c:pt>
                <c:pt idx="41">
                  <c:v>33.048359463464287</c:v>
                </c:pt>
                <c:pt idx="42">
                  <c:v>33.044607709935377</c:v>
                </c:pt>
                <c:pt idx="43">
                  <c:v>33.040850530670951</c:v>
                </c:pt>
                <c:pt idx="44">
                  <c:v>33.037087914789694</c:v>
                </c:pt>
                <c:pt idx="45">
                  <c:v>33.033319851383013</c:v>
                </c:pt>
                <c:pt idx="46">
                  <c:v>33.029546329514936</c:v>
                </c:pt>
                <c:pt idx="47">
                  <c:v>33.025767338222046</c:v>
                </c:pt>
                <c:pt idx="48">
                  <c:v>33.021982866513426</c:v>
                </c:pt>
                <c:pt idx="49">
                  <c:v>33.018192903370505</c:v>
                </c:pt>
                <c:pt idx="50">
                  <c:v>33.014397437747057</c:v>
                </c:pt>
                <c:pt idx="51">
                  <c:v>33.01059645856909</c:v>
                </c:pt>
                <c:pt idx="52">
                  <c:v>33.006789954734721</c:v>
                </c:pt>
                <c:pt idx="53">
                  <c:v>33.002977915114172</c:v>
                </c:pt>
                <c:pt idx="54">
                  <c:v>32.999160328549621</c:v>
                </c:pt>
                <c:pt idx="55">
                  <c:v>32.995337183855142</c:v>
                </c:pt>
                <c:pt idx="56">
                  <c:v>32.991508469816644</c:v>
                </c:pt>
                <c:pt idx="57">
                  <c:v>32.987674175191749</c:v>
                </c:pt>
                <c:pt idx="58">
                  <c:v>32.983834288709744</c:v>
                </c:pt>
                <c:pt idx="59">
                  <c:v>32.97998879907145</c:v>
                </c:pt>
                <c:pt idx="60">
                  <c:v>32.976137694949195</c:v>
                </c:pt>
                <c:pt idx="61">
                  <c:v>32.972280964986687</c:v>
                </c:pt>
                <c:pt idx="62">
                  <c:v>32.968418597798944</c:v>
                </c:pt>
                <c:pt idx="63">
                  <c:v>32.964550581972219</c:v>
                </c:pt>
                <c:pt idx="64">
                  <c:v>32.960676906063888</c:v>
                </c:pt>
                <c:pt idx="65">
                  <c:v>32.956797558602382</c:v>
                </c:pt>
                <c:pt idx="66">
                  <c:v>32.952912528087104</c:v>
                </c:pt>
                <c:pt idx="67">
                  <c:v>32.949021802988341</c:v>
                </c:pt>
                <c:pt idx="68">
                  <c:v>32.945125371747146</c:v>
                </c:pt>
                <c:pt idx="69">
                  <c:v>32.941223222775307</c:v>
                </c:pt>
                <c:pt idx="70">
                  <c:v>32.937315344455229</c:v>
                </c:pt>
                <c:pt idx="71">
                  <c:v>32.933401725139831</c:v>
                </c:pt>
                <c:pt idx="72">
                  <c:v>32.929482353152487</c:v>
                </c:pt>
                <c:pt idx="73">
                  <c:v>32.925557216786906</c:v>
                </c:pt>
                <c:pt idx="74">
                  <c:v>32.921626304307104</c:v>
                </c:pt>
                <c:pt idx="75">
                  <c:v>32.917689603947231</c:v>
                </c:pt>
                <c:pt idx="76">
                  <c:v>32.913747103911561</c:v>
                </c:pt>
                <c:pt idx="77">
                  <c:v>32.909798792374332</c:v>
                </c:pt>
                <c:pt idx="78">
                  <c:v>32.905844657479726</c:v>
                </c:pt>
                <c:pt idx="79">
                  <c:v>32.901884687341713</c:v>
                </c:pt>
                <c:pt idx="80">
                  <c:v>32.897918870044016</c:v>
                </c:pt>
                <c:pt idx="81">
                  <c:v>32.893947193639981</c:v>
                </c:pt>
                <c:pt idx="82">
                  <c:v>32.889969646152522</c:v>
                </c:pt>
                <c:pt idx="83">
                  <c:v>32.885986215573972</c:v>
                </c:pt>
                <c:pt idx="84">
                  <c:v>32.881996889866073</c:v>
                </c:pt>
                <c:pt idx="85">
                  <c:v>32.87800165695981</c:v>
                </c:pt>
                <c:pt idx="86">
                  <c:v>32.874000504755351</c:v>
                </c:pt>
                <c:pt idx="87">
                  <c:v>32.869993421121976</c:v>
                </c:pt>
                <c:pt idx="88">
                  <c:v>32.865980393897914</c:v>
                </c:pt>
                <c:pt idx="89">
                  <c:v>32.861961410890359</c:v>
                </c:pt>
                <c:pt idx="90">
                  <c:v>32.857936459875262</c:v>
                </c:pt>
                <c:pt idx="91">
                  <c:v>32.853905528597316</c:v>
                </c:pt>
                <c:pt idx="92">
                  <c:v>32.849868604769824</c:v>
                </c:pt>
                <c:pt idx="93">
                  <c:v>32.845825676074618</c:v>
                </c:pt>
                <c:pt idx="94">
                  <c:v>32.841776730161968</c:v>
                </c:pt>
                <c:pt idx="95">
                  <c:v>32.837721754650481</c:v>
                </c:pt>
                <c:pt idx="96">
                  <c:v>32.833660737126991</c:v>
                </c:pt>
                <c:pt idx="97">
                  <c:v>32.829593665146504</c:v>
                </c:pt>
                <c:pt idx="98">
                  <c:v>32.825520526232054</c:v>
                </c:pt>
                <c:pt idx="99">
                  <c:v>32.821441307874643</c:v>
                </c:pt>
                <c:pt idx="100">
                  <c:v>32.81735599753312</c:v>
                </c:pt>
                <c:pt idx="101">
                  <c:v>32.813264582634112</c:v>
                </c:pt>
                <c:pt idx="102">
                  <c:v>32.809167050571887</c:v>
                </c:pt>
                <c:pt idx="103">
                  <c:v>32.805063388708298</c:v>
                </c:pt>
                <c:pt idx="104">
                  <c:v>32.80095358437265</c:v>
                </c:pt>
                <c:pt idx="105">
                  <c:v>32.796837624861631</c:v>
                </c:pt>
                <c:pt idx="106">
                  <c:v>32.79271549743919</c:v>
                </c:pt>
                <c:pt idx="107">
                  <c:v>32.788587189336461</c:v>
                </c:pt>
                <c:pt idx="108">
                  <c:v>32.784452687751646</c:v>
                </c:pt>
                <c:pt idx="109">
                  <c:v>32.780311979849905</c:v>
                </c:pt>
                <c:pt idx="110">
                  <c:v>32.776165052763297</c:v>
                </c:pt>
                <c:pt idx="111">
                  <c:v>32.772011893590637</c:v>
                </c:pt>
                <c:pt idx="112">
                  <c:v>32.767852489397413</c:v>
                </c:pt>
                <c:pt idx="113">
                  <c:v>32.7636868272157</c:v>
                </c:pt>
                <c:pt idx="114">
                  <c:v>32.759514894044024</c:v>
                </c:pt>
                <c:pt idx="115">
                  <c:v>32.755336676847286</c:v>
                </c:pt>
                <c:pt idx="116">
                  <c:v>32.751152162556671</c:v>
                </c:pt>
                <c:pt idx="117">
                  <c:v>32.746961338069497</c:v>
                </c:pt>
                <c:pt idx="118">
                  <c:v>32.742764190249176</c:v>
                </c:pt>
                <c:pt idx="119">
                  <c:v>32.738560705925053</c:v>
                </c:pt>
                <c:pt idx="120">
                  <c:v>32.734350871892346</c:v>
                </c:pt>
                <c:pt idx="121">
                  <c:v>32.730134674912009</c:v>
                </c:pt>
                <c:pt idx="122">
                  <c:v>32.725912101710662</c:v>
                </c:pt>
                <c:pt idx="123">
                  <c:v>32.721683138980453</c:v>
                </c:pt>
                <c:pt idx="124">
                  <c:v>32.717447773378979</c:v>
                </c:pt>
                <c:pt idx="125">
                  <c:v>32.713205991529165</c:v>
                </c:pt>
                <c:pt idx="126">
                  <c:v>32.708957780019162</c:v>
                </c:pt>
                <c:pt idx="127">
                  <c:v>32.704703125402247</c:v>
                </c:pt>
                <c:pt idx="128">
                  <c:v>32.700442014196703</c:v>
                </c:pt>
                <c:pt idx="129">
                  <c:v>32.696174432885755</c:v>
                </c:pt>
                <c:pt idx="130">
                  <c:v>32.691900367917377</c:v>
                </c:pt>
                <c:pt idx="131">
                  <c:v>32.687619805704287</c:v>
                </c:pt>
                <c:pt idx="132">
                  <c:v>32.683332732623754</c:v>
                </c:pt>
                <c:pt idx="133">
                  <c:v>32.679039135017554</c:v>
                </c:pt>
                <c:pt idx="134">
                  <c:v>32.674738999191817</c:v>
                </c:pt>
                <c:pt idx="135">
                  <c:v>32.670432311416945</c:v>
                </c:pt>
                <c:pt idx="136">
                  <c:v>32.666119057927475</c:v>
                </c:pt>
                <c:pt idx="137">
                  <c:v>32.661799224922007</c:v>
                </c:pt>
                <c:pt idx="138">
                  <c:v>32.65747279856307</c:v>
                </c:pt>
                <c:pt idx="139">
                  <c:v>32.653139764977013</c:v>
                </c:pt>
                <c:pt idx="140">
                  <c:v>32.648800110253895</c:v>
                </c:pt>
                <c:pt idx="141">
                  <c:v>32.644453820447382</c:v>
                </c:pt>
                <c:pt idx="142">
                  <c:v>32.640100881574618</c:v>
                </c:pt>
                <c:pt idx="143">
                  <c:v>32.635741279616141</c:v>
                </c:pt>
                <c:pt idx="144">
                  <c:v>32.63137500051576</c:v>
                </c:pt>
                <c:pt idx="145">
                  <c:v>32.627002030180407</c:v>
                </c:pt>
                <c:pt idx="146">
                  <c:v>32.622622354480086</c:v>
                </c:pt>
                <c:pt idx="147">
                  <c:v>32.618235959247706</c:v>
                </c:pt>
                <c:pt idx="148">
                  <c:v>32.613842830279005</c:v>
                </c:pt>
                <c:pt idx="149">
                  <c:v>32.609442953332412</c:v>
                </c:pt>
                <c:pt idx="150">
                  <c:v>32.605036314128945</c:v>
                </c:pt>
                <c:pt idx="151">
                  <c:v>32.600622898352086</c:v>
                </c:pt>
                <c:pt idx="152">
                  <c:v>32.596202691647676</c:v>
                </c:pt>
                <c:pt idx="153">
                  <c:v>32.591775679623801</c:v>
                </c:pt>
                <c:pt idx="154">
                  <c:v>32.587341847850659</c:v>
                </c:pt>
                <c:pt idx="155">
                  <c:v>32.582901181860457</c:v>
                </c:pt>
                <c:pt idx="156">
                  <c:v>32.578453667147294</c:v>
                </c:pt>
                <c:pt idx="157">
                  <c:v>32.573999289167041</c:v>
                </c:pt>
                <c:pt idx="158">
                  <c:v>32.569538033337224</c:v>
                </c:pt>
                <c:pt idx="159">
                  <c:v>32.565069885036905</c:v>
                </c:pt>
                <c:pt idx="160">
                  <c:v>32.560594829606558</c:v>
                </c:pt>
                <c:pt idx="161">
                  <c:v>32.556112852347965</c:v>
                </c:pt>
                <c:pt idx="162">
                  <c:v>32.551623938524081</c:v>
                </c:pt>
                <c:pt idx="163">
                  <c:v>32.547128073358927</c:v>
                </c:pt>
                <c:pt idx="164">
                  <c:v>32.542625242037452</c:v>
                </c:pt>
                <c:pt idx="165">
                  <c:v>32.538115429705449</c:v>
                </c:pt>
                <c:pt idx="166">
                  <c:v>32.53359862146938</c:v>
                </c:pt>
                <c:pt idx="167">
                  <c:v>32.529074802396302</c:v>
                </c:pt>
                <c:pt idx="168">
                  <c:v>32.524543957513714</c:v>
                </c:pt>
                <c:pt idx="169">
                  <c:v>32.520006071809469</c:v>
                </c:pt>
                <c:pt idx="170">
                  <c:v>32.515461130231607</c:v>
                </c:pt>
                <c:pt idx="171">
                  <c:v>32.510909117688264</c:v>
                </c:pt>
                <c:pt idx="172">
                  <c:v>32.506350019047559</c:v>
                </c:pt>
                <c:pt idx="173">
                  <c:v>32.501783819137408</c:v>
                </c:pt>
                <c:pt idx="174">
                  <c:v>32.497210502745475</c:v>
                </c:pt>
                <c:pt idx="175">
                  <c:v>32.492630054619021</c:v>
                </c:pt>
                <c:pt idx="176">
                  <c:v>32.488042459464737</c:v>
                </c:pt>
                <c:pt idx="177">
                  <c:v>32.483447701948684</c:v>
                </c:pt>
                <c:pt idx="178">
                  <c:v>32.478845766696139</c:v>
                </c:pt>
                <c:pt idx="179">
                  <c:v>32.474236638291444</c:v>
                </c:pt>
                <c:pt idx="180">
                  <c:v>32.469620301277907</c:v>
                </c:pt>
                <c:pt idx="181">
                  <c:v>32.46499674015768</c:v>
                </c:pt>
                <c:pt idx="182">
                  <c:v>32.460365939391622</c:v>
                </c:pt>
                <c:pt idx="183">
                  <c:v>32.455727883399142</c:v>
                </c:pt>
                <c:pt idx="184">
                  <c:v>32.451082556558141</c:v>
                </c:pt>
                <c:pt idx="185">
                  <c:v>32.446429943204805</c:v>
                </c:pt>
                <c:pt idx="186">
                  <c:v>32.441770027633503</c:v>
                </c:pt>
                <c:pt idx="187">
                  <c:v>32.437102794096702</c:v>
                </c:pt>
                <c:pt idx="188">
                  <c:v>32.432428226804767</c:v>
                </c:pt>
                <c:pt idx="189">
                  <c:v>32.427746309925851</c:v>
                </c:pt>
                <c:pt idx="190">
                  <c:v>32.42305702758582</c:v>
                </c:pt>
                <c:pt idx="191">
                  <c:v>32.41836036386804</c:v>
                </c:pt>
                <c:pt idx="192">
                  <c:v>32.413656302813273</c:v>
                </c:pt>
                <c:pt idx="193">
                  <c:v>32.408944828419571</c:v>
                </c:pt>
                <c:pt idx="194">
                  <c:v>32.404225924642112</c:v>
                </c:pt>
                <c:pt idx="195">
                  <c:v>32.399499575393079</c:v>
                </c:pt>
                <c:pt idx="196">
                  <c:v>32.394765764541532</c:v>
                </c:pt>
                <c:pt idx="197">
                  <c:v>32.390024475913251</c:v>
                </c:pt>
                <c:pt idx="198">
                  <c:v>32.385275693290623</c:v>
                </c:pt>
                <c:pt idx="199">
                  <c:v>32.380519400412489</c:v>
                </c:pt>
                <c:pt idx="200">
                  <c:v>32.375755580974037</c:v>
                </c:pt>
                <c:pt idx="201">
                  <c:v>32.370984218626617</c:v>
                </c:pt>
                <c:pt idx="202">
                  <c:v>32.366205296977668</c:v>
                </c:pt>
                <c:pt idx="203">
                  <c:v>32.36141879959051</c:v>
                </c:pt>
                <c:pt idx="204">
                  <c:v>32.356624709984267</c:v>
                </c:pt>
                <c:pt idx="205">
                  <c:v>32.351823011633698</c:v>
                </c:pt>
                <c:pt idx="206">
                  <c:v>32.347013687969046</c:v>
                </c:pt>
                <c:pt idx="207">
                  <c:v>32.342196722375938</c:v>
                </c:pt>
                <c:pt idx="208">
                  <c:v>32.337372098195218</c:v>
                </c:pt>
                <c:pt idx="209">
                  <c:v>32.332539798722792</c:v>
                </c:pt>
                <c:pt idx="210">
                  <c:v>32.327699807209548</c:v>
                </c:pt>
                <c:pt idx="211">
                  <c:v>32.322852106861127</c:v>
                </c:pt>
                <c:pt idx="212">
                  <c:v>32.317996680837858</c:v>
                </c:pt>
                <c:pt idx="213">
                  <c:v>32.313133512254581</c:v>
                </c:pt>
                <c:pt idx="214">
                  <c:v>32.30826258418049</c:v>
                </c:pt>
                <c:pt idx="215">
                  <c:v>32.303383879639043</c:v>
                </c:pt>
                <c:pt idx="216">
                  <c:v>32.298497381607753</c:v>
                </c:pt>
                <c:pt idx="217">
                  <c:v>32.293603073018083</c:v>
                </c:pt>
                <c:pt idx="218">
                  <c:v>32.288700936755291</c:v>
                </c:pt>
                <c:pt idx="219">
                  <c:v>32.283790955658304</c:v>
                </c:pt>
                <c:pt idx="220">
                  <c:v>32.278873112519534</c:v>
                </c:pt>
                <c:pt idx="221">
                  <c:v>32.273947390084757</c:v>
                </c:pt>
                <c:pt idx="222">
                  <c:v>32.269013771052961</c:v>
                </c:pt>
                <c:pt idx="223">
                  <c:v>32.26407223807621</c:v>
                </c:pt>
                <c:pt idx="224">
                  <c:v>32.259122773759472</c:v>
                </c:pt>
                <c:pt idx="225">
                  <c:v>32.254165360660487</c:v>
                </c:pt>
                <c:pt idx="226">
                  <c:v>32.249199981289621</c:v>
                </c:pt>
                <c:pt idx="227">
                  <c:v>32.2442266181097</c:v>
                </c:pt>
                <c:pt idx="228">
                  <c:v>32.239245253535884</c:v>
                </c:pt>
                <c:pt idx="229">
                  <c:v>32.234255869935495</c:v>
                </c:pt>
                <c:pt idx="230">
                  <c:v>32.229258449627878</c:v>
                </c:pt>
                <c:pt idx="231">
                  <c:v>32.224252974884244</c:v>
                </c:pt>
                <c:pt idx="232">
                  <c:v>32.219239427927519</c:v>
                </c:pt>
                <c:pt idx="233">
                  <c:v>32.214217790932189</c:v>
                </c:pt>
                <c:pt idx="234">
                  <c:v>32.209188046024167</c:v>
                </c:pt>
                <c:pt idx="235">
                  <c:v>32.204150175280596</c:v>
                </c:pt>
                <c:pt idx="236">
                  <c:v>32.199104160729753</c:v>
                </c:pt>
                <c:pt idx="237">
                  <c:v>32.194049984350833</c:v>
                </c:pt>
                <c:pt idx="238">
                  <c:v>32.188987628073853</c:v>
                </c:pt>
                <c:pt idx="239">
                  <c:v>32.183917073779433</c:v>
                </c:pt>
                <c:pt idx="240">
                  <c:v>32.178838303298704</c:v>
                </c:pt>
                <c:pt idx="241">
                  <c:v>32.173751298413109</c:v>
                </c:pt>
                <c:pt idx="242">
                  <c:v>32.168656040854252</c:v>
                </c:pt>
                <c:pt idx="243">
                  <c:v>32.163552512303752</c:v>
                </c:pt>
                <c:pt idx="244">
                  <c:v>32.158440694393079</c:v>
                </c:pt>
                <c:pt idx="245">
                  <c:v>32.153320568703393</c:v>
                </c:pt>
                <c:pt idx="246">
                  <c:v>32.148192116765387</c:v>
                </c:pt>
                <c:pt idx="247">
                  <c:v>32.143055320059119</c:v>
                </c:pt>
                <c:pt idx="248">
                  <c:v>32.137910160013867</c:v>
                </c:pt>
                <c:pt idx="249">
                  <c:v>32.132756618007946</c:v>
                </c:pt>
                <c:pt idx="250">
                  <c:v>32.127594675368563</c:v>
                </c:pt>
                <c:pt idx="251">
                  <c:v>32.12242431337166</c:v>
                </c:pt>
                <c:pt idx="252">
                  <c:v>32.117245513241727</c:v>
                </c:pt>
                <c:pt idx="253">
                  <c:v>32.112058256151663</c:v>
                </c:pt>
                <c:pt idx="254">
                  <c:v>32.106862523222595</c:v>
                </c:pt>
                <c:pt idx="255">
                  <c:v>32.10165829552372</c:v>
                </c:pt>
                <c:pt idx="256">
                  <c:v>32.096445554072147</c:v>
                </c:pt>
                <c:pt idx="257">
                  <c:v>32.091224279832709</c:v>
                </c:pt>
                <c:pt idx="258">
                  <c:v>32.085994453717824</c:v>
                </c:pt>
                <c:pt idx="259">
                  <c:v>32.080756056587312</c:v>
                </c:pt>
                <c:pt idx="260">
                  <c:v>32.075509069248227</c:v>
                </c:pt>
                <c:pt idx="261">
                  <c:v>32.070253472454688</c:v>
                </c:pt>
                <c:pt idx="262">
                  <c:v>32.064989246907736</c:v>
                </c:pt>
                <c:pt idx="263">
                  <c:v>32.059716373255114</c:v>
                </c:pt>
                <c:pt idx="264">
                  <c:v>32.054434832091147</c:v>
                </c:pt>
                <c:pt idx="265">
                  <c:v>32.049144603956535</c:v>
                </c:pt>
                <c:pt idx="266">
                  <c:v>32.043845669338211</c:v>
                </c:pt>
                <c:pt idx="267">
                  <c:v>32.038538008669164</c:v>
                </c:pt>
                <c:pt idx="268">
                  <c:v>32.033221602328219</c:v>
                </c:pt>
                <c:pt idx="269">
                  <c:v>32.027896430639949</c:v>
                </c:pt>
                <c:pt idx="270">
                  <c:v>32.02256247387443</c:v>
                </c:pt>
                <c:pt idx="271">
                  <c:v>32.017219712247098</c:v>
                </c:pt>
                <c:pt idx="272">
                  <c:v>32.011868125918575</c:v>
                </c:pt>
                <c:pt idx="273">
                  <c:v>32.006507694994468</c:v>
                </c:pt>
                <c:pt idx="274">
                  <c:v>32.001138399525239</c:v>
                </c:pt>
                <c:pt idx="275">
                  <c:v>31.995760219505986</c:v>
                </c:pt>
                <c:pt idx="276">
                  <c:v>31.990373134876283</c:v>
                </c:pt>
                <c:pt idx="277">
                  <c:v>31.984977125520007</c:v>
                </c:pt>
                <c:pt idx="278">
                  <c:v>31.97957217126514</c:v>
                </c:pt>
                <c:pt idx="279">
                  <c:v>31.974158251883615</c:v>
                </c:pt>
                <c:pt idx="280">
                  <c:v>31.968735347091126</c:v>
                </c:pt>
                <c:pt idx="281">
                  <c:v>31.96330343654693</c:v>
                </c:pt>
                <c:pt idx="282">
                  <c:v>31.9578624998537</c:v>
                </c:pt>
                <c:pt idx="283">
                  <c:v>31.952412516557313</c:v>
                </c:pt>
                <c:pt idx="284">
                  <c:v>31.946953466146688</c:v>
                </c:pt>
                <c:pt idx="285">
                  <c:v>31.941485328053588</c:v>
                </c:pt>
                <c:pt idx="286">
                  <c:v>31.936008081652446</c:v>
                </c:pt>
                <c:pt idx="287">
                  <c:v>31.930521706260176</c:v>
                </c:pt>
                <c:pt idx="288">
                  <c:v>31.925026181135998</c:v>
                </c:pt>
                <c:pt idx="289">
                  <c:v>31.919521485481241</c:v>
                </c:pt>
                <c:pt idx="290">
                  <c:v>31.914007598439149</c:v>
                </c:pt>
                <c:pt idx="291">
                  <c:v>31.908484499094726</c:v>
                </c:pt>
                <c:pt idx="292">
                  <c:v>31.902952166474513</c:v>
                </c:pt>
                <c:pt idx="293">
                  <c:v>31.897410579546417</c:v>
                </c:pt>
                <c:pt idx="294">
                  <c:v>31.891859717219528</c:v>
                </c:pt>
                <c:pt idx="295">
                  <c:v>31.886299558343914</c:v>
                </c:pt>
                <c:pt idx="296">
                  <c:v>31.880730081710446</c:v>
                </c:pt>
                <c:pt idx="297">
                  <c:v>31.87515126605059</c:v>
                </c:pt>
                <c:pt idx="298">
                  <c:v>31.86956309003623</c:v>
                </c:pt>
                <c:pt idx="299">
                  <c:v>31.863965532279483</c:v>
                </c:pt>
                <c:pt idx="300">
                  <c:v>31.85835857133247</c:v>
                </c:pt>
                <c:pt idx="301">
                  <c:v>31.852742185687166</c:v>
                </c:pt>
                <c:pt idx="302">
                  <c:v>31.847116353775181</c:v>
                </c:pt>
                <c:pt idx="303">
                  <c:v>31.84148105396757</c:v>
                </c:pt>
                <c:pt idx="304">
                  <c:v>31.835836264574638</c:v>
                </c:pt>
                <c:pt idx="305">
                  <c:v>31.830181963845746</c:v>
                </c:pt>
                <c:pt idx="306">
                  <c:v>31.82451812996911</c:v>
                </c:pt>
                <c:pt idx="307">
                  <c:v>31.818844741071612</c:v>
                </c:pt>
                <c:pt idx="308">
                  <c:v>31.813161775218582</c:v>
                </c:pt>
                <c:pt idx="309">
                  <c:v>31.807469210413625</c:v>
                </c:pt>
                <c:pt idx="310">
                  <c:v>31.801767024598401</c:v>
                </c:pt>
                <c:pt idx="311">
                  <c:v>31.796055195652436</c:v>
                </c:pt>
                <c:pt idx="312">
                  <c:v>31.790333701392914</c:v>
                </c:pt>
                <c:pt idx="313">
                  <c:v>31.784602519574477</c:v>
                </c:pt>
                <c:pt idx="314">
                  <c:v>31.778861627889029</c:v>
                </c:pt>
                <c:pt idx="315">
                  <c:v>31.773111003965525</c:v>
                </c:pt>
                <c:pt idx="316">
                  <c:v>31.767350625369762</c:v>
                </c:pt>
                <c:pt idx="317">
                  <c:v>31.761580469604187</c:v>
                </c:pt>
                <c:pt idx="318">
                  <c:v>31.755800514107694</c:v>
                </c:pt>
                <c:pt idx="319">
                  <c:v>31.750010736255401</c:v>
                </c:pt>
                <c:pt idx="320">
                  <c:v>31.74421111335845</c:v>
                </c:pt>
                <c:pt idx="321">
                  <c:v>31.738401622663801</c:v>
                </c:pt>
                <c:pt idx="322">
                  <c:v>31.732582241354038</c:v>
                </c:pt>
                <c:pt idx="323">
                  <c:v>31.726752946547126</c:v>
                </c:pt>
                <c:pt idx="324">
                  <c:v>31.720913715296241</c:v>
                </c:pt>
                <c:pt idx="325">
                  <c:v>31.715064524589526</c:v>
                </c:pt>
                <c:pt idx="326">
                  <c:v>31.709205351349894</c:v>
                </c:pt>
                <c:pt idx="327">
                  <c:v>31.703336172434831</c:v>
                </c:pt>
                <c:pt idx="328">
                  <c:v>31.697456964636139</c:v>
                </c:pt>
                <c:pt idx="329">
                  <c:v>31.69156770467978</c:v>
                </c:pt>
                <c:pt idx="330">
                  <c:v>31.68566836922562</c:v>
                </c:pt>
                <c:pt idx="331">
                  <c:v>31.679758934867227</c:v>
                </c:pt>
                <c:pt idx="332">
                  <c:v>31.67383937813165</c:v>
                </c:pt>
                <c:pt idx="333">
                  <c:v>31.667909675479216</c:v>
                </c:pt>
                <c:pt idx="334">
                  <c:v>31.661969803303307</c:v>
                </c:pt>
                <c:pt idx="335">
                  <c:v>31.65601973793013</c:v>
                </c:pt>
                <c:pt idx="336">
                  <c:v>31.650059455618511</c:v>
                </c:pt>
                <c:pt idx="337">
                  <c:v>31.644088932559669</c:v>
                </c:pt>
                <c:pt idx="338">
                  <c:v>31.638108144877002</c:v>
                </c:pt>
                <c:pt idx="339">
                  <c:v>31.632117068625867</c:v>
                </c:pt>
                <c:pt idx="340">
                  <c:v>31.626115679793337</c:v>
                </c:pt>
                <c:pt idx="341">
                  <c:v>31.620103954298013</c:v>
                </c:pt>
                <c:pt idx="342">
                  <c:v>31.614081867989771</c:v>
                </c:pt>
                <c:pt idx="343">
                  <c:v>31.608049396649548</c:v>
                </c:pt>
                <c:pt idx="344">
                  <c:v>31.602006515989125</c:v>
                </c:pt>
                <c:pt idx="345">
                  <c:v>31.595953201650886</c:v>
                </c:pt>
                <c:pt idx="346">
                  <c:v>31.589889429207606</c:v>
                </c:pt>
                <c:pt idx="347">
                  <c:v>31.583815174162208</c:v>
                </c:pt>
                <c:pt idx="348">
                  <c:v>31.577730411947549</c:v>
                </c:pt>
                <c:pt idx="349">
                  <c:v>31.571635117926188</c:v>
                </c:pt>
                <c:pt idx="350">
                  <c:v>31.565529267390147</c:v>
                </c:pt>
                <c:pt idx="351">
                  <c:v>31.559412835560686</c:v>
                </c:pt>
                <c:pt idx="352">
                  <c:v>31.553285797588078</c:v>
                </c:pt>
                <c:pt idx="353">
                  <c:v>31.547148128551367</c:v>
                </c:pt>
                <c:pt idx="354">
                  <c:v>31.540999803458135</c:v>
                </c:pt>
                <c:pt idx="355">
                  <c:v>31.534840797244282</c:v>
                </c:pt>
                <c:pt idx="356">
                  <c:v>31.528671084773766</c:v>
                </c:pt>
                <c:pt idx="357">
                  <c:v>31.522490640838399</c:v>
                </c:pt>
                <c:pt idx="358">
                  <c:v>31.516299440157578</c:v>
                </c:pt>
                <c:pt idx="359">
                  <c:v>31.510097457378073</c:v>
                </c:pt>
                <c:pt idx="360">
                  <c:v>31.503884667073773</c:v>
                </c:pt>
                <c:pt idx="361">
                  <c:v>31.497661043745463</c:v>
                </c:pt>
                <c:pt idx="362">
                  <c:v>31.491426561820564</c:v>
                </c:pt>
                <c:pt idx="363">
                  <c:v>31.48518119565291</c:v>
                </c:pt>
                <c:pt idx="364">
                  <c:v>31.478924919522484</c:v>
                </c:pt>
                <c:pt idx="365">
                  <c:v>31.472657707635221</c:v>
                </c:pt>
                <c:pt idx="366">
                  <c:v>31.466379534122705</c:v>
                </c:pt>
                <c:pt idx="367">
                  <c:v>31.460090373041972</c:v>
                </c:pt>
                <c:pt idx="368">
                  <c:v>31.453790198375241</c:v>
                </c:pt>
                <c:pt idx="369">
                  <c:v>31.447478984029669</c:v>
                </c:pt>
                <c:pt idx="370">
                  <c:v>31.44115670383713</c:v>
                </c:pt>
                <c:pt idx="371">
                  <c:v>31.434823331553925</c:v>
                </c:pt>
                <c:pt idx="372">
                  <c:v>31.428478840860567</c:v>
                </c:pt>
                <c:pt idx="373">
                  <c:v>31.42212320536153</c:v>
                </c:pt>
                <c:pt idx="374">
                  <c:v>31.415756398584975</c:v>
                </c:pt>
                <c:pt idx="375">
                  <c:v>31.409378393982522</c:v>
                </c:pt>
                <c:pt idx="376">
                  <c:v>31.402989164928975</c:v>
                </c:pt>
                <c:pt idx="377">
                  <c:v>31.396588684722119</c:v>
                </c:pt>
                <c:pt idx="378">
                  <c:v>31.390176926582388</c:v>
                </c:pt>
                <c:pt idx="379">
                  <c:v>31.383753863652693</c:v>
                </c:pt>
                <c:pt idx="380">
                  <c:v>31.377319468998103</c:v>
                </c:pt>
                <c:pt idx="381">
                  <c:v>31.370873715605615</c:v>
                </c:pt>
                <c:pt idx="382">
                  <c:v>31.364416576383906</c:v>
                </c:pt>
                <c:pt idx="383">
                  <c:v>31.357948024163061</c:v>
                </c:pt>
                <c:pt idx="384">
                  <c:v>31.351468031694306</c:v>
                </c:pt>
                <c:pt idx="385">
                  <c:v>31.34497657164977</c:v>
                </c:pt>
                <c:pt idx="386">
                  <c:v>31.338473616622206</c:v>
                </c:pt>
                <c:pt idx="387">
                  <c:v>31.331959139124745</c:v>
                </c:pt>
                <c:pt idx="388">
                  <c:v>31.325433111590609</c:v>
                </c:pt>
                <c:pt idx="389">
                  <c:v>31.318895506372879</c:v>
                </c:pt>
                <c:pt idx="390">
                  <c:v>31.312346295744195</c:v>
                </c:pt>
                <c:pt idx="391">
                  <c:v>31.305785451896529</c:v>
                </c:pt>
                <c:pt idx="392">
                  <c:v>31.299212946940891</c:v>
                </c:pt>
                <c:pt idx="393">
                  <c:v>31.292628752907063</c:v>
                </c:pt>
                <c:pt idx="394">
                  <c:v>31.286032841743342</c:v>
                </c:pt>
                <c:pt idx="395">
                  <c:v>31.279425185316271</c:v>
                </c:pt>
                <c:pt idx="396">
                  <c:v>31.272805755410349</c:v>
                </c:pt>
                <c:pt idx="397">
                  <c:v>31.266174523727795</c:v>
                </c:pt>
                <c:pt idx="398">
                  <c:v>31.259531461888237</c:v>
                </c:pt>
                <c:pt idx="399">
                  <c:v>31.252876541428467</c:v>
                </c:pt>
                <c:pt idx="400">
                  <c:v>31.246209733802154</c:v>
                </c:pt>
                <c:pt idx="401">
                  <c:v>31.239531010379565</c:v>
                </c:pt>
                <c:pt idx="402">
                  <c:v>31.232840342447314</c:v>
                </c:pt>
                <c:pt idx="403">
                  <c:v>31.226137701208049</c:v>
                </c:pt>
                <c:pt idx="404">
                  <c:v>31.219423057780205</c:v>
                </c:pt>
                <c:pt idx="405">
                  <c:v>31.212696383197702</c:v>
                </c:pt>
                <c:pt idx="406">
                  <c:v>31.205957648409676</c:v>
                </c:pt>
                <c:pt idx="407">
                  <c:v>31.199206824280211</c:v>
                </c:pt>
                <c:pt idx="408">
                  <c:v>31.192443881588026</c:v>
                </c:pt>
                <c:pt idx="409">
                  <c:v>31.185668791026224</c:v>
                </c:pt>
                <c:pt idx="410">
                  <c:v>31.17888152320198</c:v>
                </c:pt>
                <c:pt idx="411">
                  <c:v>31.172082048636284</c:v>
                </c:pt>
                <c:pt idx="412">
                  <c:v>31.165270337763637</c:v>
                </c:pt>
                <c:pt idx="413">
                  <c:v>31.158446360931762</c:v>
                </c:pt>
                <c:pt idx="414">
                  <c:v>31.151610088401331</c:v>
                </c:pt>
                <c:pt idx="415">
                  <c:v>31.144761490345662</c:v>
                </c:pt>
                <c:pt idx="416">
                  <c:v>31.137900536850434</c:v>
                </c:pt>
                <c:pt idx="417">
                  <c:v>31.131027197913408</c:v>
                </c:pt>
                <c:pt idx="418">
                  <c:v>31.124141443444113</c:v>
                </c:pt>
                <c:pt idx="419">
                  <c:v>31.117243243263569</c:v>
                </c:pt>
                <c:pt idx="420">
                  <c:v>31.110332567103988</c:v>
                </c:pt>
                <c:pt idx="421">
                  <c:v>31.103409384608479</c:v>
                </c:pt>
                <c:pt idx="422">
                  <c:v>31.096473665330748</c:v>
                </c:pt>
                <c:pt idx="423">
                  <c:v>31.08952537873482</c:v>
                </c:pt>
                <c:pt idx="424">
                  <c:v>31.08256449419471</c:v>
                </c:pt>
                <c:pt idx="425">
                  <c:v>31.075590980994143</c:v>
                </c:pt>
                <c:pt idx="426">
                  <c:v>31.06860480832626</c:v>
                </c:pt>
                <c:pt idx="427">
                  <c:v>31.061605945293302</c:v>
                </c:pt>
                <c:pt idx="428">
                  <c:v>31.054594360906311</c:v>
                </c:pt>
                <c:pt idx="429">
                  <c:v>31.047570024084838</c:v>
                </c:pt>
                <c:pt idx="430">
                  <c:v>31.040532903656622</c:v>
                </c:pt>
                <c:pt idx="431">
                  <c:v>31.033482968357291</c:v>
                </c:pt>
                <c:pt idx="432">
                  <c:v>31.026420186830066</c:v>
                </c:pt>
                <c:pt idx="433">
                  <c:v>31.019344527625442</c:v>
                </c:pt>
                <c:pt idx="434">
                  <c:v>31.012255959200871</c:v>
                </c:pt>
                <c:pt idx="435">
                  <c:v>31.005154449920482</c:v>
                </c:pt>
                <c:pt idx="436">
                  <c:v>30.998039968054734</c:v>
                </c:pt>
                <c:pt idx="437">
                  <c:v>30.990912481780128</c:v>
                </c:pt>
                <c:pt idx="438">
                  <c:v>30.983771959178888</c:v>
                </c:pt>
                <c:pt idx="439">
                  <c:v>30.976618368238654</c:v>
                </c:pt>
                <c:pt idx="440">
                  <c:v>30.969451676852135</c:v>
                </c:pt>
                <c:pt idx="441">
                  <c:v>30.962271852816848</c:v>
                </c:pt>
                <c:pt idx="442">
                  <c:v>30.955078863834746</c:v>
                </c:pt>
                <c:pt idx="443">
                  <c:v>30.947872677511938</c:v>
                </c:pt>
                <c:pt idx="444">
                  <c:v>30.940653261358346</c:v>
                </c:pt>
                <c:pt idx="445">
                  <c:v>30.933420582787392</c:v>
                </c:pt>
                <c:pt idx="446">
                  <c:v>30.926174609115677</c:v>
                </c:pt>
                <c:pt idx="447">
                  <c:v>30.918915307562671</c:v>
                </c:pt>
                <c:pt idx="448">
                  <c:v>30.911642645250367</c:v>
                </c:pt>
                <c:pt idx="449">
                  <c:v>30.904356589202951</c:v>
                </c:pt>
                <c:pt idx="450">
                  <c:v>30.897057106346519</c:v>
                </c:pt>
                <c:pt idx="451">
                  <c:v>30.889744163508695</c:v>
                </c:pt>
                <c:pt idx="452">
                  <c:v>30.882417727418336</c:v>
                </c:pt>
                <c:pt idx="453">
                  <c:v>30.8750777647052</c:v>
                </c:pt>
                <c:pt idx="454">
                  <c:v>30.867724241899598</c:v>
                </c:pt>
                <c:pt idx="455">
                  <c:v>30.860357125432081</c:v>
                </c:pt>
                <c:pt idx="456">
                  <c:v>30.852976381633102</c:v>
                </c:pt>
                <c:pt idx="457">
                  <c:v>30.845581976732664</c:v>
                </c:pt>
                <c:pt idx="458">
                  <c:v>30.838173876860015</c:v>
                </c:pt>
                <c:pt idx="459">
                  <c:v>30.830752048043287</c:v>
                </c:pt>
                <c:pt idx="460">
                  <c:v>30.82331645620917</c:v>
                </c:pt>
                <c:pt idx="461">
                  <c:v>30.815867067182563</c:v>
                </c:pt>
                <c:pt idx="462">
                  <c:v>30.808403846686254</c:v>
                </c:pt>
                <c:pt idx="463">
                  <c:v>30.800926760340552</c:v>
                </c:pt>
                <c:pt idx="464">
                  <c:v>30.79343577366296</c:v>
                </c:pt>
                <c:pt idx="465">
                  <c:v>30.785930852067839</c:v>
                </c:pt>
                <c:pt idx="466">
                  <c:v>30.778411960866045</c:v>
                </c:pt>
                <c:pt idx="467">
                  <c:v>30.770879065264591</c:v>
                </c:pt>
                <c:pt idx="468">
                  <c:v>30.763332130366297</c:v>
                </c:pt>
                <c:pt idx="469">
                  <c:v>30.755771121169456</c:v>
                </c:pt>
                <c:pt idx="470">
                  <c:v>30.748196002567461</c:v>
                </c:pt>
                <c:pt idx="471">
                  <c:v>30.740606739348475</c:v>
                </c:pt>
                <c:pt idx="472">
                  <c:v>30.733003296195061</c:v>
                </c:pt>
                <c:pt idx="473">
                  <c:v>30.725385637683846</c:v>
                </c:pt>
                <c:pt idx="474">
                  <c:v>30.717753728285157</c:v>
                </c:pt>
                <c:pt idx="475">
                  <c:v>30.710107532362649</c:v>
                </c:pt>
                <c:pt idx="476">
                  <c:v>30.702447014172996</c:v>
                </c:pt>
                <c:pt idx="477">
                  <c:v>30.694772137865481</c:v>
                </c:pt>
                <c:pt idx="478">
                  <c:v>30.687082867481664</c:v>
                </c:pt>
                <c:pt idx="479">
                  <c:v>30.679379166955012</c:v>
                </c:pt>
                <c:pt idx="480">
                  <c:v>30.671661000110547</c:v>
                </c:pt>
                <c:pt idx="481">
                  <c:v>30.663928330664461</c:v>
                </c:pt>
                <c:pt idx="482">
                  <c:v>30.656181122223796</c:v>
                </c:pt>
                <c:pt idx="483">
                  <c:v>30.648419338286018</c:v>
                </c:pt>
                <c:pt idx="484">
                  <c:v>30.640642942238696</c:v>
                </c:pt>
                <c:pt idx="485">
                  <c:v>30.632851897359121</c:v>
                </c:pt>
                <c:pt idx="486">
                  <c:v>30.625046166813934</c:v>
                </c:pt>
                <c:pt idx="487">
                  <c:v>30.617225713658744</c:v>
                </c:pt>
                <c:pt idx="488">
                  <c:v>30.60939050083779</c:v>
                </c:pt>
                <c:pt idx="489">
                  <c:v>30.601540491183524</c:v>
                </c:pt>
                <c:pt idx="490">
                  <c:v>30.593675647416276</c:v>
                </c:pt>
                <c:pt idx="491">
                  <c:v>30.585795932143849</c:v>
                </c:pt>
                <c:pt idx="492">
                  <c:v>30.577901307861161</c:v>
                </c:pt>
                <c:pt idx="493">
                  <c:v>30.569991736949852</c:v>
                </c:pt>
                <c:pt idx="494">
                  <c:v>30.562067181677921</c:v>
                </c:pt>
                <c:pt idx="495">
                  <c:v>30.554127604199333</c:v>
                </c:pt>
                <c:pt idx="496">
                  <c:v>30.546172966553637</c:v>
                </c:pt>
                <c:pt idx="497">
                  <c:v>30.538203230665584</c:v>
                </c:pt>
                <c:pt idx="498">
                  <c:v>30.530218358344751</c:v>
                </c:pt>
                <c:pt idx="499">
                  <c:v>30.522218311285133</c:v>
                </c:pt>
                <c:pt idx="500">
                  <c:v>30.51420305106479</c:v>
                </c:pt>
                <c:pt idx="501">
                  <c:v>30.506172539145425</c:v>
                </c:pt>
                <c:pt idx="502">
                  <c:v>30.498126736872003</c:v>
                </c:pt>
                <c:pt idx="503">
                  <c:v>30.490065605472374</c:v>
                </c:pt>
                <c:pt idx="504">
                  <c:v>30.481989106056865</c:v>
                </c:pt>
                <c:pt idx="505">
                  <c:v>30.473897199617891</c:v>
                </c:pt>
                <c:pt idx="506">
                  <c:v>30.465789847029562</c:v>
                </c:pt>
                <c:pt idx="507">
                  <c:v>30.457667009047281</c:v>
                </c:pt>
                <c:pt idx="508">
                  <c:v>30.449528646307343</c:v>
                </c:pt>
                <c:pt idx="509">
                  <c:v>30.441374719326557</c:v>
                </c:pt>
                <c:pt idx="510">
                  <c:v>30.433205188501816</c:v>
                </c:pt>
                <c:pt idx="511">
                  <c:v>30.425020014109712</c:v>
                </c:pt>
                <c:pt idx="512">
                  <c:v>30.416819156306129</c:v>
                </c:pt>
                <c:pt idx="513">
                  <c:v>30.408602575125833</c:v>
                </c:pt>
                <c:pt idx="514">
                  <c:v>30.400370230482078</c:v>
                </c:pt>
                <c:pt idx="515">
                  <c:v>30.392122082166196</c:v>
                </c:pt>
                <c:pt idx="516">
                  <c:v>30.38385808984717</c:v>
                </c:pt>
                <c:pt idx="517">
                  <c:v>30.375578213071236</c:v>
                </c:pt>
                <c:pt idx="518">
                  <c:v>30.367282411261488</c:v>
                </c:pt>
                <c:pt idx="519">
                  <c:v>30.358970643717438</c:v>
                </c:pt>
                <c:pt idx="520">
                  <c:v>30.350642869614603</c:v>
                </c:pt>
                <c:pt idx="521">
                  <c:v>30.342299048004126</c:v>
                </c:pt>
                <c:pt idx="522">
                  <c:v>30.333939137812308</c:v>
                </c:pt>
                <c:pt idx="523">
                  <c:v>30.325563097840217</c:v>
                </c:pt>
                <c:pt idx="524">
                  <c:v>30.317170886763265</c:v>
                </c:pt>
                <c:pt idx="525">
                  <c:v>30.308762463130794</c:v>
                </c:pt>
                <c:pt idx="526">
                  <c:v>30.300337785365627</c:v>
                </c:pt>
                <c:pt idx="527">
                  <c:v>30.291896811763682</c:v>
                </c:pt>
                <c:pt idx="528">
                  <c:v>30.283439500493504</c:v>
                </c:pt>
                <c:pt idx="529">
                  <c:v>30.274965809595873</c:v>
                </c:pt>
                <c:pt idx="530">
                  <c:v>30.266475696983349</c:v>
                </c:pt>
                <c:pt idx="531">
                  <c:v>30.257969120439881</c:v>
                </c:pt>
                <c:pt idx="532">
                  <c:v>30.249446037620309</c:v>
                </c:pt>
                <c:pt idx="533">
                  <c:v>30.240906406050009</c:v>
                </c:pt>
                <c:pt idx="534">
                  <c:v>30.232350183124392</c:v>
                </c:pt>
                <c:pt idx="535">
                  <c:v>30.223777326108522</c:v>
                </c:pt>
                <c:pt idx="536">
                  <c:v>30.215187792136632</c:v>
                </c:pt>
                <c:pt idx="537">
                  <c:v>30.206581538211726</c:v>
                </c:pt>
                <c:pt idx="538">
                  <c:v>30.197958521205109</c:v>
                </c:pt>
                <c:pt idx="539">
                  <c:v>30.189318697855949</c:v>
                </c:pt>
                <c:pt idx="540">
                  <c:v>30.180662024770864</c:v>
                </c:pt>
                <c:pt idx="541">
                  <c:v>30.171988458423435</c:v>
                </c:pt>
                <c:pt idx="542">
                  <c:v>30.163297955153798</c:v>
                </c:pt>
                <c:pt idx="543">
                  <c:v>30.154590471168152</c:v>
                </c:pt>
                <c:pt idx="544">
                  <c:v>30.145865962538373</c:v>
                </c:pt>
                <c:pt idx="545">
                  <c:v>30.137124385201496</c:v>
                </c:pt>
                <c:pt idx="546">
                  <c:v>30.12836569495931</c:v>
                </c:pt>
                <c:pt idx="547">
                  <c:v>30.119589847477886</c:v>
                </c:pt>
                <c:pt idx="548">
                  <c:v>30.110796798287129</c:v>
                </c:pt>
                <c:pt idx="549">
                  <c:v>30.10198650278031</c:v>
                </c:pt>
                <c:pt idx="550">
                  <c:v>30.093158916213625</c:v>
                </c:pt>
                <c:pt idx="551">
                  <c:v>30.084313993705727</c:v>
                </c:pt>
                <c:pt idx="552">
                  <c:v>30.075451690237255</c:v>
                </c:pt>
                <c:pt idx="553">
                  <c:v>30.066571960650393</c:v>
                </c:pt>
                <c:pt idx="554">
                  <c:v>30.057674759648393</c:v>
                </c:pt>
                <c:pt idx="555">
                  <c:v>30.048760041795102</c:v>
                </c:pt>
                <c:pt idx="556">
                  <c:v>30.039827761514523</c:v>
                </c:pt>
                <c:pt idx="557">
                  <c:v>30.030877873090315</c:v>
                </c:pt>
                <c:pt idx="558">
                  <c:v>30.021910330665335</c:v>
                </c:pt>
                <c:pt idx="559">
                  <c:v>30.012925088241175</c:v>
                </c:pt>
                <c:pt idx="560">
                  <c:v>30.003922099677684</c:v>
                </c:pt>
                <c:pt idx="561">
                  <c:v>29.994901318692492</c:v>
                </c:pt>
                <c:pt idx="562">
                  <c:v>29.985862698860522</c:v>
                </c:pt>
                <c:pt idx="563">
                  <c:v>29.976806193613541</c:v>
                </c:pt>
                <c:pt idx="564">
                  <c:v>29.96773175623964</c:v>
                </c:pt>
                <c:pt idx="565">
                  <c:v>29.958639339882808</c:v>
                </c:pt>
                <c:pt idx="566">
                  <c:v>29.949528897542397</c:v>
                </c:pt>
                <c:pt idx="567">
                  <c:v>29.940400382072667</c:v>
                </c:pt>
                <c:pt idx="568">
                  <c:v>29.9312537461823</c:v>
                </c:pt>
                <c:pt idx="569">
                  <c:v>29.922088942433895</c:v>
                </c:pt>
                <c:pt idx="570">
                  <c:v>29.912905923243496</c:v>
                </c:pt>
                <c:pt idx="571">
                  <c:v>29.903704640880111</c:v>
                </c:pt>
                <c:pt idx="572">
                  <c:v>29.894485047465189</c:v>
                </c:pt>
                <c:pt idx="573">
                  <c:v>29.885247094972151</c:v>
                </c:pt>
                <c:pt idx="574">
                  <c:v>29.875990735225894</c:v>
                </c:pt>
                <c:pt idx="575">
                  <c:v>29.866715919902283</c:v>
                </c:pt>
                <c:pt idx="576">
                  <c:v>29.857422600527663</c:v>
                </c:pt>
                <c:pt idx="577">
                  <c:v>29.848110728478364</c:v>
                </c:pt>
                <c:pt idx="578">
                  <c:v>29.838780254980183</c:v>
                </c:pt>
                <c:pt idx="579">
                  <c:v>29.829431131107889</c:v>
                </c:pt>
                <c:pt idx="580">
                  <c:v>29.820063307784725</c:v>
                </c:pt>
                <c:pt idx="581">
                  <c:v>29.810676735781907</c:v>
                </c:pt>
                <c:pt idx="582">
                  <c:v>29.80127136571809</c:v>
                </c:pt>
                <c:pt idx="583">
                  <c:v>29.791847148058881</c:v>
                </c:pt>
                <c:pt idx="584">
                  <c:v>29.78240403311634</c:v>
                </c:pt>
                <c:pt idx="585">
                  <c:v>29.772941971048429</c:v>
                </c:pt>
                <c:pt idx="586">
                  <c:v>29.763460911858534</c:v>
                </c:pt>
                <c:pt idx="587">
                  <c:v>29.753960805394932</c:v>
                </c:pt>
                <c:pt idx="588">
                  <c:v>29.744441601350275</c:v>
                </c:pt>
                <c:pt idx="589">
                  <c:v>29.734903249261077</c:v>
                </c:pt>
                <c:pt idx="590">
                  <c:v>29.725345698507194</c:v>
                </c:pt>
                <c:pt idx="591">
                  <c:v>29.7157688983113</c:v>
                </c:pt>
                <c:pt idx="592">
                  <c:v>29.706172797738343</c:v>
                </c:pt>
                <c:pt idx="593">
                  <c:v>29.696557345695073</c:v>
                </c:pt>
                <c:pt idx="594">
                  <c:v>29.686922490929444</c:v>
                </c:pt>
                <c:pt idx="595">
                  <c:v>29.677268182030151</c:v>
                </c:pt>
                <c:pt idx="596">
                  <c:v>29.667594367426062</c:v>
                </c:pt>
                <c:pt idx="597">
                  <c:v>29.657900995385692</c:v>
                </c:pt>
                <c:pt idx="598">
                  <c:v>29.648188014016679</c:v>
                </c:pt>
                <c:pt idx="599">
                  <c:v>29.638455371265231</c:v>
                </c:pt>
                <c:pt idx="600">
                  <c:v>29.628703014915619</c:v>
                </c:pt>
                <c:pt idx="601">
                  <c:v>29.618930892589606</c:v>
                </c:pt>
                <c:pt idx="602">
                  <c:v>29.609138951745937</c:v>
                </c:pt>
                <c:pt idx="603">
                  <c:v>29.599327139679765</c:v>
                </c:pt>
                <c:pt idx="604">
                  <c:v>29.589495403522143</c:v>
                </c:pt>
                <c:pt idx="605">
                  <c:v>29.579643690239443</c:v>
                </c:pt>
                <c:pt idx="606">
                  <c:v>29.569771946632834</c:v>
                </c:pt>
                <c:pt idx="607">
                  <c:v>29.559880119337738</c:v>
                </c:pt>
                <c:pt idx="608">
                  <c:v>29.549968154823247</c:v>
                </c:pt>
                <c:pt idx="609">
                  <c:v>29.540035999391616</c:v>
                </c:pt>
                <c:pt idx="610">
                  <c:v>29.530083599177676</c:v>
                </c:pt>
                <c:pt idx="611">
                  <c:v>29.520110900148286</c:v>
                </c:pt>
                <c:pt idx="612">
                  <c:v>29.510117848101778</c:v>
                </c:pt>
                <c:pt idx="613">
                  <c:v>29.500104388667417</c:v>
                </c:pt>
                <c:pt idx="614">
                  <c:v>29.490070467304811</c:v>
                </c:pt>
                <c:pt idx="615">
                  <c:v>29.480016029303361</c:v>
                </c:pt>
                <c:pt idx="616">
                  <c:v>29.469941019781711</c:v>
                </c:pt>
                <c:pt idx="617">
                  <c:v>29.45984538368716</c:v>
                </c:pt>
                <c:pt idx="618">
                  <c:v>29.449729065795104</c:v>
                </c:pt>
                <c:pt idx="619">
                  <c:v>29.439592010708495</c:v>
                </c:pt>
                <c:pt idx="620">
                  <c:v>29.429434162857209</c:v>
                </c:pt>
                <c:pt idx="621">
                  <c:v>29.419255466497539</c:v>
                </c:pt>
                <c:pt idx="622">
                  <c:v>29.409055865711579</c:v>
                </c:pt>
                <c:pt idx="623">
                  <c:v>29.398835304406667</c:v>
                </c:pt>
                <c:pt idx="624">
                  <c:v>29.388593726314806</c:v>
                </c:pt>
                <c:pt idx="625">
                  <c:v>29.378331074992076</c:v>
                </c:pt>
                <c:pt idx="626">
                  <c:v>29.368047293818073</c:v>
                </c:pt>
                <c:pt idx="627">
                  <c:v>29.3577423259953</c:v>
                </c:pt>
                <c:pt idx="628">
                  <c:v>29.347416114548611</c:v>
                </c:pt>
                <c:pt idx="629">
                  <c:v>29.337068602324603</c:v>
                </c:pt>
                <c:pt idx="630">
                  <c:v>29.326699731991038</c:v>
                </c:pt>
                <c:pt idx="631">
                  <c:v>29.316309446036268</c:v>
                </c:pt>
                <c:pt idx="632">
                  <c:v>29.30589768676861</c:v>
                </c:pt>
                <c:pt idx="633">
                  <c:v>29.295464396315783</c:v>
                </c:pt>
                <c:pt idx="634">
                  <c:v>29.285009516624317</c:v>
                </c:pt>
                <c:pt idx="635">
                  <c:v>29.27453298945893</c:v>
                </c:pt>
                <c:pt idx="636">
                  <c:v>29.264034756401937</c:v>
                </c:pt>
                <c:pt idx="637">
                  <c:v>29.253514758852692</c:v>
                </c:pt>
                <c:pt idx="638">
                  <c:v>29.242972938026927</c:v>
                </c:pt>
                <c:pt idx="639">
                  <c:v>29.232409234956187</c:v>
                </c:pt>
                <c:pt idx="640">
                  <c:v>29.221823590487208</c:v>
                </c:pt>
                <c:pt idx="641">
                  <c:v>29.211215945281335</c:v>
                </c:pt>
                <c:pt idx="642">
                  <c:v>29.200586239813873</c:v>
                </c:pt>
                <c:pt idx="643">
                  <c:v>29.189934414373532</c:v>
                </c:pt>
                <c:pt idx="644">
                  <c:v>29.179260409061762</c:v>
                </c:pt>
                <c:pt idx="645">
                  <c:v>29.168564163792162</c:v>
                </c:pt>
                <c:pt idx="646">
                  <c:v>29.157845618289898</c:v>
                </c:pt>
                <c:pt idx="647">
                  <c:v>29.147104712091014</c:v>
                </c:pt>
                <c:pt idx="648">
                  <c:v>29.13634138454189</c:v>
                </c:pt>
                <c:pt idx="649">
                  <c:v>29.125555574798572</c:v>
                </c:pt>
                <c:pt idx="650">
                  <c:v>29.11474722182616</c:v>
                </c:pt>
                <c:pt idx="651">
                  <c:v>29.103916264398205</c:v>
                </c:pt>
                <c:pt idx="652">
                  <c:v>29.093062641096068</c:v>
                </c:pt>
                <c:pt idx="653">
                  <c:v>29.082186290308286</c:v>
                </c:pt>
                <c:pt idx="654">
                  <c:v>29.071287150229953</c:v>
                </c:pt>
                <c:pt idx="655">
                  <c:v>29.060365158862098</c:v>
                </c:pt>
                <c:pt idx="656">
                  <c:v>29.049420254011039</c:v>
                </c:pt>
                <c:pt idx="657">
                  <c:v>29.038452373287758</c:v>
                </c:pt>
                <c:pt idx="658">
                  <c:v>29.027461454107254</c:v>
                </c:pt>
                <c:pt idx="659">
                  <c:v>29.016447433687922</c:v>
                </c:pt>
                <c:pt idx="660">
                  <c:v>29.005410249050907</c:v>
                </c:pt>
                <c:pt idx="661">
                  <c:v>28.994349837019449</c:v>
                </c:pt>
                <c:pt idx="662">
                  <c:v>28.983266134218276</c:v>
                </c:pt>
                <c:pt idx="663">
                  <c:v>28.972159077072931</c:v>
                </c:pt>
                <c:pt idx="664">
                  <c:v>28.961028601809115</c:v>
                </c:pt>
                <c:pt idx="665">
                  <c:v>28.949874644452084</c:v>
                </c:pt>
                <c:pt idx="666">
                  <c:v>28.938697140825962</c:v>
                </c:pt>
                <c:pt idx="667">
                  <c:v>28.927496026553104</c:v>
                </c:pt>
                <c:pt idx="668">
                  <c:v>28.916271237053436</c:v>
                </c:pt>
                <c:pt idx="669">
                  <c:v>28.905022707543818</c:v>
                </c:pt>
                <c:pt idx="670">
                  <c:v>28.893750373037374</c:v>
                </c:pt>
                <c:pt idx="671">
                  <c:v>28.882454168342825</c:v>
                </c:pt>
                <c:pt idx="672">
                  <c:v>28.871134028063846</c:v>
                </c:pt>
                <c:pt idx="673">
                  <c:v>28.859789886598413</c:v>
                </c:pt>
                <c:pt idx="674">
                  <c:v>28.848421678138113</c:v>
                </c:pt>
                <c:pt idx="675">
                  <c:v>28.837029336667491</c:v>
                </c:pt>
                <c:pt idx="676">
                  <c:v>28.825612795963398</c:v>
                </c:pt>
                <c:pt idx="677">
                  <c:v>28.81417198959431</c:v>
                </c:pt>
                <c:pt idx="678">
                  <c:v>28.802706850919655</c:v>
                </c:pt>
                <c:pt idx="679">
                  <c:v>28.791217313089138</c:v>
                </c:pt>
                <c:pt idx="680">
                  <c:v>28.779703309042098</c:v>
                </c:pt>
                <c:pt idx="681">
                  <c:v>28.76816477150679</c:v>
                </c:pt>
                <c:pt idx="682">
                  <c:v>28.756601632999743</c:v>
                </c:pt>
                <c:pt idx="683">
                  <c:v>28.745013825825062</c:v>
                </c:pt>
                <c:pt idx="684">
                  <c:v>28.733401282073761</c:v>
                </c:pt>
                <c:pt idx="685">
                  <c:v>28.72176393362307</c:v>
                </c:pt>
                <c:pt idx="686">
                  <c:v>28.710101712135756</c:v>
                </c:pt>
                <c:pt idx="687">
                  <c:v>28.698414549059454</c:v>
                </c:pt>
                <c:pt idx="688">
                  <c:v>28.686702375625948</c:v>
                </c:pt>
                <c:pt idx="689">
                  <c:v>28.674965122850505</c:v>
                </c:pt>
                <c:pt idx="690">
                  <c:v>28.663202721531192</c:v>
                </c:pt>
                <c:pt idx="691">
                  <c:v>28.651415102248162</c:v>
                </c:pt>
                <c:pt idx="692">
                  <c:v>28.639602195362968</c:v>
                </c:pt>
                <c:pt idx="693">
                  <c:v>28.627763931017892</c:v>
                </c:pt>
                <c:pt idx="694">
                  <c:v>28.615900239135211</c:v>
                </c:pt>
                <c:pt idx="695">
                  <c:v>28.604011049416517</c:v>
                </c:pt>
                <c:pt idx="696">
                  <c:v>28.592096291342031</c:v>
                </c:pt>
                <c:pt idx="697">
                  <c:v>28.58015589416987</c:v>
                </c:pt>
                <c:pt idx="698">
                  <c:v>28.56818978693537</c:v>
                </c:pt>
                <c:pt idx="699">
                  <c:v>28.556197898450382</c:v>
                </c:pt>
                <c:pt idx="700">
                  <c:v>28.544180157302527</c:v>
                </c:pt>
                <c:pt idx="701">
                  <c:v>28.532136491854548</c:v>
                </c:pt>
                <c:pt idx="702">
                  <c:v>28.520066830243564</c:v>
                </c:pt>
                <c:pt idx="703">
                  <c:v>28.507971100380345</c:v>
                </c:pt>
                <c:pt idx="704">
                  <c:v>28.495849229948632</c:v>
                </c:pt>
                <c:pt idx="705">
                  <c:v>28.483701146404417</c:v>
                </c:pt>
                <c:pt idx="706">
                  <c:v>28.471526776975207</c:v>
                </c:pt>
                <c:pt idx="707">
                  <c:v>28.45932604865931</c:v>
                </c:pt>
                <c:pt idx="708">
                  <c:v>28.447098888225156</c:v>
                </c:pt>
                <c:pt idx="709">
                  <c:v>28.434845222210505</c:v>
                </c:pt>
                <c:pt idx="710">
                  <c:v>28.422564976921791</c:v>
                </c:pt>
                <c:pt idx="711">
                  <c:v>28.410258078433365</c:v>
                </c:pt>
                <c:pt idx="712">
                  <c:v>28.397924452586768</c:v>
                </c:pt>
                <c:pt idx="713">
                  <c:v>28.385564024990018</c:v>
                </c:pt>
                <c:pt idx="714">
                  <c:v>28.373176721016879</c:v>
                </c:pt>
                <c:pt idx="715">
                  <c:v>28.360762465806108</c:v>
                </c:pt>
                <c:pt idx="716">
                  <c:v>28.348321184260765</c:v>
                </c:pt>
                <c:pt idx="717">
                  <c:v>28.335852801047444</c:v>
                </c:pt>
                <c:pt idx="718">
                  <c:v>28.323357240595545</c:v>
                </c:pt>
                <c:pt idx="719">
                  <c:v>28.310834427096559</c:v>
                </c:pt>
                <c:pt idx="720">
                  <c:v>28.298284284503303</c:v>
                </c:pt>
                <c:pt idx="721">
                  <c:v>28.285706736529193</c:v>
                </c:pt>
                <c:pt idx="722">
                  <c:v>28.273101706647509</c:v>
                </c:pt>
                <c:pt idx="723">
                  <c:v>28.260469118090636</c:v>
                </c:pt>
                <c:pt idx="724">
                  <c:v>28.247808893849339</c:v>
                </c:pt>
                <c:pt idx="725">
                  <c:v>28.235120956672006</c:v>
                </c:pt>
                <c:pt idx="726">
                  <c:v>28.222405229063895</c:v>
                </c:pt>
                <c:pt idx="727">
                  <c:v>28.209661633286416</c:v>
                </c:pt>
                <c:pt idx="728">
                  <c:v>28.196890091356341</c:v>
                </c:pt>
                <c:pt idx="729">
                  <c:v>28.184090525045075</c:v>
                </c:pt>
                <c:pt idx="730">
                  <c:v>28.171262855877909</c:v>
                </c:pt>
                <c:pt idx="731">
                  <c:v>28.158407005133252</c:v>
                </c:pt>
                <c:pt idx="732">
                  <c:v>28.145522893841878</c:v>
                </c:pt>
                <c:pt idx="733">
                  <c:v>28.13261044278617</c:v>
                </c:pt>
                <c:pt idx="734">
                  <c:v>28.119669572499379</c:v>
                </c:pt>
                <c:pt idx="735">
                  <c:v>28.106700203264843</c:v>
                </c:pt>
                <c:pt idx="736">
                  <c:v>28.093702255115218</c:v>
                </c:pt>
                <c:pt idx="737">
                  <c:v>28.080675647831754</c:v>
                </c:pt>
                <c:pt idx="738">
                  <c:v>28.067620300943481</c:v>
                </c:pt>
                <c:pt idx="739">
                  <c:v>28.054536133726497</c:v>
                </c:pt>
                <c:pt idx="740">
                  <c:v>28.041423065203158</c:v>
                </c:pt>
                <c:pt idx="741">
                  <c:v>28.028281014141335</c:v>
                </c:pt>
                <c:pt idx="742">
                  <c:v>28.015109899053627</c:v>
                </c:pt>
                <c:pt idx="743">
                  <c:v>28.001909638196615</c:v>
                </c:pt>
                <c:pt idx="744">
                  <c:v>27.988680149570072</c:v>
                </c:pt>
                <c:pt idx="745">
                  <c:v>27.975421350916193</c:v>
                </c:pt>
                <c:pt idx="746">
                  <c:v>27.96213315971881</c:v>
                </c:pt>
                <c:pt idx="747">
                  <c:v>27.948815493202655</c:v>
                </c:pt>
                <c:pt idx="748">
                  <c:v>27.935468268332539</c:v>
                </c:pt>
                <c:pt idx="749">
                  <c:v>27.922091401812594</c:v>
                </c:pt>
                <c:pt idx="750">
                  <c:v>27.908684810085504</c:v>
                </c:pt>
                <c:pt idx="751">
                  <c:v>27.895248409331693</c:v>
                </c:pt>
                <c:pt idx="752">
                  <c:v>27.881782115468585</c:v>
                </c:pt>
                <c:pt idx="753">
                  <c:v>27.868285844149785</c:v>
                </c:pt>
                <c:pt idx="754">
                  <c:v>27.854759510764318</c:v>
                </c:pt>
                <c:pt idx="755">
                  <c:v>27.841203030435828</c:v>
                </c:pt>
                <c:pt idx="756">
                  <c:v>27.827616318021814</c:v>
                </c:pt>
                <c:pt idx="757">
                  <c:v>27.813999288112814</c:v>
                </c:pt>
                <c:pt idx="758">
                  <c:v>27.800351855031632</c:v>
                </c:pt>
                <c:pt idx="759">
                  <c:v>27.786673932832567</c:v>
                </c:pt>
                <c:pt idx="760">
                  <c:v>27.772965435300577</c:v>
                </c:pt>
                <c:pt idx="761">
                  <c:v>27.759226275950532</c:v>
                </c:pt>
                <c:pt idx="762">
                  <c:v>27.745456368026407</c:v>
                </c:pt>
                <c:pt idx="763">
                  <c:v>27.731655624500455</c:v>
                </c:pt>
                <c:pt idx="764">
                  <c:v>27.717823958072476</c:v>
                </c:pt>
                <c:pt idx="765">
                  <c:v>27.703961281168969</c:v>
                </c:pt>
                <c:pt idx="766">
                  <c:v>27.690067505942359</c:v>
                </c:pt>
                <c:pt idx="767">
                  <c:v>27.676142544270185</c:v>
                </c:pt>
                <c:pt idx="768">
                  <c:v>27.662186307754325</c:v>
                </c:pt>
                <c:pt idx="769">
                  <c:v>27.648198707720177</c:v>
                </c:pt>
                <c:pt idx="770">
                  <c:v>27.634179655215856</c:v>
                </c:pt>
                <c:pt idx="771">
                  <c:v>27.620129061011397</c:v>
                </c:pt>
                <c:pt idx="772">
                  <c:v>27.606046835597972</c:v>
                </c:pt>
                <c:pt idx="773">
                  <c:v>27.591932889187063</c:v>
                </c:pt>
                <c:pt idx="774">
                  <c:v>27.577787131709659</c:v>
                </c:pt>
                <c:pt idx="775">
                  <c:v>27.563609472815468</c:v>
                </c:pt>
                <c:pt idx="776">
                  <c:v>27.54939982187209</c:v>
                </c:pt>
                <c:pt idx="777">
                  <c:v>27.535158087964234</c:v>
                </c:pt>
                <c:pt idx="778">
                  <c:v>27.520884179892892</c:v>
                </c:pt>
                <c:pt idx="779">
                  <c:v>27.506578006174546</c:v>
                </c:pt>
                <c:pt idx="780">
                  <c:v>27.492239475040343</c:v>
                </c:pt>
                <c:pt idx="781">
                  <c:v>27.477868494435295</c:v>
                </c:pt>
                <c:pt idx="782">
                  <c:v>27.463464972017473</c:v>
                </c:pt>
                <c:pt idx="783">
                  <c:v>27.449028815157192</c:v>
                </c:pt>
                <c:pt idx="784">
                  <c:v>27.434559930936199</c:v>
                </c:pt>
                <c:pt idx="785">
                  <c:v>27.420058226146857</c:v>
                </c:pt>
                <c:pt idx="786">
                  <c:v>27.405523607291343</c:v>
                </c:pt>
                <c:pt idx="787">
                  <c:v>27.390955980580834</c:v>
                </c:pt>
                <c:pt idx="788">
                  <c:v>27.376355251934672</c:v>
                </c:pt>
                <c:pt idx="789">
                  <c:v>27.36172132697958</c:v>
                </c:pt>
                <c:pt idx="790">
                  <c:v>27.347054111048845</c:v>
                </c:pt>
                <c:pt idx="791">
                  <c:v>27.332353509181463</c:v>
                </c:pt>
                <c:pt idx="792">
                  <c:v>27.317619426121375</c:v>
                </c:pt>
                <c:pt idx="793">
                  <c:v>27.302851766316625</c:v>
                </c:pt>
                <c:pt idx="794">
                  <c:v>27.288050433918546</c:v>
                </c:pt>
                <c:pt idx="795">
                  <c:v>27.273215332780936</c:v>
                </c:pt>
                <c:pt idx="796">
                  <c:v>27.258346366459268</c:v>
                </c:pt>
                <c:pt idx="797">
                  <c:v>27.243443438209837</c:v>
                </c:pt>
                <c:pt idx="798">
                  <c:v>27.228506450988966</c:v>
                </c:pt>
                <c:pt idx="799">
                  <c:v>27.213535307452187</c:v>
                </c:pt>
                <c:pt idx="800">
                  <c:v>27.198529909953407</c:v>
                </c:pt>
                <c:pt idx="801">
                  <c:v>27.183490160544107</c:v>
                </c:pt>
                <c:pt idx="802">
                  <c:v>27.168415960972517</c:v>
                </c:pt>
                <c:pt idx="803">
                  <c:v>27.153307212682787</c:v>
                </c:pt>
                <c:pt idx="804">
                  <c:v>27.138163816814195</c:v>
                </c:pt>
                <c:pt idx="805">
                  <c:v>27.12298567420029</c:v>
                </c:pt>
                <c:pt idx="806">
                  <c:v>27.107772685368111</c:v>
                </c:pt>
                <c:pt idx="807">
                  <c:v>27.09252475053734</c:v>
                </c:pt>
                <c:pt idx="808">
                  <c:v>27.077241769619494</c:v>
                </c:pt>
                <c:pt idx="809">
                  <c:v>27.061923642217106</c:v>
                </c:pt>
                <c:pt idx="810">
                  <c:v>27.046570267622911</c:v>
                </c:pt>
                <c:pt idx="811">
                  <c:v>27.03118154481901</c:v>
                </c:pt>
                <c:pt idx="812">
                  <c:v>27.015757372476074</c:v>
                </c:pt>
                <c:pt idx="813">
                  <c:v>27.000297648952504</c:v>
                </c:pt>
                <c:pt idx="814">
                  <c:v>26.984802272293621</c:v>
                </c:pt>
                <c:pt idx="815">
                  <c:v>26.969271140230852</c:v>
                </c:pt>
                <c:pt idx="816">
                  <c:v>26.953704150180908</c:v>
                </c:pt>
                <c:pt idx="817">
                  <c:v>26.938101199244969</c:v>
                </c:pt>
                <c:pt idx="818">
                  <c:v>26.922462184207848</c:v>
                </c:pt>
                <c:pt idx="819">
                  <c:v>26.906787001537218</c:v>
                </c:pt>
                <c:pt idx="820">
                  <c:v>26.891075547382737</c:v>
                </c:pt>
                <c:pt idx="821">
                  <c:v>26.875327717575274</c:v>
                </c:pt>
                <c:pt idx="822">
                  <c:v>26.859543407626084</c:v>
                </c:pt>
                <c:pt idx="823">
                  <c:v>26.843722512725986</c:v>
                </c:pt>
                <c:pt idx="824">
                  <c:v>26.827864927744535</c:v>
                </c:pt>
                <c:pt idx="825">
                  <c:v>26.811970547229254</c:v>
                </c:pt>
                <c:pt idx="826">
                  <c:v>26.796039265404755</c:v>
                </c:pt>
                <c:pt idx="827">
                  <c:v>26.780070976171984</c:v>
                </c:pt>
                <c:pt idx="828">
                  <c:v>26.764065573107377</c:v>
                </c:pt>
                <c:pt idx="829">
                  <c:v>26.748022949462051</c:v>
                </c:pt>
                <c:pt idx="830">
                  <c:v>26.731942998161006</c:v>
                </c:pt>
                <c:pt idx="831">
                  <c:v>26.715825611802302</c:v>
                </c:pt>
                <c:pt idx="832">
                  <c:v>26.699670682656251</c:v>
                </c:pt>
                <c:pt idx="833">
                  <c:v>26.683478102664619</c:v>
                </c:pt>
                <c:pt idx="834">
                  <c:v>26.667247763439807</c:v>
                </c:pt>
                <c:pt idx="835">
                  <c:v>26.650979556264044</c:v>
                </c:pt>
                <c:pt idx="836">
                  <c:v>26.634673372088589</c:v>
                </c:pt>
                <c:pt idx="837">
                  <c:v>26.618329101532925</c:v>
                </c:pt>
                <c:pt idx="838">
                  <c:v>26.601946634883952</c:v>
                </c:pt>
                <c:pt idx="839">
                  <c:v>26.585525862095185</c:v>
                </c:pt>
                <c:pt idx="840">
                  <c:v>26.569066672785958</c:v>
                </c:pt>
                <c:pt idx="841">
                  <c:v>26.552568956240609</c:v>
                </c:pt>
                <c:pt idx="842">
                  <c:v>26.536032601407701</c:v>
                </c:pt>
                <c:pt idx="843">
                  <c:v>26.519457496899225</c:v>
                </c:pt>
                <c:pt idx="844">
                  <c:v>26.502843530989775</c:v>
                </c:pt>
                <c:pt idx="845">
                  <c:v>26.486190591615777</c:v>
                </c:pt>
                <c:pt idx="846">
                  <c:v>26.469498566374707</c:v>
                </c:pt>
                <c:pt idx="847">
                  <c:v>26.452767342524272</c:v>
                </c:pt>
                <c:pt idx="848">
                  <c:v>26.435996806981635</c:v>
                </c:pt>
                <c:pt idx="849">
                  <c:v>26.419186846322624</c:v>
                </c:pt>
                <c:pt idx="850">
                  <c:v>26.402337346780953</c:v>
                </c:pt>
                <c:pt idx="851">
                  <c:v>26.385448194247413</c:v>
                </c:pt>
                <c:pt idx="852">
                  <c:v>26.368519274269115</c:v>
                </c:pt>
                <c:pt idx="853">
                  <c:v>26.351550472048704</c:v>
                </c:pt>
                <c:pt idx="854">
                  <c:v>26.334541672443557</c:v>
                </c:pt>
                <c:pt idx="855">
                  <c:v>26.317492759965045</c:v>
                </c:pt>
                <c:pt idx="856">
                  <c:v>26.300403618777711</c:v>
                </c:pt>
                <c:pt idx="857">
                  <c:v>26.283274132698534</c:v>
                </c:pt>
                <c:pt idx="858">
                  <c:v>26.266104185196141</c:v>
                </c:pt>
                <c:pt idx="859">
                  <c:v>26.248893659390038</c:v>
                </c:pt>
                <c:pt idx="860">
                  <c:v>26.231642438049839</c:v>
                </c:pt>
                <c:pt idx="861">
                  <c:v>26.214350403594526</c:v>
                </c:pt>
                <c:pt idx="862">
                  <c:v>26.197017438091638</c:v>
                </c:pt>
                <c:pt idx="863">
                  <c:v>26.179643423256568</c:v>
                </c:pt>
                <c:pt idx="864">
                  <c:v>26.16222824045175</c:v>
                </c:pt>
                <c:pt idx="865">
                  <c:v>26.14477177068596</c:v>
                </c:pt>
                <c:pt idx="866">
                  <c:v>26.127273894613502</c:v>
                </c:pt>
                <c:pt idx="867">
                  <c:v>26.109734492533519</c:v>
                </c:pt>
                <c:pt idx="868">
                  <c:v>26.09215344438919</c:v>
                </c:pt>
                <c:pt idx="869">
                  <c:v>26.074530629767033</c:v>
                </c:pt>
                <c:pt idx="870">
                  <c:v>26.056865927896123</c:v>
                </c:pt>
                <c:pt idx="871">
                  <c:v>26.039159217647384</c:v>
                </c:pt>
                <c:pt idx="872">
                  <c:v>26.021410377532842</c:v>
                </c:pt>
                <c:pt idx="873">
                  <c:v>26.003619285704868</c:v>
                </c:pt>
                <c:pt idx="874">
                  <c:v>25.985785819955503</c:v>
                </c:pt>
                <c:pt idx="875">
                  <c:v>25.967909857715664</c:v>
                </c:pt>
                <c:pt idx="876">
                  <c:v>25.949991276054487</c:v>
                </c:pt>
                <c:pt idx="877">
                  <c:v>25.932029951678544</c:v>
                </c:pt>
                <c:pt idx="878">
                  <c:v>25.914025760931171</c:v>
                </c:pt>
                <c:pt idx="879">
                  <c:v>25.895978579791741</c:v>
                </c:pt>
                <c:pt idx="880">
                  <c:v>25.877888283874945</c:v>
                </c:pt>
                <c:pt idx="881">
                  <c:v>25.859754748430095</c:v>
                </c:pt>
                <c:pt idx="882">
                  <c:v>25.841577848340417</c:v>
                </c:pt>
                <c:pt idx="883">
                  <c:v>25.823357458122352</c:v>
                </c:pt>
                <c:pt idx="884">
                  <c:v>25.805093451924865</c:v>
                </c:pt>
                <c:pt idx="885">
                  <c:v>25.786785703528736</c:v>
                </c:pt>
                <c:pt idx="886">
                  <c:v>25.768434086345902</c:v>
                </c:pt>
                <c:pt idx="887">
                  <c:v>25.750038473418758</c:v>
                </c:pt>
                <c:pt idx="888">
                  <c:v>25.73159873741945</c:v>
                </c:pt>
                <c:pt idx="889">
                  <c:v>25.713114750649261</c:v>
                </c:pt>
                <c:pt idx="890">
                  <c:v>25.694586385037873</c:v>
                </c:pt>
                <c:pt idx="891">
                  <c:v>25.676013512142756</c:v>
                </c:pt>
                <c:pt idx="892">
                  <c:v>25.657396003148452</c:v>
                </c:pt>
                <c:pt idx="893">
                  <c:v>25.638733728865979</c:v>
                </c:pt>
                <c:pt idx="894">
                  <c:v>25.620026559732111</c:v>
                </c:pt>
                <c:pt idx="895">
                  <c:v>25.601274365808788</c:v>
                </c:pt>
                <c:pt idx="896">
                  <c:v>25.582477016782427</c:v>
                </c:pt>
                <c:pt idx="897">
                  <c:v>25.563634381963308</c:v>
                </c:pt>
                <c:pt idx="898">
                  <c:v>25.544746330284934</c:v>
                </c:pt>
                <c:pt idx="899">
                  <c:v>25.525812730303397</c:v>
                </c:pt>
                <c:pt idx="900">
                  <c:v>25.506833450196751</c:v>
                </c:pt>
                <c:pt idx="901">
                  <c:v>25.487808357764411</c:v>
                </c:pt>
                <c:pt idx="902">
                  <c:v>25.468737320426516</c:v>
                </c:pt>
                <c:pt idx="903">
                  <c:v>25.449620205223336</c:v>
                </c:pt>
                <c:pt idx="904">
                  <c:v>25.430456878814645</c:v>
                </c:pt>
                <c:pt idx="905">
                  <c:v>25.411247207479175</c:v>
                </c:pt>
                <c:pt idx="906">
                  <c:v>25.391991057113955</c:v>
                </c:pt>
                <c:pt idx="907">
                  <c:v>25.372688293233772</c:v>
                </c:pt>
                <c:pt idx="908">
                  <c:v>25.353338780970589</c:v>
                </c:pt>
                <c:pt idx="909">
                  <c:v>25.333942385072941</c:v>
                </c:pt>
                <c:pt idx="910">
                  <c:v>25.31449896990539</c:v>
                </c:pt>
                <c:pt idx="911">
                  <c:v>25.295008399447966</c:v>
                </c:pt>
                <c:pt idx="912">
                  <c:v>25.27547053729559</c:v>
                </c:pt>
                <c:pt idx="913">
                  <c:v>25.255885246657524</c:v>
                </c:pt>
                <c:pt idx="914">
                  <c:v>25.236252390356867</c:v>
                </c:pt>
                <c:pt idx="915">
                  <c:v>25.216571830829956</c:v>
                </c:pt>
                <c:pt idx="916">
                  <c:v>25.196843430125888</c:v>
                </c:pt>
                <c:pt idx="917">
                  <c:v>25.177067049905972</c:v>
                </c:pt>
                <c:pt idx="918">
                  <c:v>25.157242551443208</c:v>
                </c:pt>
                <c:pt idx="919">
                  <c:v>25.137369795621787</c:v>
                </c:pt>
                <c:pt idx="920">
                  <c:v>25.117448642936587</c:v>
                </c:pt>
                <c:pt idx="921">
                  <c:v>25.097478953492669</c:v>
                </c:pt>
                <c:pt idx="922">
                  <c:v>25.077460587004797</c:v>
                </c:pt>
                <c:pt idx="923">
                  <c:v>25.057393402796954</c:v>
                </c:pt>
                <c:pt idx="924">
                  <c:v>25.037277259801854</c:v>
                </c:pt>
                <c:pt idx="925">
                  <c:v>25.017112016560514</c:v>
                </c:pt>
                <c:pt idx="926">
                  <c:v>24.99689753122173</c:v>
                </c:pt>
                <c:pt idx="927">
                  <c:v>24.976633661541705</c:v>
                </c:pt>
                <c:pt idx="928">
                  <c:v>24.956320264883534</c:v>
                </c:pt>
                <c:pt idx="929">
                  <c:v>24.935957198216812</c:v>
                </c:pt>
                <c:pt idx="930">
                  <c:v>24.915544318117195</c:v>
                </c:pt>
                <c:pt idx="931">
                  <c:v>24.895081480765988</c:v>
                </c:pt>
                <c:pt idx="932">
                  <c:v>24.87456854194971</c:v>
                </c:pt>
                <c:pt idx="933">
                  <c:v>24.854005357059719</c:v>
                </c:pt>
                <c:pt idx="934">
                  <c:v>24.833391781091819</c:v>
                </c:pt>
                <c:pt idx="935">
                  <c:v>24.812727668645845</c:v>
                </c:pt>
                <c:pt idx="936">
                  <c:v>24.792012873925326</c:v>
                </c:pt>
                <c:pt idx="937">
                  <c:v>24.771247250737098</c:v>
                </c:pt>
                <c:pt idx="938">
                  <c:v>24.750430652490927</c:v>
                </c:pt>
                <c:pt idx="939">
                  <c:v>24.729562932199215</c:v>
                </c:pt>
                <c:pt idx="940">
                  <c:v>24.708643942476609</c:v>
                </c:pt>
                <c:pt idx="941">
                  <c:v>24.687673535539687</c:v>
                </c:pt>
                <c:pt idx="942">
                  <c:v>24.666651563206663</c:v>
                </c:pt>
                <c:pt idx="943">
                  <c:v>24.645577876897033</c:v>
                </c:pt>
                <c:pt idx="944">
                  <c:v>24.624452327631307</c:v>
                </c:pt>
                <c:pt idx="945">
                  <c:v>24.603274766030719</c:v>
                </c:pt>
                <c:pt idx="946">
                  <c:v>24.582045042316924</c:v>
                </c:pt>
                <c:pt idx="947">
                  <c:v>24.560763006311749</c:v>
                </c:pt>
                <c:pt idx="948">
                  <c:v>24.539428507436924</c:v>
                </c:pt>
                <c:pt idx="949">
                  <c:v>24.518041394713848</c:v>
                </c:pt>
                <c:pt idx="950">
                  <c:v>24.496601516763324</c:v>
                </c:pt>
                <c:pt idx="951">
                  <c:v>24.475108721805363</c:v>
                </c:pt>
                <c:pt idx="952">
                  <c:v>24.453562857658941</c:v>
                </c:pt>
                <c:pt idx="953">
                  <c:v>24.431963771741817</c:v>
                </c:pt>
                <c:pt idx="954">
                  <c:v>24.410311311070323</c:v>
                </c:pt>
                <c:pt idx="955">
                  <c:v>24.388605322259195</c:v>
                </c:pt>
                <c:pt idx="956">
                  <c:v>24.366845651521384</c:v>
                </c:pt>
                <c:pt idx="957">
                  <c:v>24.345032144667929</c:v>
                </c:pt>
                <c:pt idx="958">
                  <c:v>24.32316464710777</c:v>
                </c:pt>
                <c:pt idx="959">
                  <c:v>24.301243003847656</c:v>
                </c:pt>
                <c:pt idx="960">
                  <c:v>24.279267059491982</c:v>
                </c:pt>
                <c:pt idx="961">
                  <c:v>24.257236658242714</c:v>
                </c:pt>
                <c:pt idx="962">
                  <c:v>24.235151643899272</c:v>
                </c:pt>
                <c:pt idx="963">
                  <c:v>24.21301185985844</c:v>
                </c:pt>
                <c:pt idx="964">
                  <c:v>24.190817149114324</c:v>
                </c:pt>
                <c:pt idx="965">
                  <c:v>24.168567354258254</c:v>
                </c:pt>
                <c:pt idx="966">
                  <c:v>24.146262317478769</c:v>
                </c:pt>
                <c:pt idx="967">
                  <c:v>24.123901880561572</c:v>
                </c:pt>
                <c:pt idx="968">
                  <c:v>24.101485884889513</c:v>
                </c:pt>
                <c:pt idx="969">
                  <c:v>24.079014171442576</c:v>
                </c:pt>
                <c:pt idx="970">
                  <c:v>24.056486580797916</c:v>
                </c:pt>
                <c:pt idx="971">
                  <c:v>24.033902953129843</c:v>
                </c:pt>
                <c:pt idx="972">
                  <c:v>24.01126312820988</c:v>
                </c:pt>
                <c:pt idx="973">
                  <c:v>23.988566945406824</c:v>
                </c:pt>
                <c:pt idx="974">
                  <c:v>23.96581424368679</c:v>
                </c:pt>
                <c:pt idx="975">
                  <c:v>23.943004861613311</c:v>
                </c:pt>
                <c:pt idx="976">
                  <c:v>23.920138637347417</c:v>
                </c:pt>
                <c:pt idx="977">
                  <c:v>23.897215408647757</c:v>
                </c:pt>
                <c:pt idx="978">
                  <c:v>23.874235012870727</c:v>
                </c:pt>
                <c:pt idx="979">
                  <c:v>23.851197286970599</c:v>
                </c:pt>
                <c:pt idx="980">
                  <c:v>23.828102067499692</c:v>
                </c:pt>
                <c:pt idx="981">
                  <c:v>23.804949190608532</c:v>
                </c:pt>
                <c:pt idx="982">
                  <c:v>23.781738492046049</c:v>
                </c:pt>
                <c:pt idx="983">
                  <c:v>23.758469807159788</c:v>
                </c:pt>
                <c:pt idx="984">
                  <c:v>23.73514297089611</c:v>
                </c:pt>
                <c:pt idx="985">
                  <c:v>23.711757817800457</c:v>
                </c:pt>
                <c:pt idx="986">
                  <c:v>23.688314182017578</c:v>
                </c:pt>
                <c:pt idx="987">
                  <c:v>23.66481189729183</c:v>
                </c:pt>
                <c:pt idx="988">
                  <c:v>23.641250796967441</c:v>
                </c:pt>
                <c:pt idx="989">
                  <c:v>23.617630713988842</c:v>
                </c:pt>
                <c:pt idx="990">
                  <c:v>23.593951480900959</c:v>
                </c:pt>
                <c:pt idx="991">
                  <c:v>23.570212929849575</c:v>
                </c:pt>
                <c:pt idx="992">
                  <c:v>23.546414892581712</c:v>
                </c:pt>
                <c:pt idx="993">
                  <c:v>23.522557200445949</c:v>
                </c:pt>
                <c:pt idx="994">
                  <c:v>23.498639684392863</c:v>
                </c:pt>
                <c:pt idx="995">
                  <c:v>23.474662174975453</c:v>
                </c:pt>
                <c:pt idx="996">
                  <c:v>23.450624502349534</c:v>
                </c:pt>
                <c:pt idx="997">
                  <c:v>23.426526496274199</c:v>
                </c:pt>
                <c:pt idx="998">
                  <c:v>23.402367986112335</c:v>
                </c:pt>
                <c:pt idx="999">
                  <c:v>23.378148800831056</c:v>
                </c:pt>
                <c:pt idx="1000">
                  <c:v>23.353868769002229</c:v>
                </c:pt>
                <c:pt idx="1001">
                  <c:v>23.329527718803035</c:v>
                </c:pt>
                <c:pt idx="1002">
                  <c:v>23.305125478016489</c:v>
                </c:pt>
                <c:pt idx="1003">
                  <c:v>23.280661874032006</c:v>
                </c:pt>
                <c:pt idx="1004">
                  <c:v>23.256136733846034</c:v>
                </c:pt>
                <c:pt idx="1005">
                  <c:v>23.231549884062609</c:v>
                </c:pt>
                <c:pt idx="1006">
                  <c:v>23.206901150894033</c:v>
                </c:pt>
                <c:pt idx="1007">
                  <c:v>23.182190360161517</c:v>
                </c:pt>
                <c:pt idx="1008">
                  <c:v>23.157417337295836</c:v>
                </c:pt>
                <c:pt idx="1009">
                  <c:v>23.13258190733805</c:v>
                </c:pt>
                <c:pt idx="1010">
                  <c:v>23.107683894940219</c:v>
                </c:pt>
                <c:pt idx="1011">
                  <c:v>23.08272312436614</c:v>
                </c:pt>
                <c:pt idx="1012">
                  <c:v>23.05769941949211</c:v>
                </c:pt>
                <c:pt idx="1013">
                  <c:v>23.032612603807706</c:v>
                </c:pt>
                <c:pt idx="1014">
                  <c:v>23.007462500416622</c:v>
                </c:pt>
                <c:pt idx="1015">
                  <c:v>22.982248932037468</c:v>
                </c:pt>
                <c:pt idx="1016">
                  <c:v>22.956971721004631</c:v>
                </c:pt>
                <c:pt idx="1017">
                  <c:v>22.931630689269184</c:v>
                </c:pt>
                <c:pt idx="1018">
                  <c:v>22.906225658399748</c:v>
                </c:pt>
                <c:pt idx="1019">
                  <c:v>22.880756449583451</c:v>
                </c:pt>
                <c:pt idx="1020">
                  <c:v>22.855222883626855</c:v>
                </c:pt>
                <c:pt idx="1021">
                  <c:v>22.829624780956955</c:v>
                </c:pt>
                <c:pt idx="1022">
                  <c:v>22.80396196162215</c:v>
                </c:pt>
                <c:pt idx="1023">
                  <c:v>22.778234245293309</c:v>
                </c:pt>
                <c:pt idx="1024">
                  <c:v>22.752441451264787</c:v>
                </c:pt>
                <c:pt idx="1025">
                  <c:v>22.72658339845551</c:v>
                </c:pt>
                <c:pt idx="1026">
                  <c:v>22.700659905410095</c:v>
                </c:pt>
                <c:pt idx="1027">
                  <c:v>22.674670790299949</c:v>
                </c:pt>
                <c:pt idx="1028">
                  <c:v>22.648615870924452</c:v>
                </c:pt>
                <c:pt idx="1029">
                  <c:v>22.622494964712121</c:v>
                </c:pt>
                <c:pt idx="1030">
                  <c:v>22.596307888721832</c:v>
                </c:pt>
                <c:pt idx="1031">
                  <c:v>22.57005445964403</c:v>
                </c:pt>
                <c:pt idx="1032">
                  <c:v>22.543734493802031</c:v>
                </c:pt>
                <c:pt idx="1033">
                  <c:v>22.517347807153282</c:v>
                </c:pt>
                <c:pt idx="1034">
                  <c:v>22.490894215290684</c:v>
                </c:pt>
                <c:pt idx="1035">
                  <c:v>22.464373533443954</c:v>
                </c:pt>
                <c:pt idx="1036">
                  <c:v>22.437785576480991</c:v>
                </c:pt>
                <c:pt idx="1037">
                  <c:v>22.411130158909263</c:v>
                </c:pt>
                <c:pt idx="1038">
                  <c:v>22.384407094877286</c:v>
                </c:pt>
                <c:pt idx="1039">
                  <c:v>22.357616198176039</c:v>
                </c:pt>
                <c:pt idx="1040">
                  <c:v>22.330757282240484</c:v>
                </c:pt>
                <c:pt idx="1041">
                  <c:v>22.30383016015108</c:v>
                </c:pt>
                <c:pt idx="1042">
                  <c:v>22.276834644635336</c:v>
                </c:pt>
                <c:pt idx="1043">
                  <c:v>22.249770548069396</c:v>
                </c:pt>
                <c:pt idx="1044">
                  <c:v>22.222637682479657</c:v>
                </c:pt>
                <c:pt idx="1045">
                  <c:v>22.195435859544411</c:v>
                </c:pt>
                <c:pt idx="1046">
                  <c:v>22.168164890595502</c:v>
                </c:pt>
                <c:pt idx="1047">
                  <c:v>22.140824586620088</c:v>
                </c:pt>
                <c:pt idx="1048">
                  <c:v>22.113414758262316</c:v>
                </c:pt>
                <c:pt idx="1049">
                  <c:v>22.085935215825142</c:v>
                </c:pt>
                <c:pt idx="1050">
                  <c:v>22.05838576927211</c:v>
                </c:pt>
                <c:pt idx="1051">
                  <c:v>22.030766228229222</c:v>
                </c:pt>
                <c:pt idx="1052">
                  <c:v>22.003076401986768</c:v>
                </c:pt>
                <c:pt idx="1053">
                  <c:v>21.975316099501256</c:v>
                </c:pt>
                <c:pt idx="1054">
                  <c:v>21.947485129397364</c:v>
                </c:pt>
                <c:pt idx="1055">
                  <c:v>21.919583299969872</c:v>
                </c:pt>
                <c:pt idx="1056">
                  <c:v>21.891610419185717</c:v>
                </c:pt>
                <c:pt idx="1057">
                  <c:v>21.863566294686002</c:v>
                </c:pt>
                <c:pt idx="1058">
                  <c:v>21.835450733788086</c:v>
                </c:pt>
                <c:pt idx="1059">
                  <c:v>21.807263543487696</c:v>
                </c:pt>
                <c:pt idx="1060">
                  <c:v>21.779004530461091</c:v>
                </c:pt>
                <c:pt idx="1061">
                  <c:v>21.750673501067212</c:v>
                </c:pt>
                <c:pt idx="1062">
                  <c:v>21.722270261349941</c:v>
                </c:pt>
                <c:pt idx="1063">
                  <c:v>21.693794617040332</c:v>
                </c:pt>
                <c:pt idx="1064">
                  <c:v>21.665246373558926</c:v>
                </c:pt>
                <c:pt idx="1065">
                  <c:v>21.636625336018071</c:v>
                </c:pt>
                <c:pt idx="1066">
                  <c:v>21.607931309224302</c:v>
                </c:pt>
                <c:pt idx="1067">
                  <c:v>21.579164097680735</c:v>
                </c:pt>
                <c:pt idx="1068">
                  <c:v>21.550323505589535</c:v>
                </c:pt>
                <c:pt idx="1069">
                  <c:v>21.521409336854383</c:v>
                </c:pt>
                <c:pt idx="1070">
                  <c:v>21.492421395083014</c:v>
                </c:pt>
                <c:pt idx="1071">
                  <c:v>21.463359483589766</c:v>
                </c:pt>
                <c:pt idx="1072">
                  <c:v>21.434223405398214</c:v>
                </c:pt>
                <c:pt idx="1073">
                  <c:v>21.405012963243777</c:v>
                </c:pt>
                <c:pt idx="1074">
                  <c:v>21.375727959576423</c:v>
                </c:pt>
                <c:pt idx="1075">
                  <c:v>21.3463681965634</c:v>
                </c:pt>
                <c:pt idx="1076">
                  <c:v>21.316933476091986</c:v>
                </c:pt>
                <c:pt idx="1077">
                  <c:v>21.287423599772307</c:v>
                </c:pt>
                <c:pt idx="1078">
                  <c:v>21.257838368940192</c:v>
                </c:pt>
                <c:pt idx="1079">
                  <c:v>21.228177584660052</c:v>
                </c:pt>
                <c:pt idx="1080">
                  <c:v>21.198441047727833</c:v>
                </c:pt>
                <c:pt idx="1081">
                  <c:v>21.168628558673962</c:v>
                </c:pt>
                <c:pt idx="1082">
                  <c:v>21.138739917766411</c:v>
                </c:pt>
                <c:pt idx="1083">
                  <c:v>21.10877492501373</c:v>
                </c:pt>
                <c:pt idx="1084">
                  <c:v>21.07873338016816</c:v>
                </c:pt>
                <c:pt idx="1085">
                  <c:v>21.048615082728805</c:v>
                </c:pt>
                <c:pt idx="1086">
                  <c:v>21.018419831944808</c:v>
                </c:pt>
                <c:pt idx="1087">
                  <c:v>20.9881474268186</c:v>
                </c:pt>
                <c:pt idx="1088">
                  <c:v>20.957797666109197</c:v>
                </c:pt>
                <c:pt idx="1089">
                  <c:v>20.927370348335526</c:v>
                </c:pt>
                <c:pt idx="1090">
                  <c:v>20.896865271779802</c:v>
                </c:pt>
                <c:pt idx="1091">
                  <c:v>20.866282234490971</c:v>
                </c:pt>
                <c:pt idx="1092">
                  <c:v>20.835621034288167</c:v>
                </c:pt>
                <c:pt idx="1093">
                  <c:v>20.804881468764233</c:v>
                </c:pt>
                <c:pt idx="1094">
                  <c:v>20.774063335289316</c:v>
                </c:pt>
                <c:pt idx="1095">
                  <c:v>20.743166431014444</c:v>
                </c:pt>
                <c:pt idx="1096">
                  <c:v>20.712190552875228</c:v>
                </c:pt>
                <c:pt idx="1097">
                  <c:v>20.681135497595555</c:v>
                </c:pt>
                <c:pt idx="1098">
                  <c:v>20.650001061691363</c:v>
                </c:pt>
                <c:pt idx="1099">
                  <c:v>20.618787041474423</c:v>
                </c:pt>
                <c:pt idx="1100">
                  <c:v>20.587493233056275</c:v>
                </c:pt>
                <c:pt idx="1101">
                  <c:v>20.556119432352052</c:v>
                </c:pt>
                <c:pt idx="1102">
                  <c:v>20.524665435084504</c:v>
                </c:pt>
                <c:pt idx="1103">
                  <c:v>20.493131036788</c:v>
                </c:pt>
                <c:pt idx="1104">
                  <c:v>20.461516032812582</c:v>
                </c:pt>
                <c:pt idx="1105">
                  <c:v>20.429820218328103</c:v>
                </c:pt>
                <c:pt idx="1106">
                  <c:v>20.398043388328382</c:v>
                </c:pt>
                <c:pt idx="1107">
                  <c:v>20.366185337635436</c:v>
                </c:pt>
                <c:pt idx="1108">
                  <c:v>20.334245860903746</c:v>
                </c:pt>
                <c:pt idx="1109">
                  <c:v>20.302224752624618</c:v>
                </c:pt>
                <c:pt idx="1110">
                  <c:v>20.270121807130526</c:v>
                </c:pt>
                <c:pt idx="1111">
                  <c:v>20.237936818599582</c:v>
                </c:pt>
                <c:pt idx="1112">
                  <c:v>20.205669581060015</c:v>
                </c:pt>
                <c:pt idx="1113">
                  <c:v>20.173319888394719</c:v>
                </c:pt>
                <c:pt idx="1114">
                  <c:v>20.140887534345865</c:v>
                </c:pt>
                <c:pt idx="1115">
                  <c:v>20.108372312519542</c:v>
                </c:pt>
                <c:pt idx="1116">
                  <c:v>20.075774016390515</c:v>
                </c:pt>
                <c:pt idx="1117">
                  <c:v>20.043092439306946</c:v>
                </c:pt>
                <c:pt idx="1118">
                  <c:v>20.010327374495247</c:v>
                </c:pt>
                <c:pt idx="1119">
                  <c:v>19.977478615064985</c:v>
                </c:pt>
                <c:pt idx="1120">
                  <c:v>19.94454595401378</c:v>
                </c:pt>
                <c:pt idx="1121">
                  <c:v>19.911529184232371</c:v>
                </c:pt>
                <c:pt idx="1122">
                  <c:v>19.878428098509612</c:v>
                </c:pt>
                <c:pt idx="1123">
                  <c:v>19.845242489537643</c:v>
                </c:pt>
                <c:pt idx="1124">
                  <c:v>19.811972149917047</c:v>
                </c:pt>
                <c:pt idx="1125">
                  <c:v>19.778616872162097</c:v>
                </c:pt>
                <c:pt idx="1126">
                  <c:v>19.745176448706054</c:v>
                </c:pt>
                <c:pt idx="1127">
                  <c:v>19.711650671906522</c:v>
                </c:pt>
                <c:pt idx="1128">
                  <c:v>19.67803933405089</c:v>
                </c:pt>
                <c:pt idx="1129">
                  <c:v>19.644342227361783</c:v>
                </c:pt>
                <c:pt idx="1130">
                  <c:v>19.610559144002654</c:v>
                </c:pt>
                <c:pt idx="1131">
                  <c:v>19.576689876083339</c:v>
                </c:pt>
                <c:pt idx="1132">
                  <c:v>19.54273421566576</c:v>
                </c:pt>
                <c:pt idx="1133">
                  <c:v>19.50869195476967</c:v>
                </c:pt>
                <c:pt idx="1134">
                  <c:v>19.474562885378411</c:v>
                </c:pt>
                <c:pt idx="1135">
                  <c:v>19.440346799444807</c:v>
                </c:pt>
                <c:pt idx="1136">
                  <c:v>19.406043488897069</c:v>
                </c:pt>
                <c:pt idx="1137">
                  <c:v>19.371652745644813</c:v>
                </c:pt>
                <c:pt idx="1138">
                  <c:v>19.33717436158507</c:v>
                </c:pt>
                <c:pt idx="1139">
                  <c:v>19.302608128608462</c:v>
                </c:pt>
                <c:pt idx="1140">
                  <c:v>19.267953838605344</c:v>
                </c:pt>
                <c:pt idx="1141">
                  <c:v>19.233211283472073</c:v>
                </c:pt>
                <c:pt idx="1142">
                  <c:v>19.198380255117332</c:v>
                </c:pt>
                <c:pt idx="1143">
                  <c:v>19.163460545468517</c:v>
                </c:pt>
                <c:pt idx="1144">
                  <c:v>19.128451946478176</c:v>
                </c:pt>
                <c:pt idx="1145">
                  <c:v>19.093354250130552</c:v>
                </c:pt>
                <c:pt idx="1146">
                  <c:v>19.058167248448157</c:v>
                </c:pt>
                <c:pt idx="1147">
                  <c:v>19.022890733498446</c:v>
                </c:pt>
                <c:pt idx="1148">
                  <c:v>18.987524497400525</c:v>
                </c:pt>
                <c:pt idx="1149">
                  <c:v>18.952068332331976</c:v>
                </c:pt>
                <c:pt idx="1150">
                  <c:v>18.916522030535702</c:v>
                </c:pt>
                <c:pt idx="1151">
                  <c:v>18.880885384326874</c:v>
                </c:pt>
                <c:pt idx="1152">
                  <c:v>18.845158186099944</c:v>
                </c:pt>
                <c:pt idx="1153">
                  <c:v>18.80934022833571</c:v>
                </c:pt>
                <c:pt idx="1154">
                  <c:v>18.77343130360849</c:v>
                </c:pt>
                <c:pt idx="1155">
                  <c:v>18.737431204593324</c:v>
                </c:pt>
                <c:pt idx="1156">
                  <c:v>18.701339724073286</c:v>
                </c:pt>
                <c:pt idx="1157">
                  <c:v>18.665156654946841</c:v>
                </c:pt>
                <c:pt idx="1158">
                  <c:v>18.62888179023529</c:v>
                </c:pt>
                <c:pt idx="1159">
                  <c:v>18.592514923090285</c:v>
                </c:pt>
                <c:pt idx="1160">
                  <c:v>18.556055846801417</c:v>
                </c:pt>
                <c:pt idx="1161">
                  <c:v>18.519504354803885</c:v>
                </c:pt>
                <c:pt idx="1162">
                  <c:v>18.482860240686215</c:v>
                </c:pt>
                <c:pt idx="1163">
                  <c:v>18.446123298198088</c:v>
                </c:pt>
                <c:pt idx="1164">
                  <c:v>18.409293321258236</c:v>
                </c:pt>
                <c:pt idx="1165">
                  <c:v>18.372370103962371</c:v>
                </c:pt>
                <c:pt idx="1166">
                  <c:v>18.33535344059127</c:v>
                </c:pt>
                <c:pt idx="1167">
                  <c:v>18.298243125618853</c:v>
                </c:pt>
                <c:pt idx="1168">
                  <c:v>18.261038953720387</c:v>
                </c:pt>
                <c:pt idx="1169">
                  <c:v>18.223740719780764</c:v>
                </c:pt>
                <c:pt idx="1170">
                  <c:v>18.186348218902829</c:v>
                </c:pt>
                <c:pt idx="1171">
                  <c:v>18.148861246415837</c:v>
                </c:pt>
                <c:pt idx="1172">
                  <c:v>18.111279597883922</c:v>
                </c:pt>
                <c:pt idx="1173">
                  <c:v>18.073603069114682</c:v>
                </c:pt>
                <c:pt idx="1174">
                  <c:v>18.035831456167887</c:v>
                </c:pt>
                <c:pt idx="1175">
                  <c:v>17.997964555364142</c:v>
                </c:pt>
                <c:pt idx="1176">
                  <c:v>17.960002163293765</c:v>
                </c:pt>
                <c:pt idx="1177">
                  <c:v>17.921944076825667</c:v>
                </c:pt>
                <c:pt idx="1178">
                  <c:v>17.883790093116332</c:v>
                </c:pt>
                <c:pt idx="1179">
                  <c:v>17.845540009618873</c:v>
                </c:pt>
                <c:pt idx="1180">
                  <c:v>17.807193624092168</c:v>
                </c:pt>
                <c:pt idx="1181">
                  <c:v>17.768750734610116</c:v>
                </c:pt>
                <c:pt idx="1182">
                  <c:v>17.730211139570894</c:v>
                </c:pt>
                <c:pt idx="1183">
                  <c:v>17.691574637706371</c:v>
                </c:pt>
                <c:pt idx="1184">
                  <c:v>17.652841028091579</c:v>
                </c:pt>
                <c:pt idx="1185">
                  <c:v>17.61401011015424</c:v>
                </c:pt>
                <c:pt idx="1186">
                  <c:v>17.575081683684424</c:v>
                </c:pt>
                <c:pt idx="1187">
                  <c:v>17.536055548844242</c:v>
                </c:pt>
                <c:pt idx="1188">
                  <c:v>17.496931506177674</c:v>
                </c:pt>
                <c:pt idx="1189">
                  <c:v>17.45770935662043</c:v>
                </c:pt>
                <c:pt idx="1190">
                  <c:v>17.418388901509928</c:v>
                </c:pt>
                <c:pt idx="1191">
                  <c:v>17.378969942595329</c:v>
                </c:pt>
                <c:pt idx="1192">
                  <c:v>17.339452282047706</c:v>
                </c:pt>
                <c:pt idx="1193">
                  <c:v>17.299835722470224</c:v>
                </c:pt>
                <c:pt idx="1194">
                  <c:v>17.260120066908481</c:v>
                </c:pt>
                <c:pt idx="1195">
                  <c:v>17.220305118860896</c:v>
                </c:pt>
                <c:pt idx="1196">
                  <c:v>17.180390682289154</c:v>
                </c:pt>
                <c:pt idx="1197">
                  <c:v>17.140376561628813</c:v>
                </c:pt>
                <c:pt idx="1198">
                  <c:v>17.100262561799894</c:v>
                </c:pt>
                <c:pt idx="1199">
                  <c:v>17.060048488217706</c:v>
                </c:pt>
                <c:pt idx="1200">
                  <c:v>17.019734146803579</c:v>
                </c:pt>
                <c:pt idx="1201">
                  <c:v>16.979319343995812</c:v>
                </c:pt>
                <c:pt idx="1202">
                  <c:v>16.938803886760684</c:v>
                </c:pt>
                <c:pt idx="1203">
                  <c:v>16.898187582603505</c:v>
                </c:pt>
                <c:pt idx="1204">
                  <c:v>16.857470239579797</c:v>
                </c:pt>
                <c:pt idx="1205">
                  <c:v>16.816651666306562</c:v>
                </c:pt>
                <c:pt idx="1206">
                  <c:v>16.775731671973631</c:v>
                </c:pt>
                <c:pt idx="1207">
                  <c:v>16.734710066355067</c:v>
                </c:pt>
                <c:pt idx="1208">
                  <c:v>16.693586659820721</c:v>
                </c:pt>
                <c:pt idx="1209">
                  <c:v>16.652361263347828</c:v>
                </c:pt>
                <c:pt idx="1210">
                  <c:v>16.611033688532707</c:v>
                </c:pt>
                <c:pt idx="1211">
                  <c:v>16.569603747602553</c:v>
                </c:pt>
                <c:pt idx="1212">
                  <c:v>16.528071253427299</c:v>
                </c:pt>
                <c:pt idx="1213">
                  <c:v>16.48643601953161</c:v>
                </c:pt>
                <c:pt idx="1214">
                  <c:v>16.444697860106903</c:v>
                </c:pt>
                <c:pt idx="1215">
                  <c:v>16.402856590023514</c:v>
                </c:pt>
                <c:pt idx="1216">
                  <c:v>16.360912024842939</c:v>
                </c:pt>
                <c:pt idx="1217">
                  <c:v>16.31886398083012</c:v>
                </c:pt>
                <c:pt idx="1218">
                  <c:v>16.276712274965895</c:v>
                </c:pt>
                <c:pt idx="1219">
                  <c:v>16.234456724959479</c:v>
                </c:pt>
                <c:pt idx="1220">
                  <c:v>16.192097149261077</c:v>
                </c:pt>
                <c:pt idx="1221">
                  <c:v>16.149633367074532</c:v>
                </c:pt>
                <c:pt idx="1222">
                  <c:v>16.10706519837013</c:v>
                </c:pt>
                <c:pt idx="1223">
                  <c:v>16.064392463897452</c:v>
                </c:pt>
                <c:pt idx="1224">
                  <c:v>16.021614985198298</c:v>
                </c:pt>
                <c:pt idx="1225">
                  <c:v>15.978732584619774</c:v>
                </c:pt>
                <c:pt idx="1226">
                  <c:v>15.935745085327397</c:v>
                </c:pt>
                <c:pt idx="1227">
                  <c:v>15.892652311318326</c:v>
                </c:pt>
                <c:pt idx="1228">
                  <c:v>15.849454087434655</c:v>
                </c:pt>
                <c:pt idx="1229">
                  <c:v>15.80615023937685</c:v>
                </c:pt>
                <c:pt idx="1230">
                  <c:v>15.76274059371721</c:v>
                </c:pt>
                <c:pt idx="1231">
                  <c:v>15.719224977913466</c:v>
                </c:pt>
                <c:pt idx="1232">
                  <c:v>15.675603220322445</c:v>
                </c:pt>
                <c:pt idx="1233">
                  <c:v>15.631875150213842</c:v>
                </c:pt>
                <c:pt idx="1234">
                  <c:v>15.588040597784063</c:v>
                </c:pt>
                <c:pt idx="1235">
                  <c:v>15.544099394170171</c:v>
                </c:pt>
                <c:pt idx="1236">
                  <c:v>15.500051371463925</c:v>
                </c:pt>
                <c:pt idx="1237">
                  <c:v>15.455896362725893</c:v>
                </c:pt>
                <c:pt idx="1238">
                  <c:v>15.411634201999659</c:v>
                </c:pt>
                <c:pt idx="1239">
                  <c:v>15.367264724326141</c:v>
                </c:pt>
                <c:pt idx="1240">
                  <c:v>15.322787765757971</c:v>
                </c:pt>
                <c:pt idx="1241">
                  <c:v>15.278203163373973</c:v>
                </c:pt>
                <c:pt idx="1242">
                  <c:v>15.233510755293743</c:v>
                </c:pt>
                <c:pt idx="1243">
                  <c:v>15.188710380692283</c:v>
                </c:pt>
                <c:pt idx="1244">
                  <c:v>15.143801879814783</c:v>
                </c:pt>
                <c:pt idx="1245">
                  <c:v>15.098785093991429</c:v>
                </c:pt>
                <c:pt idx="1246">
                  <c:v>15.05365986565233</c:v>
                </c:pt>
                <c:pt idx="1247">
                  <c:v>15.008426038342545</c:v>
                </c:pt>
                <c:pt idx="1248">
                  <c:v>14.963083456737177</c:v>
                </c:pt>
                <c:pt idx="1249">
                  <c:v>14.91763196665654</c:v>
                </c:pt>
                <c:pt idx="1250">
                  <c:v>14.872071415081464</c:v>
                </c:pt>
                <c:pt idx="1251">
                  <c:v>14.826401650168648</c:v>
                </c:pt>
                <c:pt idx="1252">
                  <c:v>14.780622521266096</c:v>
                </c:pt>
                <c:pt idx="1253">
                  <c:v>14.734733878928665</c:v>
                </c:pt>
                <c:pt idx="1254">
                  <c:v>14.688735574933697</c:v>
                </c:pt>
                <c:pt idx="1255">
                  <c:v>14.6426274622967</c:v>
                </c:pt>
                <c:pt idx="1256">
                  <c:v>14.59640939528717</c:v>
                </c:pt>
                <c:pt idx="1257">
                  <c:v>14.550081229444453</c:v>
                </c:pt>
                <c:pt idx="1258">
                  <c:v>14.503642821593715</c:v>
                </c:pt>
                <c:pt idx="1259">
                  <c:v>14.457094029861986</c:v>
                </c:pt>
                <c:pt idx="1260">
                  <c:v>14.410434713694309</c:v>
                </c:pt>
                <c:pt idx="1261">
                  <c:v>14.363664733869932</c:v>
                </c:pt>
                <c:pt idx="1262">
                  <c:v>14.31678395251863</c:v>
                </c:pt>
                <c:pt idx="1263">
                  <c:v>14.269792233137069</c:v>
                </c:pt>
                <c:pt idx="1264">
                  <c:v>14.222689440605293</c:v>
                </c:pt>
                <c:pt idx="1265">
                  <c:v>14.17547544120325</c:v>
                </c:pt>
                <c:pt idx="1266">
                  <c:v>14.128150102627428</c:v>
                </c:pt>
                <c:pt idx="1267">
                  <c:v>14.080713294007577</c:v>
                </c:pt>
                <c:pt idx="1268">
                  <c:v>14.033164885923473</c:v>
                </c:pt>
                <c:pt idx="1269">
                  <c:v>13.985504750421807</c:v>
                </c:pt>
                <c:pt idx="1270">
                  <c:v>13.937732761033137</c:v>
                </c:pt>
                <c:pt idx="1271">
                  <c:v>13.889848792788895</c:v>
                </c:pt>
                <c:pt idx="1272">
                  <c:v>13.841852722238514</c:v>
                </c:pt>
                <c:pt idx="1273">
                  <c:v>13.79374442746659</c:v>
                </c:pt>
                <c:pt idx="1274">
                  <c:v>13.745523788110164</c:v>
                </c:pt>
                <c:pt idx="1275">
                  <c:v>13.697190685376045</c:v>
                </c:pt>
                <c:pt idx="1276">
                  <c:v>13.648745002058217</c:v>
                </c:pt>
                <c:pt idx="1277">
                  <c:v>13.600186622555329</c:v>
                </c:pt>
                <c:pt idx="1278">
                  <c:v>13.551515432888266</c:v>
                </c:pt>
                <c:pt idx="1279">
                  <c:v>13.502731320717771</c:v>
                </c:pt>
                <c:pt idx="1280">
                  <c:v>13.45383417536214</c:v>
                </c:pt>
                <c:pt idx="1281">
                  <c:v>13.404823887815027</c:v>
                </c:pt>
                <c:pt idx="1282">
                  <c:v>13.355700350763275</c:v>
                </c:pt>
                <c:pt idx="1283">
                  <c:v>13.30646345860483</c:v>
                </c:pt>
                <c:pt idx="1284">
                  <c:v>13.257113107466738</c:v>
                </c:pt>
                <c:pt idx="1285">
                  <c:v>13.20764919522321</c:v>
                </c:pt>
                <c:pt idx="1286">
                  <c:v>13.158071621513722</c:v>
                </c:pt>
                <c:pt idx="1287">
                  <c:v>13.108380287761232</c:v>
                </c:pt>
                <c:pt idx="1288">
                  <c:v>13.058575097190413</c:v>
                </c:pt>
                <c:pt idx="1289">
                  <c:v>13.008655954845992</c:v>
                </c:pt>
                <c:pt idx="1290">
                  <c:v>12.958622767611136</c:v>
                </c:pt>
                <c:pt idx="1291">
                  <c:v>12.908475444225877</c:v>
                </c:pt>
                <c:pt idx="1292">
                  <c:v>12.858213895305651</c:v>
                </c:pt>
                <c:pt idx="1293">
                  <c:v>12.807838033359856</c:v>
                </c:pt>
                <c:pt idx="1294">
                  <c:v>12.75734777281048</c:v>
                </c:pt>
                <c:pt idx="1295">
                  <c:v>12.706743030010797</c:v>
                </c:pt>
                <c:pt idx="1296">
                  <c:v>12.656023723264116</c:v>
                </c:pt>
                <c:pt idx="1297">
                  <c:v>12.605189772842573</c:v>
                </c:pt>
                <c:pt idx="1298">
                  <c:v>12.554241101006008</c:v>
                </c:pt>
                <c:pt idx="1299">
                  <c:v>12.503177632020867</c:v>
                </c:pt>
                <c:pt idx="1300">
                  <c:v>12.451999292179172</c:v>
                </c:pt>
                <c:pt idx="1301">
                  <c:v>12.400706009817542</c:v>
                </c:pt>
                <c:pt idx="1302">
                  <c:v>12.349297715336261</c:v>
                </c:pt>
                <c:pt idx="1303">
                  <c:v>12.297774341218403</c:v>
                </c:pt>
                <c:pt idx="1304">
                  <c:v>12.246135822048981</c:v>
                </c:pt>
                <c:pt idx="1305">
                  <c:v>12.194382094534197</c:v>
                </c:pt>
                <c:pt idx="1306">
                  <c:v>12.142513097520661</c:v>
                </c:pt>
                <c:pt idx="1307">
                  <c:v>12.090528772014727</c:v>
                </c:pt>
                <c:pt idx="1308">
                  <c:v>12.038429061201819</c:v>
                </c:pt>
                <c:pt idx="1309">
                  <c:v>11.986213910465844</c:v>
                </c:pt>
                <c:pt idx="1310">
                  <c:v>11.9338832674086</c:v>
                </c:pt>
                <c:pt idx="1311">
                  <c:v>11.88143708186924</c:v>
                </c:pt>
                <c:pt idx="1312">
                  <c:v>11.828875305943807</c:v>
                </c:pt>
                <c:pt idx="1313">
                  <c:v>11.776197894004747</c:v>
                </c:pt>
                <c:pt idx="1314">
                  <c:v>11.723404802720497</c:v>
                </c:pt>
                <c:pt idx="1315">
                  <c:v>11.670495991075084</c:v>
                </c:pt>
                <c:pt idx="1316">
                  <c:v>11.617471420387778</c:v>
                </c:pt>
                <c:pt idx="1317">
                  <c:v>11.564331054332746</c:v>
                </c:pt>
                <c:pt idx="1318">
                  <c:v>11.511074858958763</c:v>
                </c:pt>
                <c:pt idx="1319">
                  <c:v>11.457702802708926</c:v>
                </c:pt>
                <c:pt idx="1320">
                  <c:v>11.404214856440396</c:v>
                </c:pt>
                <c:pt idx="1321">
                  <c:v>11.350610993444198</c:v>
                </c:pt>
                <c:pt idx="1322">
                  <c:v>11.296891189464972</c:v>
                </c:pt>
                <c:pt idx="1323">
                  <c:v>11.243055422720822</c:v>
                </c:pt>
                <c:pt idx="1324">
                  <c:v>11.189103673923123</c:v>
                </c:pt>
                <c:pt idx="1325">
                  <c:v>11.13503592629638</c:v>
                </c:pt>
                <c:pt idx="1326">
                  <c:v>11.080852165598085</c:v>
                </c:pt>
                <c:pt idx="1327">
                  <c:v>11.026552380138584</c:v>
                </c:pt>
                <c:pt idx="1328">
                  <c:v>10.972136560800973</c:v>
                </c:pt>
                <c:pt idx="1329">
                  <c:v>10.917604701060982</c:v>
                </c:pt>
                <c:pt idx="1330">
                  <c:v>10.862956797006875</c:v>
                </c:pt>
                <c:pt idx="1331">
                  <c:v>10.808192847359361</c:v>
                </c:pt>
                <c:pt idx="1332">
                  <c:v>10.753312853491494</c:v>
                </c:pt>
                <c:pt idx="1333">
                  <c:v>10.698316819448586</c:v>
                </c:pt>
                <c:pt idx="1334">
                  <c:v>10.643204751968112</c:v>
                </c:pt>
                <c:pt idx="1335">
                  <c:v>10.587976660499621</c:v>
                </c:pt>
                <c:pt idx="1336">
                  <c:v>10.532632557224625</c:v>
                </c:pt>
                <c:pt idx="1337">
                  <c:v>10.477172457076501</c:v>
                </c:pt>
                <c:pt idx="1338">
                  <c:v>10.421596377760375</c:v>
                </c:pt>
                <c:pt idx="1339">
                  <c:v>10.365904339772985</c:v>
                </c:pt>
                <c:pt idx="1340">
                  <c:v>10.310096366422545</c:v>
                </c:pt>
                <c:pt idx="1341">
                  <c:v>10.25417248384859</c:v>
                </c:pt>
                <c:pt idx="1342">
                  <c:v>10.198132721041803</c:v>
                </c:pt>
                <c:pt idx="1343">
                  <c:v>10.141977109863809</c:v>
                </c:pt>
                <c:pt idx="1344">
                  <c:v>10.085705685066966</c:v>
                </c:pt>
                <c:pt idx="1345">
                  <c:v>10.029318484314125</c:v>
                </c:pt>
                <c:pt idx="1346">
                  <c:v>9.9728155481983585</c:v>
                </c:pt>
                <c:pt idx="1347">
                  <c:v>9.9161969202626512</c:v>
                </c:pt>
                <c:pt idx="1348">
                  <c:v>9.8594626470196012</c:v>
                </c:pt>
                <c:pt idx="1349">
                  <c:v>9.8026127779710137</c:v>
                </c:pt>
                <c:pt idx="1350">
                  <c:v>9.7456473656275371</c:v>
                </c:pt>
                <c:pt idx="1351">
                  <c:v>9.688566465528206</c:v>
                </c:pt>
                <c:pt idx="1352">
                  <c:v>9.6313701362599655</c:v>
                </c:pt>
                <c:pt idx="1353">
                  <c:v>9.5740584394771471</c:v>
                </c:pt>
                <c:pt idx="1354">
                  <c:v>9.5166314399208964</c:v>
                </c:pt>
                <c:pt idx="1355">
                  <c:v>9.4590892054385627</c:v>
                </c:pt>
                <c:pt idx="1356">
                  <c:v>9.4014318070030143</c:v>
                </c:pt>
                <c:pt idx="1357">
                  <c:v>9.3436593187319339</c:v>
                </c:pt>
                <c:pt idx="1358">
                  <c:v>9.2857718179070119</c:v>
                </c:pt>
                <c:pt idx="1359">
                  <c:v>9.2277693849931381</c:v>
                </c:pt>
                <c:pt idx="1360">
                  <c:v>9.1696521036574765</c:v>
                </c:pt>
                <c:pt idx="1361">
                  <c:v>9.1114200607885092</c:v>
                </c:pt>
                <c:pt idx="1362">
                  <c:v>9.0530733465150028</c:v>
                </c:pt>
                <c:pt idx="1363">
                  <c:v>8.9946120542249091</c:v>
                </c:pt>
                <c:pt idx="1364">
                  <c:v>8.9360362805841831</c:v>
                </c:pt>
                <c:pt idx="1365">
                  <c:v>8.8773461255555404</c:v>
                </c:pt>
                <c:pt idx="1366">
                  <c:v>8.8185416924171207</c:v>
                </c:pt>
                <c:pt idx="1367">
                  <c:v>8.7596230877810957</c:v>
                </c:pt>
                <c:pt idx="1368">
                  <c:v>8.7005904216121532</c:v>
                </c:pt>
                <c:pt idx="1369">
                  <c:v>8.6414438072459401</c:v>
                </c:pt>
                <c:pt idx="1370">
                  <c:v>8.5821833614073757</c:v>
                </c:pt>
                <c:pt idx="1371">
                  <c:v>8.5228092042289063</c:v>
                </c:pt>
                <c:pt idx="1372">
                  <c:v>8.463321459268645</c:v>
                </c:pt>
                <c:pt idx="1373">
                  <c:v>8.4037202535284159</c:v>
                </c:pt>
                <c:pt idx="1374">
                  <c:v>8.3440057174716973</c:v>
                </c:pt>
                <c:pt idx="1375">
                  <c:v>8.2841779850414685</c:v>
                </c:pt>
                <c:pt idx="1376">
                  <c:v>8.2242371936779524</c:v>
                </c:pt>
                <c:pt idx="1377">
                  <c:v>8.1641834843362204</c:v>
                </c:pt>
                <c:pt idx="1378">
                  <c:v>8.1040170015037205</c:v>
                </c:pt>
                <c:pt idx="1379">
                  <c:v>8.0437378932176706</c:v>
                </c:pt>
                <c:pt idx="1380">
                  <c:v>7.9833463110823333</c:v>
                </c:pt>
                <c:pt idx="1381">
                  <c:v>7.9228424102861714</c:v>
                </c:pt>
                <c:pt idx="1382">
                  <c:v>7.8622263496188793</c:v>
                </c:pt>
                <c:pt idx="1383">
                  <c:v>7.8014982914882873</c:v>
                </c:pt>
                <c:pt idx="1384">
                  <c:v>7.740658401937127</c:v>
                </c:pt>
                <c:pt idx="1385">
                  <c:v>7.6797068506596693</c:v>
                </c:pt>
                <c:pt idx="1386">
                  <c:v>7.61864381101823</c:v>
                </c:pt>
                <c:pt idx="1387">
                  <c:v>7.557469460059516</c:v>
                </c:pt>
                <c:pt idx="1388">
                  <c:v>7.4961839785308504</c:v>
                </c:pt>
                <c:pt idx="1389">
                  <c:v>7.4347875508962273</c:v>
                </c:pt>
                <c:pt idx="1390">
                  <c:v>7.373280365352243</c:v>
                </c:pt>
                <c:pt idx="1391">
                  <c:v>7.311662613843847</c:v>
                </c:pt>
                <c:pt idx="1392">
                  <c:v>7.2499344920799524</c:v>
                </c:pt>
                <c:pt idx="1393">
                  <c:v>7.1880961995488857</c:v>
                </c:pt>
                <c:pt idx="1394">
                  <c:v>7.126147939533662</c:v>
                </c:pt>
                <c:pt idx="1395">
                  <c:v>7.0640899191271096</c:v>
                </c:pt>
                <c:pt idx="1396">
                  <c:v>7.001922349246807</c:v>
                </c:pt>
                <c:pt idx="1397">
                  <c:v>6.9396454446498721</c:v>
                </c:pt>
                <c:pt idx="1398">
                  <c:v>6.8772594239475406</c:v>
                </c:pt>
                <c:pt idx="1399">
                  <c:v>6.8147645096195948</c:v>
                </c:pt>
                <c:pt idx="1400">
                  <c:v>6.7521609280286006</c:v>
                </c:pt>
                <c:pt idx="1401">
                  <c:v>6.689448909433942</c:v>
                </c:pt>
                <c:pt idx="1402">
                  <c:v>6.6266286880056944</c:v>
                </c:pt>
                <c:pt idx="1403">
                  <c:v>6.5637005018382837</c:v>
                </c:pt>
                <c:pt idx="1404">
                  <c:v>6.5006645929639539</c:v>
                </c:pt>
                <c:pt idx="1405">
                  <c:v>6.4375212073660384</c:v>
                </c:pt>
                <c:pt idx="1406">
                  <c:v>6.3742705949920273</c:v>
                </c:pt>
                <c:pt idx="1407">
                  <c:v>6.3109130097664279</c:v>
                </c:pt>
                <c:pt idx="1408">
                  <c:v>6.2474487096034128</c:v>
                </c:pt>
                <c:pt idx="1409">
                  <c:v>6.1838779564192592</c:v>
                </c:pt>
                <c:pt idx="1410">
                  <c:v>6.120201016144569</c:v>
                </c:pt>
                <c:pt idx="1411">
                  <c:v>6.0564181587362684</c:v>
                </c:pt>
                <c:pt idx="1412">
                  <c:v>5.9925296581893894</c:v>
                </c:pt>
                <c:pt idx="1413">
                  <c:v>5.9285357925486197</c:v>
                </c:pt>
                <c:pt idx="1414">
                  <c:v>5.8644368439196164</c:v>
                </c:pt>
                <c:pt idx="1415">
                  <c:v>5.8002330984801116</c:v>
                </c:pt>
                <c:pt idx="1416">
                  <c:v>5.7359248464907466</c:v>
                </c:pt>
                <c:pt idx="1417">
                  <c:v>5.671512382305691</c:v>
                </c:pt>
                <c:pt idx="1418">
                  <c:v>5.6069960043830083</c:v>
                </c:pt>
                <c:pt idx="1419">
                  <c:v>5.5423760152947814</c:v>
                </c:pt>
                <c:pt idx="1420">
                  <c:v>5.4776527217369795</c:v>
                </c:pt>
                <c:pt idx="1421">
                  <c:v>5.4128264345390793</c:v>
                </c:pt>
                <c:pt idx="1422">
                  <c:v>5.3478974686734206</c:v>
                </c:pt>
                <c:pt idx="1423">
                  <c:v>5.2828661432643154</c:v>
                </c:pt>
                <c:pt idx="1424">
                  <c:v>5.2177327815968759</c:v>
                </c:pt>
                <c:pt idx="1425">
                  <c:v>5.1524977111255978</c:v>
                </c:pt>
                <c:pt idx="1426">
                  <c:v>5.0871612634826455</c:v>
                </c:pt>
                <c:pt idx="1427">
                  <c:v>5.0217237744858929</c:v>
                </c:pt>
                <c:pt idx="1428">
                  <c:v>4.9561855841466693</c:v>
                </c:pt>
                <c:pt idx="1429">
                  <c:v>4.8905470366772281</c:v>
                </c:pt>
                <c:pt idx="1430">
                  <c:v>4.8248084804979392</c:v>
                </c:pt>
                <c:pt idx="1431">
                  <c:v>4.7589702682441848</c:v>
                </c:pt>
                <c:pt idx="1432">
                  <c:v>4.6930327567729799</c:v>
                </c:pt>
                <c:pt idx="1433">
                  <c:v>4.6269963071692803</c:v>
                </c:pt>
                <c:pt idx="1434">
                  <c:v>4.5608612847520158</c:v>
                </c:pt>
                <c:pt idx="1435">
                  <c:v>4.4946280590798064</c:v>
                </c:pt>
                <c:pt idx="1436">
                  <c:v>4.4282970039563878</c:v>
                </c:pt>
                <c:pt idx="1437">
                  <c:v>4.3618684974357285</c:v>
                </c:pt>
                <c:pt idx="1438">
                  <c:v>4.295342921826828</c:v>
                </c:pt>
                <c:pt idx="1439">
                  <c:v>4.2287206636982244</c:v>
                </c:pt>
                <c:pt idx="1440">
                  <c:v>4.1620021138821661</c:v>
                </c:pt>
                <c:pt idx="1441">
                  <c:v>4.0951876674784788</c:v>
                </c:pt>
                <c:pt idx="1442">
                  <c:v>4.0282777238581042</c:v>
                </c:pt>
                <c:pt idx="1443">
                  <c:v>3.961272686666319</c:v>
                </c:pt>
                <c:pt idx="1444">
                  <c:v>3.8941729638256257</c:v>
                </c:pt>
                <c:pt idx="1445">
                  <c:v>3.8269789675383117</c:v>
                </c:pt>
                <c:pt idx="1446">
                  <c:v>3.7596911142886782</c:v>
                </c:pt>
                <c:pt idx="1447">
                  <c:v>3.6923098248449318</c:v>
                </c:pt>
                <c:pt idx="1448">
                  <c:v>3.6248355242607371</c:v>
                </c:pt>
                <c:pt idx="1449">
                  <c:v>3.5572686418764303</c:v>
                </c:pt>
                <c:pt idx="1450">
                  <c:v>3.489609611319882</c:v>
                </c:pt>
                <c:pt idx="1451">
                  <c:v>3.4218588705070214</c:v>
                </c:pt>
                <c:pt idx="1452">
                  <c:v>3.354016861642005</c:v>
                </c:pt>
                <c:pt idx="1453">
                  <c:v>3.2860840312170323</c:v>
                </c:pt>
                <c:pt idx="1454">
                  <c:v>3.2180608300118094</c:v>
                </c:pt>
                <c:pt idx="1455">
                  <c:v>3.149947713092653</c:v>
                </c:pt>
                <c:pt idx="1456">
                  <c:v>3.0817451398112325</c:v>
                </c:pt>
                <c:pt idx="1457">
                  <c:v>3.0134535738029506</c:v>
                </c:pt>
                <c:pt idx="1458">
                  <c:v>2.9450734829849567</c:v>
                </c:pt>
                <c:pt idx="1459">
                  <c:v>2.8766053395537927</c:v>
                </c:pt>
                <c:pt idx="1460">
                  <c:v>2.8080496199826688</c:v>
                </c:pt>
                <c:pt idx="1461">
                  <c:v>2.7394068050183642</c:v>
                </c:pt>
                <c:pt idx="1462">
                  <c:v>2.6706773796777541</c:v>
                </c:pt>
                <c:pt idx="1463">
                  <c:v>2.6018618332439569</c:v>
                </c:pt>
                <c:pt idx="1464">
                  <c:v>2.5329606592621006</c:v>
                </c:pt>
                <c:pt idx="1465">
                  <c:v>2.4639743555347118</c:v>
                </c:pt>
                <c:pt idx="1466">
                  <c:v>2.3949034241167109</c:v>
                </c:pt>
                <c:pt idx="1467">
                  <c:v>2.3257483713100298</c:v>
                </c:pt>
                <c:pt idx="1468">
                  <c:v>2.2565097076578335</c:v>
                </c:pt>
                <c:pt idx="1469">
                  <c:v>2.187187947938356</c:v>
                </c:pt>
                <c:pt idx="1470">
                  <c:v>2.1177836111583366</c:v>
                </c:pt>
                <c:pt idx="1471">
                  <c:v>2.0482972205460661</c:v>
                </c:pt>
                <c:pt idx="1472">
                  <c:v>1.9787293035440365</c:v>
                </c:pt>
                <c:pt idx="1473">
                  <c:v>1.9090803918011865</c:v>
                </c:pt>
                <c:pt idx="1474">
                  <c:v>1.8393510211647508</c:v>
                </c:pt>
                <c:pt idx="1475">
                  <c:v>1.7695417316717053</c:v>
                </c:pt>
                <c:pt idx="1476">
                  <c:v>1.6996530675398074</c:v>
                </c:pt>
                <c:pt idx="1477">
                  <c:v>1.6296855771582313</c:v>
                </c:pt>
                <c:pt idx="1478">
                  <c:v>1.5596398130777958</c:v>
                </c:pt>
                <c:pt idx="1479">
                  <c:v>1.4895163320007816</c:v>
                </c:pt>
                <c:pt idx="1480">
                  <c:v>1.4193156947703389</c:v>
                </c:pt>
                <c:pt idx="1481">
                  <c:v>1.3490384663594837</c:v>
                </c:pt>
                <c:pt idx="1482">
                  <c:v>1.2786852158596789</c:v>
                </c:pt>
                <c:pt idx="1483">
                  <c:v>1.2082565164690025</c:v>
                </c:pt>
                <c:pt idx="1484">
                  <c:v>1.1377529454798974</c:v>
                </c:pt>
                <c:pt idx="1485">
                  <c:v>1.0671750842665071</c:v>
                </c:pt>
                <c:pt idx="1486">
                  <c:v>0.99652351827159036</c:v>
                </c:pt>
                <c:pt idx="1487">
                  <c:v>0.92579883699301746</c:v>
                </c:pt>
                <c:pt idx="1488">
                  <c:v>0.85500163396984619</c:v>
                </c:pt>
                <c:pt idx="1489">
                  <c:v>0.7841325067679763</c:v>
                </c:pt>
                <c:pt idx="1490">
                  <c:v>0.71319205696538202</c:v>
                </c:pt>
                <c:pt idx="1491">
                  <c:v>0.64218089013692037</c:v>
                </c:pt>
                <c:pt idx="1492">
                  <c:v>0.57109961583871738</c:v>
                </c:pt>
                <c:pt idx="1493">
                  <c:v>0.49994884759212849</c:v>
                </c:pt>
                <c:pt idx="1494">
                  <c:v>0.42872920286727417</c:v>
                </c:pt>
                <c:pt idx="1495">
                  <c:v>0.35744130306615063</c:v>
                </c:pt>
                <c:pt idx="1496">
                  <c:v>0.28608577350531345</c:v>
                </c:pt>
                <c:pt idx="1497">
                  <c:v>0.21466324339813556</c:v>
                </c:pt>
                <c:pt idx="1498">
                  <c:v>0.14317434583663766</c:v>
                </c:pt>
                <c:pt idx="1499">
                  <c:v>7.1619717772892277E-2</c:v>
                </c:pt>
                <c:pt idx="1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7-4295-8210-003A9712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08592"/>
        <c:axId val="2048305072"/>
      </c:scatterChart>
      <c:valAx>
        <c:axId val="20433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05072"/>
        <c:crosses val="autoZero"/>
        <c:crossBetween val="midCat"/>
      </c:valAx>
      <c:valAx>
        <c:axId val="20483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0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Input Current vs.</a:t>
            </a:r>
            <a:r>
              <a:rPr lang="en-US" baseline="0"/>
              <a:t> Speed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Speed_torque!$G$2</c:f>
              <c:strCache>
                <c:ptCount val="1"/>
                <c:pt idx="0">
                  <c:v>Input Current (A)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Speed_torque!$G$3:$G$1503</c:f>
              <c:numCache>
                <c:formatCode>General</c:formatCode>
                <c:ptCount val="1501"/>
                <c:pt idx="0">
                  <c:v>33.886800862316647</c:v>
                </c:pt>
                <c:pt idx="1">
                  <c:v>33.883000345532359</c:v>
                </c:pt>
                <c:pt idx="2">
                  <c:v>33.879194019880067</c:v>
                </c:pt>
                <c:pt idx="3">
                  <c:v>33.875381874280457</c:v>
                </c:pt>
                <c:pt idx="4">
                  <c:v>33.871563897629677</c:v>
                </c:pt>
                <c:pt idx="5">
                  <c:v>33.867740078799258</c:v>
                </c:pt>
                <c:pt idx="6">
                  <c:v>33.863910406636045</c:v>
                </c:pt>
                <c:pt idx="7">
                  <c:v>33.860074869962162</c:v>
                </c:pt>
                <c:pt idx="8">
                  <c:v>33.856233457574923</c:v>
                </c:pt>
                <c:pt idx="9">
                  <c:v>33.852386158246802</c:v>
                </c:pt>
                <c:pt idx="10">
                  <c:v>33.848532960725358</c:v>
                </c:pt>
                <c:pt idx="11">
                  <c:v>33.844673853733141</c:v>
                </c:pt>
                <c:pt idx="12">
                  <c:v>33.840808825967713</c:v>
                </c:pt>
                <c:pt idx="13">
                  <c:v>33.836937866101479</c:v>
                </c:pt>
                <c:pt idx="14">
                  <c:v>33.833060962781737</c:v>
                </c:pt>
                <c:pt idx="15">
                  <c:v>33.829178104630529</c:v>
                </c:pt>
                <c:pt idx="16">
                  <c:v>33.825289280244625</c:v>
                </c:pt>
                <c:pt idx="17">
                  <c:v>33.821394478195444</c:v>
                </c:pt>
                <c:pt idx="18">
                  <c:v>33.817493687029007</c:v>
                </c:pt>
                <c:pt idx="19">
                  <c:v>33.81358689526585</c:v>
                </c:pt>
                <c:pt idx="20">
                  <c:v>33.809674091400993</c:v>
                </c:pt>
                <c:pt idx="21">
                  <c:v>33.805755263903841</c:v>
                </c:pt>
                <c:pt idx="22">
                  <c:v>33.801830401218176</c:v>
                </c:pt>
                <c:pt idx="23">
                  <c:v>33.797899491762031</c:v>
                </c:pt>
                <c:pt idx="24">
                  <c:v>33.793962523927654</c:v>
                </c:pt>
                <c:pt idx="25">
                  <c:v>33.790019486081469</c:v>
                </c:pt>
                <c:pt idx="26">
                  <c:v>33.786070366563976</c:v>
                </c:pt>
                <c:pt idx="27">
                  <c:v>33.782115153689709</c:v>
                </c:pt>
                <c:pt idx="28">
                  <c:v>33.778153835747162</c:v>
                </c:pt>
                <c:pt idx="29">
                  <c:v>33.774186400998744</c:v>
                </c:pt>
                <c:pt idx="30">
                  <c:v>33.77021283768066</c:v>
                </c:pt>
                <c:pt idx="31">
                  <c:v>33.766233134002938</c:v>
                </c:pt>
                <c:pt idx="32">
                  <c:v>33.762247278149282</c:v>
                </c:pt>
                <c:pt idx="33">
                  <c:v>33.75825525827706</c:v>
                </c:pt>
                <c:pt idx="34">
                  <c:v>33.75425706251719</c:v>
                </c:pt>
                <c:pt idx="35">
                  <c:v>33.750252678974149</c:v>
                </c:pt>
                <c:pt idx="36">
                  <c:v>33.746242095725819</c:v>
                </c:pt>
                <c:pt idx="37">
                  <c:v>33.742225300823492</c:v>
                </c:pt>
                <c:pt idx="38">
                  <c:v>33.738202282291788</c:v>
                </c:pt>
                <c:pt idx="39">
                  <c:v>33.734173028128552</c:v>
                </c:pt>
                <c:pt idx="40">
                  <c:v>33.730137526304837</c:v>
                </c:pt>
                <c:pt idx="41">
                  <c:v>33.726095764764828</c:v>
                </c:pt>
                <c:pt idx="42">
                  <c:v>33.722047731425739</c:v>
                </c:pt>
                <c:pt idx="43">
                  <c:v>33.717993414177805</c:v>
                </c:pt>
                <c:pt idx="44">
                  <c:v>33.713932800884173</c:v>
                </c:pt>
                <c:pt idx="45">
                  <c:v>33.709865879380843</c:v>
                </c:pt>
                <c:pt idx="46">
                  <c:v>33.70579263747662</c:v>
                </c:pt>
                <c:pt idx="47">
                  <c:v>33.701713062953026</c:v>
                </c:pt>
                <c:pt idx="48">
                  <c:v>33.697627143564247</c:v>
                </c:pt>
                <c:pt idx="49">
                  <c:v>33.693534867037059</c:v>
                </c:pt>
                <c:pt idx="50">
                  <c:v>33.689436221070764</c:v>
                </c:pt>
                <c:pt idx="51">
                  <c:v>33.685331193337113</c:v>
                </c:pt>
                <c:pt idx="52">
                  <c:v>33.681219771480258</c:v>
                </c:pt>
                <c:pt idx="53">
                  <c:v>33.677101943116675</c:v>
                </c:pt>
                <c:pt idx="54">
                  <c:v>33.672977695835073</c:v>
                </c:pt>
                <c:pt idx="55">
                  <c:v>33.66884701719637</c:v>
                </c:pt>
                <c:pt idx="56">
                  <c:v>33.664709894733598</c:v>
                </c:pt>
                <c:pt idx="57">
                  <c:v>33.660566315951847</c:v>
                </c:pt>
                <c:pt idx="58">
                  <c:v>33.656416268328144</c:v>
                </c:pt>
                <c:pt idx="59">
                  <c:v>33.652259739311489</c:v>
                </c:pt>
                <c:pt idx="60">
                  <c:v>33.648096716322684</c:v>
                </c:pt>
                <c:pt idx="61">
                  <c:v>33.643927186754311</c:v>
                </c:pt>
                <c:pt idx="62">
                  <c:v>33.639751137970684</c:v>
                </c:pt>
                <c:pt idx="63">
                  <c:v>33.635568557307707</c:v>
                </c:pt>
                <c:pt idx="64">
                  <c:v>33.631379432072897</c:v>
                </c:pt>
                <c:pt idx="65">
                  <c:v>33.627183749545239</c:v>
                </c:pt>
                <c:pt idx="66">
                  <c:v>33.622981496975157</c:v>
                </c:pt>
                <c:pt idx="67">
                  <c:v>33.618772661584416</c:v>
                </c:pt>
                <c:pt idx="68">
                  <c:v>33.614557230566078</c:v>
                </c:pt>
                <c:pt idx="69">
                  <c:v>33.610335191084417</c:v>
                </c:pt>
                <c:pt idx="70">
                  <c:v>33.606106530274857</c:v>
                </c:pt>
                <c:pt idx="71">
                  <c:v>33.601871235243891</c:v>
                </c:pt>
                <c:pt idx="72">
                  <c:v>33.597629293069019</c:v>
                </c:pt>
                <c:pt idx="73">
                  <c:v>33.593380690798668</c:v>
                </c:pt>
                <c:pt idx="74">
                  <c:v>33.589125415452116</c:v>
                </c:pt>
                <c:pt idx="75">
                  <c:v>33.584863454019455</c:v>
                </c:pt>
                <c:pt idx="76">
                  <c:v>33.580594793461465</c:v>
                </c:pt>
                <c:pt idx="77">
                  <c:v>33.576319420709595</c:v>
                </c:pt>
                <c:pt idx="78">
                  <c:v>33.572037322665857</c:v>
                </c:pt>
                <c:pt idx="79">
                  <c:v>33.567748486202753</c:v>
                </c:pt>
                <c:pt idx="80">
                  <c:v>33.563452898163227</c:v>
                </c:pt>
                <c:pt idx="81">
                  <c:v>33.559150545360581</c:v>
                </c:pt>
                <c:pt idx="82">
                  <c:v>33.554841414578384</c:v>
                </c:pt>
                <c:pt idx="83">
                  <c:v>33.550525492570422</c:v>
                </c:pt>
                <c:pt idx="84">
                  <c:v>33.546202766060638</c:v>
                </c:pt>
                <c:pt idx="85">
                  <c:v>33.541873221742989</c:v>
                </c:pt>
                <c:pt idx="86">
                  <c:v>33.537536846281469</c:v>
                </c:pt>
                <c:pt idx="87">
                  <c:v>33.533193626309959</c:v>
                </c:pt>
                <c:pt idx="88">
                  <c:v>33.528843548432206</c:v>
                </c:pt>
                <c:pt idx="89">
                  <c:v>33.524486599221689</c:v>
                </c:pt>
                <c:pt idx="90">
                  <c:v>33.520122765221615</c:v>
                </c:pt>
                <c:pt idx="91">
                  <c:v>33.515752032944796</c:v>
                </c:pt>
                <c:pt idx="92">
                  <c:v>33.51137438887357</c:v>
                </c:pt>
                <c:pt idx="93">
                  <c:v>33.506989819459783</c:v>
                </c:pt>
                <c:pt idx="94">
                  <c:v>33.50259831112465</c:v>
                </c:pt>
                <c:pt idx="95">
                  <c:v>33.498199850258686</c:v>
                </c:pt>
                <c:pt idx="96">
                  <c:v>33.493794423221701</c:v>
                </c:pt>
                <c:pt idx="97">
                  <c:v>33.489382016342617</c:v>
                </c:pt>
                <c:pt idx="98">
                  <c:v>33.484962615919486</c:v>
                </c:pt>
                <c:pt idx="99">
                  <c:v>33.480536208219348</c:v>
                </c:pt>
                <c:pt idx="100">
                  <c:v>33.476102779478204</c:v>
                </c:pt>
                <c:pt idx="101">
                  <c:v>33.471662315900915</c:v>
                </c:pt>
                <c:pt idx="102">
                  <c:v>33.467214803661122</c:v>
                </c:pt>
                <c:pt idx="103">
                  <c:v>33.462760228901168</c:v>
                </c:pt>
                <c:pt idx="104">
                  <c:v>33.458298577732037</c:v>
                </c:pt>
                <c:pt idx="105">
                  <c:v>33.453829836233282</c:v>
                </c:pt>
                <c:pt idx="106">
                  <c:v>33.449353990452927</c:v>
                </c:pt>
                <c:pt idx="107">
                  <c:v>33.444871026407355</c:v>
                </c:pt>
                <c:pt idx="108">
                  <c:v>33.440380930081339</c:v>
                </c:pt>
                <c:pt idx="109">
                  <c:v>33.435883687427847</c:v>
                </c:pt>
                <c:pt idx="110">
                  <c:v>33.431379284368035</c:v>
                </c:pt>
                <c:pt idx="111">
                  <c:v>33.426867706791136</c:v>
                </c:pt>
                <c:pt idx="112">
                  <c:v>33.422348940554414</c:v>
                </c:pt>
                <c:pt idx="113">
                  <c:v>33.417822971483041</c:v>
                </c:pt>
                <c:pt idx="114">
                  <c:v>33.41328978537004</c:v>
                </c:pt>
                <c:pt idx="115">
                  <c:v>33.40874936797622</c:v>
                </c:pt>
                <c:pt idx="116">
                  <c:v>33.404201705030083</c:v>
                </c:pt>
                <c:pt idx="117">
                  <c:v>33.399646782227741</c:v>
                </c:pt>
                <c:pt idx="118">
                  <c:v>33.39508458523283</c:v>
                </c:pt>
                <c:pt idx="119">
                  <c:v>33.390515099676449</c:v>
                </c:pt>
                <c:pt idx="120">
                  <c:v>33.385938311157084</c:v>
                </c:pt>
                <c:pt idx="121">
                  <c:v>33.381354205240477</c:v>
                </c:pt>
                <c:pt idx="122">
                  <c:v>33.376762767459631</c:v>
                </c:pt>
                <c:pt idx="123">
                  <c:v>33.372163983314643</c:v>
                </c:pt>
                <c:pt idx="124">
                  <c:v>33.367557838272688</c:v>
                </c:pt>
                <c:pt idx="125">
                  <c:v>33.362944317767891</c:v>
                </c:pt>
                <c:pt idx="126">
                  <c:v>33.358323407201262</c:v>
                </c:pt>
                <c:pt idx="127">
                  <c:v>33.353695091940644</c:v>
                </c:pt>
                <c:pt idx="128">
                  <c:v>33.349059357320584</c:v>
                </c:pt>
                <c:pt idx="129">
                  <c:v>33.344416188642285</c:v>
                </c:pt>
                <c:pt idx="130">
                  <c:v>33.339765571173501</c:v>
                </c:pt>
                <c:pt idx="131">
                  <c:v>33.335107490148474</c:v>
                </c:pt>
                <c:pt idx="132">
                  <c:v>33.330441930767826</c:v>
                </c:pt>
                <c:pt idx="133">
                  <c:v>33.325768878198524</c:v>
                </c:pt>
                <c:pt idx="134">
                  <c:v>33.321088317573718</c:v>
                </c:pt>
                <c:pt idx="135">
                  <c:v>33.316400233992752</c:v>
                </c:pt>
                <c:pt idx="136">
                  <c:v>33.311704612521005</c:v>
                </c:pt>
                <c:pt idx="137">
                  <c:v>33.30700143818985</c:v>
                </c:pt>
                <c:pt idx="138">
                  <c:v>33.302290695996547</c:v>
                </c:pt>
                <c:pt idx="139">
                  <c:v>33.297572370904177</c:v>
                </c:pt>
                <c:pt idx="140">
                  <c:v>33.292846447841548</c:v>
                </c:pt>
                <c:pt idx="141">
                  <c:v>33.288112911703095</c:v>
                </c:pt>
                <c:pt idx="142">
                  <c:v>33.283371747348838</c:v>
                </c:pt>
                <c:pt idx="143">
                  <c:v>33.278622939604247</c:v>
                </c:pt>
                <c:pt idx="144">
                  <c:v>33.273866473260206</c:v>
                </c:pt>
                <c:pt idx="145">
                  <c:v>33.269102333072873</c:v>
                </c:pt>
                <c:pt idx="146">
                  <c:v>33.264330503763645</c:v>
                </c:pt>
                <c:pt idx="147">
                  <c:v>33.259550970019049</c:v>
                </c:pt>
                <c:pt idx="148">
                  <c:v>33.254763716490658</c:v>
                </c:pt>
                <c:pt idx="149">
                  <c:v>33.249968727794993</c:v>
                </c:pt>
                <c:pt idx="150">
                  <c:v>33.245165988513456</c:v>
                </c:pt>
                <c:pt idx="151">
                  <c:v>33.240355483192246</c:v>
                </c:pt>
                <c:pt idx="152">
                  <c:v>33.235537196342243</c:v>
                </c:pt>
                <c:pt idx="153">
                  <c:v>33.230711112438968</c:v>
                </c:pt>
                <c:pt idx="154">
                  <c:v>33.225877215922431</c:v>
                </c:pt>
                <c:pt idx="155">
                  <c:v>33.221035491197121</c:v>
                </c:pt>
                <c:pt idx="156">
                  <c:v>33.216185922631844</c:v>
                </c:pt>
                <c:pt idx="157">
                  <c:v>33.211328494559687</c:v>
                </c:pt>
                <c:pt idx="158">
                  <c:v>33.206463191277905</c:v>
                </c:pt>
                <c:pt idx="159">
                  <c:v>33.201589997047854</c:v>
                </c:pt>
                <c:pt idx="160">
                  <c:v>33.196708896094854</c:v>
                </c:pt>
                <c:pt idx="161">
                  <c:v>33.191819872608171</c:v>
                </c:pt>
                <c:pt idx="162">
                  <c:v>33.186922910740883</c:v>
                </c:pt>
                <c:pt idx="163">
                  <c:v>33.18201799460978</c:v>
                </c:pt>
                <c:pt idx="164">
                  <c:v>33.177105108295301</c:v>
                </c:pt>
                <c:pt idx="165">
                  <c:v>33.172184235841456</c:v>
                </c:pt>
                <c:pt idx="166">
                  <c:v>33.167255361255691</c:v>
                </c:pt>
                <c:pt idx="167">
                  <c:v>33.16231846850885</c:v>
                </c:pt>
                <c:pt idx="168">
                  <c:v>33.15737354153503</c:v>
                </c:pt>
                <c:pt idx="169">
                  <c:v>33.152420564231541</c:v>
                </c:pt>
                <c:pt idx="170">
                  <c:v>33.147459520458774</c:v>
                </c:pt>
                <c:pt idx="171">
                  <c:v>33.142490394040159</c:v>
                </c:pt>
                <c:pt idx="172">
                  <c:v>33.137513168762005</c:v>
                </c:pt>
                <c:pt idx="173">
                  <c:v>33.13252782837349</c:v>
                </c:pt>
                <c:pt idx="174">
                  <c:v>33.127534356586487</c:v>
                </c:pt>
                <c:pt idx="175">
                  <c:v>33.122532737075538</c:v>
                </c:pt>
                <c:pt idx="176">
                  <c:v>33.117522953477732</c:v>
                </c:pt>
                <c:pt idx="177">
                  <c:v>33.11250498939259</c:v>
                </c:pt>
                <c:pt idx="178">
                  <c:v>33.107478828382042</c:v>
                </c:pt>
                <c:pt idx="179">
                  <c:v>33.102444453970264</c:v>
                </c:pt>
                <c:pt idx="180">
                  <c:v>33.097401849643624</c:v>
                </c:pt>
                <c:pt idx="181">
                  <c:v>33.092350998850549</c:v>
                </c:pt>
                <c:pt idx="182">
                  <c:v>33.087291885001505</c:v>
                </c:pt>
                <c:pt idx="183">
                  <c:v>33.082224491468821</c:v>
                </c:pt>
                <c:pt idx="184">
                  <c:v>33.077148801586638</c:v>
                </c:pt>
                <c:pt idx="185">
                  <c:v>33.072064798650835</c:v>
                </c:pt>
                <c:pt idx="186">
                  <c:v>33.066972465918866</c:v>
                </c:pt>
                <c:pt idx="187">
                  <c:v>33.061871786609728</c:v>
                </c:pt>
                <c:pt idx="188">
                  <c:v>33.05676274390386</c:v>
                </c:pt>
                <c:pt idx="189">
                  <c:v>33.051645320943003</c:v>
                </c:pt>
                <c:pt idx="190">
                  <c:v>33.046519500830158</c:v>
                </c:pt>
                <c:pt idx="191">
                  <c:v>33.041385266629455</c:v>
                </c:pt>
                <c:pt idx="192">
                  <c:v>33.036242601366077</c:v>
                </c:pt>
                <c:pt idx="193">
                  <c:v>33.031091488026149</c:v>
                </c:pt>
                <c:pt idx="194">
                  <c:v>33.025931909556654</c:v>
                </c:pt>
                <c:pt idx="195">
                  <c:v>33.020763848865322</c:v>
                </c:pt>
                <c:pt idx="196">
                  <c:v>33.015587288820569</c:v>
                </c:pt>
                <c:pt idx="197">
                  <c:v>33.010402212251329</c:v>
                </c:pt>
                <c:pt idx="198">
                  <c:v>33.005208601947047</c:v>
                </c:pt>
                <c:pt idx="199">
                  <c:v>33.000006440657508</c:v>
                </c:pt>
                <c:pt idx="200">
                  <c:v>32.994795711092785</c:v>
                </c:pt>
                <c:pt idx="201">
                  <c:v>32.989576395923095</c:v>
                </c:pt>
                <c:pt idx="202">
                  <c:v>32.984348477778759</c:v>
                </c:pt>
                <c:pt idx="203">
                  <c:v>32.97911193925006</c:v>
                </c:pt>
                <c:pt idx="204">
                  <c:v>32.973866762887155</c:v>
                </c:pt>
                <c:pt idx="205">
                  <c:v>32.968612931199992</c:v>
                </c:pt>
                <c:pt idx="206">
                  <c:v>32.963350426658167</c:v>
                </c:pt>
                <c:pt idx="207">
                  <c:v>32.958079231690903</c:v>
                </c:pt>
                <c:pt idx="208">
                  <c:v>32.952799328686858</c:v>
                </c:pt>
                <c:pt idx="209">
                  <c:v>32.947510699994091</c:v>
                </c:pt>
                <c:pt idx="210">
                  <c:v>32.942213327919944</c:v>
                </c:pt>
                <c:pt idx="211">
                  <c:v>32.936907194730921</c:v>
                </c:pt>
                <c:pt idx="212">
                  <c:v>32.931592282652616</c:v>
                </c:pt>
                <c:pt idx="213">
                  <c:v>32.926268573869606</c:v>
                </c:pt>
                <c:pt idx="214">
                  <c:v>32.920936050525327</c:v>
                </c:pt>
                <c:pt idx="215">
                  <c:v>32.915594694722003</c:v>
                </c:pt>
                <c:pt idx="216">
                  <c:v>32.91024448852054</c:v>
                </c:pt>
                <c:pt idx="217">
                  <c:v>32.904885413940377</c:v>
                </c:pt>
                <c:pt idx="218">
                  <c:v>32.899517452959465</c:v>
                </c:pt>
                <c:pt idx="219">
                  <c:v>32.894140587514109</c:v>
                </c:pt>
                <c:pt idx="220">
                  <c:v>32.888754799498876</c:v>
                </c:pt>
                <c:pt idx="221">
                  <c:v>32.883360070766479</c:v>
                </c:pt>
                <c:pt idx="222">
                  <c:v>32.877956383127703</c:v>
                </c:pt>
                <c:pt idx="223">
                  <c:v>32.872543718351302</c:v>
                </c:pt>
                <c:pt idx="224">
                  <c:v>32.867122058163865</c:v>
                </c:pt>
                <c:pt idx="225">
                  <c:v>32.861691384249724</c:v>
                </c:pt>
                <c:pt idx="226">
                  <c:v>32.856251678250864</c:v>
                </c:pt>
                <c:pt idx="227">
                  <c:v>32.850802921766807</c:v>
                </c:pt>
                <c:pt idx="228">
                  <c:v>32.845345096354492</c:v>
                </c:pt>
                <c:pt idx="229">
                  <c:v>32.839878183528221</c:v>
                </c:pt>
                <c:pt idx="230">
                  <c:v>32.83440216475951</c:v>
                </c:pt>
                <c:pt idx="231">
                  <c:v>32.828917021476961</c:v>
                </c:pt>
                <c:pt idx="232">
                  <c:v>32.823422735066231</c:v>
                </c:pt>
                <c:pt idx="233">
                  <c:v>32.817919286869852</c:v>
                </c:pt>
                <c:pt idx="234">
                  <c:v>32.812406658187193</c:v>
                </c:pt>
                <c:pt idx="235">
                  <c:v>32.806884830274278</c:v>
                </c:pt>
                <c:pt idx="236">
                  <c:v>32.801353784343739</c:v>
                </c:pt>
                <c:pt idx="237">
                  <c:v>32.795813501564702</c:v>
                </c:pt>
                <c:pt idx="238">
                  <c:v>32.790263963062628</c:v>
                </c:pt>
                <c:pt idx="239">
                  <c:v>32.784705149919297</c:v>
                </c:pt>
                <c:pt idx="240">
                  <c:v>32.779137043172582</c:v>
                </c:pt>
                <c:pt idx="241">
                  <c:v>32.773559623816475</c:v>
                </c:pt>
                <c:pt idx="242">
                  <c:v>32.767972872800854</c:v>
                </c:pt>
                <c:pt idx="243">
                  <c:v>32.76237677103147</c:v>
                </c:pt>
                <c:pt idx="244">
                  <c:v>32.756771299369781</c:v>
                </c:pt>
                <c:pt idx="245">
                  <c:v>32.751156438632854</c:v>
                </c:pt>
                <c:pt idx="246">
                  <c:v>32.745532169593275</c:v>
                </c:pt>
                <c:pt idx="247">
                  <c:v>32.739898472979036</c:v>
                </c:pt>
                <c:pt idx="248">
                  <c:v>32.734255329473378</c:v>
                </c:pt>
                <c:pt idx="249">
                  <c:v>32.728602719714786</c:v>
                </c:pt>
                <c:pt idx="250">
                  <c:v>32.722940624296726</c:v>
                </c:pt>
                <c:pt idx="251">
                  <c:v>32.717269023767699</c:v>
                </c:pt>
                <c:pt idx="252">
                  <c:v>32.711587898630995</c:v>
                </c:pt>
                <c:pt idx="253">
                  <c:v>32.705897229344679</c:v>
                </c:pt>
                <c:pt idx="254">
                  <c:v>32.700196996321402</c:v>
                </c:pt>
                <c:pt idx="255">
                  <c:v>32.694487179928359</c:v>
                </c:pt>
                <c:pt idx="256">
                  <c:v>32.688767760487117</c:v>
                </c:pt>
                <c:pt idx="257">
                  <c:v>32.683038718273551</c:v>
                </c:pt>
                <c:pt idx="258">
                  <c:v>32.677300033517703</c:v>
                </c:pt>
                <c:pt idx="259">
                  <c:v>32.671551686403667</c:v>
                </c:pt>
                <c:pt idx="260">
                  <c:v>32.6657936570695</c:v>
                </c:pt>
                <c:pt idx="261">
                  <c:v>32.66002592560708</c:v>
                </c:pt>
                <c:pt idx="262">
                  <c:v>32.654248472062022</c:v>
                </c:pt>
                <c:pt idx="263">
                  <c:v>32.648461276433537</c:v>
                </c:pt>
                <c:pt idx="264">
                  <c:v>32.642664318674335</c:v>
                </c:pt>
                <c:pt idx="265">
                  <c:v>32.636857578690503</c:v>
                </c:pt>
                <c:pt idx="266">
                  <c:v>32.631041036341394</c:v>
                </c:pt>
                <c:pt idx="267">
                  <c:v>32.625214671439515</c:v>
                </c:pt>
                <c:pt idx="268">
                  <c:v>32.619378463750408</c:v>
                </c:pt>
                <c:pt idx="269">
                  <c:v>32.613532392992518</c:v>
                </c:pt>
                <c:pt idx="270">
                  <c:v>32.60767643883711</c:v>
                </c:pt>
                <c:pt idx="271">
                  <c:v>32.601810580908122</c:v>
                </c:pt>
                <c:pt idx="272">
                  <c:v>32.595934798782082</c:v>
                </c:pt>
                <c:pt idx="273">
                  <c:v>32.590049071987956</c:v>
                </c:pt>
                <c:pt idx="274">
                  <c:v>32.584153380007074</c:v>
                </c:pt>
                <c:pt idx="275">
                  <c:v>32.57824770227294</c:v>
                </c:pt>
                <c:pt idx="276">
                  <c:v>32.572332018171188</c:v>
                </c:pt>
                <c:pt idx="277">
                  <c:v>32.566406307039458</c:v>
                </c:pt>
                <c:pt idx="278">
                  <c:v>32.560470548167203</c:v>
                </c:pt>
                <c:pt idx="279">
                  <c:v>32.554524720795683</c:v>
                </c:pt>
                <c:pt idx="280">
                  <c:v>32.548568804117764</c:v>
                </c:pt>
                <c:pt idx="281">
                  <c:v>32.542602777277814</c:v>
                </c:pt>
                <c:pt idx="282">
                  <c:v>32.536626619371596</c:v>
                </c:pt>
                <c:pt idx="283">
                  <c:v>32.530640309446156</c:v>
                </c:pt>
                <c:pt idx="284">
                  <c:v>32.524643826499691</c:v>
                </c:pt>
                <c:pt idx="285">
                  <c:v>32.518637149481435</c:v>
                </c:pt>
                <c:pt idx="286">
                  <c:v>32.512620257291523</c:v>
                </c:pt>
                <c:pt idx="287">
                  <c:v>32.506593128780885</c:v>
                </c:pt>
                <c:pt idx="288">
                  <c:v>32.500555742751146</c:v>
                </c:pt>
                <c:pt idx="289">
                  <c:v>32.494508077954443</c:v>
                </c:pt>
                <c:pt idx="290">
                  <c:v>32.488450113093378</c:v>
                </c:pt>
                <c:pt idx="291">
                  <c:v>32.482381826820848</c:v>
                </c:pt>
                <c:pt idx="292">
                  <c:v>32.476303197739917</c:v>
                </c:pt>
                <c:pt idx="293">
                  <c:v>32.470214204403753</c:v>
                </c:pt>
                <c:pt idx="294">
                  <c:v>32.464114825315413</c:v>
                </c:pt>
                <c:pt idx="295">
                  <c:v>32.458005038927823</c:v>
                </c:pt>
                <c:pt idx="296">
                  <c:v>32.451884823643582</c:v>
                </c:pt>
                <c:pt idx="297">
                  <c:v>32.445754157814854</c:v>
                </c:pt>
                <c:pt idx="298">
                  <c:v>32.439613019743256</c:v>
                </c:pt>
                <c:pt idx="299">
                  <c:v>32.433461387679742</c:v>
                </c:pt>
                <c:pt idx="300">
                  <c:v>32.427299239824443</c:v>
                </c:pt>
                <c:pt idx="301">
                  <c:v>32.421126554326584</c:v>
                </c:pt>
                <c:pt idx="302">
                  <c:v>32.414943309284332</c:v>
                </c:pt>
                <c:pt idx="303">
                  <c:v>32.408749482744689</c:v>
                </c:pt>
                <c:pt idx="304">
                  <c:v>32.402545052703346</c:v>
                </c:pt>
                <c:pt idx="305">
                  <c:v>32.396329997104566</c:v>
                </c:pt>
                <c:pt idx="306">
                  <c:v>32.39010429384107</c:v>
                </c:pt>
                <c:pt idx="307">
                  <c:v>32.3838679207539</c:v>
                </c:pt>
                <c:pt idx="308">
                  <c:v>32.377620855632301</c:v>
                </c:pt>
                <c:pt idx="309">
                  <c:v>32.371363076213548</c:v>
                </c:pt>
                <c:pt idx="310">
                  <c:v>32.365094560182911</c:v>
                </c:pt>
                <c:pt idx="311">
                  <c:v>32.358815285173435</c:v>
                </c:pt>
                <c:pt idx="312">
                  <c:v>32.352525228765863</c:v>
                </c:pt>
                <c:pt idx="313">
                  <c:v>32.346224368488507</c:v>
                </c:pt>
                <c:pt idx="314">
                  <c:v>32.339912681817097</c:v>
                </c:pt>
                <c:pt idx="315">
                  <c:v>32.333590146174664</c:v>
                </c:pt>
                <c:pt idx="316">
                  <c:v>32.327256738931396</c:v>
                </c:pt>
                <c:pt idx="317">
                  <c:v>32.320912437404566</c:v>
                </c:pt>
                <c:pt idx="318">
                  <c:v>32.314557218858312</c:v>
                </c:pt>
                <c:pt idx="319">
                  <c:v>32.308191060503589</c:v>
                </c:pt>
                <c:pt idx="320">
                  <c:v>32.30181393949799</c:v>
                </c:pt>
                <c:pt idx="321">
                  <c:v>32.295425832945632</c:v>
                </c:pt>
                <c:pt idx="322">
                  <c:v>32.28902671789703</c:v>
                </c:pt>
                <c:pt idx="323">
                  <c:v>32.282616571348953</c:v>
                </c:pt>
                <c:pt idx="324">
                  <c:v>32.276195370244288</c:v>
                </c:pt>
                <c:pt idx="325">
                  <c:v>32.269763091471951</c:v>
                </c:pt>
                <c:pt idx="326">
                  <c:v>32.263319711866686</c:v>
                </c:pt>
                <c:pt idx="327">
                  <c:v>32.256865208209014</c:v>
                </c:pt>
                <c:pt idx="328">
                  <c:v>32.250399557225002</c:v>
                </c:pt>
                <c:pt idx="329">
                  <c:v>32.243922735586239</c:v>
                </c:pt>
                <c:pt idx="330">
                  <c:v>32.237434719909608</c:v>
                </c:pt>
                <c:pt idx="331">
                  <c:v>32.230935486757211</c:v>
                </c:pt>
                <c:pt idx="332">
                  <c:v>32.224425012636218</c:v>
                </c:pt>
                <c:pt idx="333">
                  <c:v>32.217903273998722</c:v>
                </c:pt>
                <c:pt idx="334">
                  <c:v>32.211370247241639</c:v>
                </c:pt>
                <c:pt idx="335">
                  <c:v>32.204825908706511</c:v>
                </c:pt>
                <c:pt idx="336">
                  <c:v>32.198270234679441</c:v>
                </c:pt>
                <c:pt idx="337">
                  <c:v>32.191703201390901</c:v>
                </c:pt>
                <c:pt idx="338">
                  <c:v>32.185124785015645</c:v>
                </c:pt>
                <c:pt idx="339">
                  <c:v>32.178534961672533</c:v>
                </c:pt>
                <c:pt idx="340">
                  <c:v>32.171933707424408</c:v>
                </c:pt>
                <c:pt idx="341">
                  <c:v>32.16532099827797</c:v>
                </c:pt>
                <c:pt idx="342">
                  <c:v>32.158696810183642</c:v>
                </c:pt>
                <c:pt idx="343">
                  <c:v>32.15206111903538</c:v>
                </c:pt>
                <c:pt idx="344">
                  <c:v>32.145413900670626</c:v>
                </c:pt>
                <c:pt idx="345">
                  <c:v>32.138755130870095</c:v>
                </c:pt>
                <c:pt idx="346">
                  <c:v>32.132084785357669</c:v>
                </c:pt>
                <c:pt idx="347">
                  <c:v>32.125402839800238</c:v>
                </c:pt>
                <c:pt idx="348">
                  <c:v>32.11870926980761</c:v>
                </c:pt>
                <c:pt idx="349">
                  <c:v>32.112004050932306</c:v>
                </c:pt>
                <c:pt idx="350">
                  <c:v>32.105287158669462</c:v>
                </c:pt>
                <c:pt idx="351">
                  <c:v>32.098558568456681</c:v>
                </c:pt>
                <c:pt idx="352">
                  <c:v>32.091818255673878</c:v>
                </c:pt>
                <c:pt idx="353">
                  <c:v>32.085066195643194</c:v>
                </c:pt>
                <c:pt idx="354">
                  <c:v>32.078302363628772</c:v>
                </c:pt>
                <c:pt idx="355">
                  <c:v>32.07152673483666</c:v>
                </c:pt>
                <c:pt idx="356">
                  <c:v>32.064739284414685</c:v>
                </c:pt>
                <c:pt idx="357">
                  <c:v>32.057939987452293</c:v>
                </c:pt>
                <c:pt idx="358">
                  <c:v>32.051128818980402</c:v>
                </c:pt>
                <c:pt idx="359">
                  <c:v>32.044305753971265</c:v>
                </c:pt>
                <c:pt idx="360">
                  <c:v>32.037470767338327</c:v>
                </c:pt>
                <c:pt idx="361">
                  <c:v>32.030623833936097</c:v>
                </c:pt>
                <c:pt idx="362">
                  <c:v>32.023764928559977</c:v>
                </c:pt>
                <c:pt idx="363">
                  <c:v>32.016894025946137</c:v>
                </c:pt>
                <c:pt idx="364">
                  <c:v>32.010011100771351</c:v>
                </c:pt>
                <c:pt idx="365">
                  <c:v>32.003116127652909</c:v>
                </c:pt>
                <c:pt idx="366">
                  <c:v>31.99620908114839</c:v>
                </c:pt>
                <c:pt idx="367">
                  <c:v>31.989289935755572</c:v>
                </c:pt>
                <c:pt idx="368">
                  <c:v>31.982358665912283</c:v>
                </c:pt>
                <c:pt idx="369">
                  <c:v>31.975415245996235</c:v>
                </c:pt>
                <c:pt idx="370">
                  <c:v>31.968459650324892</c:v>
                </c:pt>
                <c:pt idx="371">
                  <c:v>31.961491853155323</c:v>
                </c:pt>
                <c:pt idx="372">
                  <c:v>31.954511828684062</c:v>
                </c:pt>
                <c:pt idx="373">
                  <c:v>31.947519551046938</c:v>
                </c:pt>
                <c:pt idx="374">
                  <c:v>31.940514994318946</c:v>
                </c:pt>
                <c:pt idx="375">
                  <c:v>31.933498132514089</c:v>
                </c:pt>
                <c:pt idx="376">
                  <c:v>31.926468939585266</c:v>
                </c:pt>
                <c:pt idx="377">
                  <c:v>31.919427389424062</c:v>
                </c:pt>
                <c:pt idx="378">
                  <c:v>31.912373455860656</c:v>
                </c:pt>
                <c:pt idx="379">
                  <c:v>31.905307112663628</c:v>
                </c:pt>
                <c:pt idx="380">
                  <c:v>31.898228333539841</c:v>
                </c:pt>
                <c:pt idx="381">
                  <c:v>31.891137092134297</c:v>
                </c:pt>
                <c:pt idx="382">
                  <c:v>31.884033362029939</c:v>
                </c:pt>
                <c:pt idx="383">
                  <c:v>31.87691711674756</c:v>
                </c:pt>
                <c:pt idx="384">
                  <c:v>31.869788329745614</c:v>
                </c:pt>
                <c:pt idx="385">
                  <c:v>31.862646974420073</c:v>
                </c:pt>
                <c:pt idx="386">
                  <c:v>31.855493024104295</c:v>
                </c:pt>
                <c:pt idx="387">
                  <c:v>31.848326452068846</c:v>
                </c:pt>
                <c:pt idx="388">
                  <c:v>31.841147231521362</c:v>
                </c:pt>
                <c:pt idx="389">
                  <c:v>31.833955335606397</c:v>
                </c:pt>
                <c:pt idx="390">
                  <c:v>31.826750737405256</c:v>
                </c:pt>
                <c:pt idx="391">
                  <c:v>31.819533409935868</c:v>
                </c:pt>
                <c:pt idx="392">
                  <c:v>31.812303326152627</c:v>
                </c:pt>
                <c:pt idx="393">
                  <c:v>31.805060458946205</c:v>
                </c:pt>
                <c:pt idx="394">
                  <c:v>31.797804781143448</c:v>
                </c:pt>
                <c:pt idx="395">
                  <c:v>31.790536265507178</c:v>
                </c:pt>
                <c:pt idx="396">
                  <c:v>31.783254884736063</c:v>
                </c:pt>
                <c:pt idx="397">
                  <c:v>31.77596061146448</c:v>
                </c:pt>
                <c:pt idx="398">
                  <c:v>31.768653418262314</c:v>
                </c:pt>
                <c:pt idx="399">
                  <c:v>31.761333277634812</c:v>
                </c:pt>
                <c:pt idx="400">
                  <c:v>31.754000162022486</c:v>
                </c:pt>
                <c:pt idx="401">
                  <c:v>31.746654043800877</c:v>
                </c:pt>
                <c:pt idx="402">
                  <c:v>31.739294895280441</c:v>
                </c:pt>
                <c:pt idx="403">
                  <c:v>31.73192268870638</c:v>
                </c:pt>
                <c:pt idx="404">
                  <c:v>31.724537396258508</c:v>
                </c:pt>
                <c:pt idx="405">
                  <c:v>31.717138990051055</c:v>
                </c:pt>
                <c:pt idx="406">
                  <c:v>31.709727442132536</c:v>
                </c:pt>
                <c:pt idx="407">
                  <c:v>31.702302724485584</c:v>
                </c:pt>
                <c:pt idx="408">
                  <c:v>31.694864809026807</c:v>
                </c:pt>
                <c:pt idx="409">
                  <c:v>31.687413667606592</c:v>
                </c:pt>
                <c:pt idx="410">
                  <c:v>31.679949272008969</c:v>
                </c:pt>
                <c:pt idx="411">
                  <c:v>31.672471593951485</c:v>
                </c:pt>
                <c:pt idx="412">
                  <c:v>31.664980605084974</c:v>
                </c:pt>
                <c:pt idx="413">
                  <c:v>31.657476276993467</c:v>
                </c:pt>
                <c:pt idx="414">
                  <c:v>31.649958581193953</c:v>
                </c:pt>
                <c:pt idx="415">
                  <c:v>31.642427489136303</c:v>
                </c:pt>
                <c:pt idx="416">
                  <c:v>31.634882972203044</c:v>
                </c:pt>
                <c:pt idx="417">
                  <c:v>31.627325001709234</c:v>
                </c:pt>
                <c:pt idx="418">
                  <c:v>31.619753548902302</c:v>
                </c:pt>
                <c:pt idx="419">
                  <c:v>31.612168584961836</c:v>
                </c:pt>
                <c:pt idx="420">
                  <c:v>31.604570080999469</c:v>
                </c:pt>
                <c:pt idx="421">
                  <c:v>31.596958008058728</c:v>
                </c:pt>
                <c:pt idx="422">
                  <c:v>31.589332337114815</c:v>
                </c:pt>
                <c:pt idx="423">
                  <c:v>31.581693039074491</c:v>
                </c:pt>
                <c:pt idx="424">
                  <c:v>31.57404008477587</c:v>
                </c:pt>
                <c:pt idx="425">
                  <c:v>31.566373444988319</c:v>
                </c:pt>
                <c:pt idx="426">
                  <c:v>31.558693090412213</c:v>
                </c:pt>
                <c:pt idx="427">
                  <c:v>31.550998991678846</c:v>
                </c:pt>
                <c:pt idx="428">
                  <c:v>31.543291119350197</c:v>
                </c:pt>
                <c:pt idx="429">
                  <c:v>31.535569443918835</c:v>
                </c:pt>
                <c:pt idx="430">
                  <c:v>31.527833935807664</c:v>
                </c:pt>
                <c:pt idx="431">
                  <c:v>31.520084565369856</c:v>
                </c:pt>
                <c:pt idx="432">
                  <c:v>31.512321302888608</c:v>
                </c:pt>
                <c:pt idx="433">
                  <c:v>31.504544118577012</c:v>
                </c:pt>
                <c:pt idx="434">
                  <c:v>31.49675298257787</c:v>
                </c:pt>
                <c:pt idx="435">
                  <c:v>31.488947864963549</c:v>
                </c:pt>
                <c:pt idx="436">
                  <c:v>31.481128735735783</c:v>
                </c:pt>
                <c:pt idx="437">
                  <c:v>31.47329556482552</c:v>
                </c:pt>
                <c:pt idx="438">
                  <c:v>31.465448322092765</c:v>
                </c:pt>
                <c:pt idx="439">
                  <c:v>31.457586977326379</c:v>
                </c:pt>
                <c:pt idx="440">
                  <c:v>31.449711500243943</c:v>
                </c:pt>
                <c:pt idx="441">
                  <c:v>31.441821860491554</c:v>
                </c:pt>
                <c:pt idx="442">
                  <c:v>31.433918027643706</c:v>
                </c:pt>
                <c:pt idx="443">
                  <c:v>31.425999971203055</c:v>
                </c:pt>
                <c:pt idx="444">
                  <c:v>31.41806766060029</c:v>
                </c:pt>
                <c:pt idx="445">
                  <c:v>31.410121065193959</c:v>
                </c:pt>
                <c:pt idx="446">
                  <c:v>31.402160154270284</c:v>
                </c:pt>
                <c:pt idx="447">
                  <c:v>31.39418489704299</c:v>
                </c:pt>
                <c:pt idx="448">
                  <c:v>31.386195262653143</c:v>
                </c:pt>
                <c:pt idx="449">
                  <c:v>31.378191220168958</c:v>
                </c:pt>
                <c:pt idx="450">
                  <c:v>31.370172738585659</c:v>
                </c:pt>
                <c:pt idx="451">
                  <c:v>31.362139786825274</c:v>
                </c:pt>
                <c:pt idx="452">
                  <c:v>31.354092333736464</c:v>
                </c:pt>
                <c:pt idx="453">
                  <c:v>31.346030348094367</c:v>
                </c:pt>
                <c:pt idx="454">
                  <c:v>31.337953798600417</c:v>
                </c:pt>
                <c:pt idx="455">
                  <c:v>31.329862653882149</c:v>
                </c:pt>
                <c:pt idx="456">
                  <c:v>31.321756882493055</c:v>
                </c:pt>
                <c:pt idx="457">
                  <c:v>31.313636452912391</c:v>
                </c:pt>
                <c:pt idx="458">
                  <c:v>31.305501333544992</c:v>
                </c:pt>
                <c:pt idx="459">
                  <c:v>31.29735149272112</c:v>
                </c:pt>
                <c:pt idx="460">
                  <c:v>31.289186898696261</c:v>
                </c:pt>
                <c:pt idx="461">
                  <c:v>31.281007519650959</c:v>
                </c:pt>
                <c:pt idx="462">
                  <c:v>31.272813323690663</c:v>
                </c:pt>
                <c:pt idx="463">
                  <c:v>31.264604278845496</c:v>
                </c:pt>
                <c:pt idx="464">
                  <c:v>31.256380353070128</c:v>
                </c:pt>
                <c:pt idx="465">
                  <c:v>31.24814151424356</c:v>
                </c:pt>
                <c:pt idx="466">
                  <c:v>31.23988773016897</c:v>
                </c:pt>
                <c:pt idx="467">
                  <c:v>31.231618968573521</c:v>
                </c:pt>
                <c:pt idx="468">
                  <c:v>31.223335197108206</c:v>
                </c:pt>
                <c:pt idx="469">
                  <c:v>31.215036383347602</c:v>
                </c:pt>
                <c:pt idx="470">
                  <c:v>31.206722494789773</c:v>
                </c:pt>
                <c:pt idx="471">
                  <c:v>31.198393498856035</c:v>
                </c:pt>
                <c:pt idx="472">
                  <c:v>31.190049362890793</c:v>
                </c:pt>
                <c:pt idx="473">
                  <c:v>31.181690054161358</c:v>
                </c:pt>
                <c:pt idx="474">
                  <c:v>31.173315539857764</c:v>
                </c:pt>
                <c:pt idx="475">
                  <c:v>31.164925787092582</c:v>
                </c:pt>
                <c:pt idx="476">
                  <c:v>31.15652076290074</c:v>
                </c:pt>
                <c:pt idx="477">
                  <c:v>31.148100434239357</c:v>
                </c:pt>
                <c:pt idx="478">
                  <c:v>31.139664767987519</c:v>
                </c:pt>
                <c:pt idx="479">
                  <c:v>31.131213730946143</c:v>
                </c:pt>
                <c:pt idx="480">
                  <c:v>31.122747289837747</c:v>
                </c:pt>
                <c:pt idx="481">
                  <c:v>31.114265411306313</c:v>
                </c:pt>
                <c:pt idx="482">
                  <c:v>31.105768061917061</c:v>
                </c:pt>
                <c:pt idx="483">
                  <c:v>31.097255208156284</c:v>
                </c:pt>
                <c:pt idx="484">
                  <c:v>31.088726816431166</c:v>
                </c:pt>
                <c:pt idx="485">
                  <c:v>31.080182853069584</c:v>
                </c:pt>
                <c:pt idx="486">
                  <c:v>31.071623284319919</c:v>
                </c:pt>
                <c:pt idx="487">
                  <c:v>31.063048076350888</c:v>
                </c:pt>
                <c:pt idx="488">
                  <c:v>31.054457195251349</c:v>
                </c:pt>
                <c:pt idx="489">
                  <c:v>31.045850607030104</c:v>
                </c:pt>
                <c:pt idx="490">
                  <c:v>31.037228277615714</c:v>
                </c:pt>
                <c:pt idx="491">
                  <c:v>31.028590172856322</c:v>
                </c:pt>
                <c:pt idx="492">
                  <c:v>31.019936258519461</c:v>
                </c:pt>
                <c:pt idx="493">
                  <c:v>31.011266500291853</c:v>
                </c:pt>
                <c:pt idx="494">
                  <c:v>31.00258086377924</c:v>
                </c:pt>
                <c:pt idx="495">
                  <c:v>30.993879314506167</c:v>
                </c:pt>
                <c:pt idx="496">
                  <c:v>30.985161817915813</c:v>
                </c:pt>
                <c:pt idx="497">
                  <c:v>30.976428339369811</c:v>
                </c:pt>
                <c:pt idx="498">
                  <c:v>30.967678844148026</c:v>
                </c:pt>
                <c:pt idx="499">
                  <c:v>30.958913297448383</c:v>
                </c:pt>
                <c:pt idx="500">
                  <c:v>30.950131664386685</c:v>
                </c:pt>
                <c:pt idx="501">
                  <c:v>30.941333909996391</c:v>
                </c:pt>
                <c:pt idx="502">
                  <c:v>30.93251999922844</c:v>
                </c:pt>
                <c:pt idx="503">
                  <c:v>30.923689896951082</c:v>
                </c:pt>
                <c:pt idx="504">
                  <c:v>30.914843567949656</c:v>
                </c:pt>
                <c:pt idx="505">
                  <c:v>30.905980976926383</c:v>
                </c:pt>
                <c:pt idx="506">
                  <c:v>30.897102088500219</c:v>
                </c:pt>
                <c:pt idx="507">
                  <c:v>30.888206867206627</c:v>
                </c:pt>
                <c:pt idx="508">
                  <c:v>30.879295277497391</c:v>
                </c:pt>
                <c:pt idx="509">
                  <c:v>30.870367283740425</c:v>
                </c:pt>
                <c:pt idx="510">
                  <c:v>30.861422850219565</c:v>
                </c:pt>
                <c:pt idx="511">
                  <c:v>30.85246194113439</c:v>
                </c:pt>
                <c:pt idx="512">
                  <c:v>30.843484520600018</c:v>
                </c:pt>
                <c:pt idx="513">
                  <c:v>30.834490552646912</c:v>
                </c:pt>
                <c:pt idx="514">
                  <c:v>30.825480001220679</c:v>
                </c:pt>
                <c:pt idx="515">
                  <c:v>30.816452830181877</c:v>
                </c:pt>
                <c:pt idx="516">
                  <c:v>30.807409003305828</c:v>
                </c:pt>
                <c:pt idx="517">
                  <c:v>30.798348484282389</c:v>
                </c:pt>
                <c:pt idx="518">
                  <c:v>30.789271236715795</c:v>
                </c:pt>
                <c:pt idx="519">
                  <c:v>30.780177224124429</c:v>
                </c:pt>
                <c:pt idx="520">
                  <c:v>30.77106640994063</c:v>
                </c:pt>
                <c:pt idx="521">
                  <c:v>30.76193875751051</c:v>
                </c:pt>
                <c:pt idx="522">
                  <c:v>30.752794230093734</c:v>
                </c:pt>
                <c:pt idx="523">
                  <c:v>30.743632790863337</c:v>
                </c:pt>
                <c:pt idx="524">
                  <c:v>30.734454402905492</c:v>
                </c:pt>
                <c:pt idx="525">
                  <c:v>30.72525902921938</c:v>
                </c:pt>
                <c:pt idx="526">
                  <c:v>30.716046632716882</c:v>
                </c:pt>
                <c:pt idx="527">
                  <c:v>30.706817176222486</c:v>
                </c:pt>
                <c:pt idx="528">
                  <c:v>30.69757062247302</c:v>
                </c:pt>
                <c:pt idx="529">
                  <c:v>30.688306934117442</c:v>
                </c:pt>
                <c:pt idx="530">
                  <c:v>30.679026073716713</c:v>
                </c:pt>
                <c:pt idx="531">
                  <c:v>30.669728003743504</c:v>
                </c:pt>
                <c:pt idx="532">
                  <c:v>30.660412686582038</c:v>
                </c:pt>
                <c:pt idx="533">
                  <c:v>30.651080084527884</c:v>
                </c:pt>
                <c:pt idx="534">
                  <c:v>30.641730159787759</c:v>
                </c:pt>
                <c:pt idx="535">
                  <c:v>30.632362874479309</c:v>
                </c:pt>
                <c:pt idx="536">
                  <c:v>30.622978190630885</c:v>
                </c:pt>
                <c:pt idx="537">
                  <c:v>30.613576070181413</c:v>
                </c:pt>
                <c:pt idx="538">
                  <c:v>30.60415647498008</c:v>
                </c:pt>
                <c:pt idx="539">
                  <c:v>30.594719366786236</c:v>
                </c:pt>
                <c:pt idx="540">
                  <c:v>30.585264707269097</c:v>
                </c:pt>
                <c:pt idx="541">
                  <c:v>30.575792458007616</c:v>
                </c:pt>
                <c:pt idx="542">
                  <c:v>30.566302580490213</c:v>
                </c:pt>
                <c:pt idx="543">
                  <c:v>30.5567950361146</c:v>
                </c:pt>
                <c:pt idx="544">
                  <c:v>30.547269786187574</c:v>
                </c:pt>
                <c:pt idx="545">
                  <c:v>30.537726791924801</c:v>
                </c:pt>
                <c:pt idx="546">
                  <c:v>30.528166014450605</c:v>
                </c:pt>
                <c:pt idx="547">
                  <c:v>30.518587414797761</c:v>
                </c:pt>
                <c:pt idx="548">
                  <c:v>30.508990953907297</c:v>
                </c:pt>
                <c:pt idx="549">
                  <c:v>30.499376592628263</c:v>
                </c:pt>
                <c:pt idx="550">
                  <c:v>30.48974429171755</c:v>
                </c:pt>
                <c:pt idx="551">
                  <c:v>30.48009401183965</c:v>
                </c:pt>
                <c:pt idx="552">
                  <c:v>30.470425713566467</c:v>
                </c:pt>
                <c:pt idx="553">
                  <c:v>30.460739357377086</c:v>
                </c:pt>
                <c:pt idx="554">
                  <c:v>30.451034903657593</c:v>
                </c:pt>
                <c:pt idx="555">
                  <c:v>30.44131231270082</c:v>
                </c:pt>
                <c:pt idx="556">
                  <c:v>30.431571544706173</c:v>
                </c:pt>
                <c:pt idx="557">
                  <c:v>30.421812559779415</c:v>
                </c:pt>
                <c:pt idx="558">
                  <c:v>30.412035317932403</c:v>
                </c:pt>
                <c:pt idx="559">
                  <c:v>30.40223977908294</c:v>
                </c:pt>
                <c:pt idx="560">
                  <c:v>30.392425903054548</c:v>
                </c:pt>
                <c:pt idx="561">
                  <c:v>30.382593649576204</c:v>
                </c:pt>
                <c:pt idx="562">
                  <c:v>30.372742978282194</c:v>
                </c:pt>
                <c:pt idx="563">
                  <c:v>30.362873848711846</c:v>
                </c:pt>
                <c:pt idx="564">
                  <c:v>30.352986220309351</c:v>
                </c:pt>
                <c:pt idx="565">
                  <c:v>30.34308005242352</c:v>
                </c:pt>
                <c:pt idx="566">
                  <c:v>30.333155304307596</c:v>
                </c:pt>
                <c:pt idx="567">
                  <c:v>30.323211935119005</c:v>
                </c:pt>
                <c:pt idx="568">
                  <c:v>30.313249903919161</c:v>
                </c:pt>
                <c:pt idx="569">
                  <c:v>30.303269169673253</c:v>
                </c:pt>
                <c:pt idx="570">
                  <c:v>30.293269691250025</c:v>
                </c:pt>
                <c:pt idx="571">
                  <c:v>30.283251427421529</c:v>
                </c:pt>
                <c:pt idx="572">
                  <c:v>30.273214336862964</c:v>
                </c:pt>
                <c:pt idx="573">
                  <c:v>30.26315837815239</c:v>
                </c:pt>
                <c:pt idx="574">
                  <c:v>30.253083509770569</c:v>
                </c:pt>
                <c:pt idx="575">
                  <c:v>30.242989690100721</c:v>
                </c:pt>
                <c:pt idx="576">
                  <c:v>30.232876877428282</c:v>
                </c:pt>
                <c:pt idx="577">
                  <c:v>30.222745029940736</c:v>
                </c:pt>
                <c:pt idx="578">
                  <c:v>30.212594105727351</c:v>
                </c:pt>
                <c:pt idx="579">
                  <c:v>30.202424062778977</c:v>
                </c:pt>
                <c:pt idx="580">
                  <c:v>30.192234858987824</c:v>
                </c:pt>
                <c:pt idx="581">
                  <c:v>30.18202645214722</c:v>
                </c:pt>
                <c:pt idx="582">
                  <c:v>30.171798799951436</c:v>
                </c:pt>
                <c:pt idx="583">
                  <c:v>30.161551859995416</c:v>
                </c:pt>
                <c:pt idx="584">
                  <c:v>30.151285589774588</c:v>
                </c:pt>
                <c:pt idx="585">
                  <c:v>30.140999946684616</c:v>
                </c:pt>
                <c:pt idx="586">
                  <c:v>30.130694888021196</c:v>
                </c:pt>
                <c:pt idx="587">
                  <c:v>30.120370370979824</c:v>
                </c:pt>
                <c:pt idx="588">
                  <c:v>30.110026352655566</c:v>
                </c:pt>
                <c:pt idx="589">
                  <c:v>30.099662790042856</c:v>
                </c:pt>
                <c:pt idx="590">
                  <c:v>30.089279640035251</c:v>
                </c:pt>
                <c:pt idx="591">
                  <c:v>30.078876859425201</c:v>
                </c:pt>
                <c:pt idx="592">
                  <c:v>30.068454404903861</c:v>
                </c:pt>
                <c:pt idx="593">
                  <c:v>30.058012233060811</c:v>
                </c:pt>
                <c:pt idx="594">
                  <c:v>30.047550300383872</c:v>
                </c:pt>
                <c:pt idx="595">
                  <c:v>30.03706856325887</c:v>
                </c:pt>
                <c:pt idx="596">
                  <c:v>30.026566977969406</c:v>
                </c:pt>
                <c:pt idx="597">
                  <c:v>30.016045500696606</c:v>
                </c:pt>
                <c:pt idx="598">
                  <c:v>30.005504087518961</c:v>
                </c:pt>
                <c:pt idx="599">
                  <c:v>29.994942694412003</c:v>
                </c:pt>
                <c:pt idx="600">
                  <c:v>29.984361277248176</c:v>
                </c:pt>
                <c:pt idx="601">
                  <c:v>29.973759791796528</c:v>
                </c:pt>
                <c:pt idx="602">
                  <c:v>29.963138193722518</c:v>
                </c:pt>
                <c:pt idx="603">
                  <c:v>29.952496438587801</c:v>
                </c:pt>
                <c:pt idx="604">
                  <c:v>29.94183448184997</c:v>
                </c:pt>
                <c:pt idx="605">
                  <c:v>29.931152278862331</c:v>
                </c:pt>
                <c:pt idx="606">
                  <c:v>29.920449784873686</c:v>
                </c:pt>
                <c:pt idx="607">
                  <c:v>29.909726955028109</c:v>
                </c:pt>
                <c:pt idx="608">
                  <c:v>29.898983744364674</c:v>
                </c:pt>
                <c:pt idx="609">
                  <c:v>29.888220107817261</c:v>
                </c:pt>
                <c:pt idx="610">
                  <c:v>29.877436000214335</c:v>
                </c:pt>
                <c:pt idx="611">
                  <c:v>29.866631376278661</c:v>
                </c:pt>
                <c:pt idx="612">
                  <c:v>29.855806190627131</c:v>
                </c:pt>
                <c:pt idx="613">
                  <c:v>29.8449603977705</c:v>
                </c:pt>
                <c:pt idx="614">
                  <c:v>29.834093952113136</c:v>
                </c:pt>
                <c:pt idx="615">
                  <c:v>29.823206807952847</c:v>
                </c:pt>
                <c:pt idx="616">
                  <c:v>29.812298919480575</c:v>
                </c:pt>
                <c:pt idx="617">
                  <c:v>29.801370240780205</c:v>
                </c:pt>
                <c:pt idx="618">
                  <c:v>29.790420725828334</c:v>
                </c:pt>
                <c:pt idx="619">
                  <c:v>29.779450328494015</c:v>
                </c:pt>
                <c:pt idx="620">
                  <c:v>29.768459002538528</c:v>
                </c:pt>
                <c:pt idx="621">
                  <c:v>29.757446701615155</c:v>
                </c:pt>
                <c:pt idx="622">
                  <c:v>29.74641337926893</c:v>
                </c:pt>
                <c:pt idx="623">
                  <c:v>29.735358988936415</c:v>
                </c:pt>
                <c:pt idx="624">
                  <c:v>29.724283483945449</c:v>
                </c:pt>
                <c:pt idx="625">
                  <c:v>29.713186817514934</c:v>
                </c:pt>
                <c:pt idx="626">
                  <c:v>29.702068942754568</c:v>
                </c:pt>
                <c:pt idx="627">
                  <c:v>29.690929812664653</c:v>
                </c:pt>
                <c:pt idx="628">
                  <c:v>29.679769380135784</c:v>
                </c:pt>
                <c:pt idx="629">
                  <c:v>29.668587597948694</c:v>
                </c:pt>
                <c:pt idx="630">
                  <c:v>29.657384418773965</c:v>
                </c:pt>
                <c:pt idx="631">
                  <c:v>29.646159795171794</c:v>
                </c:pt>
                <c:pt idx="632">
                  <c:v>29.634913679591747</c:v>
                </c:pt>
                <c:pt idx="633">
                  <c:v>29.623646024372579</c:v>
                </c:pt>
                <c:pt idx="634">
                  <c:v>29.612356781741902</c:v>
                </c:pt>
                <c:pt idx="635">
                  <c:v>29.601045903816019</c:v>
                </c:pt>
                <c:pt idx="636">
                  <c:v>29.589713342599634</c:v>
                </c:pt>
                <c:pt idx="637">
                  <c:v>29.578359049985654</c:v>
                </c:pt>
                <c:pt idx="638">
                  <c:v>29.566982977754911</c:v>
                </c:pt>
                <c:pt idx="639">
                  <c:v>29.555585077575948</c:v>
                </c:pt>
                <c:pt idx="640">
                  <c:v>29.544165301004764</c:v>
                </c:pt>
                <c:pt idx="641">
                  <c:v>29.532723599484548</c:v>
                </c:pt>
                <c:pt idx="642">
                  <c:v>29.521259924345504</c:v>
                </c:pt>
                <c:pt idx="643">
                  <c:v>29.509774226804542</c:v>
                </c:pt>
                <c:pt idx="644">
                  <c:v>29.498266457965062</c:v>
                </c:pt>
                <c:pt idx="645">
                  <c:v>29.486736568816692</c:v>
                </c:pt>
                <c:pt idx="646">
                  <c:v>29.475184510235096</c:v>
                </c:pt>
                <c:pt idx="647">
                  <c:v>29.463610232981654</c:v>
                </c:pt>
                <c:pt idx="648">
                  <c:v>29.452013687703285</c:v>
                </c:pt>
                <c:pt idx="649">
                  <c:v>29.440394824932177</c:v>
                </c:pt>
                <c:pt idx="650">
                  <c:v>29.428753595085496</c:v>
                </c:pt>
                <c:pt idx="651">
                  <c:v>29.417089948465243</c:v>
                </c:pt>
                <c:pt idx="652">
                  <c:v>29.405403835257907</c:v>
                </c:pt>
                <c:pt idx="653">
                  <c:v>29.393695205534279</c:v>
                </c:pt>
                <c:pt idx="654">
                  <c:v>29.381964009249188</c:v>
                </c:pt>
                <c:pt idx="655">
                  <c:v>29.370210196241242</c:v>
                </c:pt>
                <c:pt idx="656">
                  <c:v>29.3584337162326</c:v>
                </c:pt>
                <c:pt idx="657">
                  <c:v>29.346634518828729</c:v>
                </c:pt>
                <c:pt idx="658">
                  <c:v>29.334812553518127</c:v>
                </c:pt>
                <c:pt idx="659">
                  <c:v>29.322967769672097</c:v>
                </c:pt>
                <c:pt idx="660">
                  <c:v>29.311100116544509</c:v>
                </c:pt>
                <c:pt idx="661">
                  <c:v>29.29920954327152</c:v>
                </c:pt>
                <c:pt idx="662">
                  <c:v>29.287295998871347</c:v>
                </c:pt>
                <c:pt idx="663">
                  <c:v>29.275359432244024</c:v>
                </c:pt>
                <c:pt idx="664">
                  <c:v>29.263399792171128</c:v>
                </c:pt>
                <c:pt idx="665">
                  <c:v>29.251417027315544</c:v>
                </c:pt>
                <c:pt idx="666">
                  <c:v>29.239411086221224</c:v>
                </c:pt>
                <c:pt idx="667">
                  <c:v>29.227381917312922</c:v>
                </c:pt>
                <c:pt idx="668">
                  <c:v>29.215329468895934</c:v>
                </c:pt>
                <c:pt idx="669">
                  <c:v>29.203253689155883</c:v>
                </c:pt>
                <c:pt idx="670">
                  <c:v>29.191154526158442</c:v>
                </c:pt>
                <c:pt idx="671">
                  <c:v>29.179031927849053</c:v>
                </c:pt>
                <c:pt idx="672">
                  <c:v>29.16688584205275</c:v>
                </c:pt>
                <c:pt idx="673">
                  <c:v>29.154716216473847</c:v>
                </c:pt>
                <c:pt idx="674">
                  <c:v>29.142522998695696</c:v>
                </c:pt>
                <c:pt idx="675">
                  <c:v>29.130306136180455</c:v>
                </c:pt>
                <c:pt idx="676">
                  <c:v>29.118065576268805</c:v>
                </c:pt>
                <c:pt idx="677">
                  <c:v>29.105801266179721</c:v>
                </c:pt>
                <c:pt idx="678">
                  <c:v>29.093513153010232</c:v>
                </c:pt>
                <c:pt idx="679">
                  <c:v>29.081201183735079</c:v>
                </c:pt>
                <c:pt idx="680">
                  <c:v>29.068865305206611</c:v>
                </c:pt>
                <c:pt idx="681">
                  <c:v>29.056505464154377</c:v>
                </c:pt>
                <c:pt idx="682">
                  <c:v>29.044121607184977</c:v>
                </c:pt>
                <c:pt idx="683">
                  <c:v>29.03171368078176</c:v>
                </c:pt>
                <c:pt idx="684">
                  <c:v>29.019281631304572</c:v>
                </c:pt>
                <c:pt idx="685">
                  <c:v>29.006825404989513</c:v>
                </c:pt>
                <c:pt idx="686">
                  <c:v>28.994344947948665</c:v>
                </c:pt>
                <c:pt idx="687">
                  <c:v>28.981840206169881</c:v>
                </c:pt>
                <c:pt idx="688">
                  <c:v>28.96931112551642</c:v>
                </c:pt>
                <c:pt idx="689">
                  <c:v>28.956757651726846</c:v>
                </c:pt>
                <c:pt idx="690">
                  <c:v>28.944179730414621</c:v>
                </c:pt>
                <c:pt idx="691">
                  <c:v>28.931577307067954</c:v>
                </c:pt>
                <c:pt idx="692">
                  <c:v>28.91895032704948</c:v>
                </c:pt>
                <c:pt idx="693">
                  <c:v>28.906298735596042</c:v>
                </c:pt>
                <c:pt idx="694">
                  <c:v>28.893622477818404</c:v>
                </c:pt>
                <c:pt idx="695">
                  <c:v>28.880921498701007</c:v>
                </c:pt>
                <c:pt idx="696">
                  <c:v>28.868195743101705</c:v>
                </c:pt>
                <c:pt idx="697">
                  <c:v>28.855445155751504</c:v>
                </c:pt>
                <c:pt idx="698">
                  <c:v>28.842669681254336</c:v>
                </c:pt>
                <c:pt idx="699">
                  <c:v>28.829869264086732</c:v>
                </c:pt>
                <c:pt idx="700">
                  <c:v>28.817043848597617</c:v>
                </c:pt>
                <c:pt idx="701">
                  <c:v>28.80419337900803</c:v>
                </c:pt>
                <c:pt idx="702">
                  <c:v>28.791317799410876</c:v>
                </c:pt>
                <c:pt idx="703">
                  <c:v>28.778417053770642</c:v>
                </c:pt>
                <c:pt idx="704">
                  <c:v>28.765491085923159</c:v>
                </c:pt>
                <c:pt idx="705">
                  <c:v>28.752539839575327</c:v>
                </c:pt>
                <c:pt idx="706">
                  <c:v>28.739563258304862</c:v>
                </c:pt>
                <c:pt idx="707">
                  <c:v>28.726561285560031</c:v>
                </c:pt>
                <c:pt idx="708">
                  <c:v>28.713533864659375</c:v>
                </c:pt>
                <c:pt idx="709">
                  <c:v>28.700480938791479</c:v>
                </c:pt>
                <c:pt idx="710">
                  <c:v>28.687402451014695</c:v>
                </c:pt>
                <c:pt idx="711">
                  <c:v>28.674298344256854</c:v>
                </c:pt>
                <c:pt idx="712">
                  <c:v>28.661168561315037</c:v>
                </c:pt>
                <c:pt idx="713">
                  <c:v>28.648013044855308</c:v>
                </c:pt>
                <c:pt idx="714">
                  <c:v>28.634831737412433</c:v>
                </c:pt>
                <c:pt idx="715">
                  <c:v>28.621624581389611</c:v>
                </c:pt>
                <c:pt idx="716">
                  <c:v>28.608391519058262</c:v>
                </c:pt>
                <c:pt idx="717">
                  <c:v>28.595132492557688</c:v>
                </c:pt>
                <c:pt idx="718">
                  <c:v>28.581847443894866</c:v>
                </c:pt>
                <c:pt idx="719">
                  <c:v>28.568536314944154</c:v>
                </c:pt>
                <c:pt idx="720">
                  <c:v>28.555199047447037</c:v>
                </c:pt>
                <c:pt idx="721">
                  <c:v>28.541835583011864</c:v>
                </c:pt>
                <c:pt idx="722">
                  <c:v>28.528445863113575</c:v>
                </c:pt>
                <c:pt idx="723">
                  <c:v>28.515029829093436</c:v>
                </c:pt>
                <c:pt idx="724">
                  <c:v>28.501587422158778</c:v>
                </c:pt>
                <c:pt idx="725">
                  <c:v>28.488118583382743</c:v>
                </c:pt>
                <c:pt idx="726">
                  <c:v>28.474623253703964</c:v>
                </c:pt>
                <c:pt idx="727">
                  <c:v>28.46110137392639</c:v>
                </c:pt>
                <c:pt idx="728">
                  <c:v>28.447552884718931</c:v>
                </c:pt>
                <c:pt idx="729">
                  <c:v>28.433977726615229</c:v>
                </c:pt>
                <c:pt idx="730">
                  <c:v>28.420375840013399</c:v>
                </c:pt>
                <c:pt idx="731">
                  <c:v>28.406747165175751</c:v>
                </c:pt>
                <c:pt idx="732">
                  <c:v>28.393091642228523</c:v>
                </c:pt>
                <c:pt idx="733">
                  <c:v>28.379409211161612</c:v>
                </c:pt>
                <c:pt idx="734">
                  <c:v>28.365699811828289</c:v>
                </c:pt>
                <c:pt idx="735">
                  <c:v>28.35196338394498</c:v>
                </c:pt>
                <c:pt idx="736">
                  <c:v>28.33819986709095</c:v>
                </c:pt>
                <c:pt idx="737">
                  <c:v>28.32440920070804</c:v>
                </c:pt>
                <c:pt idx="738">
                  <c:v>28.310591324100422</c:v>
                </c:pt>
                <c:pt idx="739">
                  <c:v>28.296746176434322</c:v>
                </c:pt>
                <c:pt idx="740">
                  <c:v>28.28287369673772</c:v>
                </c:pt>
                <c:pt idx="741">
                  <c:v>28.268973823900122</c:v>
                </c:pt>
                <c:pt idx="742">
                  <c:v>28.255046496672289</c:v>
                </c:pt>
                <c:pt idx="743">
                  <c:v>28.241091653665915</c:v>
                </c:pt>
                <c:pt idx="744">
                  <c:v>28.227109233353413</c:v>
                </c:pt>
                <c:pt idx="745">
                  <c:v>28.21309917406764</c:v>
                </c:pt>
                <c:pt idx="746">
                  <c:v>28.199061414001577</c:v>
                </c:pt>
                <c:pt idx="747">
                  <c:v>28.184995891208132</c:v>
                </c:pt>
                <c:pt idx="748">
                  <c:v>28.170902543599787</c:v>
                </c:pt>
                <c:pt idx="749">
                  <c:v>28.156781308948418</c:v>
                </c:pt>
                <c:pt idx="750">
                  <c:v>28.142632124884926</c:v>
                </c:pt>
                <c:pt idx="751">
                  <c:v>28.128454928899057</c:v>
                </c:pt>
                <c:pt idx="752">
                  <c:v>28.114249658339066</c:v>
                </c:pt>
                <c:pt idx="753">
                  <c:v>28.100016250411468</c:v>
                </c:pt>
                <c:pt idx="754">
                  <c:v>28.085754642180795</c:v>
                </c:pt>
                <c:pt idx="755">
                  <c:v>28.071464770569236</c:v>
                </c:pt>
                <c:pt idx="756">
                  <c:v>28.057146572356476</c:v>
                </c:pt>
                <c:pt idx="757">
                  <c:v>28.042799984179357</c:v>
                </c:pt>
                <c:pt idx="758">
                  <c:v>28.028424942531601</c:v>
                </c:pt>
                <c:pt idx="759">
                  <c:v>28.014021383763591</c:v>
                </c:pt>
                <c:pt idx="760">
                  <c:v>27.999589244082021</c:v>
                </c:pt>
                <c:pt idx="761">
                  <c:v>27.985128459549692</c:v>
                </c:pt>
                <c:pt idx="762">
                  <c:v>27.970638966085211</c:v>
                </c:pt>
                <c:pt idx="763">
                  <c:v>27.956120699462698</c:v>
                </c:pt>
                <c:pt idx="764">
                  <c:v>27.941573595311553</c:v>
                </c:pt>
                <c:pt idx="765">
                  <c:v>27.926997589116155</c:v>
                </c:pt>
                <c:pt idx="766">
                  <c:v>27.912392616215584</c:v>
                </c:pt>
                <c:pt idx="767">
                  <c:v>27.897758611803372</c:v>
                </c:pt>
                <c:pt idx="768">
                  <c:v>27.883095510927209</c:v>
                </c:pt>
                <c:pt idx="769">
                  <c:v>27.868403248488661</c:v>
                </c:pt>
                <c:pt idx="770">
                  <c:v>27.853681759242935</c:v>
                </c:pt>
                <c:pt idx="771">
                  <c:v>27.838930977798551</c:v>
                </c:pt>
                <c:pt idx="772">
                  <c:v>27.824150838617115</c:v>
                </c:pt>
                <c:pt idx="773">
                  <c:v>27.809341276013019</c:v>
                </c:pt>
                <c:pt idx="774">
                  <c:v>27.794502224153145</c:v>
                </c:pt>
                <c:pt idx="775">
                  <c:v>27.779633617056646</c:v>
                </c:pt>
                <c:pt idx="776">
                  <c:v>27.764735388594634</c:v>
                </c:pt>
                <c:pt idx="777">
                  <c:v>27.749807472489898</c:v>
                </c:pt>
                <c:pt idx="778">
                  <c:v>27.734849802316653</c:v>
                </c:pt>
                <c:pt idx="779">
                  <c:v>27.71986231150024</c:v>
                </c:pt>
                <c:pt idx="780">
                  <c:v>27.704844933316874</c:v>
                </c:pt>
                <c:pt idx="781">
                  <c:v>27.689797600893353</c:v>
                </c:pt>
                <c:pt idx="782">
                  <c:v>27.674720247206778</c:v>
                </c:pt>
                <c:pt idx="783">
                  <c:v>27.659612805084308</c:v>
                </c:pt>
                <c:pt idx="784">
                  <c:v>27.644475207202817</c:v>
                </c:pt>
                <c:pt idx="785">
                  <c:v>27.629307386088708</c:v>
                </c:pt>
                <c:pt idx="786">
                  <c:v>27.614109274117567</c:v>
                </c:pt>
                <c:pt idx="787">
                  <c:v>27.598880803513897</c:v>
                </c:pt>
                <c:pt idx="788">
                  <c:v>27.583621906350881</c:v>
                </c:pt>
                <c:pt idx="789">
                  <c:v>27.568332514550058</c:v>
                </c:pt>
                <c:pt idx="790">
                  <c:v>27.553012559881076</c:v>
                </c:pt>
                <c:pt idx="791">
                  <c:v>27.537661973961402</c:v>
                </c:pt>
                <c:pt idx="792">
                  <c:v>27.522280688256043</c:v>
                </c:pt>
                <c:pt idx="793">
                  <c:v>27.506868634077282</c:v>
                </c:pt>
                <c:pt idx="794">
                  <c:v>27.49142574258439</c:v>
                </c:pt>
                <c:pt idx="795">
                  <c:v>27.475951944783343</c:v>
                </c:pt>
                <c:pt idx="796">
                  <c:v>27.460447171526578</c:v>
                </c:pt>
                <c:pt idx="797">
                  <c:v>27.444911353512655</c:v>
                </c:pt>
                <c:pt idx="798">
                  <c:v>27.429344421286057</c:v>
                </c:pt>
                <c:pt idx="799">
                  <c:v>27.413746305236835</c:v>
                </c:pt>
                <c:pt idx="800">
                  <c:v>27.398116935600385</c:v>
                </c:pt>
                <c:pt idx="801">
                  <c:v>27.382456242457142</c:v>
                </c:pt>
                <c:pt idx="802">
                  <c:v>27.36676415573233</c:v>
                </c:pt>
                <c:pt idx="803">
                  <c:v>27.35104060519566</c:v>
                </c:pt>
                <c:pt idx="804">
                  <c:v>27.335285520461039</c:v>
                </c:pt>
                <c:pt idx="805">
                  <c:v>27.319498830986326</c:v>
                </c:pt>
                <c:pt idx="806">
                  <c:v>27.303680466073047</c:v>
                </c:pt>
                <c:pt idx="807">
                  <c:v>27.287830354866102</c:v>
                </c:pt>
                <c:pt idx="808">
                  <c:v>27.2719484263535</c:v>
                </c:pt>
                <c:pt idx="809">
                  <c:v>27.256034609366072</c:v>
                </c:pt>
                <c:pt idx="810">
                  <c:v>27.240088832577197</c:v>
                </c:pt>
                <c:pt idx="811">
                  <c:v>27.224111024502513</c:v>
                </c:pt>
                <c:pt idx="812">
                  <c:v>27.208101113499673</c:v>
                </c:pt>
                <c:pt idx="813">
                  <c:v>27.192059027768032</c:v>
                </c:pt>
                <c:pt idx="814">
                  <c:v>27.175984695348365</c:v>
                </c:pt>
                <c:pt idx="815">
                  <c:v>27.159878044122635</c:v>
                </c:pt>
                <c:pt idx="816">
                  <c:v>27.143739001813657</c:v>
                </c:pt>
                <c:pt idx="817">
                  <c:v>27.127567495984852</c:v>
                </c:pt>
                <c:pt idx="818">
                  <c:v>27.111363454039978</c:v>
                </c:pt>
                <c:pt idx="819">
                  <c:v>27.095126803222804</c:v>
                </c:pt>
                <c:pt idx="820">
                  <c:v>27.078857470616917</c:v>
                </c:pt>
                <c:pt idx="821">
                  <c:v>27.062555383145337</c:v>
                </c:pt>
                <c:pt idx="822">
                  <c:v>27.046220467570315</c:v>
                </c:pt>
                <c:pt idx="823">
                  <c:v>27.029852650493048</c:v>
                </c:pt>
                <c:pt idx="824">
                  <c:v>27.01345185835336</c:v>
                </c:pt>
                <c:pt idx="825">
                  <c:v>26.997018017429465</c:v>
                </c:pt>
                <c:pt idx="826">
                  <c:v>26.980551053837658</c:v>
                </c:pt>
                <c:pt idx="827">
                  <c:v>26.964050893532061</c:v>
                </c:pt>
                <c:pt idx="828">
                  <c:v>26.94751746230434</c:v>
                </c:pt>
                <c:pt idx="829">
                  <c:v>26.930950685783401</c:v>
                </c:pt>
                <c:pt idx="830">
                  <c:v>26.914350489435165</c:v>
                </c:pt>
                <c:pt idx="831">
                  <c:v>26.897716798562225</c:v>
                </c:pt>
                <c:pt idx="832">
                  <c:v>26.881049538303611</c:v>
                </c:pt>
                <c:pt idx="833">
                  <c:v>26.864348633634506</c:v>
                </c:pt>
                <c:pt idx="834">
                  <c:v>26.847614009365966</c:v>
                </c:pt>
                <c:pt idx="835">
                  <c:v>26.830845590144609</c:v>
                </c:pt>
                <c:pt idx="836">
                  <c:v>26.814043300452415</c:v>
                </c:pt>
                <c:pt idx="837">
                  <c:v>26.797207064606354</c:v>
                </c:pt>
                <c:pt idx="838">
                  <c:v>26.780336806758175</c:v>
                </c:pt>
                <c:pt idx="839">
                  <c:v>26.763432450894108</c:v>
                </c:pt>
                <c:pt idx="840">
                  <c:v>26.746493920834574</c:v>
                </c:pt>
                <c:pt idx="841">
                  <c:v>26.729521140233924</c:v>
                </c:pt>
                <c:pt idx="842">
                  <c:v>26.712514032580145</c:v>
                </c:pt>
                <c:pt idx="843">
                  <c:v>26.695472521194624</c:v>
                </c:pt>
                <c:pt idx="844">
                  <c:v>26.678396529231794</c:v>
                </c:pt>
                <c:pt idx="845">
                  <c:v>26.661285979678919</c:v>
                </c:pt>
                <c:pt idx="846">
                  <c:v>26.644140795355817</c:v>
                </c:pt>
                <c:pt idx="847">
                  <c:v>26.626960898914533</c:v>
                </c:pt>
                <c:pt idx="848">
                  <c:v>26.609746212839109</c:v>
                </c:pt>
                <c:pt idx="849">
                  <c:v>26.592496659445292</c:v>
                </c:pt>
                <c:pt idx="850">
                  <c:v>26.575212160880252</c:v>
                </c:pt>
                <c:pt idx="851">
                  <c:v>26.557892639122301</c:v>
                </c:pt>
                <c:pt idx="852">
                  <c:v>26.540538015980626</c:v>
                </c:pt>
                <c:pt idx="853">
                  <c:v>26.523148213095016</c:v>
                </c:pt>
                <c:pt idx="854">
                  <c:v>26.505723151935573</c:v>
                </c:pt>
                <c:pt idx="855">
                  <c:v>26.488262753802442</c:v>
                </c:pt>
                <c:pt idx="856">
                  <c:v>26.470766939825527</c:v>
                </c:pt>
                <c:pt idx="857">
                  <c:v>26.453235630964219</c:v>
                </c:pt>
                <c:pt idx="858">
                  <c:v>26.435668748007135</c:v>
                </c:pt>
                <c:pt idx="859">
                  <c:v>26.418066211571805</c:v>
                </c:pt>
                <c:pt idx="860">
                  <c:v>26.40042794210445</c:v>
                </c:pt>
                <c:pt idx="861">
                  <c:v>26.382753859879639</c:v>
                </c:pt>
                <c:pt idx="862">
                  <c:v>26.365043885000066</c:v>
                </c:pt>
                <c:pt idx="863">
                  <c:v>26.347297937396267</c:v>
                </c:pt>
                <c:pt idx="864">
                  <c:v>26.329515936826297</c:v>
                </c:pt>
                <c:pt idx="865">
                  <c:v>26.311697802875539</c:v>
                </c:pt>
                <c:pt idx="866">
                  <c:v>26.293843454956349</c:v>
                </c:pt>
                <c:pt idx="867">
                  <c:v>26.275952812307811</c:v>
                </c:pt>
                <c:pt idx="868">
                  <c:v>26.25802579399549</c:v>
                </c:pt>
                <c:pt idx="869">
                  <c:v>26.240062318911104</c:v>
                </c:pt>
                <c:pt idx="870">
                  <c:v>26.22206230577228</c:v>
                </c:pt>
                <c:pt idx="871">
                  <c:v>26.204025673122288</c:v>
                </c:pt>
                <c:pt idx="872">
                  <c:v>26.185952339329734</c:v>
                </c:pt>
                <c:pt idx="873">
                  <c:v>26.167842222588337</c:v>
                </c:pt>
                <c:pt idx="874">
                  <c:v>26.149695240916586</c:v>
                </c:pt>
                <c:pt idx="875">
                  <c:v>26.131511312157521</c:v>
                </c:pt>
                <c:pt idx="876">
                  <c:v>26.113290353978446</c:v>
                </c:pt>
                <c:pt idx="877">
                  <c:v>26.095032283870637</c:v>
                </c:pt>
                <c:pt idx="878">
                  <c:v>26.076737019149089</c:v>
                </c:pt>
                <c:pt idx="879">
                  <c:v>26.058404476952244</c:v>
                </c:pt>
                <c:pt idx="880">
                  <c:v>26.040034574241691</c:v>
                </c:pt>
                <c:pt idx="881">
                  <c:v>26.021627227801932</c:v>
                </c:pt>
                <c:pt idx="882">
                  <c:v>26.003182354240082</c:v>
                </c:pt>
                <c:pt idx="883">
                  <c:v>25.984699869985587</c:v>
                </c:pt>
                <c:pt idx="884">
                  <c:v>25.966179691289994</c:v>
                </c:pt>
                <c:pt idx="885">
                  <c:v>25.947621734226637</c:v>
                </c:pt>
                <c:pt idx="886">
                  <c:v>25.929025914690385</c:v>
                </c:pt>
                <c:pt idx="887">
                  <c:v>25.910392148397374</c:v>
                </c:pt>
                <c:pt idx="888">
                  <c:v>25.891720350884729</c:v>
                </c:pt>
                <c:pt idx="889">
                  <c:v>25.873010437510271</c:v>
                </c:pt>
                <c:pt idx="890">
                  <c:v>25.854262323452296</c:v>
                </c:pt>
                <c:pt idx="891">
                  <c:v>25.835475923709254</c:v>
                </c:pt>
                <c:pt idx="892">
                  <c:v>25.816651153099514</c:v>
                </c:pt>
                <c:pt idx="893">
                  <c:v>25.797787926261066</c:v>
                </c:pt>
                <c:pt idx="894">
                  <c:v>25.778886157651282</c:v>
                </c:pt>
                <c:pt idx="895">
                  <c:v>25.759945761546614</c:v>
                </c:pt>
                <c:pt idx="896">
                  <c:v>25.740966652042353</c:v>
                </c:pt>
                <c:pt idx="897">
                  <c:v>25.721948743052327</c:v>
                </c:pt>
                <c:pt idx="898">
                  <c:v>25.702891948308672</c:v>
                </c:pt>
                <c:pt idx="899">
                  <c:v>25.683796181361533</c:v>
                </c:pt>
                <c:pt idx="900">
                  <c:v>25.664661355578808</c:v>
                </c:pt>
                <c:pt idx="901">
                  <c:v>25.645487384145866</c:v>
                </c:pt>
                <c:pt idx="902">
                  <c:v>25.626274180065298</c:v>
                </c:pt>
                <c:pt idx="903">
                  <c:v>25.607021656156654</c:v>
                </c:pt>
                <c:pt idx="904">
                  <c:v>25.587729725056143</c:v>
                </c:pt>
                <c:pt idx="905">
                  <c:v>25.568398299216391</c:v>
                </c:pt>
                <c:pt idx="906">
                  <c:v>25.549027290906182</c:v>
                </c:pt>
                <c:pt idx="907">
                  <c:v>25.529616612210155</c:v>
                </c:pt>
                <c:pt idx="908">
                  <c:v>25.510166175028587</c:v>
                </c:pt>
                <c:pt idx="909">
                  <c:v>25.490675891077085</c:v>
                </c:pt>
                <c:pt idx="910">
                  <c:v>25.471145671886337</c:v>
                </c:pt>
                <c:pt idx="911">
                  <c:v>25.451575428801856</c:v>
                </c:pt>
                <c:pt idx="912">
                  <c:v>25.431965072983708</c:v>
                </c:pt>
                <c:pt idx="913">
                  <c:v>25.412314515406223</c:v>
                </c:pt>
                <c:pt idx="914">
                  <c:v>25.392623666857784</c:v>
                </c:pt>
                <c:pt idx="915">
                  <c:v>25.372892437940504</c:v>
                </c:pt>
                <c:pt idx="916">
                  <c:v>25.353120739070004</c:v>
                </c:pt>
                <c:pt idx="917">
                  <c:v>25.333308480475143</c:v>
                </c:pt>
                <c:pt idx="918">
                  <c:v>25.313455572197736</c:v>
                </c:pt>
                <c:pt idx="919">
                  <c:v>25.293561924092295</c:v>
                </c:pt>
                <c:pt idx="920">
                  <c:v>25.273627445825802</c:v>
                </c:pt>
                <c:pt idx="921">
                  <c:v>25.253652046877406</c:v>
                </c:pt>
                <c:pt idx="922">
                  <c:v>25.23363563653816</c:v>
                </c:pt>
                <c:pt idx="923">
                  <c:v>25.2135781239108</c:v>
                </c:pt>
                <c:pt idx="924">
                  <c:v>25.193479417909447</c:v>
                </c:pt>
                <c:pt idx="925">
                  <c:v>25.173339427259364</c:v>
                </c:pt>
                <c:pt idx="926">
                  <c:v>25.153158060496686</c:v>
                </c:pt>
                <c:pt idx="927">
                  <c:v>25.132935225968176</c:v>
                </c:pt>
                <c:pt idx="928">
                  <c:v>25.112670831830943</c:v>
                </c:pt>
                <c:pt idx="929">
                  <c:v>25.09236478605219</c:v>
                </c:pt>
                <c:pt idx="930">
                  <c:v>25.072016996408987</c:v>
                </c:pt>
                <c:pt idx="931">
                  <c:v>25.05162737048796</c:v>
                </c:pt>
                <c:pt idx="932">
                  <c:v>25.03119581568507</c:v>
                </c:pt>
                <c:pt idx="933">
                  <c:v>25.010722239205343</c:v>
                </c:pt>
                <c:pt idx="934">
                  <c:v>24.990206548062634</c:v>
                </c:pt>
                <c:pt idx="935">
                  <c:v>24.969648649079303</c:v>
                </c:pt>
                <c:pt idx="936">
                  <c:v>24.949048448886067</c:v>
                </c:pt>
                <c:pt idx="937">
                  <c:v>24.92840585392165</c:v>
                </c:pt>
                <c:pt idx="938">
                  <c:v>24.907720770432569</c:v>
                </c:pt>
                <c:pt idx="939">
                  <c:v>24.886993104472868</c:v>
                </c:pt>
                <c:pt idx="940">
                  <c:v>24.866222761903888</c:v>
                </c:pt>
                <c:pt idx="941">
                  <c:v>24.845409648393971</c:v>
                </c:pt>
                <c:pt idx="942">
                  <c:v>24.824553669418247</c:v>
                </c:pt>
                <c:pt idx="943">
                  <c:v>24.803654730258351</c:v>
                </c:pt>
                <c:pt idx="944">
                  <c:v>24.782712736002182</c:v>
                </c:pt>
                <c:pt idx="945">
                  <c:v>24.761727591543668</c:v>
                </c:pt>
                <c:pt idx="946">
                  <c:v>24.740699201582476</c:v>
                </c:pt>
                <c:pt idx="947">
                  <c:v>24.719627470623792</c:v>
                </c:pt>
                <c:pt idx="948">
                  <c:v>24.698512302978067</c:v>
                </c:pt>
                <c:pt idx="949">
                  <c:v>24.67735360276075</c:v>
                </c:pt>
                <c:pt idx="950">
                  <c:v>24.65615127389205</c:v>
                </c:pt>
                <c:pt idx="951">
                  <c:v>24.634905220096698</c:v>
                </c:pt>
                <c:pt idx="952">
                  <c:v>24.613615344903664</c:v>
                </c:pt>
                <c:pt idx="953">
                  <c:v>24.592281551645943</c:v>
                </c:pt>
                <c:pt idx="954">
                  <c:v>24.570903743460303</c:v>
                </c:pt>
                <c:pt idx="955">
                  <c:v>24.549481823287007</c:v>
                </c:pt>
                <c:pt idx="956">
                  <c:v>24.528015693869612</c:v>
                </c:pt>
                <c:pt idx="957">
                  <c:v>24.506505257754672</c:v>
                </c:pt>
                <c:pt idx="958">
                  <c:v>24.484950417291547</c:v>
                </c:pt>
                <c:pt idx="959">
                  <c:v>24.463351074632104</c:v>
                </c:pt>
                <c:pt idx="960">
                  <c:v>24.441707131730517</c:v>
                </c:pt>
                <c:pt idx="961">
                  <c:v>24.420018490343001</c:v>
                </c:pt>
                <c:pt idx="962">
                  <c:v>24.398285052027557</c:v>
                </c:pt>
                <c:pt idx="963">
                  <c:v>24.376506718143755</c:v>
                </c:pt>
                <c:pt idx="964">
                  <c:v>24.354683389852479</c:v>
                </c:pt>
                <c:pt idx="965">
                  <c:v>24.332814968115684</c:v>
                </c:pt>
                <c:pt idx="966">
                  <c:v>24.310901353696146</c:v>
                </c:pt>
                <c:pt idx="967">
                  <c:v>24.288942447157254</c:v>
                </c:pt>
                <c:pt idx="968">
                  <c:v>24.266938148862717</c:v>
                </c:pt>
                <c:pt idx="969">
                  <c:v>24.244888358976372</c:v>
                </c:pt>
                <c:pt idx="970">
                  <c:v>24.222792977461921</c:v>
                </c:pt>
                <c:pt idx="971">
                  <c:v>24.200651904082697</c:v>
                </c:pt>
                <c:pt idx="972">
                  <c:v>24.178465038401423</c:v>
                </c:pt>
                <c:pt idx="973">
                  <c:v>24.156232279779992</c:v>
                </c:pt>
                <c:pt idx="974">
                  <c:v>24.133953527379202</c:v>
                </c:pt>
                <c:pt idx="975">
                  <c:v>24.111628680158518</c:v>
                </c:pt>
                <c:pt idx="976">
                  <c:v>24.089257636875903</c:v>
                </c:pt>
                <c:pt idx="977">
                  <c:v>24.06684029608747</c:v>
                </c:pt>
                <c:pt idx="978">
                  <c:v>24.044376556147348</c:v>
                </c:pt>
                <c:pt idx="979">
                  <c:v>24.021866315207408</c:v>
                </c:pt>
                <c:pt idx="980">
                  <c:v>23.999309471217</c:v>
                </c:pt>
                <c:pt idx="981">
                  <c:v>23.976705921922782</c:v>
                </c:pt>
                <c:pt idx="982">
                  <c:v>23.954055564868455</c:v>
                </c:pt>
                <c:pt idx="983">
                  <c:v>23.93135829739451</c:v>
                </c:pt>
                <c:pt idx="984">
                  <c:v>23.90861401663804</c:v>
                </c:pt>
                <c:pt idx="985">
                  <c:v>23.885822619532487</c:v>
                </c:pt>
                <c:pt idx="986">
                  <c:v>23.862984002807412</c:v>
                </c:pt>
                <c:pt idx="987">
                  <c:v>23.840098062988272</c:v>
                </c:pt>
                <c:pt idx="988">
                  <c:v>23.817164696396187</c:v>
                </c:pt>
                <c:pt idx="989">
                  <c:v>23.794183799147724</c:v>
                </c:pt>
                <c:pt idx="990">
                  <c:v>23.771155267154644</c:v>
                </c:pt>
                <c:pt idx="991">
                  <c:v>23.748078996123713</c:v>
                </c:pt>
                <c:pt idx="992">
                  <c:v>23.724954881556439</c:v>
                </c:pt>
                <c:pt idx="993">
                  <c:v>23.701782818748882</c:v>
                </c:pt>
                <c:pt idx="994">
                  <c:v>23.678562702791375</c:v>
                </c:pt>
                <c:pt idx="995">
                  <c:v>23.655294428568403</c:v>
                </c:pt>
                <c:pt idx="996">
                  <c:v>23.631977890758243</c:v>
                </c:pt>
                <c:pt idx="997">
                  <c:v>23.608612983832856</c:v>
                </c:pt>
                <c:pt idx="998">
                  <c:v>23.585199602057617</c:v>
                </c:pt>
                <c:pt idx="999">
                  <c:v>23.561737639491092</c:v>
                </c:pt>
                <c:pt idx="1000">
                  <c:v>23.538226989984828</c:v>
                </c:pt>
                <c:pt idx="1001">
                  <c:v>23.514667547183148</c:v>
                </c:pt>
                <c:pt idx="1002">
                  <c:v>23.49105920452288</c:v>
                </c:pt>
                <c:pt idx="1003">
                  <c:v>23.467401855233206</c:v>
                </c:pt>
                <c:pt idx="1004">
                  <c:v>23.443695392335414</c:v>
                </c:pt>
                <c:pt idx="1005">
                  <c:v>23.419939708642655</c:v>
                </c:pt>
                <c:pt idx="1006">
                  <c:v>23.396134696759788</c:v>
                </c:pt>
                <c:pt idx="1007">
                  <c:v>23.372280249083104</c:v>
                </c:pt>
                <c:pt idx="1008">
                  <c:v>23.348376257800165</c:v>
                </c:pt>
                <c:pt idx="1009">
                  <c:v>23.324422614889521</c:v>
                </c:pt>
                <c:pt idx="1010">
                  <c:v>23.300419212120591</c:v>
                </c:pt>
                <c:pt idx="1011">
                  <c:v>23.276365941053363</c:v>
                </c:pt>
                <c:pt idx="1012">
                  <c:v>23.25226269303824</c:v>
                </c:pt>
                <c:pt idx="1013">
                  <c:v>23.228109359215807</c:v>
                </c:pt>
                <c:pt idx="1014">
                  <c:v>23.203905830516614</c:v>
                </c:pt>
                <c:pt idx="1015">
                  <c:v>23.17965199766099</c:v>
                </c:pt>
                <c:pt idx="1016">
                  <c:v>23.155347751158818</c:v>
                </c:pt>
                <c:pt idx="1017">
                  <c:v>23.130992981309323</c:v>
                </c:pt>
                <c:pt idx="1018">
                  <c:v>23.106587578200887</c:v>
                </c:pt>
                <c:pt idx="1019">
                  <c:v>23.08213143171082</c:v>
                </c:pt>
                <c:pt idx="1020">
                  <c:v>23.057624431505175</c:v>
                </c:pt>
                <c:pt idx="1021">
                  <c:v>23.033066467038534</c:v>
                </c:pt>
                <c:pt idx="1022">
                  <c:v>23.00845742755379</c:v>
                </c:pt>
                <c:pt idx="1023">
                  <c:v>22.983797202081981</c:v>
                </c:pt>
                <c:pt idx="1024">
                  <c:v>22.959085679442055</c:v>
                </c:pt>
                <c:pt idx="1025">
                  <c:v>22.934322748240682</c:v>
                </c:pt>
                <c:pt idx="1026">
                  <c:v>22.909508296872051</c:v>
                </c:pt>
                <c:pt idx="1027">
                  <c:v>22.884642213517679</c:v>
                </c:pt>
                <c:pt idx="1028">
                  <c:v>22.859724386146201</c:v>
                </c:pt>
                <c:pt idx="1029">
                  <c:v>22.834754702513187</c:v>
                </c:pt>
                <c:pt idx="1030">
                  <c:v>22.809733050160926</c:v>
                </c:pt>
                <c:pt idx="1031">
                  <c:v>22.784659316418242</c:v>
                </c:pt>
                <c:pt idx="1032">
                  <c:v>22.759533388400303</c:v>
                </c:pt>
                <c:pt idx="1033">
                  <c:v>22.734355153008416</c:v>
                </c:pt>
                <c:pt idx="1034">
                  <c:v>22.709124496929846</c:v>
                </c:pt>
                <c:pt idx="1035">
                  <c:v>22.683841306637603</c:v>
                </c:pt>
                <c:pt idx="1036">
                  <c:v>22.658505468390285</c:v>
                </c:pt>
                <c:pt idx="1037">
                  <c:v>22.633116868231848</c:v>
                </c:pt>
                <c:pt idx="1038">
                  <c:v>22.607675391991435</c:v>
                </c:pt>
                <c:pt idx="1039">
                  <c:v>22.582180925283215</c:v>
                </c:pt>
                <c:pt idx="1040">
                  <c:v>22.556633353506129</c:v>
                </c:pt>
                <c:pt idx="1041">
                  <c:v>22.531032561843759</c:v>
                </c:pt>
                <c:pt idx="1042">
                  <c:v>22.505378435264138</c:v>
                </c:pt>
                <c:pt idx="1043">
                  <c:v>22.479670858519516</c:v>
                </c:pt>
                <c:pt idx="1044">
                  <c:v>22.453909716146242</c:v>
                </c:pt>
                <c:pt idx="1045">
                  <c:v>22.428094892464539</c:v>
                </c:pt>
                <c:pt idx="1046">
                  <c:v>22.402226271578321</c:v>
                </c:pt>
                <c:pt idx="1047">
                  <c:v>22.376303737375039</c:v>
                </c:pt>
                <c:pt idx="1048">
                  <c:v>22.350327173525461</c:v>
                </c:pt>
                <c:pt idx="1049">
                  <c:v>22.324296463483549</c:v>
                </c:pt>
                <c:pt idx="1050">
                  <c:v>22.298211490486203</c:v>
                </c:pt>
                <c:pt idx="1051">
                  <c:v>22.27207213755316</c:v>
                </c:pt>
                <c:pt idx="1052">
                  <c:v>22.245878287486768</c:v>
                </c:pt>
                <c:pt idx="1053">
                  <c:v>22.219629822871816</c:v>
                </c:pt>
                <c:pt idx="1054">
                  <c:v>22.193326626075393</c:v>
                </c:pt>
                <c:pt idx="1055">
                  <c:v>22.166968579246667</c:v>
                </c:pt>
                <c:pt idx="1056">
                  <c:v>22.140555564316742</c:v>
                </c:pt>
                <c:pt idx="1057">
                  <c:v>22.114087462998484</c:v>
                </c:pt>
                <c:pt idx="1058">
                  <c:v>22.087564156786325</c:v>
                </c:pt>
                <c:pt idx="1059">
                  <c:v>22.060985526956131</c:v>
                </c:pt>
                <c:pt idx="1060">
                  <c:v>22.034351454565002</c:v>
                </c:pt>
                <c:pt idx="1061">
                  <c:v>22.007661820451119</c:v>
                </c:pt>
                <c:pt idx="1062">
                  <c:v>21.980916505233569</c:v>
                </c:pt>
                <c:pt idx="1063">
                  <c:v>21.954115389312189</c:v>
                </c:pt>
                <c:pt idx="1064">
                  <c:v>21.927258352867394</c:v>
                </c:pt>
                <c:pt idx="1065">
                  <c:v>21.900345275860001</c:v>
                </c:pt>
                <c:pt idx="1066">
                  <c:v>21.873376038031097</c:v>
                </c:pt>
                <c:pt idx="1067">
                  <c:v>21.846350518901836</c:v>
                </c:pt>
                <c:pt idx="1068">
                  <c:v>21.819268597773323</c:v>
                </c:pt>
                <c:pt idx="1069">
                  <c:v>21.792130153726411</c:v>
                </c:pt>
                <c:pt idx="1070">
                  <c:v>21.764935065621572</c:v>
                </c:pt>
                <c:pt idx="1071">
                  <c:v>21.737683212098723</c:v>
                </c:pt>
                <c:pt idx="1072">
                  <c:v>21.710374471577087</c:v>
                </c:pt>
                <c:pt idx="1073">
                  <c:v>21.683008722254996</c:v>
                </c:pt>
                <c:pt idx="1074">
                  <c:v>21.655585842109794</c:v>
                </c:pt>
                <c:pt idx="1075">
                  <c:v>21.628105708897639</c:v>
                </c:pt>
                <c:pt idx="1076">
                  <c:v>21.600568200153361</c:v>
                </c:pt>
                <c:pt idx="1077">
                  <c:v>21.572973193190322</c:v>
                </c:pt>
                <c:pt idx="1078">
                  <c:v>21.545320565100258</c:v>
                </c:pt>
                <c:pt idx="1079">
                  <c:v>21.517610192753118</c:v>
                </c:pt>
                <c:pt idx="1080">
                  <c:v>21.489841952796933</c:v>
                </c:pt>
                <c:pt idx="1081">
                  <c:v>21.46201572165765</c:v>
                </c:pt>
                <c:pt idx="1082">
                  <c:v>21.434131375539017</c:v>
                </c:pt>
                <c:pt idx="1083">
                  <c:v>21.406188790422391</c:v>
                </c:pt>
                <c:pt idx="1084">
                  <c:v>21.378187842066637</c:v>
                </c:pt>
                <c:pt idx="1085">
                  <c:v>21.350128406007961</c:v>
                </c:pt>
                <c:pt idx="1086">
                  <c:v>21.322010357559783</c:v>
                </c:pt>
                <c:pt idx="1087">
                  <c:v>21.293833571812566</c:v>
                </c:pt>
                <c:pt idx="1088">
                  <c:v>21.26559792363372</c:v>
                </c:pt>
                <c:pt idx="1089">
                  <c:v>21.237303287667423</c:v>
                </c:pt>
                <c:pt idx="1090">
                  <c:v>21.208949538334512</c:v>
                </c:pt>
                <c:pt idx="1091">
                  <c:v>21.180536549832318</c:v>
                </c:pt>
                <c:pt idx="1092">
                  <c:v>21.152064196134571</c:v>
                </c:pt>
                <c:pt idx="1093">
                  <c:v>21.123532350991216</c:v>
                </c:pt>
                <c:pt idx="1094">
                  <c:v>21.094940887928328</c:v>
                </c:pt>
                <c:pt idx="1095">
                  <c:v>21.066289680247937</c:v>
                </c:pt>
                <c:pt idx="1096">
                  <c:v>21.037578601027931</c:v>
                </c:pt>
                <c:pt idx="1097">
                  <c:v>21.008807523121909</c:v>
                </c:pt>
                <c:pt idx="1098">
                  <c:v>20.97997631915905</c:v>
                </c:pt>
                <c:pt idx="1099">
                  <c:v>20.951084861543983</c:v>
                </c:pt>
                <c:pt idx="1100">
                  <c:v>20.922133022456691</c:v>
                </c:pt>
                <c:pt idx="1101">
                  <c:v>20.893120673852344</c:v>
                </c:pt>
                <c:pt idx="1102">
                  <c:v>20.864047687461206</c:v>
                </c:pt>
                <c:pt idx="1103">
                  <c:v>20.834913934788482</c:v>
                </c:pt>
                <c:pt idx="1104">
                  <c:v>20.805719287114218</c:v>
                </c:pt>
                <c:pt idx="1105">
                  <c:v>20.776463615493199</c:v>
                </c:pt>
                <c:pt idx="1106">
                  <c:v>20.747146790754776</c:v>
                </c:pt>
                <c:pt idx="1107">
                  <c:v>20.71776868350279</c:v>
                </c:pt>
                <c:pt idx="1108">
                  <c:v>20.688329164115437</c:v>
                </c:pt>
                <c:pt idx="1109">
                  <c:v>20.658828102745176</c:v>
                </c:pt>
                <c:pt idx="1110">
                  <c:v>20.629265369318567</c:v>
                </c:pt>
                <c:pt idx="1111">
                  <c:v>20.59964083353621</c:v>
                </c:pt>
                <c:pt idx="1112">
                  <c:v>20.569954364872583</c:v>
                </c:pt>
                <c:pt idx="1113">
                  <c:v>20.540205832575989</c:v>
                </c:pt>
                <c:pt idx="1114">
                  <c:v>20.51039510566838</c:v>
                </c:pt>
                <c:pt idx="1115">
                  <c:v>20.480522052945307</c:v>
                </c:pt>
                <c:pt idx="1116">
                  <c:v>20.450586542975756</c:v>
                </c:pt>
                <c:pt idx="1117">
                  <c:v>20.420588444102112</c:v>
                </c:pt>
                <c:pt idx="1118">
                  <c:v>20.390527624439976</c:v>
                </c:pt>
                <c:pt idx="1119">
                  <c:v>20.360403951878123</c:v>
                </c:pt>
                <c:pt idx="1120">
                  <c:v>20.330217294078356</c:v>
                </c:pt>
                <c:pt idx="1121">
                  <c:v>20.29996751847543</c:v>
                </c:pt>
                <c:pt idx="1122">
                  <c:v>20.269654492276949</c:v>
                </c:pt>
                <c:pt idx="1123">
                  <c:v>20.239278082463258</c:v>
                </c:pt>
                <c:pt idx="1124">
                  <c:v>20.20883815578734</c:v>
                </c:pt>
                <c:pt idx="1125">
                  <c:v>20.178334578774752</c:v>
                </c:pt>
                <c:pt idx="1126">
                  <c:v>20.14776721772348</c:v>
                </c:pt>
                <c:pt idx="1127">
                  <c:v>20.117135938703878</c:v>
                </c:pt>
                <c:pt idx="1128">
                  <c:v>20.086440607558572</c:v>
                </c:pt>
                <c:pt idx="1129">
                  <c:v>20.055681089902368</c:v>
                </c:pt>
                <c:pt idx="1130">
                  <c:v>20.024857251122139</c:v>
                </c:pt>
                <c:pt idx="1131">
                  <c:v>19.993968956376765</c:v>
                </c:pt>
                <c:pt idx="1132">
                  <c:v>19.963016070597039</c:v>
                </c:pt>
                <c:pt idx="1133">
                  <c:v>19.931998458485559</c:v>
                </c:pt>
                <c:pt idx="1134">
                  <c:v>19.900915984516676</c:v>
                </c:pt>
                <c:pt idx="1135">
                  <c:v>19.869768512936371</c:v>
                </c:pt>
                <c:pt idx="1136">
                  <c:v>19.838555907762213</c:v>
                </c:pt>
                <c:pt idx="1137">
                  <c:v>19.807278032783248</c:v>
                </c:pt>
                <c:pt idx="1138">
                  <c:v>19.77593475155992</c:v>
                </c:pt>
                <c:pt idx="1139">
                  <c:v>19.744525927424007</c:v>
                </c:pt>
                <c:pt idx="1140">
                  <c:v>19.713051423478543</c:v>
                </c:pt>
                <c:pt idx="1141">
                  <c:v>19.681511102597717</c:v>
                </c:pt>
                <c:pt idx="1142">
                  <c:v>19.649904827426816</c:v>
                </c:pt>
                <c:pt idx="1143">
                  <c:v>19.618232460382167</c:v>
                </c:pt>
                <c:pt idx="1144">
                  <c:v>19.586493863651029</c:v>
                </c:pt>
                <c:pt idx="1145">
                  <c:v>19.554688899191543</c:v>
                </c:pt>
                <c:pt idx="1146">
                  <c:v>19.522817428732658</c:v>
                </c:pt>
                <c:pt idx="1147">
                  <c:v>19.490879313774059</c:v>
                </c:pt>
                <c:pt idx="1148">
                  <c:v>19.458874415586106</c:v>
                </c:pt>
                <c:pt idx="1149">
                  <c:v>19.426802595209754</c:v>
                </c:pt>
                <c:pt idx="1150">
                  <c:v>19.394663713456517</c:v>
                </c:pt>
                <c:pt idx="1151">
                  <c:v>19.362457630908356</c:v>
                </c:pt>
                <c:pt idx="1152">
                  <c:v>19.330184207917672</c:v>
                </c:pt>
                <c:pt idx="1153">
                  <c:v>19.297843304607206</c:v>
                </c:pt>
                <c:pt idx="1154">
                  <c:v>19.265434780869981</c:v>
                </c:pt>
                <c:pt idx="1155">
                  <c:v>19.232958496369275</c:v>
                </c:pt>
                <c:pt idx="1156">
                  <c:v>19.200414310538527</c:v>
                </c:pt>
                <c:pt idx="1157">
                  <c:v>19.167802082581293</c:v>
                </c:pt>
                <c:pt idx="1158">
                  <c:v>19.135121671471218</c:v>
                </c:pt>
                <c:pt idx="1159">
                  <c:v>19.102372935951927</c:v>
                </c:pt>
                <c:pt idx="1160">
                  <c:v>19.06955573453703</c:v>
                </c:pt>
                <c:pt idx="1161">
                  <c:v>19.036669925510044</c:v>
                </c:pt>
                <c:pt idx="1162">
                  <c:v>19.003715366924325</c:v>
                </c:pt>
                <c:pt idx="1163">
                  <c:v>18.970691916603077</c:v>
                </c:pt>
                <c:pt idx="1164">
                  <c:v>18.93759943213924</c:v>
                </c:pt>
                <c:pt idx="1165">
                  <c:v>18.904437770895488</c:v>
                </c:pt>
                <c:pt idx="1166">
                  <c:v>18.871206790004177</c:v>
                </c:pt>
                <c:pt idx="1167">
                  <c:v>18.837906346367276</c:v>
                </c:pt>
                <c:pt idx="1168">
                  <c:v>18.80453629665638</c:v>
                </c:pt>
                <c:pt idx="1169">
                  <c:v>18.771096497312602</c:v>
                </c:pt>
                <c:pt idx="1170">
                  <c:v>18.737586804546588</c:v>
                </c:pt>
                <c:pt idx="1171">
                  <c:v>18.704007074338463</c:v>
                </c:pt>
                <c:pt idx="1172">
                  <c:v>18.670357162437792</c:v>
                </c:pt>
                <c:pt idx="1173">
                  <c:v>18.636636924363533</c:v>
                </c:pt>
                <c:pt idx="1174">
                  <c:v>18.602846215404032</c:v>
                </c:pt>
                <c:pt idx="1175">
                  <c:v>18.568984890616978</c:v>
                </c:pt>
                <c:pt idx="1176">
                  <c:v>18.535052804829355</c:v>
                </c:pt>
                <c:pt idx="1177">
                  <c:v>18.501049812637454</c:v>
                </c:pt>
                <c:pt idx="1178">
                  <c:v>18.46697576840679</c:v>
                </c:pt>
                <c:pt idx="1179">
                  <c:v>18.432830526272124</c:v>
                </c:pt>
                <c:pt idx="1180">
                  <c:v>18.398613940137427</c:v>
                </c:pt>
                <c:pt idx="1181">
                  <c:v>18.364325863675827</c:v>
                </c:pt>
                <c:pt idx="1182">
                  <c:v>18.329966150329629</c:v>
                </c:pt>
                <c:pt idx="1183">
                  <c:v>18.295534653310256</c:v>
                </c:pt>
                <c:pt idx="1184">
                  <c:v>18.261031225598259</c:v>
                </c:pt>
                <c:pt idx="1185">
                  <c:v>18.226455719943282</c:v>
                </c:pt>
                <c:pt idx="1186">
                  <c:v>18.191807988864049</c:v>
                </c:pt>
                <c:pt idx="1187">
                  <c:v>18.157087884648352</c:v>
                </c:pt>
                <c:pt idx="1188">
                  <c:v>18.122295259353034</c:v>
                </c:pt>
                <c:pt idx="1189">
                  <c:v>18.087429964803977</c:v>
                </c:pt>
                <c:pt idx="1190">
                  <c:v>18.052491852596077</c:v>
                </c:pt>
                <c:pt idx="1191">
                  <c:v>18.017480774093269</c:v>
                </c:pt>
                <c:pt idx="1192">
                  <c:v>17.982396580428475</c:v>
                </c:pt>
                <c:pt idx="1193">
                  <c:v>17.947239122503621</c:v>
                </c:pt>
                <c:pt idx="1194">
                  <c:v>17.912008250989651</c:v>
                </c:pt>
                <c:pt idx="1195">
                  <c:v>17.876703816326462</c:v>
                </c:pt>
                <c:pt idx="1196">
                  <c:v>17.841325668722966</c:v>
                </c:pt>
                <c:pt idx="1197">
                  <c:v>17.805873658157058</c:v>
                </c:pt>
                <c:pt idx="1198">
                  <c:v>17.770347634375593</c:v>
                </c:pt>
                <c:pt idx="1199">
                  <c:v>17.734747446894438</c:v>
                </c:pt>
                <c:pt idx="1200">
                  <c:v>17.699072944998441</c:v>
                </c:pt>
                <c:pt idx="1201">
                  <c:v>17.663323977741438</c:v>
                </c:pt>
                <c:pt idx="1202">
                  <c:v>17.627500393946256</c:v>
                </c:pt>
                <c:pt idx="1203">
                  <c:v>17.591602042204734</c:v>
                </c:pt>
                <c:pt idx="1204">
                  <c:v>17.555628770877721</c:v>
                </c:pt>
                <c:pt idx="1205">
                  <c:v>17.519580428095082</c:v>
                </c:pt>
                <c:pt idx="1206">
                  <c:v>17.48345686175572</c:v>
                </c:pt>
                <c:pt idx="1207">
                  <c:v>17.447257919527573</c:v>
                </c:pt>
                <c:pt idx="1208">
                  <c:v>17.410983448847634</c:v>
                </c:pt>
                <c:pt idx="1209">
                  <c:v>17.374633296921971</c:v>
                </c:pt>
                <c:pt idx="1210">
                  <c:v>17.338207310725739</c:v>
                </c:pt>
                <c:pt idx="1211">
                  <c:v>17.301705337003199</c:v>
                </c:pt>
                <c:pt idx="1212">
                  <c:v>17.265127222267715</c:v>
                </c:pt>
                <c:pt idx="1213">
                  <c:v>17.228472812801833</c:v>
                </c:pt>
                <c:pt idx="1214">
                  <c:v>17.191741954657225</c:v>
                </c:pt>
                <c:pt idx="1215">
                  <c:v>17.154934493654775</c:v>
                </c:pt>
                <c:pt idx="1216">
                  <c:v>17.118050275384572</c:v>
                </c:pt>
                <c:pt idx="1217">
                  <c:v>17.08108914520594</c:v>
                </c:pt>
                <c:pt idx="1218">
                  <c:v>17.04405094824747</c:v>
                </c:pt>
                <c:pt idx="1219">
                  <c:v>17.006935529407048</c:v>
                </c:pt>
                <c:pt idx="1220">
                  <c:v>16.96974273335189</c:v>
                </c:pt>
                <c:pt idx="1221">
                  <c:v>16.932472404518549</c:v>
                </c:pt>
                <c:pt idx="1222">
                  <c:v>16.895124387112979</c:v>
                </c:pt>
                <c:pt idx="1223">
                  <c:v>16.85769852511056</c:v>
                </c:pt>
                <c:pt idx="1224">
                  <c:v>16.820194662256114</c:v>
                </c:pt>
                <c:pt idx="1225">
                  <c:v>16.78261264206397</c:v>
                </c:pt>
                <c:pt idx="1226">
                  <c:v>16.744952307817986</c:v>
                </c:pt>
                <c:pt idx="1227">
                  <c:v>16.707213502571577</c:v>
                </c:pt>
                <c:pt idx="1228">
                  <c:v>16.669396069147798</c:v>
                </c:pt>
                <c:pt idx="1229">
                  <c:v>16.631499850139328</c:v>
                </c:pt>
                <c:pt idx="1230">
                  <c:v>16.59352468790857</c:v>
                </c:pt>
                <c:pt idx="1231">
                  <c:v>16.555470424587661</c:v>
                </c:pt>
                <c:pt idx="1232">
                  <c:v>16.517336902078515</c:v>
                </c:pt>
                <c:pt idx="1233">
                  <c:v>16.479123962052913</c:v>
                </c:pt>
                <c:pt idx="1234">
                  <c:v>16.44083144595249</c:v>
                </c:pt>
                <c:pt idx="1235">
                  <c:v>16.40245919498884</c:v>
                </c:pt>
                <c:pt idx="1236">
                  <c:v>16.364007050143542</c:v>
                </c:pt>
                <c:pt idx="1237">
                  <c:v>16.32547485216821</c:v>
                </c:pt>
                <c:pt idx="1238">
                  <c:v>16.286862441584564</c:v>
                </c:pt>
                <c:pt idx="1239">
                  <c:v>16.248169658684468</c:v>
                </c:pt>
                <c:pt idx="1240">
                  <c:v>16.20939634353001</c:v>
                </c:pt>
                <c:pt idx="1241">
                  <c:v>16.170542335953535</c:v>
                </c:pt>
                <c:pt idx="1242">
                  <c:v>16.131607475557715</c:v>
                </c:pt>
                <c:pt idx="1243">
                  <c:v>16.092591601715629</c:v>
                </c:pt>
                <c:pt idx="1244">
                  <c:v>16.05349455357079</c:v>
                </c:pt>
                <c:pt idx="1245">
                  <c:v>16.014316170037244</c:v>
                </c:pt>
                <c:pt idx="1246">
                  <c:v>15.975056289799614</c:v>
                </c:pt>
                <c:pt idx="1247">
                  <c:v>15.935714751313164</c:v>
                </c:pt>
                <c:pt idx="1248">
                  <c:v>15.896291392803896</c:v>
                </c:pt>
                <c:pt idx="1249">
                  <c:v>15.85678605226858</c:v>
                </c:pt>
                <c:pt idx="1250">
                  <c:v>15.817198567474861</c:v>
                </c:pt>
                <c:pt idx="1251">
                  <c:v>15.777528775961299</c:v>
                </c:pt>
                <c:pt idx="1252">
                  <c:v>15.737776515037471</c:v>
                </c:pt>
                <c:pt idx="1253">
                  <c:v>15.697941621784024</c:v>
                </c:pt>
                <c:pt idx="1254">
                  <c:v>15.658023933052771</c:v>
                </c:pt>
                <c:pt idx="1255">
                  <c:v>15.618023285466753</c:v>
                </c:pt>
                <c:pt idx="1256">
                  <c:v>15.577939515420319</c:v>
                </c:pt>
                <c:pt idx="1257">
                  <c:v>15.537772459079212</c:v>
                </c:pt>
                <c:pt idx="1258">
                  <c:v>15.497521952380659</c:v>
                </c:pt>
                <c:pt idx="1259">
                  <c:v>15.457187831033428</c:v>
                </c:pt>
                <c:pt idx="1260">
                  <c:v>15.416769930517942</c:v>
                </c:pt>
                <c:pt idx="1261">
                  <c:v>15.376268086086341</c:v>
                </c:pt>
                <c:pt idx="1262">
                  <c:v>15.335682132762591</c:v>
                </c:pt>
                <c:pt idx="1263">
                  <c:v>15.295011905342548</c:v>
                </c:pt>
                <c:pt idx="1264">
                  <c:v>15.254257238394059</c:v>
                </c:pt>
                <c:pt idx="1265">
                  <c:v>15.213417966257067</c:v>
                </c:pt>
                <c:pt idx="1266">
                  <c:v>15.172493923043675</c:v>
                </c:pt>
                <c:pt idx="1267">
                  <c:v>15.131484942638261</c:v>
                </c:pt>
                <c:pt idx="1268">
                  <c:v>15.090390858697569</c:v>
                </c:pt>
                <c:pt idx="1269">
                  <c:v>15.04921150465079</c:v>
                </c:pt>
                <c:pt idx="1270">
                  <c:v>15.007946713699686</c:v>
                </c:pt>
                <c:pt idx="1271">
                  <c:v>14.966596318818668</c:v>
                </c:pt>
                <c:pt idx="1272">
                  <c:v>14.925160152754897</c:v>
                </c:pt>
                <c:pt idx="1273">
                  <c:v>14.883638048028399</c:v>
                </c:pt>
                <c:pt idx="1274">
                  <c:v>14.842029836932152</c:v>
                </c:pt>
                <c:pt idx="1275">
                  <c:v>14.800335351532198</c:v>
                </c:pt>
                <c:pt idx="1276">
                  <c:v>14.758554423667752</c:v>
                </c:pt>
                <c:pt idx="1277">
                  <c:v>14.716686884951299</c:v>
                </c:pt>
                <c:pt idx="1278">
                  <c:v>14.674732566768707</c:v>
                </c:pt>
                <c:pt idx="1279">
                  <c:v>14.632691300279333</c:v>
                </c:pt>
                <c:pt idx="1280">
                  <c:v>14.590562916416138</c:v>
                </c:pt>
                <c:pt idx="1281">
                  <c:v>14.548347245885799</c:v>
                </c:pt>
                <c:pt idx="1282">
                  <c:v>14.506044119168807</c:v>
                </c:pt>
                <c:pt idx="1283">
                  <c:v>14.463653366519603</c:v>
                </c:pt>
                <c:pt idx="1284">
                  <c:v>14.421174817966683</c:v>
                </c:pt>
                <c:pt idx="1285">
                  <c:v>14.37860830331271</c:v>
                </c:pt>
                <c:pt idx="1286">
                  <c:v>14.335953652134632</c:v>
                </c:pt>
                <c:pt idx="1287">
                  <c:v>14.293210693783813</c:v>
                </c:pt>
                <c:pt idx="1288">
                  <c:v>14.25037925738615</c:v>
                </c:pt>
                <c:pt idx="1289">
                  <c:v>14.207459171842173</c:v>
                </c:pt>
                <c:pt idx="1290">
                  <c:v>14.164450265827202</c:v>
                </c:pt>
                <c:pt idx="1291">
                  <c:v>14.12135236779144</c:v>
                </c:pt>
                <c:pt idx="1292">
                  <c:v>14.078165305960122</c:v>
                </c:pt>
                <c:pt idx="1293">
                  <c:v>14.034888908333622</c:v>
                </c:pt>
                <c:pt idx="1294">
                  <c:v>13.991523002687604</c:v>
                </c:pt>
                <c:pt idx="1295">
                  <c:v>13.948067416573121</c:v>
                </c:pt>
                <c:pt idx="1296">
                  <c:v>13.904521977316772</c:v>
                </c:pt>
                <c:pt idx="1297">
                  <c:v>13.860886512020814</c:v>
                </c:pt>
                <c:pt idx="1298">
                  <c:v>13.817160847563304</c:v>
                </c:pt>
                <c:pt idx="1299">
                  <c:v>13.773344810598244</c:v>
                </c:pt>
                <c:pt idx="1300">
                  <c:v>13.729438227555685</c:v>
                </c:pt>
                <c:pt idx="1301">
                  <c:v>13.685440924641886</c:v>
                </c:pt>
                <c:pt idx="1302">
                  <c:v>13.641352727839452</c:v>
                </c:pt>
                <c:pt idx="1303">
                  <c:v>13.597173462907465</c:v>
                </c:pt>
                <c:pt idx="1304">
                  <c:v>13.552902955381619</c:v>
                </c:pt>
                <c:pt idx="1305">
                  <c:v>13.508541030574376</c:v>
                </c:pt>
                <c:pt idx="1306">
                  <c:v>13.464087513575093</c:v>
                </c:pt>
                <c:pt idx="1307">
                  <c:v>13.419542229250172</c:v>
                </c:pt>
                <c:pt idx="1308">
                  <c:v>13.374905002243201</c:v>
                </c:pt>
                <c:pt idx="1309">
                  <c:v>13.330175656975106</c:v>
                </c:pt>
                <c:pt idx="1310">
                  <c:v>13.285354017644291</c:v>
                </c:pt>
                <c:pt idx="1311">
                  <c:v>13.240439908226787</c:v>
                </c:pt>
                <c:pt idx="1312">
                  <c:v>13.195433152476399</c:v>
                </c:pt>
                <c:pt idx="1313">
                  <c:v>13.150333573924863</c:v>
                </c:pt>
                <c:pt idx="1314">
                  <c:v>13.105140995881991</c:v>
                </c:pt>
                <c:pt idx="1315">
                  <c:v>13.059855241435821</c:v>
                </c:pt>
                <c:pt idx="1316">
                  <c:v>13.01447613345278</c:v>
                </c:pt>
                <c:pt idx="1317">
                  <c:v>12.969003494577825</c:v>
                </c:pt>
                <c:pt idx="1318">
                  <c:v>12.923437147234608</c:v>
                </c:pt>
                <c:pt idx="1319">
                  <c:v>12.877776913625635</c:v>
                </c:pt>
                <c:pt idx="1320">
                  <c:v>12.832022615732411</c:v>
                </c:pt>
                <c:pt idx="1321">
                  <c:v>12.786174075315611</c:v>
                </c:pt>
                <c:pt idx="1322">
                  <c:v>12.740231113915232</c:v>
                </c:pt>
                <c:pt idx="1323">
                  <c:v>12.694193552850766</c:v>
                </c:pt>
                <c:pt idx="1324">
                  <c:v>12.648061213221339</c:v>
                </c:pt>
                <c:pt idx="1325">
                  <c:v>12.601833915905903</c:v>
                </c:pt>
                <c:pt idx="1326">
                  <c:v>12.555511481563375</c:v>
                </c:pt>
                <c:pt idx="1327">
                  <c:v>12.509093730632815</c:v>
                </c:pt>
                <c:pt idx="1328">
                  <c:v>12.462580483333587</c:v>
                </c:pt>
                <c:pt idx="1329">
                  <c:v>12.415971559665538</c:v>
                </c:pt>
                <c:pt idx="1330">
                  <c:v>12.369266779409145</c:v>
                </c:pt>
                <c:pt idx="1331">
                  <c:v>12.322465962125708</c:v>
                </c:pt>
                <c:pt idx="1332">
                  <c:v>12.275568927157499</c:v>
                </c:pt>
                <c:pt idx="1333">
                  <c:v>12.228575493627947</c:v>
                </c:pt>
                <c:pt idx="1334">
                  <c:v>12.181485480441802</c:v>
                </c:pt>
                <c:pt idx="1335">
                  <c:v>12.134298706285323</c:v>
                </c:pt>
                <c:pt idx="1336">
                  <c:v>12.087014989626436</c:v>
                </c:pt>
                <c:pt idx="1337">
                  <c:v>12.039634148714908</c:v>
                </c:pt>
                <c:pt idx="1338">
                  <c:v>11.992156001582543</c:v>
                </c:pt>
                <c:pt idx="1339">
                  <c:v>11.944580366043338</c:v>
                </c:pt>
                <c:pt idx="1340">
                  <c:v>11.896907059693673</c:v>
                </c:pt>
                <c:pt idx="1341">
                  <c:v>11.849135899912481</c:v>
                </c:pt>
                <c:pt idx="1342">
                  <c:v>11.801266703861456</c:v>
                </c:pt>
                <c:pt idx="1343">
                  <c:v>11.753299288485181</c:v>
                </c:pt>
                <c:pt idx="1344">
                  <c:v>11.705233470511365</c:v>
                </c:pt>
                <c:pt idx="1345">
                  <c:v>11.65706906645099</c:v>
                </c:pt>
                <c:pt idx="1346">
                  <c:v>11.608805892598522</c:v>
                </c:pt>
                <c:pt idx="1347">
                  <c:v>11.560443765032057</c:v>
                </c:pt>
                <c:pt idx="1348">
                  <c:v>11.511982499613557</c:v>
                </c:pt>
                <c:pt idx="1349">
                  <c:v>11.463421911988997</c:v>
                </c:pt>
                <c:pt idx="1350">
                  <c:v>11.414761817588563</c:v>
                </c:pt>
                <c:pt idx="1351">
                  <c:v>11.366002031626854</c:v>
                </c:pt>
                <c:pt idx="1352">
                  <c:v>11.317142369103054</c:v>
                </c:pt>
                <c:pt idx="1353">
                  <c:v>11.268182644801135</c:v>
                </c:pt>
                <c:pt idx="1354">
                  <c:v>11.21912267329003</c:v>
                </c:pt>
                <c:pt idx="1355">
                  <c:v>11.169962268923854</c:v>
                </c:pt>
                <c:pt idx="1356">
                  <c:v>11.120701245842067</c:v>
                </c:pt>
                <c:pt idx="1357">
                  <c:v>11.071339417969689</c:v>
                </c:pt>
                <c:pt idx="1358">
                  <c:v>11.021876599017487</c:v>
                </c:pt>
                <c:pt idx="1359">
                  <c:v>10.972312602482157</c:v>
                </c:pt>
                <c:pt idx="1360">
                  <c:v>10.922647241646544</c:v>
                </c:pt>
                <c:pt idx="1361">
                  <c:v>10.872880329579829</c:v>
                </c:pt>
                <c:pt idx="1362">
                  <c:v>10.823011679137721</c:v>
                </c:pt>
                <c:pt idx="1363">
                  <c:v>10.773041102962663</c:v>
                </c:pt>
                <c:pt idx="1364">
                  <c:v>10.722968413484026</c:v>
                </c:pt>
                <c:pt idx="1365">
                  <c:v>10.672793422918309</c:v>
                </c:pt>
                <c:pt idx="1366">
                  <c:v>10.622515943269349</c:v>
                </c:pt>
                <c:pt idx="1367">
                  <c:v>10.572135786328516</c:v>
                </c:pt>
                <c:pt idx="1368">
                  <c:v>10.521652763674915</c:v>
                </c:pt>
                <c:pt idx="1369">
                  <c:v>10.47106668667559</c:v>
                </c:pt>
                <c:pt idx="1370">
                  <c:v>10.420377366485722</c:v>
                </c:pt>
                <c:pt idx="1371">
                  <c:v>10.369584614048856</c:v>
                </c:pt>
                <c:pt idx="1372">
                  <c:v>10.318688240097075</c:v>
                </c:pt>
                <c:pt idx="1373">
                  <c:v>10.267688055151231</c:v>
                </c:pt>
                <c:pt idx="1374">
                  <c:v>10.21658386952114</c:v>
                </c:pt>
                <c:pt idx="1375">
                  <c:v>10.165375493305788</c:v>
                </c:pt>
                <c:pt idx="1376">
                  <c:v>10.114062736393555</c:v>
                </c:pt>
                <c:pt idx="1377">
                  <c:v>10.062645408462402</c:v>
                </c:pt>
                <c:pt idx="1378">
                  <c:v>10.011123318980097</c:v>
                </c:pt>
                <c:pt idx="1379">
                  <c:v>9.9594962772044173</c:v>
                </c:pt>
                <c:pt idx="1380">
                  <c:v>9.907764092183367</c:v>
                </c:pt>
                <c:pt idx="1381">
                  <c:v>9.8559265727553846</c:v>
                </c:pt>
                <c:pt idx="1382">
                  <c:v>9.8039835275495495</c:v>
                </c:pt>
                <c:pt idx="1383">
                  <c:v>9.7519347649858084</c:v>
                </c:pt>
                <c:pt idx="1384">
                  <c:v>9.6997800932751783</c:v>
                </c:pt>
                <c:pt idx="1385">
                  <c:v>9.6475193204199705</c:v>
                </c:pt>
                <c:pt idx="1386">
                  <c:v>9.5951522542139855</c:v>
                </c:pt>
                <c:pt idx="1387">
                  <c:v>9.5426787022427551</c:v>
                </c:pt>
                <c:pt idx="1388">
                  <c:v>9.4900984718837442</c:v>
                </c:pt>
                <c:pt idx="1389">
                  <c:v>9.4374113703065632</c:v>
                </c:pt>
                <c:pt idx="1390">
                  <c:v>9.3846172044731926</c:v>
                </c:pt>
                <c:pt idx="1391">
                  <c:v>9.3317157811382039</c:v>
                </c:pt>
                <c:pt idx="1392">
                  <c:v>9.2787069068489654</c:v>
                </c:pt>
                <c:pt idx="1393">
                  <c:v>9.2255903879458785</c:v>
                </c:pt>
                <c:pt idx="1394">
                  <c:v>9.1723660305625803</c:v>
                </c:pt>
                <c:pt idx="1395">
                  <c:v>9.1190336406261725</c:v>
                </c:pt>
                <c:pt idx="1396">
                  <c:v>9.065593023857442</c:v>
                </c:pt>
                <c:pt idx="1397">
                  <c:v>9.012043985771081</c:v>
                </c:pt>
                <c:pt idx="1398">
                  <c:v>8.9583863316759036</c:v>
                </c:pt>
                <c:pt idx="1399">
                  <c:v>8.9046198666750769</c:v>
                </c:pt>
                <c:pt idx="1400">
                  <c:v>8.8507443956663359</c:v>
                </c:pt>
                <c:pt idx="1401">
                  <c:v>8.7967597233422126</c:v>
                </c:pt>
                <c:pt idx="1402">
                  <c:v>8.7426656541902492</c:v>
                </c:pt>
                <c:pt idx="1403">
                  <c:v>8.688461992493238</c:v>
                </c:pt>
                <c:pt idx="1404">
                  <c:v>8.6341485423294326</c:v>
                </c:pt>
                <c:pt idx="1405">
                  <c:v>8.5797251075727754</c:v>
                </c:pt>
                <c:pt idx="1406">
                  <c:v>8.5251914918931266</c:v>
                </c:pt>
                <c:pt idx="1407">
                  <c:v>8.4705474987564831</c:v>
                </c:pt>
                <c:pt idx="1408">
                  <c:v>8.4157929314252211</c:v>
                </c:pt>
                <c:pt idx="1409">
                  <c:v>8.3609275929582978</c:v>
                </c:pt>
                <c:pt idx="1410">
                  <c:v>8.3059512862114957</c:v>
                </c:pt>
                <c:pt idx="1411">
                  <c:v>8.2508638138376469</c:v>
                </c:pt>
                <c:pt idx="1412">
                  <c:v>8.1956649782868602</c:v>
                </c:pt>
                <c:pt idx="1413">
                  <c:v>8.1403545818067418</c:v>
                </c:pt>
                <c:pt idx="1414">
                  <c:v>8.0849324264426343</c:v>
                </c:pt>
                <c:pt idx="1415">
                  <c:v>8.0293983140378433</c:v>
                </c:pt>
                <c:pt idx="1416">
                  <c:v>7.9737520462338551</c:v>
                </c:pt>
                <c:pt idx="1417">
                  <c:v>7.9179934244705859</c:v>
                </c:pt>
                <c:pt idx="1418">
                  <c:v>7.8621222499865935</c:v>
                </c:pt>
                <c:pt idx="1419">
                  <c:v>7.8061383238193125</c:v>
                </c:pt>
                <c:pt idx="1420">
                  <c:v>7.7500414468052963</c:v>
                </c:pt>
                <c:pt idx="1421">
                  <c:v>7.6938314195804267</c:v>
                </c:pt>
                <c:pt idx="1422">
                  <c:v>7.6375080425801567</c:v>
                </c:pt>
                <c:pt idx="1423">
                  <c:v>7.581071116039749</c:v>
                </c:pt>
                <c:pt idx="1424">
                  <c:v>7.5245204399944905</c:v>
                </c:pt>
                <c:pt idx="1425">
                  <c:v>7.4678558142799334</c:v>
                </c:pt>
                <c:pt idx="1426">
                  <c:v>7.4110770385321265</c:v>
                </c:pt>
                <c:pt idx="1427">
                  <c:v>7.3541839121878478</c:v>
                </c:pt>
                <c:pt idx="1428">
                  <c:v>7.2971762344848301</c:v>
                </c:pt>
                <c:pt idx="1429">
                  <c:v>7.2400538044620042</c:v>
                </c:pt>
                <c:pt idx="1430">
                  <c:v>7.1828164209597221</c:v>
                </c:pt>
                <c:pt idx="1431">
                  <c:v>7.1254638826199939</c:v>
                </c:pt>
                <c:pt idx="1432">
                  <c:v>7.0679959878867216</c:v>
                </c:pt>
                <c:pt idx="1433">
                  <c:v>7.0104125350059254</c:v>
                </c:pt>
                <c:pt idx="1434">
                  <c:v>6.9527133220259909</c:v>
                </c:pt>
                <c:pt idx="1435">
                  <c:v>6.8948981467978854</c:v>
                </c:pt>
                <c:pt idx="1436">
                  <c:v>6.8369668069754042</c:v>
                </c:pt>
                <c:pt idx="1437">
                  <c:v>6.7789191000154023</c:v>
                </c:pt>
                <c:pt idx="1438">
                  <c:v>6.7207548231780141</c:v>
                </c:pt>
                <c:pt idx="1439">
                  <c:v>6.6624737735269104</c:v>
                </c:pt>
                <c:pt idx="1440">
                  <c:v>6.6040757479295173</c:v>
                </c:pt>
                <c:pt idx="1441">
                  <c:v>6.5455605430572508</c:v>
                </c:pt>
                <c:pt idx="1442">
                  <c:v>6.4869279553857533</c:v>
                </c:pt>
                <c:pt idx="1443">
                  <c:v>6.4281777811951288</c:v>
                </c:pt>
                <c:pt idx="1444">
                  <c:v>6.3693098165701771</c:v>
                </c:pt>
                <c:pt idx="1445">
                  <c:v>6.3103238574006246</c:v>
                </c:pt>
                <c:pt idx="1446">
                  <c:v>6.2512196993813607</c:v>
                </c:pt>
                <c:pt idx="1447">
                  <c:v>6.1919971380126704</c:v>
                </c:pt>
                <c:pt idx="1448">
                  <c:v>6.1326559686004698</c:v>
                </c:pt>
                <c:pt idx="1449">
                  <c:v>6.073195986256545</c:v>
                </c:pt>
                <c:pt idx="1450">
                  <c:v>6.013616985898774</c:v>
                </c:pt>
                <c:pt idx="1451">
                  <c:v>5.9539187622513721</c:v>
                </c:pt>
                <c:pt idx="1452">
                  <c:v>5.8941011098451206</c:v>
                </c:pt>
                <c:pt idx="1453">
                  <c:v>5.8341638230176001</c:v>
                </c:pt>
                <c:pt idx="1454">
                  <c:v>5.7741066959134315</c:v>
                </c:pt>
                <c:pt idx="1455">
                  <c:v>5.7139295224844968</c:v>
                </c:pt>
                <c:pt idx="1456">
                  <c:v>5.6536320964901856</c:v>
                </c:pt>
                <c:pt idx="1457">
                  <c:v>5.5932142114976218</c:v>
                </c:pt>
                <c:pt idx="1458">
                  <c:v>5.532675660881897</c:v>
                </c:pt>
                <c:pt idx="1459">
                  <c:v>5.4720162378263097</c:v>
                </c:pt>
                <c:pt idx="1460">
                  <c:v>5.4112357353225899</c:v>
                </c:pt>
                <c:pt idx="1461">
                  <c:v>5.350333946171137</c:v>
                </c:pt>
                <c:pt idx="1462">
                  <c:v>5.2893106629812543</c:v>
                </c:pt>
                <c:pt idx="1463">
                  <c:v>5.2281656781713775</c:v>
                </c:pt>
                <c:pt idx="1464">
                  <c:v>5.1668987839693123</c:v>
                </c:pt>
                <c:pt idx="1465">
                  <c:v>5.1055097724124581</c:v>
                </c:pt>
                <c:pt idx="1466">
                  <c:v>5.0439984353480503</c:v>
                </c:pt>
                <c:pt idx="1467">
                  <c:v>4.9823645644333858</c:v>
                </c:pt>
                <c:pt idx="1468">
                  <c:v>4.9206079511360548</c:v>
                </c:pt>
                <c:pt idx="1469">
                  <c:v>4.8587283867341782</c:v>
                </c:pt>
                <c:pt idx="1470">
                  <c:v>4.7967256623166303</c:v>
                </c:pt>
                <c:pt idx="1471">
                  <c:v>4.7345995687832731</c:v>
                </c:pt>
                <c:pt idx="1472">
                  <c:v>4.6723498968451915</c:v>
                </c:pt>
                <c:pt idx="1473">
                  <c:v>4.6099764370249172</c:v>
                </c:pt>
                <c:pt idx="1474">
                  <c:v>4.5474789796566624</c:v>
                </c:pt>
                <c:pt idx="1475">
                  <c:v>4.4848573148865452</c:v>
                </c:pt>
                <c:pt idx="1476">
                  <c:v>4.4221112326728251</c:v>
                </c:pt>
                <c:pt idx="1477">
                  <c:v>4.3592405227861271</c:v>
                </c:pt>
                <c:pt idx="1478">
                  <c:v>4.2962449748096754</c:v>
                </c:pt>
                <c:pt idx="1479">
                  <c:v>4.2331243781395154</c:v>
                </c:pt>
                <c:pt idx="1480">
                  <c:v>4.1698785219847485</c:v>
                </c:pt>
                <c:pt idx="1481">
                  <c:v>4.106507195367751</c:v>
                </c:pt>
                <c:pt idx="1482">
                  <c:v>4.0430101871244117</c:v>
                </c:pt>
                <c:pt idx="1483">
                  <c:v>3.9793872859043522</c:v>
                </c:pt>
                <c:pt idx="1484">
                  <c:v>3.9156382801711511</c:v>
                </c:pt>
                <c:pt idx="1485">
                  <c:v>3.8517629582025785</c:v>
                </c:pt>
                <c:pt idx="1486">
                  <c:v>3.7877611080908151</c:v>
                </c:pt>
                <c:pt idx="1487">
                  <c:v>3.723632517742677</c:v>
                </c:pt>
                <c:pt idx="1488">
                  <c:v>3.6593769748798421</c:v>
                </c:pt>
                <c:pt idx="1489">
                  <c:v>3.5949942670390782</c:v>
                </c:pt>
                <c:pt idx="1490">
                  <c:v>3.5304841815724575</c:v>
                </c:pt>
                <c:pt idx="1491">
                  <c:v>3.4658465056475887</c:v>
                </c:pt>
                <c:pt idx="1492">
                  <c:v>3.4010810262478324</c:v>
                </c:pt>
                <c:pt idx="1493">
                  <c:v>3.3361875301725301</c:v>
                </c:pt>
                <c:pt idx="1494">
                  <c:v>3.2711658040372211</c:v>
                </c:pt>
                <c:pt idx="1495">
                  <c:v>3.2060156342738648</c:v>
                </c:pt>
                <c:pt idx="1496">
                  <c:v>3.1407368071310611</c:v>
                </c:pt>
                <c:pt idx="1497">
                  <c:v>3.0753291086742713</c:v>
                </c:pt>
                <c:pt idx="1498">
                  <c:v>3.0097923247860354</c:v>
                </c:pt>
                <c:pt idx="1499">
                  <c:v>2.9441262411661917</c:v>
                </c:pt>
                <c:pt idx="15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9-49DD-B29D-926F55716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429008"/>
        <c:axId val="1358443152"/>
      </c:scatterChart>
      <c:valAx>
        <c:axId val="13584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Rotor Speed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43152"/>
        <c:crosses val="autoZero"/>
        <c:crossBetween val="midCat"/>
      </c:valAx>
      <c:valAx>
        <c:axId val="13584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Current (A)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480061</xdr:colOff>
      <xdr:row>1</xdr:row>
      <xdr:rowOff>137160</xdr:rowOff>
    </xdr:from>
    <xdr:to>
      <xdr:col>13</xdr:col>
      <xdr:colOff>449581</xdr:colOff>
      <xdr:row>17</xdr:row>
      <xdr:rowOff>68627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AE2A70-AD6F-492A-A9B4-282272995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1" y="320040"/>
          <a:ext cx="4846320" cy="2872787"/>
        </a:xfrm>
        <a:prstGeom prst="rect">
          <a:avLst/>
        </a:prstGeom>
      </xdr:spPr>
    </xdr:pic>
    <xdr:clientData/>
  </xdr:twoCellAnchor>
  <xdr:twoCellAnchor editAs="oneCell">
    <xdr:from>
      <xdr:col>14</xdr:col>
      <xdr:colOff>220981</xdr:colOff>
      <xdr:row>1</xdr:row>
      <xdr:rowOff>160020</xdr:rowOff>
    </xdr:from>
    <xdr:to>
      <xdr:col>20</xdr:col>
      <xdr:colOff>256495</xdr:colOff>
      <xdr:row>12</xdr:row>
      <xdr:rowOff>129540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B5D6B9-1BDC-4D01-8B65-A711AFF544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80221" y="342900"/>
          <a:ext cx="3693114" cy="1996440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419100</xdr:colOff>
      <xdr:row>13</xdr:row>
      <xdr:rowOff>76201</xdr:rowOff>
    </xdr:from>
    <xdr:to>
      <xdr:col>19</xdr:col>
      <xdr:colOff>182880</xdr:colOff>
      <xdr:row>20</xdr:row>
      <xdr:rowOff>158259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639927-8C0D-4EA0-A3DE-32AA37215E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87940" y="2468881"/>
          <a:ext cx="2202180" cy="1362218"/>
        </a:xfrm>
        <a:prstGeom prst="rect">
          <a:avLst/>
        </a:prstGeom>
      </xdr:spPr>
    </xdr:pic>
    <xdr:clientData/>
  </xdr:twoCellAnchor>
  <xdr:twoCellAnchor editAs="oneCell">
    <xdr:from>
      <xdr:col>7</xdr:col>
      <xdr:colOff>160020</xdr:colOff>
      <xdr:row>17</xdr:row>
      <xdr:rowOff>160020</xdr:rowOff>
    </xdr:from>
    <xdr:to>
      <xdr:col>12</xdr:col>
      <xdr:colOff>53339</xdr:colOff>
      <xdr:row>25</xdr:row>
      <xdr:rowOff>141763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B5FD1D-8B3A-4814-A369-29DB455B9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52060" y="3284220"/>
          <a:ext cx="2941319" cy="14447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14</xdr:row>
      <xdr:rowOff>30480</xdr:rowOff>
    </xdr:from>
    <xdr:to>
      <xdr:col>20</xdr:col>
      <xdr:colOff>1905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3BC15-2DCE-411B-AEAD-564A95EC3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468630</xdr:colOff>
      <xdr:row>28</xdr:row>
      <xdr:rowOff>49530</xdr:rowOff>
    </xdr:from>
    <xdr:to>
      <xdr:col>19</xdr:col>
      <xdr:colOff>495299</xdr:colOff>
      <xdr:row>39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1619D0-2A65-4E35-A68F-8C7767E62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487680</xdr:colOff>
      <xdr:row>1</xdr:row>
      <xdr:rowOff>160020</xdr:rowOff>
    </xdr:from>
    <xdr:to>
      <xdr:col>20</xdr:col>
      <xdr:colOff>0</xdr:colOff>
      <xdr:row>15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6B02AB-1A38-48BC-A20E-0C7B7906F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tabSelected="1" workbookViewId="0">
      <selection activeCell="B1" sqref="B1:G2"/>
    </sheetView>
  </sheetViews>
  <sheetFormatPr defaultRowHeight="15" x14ac:dyDescent="0.25"/>
  <cols>
    <col min="2" max="2" width="21.28515625" customWidth="1"/>
    <col min="3" max="3" width="19.5703125" customWidth="1"/>
    <col min="4" max="4" width="17.85546875" customWidth="1"/>
    <col min="6" max="6" width="25.7109375" customWidth="1"/>
    <col min="7" max="7" width="9.28515625" customWidth="1"/>
    <col min="11" max="11" width="18.28515625" customWidth="1"/>
    <col min="12" max="12" width="15.140625" customWidth="1"/>
    <col min="13" max="13" width="12.5703125" customWidth="1"/>
  </cols>
  <sheetData>
    <row r="2" spans="2:7" ht="15.75" thickBot="1" x14ac:dyDescent="0.3"/>
    <row r="3" spans="2:7" x14ac:dyDescent="0.25">
      <c r="B3" s="1"/>
      <c r="C3" s="4" t="s">
        <v>13</v>
      </c>
      <c r="D3" s="5" t="s">
        <v>0</v>
      </c>
      <c r="F3" s="24" t="s">
        <v>23</v>
      </c>
      <c r="G3" s="25">
        <v>50</v>
      </c>
    </row>
    <row r="4" spans="2:7" x14ac:dyDescent="0.25">
      <c r="B4" s="13" t="s">
        <v>16</v>
      </c>
      <c r="C4" s="6">
        <v>380</v>
      </c>
      <c r="D4" s="7">
        <v>76</v>
      </c>
      <c r="F4" s="26" t="s">
        <v>22</v>
      </c>
      <c r="G4" s="27">
        <v>4</v>
      </c>
    </row>
    <row r="5" spans="2:7" ht="15.75" thickBot="1" x14ac:dyDescent="0.3">
      <c r="B5" s="13" t="s">
        <v>15</v>
      </c>
      <c r="C5" s="6">
        <v>5.2</v>
      </c>
      <c r="D5" s="7">
        <v>11.5</v>
      </c>
      <c r="F5" s="28" t="s">
        <v>24</v>
      </c>
      <c r="G5" s="29">
        <f>120*G3/G4</f>
        <v>1500</v>
      </c>
    </row>
    <row r="6" spans="2:7" ht="15.75" thickBot="1" x14ac:dyDescent="0.3">
      <c r="B6" s="14" t="s">
        <v>14</v>
      </c>
      <c r="C6" s="8">
        <v>445</v>
      </c>
      <c r="D6" s="9">
        <v>783</v>
      </c>
      <c r="F6" s="2"/>
      <c r="G6" s="2"/>
    </row>
    <row r="7" spans="2:7" ht="15.75" thickBot="1" x14ac:dyDescent="0.3">
      <c r="B7" s="15"/>
      <c r="F7" s="2"/>
      <c r="G7" s="2"/>
    </row>
    <row r="8" spans="2:7" ht="15.75" thickTop="1" x14ac:dyDescent="0.25">
      <c r="B8" s="16" t="s">
        <v>25</v>
      </c>
      <c r="C8" s="10">
        <v>70</v>
      </c>
      <c r="F8" s="2"/>
      <c r="G8" s="2"/>
    </row>
    <row r="9" spans="2:7" x14ac:dyDescent="0.25">
      <c r="B9" s="17" t="s">
        <v>26</v>
      </c>
      <c r="C9" s="11">
        <v>1.59</v>
      </c>
      <c r="F9" s="2"/>
      <c r="G9" s="2"/>
    </row>
    <row r="10" spans="2:7" x14ac:dyDescent="0.25">
      <c r="B10" s="17" t="s">
        <v>27</v>
      </c>
      <c r="C10" s="11">
        <v>380</v>
      </c>
      <c r="F10" s="2"/>
      <c r="G10" s="2"/>
    </row>
    <row r="11" spans="2:7" ht="15.75" thickBot="1" x14ac:dyDescent="0.3">
      <c r="B11" s="18" t="s">
        <v>28</v>
      </c>
      <c r="C11" s="12">
        <f>C10*C17</f>
        <v>380</v>
      </c>
      <c r="F11" s="2"/>
      <c r="G11" s="2"/>
    </row>
    <row r="12" spans="2:7" ht="15.75" thickTop="1" x14ac:dyDescent="0.25">
      <c r="B12" s="2"/>
      <c r="C12" s="2"/>
    </row>
    <row r="13" spans="2:7" ht="15.75" thickBot="1" x14ac:dyDescent="0.3">
      <c r="B13" s="2"/>
      <c r="C13" s="2"/>
    </row>
    <row r="14" spans="2:7" ht="15.75" thickBot="1" x14ac:dyDescent="0.3">
      <c r="B14" s="41" t="s">
        <v>31</v>
      </c>
      <c r="C14" s="42"/>
    </row>
    <row r="15" spans="2:7" x14ac:dyDescent="0.25">
      <c r="B15" s="20" t="s">
        <v>10</v>
      </c>
      <c r="C15" s="30" t="s">
        <v>32</v>
      </c>
    </row>
    <row r="16" spans="2:7" x14ac:dyDescent="0.25">
      <c r="B16" s="20" t="s">
        <v>11</v>
      </c>
      <c r="C16" s="22">
        <f>IF(C15="delta",1/SQRT(3),1)</f>
        <v>0.57735026918962584</v>
      </c>
      <c r="D16" s="3"/>
    </row>
    <row r="17" spans="2:4" ht="15.75" thickBot="1" x14ac:dyDescent="0.3">
      <c r="B17" s="21" t="s">
        <v>12</v>
      </c>
      <c r="C17" s="23">
        <f>IF(C15="delta",1,1/(SQRT(3)))</f>
        <v>1</v>
      </c>
    </row>
    <row r="18" spans="2:4" ht="15.75" thickBot="1" x14ac:dyDescent="0.3"/>
    <row r="19" spans="2:4" x14ac:dyDescent="0.25">
      <c r="B19" s="19"/>
      <c r="C19" s="4" t="s">
        <v>13</v>
      </c>
      <c r="D19" s="5" t="s">
        <v>0</v>
      </c>
    </row>
    <row r="20" spans="2:4" x14ac:dyDescent="0.25">
      <c r="B20" s="13" t="s">
        <v>28</v>
      </c>
      <c r="C20" s="6">
        <f>C4*C17</f>
        <v>380</v>
      </c>
      <c r="D20" s="7">
        <f>D4*C17</f>
        <v>76</v>
      </c>
    </row>
    <row r="21" spans="2:4" x14ac:dyDescent="0.25">
      <c r="B21" s="13" t="s">
        <v>29</v>
      </c>
      <c r="C21" s="6">
        <f>C5*C16</f>
        <v>3.0022213997860545</v>
      </c>
      <c r="D21" s="7">
        <f>D5*C16</f>
        <v>6.6395280956806975</v>
      </c>
    </row>
    <row r="22" spans="2:4" ht="15.75" thickBot="1" x14ac:dyDescent="0.3">
      <c r="B22" s="14" t="s">
        <v>30</v>
      </c>
      <c r="C22" s="8">
        <f>C6/3</f>
        <v>148.33333333333334</v>
      </c>
      <c r="D22" s="9">
        <f>D6/3</f>
        <v>261</v>
      </c>
    </row>
  </sheetData>
  <mergeCells count="1">
    <mergeCell ref="B14:C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/>
  </sheetViews>
  <sheetFormatPr defaultRowHeight="15" x14ac:dyDescent="0.25"/>
  <sheetData>
    <row r="1" spans="1:1" x14ac:dyDescent="0.25">
      <c r="A1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"/>
  <sheetViews>
    <sheetView workbookViewId="0">
      <selection activeCell="A3" sqref="A3"/>
    </sheetView>
  </sheetViews>
  <sheetFormatPr defaultRowHeight="15" x14ac:dyDescent="0.25"/>
  <cols>
    <col min="5" max="5" width="18" customWidth="1"/>
  </cols>
  <sheetData>
    <row r="2" spans="1:5" ht="15.75" thickBot="1" x14ac:dyDescent="0.3">
      <c r="A2" t="s">
        <v>81</v>
      </c>
    </row>
    <row r="3" spans="1:5" x14ac:dyDescent="0.25">
      <c r="A3" t="s">
        <v>82</v>
      </c>
      <c r="D3" s="19" t="s">
        <v>4</v>
      </c>
      <c r="E3" s="5">
        <f>Data!D20/Data!D21</f>
        <v>11.446596641324753</v>
      </c>
    </row>
    <row r="4" spans="1:5" x14ac:dyDescent="0.25">
      <c r="D4" s="13" t="s">
        <v>1</v>
      </c>
      <c r="E4" s="7">
        <f>Data!C9/2/Data!C16/Data!C16</f>
        <v>2.3849999999999998</v>
      </c>
    </row>
    <row r="5" spans="1:5" x14ac:dyDescent="0.25">
      <c r="D5" s="13" t="s">
        <v>2</v>
      </c>
      <c r="E5" s="7">
        <f>SQRT(Data!D20*Data!D20/Data!D21/Data!D21-(E4+E6)*(E4+E6))/2</f>
        <v>4.8982397887008453</v>
      </c>
    </row>
    <row r="6" spans="1:5" x14ac:dyDescent="0.25">
      <c r="D6" s="13" t="s">
        <v>3</v>
      </c>
      <c r="E6" s="7">
        <f>Data!D22/Data!D21/Data!D21-E4</f>
        <v>3.5356049149338356</v>
      </c>
    </row>
    <row r="7" spans="1:5" x14ac:dyDescent="0.25">
      <c r="D7" s="13" t="s">
        <v>5</v>
      </c>
      <c r="E7" s="7">
        <f>SQRT(Data!D20*Data!D20/Data!D21/Data!D21-(E4+E6)*(E4+E6))/2</f>
        <v>4.8982397887008453</v>
      </c>
    </row>
    <row r="8" spans="1:5" x14ac:dyDescent="0.25">
      <c r="D8" s="13" t="s">
        <v>6</v>
      </c>
      <c r="E8" s="7">
        <f>Data!C21/Data!C20</f>
        <v>7.9005826310159337E-3</v>
      </c>
    </row>
    <row r="9" spans="1:5" x14ac:dyDescent="0.25">
      <c r="D9" s="13" t="s">
        <v>7</v>
      </c>
      <c r="E9" s="7">
        <f>Data!C20*Data!C20/(Data!C22-Data!C8/3)</f>
        <v>1155.1999999999998</v>
      </c>
    </row>
    <row r="10" spans="1:5" ht="15.75" thickBot="1" x14ac:dyDescent="0.3">
      <c r="D10" s="14" t="s">
        <v>8</v>
      </c>
      <c r="E10" s="9">
        <f>1/SQRT(E8*E8-1/E9/E9)</f>
        <v>127.33961684875648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A16" sqref="A16"/>
    </sheetView>
  </sheetViews>
  <sheetFormatPr defaultRowHeight="15" x14ac:dyDescent="0.25"/>
  <sheetData>
    <row r="2" spans="1:1" x14ac:dyDescent="0.25">
      <c r="A2" t="s">
        <v>84</v>
      </c>
    </row>
    <row r="16" spans="1:1" x14ac:dyDescent="0.25">
      <c r="A16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03"/>
  <sheetViews>
    <sheetView topLeftCell="B16" workbookViewId="0">
      <selection activeCell="V38" sqref="V38"/>
    </sheetView>
  </sheetViews>
  <sheetFormatPr defaultColWidth="8.85546875" defaultRowHeight="15" x14ac:dyDescent="0.25"/>
  <cols>
    <col min="1" max="1" width="8.85546875" style="15"/>
    <col min="2" max="2" width="11.42578125" style="15" customWidth="1"/>
    <col min="3" max="3" width="14.28515625" style="15" customWidth="1"/>
    <col min="4" max="4" width="15.7109375" style="15" customWidth="1"/>
    <col min="5" max="5" width="14.7109375" style="15" customWidth="1"/>
    <col min="6" max="6" width="14.28515625" style="15" customWidth="1"/>
    <col min="7" max="7" width="15.28515625" style="15" customWidth="1"/>
    <col min="8" max="8" width="14" style="15" customWidth="1"/>
    <col min="9" max="16384" width="8.85546875" style="15"/>
  </cols>
  <sheetData>
    <row r="2" spans="2:10" ht="18.75" x14ac:dyDescent="0.35">
      <c r="B2" s="15" t="s">
        <v>21</v>
      </c>
      <c r="C2" s="15" t="s">
        <v>9</v>
      </c>
      <c r="D2" s="15" t="s">
        <v>17</v>
      </c>
      <c r="E2" s="15" t="s">
        <v>18</v>
      </c>
      <c r="F2" s="15" t="s">
        <v>19</v>
      </c>
      <c r="G2" s="15" t="s">
        <v>20</v>
      </c>
      <c r="H2" s="15" t="s">
        <v>33</v>
      </c>
    </row>
    <row r="3" spans="2:10" x14ac:dyDescent="0.25">
      <c r="B3" s="15">
        <v>0</v>
      </c>
      <c r="C3" s="15">
        <f>(Data!$G$5-B3)/Data!$G$5</f>
        <v>1</v>
      </c>
      <c r="D3" s="15">
        <f>Data!$C$11^2/((Parameters!$E$4+Parameters!$E$6/C3)^2+(Parameters!$E$5+Parameters!$E$7)^2)</f>
        <v>1102.0833333333337</v>
      </c>
      <c r="E3" s="15">
        <f>SQRT(D3)</f>
        <v>33.197640478403486</v>
      </c>
      <c r="F3" s="15">
        <f>3/(Data!$G$5*PI()/30)*D3*Parameters!$E$6/C3</f>
        <v>74.418265121944998</v>
      </c>
      <c r="G3" s="15">
        <f>Data!$C$11/((((SQRT((Parameters!$E$6/C3)^2+(Parameters!$E$7)^2))*1/(Parameters!$E$8))/((SQRT((Parameters!$E$6/C3)^2+(Parameters!$E$7)^2))+1/(Parameters!$E$8)))+(SQRT((Parameters!$E$4)^2+(Parameters!$E$5)^2)))</f>
        <v>33.886800862316647</v>
      </c>
      <c r="H3" s="15">
        <f>(F3*B3*PI()/30)/1000</f>
        <v>0</v>
      </c>
    </row>
    <row r="4" spans="2:10" x14ac:dyDescent="0.25">
      <c r="B4" s="15">
        <v>1</v>
      </c>
      <c r="C4" s="15">
        <f>(Data!$G$5-B4)/Data!$G$5</f>
        <v>0.9993333333333333</v>
      </c>
      <c r="D4" s="15">
        <f>Data!$C$11^2/((Parameters!$E$4+Parameters!$E$6/C4)^2+(Parameters!$E$5+Parameters!$E$7)^2)</f>
        <v>1101.8484167019012</v>
      </c>
      <c r="E4" s="15">
        <f t="shared" ref="E4:E67" si="0">SQRT(D4)</f>
        <v>33.194102137305975</v>
      </c>
      <c r="F4" s="15">
        <f>3/(Data!$G$5*PI()/30)*D4*Parameters!$E$6/C4</f>
        <v>74.452037049007501</v>
      </c>
      <c r="G4" s="15">
        <f>Data!$C$11/((((SQRT((Parameters!$E$6/C4)^2+(Parameters!$E$7)^2))*1/(Parameters!$E$8))/((SQRT((Parameters!$E$6/C4)^2+(Parameters!$E$7)^2))+1/(Parameters!$E$8)))+(SQRT((Parameters!$E$4)^2+(Parameters!$E$5)^2)))</f>
        <v>33.883000345532359</v>
      </c>
      <c r="H4" s="15">
        <f t="shared" ref="H4:H67" si="1">(F4*B4*PI()/30)/1000</f>
        <v>7.7965990879319018E-3</v>
      </c>
    </row>
    <row r="5" spans="2:10" x14ac:dyDescent="0.25">
      <c r="B5" s="15">
        <v>2</v>
      </c>
      <c r="C5" s="15">
        <f>(Data!$G$5-B5)/Data!$G$5</f>
        <v>0.9986666666666667</v>
      </c>
      <c r="D5" s="15">
        <f>Data!$C$11^2/((Parameters!$E$4+Parameters!$E$6/C5)^2+(Parameters!$E$5+Parameters!$E$7)^2)</f>
        <v>1101.6131930629335</v>
      </c>
      <c r="E5" s="15">
        <f t="shared" si="0"/>
        <v>33.190558794074761</v>
      </c>
      <c r="F5" s="15">
        <f>3/(Data!$G$5*PI()/30)*D5*Parameters!$E$6/C5</f>
        <v>74.485833307039016</v>
      </c>
      <c r="G5" s="15">
        <f>Data!$C$11/((((SQRT((Parameters!$E$6/C5)^2+(Parameters!$E$7)^2))*1/(Parameters!$E$8))/((SQRT((Parameters!$E$6/C5)^2+(Parameters!$E$7)^2))+1/(Parameters!$E$8)))+(SQRT((Parameters!$E$4)^2+(Parameters!$E$5)^2)))</f>
        <v>33.879194019880067</v>
      </c>
      <c r="H5" s="15">
        <f t="shared" si="1"/>
        <v>1.5600276447593845E-2</v>
      </c>
    </row>
    <row r="6" spans="2:10" x14ac:dyDescent="0.25">
      <c r="B6" s="15">
        <v>3</v>
      </c>
      <c r="C6" s="15">
        <f>(Data!$G$5-B6)/Data!$G$5</f>
        <v>0.998</v>
      </c>
      <c r="D6" s="15">
        <f>Data!$C$11^2/((Parameters!$E$4+Parameters!$E$6/C6)^2+(Parameters!$E$5+Parameters!$E$7)^2)</f>
        <v>1101.3776618703946</v>
      </c>
      <c r="E6" s="15">
        <f t="shared" si="0"/>
        <v>33.187010438880975</v>
      </c>
      <c r="F6" s="15">
        <f>3/(Data!$G$5*PI()/30)*D6*Parameters!$E$6/C6</f>
        <v>74.519653907854021</v>
      </c>
      <c r="G6" s="15">
        <f>Data!$C$11/((((SQRT((Parameters!$E$6/C6)^2+(Parameters!$E$7)^2))*1/(Parameters!$E$8))/((SQRT((Parameters!$E$6/C6)^2+(Parameters!$E$7)^2))+1/(Parameters!$E$8)))+(SQRT((Parameters!$E$4)^2+(Parameters!$E$5)^2)))</f>
        <v>33.875381874280457</v>
      </c>
      <c r="H6" s="15">
        <f t="shared" si="1"/>
        <v>2.3411039726496809E-2</v>
      </c>
    </row>
    <row r="7" spans="2:10" x14ac:dyDescent="0.25">
      <c r="B7" s="15">
        <v>4</v>
      </c>
      <c r="C7" s="15">
        <f>(Data!$G$5-B7)/Data!$G$5</f>
        <v>0.99733333333333329</v>
      </c>
      <c r="D7" s="15">
        <f>Data!$C$11^2/((Parameters!$E$4+Parameters!$E$6/C7)^2+(Parameters!$E$5+Parameters!$E$7)^2)</f>
        <v>1101.1418225770715</v>
      </c>
      <c r="E7" s="15">
        <f t="shared" si="0"/>
        <v>33.183457061871529</v>
      </c>
      <c r="F7" s="15">
        <f>3/(Data!$G$5*PI()/30)*D7*Parameters!$E$6/C7</f>
        <v>74.553498863218863</v>
      </c>
      <c r="G7" s="15">
        <f>Data!$C$11/((((SQRT((Parameters!$E$6/C7)^2+(Parameters!$E$7)^2))*1/(Parameters!$E$8))/((SQRT((Parameters!$E$6/C7)^2+(Parameters!$E$7)^2))+1/(Parameters!$E$8)))+(SQRT((Parameters!$E$4)^2+(Parameters!$E$5)^2)))</f>
        <v>33.871563897629677</v>
      </c>
      <c r="H7" s="15">
        <f t="shared" si="1"/>
        <v>3.1228896577080448E-2</v>
      </c>
    </row>
    <row r="8" spans="2:10" x14ac:dyDescent="0.25">
      <c r="B8" s="15">
        <v>5</v>
      </c>
      <c r="C8" s="15">
        <f>(Data!$G$5-B8)/Data!$G$5</f>
        <v>0.9966666666666667</v>
      </c>
      <c r="D8" s="15">
        <f>Data!$C$11^2/((Parameters!$E$4+Parameters!$E$6/C8)^2+(Parameters!$E$5+Parameters!$E$7)^2)</f>
        <v>1100.9056746345721</v>
      </c>
      <c r="E8" s="15">
        <f t="shared" si="0"/>
        <v>33.17989865316909</v>
      </c>
      <c r="F8" s="15">
        <f>3/(Data!$G$5*PI()/30)*D8*Parameters!$E$6/C8</f>
        <v>74.587368184851428</v>
      </c>
      <c r="G8" s="15">
        <f>Data!$C$11/((((SQRT((Parameters!$E$6/C8)^2+(Parameters!$E$7)^2))*1/(Parameters!$E$8))/((SQRT((Parameters!$E$6/C8)^2+(Parameters!$E$7)^2))+1/(Parameters!$E$8)))+(SQRT((Parameters!$E$4)^2+(Parameters!$E$5)^2)))</f>
        <v>33.867740078799258</v>
      </c>
      <c r="H8" s="15">
        <f t="shared" si="1"/>
        <v>3.905385465668771E-2</v>
      </c>
    </row>
    <row r="9" spans="2:10" x14ac:dyDescent="0.25">
      <c r="B9" s="15">
        <v>6</v>
      </c>
      <c r="C9" s="15">
        <f>(Data!$G$5-B9)/Data!$G$5</f>
        <v>0.996</v>
      </c>
      <c r="D9" s="15">
        <f>Data!$C$11^2/((Parameters!$E$4+Parameters!$E$6/C9)^2+(Parameters!$E$5+Parameters!$E$7)^2)</f>
        <v>1100.6692174933216</v>
      </c>
      <c r="E9" s="15">
        <f t="shared" si="0"/>
        <v>33.176335202871968</v>
      </c>
      <c r="F9" s="15">
        <f>3/(Data!$G$5*PI()/30)*D9*Parameters!$E$6/C9</f>
        <v>74.621261884420903</v>
      </c>
      <c r="G9" s="15">
        <f>Data!$C$11/((((SQRT((Parameters!$E$6/C9)^2+(Parameters!$E$7)^2))*1/(Parameters!$E$8))/((SQRT((Parameters!$E$6/C9)^2+(Parameters!$E$7)^2))+1/(Parameters!$E$8)))+(SQRT((Parameters!$E$4)^2+(Parameters!$E$5)^2)))</f>
        <v>33.863910406636045</v>
      </c>
      <c r="H9" s="15">
        <f t="shared" si="1"/>
        <v>4.6885921627539351E-2</v>
      </c>
    </row>
    <row r="10" spans="2:10" x14ac:dyDescent="0.25">
      <c r="B10" s="15">
        <v>7</v>
      </c>
      <c r="C10" s="15">
        <f>(Data!$G$5-B10)/Data!$G$5</f>
        <v>0.99533333333333329</v>
      </c>
      <c r="D10" s="15">
        <f>Data!$C$11^2/((Parameters!$E$4+Parameters!$E$6/C10)^2+(Parameters!$E$5+Parameters!$E$7)^2)</f>
        <v>1100.4324506025609</v>
      </c>
      <c r="E10" s="15">
        <f t="shared" si="0"/>
        <v>33.172766701054059</v>
      </c>
      <c r="F10" s="15">
        <f>3/(Data!$G$5*PI()/30)*D10*Parameters!$E$6/C10</f>
        <v>74.655179973547334</v>
      </c>
      <c r="G10" s="15">
        <f>Data!$C$11/((((SQRT((Parameters!$E$6/C10)^2+(Parameters!$E$7)^2))*1/(Parameters!$E$8))/((SQRT((Parameters!$E$6/C10)^2+(Parameters!$E$7)^2))+1/(Parameters!$E$8)))+(SQRT((Parameters!$E$4)^2+(Parameters!$E$5)^2)))</f>
        <v>33.860074869962162</v>
      </c>
      <c r="H10" s="15">
        <f t="shared" si="1"/>
        <v>5.4725105156708038E-2</v>
      </c>
    </row>
    <row r="11" spans="2:10" x14ac:dyDescent="0.25">
      <c r="B11" s="15">
        <v>8</v>
      </c>
      <c r="C11" s="15">
        <f>(Data!$G$5-B11)/Data!$G$5</f>
        <v>0.9946666666666667</v>
      </c>
      <c r="D11" s="15">
        <f>Data!$C$11^2/((Parameters!$E$4+Parameters!$E$6/C11)^2+(Parameters!$E$5+Parameters!$E$7)^2)</f>
        <v>1100.1953734103429</v>
      </c>
      <c r="E11" s="15">
        <f t="shared" si="0"/>
        <v>33.169193137764793</v>
      </c>
      <c r="F11" s="15">
        <f>3/(Data!$G$5*PI()/30)*D11*Parameters!$E$6/C11</f>
        <v>74.689122463801226</v>
      </c>
      <c r="G11" s="15">
        <f>Data!$C$11/((((SQRT((Parameters!$E$6/C11)^2+(Parameters!$E$7)^2))*1/(Parameters!$E$8))/((SQRT((Parameters!$E$6/C11)^2+(Parameters!$E$7)^2))+1/(Parameters!$E$8)))+(SQRT((Parameters!$E$4)^2+(Parameters!$E$5)^2)))</f>
        <v>33.856233457574923</v>
      </c>
      <c r="H11" s="15">
        <f t="shared" si="1"/>
        <v>6.2571412916092348E-2</v>
      </c>
    </row>
    <row r="12" spans="2:10" x14ac:dyDescent="0.25">
      <c r="B12" s="15">
        <v>9</v>
      </c>
      <c r="C12" s="15">
        <f>(Data!$G$5-B12)/Data!$G$5</f>
        <v>0.99399999999999999</v>
      </c>
      <c r="D12" s="15">
        <f>Data!$C$11^2/((Parameters!$E$4+Parameters!$E$6/C12)^2+(Parameters!$E$5+Parameters!$E$7)^2)</f>
        <v>1099.9579853635294</v>
      </c>
      <c r="E12" s="15">
        <f t="shared" si="0"/>
        <v>33.165614503029026</v>
      </c>
      <c r="F12" s="15">
        <f>3/(Data!$G$5*PI()/30)*D12*Parameters!$E$6/C12</f>
        <v>74.723089366703306</v>
      </c>
      <c r="G12" s="15">
        <f>Data!$C$11/((((SQRT((Parameters!$E$6/C12)^2+(Parameters!$E$7)^2))*1/(Parameters!$E$8))/((SQRT((Parameters!$E$6/C12)^2+(Parameters!$E$7)^2))+1/(Parameters!$E$8)))+(SQRT((Parameters!$E$4)^2+(Parameters!$E$5)^2)))</f>
        <v>33.852386158246802</v>
      </c>
      <c r="H12" s="15">
        <f t="shared" si="1"/>
        <v>7.0424852582390618E-2</v>
      </c>
    </row>
    <row r="13" spans="2:10" x14ac:dyDescent="0.25">
      <c r="B13" s="15">
        <v>10</v>
      </c>
      <c r="C13" s="15">
        <f>(Data!$G$5-B13)/Data!$G$5</f>
        <v>0.99333333333333329</v>
      </c>
      <c r="D13" s="15">
        <f>Data!$C$11^2/((Parameters!$E$4+Parameters!$E$6/C13)^2+(Parameters!$E$5+Parameters!$E$7)^2)</f>
        <v>1099.7202859077888</v>
      </c>
      <c r="E13" s="15">
        <f t="shared" si="0"/>
        <v>33.162030786847005</v>
      </c>
      <c r="F13" s="15">
        <f>3/(Data!$G$5*PI()/30)*D13*Parameters!$E$6/C13</f>
        <v>74.757080693724021</v>
      </c>
      <c r="G13" s="15">
        <f>Data!$C$11/((((SQRT((Parameters!$E$6/C13)^2+(Parameters!$E$7)^2))*1/(Parameters!$E$8))/((SQRT((Parameters!$E$6/C13)^2+(Parameters!$E$7)^2))+1/(Parameters!$E$8)))+(SQRT((Parameters!$E$4)^2+(Parameters!$E$5)^2)))</f>
        <v>33.848532960725358</v>
      </c>
      <c r="H13" s="15">
        <f t="shared" si="1"/>
        <v>7.8285431837074246E-2</v>
      </c>
    </row>
    <row r="14" spans="2:10" x14ac:dyDescent="0.25">
      <c r="B14" s="15">
        <v>11</v>
      </c>
      <c r="C14" s="15">
        <f>(Data!$G$5-B14)/Data!$G$5</f>
        <v>0.9926666666666667</v>
      </c>
      <c r="D14" s="15">
        <f>Data!$C$11^2/((Parameters!$E$4+Parameters!$E$6/C14)^2+(Parameters!$E$5+Parameters!$E$7)^2)</f>
        <v>1099.482274487593</v>
      </c>
      <c r="E14" s="15">
        <f t="shared" si="0"/>
        <v>33.158441979194272</v>
      </c>
      <c r="F14" s="15">
        <f>3/(Data!$G$5*PI()/30)*D14*Parameters!$E$6/C14</f>
        <v>74.791096456283285</v>
      </c>
      <c r="G14" s="15">
        <f>Data!$C$11/((((SQRT((Parameters!$E$6/C14)^2+(Parameters!$E$7)^2))*1/(Parameters!$E$8))/((SQRT((Parameters!$E$6/C14)^2+(Parameters!$E$7)^2))+1/(Parameters!$E$8)))+(SQRT((Parameters!$E$4)^2+(Parameters!$E$5)^2)))</f>
        <v>33.844673853733141</v>
      </c>
      <c r="H14" s="15">
        <f t="shared" si="1"/>
        <v>8.6153158366361227E-2</v>
      </c>
    </row>
    <row r="15" spans="2:10" x14ac:dyDescent="0.25">
      <c r="B15" s="15">
        <v>12</v>
      </c>
      <c r="C15" s="15">
        <f>(Data!$G$5-B15)/Data!$G$5</f>
        <v>0.99199999999999999</v>
      </c>
      <c r="D15" s="15">
        <f>Data!$C$11^2/((Parameters!$E$4+Parameters!$E$6/C15)^2+(Parameters!$E$5+Parameters!$E$7)^2)</f>
        <v>1099.2439505462155</v>
      </c>
      <c r="E15" s="15">
        <f t="shared" si="0"/>
        <v>33.154848070021607</v>
      </c>
      <c r="F15" s="15">
        <f>3/(Data!$G$5*PI()/30)*D15*Parameters!$E$6/C15</f>
        <v>74.825136665750136</v>
      </c>
      <c r="G15" s="15">
        <f>Data!$C$11/((((SQRT((Parameters!$E$6/C15)^2+(Parameters!$E$7)^2))*1/(Parameters!$E$8))/((SQRT((Parameters!$E$6/C15)^2+(Parameters!$E$7)^2))+1/(Parameters!$E$8)))+(SQRT((Parameters!$E$4)^2+(Parameters!$E$5)^2)))</f>
        <v>33.840808825967713</v>
      </c>
      <c r="H15" s="15">
        <f t="shared" si="1"/>
        <v>9.4028039861189155E-2</v>
      </c>
      <c r="J15" s="15" t="s">
        <v>83</v>
      </c>
    </row>
    <row r="16" spans="2:10" x14ac:dyDescent="0.25">
      <c r="B16" s="15">
        <v>13</v>
      </c>
      <c r="C16" s="15">
        <f>(Data!$G$5-B16)/Data!$G$5</f>
        <v>0.99133333333333329</v>
      </c>
      <c r="D16" s="15">
        <f>Data!$C$11^2/((Parameters!$E$4+Parameters!$E$6/C16)^2+(Parameters!$E$5+Parameters!$E$7)^2)</f>
        <v>1099.0053135257263</v>
      </c>
      <c r="E16" s="15">
        <f t="shared" si="0"/>
        <v>33.151249049254936</v>
      </c>
      <c r="F16" s="15">
        <f>3/(Data!$G$5*PI()/30)*D16*Parameters!$E$6/C16</f>
        <v>74.859201333442201</v>
      </c>
      <c r="G16" s="15">
        <f>Data!$C$11/((((SQRT((Parameters!$E$6/C16)^2+(Parameters!$E$7)^2))*1/(Parameters!$E$8))/((SQRT((Parameters!$E$6/C16)^2+(Parameters!$E$7)^2))+1/(Parameters!$E$8)))+(SQRT((Parameters!$E$4)^2+(Parameters!$E$5)^2)))</f>
        <v>33.836937866101479</v>
      </c>
      <c r="H16" s="15">
        <f t="shared" si="1"/>
        <v>0.10191008401718789</v>
      </c>
    </row>
    <row r="17" spans="2:8" x14ac:dyDescent="0.25">
      <c r="B17" s="15">
        <v>14</v>
      </c>
      <c r="C17" s="15">
        <f>(Data!$G$5-B17)/Data!$G$5</f>
        <v>0.9906666666666667</v>
      </c>
      <c r="D17" s="15">
        <f>Data!$C$11^2/((Parameters!$E$4+Parameters!$E$6/C17)^2+(Parameters!$E$5+Parameters!$E$7)^2)</f>
        <v>1098.7663628669911</v>
      </c>
      <c r="E17" s="15">
        <f t="shared" si="0"/>
        <v>33.147644906795279</v>
      </c>
      <c r="F17" s="15">
        <f>3/(Data!$G$5*PI()/30)*D17*Parameters!$E$6/C17</f>
        <v>74.893290470625487</v>
      </c>
      <c r="G17" s="15">
        <f>Data!$C$11/((((SQRT((Parameters!$E$6/C17)^2+(Parameters!$E$7)^2))*1/(Parameters!$E$8))/((SQRT((Parameters!$E$6/C17)^2+(Parameters!$E$7)^2))+1/(Parameters!$E$8)))+(SQRT((Parameters!$E$4)^2+(Parameters!$E$5)^2)))</f>
        <v>33.833060962781737</v>
      </c>
      <c r="H17" s="15">
        <f t="shared" si="1"/>
        <v>0.1097992985346523</v>
      </c>
    </row>
    <row r="18" spans="2:8" x14ac:dyDescent="0.25">
      <c r="B18" s="15">
        <v>15</v>
      </c>
      <c r="C18" s="15">
        <f>(Data!$G$5-B18)/Data!$G$5</f>
        <v>0.99</v>
      </c>
      <c r="D18" s="15">
        <f>Data!$C$11^2/((Parameters!$E$4+Parameters!$E$6/C18)^2+(Parameters!$E$5+Parameters!$E$7)^2)</f>
        <v>1098.5270980096677</v>
      </c>
      <c r="E18" s="15">
        <f t="shared" si="0"/>
        <v>33.14403563251868</v>
      </c>
      <c r="F18" s="15">
        <f>3/(Data!$G$5*PI()/30)*D18*Parameters!$E$6/C18</f>
        <v>74.927404088513981</v>
      </c>
      <c r="G18" s="15">
        <f>Data!$C$11/((((SQRT((Parameters!$E$6/C18)^2+(Parameters!$E$7)^2))*1/(Parameters!$E$8))/((SQRT((Parameters!$E$6/C18)^2+(Parameters!$E$7)^2))+1/(Parameters!$E$8)))+(SQRT((Parameters!$E$4)^2+(Parameters!$E$5)^2)))</f>
        <v>33.829178104630529</v>
      </c>
      <c r="H18" s="15">
        <f t="shared" si="1"/>
        <v>0.11769569111851469</v>
      </c>
    </row>
    <row r="19" spans="2:8" x14ac:dyDescent="0.25">
      <c r="B19" s="15">
        <v>16</v>
      </c>
      <c r="C19" s="15">
        <f>(Data!$G$5-B19)/Data!$G$5</f>
        <v>0.98933333333333329</v>
      </c>
      <c r="D19" s="15">
        <f>Data!$C$11^2/((Parameters!$E$4+Parameters!$E$6/C19)^2+(Parameters!$E$5+Parameters!$E$7)^2)</f>
        <v>1098.2875183922029</v>
      </c>
      <c r="E19" s="15">
        <f t="shared" si="0"/>
        <v>33.140421216276096</v>
      </c>
      <c r="F19" s="15">
        <f>3/(Data!$G$5*PI()/30)*D19*Parameters!$E$6/C19</f>
        <v>74.9615421982692</v>
      </c>
      <c r="G19" s="15">
        <f>Data!$C$11/((((SQRT((Parameters!$E$6/C19)^2+(Parameters!$E$7)^2))*1/(Parameters!$E$8))/((SQRT((Parameters!$E$6/C19)^2+(Parameters!$E$7)^2))+1/(Parameters!$E$8)))+(SQRT((Parameters!$E$4)^2+(Parameters!$E$5)^2)))</f>
        <v>33.825289280244625</v>
      </c>
      <c r="H19" s="15">
        <f t="shared" si="1"/>
        <v>0.12559926947831668</v>
      </c>
    </row>
    <row r="20" spans="2:8" x14ac:dyDescent="0.25">
      <c r="B20" s="15">
        <v>17</v>
      </c>
      <c r="C20" s="15">
        <f>(Data!$G$5-B20)/Data!$G$5</f>
        <v>0.98866666666666669</v>
      </c>
      <c r="D20" s="15">
        <f>Data!$C$11^2/((Parameters!$E$4+Parameters!$E$6/C20)^2+(Parameters!$E$5+Parameters!$E$7)^2)</f>
        <v>1098.0476234518292</v>
      </c>
      <c r="E20" s="15">
        <f t="shared" si="0"/>
        <v>33.136801647893378</v>
      </c>
      <c r="F20" s="15">
        <f>3/(Data!$G$5*PI()/30)*D20*Parameters!$E$6/C20</f>
        <v>74.995704810999868</v>
      </c>
      <c r="G20" s="15">
        <f>Data!$C$11/((((SQRT((Parameters!$E$6/C20)^2+(Parameters!$E$7)^2))*1/(Parameters!$E$8))/((SQRT((Parameters!$E$6/C20)^2+(Parameters!$E$7)^2))+1/(Parameters!$E$8)))+(SQRT((Parameters!$E$4)^2+(Parameters!$E$5)^2)))</f>
        <v>33.821394478195444</v>
      </c>
      <c r="H20" s="15">
        <f t="shared" si="1"/>
        <v>0.13351004132818134</v>
      </c>
    </row>
    <row r="21" spans="2:8" x14ac:dyDescent="0.25">
      <c r="B21" s="15">
        <v>18</v>
      </c>
      <c r="C21" s="15">
        <f>(Data!$G$5-B21)/Data!$G$5</f>
        <v>0.98799999999999999</v>
      </c>
      <c r="D21" s="15">
        <f>Data!$C$11^2/((Parameters!$E$4+Parameters!$E$6/C21)^2+(Parameters!$E$5+Parameters!$E$7)^2)</f>
        <v>1097.8074126245635</v>
      </c>
      <c r="E21" s="15">
        <f t="shared" si="0"/>
        <v>33.133176917171156</v>
      </c>
      <c r="F21" s="15">
        <f>3/(Data!$G$5*PI()/30)*D21*Parameters!$E$6/C21</f>
        <v>75.029891937761619</v>
      </c>
      <c r="G21" s="15">
        <f>Data!$C$11/((((SQRT((Parameters!$E$6/C21)^2+(Parameters!$E$7)^2))*1/(Parameters!$E$8))/((SQRT((Parameters!$E$6/C21)^2+(Parameters!$E$7)^2))+1/(Parameters!$E$8)))+(SQRT((Parameters!$E$4)^2+(Parameters!$E$5)^2)))</f>
        <v>33.817493687029007</v>
      </c>
      <c r="H21" s="15">
        <f t="shared" si="1"/>
        <v>0.14142801438678479</v>
      </c>
    </row>
    <row r="22" spans="2:8" x14ac:dyDescent="0.25">
      <c r="B22" s="15">
        <v>19</v>
      </c>
      <c r="C22" s="15">
        <f>(Data!$G$5-B22)/Data!$G$5</f>
        <v>0.98733333333333329</v>
      </c>
      <c r="D22" s="15">
        <f>Data!$C$11^2/((Parameters!$E$4+Parameters!$E$6/C22)^2+(Parameters!$E$5+Parameters!$E$7)^2)</f>
        <v>1097.5668853452023</v>
      </c>
      <c r="E22" s="15">
        <f t="shared" si="0"/>
        <v>33.129547013884789</v>
      </c>
      <c r="F22" s="15">
        <f>3/(Data!$G$5*PI()/30)*D22*Parameters!$E$6/C22</f>
        <v>75.064103589556424</v>
      </c>
      <c r="G22" s="15">
        <f>Data!$C$11/((((SQRT((Parameters!$E$6/C22)^2+(Parameters!$E$7)^2))*1/(Parameters!$E$8))/((SQRT((Parameters!$E$6/C22)^2+(Parameters!$E$7)^2))+1/(Parameters!$E$8)))+(SQRT((Parameters!$E$4)^2+(Parameters!$E$5)^2)))</f>
        <v>33.81358689526585</v>
      </c>
      <c r="H22" s="15">
        <f t="shared" si="1"/>
        <v>0.14935319637732736</v>
      </c>
    </row>
    <row r="23" spans="2:8" x14ac:dyDescent="0.25">
      <c r="B23" s="15">
        <v>20</v>
      </c>
      <c r="C23" s="15">
        <f>(Data!$G$5-B23)/Data!$G$5</f>
        <v>0.98666666666666669</v>
      </c>
      <c r="D23" s="15">
        <f>Data!$C$11^2/((Parameters!$E$4+Parameters!$E$6/C23)^2+(Parameters!$E$5+Parameters!$E$7)^2)</f>
        <v>1097.3260410473208</v>
      </c>
      <c r="E23" s="15">
        <f t="shared" si="0"/>
        <v>33.12591192778428</v>
      </c>
      <c r="F23" s="15">
        <f>3/(Data!$G$5*PI()/30)*D23*Parameters!$E$6/C23</f>
        <v>75.098339777332455</v>
      </c>
      <c r="G23" s="15">
        <f>Data!$C$11/((((SQRT((Parameters!$E$6/C23)^2+(Parameters!$E$7)^2))*1/(Parameters!$E$8))/((SQRT((Parameters!$E$6/C23)^2+(Parameters!$E$7)^2))+1/(Parameters!$E$8)))+(SQRT((Parameters!$E$4)^2+(Parameters!$E$5)^2)))</f>
        <v>33.809674091400993</v>
      </c>
      <c r="H23" s="15">
        <f t="shared" si="1"/>
        <v>0.15728559502750519</v>
      </c>
    </row>
    <row r="24" spans="2:8" x14ac:dyDescent="0.25">
      <c r="B24" s="15">
        <v>21</v>
      </c>
      <c r="C24" s="15">
        <f>(Data!$G$5-B24)/Data!$G$5</f>
        <v>0.98599999999999999</v>
      </c>
      <c r="D24" s="15">
        <f>Data!$C$11^2/((Parameters!$E$4+Parameters!$E$6/C24)^2+(Parameters!$E$5+Parameters!$E$7)^2)</f>
        <v>1097.0848791632668</v>
      </c>
      <c r="E24" s="15">
        <f t="shared" si="0"/>
        <v>33.122271648594193</v>
      </c>
      <c r="F24" s="15">
        <f>3/(Data!$G$5*PI()/30)*D24*Parameters!$E$6/C24</f>
        <v>75.132600511983455</v>
      </c>
      <c r="G24" s="15">
        <f>Data!$C$11/((((SQRT((Parameters!$E$6/C24)^2+(Parameters!$E$7)^2))*1/(Parameters!$E$8))/((SQRT((Parameters!$E$6/C24)^2+(Parameters!$E$7)^2))+1/(Parameters!$E$8)))+(SQRT((Parameters!$E$4)^2+(Parameters!$E$5)^2)))</f>
        <v>33.805755263903841</v>
      </c>
      <c r="H24" s="15">
        <f t="shared" si="1"/>
        <v>0.16522521806948076</v>
      </c>
    </row>
    <row r="25" spans="2:8" x14ac:dyDescent="0.25">
      <c r="B25" s="15">
        <v>22</v>
      </c>
      <c r="C25" s="15">
        <f>(Data!$G$5-B25)/Data!$G$5</f>
        <v>0.98533333333333328</v>
      </c>
      <c r="D25" s="15">
        <f>Data!$C$11^2/((Parameters!$E$4+Parameters!$E$6/C25)^2+(Parameters!$E$5+Parameters!$E$7)^2)</f>
        <v>1096.8433991241614</v>
      </c>
      <c r="E25" s="15">
        <f t="shared" si="0"/>
        <v>33.118626166013613</v>
      </c>
      <c r="F25" s="15">
        <f>3/(Data!$G$5*PI()/30)*D25*Parameters!$E$6/C25</f>
        <v>75.166885804348524</v>
      </c>
      <c r="G25" s="15">
        <f>Data!$C$11/((((SQRT((Parameters!$E$6/C25)^2+(Parameters!$E$7)^2))*1/(Parameters!$E$8))/((SQRT((Parameters!$E$6/C25)^2+(Parameters!$E$7)^2))+1/(Parameters!$E$8)))+(SQRT((Parameters!$E$4)^2+(Parameters!$E$5)^2)))</f>
        <v>33.801830401218176</v>
      </c>
      <c r="H25" s="15">
        <f t="shared" si="1"/>
        <v>0.17317207323985379</v>
      </c>
    </row>
    <row r="26" spans="2:8" x14ac:dyDescent="0.25">
      <c r="B26" s="15">
        <v>23</v>
      </c>
      <c r="C26" s="15">
        <f>(Data!$G$5-B26)/Data!$G$5</f>
        <v>0.98466666666666669</v>
      </c>
      <c r="D26" s="15">
        <f>Data!$C$11^2/((Parameters!$E$4+Parameters!$E$6/C26)^2+(Parameters!$E$5+Parameters!$E$7)^2)</f>
        <v>1096.6016003598936</v>
      </c>
      <c r="E26" s="15">
        <f t="shared" si="0"/>
        <v>33.114975469716015</v>
      </c>
      <c r="F26" s="15">
        <f>3/(Data!$G$5*PI()/30)*D26*Parameters!$E$6/C26</f>
        <v>75.201195665211657</v>
      </c>
      <c r="G26" s="15">
        <f>Data!$C$11/((((SQRT((Parameters!$E$6/C26)^2+(Parameters!$E$7)^2))*1/(Parameters!$E$8))/((SQRT((Parameters!$E$6/C26)^2+(Parameters!$E$7)^2))+1/(Parameters!$E$8)))+(SQRT((Parameters!$E$4)^2+(Parameters!$E$5)^2)))</f>
        <v>33.797899491762031</v>
      </c>
      <c r="H26" s="15">
        <f t="shared" si="1"/>
        <v>0.18112616827963146</v>
      </c>
    </row>
    <row r="27" spans="2:8" x14ac:dyDescent="0.25">
      <c r="B27" s="15">
        <v>24</v>
      </c>
      <c r="C27" s="15">
        <f>(Data!$G$5-B27)/Data!$G$5</f>
        <v>0.98399999999999999</v>
      </c>
      <c r="D27" s="15">
        <f>Data!$C$11^2/((Parameters!$E$4+Parameters!$E$6/C27)^2+(Parameters!$E$5+Parameters!$E$7)^2)</f>
        <v>1096.3594822991186</v>
      </c>
      <c r="E27" s="15">
        <f t="shared" si="0"/>
        <v>33.111319549349261</v>
      </c>
      <c r="F27" s="15">
        <f>3/(Data!$G$5*PI()/30)*D27*Parameters!$E$6/C27</f>
        <v>75.235530105301422</v>
      </c>
      <c r="G27" s="15">
        <f>Data!$C$11/((((SQRT((Parameters!$E$6/C27)^2+(Parameters!$E$7)^2))*1/(Parameters!$E$8))/((SQRT((Parameters!$E$6/C27)^2+(Parameters!$E$7)^2))+1/(Parameters!$E$8)))+(SQRT((Parameters!$E$4)^2+(Parameters!$E$5)^2)))</f>
        <v>33.793962523927654</v>
      </c>
      <c r="H27" s="15">
        <f t="shared" si="1"/>
        <v>0.18908751093419895</v>
      </c>
    </row>
    <row r="28" spans="2:8" x14ac:dyDescent="0.25">
      <c r="B28" s="15">
        <v>25</v>
      </c>
      <c r="C28" s="15">
        <f>(Data!$G$5-B28)/Data!$G$5</f>
        <v>0.98333333333333328</v>
      </c>
      <c r="D28" s="15">
        <f>Data!$C$11^2/((Parameters!$E$4+Parameters!$E$6/C28)^2+(Parameters!$E$5+Parameters!$E$7)^2)</f>
        <v>1096.1170443692538</v>
      </c>
      <c r="E28" s="15">
        <f t="shared" si="0"/>
        <v>33.107658394535449</v>
      </c>
      <c r="F28" s="15">
        <f>3/(Data!$G$5*PI()/30)*D28*Parameters!$E$6/C28</f>
        <v>75.26988913529047</v>
      </c>
      <c r="G28" s="15">
        <f>Data!$C$11/((((SQRT((Parameters!$E$6/C28)^2+(Parameters!$E$7)^2))*1/(Parameters!$E$8))/((SQRT((Parameters!$E$6/C28)^2+(Parameters!$E$7)^2))+1/(Parameters!$E$8)))+(SQRT((Parameters!$E$4)^2+(Parameters!$E$5)^2)))</f>
        <v>33.790019486081469</v>
      </c>
      <c r="H28" s="15">
        <f t="shared" si="1"/>
        <v>0.19705610895328893</v>
      </c>
    </row>
    <row r="29" spans="2:8" x14ac:dyDescent="0.25">
      <c r="B29" s="15">
        <v>26</v>
      </c>
      <c r="C29" s="15">
        <f>(Data!$G$5-B29)/Data!$G$5</f>
        <v>0.98266666666666669</v>
      </c>
      <c r="D29" s="15">
        <f>Data!$C$11^2/((Parameters!$E$4+Parameters!$E$6/C29)^2+(Parameters!$E$5+Parameters!$E$7)^2)</f>
        <v>1095.8742859964771</v>
      </c>
      <c r="E29" s="15">
        <f t="shared" si="0"/>
        <v>33.10399199487091</v>
      </c>
      <c r="F29" s="15">
        <f>3/(Data!$G$5*PI()/30)*D29*Parameters!$E$6/C29</f>
        <v>75.304272765795204</v>
      </c>
      <c r="G29" s="15">
        <f>Data!$C$11/((((SQRT((Parameters!$E$6/C29)^2+(Parameters!$E$7)^2))*1/(Parameters!$E$8))/((SQRT((Parameters!$E$6/C29)^2+(Parameters!$E$7)^2))+1/(Parameters!$E$8)))+(SQRT((Parameters!$E$4)^2+(Parameters!$E$5)^2)))</f>
        <v>33.786070366563976</v>
      </c>
      <c r="H29" s="15">
        <f t="shared" si="1"/>
        <v>0.20503197009095162</v>
      </c>
    </row>
    <row r="30" spans="2:8" x14ac:dyDescent="0.25">
      <c r="B30" s="15">
        <v>27</v>
      </c>
      <c r="C30" s="15">
        <f>(Data!$G$5-B30)/Data!$G$5</f>
        <v>0.98199999999999998</v>
      </c>
      <c r="D30" s="15">
        <f>Data!$C$11^2/((Parameters!$E$4+Parameters!$E$6/C30)^2+(Parameters!$E$5+Parameters!$E$7)^2)</f>
        <v>1095.6312066057226</v>
      </c>
      <c r="E30" s="15">
        <f t="shared" si="0"/>
        <v>33.100320339926057</v>
      </c>
      <c r="F30" s="15">
        <f>3/(Data!$G$5*PI()/30)*D30*Parameters!$E$6/C30</f>
        <v>75.338681007375371</v>
      </c>
      <c r="G30" s="15">
        <f>Data!$C$11/((((SQRT((Parameters!$E$6/C30)^2+(Parameters!$E$7)^2))*1/(Parameters!$E$8))/((SQRT((Parameters!$E$6/C30)^2+(Parameters!$E$7)^2))+1/(Parameters!$E$8)))+(SQRT((Parameters!$E$4)^2+(Parameters!$E$5)^2)))</f>
        <v>33.782115153689709</v>
      </c>
      <c r="H30" s="15">
        <f t="shared" si="1"/>
        <v>0.21301510210552382</v>
      </c>
    </row>
    <row r="31" spans="2:8" x14ac:dyDescent="0.25">
      <c r="B31" s="15">
        <v>28</v>
      </c>
      <c r="C31" s="15">
        <f>(Data!$G$5-B31)/Data!$G$5</f>
        <v>0.98133333333333328</v>
      </c>
      <c r="D31" s="15">
        <f>Data!$C$11^2/((Parameters!$E$4+Parameters!$E$6/C31)^2+(Parameters!$E$5+Parameters!$E$7)^2)</f>
        <v>1095.3878056206788</v>
      </c>
      <c r="E31" s="15">
        <f t="shared" si="0"/>
        <v>33.096643419245382</v>
      </c>
      <c r="F31" s="15">
        <f>3/(Data!$G$5*PI()/30)*D31*Parameters!$E$6/C31</f>
        <v>75.373113870533714</v>
      </c>
      <c r="G31" s="15">
        <f>Data!$C$11/((((SQRT((Parameters!$E$6/C31)^2+(Parameters!$E$7)^2))*1/(Parameters!$E$8))/((SQRT((Parameters!$E$6/C31)^2+(Parameters!$E$7)^2))+1/(Parameters!$E$8)))+(SQRT((Parameters!$E$4)^2+(Parameters!$E$5)^2)))</f>
        <v>33.778153835747162</v>
      </c>
      <c r="H31" s="15">
        <f t="shared" si="1"/>
        <v>0.22100551275959862</v>
      </c>
    </row>
    <row r="32" spans="2:8" x14ac:dyDescent="0.25">
      <c r="B32" s="15">
        <v>29</v>
      </c>
      <c r="C32" s="15">
        <f>(Data!$G$5-B32)/Data!$G$5</f>
        <v>0.98066666666666669</v>
      </c>
      <c r="D32" s="15">
        <f>Data!$C$11^2/((Parameters!$E$4+Parameters!$E$6/C32)^2+(Parameters!$E$5+Parameters!$E$7)^2)</f>
        <v>1095.1440824637846</v>
      </c>
      <c r="E32" s="15">
        <f t="shared" si="0"/>
        <v>33.092961222347334</v>
      </c>
      <c r="F32" s="15">
        <f>3/(Data!$G$5*PI()/30)*D32*Parameters!$E$6/C32</f>
        <v>75.407571365715413</v>
      </c>
      <c r="G32" s="15">
        <f>Data!$C$11/((((SQRT((Parameters!$E$6/C32)^2+(Parameters!$E$7)^2))*1/(Parameters!$E$8))/((SQRT((Parameters!$E$6/C32)^2+(Parameters!$E$7)^2))+1/(Parameters!$E$8)))+(SQRT((Parameters!$E$4)^2+(Parameters!$E$5)^2)))</f>
        <v>33.774186400998744</v>
      </c>
      <c r="H32" s="15">
        <f t="shared" si="1"/>
        <v>0.22900320981999361</v>
      </c>
    </row>
    <row r="33" spans="2:8" x14ac:dyDescent="0.25">
      <c r="B33" s="15">
        <v>30</v>
      </c>
      <c r="C33" s="15">
        <f>(Data!$G$5-B33)/Data!$G$5</f>
        <v>0.98</v>
      </c>
      <c r="D33" s="15">
        <f>Data!$C$11^2/((Parameters!$E$4+Parameters!$E$6/C33)^2+(Parameters!$E$5+Parameters!$E$7)^2)</f>
        <v>1094.9000365562272</v>
      </c>
      <c r="E33" s="15">
        <f t="shared" si="0"/>
        <v>33.089273738724266</v>
      </c>
      <c r="F33" s="15">
        <f>3/(Data!$G$5*PI()/30)*D33*Parameters!$E$6/C33</f>
        <v>75.442053503307946</v>
      </c>
      <c r="G33" s="15">
        <f>Data!$C$11/((((SQRT((Parameters!$E$6/C33)^2+(Parameters!$E$7)^2))*1/(Parameters!$E$8))/((SQRT((Parameters!$E$6/C33)^2+(Parameters!$E$7)^2))+1/(Parameters!$E$8)))+(SQRT((Parameters!$E$4)^2+(Parameters!$E$5)^2)))</f>
        <v>33.77021283768066</v>
      </c>
      <c r="H33" s="15">
        <f t="shared" si="1"/>
        <v>0.23700820105772036</v>
      </c>
    </row>
    <row r="34" spans="2:8" x14ac:dyDescent="0.25">
      <c r="B34" s="15">
        <v>31</v>
      </c>
      <c r="C34" s="15">
        <f>(Data!$G$5-B34)/Data!$G$5</f>
        <v>0.97933333333333328</v>
      </c>
      <c r="D34" s="15">
        <f>Data!$C$11^2/((Parameters!$E$4+Parameters!$E$6/C34)^2+(Parameters!$E$5+Parameters!$E$7)^2)</f>
        <v>1094.6556673179377</v>
      </c>
      <c r="E34" s="15">
        <f t="shared" si="0"/>
        <v>33.085580957842311</v>
      </c>
      <c r="F34" s="15">
        <f>3/(Data!$G$5*PI()/30)*D34*Parameters!$E$6/C34</f>
        <v>75.476560293640375</v>
      </c>
      <c r="G34" s="15">
        <f>Data!$C$11/((((SQRT((Parameters!$E$6/C34)^2+(Parameters!$E$7)^2))*1/(Parameters!$E$8))/((SQRT((Parameters!$E$6/C34)^2+(Parameters!$E$7)^2))+1/(Parameters!$E$8)))+(SQRT((Parameters!$E$4)^2+(Parameters!$E$5)^2)))</f>
        <v>33.766233134002938</v>
      </c>
      <c r="H34" s="15">
        <f t="shared" si="1"/>
        <v>0.24502049424795191</v>
      </c>
    </row>
    <row r="35" spans="2:8" x14ac:dyDescent="0.25">
      <c r="B35" s="15">
        <v>32</v>
      </c>
      <c r="C35" s="15">
        <f>(Data!$G$5-B35)/Data!$G$5</f>
        <v>0.97866666666666668</v>
      </c>
      <c r="D35" s="15">
        <f>Data!$C$11^2/((Parameters!$E$4+Parameters!$E$6/C35)^2+(Parameters!$E$5+Parameters!$E$7)^2)</f>
        <v>1094.4109741675911</v>
      </c>
      <c r="E35" s="15">
        <f t="shared" si="0"/>
        <v>33.081882869141396</v>
      </c>
      <c r="F35" s="15">
        <f>3/(Data!$G$5*PI()/30)*D35*Parameters!$E$6/C35</f>
        <v>75.511091746983283</v>
      </c>
      <c r="G35" s="15">
        <f>Data!$C$11/((((SQRT((Parameters!$E$6/C35)^2+(Parameters!$E$7)^2))*1/(Parameters!$E$8))/((SQRT((Parameters!$E$6/C35)^2+(Parameters!$E$7)^2))+1/(Parameters!$E$8)))+(SQRT((Parameters!$E$4)^2+(Parameters!$E$5)^2)))</f>
        <v>33.762247278149282</v>
      </c>
      <c r="H35" s="15">
        <f t="shared" si="1"/>
        <v>0.25304009716999204</v>
      </c>
    </row>
    <row r="36" spans="2:8" x14ac:dyDescent="0.25">
      <c r="B36" s="15">
        <v>33</v>
      </c>
      <c r="C36" s="15">
        <f>(Data!$G$5-B36)/Data!$G$5</f>
        <v>0.97799999999999998</v>
      </c>
      <c r="D36" s="15">
        <f>Data!$C$11^2/((Parameters!$E$4+Parameters!$E$6/C36)^2+(Parameters!$E$5+Parameters!$E$7)^2)</f>
        <v>1094.1659565225987</v>
      </c>
      <c r="E36" s="15">
        <f t="shared" si="0"/>
        <v>33.078179462035067</v>
      </c>
      <c r="F36" s="15">
        <f>3/(Data!$G$5*PI()/30)*D36*Parameters!$E$6/C36</f>
        <v>75.545647873547978</v>
      </c>
      <c r="G36" s="15">
        <f>Data!$C$11/((((SQRT((Parameters!$E$6/C36)^2+(Parameters!$E$7)^2))*1/(Parameters!$E$8))/((SQRT((Parameters!$E$6/C36)^2+(Parameters!$E$7)^2))+1/(Parameters!$E$8)))+(SQRT((Parameters!$E$4)^2+(Parameters!$E$5)^2)))</f>
        <v>33.75825525827706</v>
      </c>
      <c r="H36" s="15">
        <f t="shared" si="1"/>
        <v>0.26106701760724166</v>
      </c>
    </row>
    <row r="37" spans="2:8" x14ac:dyDescent="0.25">
      <c r="B37" s="15">
        <v>34</v>
      </c>
      <c r="C37" s="15">
        <f>(Data!$G$5-B37)/Data!$G$5</f>
        <v>0.97733333333333339</v>
      </c>
      <c r="D37" s="15">
        <f>Data!$C$11^2/((Parameters!$E$4+Parameters!$E$6/C37)^2+(Parameters!$E$5+Parameters!$E$7)^2)</f>
        <v>1093.9206137991096</v>
      </c>
      <c r="E37" s="15">
        <f t="shared" si="0"/>
        <v>33.074470725910487</v>
      </c>
      <c r="F37" s="15">
        <f>3/(Data!$G$5*PI()/30)*D37*Parameters!$E$6/C37</f>
        <v>75.580228683486425</v>
      </c>
      <c r="G37" s="15">
        <f>Data!$C$11/((((SQRT((Parameters!$E$6/C37)^2+(Parameters!$E$7)^2))*1/(Parameters!$E$8))/((SQRT((Parameters!$E$6/C37)^2+(Parameters!$E$7)^2))+1/(Parameters!$E$8)))+(SQRT((Parameters!$E$4)^2+(Parameters!$E$5)^2)))</f>
        <v>33.75425706251719</v>
      </c>
      <c r="H37" s="15">
        <f t="shared" si="1"/>
        <v>0.26910126334716783</v>
      </c>
    </row>
    <row r="38" spans="2:8" x14ac:dyDescent="0.25">
      <c r="B38" s="15">
        <v>35</v>
      </c>
      <c r="C38" s="15">
        <f>(Data!$G$5-B38)/Data!$G$5</f>
        <v>0.97666666666666668</v>
      </c>
      <c r="D38" s="15">
        <f>Data!$C$11^2/((Parameters!$E$4+Parameters!$E$6/C38)^2+(Parameters!$E$5+Parameters!$E$7)^2)</f>
        <v>1093.6749454120043</v>
      </c>
      <c r="E38" s="15">
        <f t="shared" si="0"/>
        <v>33.070756650128288</v>
      </c>
      <c r="F38" s="15">
        <f>3/(Data!$G$5*PI()/30)*D38*Parameters!$E$6/C38</f>
        <v>75.614834186890647</v>
      </c>
      <c r="G38" s="15">
        <f>Data!$C$11/((((SQRT((Parameters!$E$6/C38)^2+(Parameters!$E$7)^2))*1/(Parameters!$E$8))/((SQRT((Parameters!$E$6/C38)^2+(Parameters!$E$7)^2))+1/(Parameters!$E$8)))+(SQRT((Parameters!$E$4)^2+(Parameters!$E$5)^2)))</f>
        <v>33.750252678974149</v>
      </c>
      <c r="H38" s="15">
        <f t="shared" si="1"/>
        <v>0.27714284218127033</v>
      </c>
    </row>
    <row r="39" spans="2:8" x14ac:dyDescent="0.25">
      <c r="B39" s="15">
        <v>36</v>
      </c>
      <c r="C39" s="15">
        <f>(Data!$G$5-B39)/Data!$G$5</f>
        <v>0.97599999999999998</v>
      </c>
      <c r="D39" s="15">
        <f>Data!$C$11^2/((Parameters!$E$4+Parameters!$E$6/C39)^2+(Parameters!$E$5+Parameters!$E$7)^2)</f>
        <v>1093.4289507748942</v>
      </c>
      <c r="E39" s="15">
        <f t="shared" si="0"/>
        <v>33.06703722402257</v>
      </c>
      <c r="F39" s="15">
        <f>3/(Data!$G$5*PI()/30)*D39*Parameters!$E$6/C39</f>
        <v>75.649464393792371</v>
      </c>
      <c r="G39" s="15">
        <f>Data!$C$11/((((SQRT((Parameters!$E$6/C39)^2+(Parameters!$E$7)^2))*1/(Parameters!$E$8))/((SQRT((Parameters!$E$6/C39)^2+(Parameters!$E$7)^2))+1/(Parameters!$E$8)))+(SQRT((Parameters!$E$4)^2+(Parameters!$E$5)^2)))</f>
        <v>33.746242095725819</v>
      </c>
      <c r="H39" s="15">
        <f t="shared" si="1"/>
        <v>0.28519176190504891</v>
      </c>
    </row>
    <row r="40" spans="2:8" x14ac:dyDescent="0.25">
      <c r="B40" s="15">
        <v>37</v>
      </c>
      <c r="C40" s="15">
        <f>(Data!$G$5-B40)/Data!$G$5</f>
        <v>0.97533333333333339</v>
      </c>
      <c r="D40" s="15">
        <f>Data!$C$11^2/((Parameters!$E$4+Parameters!$E$6/C40)^2+(Parameters!$E$5+Parameters!$E$7)^2)</f>
        <v>1093.1826293001172</v>
      </c>
      <c r="E40" s="15">
        <f t="shared" si="0"/>
        <v>33.063312436900773</v>
      </c>
      <c r="F40" s="15">
        <f>3/(Data!$G$5*PI()/30)*D40*Parameters!$E$6/C40</f>
        <v>75.684119314162615</v>
      </c>
      <c r="G40" s="15">
        <f>Data!$C$11/((((SQRT((Parameters!$E$6/C40)^2+(Parameters!$E$7)^2))*1/(Parameters!$E$8))/((SQRT((Parameters!$E$6/C40)^2+(Parameters!$E$7)^2))+1/(Parameters!$E$8)))+(SQRT((Parameters!$E$4)^2+(Parameters!$E$5)^2)))</f>
        <v>33.742225300823492</v>
      </c>
      <c r="H40" s="15">
        <f t="shared" si="1"/>
        <v>0.2932480303179702</v>
      </c>
    </row>
    <row r="41" spans="2:8" x14ac:dyDescent="0.25">
      <c r="B41" s="15">
        <v>38</v>
      </c>
      <c r="C41" s="15">
        <f>(Data!$G$5-B41)/Data!$G$5</f>
        <v>0.97466666666666668</v>
      </c>
      <c r="D41" s="15">
        <f>Data!$C$11^2/((Parameters!$E$4+Parameters!$E$6/C41)^2+(Parameters!$E$5+Parameters!$E$7)^2)</f>
        <v>1092.9359803987334</v>
      </c>
      <c r="E41" s="15">
        <f t="shared" si="0"/>
        <v>33.059582278043585</v>
      </c>
      <c r="F41" s="15">
        <f>3/(Data!$G$5*PI()/30)*D41*Parameters!$E$6/C41</f>
        <v>75.718798957911162</v>
      </c>
      <c r="G41" s="15">
        <f>Data!$C$11/((((SQRT((Parameters!$E$6/C41)^2+(Parameters!$E$7)^2))*1/(Parameters!$E$8))/((SQRT((Parameters!$E$6/C41)^2+(Parameters!$E$7)^2))+1/(Parameters!$E$8)))+(SQRT((Parameters!$E$4)^2+(Parameters!$E$5)^2)))</f>
        <v>33.738202282291788</v>
      </c>
      <c r="H41" s="15">
        <f t="shared" si="1"/>
        <v>0.30131165522343384</v>
      </c>
    </row>
    <row r="42" spans="2:8" x14ac:dyDescent="0.25">
      <c r="B42" s="15">
        <v>39</v>
      </c>
      <c r="C42" s="15">
        <f>(Data!$G$5-B42)/Data!$G$5</f>
        <v>0.97399999999999998</v>
      </c>
      <c r="D42" s="15">
        <f>Data!$C$11^2/((Parameters!$E$4+Parameters!$E$6/C42)^2+(Parameters!$E$5+Parameters!$E$7)^2)</f>
        <v>1092.6890034805258</v>
      </c>
      <c r="E42" s="15">
        <f t="shared" si="0"/>
        <v>33.055846736704929</v>
      </c>
      <c r="F42" s="15">
        <f>3/(Data!$G$5*PI()/30)*D42*Parameters!$E$6/C42</f>
        <v>75.753503334886346</v>
      </c>
      <c r="G42" s="15">
        <f>Data!$C$11/((((SQRT((Parameters!$E$6/C42)^2+(Parameters!$E$7)^2))*1/(Parameters!$E$8))/((SQRT((Parameters!$E$6/C42)^2+(Parameters!$E$7)^2))+1/(Parameters!$E$8)))+(SQRT((Parameters!$E$4)^2+(Parameters!$E$5)^2)))</f>
        <v>33.734173028128552</v>
      </c>
      <c r="H42" s="15">
        <f t="shared" si="1"/>
        <v>0.30938264442873947</v>
      </c>
    </row>
    <row r="43" spans="2:8" x14ac:dyDescent="0.25">
      <c r="B43" s="15">
        <v>40</v>
      </c>
      <c r="C43" s="15">
        <f>(Data!$G$5-B43)/Data!$G$5</f>
        <v>0.97333333333333338</v>
      </c>
      <c r="D43" s="15">
        <f>Data!$C$11^2/((Parameters!$E$4+Parameters!$E$6/C43)^2+(Parameters!$E$5+Parameters!$E$7)^2)</f>
        <v>1092.4416979539933</v>
      </c>
      <c r="E43" s="15">
        <f t="shared" si="0"/>
        <v>33.052105802111811</v>
      </c>
      <c r="F43" s="15">
        <f>3/(Data!$G$5*PI()/30)*D43*Parameters!$E$6/C43</f>
        <v>75.788232454874489</v>
      </c>
      <c r="G43" s="15">
        <f>Data!$C$11/((((SQRT((Parameters!$E$6/C43)^2+(Parameters!$E$7)^2))*1/(Parameters!$E$8))/((SQRT((Parameters!$E$6/C43)^2+(Parameters!$E$7)^2))+1/(Parameters!$E$8)))+(SQRT((Parameters!$E$4)^2+(Parameters!$E$5)^2)))</f>
        <v>33.730137526304837</v>
      </c>
      <c r="H43" s="15">
        <f t="shared" si="1"/>
        <v>0.31746100574505232</v>
      </c>
    </row>
    <row r="44" spans="2:8" x14ac:dyDescent="0.25">
      <c r="B44" s="15">
        <v>41</v>
      </c>
      <c r="C44" s="15">
        <f>(Data!$G$5-B44)/Data!$G$5</f>
        <v>0.97266666666666668</v>
      </c>
      <c r="D44" s="15">
        <f>Data!$C$11^2/((Parameters!$E$4+Parameters!$E$6/C44)^2+(Parameters!$E$5+Parameters!$E$7)^2)</f>
        <v>1092.1940632263497</v>
      </c>
      <c r="E44" s="15">
        <f t="shared" si="0"/>
        <v>33.048359463464287</v>
      </c>
      <c r="F44" s="15">
        <f>3/(Data!$G$5*PI()/30)*D44*Parameters!$E$6/C44</f>
        <v>75.822986327599409</v>
      </c>
      <c r="G44" s="15">
        <f>Data!$C$11/((((SQRT((Parameters!$E$6/C44)^2+(Parameters!$E$7)^2))*1/(Parameters!$E$8))/((SQRT((Parameters!$E$6/C44)^2+(Parameters!$E$7)^2))+1/(Parameters!$E$8)))+(SQRT((Parameters!$E$4)^2+(Parameters!$E$5)^2)))</f>
        <v>33.726095764764828</v>
      </c>
      <c r="H44" s="15">
        <f t="shared" si="1"/>
        <v>0.32554674698736835</v>
      </c>
    </row>
    <row r="45" spans="2:8" x14ac:dyDescent="0.25">
      <c r="B45" s="15">
        <v>42</v>
      </c>
      <c r="C45" s="15">
        <f>(Data!$G$5-B45)/Data!$G$5</f>
        <v>0.97199999999999998</v>
      </c>
      <c r="D45" s="15">
        <f>Data!$C$11^2/((Parameters!$E$4+Parameters!$E$6/C45)^2+(Parameters!$E$5+Parameters!$E$7)^2)</f>
        <v>1091.9460987035204</v>
      </c>
      <c r="E45" s="15">
        <f t="shared" si="0"/>
        <v>33.044607709935377</v>
      </c>
      <c r="F45" s="15">
        <f>3/(Data!$G$5*PI()/30)*D45*Parameters!$E$6/C45</f>
        <v>75.857764962722186</v>
      </c>
      <c r="G45" s="15">
        <f>Data!$C$11/((((SQRT((Parameters!$E$6/C45)^2+(Parameters!$E$7)^2))*1/(Parameters!$E$8))/((SQRT((Parameters!$E$6/C45)^2+(Parameters!$E$7)^2))+1/(Parameters!$E$8)))+(SQRT((Parameters!$E$4)^2+(Parameters!$E$5)^2)))</f>
        <v>33.722047731425739</v>
      </c>
      <c r="H45" s="15">
        <f t="shared" si="1"/>
        <v>0.33363987597448092</v>
      </c>
    </row>
    <row r="46" spans="2:8" x14ac:dyDescent="0.25">
      <c r="B46" s="15">
        <v>43</v>
      </c>
      <c r="C46" s="15">
        <f>(Data!$G$5-B46)/Data!$G$5</f>
        <v>0.97133333333333338</v>
      </c>
      <c r="D46" s="15">
        <f>Data!$C$11^2/((Parameters!$E$4+Parameters!$E$6/C46)^2+(Parameters!$E$5+Parameters!$E$7)^2)</f>
        <v>1091.6978037901388</v>
      </c>
      <c r="E46" s="15">
        <f t="shared" si="0"/>
        <v>33.040850530670951</v>
      </c>
      <c r="F46" s="15">
        <f>3/(Data!$G$5*PI()/30)*D46*Parameters!$E$6/C46</f>
        <v>75.892568369840561</v>
      </c>
      <c r="G46" s="15">
        <f>Data!$C$11/((((SQRT((Parameters!$E$6/C46)^2+(Parameters!$E$7)^2))*1/(Parameters!$E$8))/((SQRT((Parameters!$E$6/C46)^2+(Parameters!$E$7)^2))+1/(Parameters!$E$8)))+(SQRT((Parameters!$E$4)^2+(Parameters!$E$5)^2)))</f>
        <v>33.717993414177805</v>
      </c>
      <c r="H46" s="15">
        <f t="shared" si="1"/>
        <v>0.34174040052894478</v>
      </c>
    </row>
    <row r="47" spans="2:8" x14ac:dyDescent="0.25">
      <c r="B47" s="15">
        <v>44</v>
      </c>
      <c r="C47" s="15">
        <f>(Data!$G$5-B47)/Data!$G$5</f>
        <v>0.97066666666666668</v>
      </c>
      <c r="D47" s="15">
        <f>Data!$C$11^2/((Parameters!$E$4+Parameters!$E$6/C47)^2+(Parameters!$E$5+Parameters!$E$7)^2)</f>
        <v>1091.4491778895433</v>
      </c>
      <c r="E47" s="15">
        <f t="shared" si="0"/>
        <v>33.037087914789694</v>
      </c>
      <c r="F47" s="15">
        <f>3/(Data!$G$5*PI()/30)*D47*Parameters!$E$6/C47</f>
        <v>75.927396558488553</v>
      </c>
      <c r="G47" s="15">
        <f>Data!$C$11/((((SQRT((Parameters!$E$6/C47)^2+(Parameters!$E$7)^2))*1/(Parameters!$E$8))/((SQRT((Parameters!$E$6/C47)^2+(Parameters!$E$7)^2))+1/(Parameters!$E$8)))+(SQRT((Parameters!$E$4)^2+(Parameters!$E$5)^2)))</f>
        <v>33.713932800884173</v>
      </c>
      <c r="H47" s="15">
        <f t="shared" si="1"/>
        <v>0.34984832847704167</v>
      </c>
    </row>
    <row r="48" spans="2:8" x14ac:dyDescent="0.25">
      <c r="B48" s="15">
        <v>45</v>
      </c>
      <c r="C48" s="15">
        <f>(Data!$G$5-B48)/Data!$G$5</f>
        <v>0.97</v>
      </c>
      <c r="D48" s="15">
        <f>Data!$C$11^2/((Parameters!$E$4+Parameters!$E$6/C48)^2+(Parameters!$E$5+Parameters!$E$7)^2)</f>
        <v>1091.2002204037749</v>
      </c>
      <c r="E48" s="15">
        <f t="shared" si="0"/>
        <v>33.033319851383013</v>
      </c>
      <c r="F48" s="15">
        <f>3/(Data!$G$5*PI()/30)*D48*Parameters!$E$6/C48</f>
        <v>75.962249538136135</v>
      </c>
      <c r="G48" s="15">
        <f>Data!$C$11/((((SQRT((Parameters!$E$6/C48)^2+(Parameters!$E$7)^2))*1/(Parameters!$E$8))/((SQRT((Parameters!$E$6/C48)^2+(Parameters!$E$7)^2))+1/(Parameters!$E$8)))+(SQRT((Parameters!$E$4)^2+(Parameters!$E$5)^2)))</f>
        <v>33.709865879380843</v>
      </c>
      <c r="H48" s="15">
        <f t="shared" si="1"/>
        <v>0.35796366764874465</v>
      </c>
    </row>
    <row r="49" spans="2:8" x14ac:dyDescent="0.25">
      <c r="B49" s="15">
        <v>46</v>
      </c>
      <c r="C49" s="15">
        <f>(Data!$G$5-B49)/Data!$G$5</f>
        <v>0.96933333333333338</v>
      </c>
      <c r="D49" s="15">
        <f>Data!$C$11^2/((Parameters!$E$4+Parameters!$E$6/C49)^2+(Parameters!$E$5+Parameters!$E$7)^2)</f>
        <v>1090.9509307335734</v>
      </c>
      <c r="E49" s="15">
        <f t="shared" si="0"/>
        <v>33.029546329514936</v>
      </c>
      <c r="F49" s="15">
        <f>3/(Data!$G$5*PI()/30)*D49*Parameters!$E$6/C49</f>
        <v>75.997127318188603</v>
      </c>
      <c r="G49" s="15">
        <f>Data!$C$11/((((SQRT((Parameters!$E$6/C49)^2+(Parameters!$E$7)^2))*1/(Parameters!$E$8))/((SQRT((Parameters!$E$6/C49)^2+(Parameters!$E$7)^2))+1/(Parameters!$E$8)))+(SQRT((Parameters!$E$4)^2+(Parameters!$E$5)^2)))</f>
        <v>33.70579263747662</v>
      </c>
      <c r="H49" s="15">
        <f t="shared" si="1"/>
        <v>0.36608642587768259</v>
      </c>
    </row>
    <row r="50" spans="2:8" x14ac:dyDescent="0.25">
      <c r="B50" s="15">
        <v>47</v>
      </c>
      <c r="C50" s="15">
        <f>(Data!$G$5-B50)/Data!$G$5</f>
        <v>0.96866666666666668</v>
      </c>
      <c r="D50" s="15">
        <f>Data!$C$11^2/((Parameters!$E$4+Parameters!$E$6/C50)^2+(Parameters!$E$5+Parameters!$E$7)^2)</f>
        <v>1090.7013082783742</v>
      </c>
      <c r="E50" s="15">
        <f t="shared" si="0"/>
        <v>33.025767338222046</v>
      </c>
      <c r="F50" s="15">
        <f>3/(Data!$G$5*PI()/30)*D50*Parameters!$E$6/C50</f>
        <v>76.032029907986271</v>
      </c>
      <c r="G50" s="15">
        <f>Data!$C$11/((((SQRT((Parameters!$E$6/C50)^2+(Parameters!$E$7)^2))*1/(Parameters!$E$8))/((SQRT((Parameters!$E$6/C50)^2+(Parameters!$E$7)^2))+1/(Parameters!$E$8)))+(SQRT((Parameters!$E$4)^2+(Parameters!$E$5)^2)))</f>
        <v>33.701713062953026</v>
      </c>
      <c r="H50" s="15">
        <f t="shared" si="1"/>
        <v>0.37421661100110359</v>
      </c>
    </row>
    <row r="51" spans="2:8" x14ac:dyDescent="0.25">
      <c r="B51" s="15">
        <v>48</v>
      </c>
      <c r="C51" s="15">
        <f>(Data!$G$5-B51)/Data!$G$5</f>
        <v>0.96799999999999997</v>
      </c>
      <c r="D51" s="15">
        <f>Data!$C$11^2/((Parameters!$E$4+Parameters!$E$6/C51)^2+(Parameters!$E$5+Parameters!$E$7)^2)</f>
        <v>1090.451352436306</v>
      </c>
      <c r="E51" s="15">
        <f t="shared" si="0"/>
        <v>33.021982866513426</v>
      </c>
      <c r="F51" s="15">
        <f>3/(Data!$G$5*PI()/30)*D51*Parameters!$E$6/C51</f>
        <v>76.066957316804022</v>
      </c>
      <c r="G51" s="15">
        <f>Data!$C$11/((((SQRT((Parameters!$E$6/C51)^2+(Parameters!$E$7)^2))*1/(Parameters!$E$8))/((SQRT((Parameters!$E$6/C51)^2+(Parameters!$E$7)^2))+1/(Parameters!$E$8)))+(SQRT((Parameters!$E$4)^2+(Parameters!$E$5)^2)))</f>
        <v>33.697627143564247</v>
      </c>
      <c r="H51" s="15">
        <f t="shared" si="1"/>
        <v>0.38235423085983983</v>
      </c>
    </row>
    <row r="52" spans="2:8" x14ac:dyDescent="0.25">
      <c r="B52" s="15">
        <v>49</v>
      </c>
      <c r="C52" s="15">
        <f>(Data!$G$5-B52)/Data!$G$5</f>
        <v>0.96733333333333338</v>
      </c>
      <c r="D52" s="15">
        <f>Data!$C$11^2/((Parameters!$E$4+Parameters!$E$6/C52)^2+(Parameters!$E$5+Parameters!$E$7)^2)</f>
        <v>1090.2010626041863</v>
      </c>
      <c r="E52" s="15">
        <f t="shared" si="0"/>
        <v>33.018192903370505</v>
      </c>
      <c r="F52" s="15">
        <f>3/(Data!$G$5*PI()/30)*D52*Parameters!$E$6/C52</f>
        <v>76.101909553850774</v>
      </c>
      <c r="G52" s="15">
        <f>Data!$C$11/((((SQRT((Parameters!$E$6/C52)^2+(Parameters!$E$7)^2))*1/(Parameters!$E$8))/((SQRT((Parameters!$E$6/C52)^2+(Parameters!$E$7)^2))+1/(Parameters!$E$8)))+(SQRT((Parameters!$E$4)^2+(Parameters!$E$5)^2)))</f>
        <v>33.693534867037059</v>
      </c>
      <c r="H52" s="15">
        <f t="shared" si="1"/>
        <v>0.39049929329826971</v>
      </c>
    </row>
    <row r="53" spans="2:8" x14ac:dyDescent="0.25">
      <c r="B53" s="15">
        <v>50</v>
      </c>
      <c r="C53" s="15">
        <f>(Data!$G$5-B53)/Data!$G$5</f>
        <v>0.96666666666666667</v>
      </c>
      <c r="D53" s="15">
        <f>Data!$C$11^2/((Parameters!$E$4+Parameters!$E$6/C53)^2+(Parameters!$E$5+Parameters!$E$7)^2)</f>
        <v>1089.9504381775196</v>
      </c>
      <c r="E53" s="15">
        <f t="shared" si="0"/>
        <v>33.014397437747057</v>
      </c>
      <c r="F53" s="15">
        <f>3/(Data!$G$5*PI()/30)*D53*Parameters!$E$6/C53</f>
        <v>76.136886628269096</v>
      </c>
      <c r="G53" s="15">
        <f>Data!$C$11/((((SQRT((Parameters!$E$6/C53)^2+(Parameters!$E$7)^2))*1/(Parameters!$E$8))/((SQRT((Parameters!$E$6/C53)^2+(Parameters!$E$7)^2))+1/(Parameters!$E$8)))+(SQRT((Parameters!$E$4)^2+(Parameters!$E$5)^2)))</f>
        <v>33.689436221070764</v>
      </c>
      <c r="H53" s="15">
        <f t="shared" si="1"/>
        <v>0.39865180616428186</v>
      </c>
    </row>
    <row r="54" spans="2:8" x14ac:dyDescent="0.25">
      <c r="B54" s="15">
        <v>51</v>
      </c>
      <c r="C54" s="15">
        <f>(Data!$G$5-B54)/Data!$G$5</f>
        <v>0.96599999999999997</v>
      </c>
      <c r="D54" s="15">
        <f>Data!$C$11^2/((Parameters!$E$4+Parameters!$E$6/C54)^2+(Parameters!$E$5+Parameters!$E$7)^2)</f>
        <v>1089.699478550494</v>
      </c>
      <c r="E54" s="15">
        <f t="shared" si="0"/>
        <v>33.01059645856909</v>
      </c>
      <c r="F54" s="15">
        <f>3/(Data!$G$5*PI()/30)*D54*Parameters!$E$6/C54</f>
        <v>76.171888549134877</v>
      </c>
      <c r="G54" s="15">
        <f>Data!$C$11/((((SQRT((Parameters!$E$6/C54)^2+(Parameters!$E$7)^2))*1/(Parameters!$E$8))/((SQRT((Parameters!$E$6/C54)^2+(Parameters!$E$7)^2))+1/(Parameters!$E$8)))+(SQRT((Parameters!$E$4)^2+(Parameters!$E$5)^2)))</f>
        <v>33.685331193337113</v>
      </c>
      <c r="H54" s="15">
        <f t="shared" si="1"/>
        <v>0.40681177730923845</v>
      </c>
    </row>
    <row r="55" spans="2:8" x14ac:dyDescent="0.25">
      <c r="B55" s="15">
        <v>52</v>
      </c>
      <c r="C55" s="15">
        <f>(Data!$G$5-B55)/Data!$G$5</f>
        <v>0.96533333333333338</v>
      </c>
      <c r="D55" s="15">
        <f>Data!$C$11^2/((Parameters!$E$4+Parameters!$E$6/C55)^2+(Parameters!$E$5+Parameters!$E$7)^2)</f>
        <v>1089.4481831159769</v>
      </c>
      <c r="E55" s="15">
        <f t="shared" si="0"/>
        <v>33.006789954734721</v>
      </c>
      <c r="F55" s="15">
        <f>3/(Data!$G$5*PI()/30)*D55*Parameters!$E$6/C55</f>
        <v>76.206915325456578</v>
      </c>
      <c r="G55" s="15">
        <f>Data!$C$11/((((SQRT((Parameters!$E$6/C55)^2+(Parameters!$E$7)^2))*1/(Parameters!$E$8))/((SQRT((Parameters!$E$6/C55)^2+(Parameters!$E$7)^2))+1/(Parameters!$E$8)))+(SQRT((Parameters!$E$4)^2+(Parameters!$E$5)^2)))</f>
        <v>33.681219771480258</v>
      </c>
      <c r="H55" s="15">
        <f t="shared" si="1"/>
        <v>0.41497921458793585</v>
      </c>
    </row>
    <row r="56" spans="2:8" x14ac:dyDescent="0.25">
      <c r="B56" s="15">
        <v>53</v>
      </c>
      <c r="C56" s="15">
        <f>(Data!$G$5-B56)/Data!$G$5</f>
        <v>0.96466666666666667</v>
      </c>
      <c r="D56" s="15">
        <f>Data!$C$11^2/((Parameters!$E$4+Parameters!$E$6/C56)^2+(Parameters!$E$5+Parameters!$E$7)^2)</f>
        <v>1089.1965512655138</v>
      </c>
      <c r="E56" s="15">
        <f t="shared" si="0"/>
        <v>33.002977915114172</v>
      </c>
      <c r="F56" s="15">
        <f>3/(Data!$G$5*PI()/30)*D56*Parameters!$E$6/C56</f>
        <v>76.241966966175113</v>
      </c>
      <c r="G56" s="15">
        <f>Data!$C$11/((((SQRT((Parameters!$E$6/C56)^2+(Parameters!$E$7)^2))*1/(Parameters!$E$8))/((SQRT((Parameters!$E$6/C56)^2+(Parameters!$E$7)^2))+1/(Parameters!$E$8)))+(SQRT((Parameters!$E$4)^2+(Parameters!$E$5)^2)))</f>
        <v>33.677101943116675</v>
      </c>
      <c r="H56" s="15">
        <f t="shared" si="1"/>
        <v>0.42315412585856949</v>
      </c>
    </row>
    <row r="57" spans="2:8" x14ac:dyDescent="0.25">
      <c r="B57" s="15">
        <v>54</v>
      </c>
      <c r="C57" s="15">
        <f>(Data!$G$5-B57)/Data!$G$5</f>
        <v>0.96399999999999997</v>
      </c>
      <c r="D57" s="15">
        <f>Data!$C$11^2/((Parameters!$E$4+Parameters!$E$6/C57)^2+(Parameters!$E$5+Parameters!$E$7)^2)</f>
        <v>1088.9445823893229</v>
      </c>
      <c r="E57" s="15">
        <f t="shared" si="0"/>
        <v>32.999160328549621</v>
      </c>
      <c r="F57" s="15">
        <f>3/(Data!$G$5*PI()/30)*D57*Parameters!$E$6/C57</f>
        <v>76.277043480163115</v>
      </c>
      <c r="G57" s="15">
        <f>Data!$C$11/((((SQRT((Parameters!$E$6/C57)^2+(Parameters!$E$7)^2))*1/(Parameters!$E$8))/((SQRT((Parameters!$E$6/C57)^2+(Parameters!$E$7)^2))+1/(Parameters!$E$8)))+(SQRT((Parameters!$E$4)^2+(Parameters!$E$5)^2)))</f>
        <v>33.672977695835073</v>
      </c>
      <c r="H57" s="15">
        <f t="shared" si="1"/>
        <v>0.43133651898269343</v>
      </c>
    </row>
    <row r="58" spans="2:8" x14ac:dyDescent="0.25">
      <c r="B58" s="15">
        <v>55</v>
      </c>
      <c r="C58" s="15">
        <f>(Data!$G$5-B58)/Data!$G$5</f>
        <v>0.96333333333333337</v>
      </c>
      <c r="D58" s="15">
        <f>Data!$C$11^2/((Parameters!$E$4+Parameters!$E$6/C58)^2+(Parameters!$E$5+Parameters!$E$7)^2)</f>
        <v>1088.6922758762937</v>
      </c>
      <c r="E58" s="15">
        <f t="shared" si="0"/>
        <v>32.995337183855142</v>
      </c>
      <c r="F58" s="15">
        <f>3/(Data!$G$5*PI()/30)*D58*Parameters!$E$6/C58</f>
        <v>76.312144876224636</v>
      </c>
      <c r="G58" s="15">
        <f>Data!$C$11/((((SQRT((Parameters!$E$6/C58)^2+(Parameters!$E$7)^2))*1/(Parameters!$E$8))/((SQRT((Parameters!$E$6/C58)^2+(Parameters!$E$7)^2))+1/(Parameters!$E$8)))+(SQRT((Parameters!$E$4)^2+(Parameters!$E$5)^2)))</f>
        <v>33.66884701719637</v>
      </c>
      <c r="H58" s="15">
        <f t="shared" si="1"/>
        <v>0.43952640182518343</v>
      </c>
    </row>
    <row r="59" spans="2:8" x14ac:dyDescent="0.25">
      <c r="B59" s="15">
        <v>56</v>
      </c>
      <c r="C59" s="15">
        <f>(Data!$G$5-B59)/Data!$G$5</f>
        <v>0.96266666666666667</v>
      </c>
      <c r="D59" s="15">
        <f>Data!$C$11^2/((Parameters!$E$4+Parameters!$E$6/C59)^2+(Parameters!$E$5+Parameters!$E$7)^2)</f>
        <v>1088.4396311139835</v>
      </c>
      <c r="E59" s="15">
        <f t="shared" si="0"/>
        <v>32.991508469816644</v>
      </c>
      <c r="F59" s="15">
        <f>3/(Data!$G$5*PI()/30)*D59*Parameters!$E$6/C59</f>
        <v>76.347271163094717</v>
      </c>
      <c r="G59" s="15">
        <f>Data!$C$11/((((SQRT((Parameters!$E$6/C59)^2+(Parameters!$E$7)^2))*1/(Parameters!$E$8))/((SQRT((Parameters!$E$6/C59)^2+(Parameters!$E$7)^2))+1/(Parameters!$E$8)))+(SQRT((Parameters!$E$4)^2+(Parameters!$E$5)^2)))</f>
        <v>33.664709894733598</v>
      </c>
      <c r="H59" s="15">
        <f t="shared" si="1"/>
        <v>0.44772378225419823</v>
      </c>
    </row>
    <row r="60" spans="2:8" x14ac:dyDescent="0.25">
      <c r="B60" s="15">
        <v>57</v>
      </c>
      <c r="C60" s="15">
        <f>(Data!$G$5-B60)/Data!$G$5</f>
        <v>0.96199999999999997</v>
      </c>
      <c r="D60" s="15">
        <f>Data!$C$11^2/((Parameters!$E$4+Parameters!$E$6/C60)^2+(Parameters!$E$5+Parameters!$E$7)^2)</f>
        <v>1088.1866474886128</v>
      </c>
      <c r="E60" s="15">
        <f t="shared" si="0"/>
        <v>32.987674175191749</v>
      </c>
      <c r="F60" s="15">
        <f>3/(Data!$G$5*PI()/30)*D60*Parameters!$E$6/C60</f>
        <v>76.382422349438741</v>
      </c>
      <c r="G60" s="15">
        <f>Data!$C$11/((((SQRT((Parameters!$E$6/C60)^2+(Parameters!$E$7)^2))*1/(Parameters!$E$8))/((SQRT((Parameters!$E$6/C60)^2+(Parameters!$E$7)^2))+1/(Parameters!$E$8)))+(SQRT((Parameters!$E$4)^2+(Parameters!$E$5)^2)))</f>
        <v>33.660566315951847</v>
      </c>
      <c r="H60" s="15">
        <f t="shared" si="1"/>
        <v>0.45592866814114025</v>
      </c>
    </row>
    <row r="61" spans="2:8" x14ac:dyDescent="0.25">
      <c r="B61" s="15">
        <v>58</v>
      </c>
      <c r="C61" s="15">
        <f>(Data!$G$5-B61)/Data!$G$5</f>
        <v>0.96133333333333337</v>
      </c>
      <c r="D61" s="15">
        <f>Data!$C$11^2/((Parameters!$E$4+Parameters!$E$6/C61)^2+(Parameters!$E$5+Parameters!$E$7)^2)</f>
        <v>1087.9333243850645</v>
      </c>
      <c r="E61" s="15">
        <f t="shared" si="0"/>
        <v>32.983834288709744</v>
      </c>
      <c r="F61" s="15">
        <f>3/(Data!$G$5*PI()/30)*D61*Parameters!$E$6/C61</f>
        <v>76.417598443852143</v>
      </c>
      <c r="G61" s="15">
        <f>Data!$C$11/((((SQRT((Parameters!$E$6/C61)^2+(Parameters!$E$7)^2))*1/(Parameters!$E$8))/((SQRT((Parameters!$E$6/C61)^2+(Parameters!$E$7)^2))+1/(Parameters!$E$8)))+(SQRT((Parameters!$E$4)^2+(Parameters!$E$5)^2)))</f>
        <v>33.656416268328144</v>
      </c>
      <c r="H61" s="15">
        <f t="shared" si="1"/>
        <v>0.464141067360616</v>
      </c>
    </row>
    <row r="62" spans="2:8" x14ac:dyDescent="0.25">
      <c r="B62" s="15">
        <v>59</v>
      </c>
      <c r="C62" s="15">
        <f>(Data!$G$5-B62)/Data!$G$5</f>
        <v>0.96066666666666667</v>
      </c>
      <c r="D62" s="15">
        <f>Data!$C$11^2/((Parameters!$E$4+Parameters!$E$6/C62)^2+(Parameters!$E$5+Parameters!$E$7)^2)</f>
        <v>1087.6796611868783</v>
      </c>
      <c r="E62" s="15">
        <f t="shared" si="0"/>
        <v>32.97998879907145</v>
      </c>
      <c r="F62" s="15">
        <f>3/(Data!$G$5*PI()/30)*D62*Parameters!$E$6/C62</f>
        <v>76.452799454859928</v>
      </c>
      <c r="G62" s="15">
        <f>Data!$C$11/((((SQRT((Parameters!$E$6/C62)^2+(Parameters!$E$7)^2))*1/(Parameters!$E$8))/((SQRT((Parameters!$E$6/C62)^2+(Parameters!$E$7)^2))+1/(Parameters!$E$8)))+(SQRT((Parameters!$E$4)^2+(Parameters!$E$5)^2)))</f>
        <v>33.652259739311489</v>
      </c>
      <c r="H62" s="15">
        <f t="shared" si="1"/>
        <v>0.47236098779039798</v>
      </c>
    </row>
    <row r="63" spans="2:8" x14ac:dyDescent="0.25">
      <c r="B63" s="15">
        <v>60</v>
      </c>
      <c r="C63" s="15">
        <f>(Data!$G$5-B63)/Data!$G$5</f>
        <v>0.96</v>
      </c>
      <c r="D63" s="15">
        <f>Data!$C$11^2/((Parameters!$E$4+Parameters!$E$6/C63)^2+(Parameters!$E$5+Parameters!$E$7)^2)</f>
        <v>1087.425657276249</v>
      </c>
      <c r="E63" s="15">
        <f t="shared" si="0"/>
        <v>32.976137694949195</v>
      </c>
      <c r="F63" s="15">
        <f>3/(Data!$G$5*PI()/30)*D63*Parameters!$E$6/C63</f>
        <v>76.48802539091605</v>
      </c>
      <c r="G63" s="15">
        <f>Data!$C$11/((((SQRT((Parameters!$E$6/C63)^2+(Parameters!$E$7)^2))*1/(Parameters!$E$8))/((SQRT((Parameters!$E$6/C63)^2+(Parameters!$E$7)^2))+1/(Parameters!$E$8)))+(SQRT((Parameters!$E$4)^2+(Parameters!$E$5)^2)))</f>
        <v>33.648096716322684</v>
      </c>
      <c r="H63" s="15">
        <f t="shared" si="1"/>
        <v>0.4805884373113829</v>
      </c>
    </row>
    <row r="64" spans="2:8" x14ac:dyDescent="0.25">
      <c r="B64" s="15">
        <v>61</v>
      </c>
      <c r="C64" s="15">
        <f>(Data!$G$5-B64)/Data!$G$5</f>
        <v>0.95933333333333337</v>
      </c>
      <c r="D64" s="15">
        <f>Data!$C$11^2/((Parameters!$E$4+Parameters!$E$6/C64)^2+(Parameters!$E$5+Parameters!$E$7)^2)</f>
        <v>1087.1713120340232</v>
      </c>
      <c r="E64" s="15">
        <f t="shared" si="0"/>
        <v>32.972280964986687</v>
      </c>
      <c r="F64" s="15">
        <f>3/(Data!$G$5*PI()/30)*D64*Parameters!$E$6/C64</f>
        <v>76.52327626040308</v>
      </c>
      <c r="G64" s="15">
        <f>Data!$C$11/((((SQRT((Parameters!$E$6/C64)^2+(Parameters!$E$7)^2))*1/(Parameters!$E$8))/((SQRT((Parameters!$E$6/C64)^2+(Parameters!$E$7)^2))+1/(Parameters!$E$8)))+(SQRT((Parameters!$E$4)^2+(Parameters!$E$5)^2)))</f>
        <v>33.643927186754311</v>
      </c>
      <c r="H64" s="15">
        <f t="shared" si="1"/>
        <v>0.48882342380755256</v>
      </c>
    </row>
    <row r="65" spans="2:8" x14ac:dyDescent="0.25">
      <c r="B65" s="15">
        <v>62</v>
      </c>
      <c r="C65" s="15">
        <f>(Data!$G$5-B65)/Data!$G$5</f>
        <v>0.95866666666666667</v>
      </c>
      <c r="D65" s="15">
        <f>Data!$C$11^2/((Parameters!$E$4+Parameters!$E$6/C65)^2+(Parameters!$E$5+Parameters!$E$7)^2)</f>
        <v>1086.9166248396955</v>
      </c>
      <c r="E65" s="15">
        <f t="shared" si="0"/>
        <v>32.968418597798944</v>
      </c>
      <c r="F65" s="15">
        <f>3/(Data!$G$5*PI()/30)*D65*Parameters!$E$6/C65</f>
        <v>76.55855207163178</v>
      </c>
      <c r="G65" s="15">
        <f>Data!$C$11/((((SQRT((Parameters!$E$6/C65)^2+(Parameters!$E$7)^2))*1/(Parameters!$E$8))/((SQRT((Parameters!$E$6/C65)^2+(Parameters!$E$7)^2))+1/(Parameters!$E$8)))+(SQRT((Parameters!$E$4)^2+(Parameters!$E$5)^2)))</f>
        <v>33.639751137970684</v>
      </c>
      <c r="H65" s="15">
        <f t="shared" si="1"/>
        <v>0.49706595516593405</v>
      </c>
    </row>
    <row r="66" spans="2:8" x14ac:dyDescent="0.25">
      <c r="B66" s="15">
        <v>63</v>
      </c>
      <c r="C66" s="15">
        <f>(Data!$G$5-B66)/Data!$G$5</f>
        <v>0.95799999999999996</v>
      </c>
      <c r="D66" s="15">
        <f>Data!$C$11^2/((Parameters!$E$4+Parameters!$E$6/C66)^2+(Parameters!$E$5+Parameters!$E$7)^2)</f>
        <v>1086.6615950714051</v>
      </c>
      <c r="E66" s="15">
        <f t="shared" si="0"/>
        <v>32.964550581972219</v>
      </c>
      <c r="F66" s="15">
        <f>3/(Data!$G$5*PI()/30)*D66*Parameters!$E$6/C66</f>
        <v>76.593852832840412</v>
      </c>
      <c r="G66" s="15">
        <f>Data!$C$11/((((SQRT((Parameters!$E$6/C66)^2+(Parameters!$E$7)^2))*1/(Parameters!$E$8))/((SQRT((Parameters!$E$6/C66)^2+(Parameters!$E$7)^2))+1/(Parameters!$E$8)))+(SQRT((Parameters!$E$4)^2+(Parameters!$E$5)^2)))</f>
        <v>33.635568557307707</v>
      </c>
      <c r="H66" s="15">
        <f t="shared" si="1"/>
        <v>0.50531603927655733</v>
      </c>
    </row>
    <row r="67" spans="2:8" x14ac:dyDescent="0.25">
      <c r="B67" s="15">
        <v>64</v>
      </c>
      <c r="C67" s="15">
        <f>(Data!$G$5-B67)/Data!$G$5</f>
        <v>0.95733333333333337</v>
      </c>
      <c r="D67" s="15">
        <f>Data!$C$11^2/((Parameters!$E$4+Parameters!$E$6/C67)^2+(Parameters!$E$5+Parameters!$E$7)^2)</f>
        <v>1086.4062221059332</v>
      </c>
      <c r="E67" s="15">
        <f t="shared" si="0"/>
        <v>32.960676906063888</v>
      </c>
      <c r="F67" s="15">
        <f>3/(Data!$G$5*PI()/30)*D67*Parameters!$E$6/C67</f>
        <v>76.629178552194418</v>
      </c>
      <c r="G67" s="15">
        <f>Data!$C$11/((((SQRT((Parameters!$E$6/C67)^2+(Parameters!$E$7)^2))*1/(Parameters!$E$8))/((SQRT((Parameters!$E$6/C67)^2+(Parameters!$E$7)^2))+1/(Parameters!$E$8)))+(SQRT((Parameters!$E$4)^2+(Parameters!$E$5)^2)))</f>
        <v>33.631379432072897</v>
      </c>
      <c r="H67" s="15">
        <f t="shared" si="1"/>
        <v>0.51357368403241488</v>
      </c>
    </row>
    <row r="68" spans="2:8" x14ac:dyDescent="0.25">
      <c r="B68" s="15">
        <v>65</v>
      </c>
      <c r="C68" s="15">
        <f>(Data!$G$5-B68)/Data!$G$5</f>
        <v>0.95666666666666667</v>
      </c>
      <c r="D68" s="15">
        <f>Data!$C$11^2/((Parameters!$E$4+Parameters!$E$6/C68)^2+(Parameters!$E$5+Parameters!$E$7)^2)</f>
        <v>1086.1505053187</v>
      </c>
      <c r="E68" s="15">
        <f t="shared" ref="E68:E131" si="2">SQRT(D68)</f>
        <v>32.956797558602382</v>
      </c>
      <c r="F68" s="15">
        <f>3/(Data!$G$5*PI()/30)*D68*Parameters!$E$6/C68</f>
        <v>76.664529237785956</v>
      </c>
      <c r="G68" s="15">
        <f>Data!$C$11/((((SQRT((Parameters!$E$6/C68)^2+(Parameters!$E$7)^2))*1/(Parameters!$E$8))/((SQRT((Parameters!$E$6/C68)^2+(Parameters!$E$7)^2))+1/(Parameters!$E$8)))+(SQRT((Parameters!$E$4)^2+(Parameters!$E$5)^2)))</f>
        <v>33.627183749545239</v>
      </c>
      <c r="H68" s="15">
        <f t="shared" ref="H68:H131" si="3">(F68*B68*PI()/30)/1000</f>
        <v>0.52183889732942124</v>
      </c>
    </row>
    <row r="69" spans="2:8" x14ac:dyDescent="0.25">
      <c r="B69" s="15">
        <v>66</v>
      </c>
      <c r="C69" s="15">
        <f>(Data!$G$5-B69)/Data!$G$5</f>
        <v>0.95599999999999996</v>
      </c>
      <c r="D69" s="15">
        <f>Data!$C$11^2/((Parameters!$E$4+Parameters!$E$6/C69)^2+(Parameters!$E$5+Parameters!$E$7)^2)</f>
        <v>1085.8944440837602</v>
      </c>
      <c r="E69" s="15">
        <f t="shared" si="2"/>
        <v>32.952912528087104</v>
      </c>
      <c r="F69" s="15">
        <f>3/(Data!$G$5*PI()/30)*D69*Parameters!$E$6/C69</f>
        <v>76.699904897633317</v>
      </c>
      <c r="G69" s="15">
        <f>Data!$C$11/((((SQRT((Parameters!$E$6/C69)^2+(Parameters!$E$7)^2))*1/(Parameters!$E$8))/((SQRT((Parameters!$E$6/C69)^2+(Parameters!$E$7)^2))+1/(Parameters!$E$8)))+(SQRT((Parameters!$E$4)^2+(Parameters!$E$5)^2)))</f>
        <v>33.622981496975157</v>
      </c>
      <c r="H69" s="15">
        <f t="shared" si="3"/>
        <v>0.53011168706636935</v>
      </c>
    </row>
    <row r="70" spans="2:8" x14ac:dyDescent="0.25">
      <c r="B70" s="15">
        <v>67</v>
      </c>
      <c r="C70" s="15">
        <f>(Data!$G$5-B70)/Data!$G$5</f>
        <v>0.95533333333333337</v>
      </c>
      <c r="D70" s="15">
        <f>Data!$C$11^2/((Parameters!$E$4+Parameters!$E$6/C70)^2+(Parameters!$E$5+Parameters!$E$7)^2)</f>
        <v>1085.638037773801</v>
      </c>
      <c r="E70" s="15">
        <f t="shared" si="2"/>
        <v>32.949021802988341</v>
      </c>
      <c r="F70" s="15">
        <f>3/(Data!$G$5*PI()/30)*D70*Parameters!$E$6/C70</f>
        <v>76.735305539680482</v>
      </c>
      <c r="G70" s="15">
        <f>Data!$C$11/((((SQRT((Parameters!$E$6/C70)^2+(Parameters!$E$7)^2))*1/(Parameters!$E$8))/((SQRT((Parameters!$E$6/C70)^2+(Parameters!$E$7)^2))+1/(Parameters!$E$8)))+(SQRT((Parameters!$E$4)^2+(Parameters!$E$5)^2)))</f>
        <v>33.618772661584416</v>
      </c>
      <c r="H70" s="15">
        <f t="shared" si="3"/>
        <v>0.53839206114488991</v>
      </c>
    </row>
    <row r="71" spans="2:8" x14ac:dyDescent="0.25">
      <c r="B71" s="15">
        <v>68</v>
      </c>
      <c r="C71" s="15">
        <f>(Data!$G$5-B71)/Data!$G$5</f>
        <v>0.95466666666666666</v>
      </c>
      <c r="D71" s="15">
        <f>Data!$C$11^2/((Parameters!$E$4+Parameters!$E$6/C71)^2+(Parameters!$E$5+Parameters!$E$7)^2)</f>
        <v>1085.3812857601374</v>
      </c>
      <c r="E71" s="15">
        <f t="shared" si="2"/>
        <v>32.945125371747146</v>
      </c>
      <c r="F71" s="15">
        <f>3/(Data!$G$5*PI()/30)*D71*Parameters!$E$6/C71</f>
        <v>76.770731171796569</v>
      </c>
      <c r="G71" s="15">
        <f>Data!$C$11/((((SQRT((Parameters!$E$6/C71)^2+(Parameters!$E$7)^2))*1/(Parameters!$E$8))/((SQRT((Parameters!$E$6/C71)^2+(Parameters!$E$7)^2))+1/(Parameters!$E$8)))+(SQRT((Parameters!$E$4)^2+(Parameters!$E$5)^2)))</f>
        <v>33.614557230566078</v>
      </c>
      <c r="H71" s="15">
        <f t="shared" si="3"/>
        <v>0.54668002746940825</v>
      </c>
    </row>
    <row r="72" spans="2:8" x14ac:dyDescent="0.25">
      <c r="B72" s="15">
        <v>69</v>
      </c>
      <c r="C72" s="15">
        <f>(Data!$G$5-B72)/Data!$G$5</f>
        <v>0.95399999999999996</v>
      </c>
      <c r="D72" s="15">
        <f>Data!$C$11^2/((Parameters!$E$4+Parameters!$E$6/C72)^2+(Parameters!$E$5+Parameters!$E$7)^2)</f>
        <v>1085.1241874127113</v>
      </c>
      <c r="E72" s="15">
        <f t="shared" si="2"/>
        <v>32.941223222775307</v>
      </c>
      <c r="F72" s="15">
        <f>3/(Data!$G$5*PI()/30)*D72*Parameters!$E$6/C72</f>
        <v>76.806181801775523</v>
      </c>
      <c r="G72" s="15">
        <f>Data!$C$11/((((SQRT((Parameters!$E$6/C72)^2+(Parameters!$E$7)^2))*1/(Parameters!$E$8))/((SQRT((Parameters!$E$6/C72)^2+(Parameters!$E$7)^2))+1/(Parameters!$E$8)))+(SQRT((Parameters!$E$4)^2+(Parameters!$E$5)^2)))</f>
        <v>33.610335191084417</v>
      </c>
      <c r="H72" s="15">
        <f t="shared" si="3"/>
        <v>0.55497559394710205</v>
      </c>
    </row>
    <row r="73" spans="2:8" x14ac:dyDescent="0.25">
      <c r="B73" s="15">
        <v>70</v>
      </c>
      <c r="C73" s="15">
        <f>(Data!$G$5-B73)/Data!$G$5</f>
        <v>0.95333333333333337</v>
      </c>
      <c r="D73" s="15">
        <f>Data!$C$11^2/((Parameters!$E$4+Parameters!$E$6/C73)^2+(Parameters!$E$5+Parameters!$E$7)^2)</f>
        <v>1084.866742100086</v>
      </c>
      <c r="E73" s="15">
        <f t="shared" si="2"/>
        <v>32.937315344455229</v>
      </c>
      <c r="F73" s="15">
        <f>3/(Data!$G$5*PI()/30)*D73*Parameters!$E$6/C73</f>
        <v>76.841657437335428</v>
      </c>
      <c r="G73" s="15">
        <f>Data!$C$11/((((SQRT((Parameters!$E$6/C73)^2+(Parameters!$E$7)^2))*1/(Parameters!$E$8))/((SQRT((Parameters!$E$6/C73)^2+(Parameters!$E$7)^2))+1/(Parameters!$E$8)))+(SQRT((Parameters!$E$4)^2+(Parameters!$E$5)^2)))</f>
        <v>33.606106530274857</v>
      </c>
      <c r="H73" s="15">
        <f t="shared" si="3"/>
        <v>0.56327876848785841</v>
      </c>
    </row>
    <row r="74" spans="2:8" x14ac:dyDescent="0.25">
      <c r="B74" s="15">
        <v>71</v>
      </c>
      <c r="C74" s="15">
        <f>(Data!$G$5-B74)/Data!$G$5</f>
        <v>0.95266666666666666</v>
      </c>
      <c r="D74" s="15">
        <f>Data!$C$11^2/((Parameters!$E$4+Parameters!$E$6/C74)^2+(Parameters!$E$5+Parameters!$E$7)^2)</f>
        <v>1084.6089491894431</v>
      </c>
      <c r="E74" s="15">
        <f t="shared" si="2"/>
        <v>32.933401725139831</v>
      </c>
      <c r="F74" s="15">
        <f>3/(Data!$G$5*PI()/30)*D74*Parameters!$E$6/C74</f>
        <v>76.877158086118058</v>
      </c>
      <c r="G74" s="15">
        <f>Data!$C$11/((((SQRT((Parameters!$E$6/C74)^2+(Parameters!$E$7)^2))*1/(Parameters!$E$8))/((SQRT((Parameters!$E$6/C74)^2+(Parameters!$E$7)^2))+1/(Parameters!$E$8)))+(SQRT((Parameters!$E$4)^2+(Parameters!$E$5)^2)))</f>
        <v>33.601871235243891</v>
      </c>
      <c r="H74" s="15">
        <f t="shared" si="3"/>
        <v>0.57158955900422947</v>
      </c>
    </row>
    <row r="75" spans="2:8" x14ac:dyDescent="0.25">
      <c r="B75" s="15">
        <v>72</v>
      </c>
      <c r="C75" s="15">
        <f>(Data!$G$5-B75)/Data!$G$5</f>
        <v>0.95199999999999996</v>
      </c>
      <c r="D75" s="15">
        <f>Data!$C$11^2/((Parameters!$E$4+Parameters!$E$6/C75)^2+(Parameters!$E$5+Parameters!$E$7)^2)</f>
        <v>1084.3508080465808</v>
      </c>
      <c r="E75" s="15">
        <f t="shared" si="2"/>
        <v>32.929482353152487</v>
      </c>
      <c r="F75" s="15">
        <f>3/(Data!$G$5*PI()/30)*D75*Parameters!$E$6/C75</f>
        <v>76.912683755688448</v>
      </c>
      <c r="G75" s="15">
        <f>Data!$C$11/((((SQRT((Parameters!$E$6/C75)^2+(Parameters!$E$7)^2))*1/(Parameters!$E$8))/((SQRT((Parameters!$E$6/C75)^2+(Parameters!$E$7)^2))+1/(Parameters!$E$8)))+(SQRT((Parameters!$E$4)^2+(Parameters!$E$5)^2)))</f>
        <v>33.597629293069019</v>
      </c>
      <c r="H75" s="15">
        <f t="shared" si="3"/>
        <v>0.57990797341139</v>
      </c>
    </row>
    <row r="76" spans="2:8" x14ac:dyDescent="0.25">
      <c r="B76" s="15">
        <v>73</v>
      </c>
      <c r="C76" s="15">
        <f>(Data!$G$5-B76)/Data!$G$5</f>
        <v>0.95133333333333336</v>
      </c>
      <c r="D76" s="15">
        <f>Data!$C$11^2/((Parameters!$E$4+Parameters!$E$6/C76)^2+(Parameters!$E$5+Parameters!$E$7)^2)</f>
        <v>1084.0923180359084</v>
      </c>
      <c r="E76" s="15">
        <f t="shared" si="2"/>
        <v>32.925557216786906</v>
      </c>
      <c r="F76" s="15">
        <f>3/(Data!$G$5*PI()/30)*D76*Parameters!$E$6/C76</f>
        <v>76.948234453534241</v>
      </c>
      <c r="G76" s="15">
        <f>Data!$C$11/((((SQRT((Parameters!$E$6/C76)^2+(Parameters!$E$7)^2))*1/(Parameters!$E$8))/((SQRT((Parameters!$E$6/C76)^2+(Parameters!$E$7)^2))+1/(Parameters!$E$8)))+(SQRT((Parameters!$E$4)^2+(Parameters!$E$5)^2)))</f>
        <v>33.593380690798668</v>
      </c>
      <c r="H76" s="15">
        <f t="shared" si="3"/>
        <v>0.58823401962709188</v>
      </c>
    </row>
    <row r="77" spans="2:8" x14ac:dyDescent="0.25">
      <c r="B77" s="15">
        <v>74</v>
      </c>
      <c r="C77" s="15">
        <f>(Data!$G$5-B77)/Data!$G$5</f>
        <v>0.95066666666666666</v>
      </c>
      <c r="D77" s="15">
        <f>Data!$C$11^2/((Parameters!$E$4+Parameters!$E$6/C77)^2+(Parameters!$E$5+Parameters!$E$7)^2)</f>
        <v>1083.8334785204454</v>
      </c>
      <c r="E77" s="15">
        <f t="shared" si="2"/>
        <v>32.921626304307104</v>
      </c>
      <c r="F77" s="15">
        <f>3/(Data!$G$5*PI()/30)*D77*Parameters!$E$6/C77</f>
        <v>76.983810187065401</v>
      </c>
      <c r="G77" s="15">
        <f>Data!$C$11/((((SQRT((Parameters!$E$6/C77)^2+(Parameters!$E$7)^2))*1/(Parameters!$E$8))/((SQRT((Parameters!$E$6/C77)^2+(Parameters!$E$7)^2))+1/(Parameters!$E$8)))+(SQRT((Parameters!$E$4)^2+(Parameters!$E$5)^2)))</f>
        <v>33.589125415452116</v>
      </c>
      <c r="H77" s="15">
        <f t="shared" si="3"/>
        <v>0.59656770557162153</v>
      </c>
    </row>
    <row r="78" spans="2:8" x14ac:dyDescent="0.25">
      <c r="B78" s="15">
        <v>75</v>
      </c>
      <c r="C78" s="15">
        <f>(Data!$G$5-B78)/Data!$G$5</f>
        <v>0.95</v>
      </c>
      <c r="D78" s="15">
        <f>Data!$C$11^2/((Parameters!$E$4+Parameters!$E$6/C78)^2+(Parameters!$E$5+Parameters!$E$7)^2)</f>
        <v>1083.5742888618158</v>
      </c>
      <c r="E78" s="15">
        <f t="shared" si="2"/>
        <v>32.917689603947231</v>
      </c>
      <c r="F78" s="15">
        <f>3/(Data!$G$5*PI()/30)*D78*Parameters!$E$6/C78</f>
        <v>77.01941096361351</v>
      </c>
      <c r="G78" s="15">
        <f>Data!$C$11/((((SQRT((Parameters!$E$6/C78)^2+(Parameters!$E$7)^2))*1/(Parameters!$E$8))/((SQRT((Parameters!$E$6/C78)^2+(Parameters!$E$7)^2))+1/(Parameters!$E$8)))+(SQRT((Parameters!$E$4)^2+(Parameters!$E$5)^2)))</f>
        <v>33.584863454019455</v>
      </c>
      <c r="H78" s="15">
        <f t="shared" si="3"/>
        <v>0.6049090391677534</v>
      </c>
    </row>
    <row r="79" spans="2:8" x14ac:dyDescent="0.25">
      <c r="B79" s="15">
        <v>76</v>
      </c>
      <c r="C79" s="15">
        <f>(Data!$G$5-B79)/Data!$G$5</f>
        <v>0.94933333333333336</v>
      </c>
      <c r="D79" s="15">
        <f>Data!$C$11^2/((Parameters!$E$4+Parameters!$E$6/C79)^2+(Parameters!$E$5+Parameters!$E$7)^2)</f>
        <v>1083.3147484202466</v>
      </c>
      <c r="E79" s="15">
        <f t="shared" si="2"/>
        <v>32.913747103911561</v>
      </c>
      <c r="F79" s="15">
        <f>3/(Data!$G$5*PI()/30)*D79*Parameters!$E$6/C79</f>
        <v>77.055036790431302</v>
      </c>
      <c r="G79" s="15">
        <f>Data!$C$11/((((SQRT((Parameters!$E$6/C79)^2+(Parameters!$E$7)^2))*1/(Parameters!$E$8))/((SQRT((Parameters!$E$6/C79)^2+(Parameters!$E$7)^2))+1/(Parameters!$E$8)))+(SQRT((Parameters!$E$4)^2+(Parameters!$E$5)^2)))</f>
        <v>33.580594793461465</v>
      </c>
      <c r="H79" s="15">
        <f t="shared" si="3"/>
        <v>0.61325802834070586</v>
      </c>
    </row>
    <row r="80" spans="2:8" x14ac:dyDescent="0.25">
      <c r="B80" s="15">
        <v>77</v>
      </c>
      <c r="C80" s="15">
        <f>(Data!$G$5-B80)/Data!$G$5</f>
        <v>0.94866666666666666</v>
      </c>
      <c r="D80" s="15">
        <f>Data!$C$11^2/((Parameters!$E$4+Parameters!$E$6/C80)^2+(Parameters!$E$5+Parameters!$E$7)^2)</f>
        <v>1083.0548565545632</v>
      </c>
      <c r="E80" s="15">
        <f t="shared" si="2"/>
        <v>32.909798792374332</v>
      </c>
      <c r="F80" s="15">
        <f>3/(Data!$G$5*PI()/30)*D80*Parameters!$E$6/C80</f>
        <v>77.090687674692234</v>
      </c>
      <c r="G80" s="15">
        <f>Data!$C$11/((((SQRT((Parameters!$E$6/C80)^2+(Parameters!$E$7)^2))*1/(Parameters!$E$8))/((SQRT((Parameters!$E$6/C80)^2+(Parameters!$E$7)^2))+1/(Parameters!$E$8)))+(SQRT((Parameters!$E$4)^2+(Parameters!$E$5)^2)))</f>
        <v>33.576319420709595</v>
      </c>
      <c r="H80" s="15">
        <f t="shared" si="3"/>
        <v>0.6216146810180958</v>
      </c>
    </row>
    <row r="81" spans="2:8" x14ac:dyDescent="0.25">
      <c r="B81" s="15">
        <v>78</v>
      </c>
      <c r="C81" s="15">
        <f>(Data!$G$5-B81)/Data!$G$5</f>
        <v>0.94799999999999995</v>
      </c>
      <c r="D81" s="15">
        <f>Data!$C$11^2/((Parameters!$E$4+Parameters!$E$6/C81)^2+(Parameters!$E$5+Parameters!$E$7)^2)</f>
        <v>1082.7946126221871</v>
      </c>
      <c r="E81" s="15">
        <f t="shared" si="2"/>
        <v>32.905844657479726</v>
      </c>
      <c r="F81" s="15">
        <f>3/(Data!$G$5*PI()/30)*D81*Parameters!$E$6/C81</f>
        <v>77.126363623489866</v>
      </c>
      <c r="G81" s="15">
        <f>Data!$C$11/((((SQRT((Parameters!$E$6/C81)^2+(Parameters!$E$7)^2))*1/(Parameters!$E$8))/((SQRT((Parameters!$E$6/C81)^2+(Parameters!$E$7)^2))+1/(Parameters!$E$8)))+(SQRT((Parameters!$E$4)^2+(Parameters!$E$5)^2)))</f>
        <v>33.572037322665857</v>
      </c>
      <c r="H81" s="15">
        <f t="shared" si="3"/>
        <v>0.62997900512989202</v>
      </c>
    </row>
    <row r="82" spans="2:8" x14ac:dyDescent="0.25">
      <c r="B82" s="15">
        <v>79</v>
      </c>
      <c r="C82" s="15">
        <f>(Data!$G$5-B82)/Data!$G$5</f>
        <v>0.94733333333333336</v>
      </c>
      <c r="D82" s="15">
        <f>Data!$C$11^2/((Parameters!$E$4+Parameters!$E$6/C82)^2+(Parameters!$E$5+Parameters!$E$7)^2)</f>
        <v>1082.5340159791313</v>
      </c>
      <c r="E82" s="15">
        <f t="shared" si="2"/>
        <v>32.901884687341713</v>
      </c>
      <c r="F82" s="15">
        <f>3/(Data!$G$5*PI()/30)*D82*Parameters!$E$6/C82</f>
        <v>77.162064643837354</v>
      </c>
      <c r="G82" s="15">
        <f>Data!$C$11/((((SQRT((Parameters!$E$6/C82)^2+(Parameters!$E$7)^2))*1/(Parameters!$E$8))/((SQRT((Parameters!$E$6/C82)^2+(Parameters!$E$7)^2))+1/(Parameters!$E$8)))+(SQRT((Parameters!$E$4)^2+(Parameters!$E$5)^2)))</f>
        <v>33.567748486202753</v>
      </c>
      <c r="H82" s="15">
        <f t="shared" si="3"/>
        <v>0.63835100860837035</v>
      </c>
    </row>
    <row r="83" spans="2:8" x14ac:dyDescent="0.25">
      <c r="B83" s="15">
        <v>80</v>
      </c>
      <c r="C83" s="15">
        <f>(Data!$G$5-B83)/Data!$G$5</f>
        <v>0.94666666666666666</v>
      </c>
      <c r="D83" s="15">
        <f>Data!$C$11^2/((Parameters!$E$4+Parameters!$E$6/C83)^2+(Parameters!$E$5+Parameters!$E$7)^2)</f>
        <v>1082.2730659799981</v>
      </c>
      <c r="E83" s="15">
        <f t="shared" si="2"/>
        <v>32.897918870044016</v>
      </c>
      <c r="F83" s="15">
        <f>3/(Data!$G$5*PI()/30)*D83*Parameters!$E$6/C83</f>
        <v>77.197790742667024</v>
      </c>
      <c r="G83" s="15">
        <f>Data!$C$11/((((SQRT((Parameters!$E$6/C83)^2+(Parameters!$E$7)^2))*1/(Parameters!$E$8))/((SQRT((Parameters!$E$6/C83)^2+(Parameters!$E$7)^2))+1/(Parameters!$E$8)))+(SQRT((Parameters!$E$4)^2+(Parameters!$E$5)^2)))</f>
        <v>33.563452898163227</v>
      </c>
      <c r="H83" s="15">
        <f t="shared" si="3"/>
        <v>0.64673069938806638</v>
      </c>
    </row>
    <row r="84" spans="2:8" x14ac:dyDescent="0.25">
      <c r="B84" s="15">
        <v>81</v>
      </c>
      <c r="C84" s="15">
        <f>(Data!$G$5-B84)/Data!$G$5</f>
        <v>0.94599999999999995</v>
      </c>
      <c r="D84" s="15">
        <f>Data!$C$11^2/((Parameters!$E$4+Parameters!$E$6/C84)^2+(Parameters!$E$5+Parameters!$E$7)^2)</f>
        <v>1082.0117619779758</v>
      </c>
      <c r="E84" s="15">
        <f t="shared" si="2"/>
        <v>32.893947193639981</v>
      </c>
      <c r="F84" s="15">
        <f>3/(Data!$G$5*PI()/30)*D84*Parameters!$E$6/C84</f>
        <v>77.233541926829744</v>
      </c>
      <c r="G84" s="15">
        <f>Data!$C$11/((((SQRT((Parameters!$E$6/C84)^2+(Parameters!$E$7)^2))*1/(Parameters!$E$8))/((SQRT((Parameters!$E$6/C84)^2+(Parameters!$E$7)^2))+1/(Parameters!$E$8)))+(SQRT((Parameters!$E$4)^2+(Parameters!$E$5)^2)))</f>
        <v>33.559150545360581</v>
      </c>
      <c r="H84" s="15">
        <f t="shared" si="3"/>
        <v>0.65511808540572858</v>
      </c>
    </row>
    <row r="85" spans="2:8" x14ac:dyDescent="0.25">
      <c r="B85" s="15">
        <v>82</v>
      </c>
      <c r="C85" s="15">
        <f>(Data!$G$5-B85)/Data!$G$5</f>
        <v>0.94533333333333336</v>
      </c>
      <c r="D85" s="15">
        <f>Data!$C$11^2/((Parameters!$E$4+Parameters!$E$6/C85)^2+(Parameters!$E$5+Parameters!$E$7)^2)</f>
        <v>1081.7501033248341</v>
      </c>
      <c r="E85" s="15">
        <f t="shared" si="2"/>
        <v>32.889969646152522</v>
      </c>
      <c r="F85" s="15">
        <f>3/(Data!$G$5*PI()/30)*D85*Parameters!$E$6/C85</f>
        <v>77.269318203094414</v>
      </c>
      <c r="G85" s="15">
        <f>Data!$C$11/((((SQRT((Parameters!$E$6/C85)^2+(Parameters!$E$7)^2))*1/(Parameters!$E$8))/((SQRT((Parameters!$E$6/C85)^2+(Parameters!$E$7)^2))+1/(Parameters!$E$8)))+(SQRT((Parameters!$E$4)^2+(Parameters!$E$5)^2)))</f>
        <v>33.554841414578384</v>
      </c>
      <c r="H85" s="15">
        <f t="shared" si="3"/>
        <v>0.66351317460027159</v>
      </c>
    </row>
    <row r="86" spans="2:8" x14ac:dyDescent="0.25">
      <c r="B86" s="15">
        <v>83</v>
      </c>
      <c r="C86" s="15">
        <f>(Data!$G$5-B86)/Data!$G$5</f>
        <v>0.94466666666666665</v>
      </c>
      <c r="D86" s="15">
        <f>Data!$C$11^2/((Parameters!$E$4+Parameters!$E$6/C86)^2+(Parameters!$E$5+Parameters!$E$7)^2)</f>
        <v>1081.4880893709214</v>
      </c>
      <c r="E86" s="15">
        <f t="shared" si="2"/>
        <v>32.885986215573972</v>
      </c>
      <c r="F86" s="15">
        <f>3/(Data!$G$5*PI()/30)*D86*Parameters!$E$6/C86</f>
        <v>77.305119578147455</v>
      </c>
      <c r="G86" s="15">
        <f>Data!$C$11/((((SQRT((Parameters!$E$6/C86)^2+(Parameters!$E$7)^2))*1/(Parameters!$E$8))/((SQRT((Parameters!$E$6/C86)^2+(Parameters!$E$7)^2))+1/(Parameters!$E$8)))+(SQRT((Parameters!$E$4)^2+(Parameters!$E$5)^2)))</f>
        <v>33.550525492570422</v>
      </c>
      <c r="H86" s="15">
        <f t="shared" si="3"/>
        <v>0.67191597491272814</v>
      </c>
    </row>
    <row r="87" spans="2:8" x14ac:dyDescent="0.25">
      <c r="B87" s="15">
        <v>84</v>
      </c>
      <c r="C87" s="15">
        <f>(Data!$G$5-B87)/Data!$G$5</f>
        <v>0.94399999999999995</v>
      </c>
      <c r="D87" s="15">
        <f>Data!$C$11^2/((Parameters!$E$4+Parameters!$E$6/C87)^2+(Parameters!$E$5+Parameters!$E$7)^2)</f>
        <v>1081.225719465162</v>
      </c>
      <c r="E87" s="15">
        <f t="shared" si="2"/>
        <v>32.881996889866073</v>
      </c>
      <c r="F87" s="15">
        <f>3/(Data!$G$5*PI()/30)*D87*Parameters!$E$6/C87</f>
        <v>77.34094605859228</v>
      </c>
      <c r="G87" s="15">
        <f>Data!$C$11/((((SQRT((Parameters!$E$6/C87)^2+(Parameters!$E$7)^2))*1/(Parameters!$E$8))/((SQRT((Parameters!$E$6/C87)^2+(Parameters!$E$7)^2))+1/(Parameters!$E$8)))+(SQRT((Parameters!$E$4)^2+(Parameters!$E$5)^2)))</f>
        <v>33.546202766060638</v>
      </c>
      <c r="H87" s="15">
        <f t="shared" si="3"/>
        <v>0.68032649428620229</v>
      </c>
    </row>
    <row r="88" spans="2:8" x14ac:dyDescent="0.25">
      <c r="B88" s="15">
        <v>85</v>
      </c>
      <c r="C88" s="15">
        <f>(Data!$G$5-B88)/Data!$G$5</f>
        <v>0.94333333333333336</v>
      </c>
      <c r="D88" s="15">
        <f>Data!$C$11^2/((Parameters!$E$4+Parameters!$E$6/C88)^2+(Parameters!$E$5+Parameters!$E$7)^2)</f>
        <v>1080.962992955052</v>
      </c>
      <c r="E88" s="15">
        <f t="shared" si="2"/>
        <v>32.87800165695981</v>
      </c>
      <c r="F88" s="15">
        <f>3/(Data!$G$5*PI()/30)*D88*Parameters!$E$6/C88</f>
        <v>77.376797650948774</v>
      </c>
      <c r="G88" s="15">
        <f>Data!$C$11/((((SQRT((Parameters!$E$6/C88)^2+(Parameters!$E$7)^2))*1/(Parameters!$E$8))/((SQRT((Parameters!$E$6/C88)^2+(Parameters!$E$7)^2))+1/(Parameters!$E$8)))+(SQRT((Parameters!$E$4)^2+(Parameters!$E$5)^2)))</f>
        <v>33.541873221742989</v>
      </c>
      <c r="H88" s="15">
        <f t="shared" si="3"/>
        <v>0.68874474066581981</v>
      </c>
    </row>
    <row r="89" spans="2:8" x14ac:dyDescent="0.25">
      <c r="B89" s="15">
        <v>86</v>
      </c>
      <c r="C89" s="15">
        <f>(Data!$G$5-B89)/Data!$G$5</f>
        <v>0.94266666666666665</v>
      </c>
      <c r="D89" s="15">
        <f>Data!$C$11^2/((Parameters!$E$4+Parameters!$E$6/C89)^2+(Parameters!$E$5+Parameters!$E$7)^2)</f>
        <v>1080.6999091866551</v>
      </c>
      <c r="E89" s="15">
        <f t="shared" si="2"/>
        <v>32.874000504755351</v>
      </c>
      <c r="F89" s="15">
        <f>3/(Data!$G$5*PI()/30)*D89*Parameters!$E$6/C89</f>
        <v>77.41267436165262</v>
      </c>
      <c r="G89" s="15">
        <f>Data!$C$11/((((SQRT((Parameters!$E$6/C89)^2+(Parameters!$E$7)^2))*1/(Parameters!$E$8))/((SQRT((Parameters!$E$6/C89)^2+(Parameters!$E$7)^2))+1/(Parameters!$E$8)))+(SQRT((Parameters!$E$4)^2+(Parameters!$E$5)^2)))</f>
        <v>33.537536846281469</v>
      </c>
      <c r="H89" s="15">
        <f t="shared" si="3"/>
        <v>0.69717072199867947</v>
      </c>
    </row>
    <row r="90" spans="2:8" x14ac:dyDescent="0.25">
      <c r="B90" s="15">
        <v>87</v>
      </c>
      <c r="C90" s="15">
        <f>(Data!$G$5-B90)/Data!$G$5</f>
        <v>0.94199999999999995</v>
      </c>
      <c r="D90" s="15">
        <f>Data!$C$11^2/((Parameters!$E$4+Parameters!$E$6/C90)^2+(Parameters!$E$5+Parameters!$E$7)^2)</f>
        <v>1080.4364675046018</v>
      </c>
      <c r="E90" s="15">
        <f t="shared" si="2"/>
        <v>32.869993421121976</v>
      </c>
      <c r="F90" s="15">
        <f>3/(Data!$G$5*PI()/30)*D90*Parameters!$E$6/C90</f>
        <v>77.448576197055047</v>
      </c>
      <c r="G90" s="15">
        <f>Data!$C$11/((((SQRT((Parameters!$E$6/C90)^2+(Parameters!$E$7)^2))*1/(Parameters!$E$8))/((SQRT((Parameters!$E$6/C90)^2+(Parameters!$E$7)^2))+1/(Parameters!$E$8)))+(SQRT((Parameters!$E$4)^2+(Parameters!$E$5)^2)))</f>
        <v>33.533193626309959</v>
      </c>
      <c r="H90" s="15">
        <f t="shared" si="3"/>
        <v>0.70560444623380658</v>
      </c>
    </row>
    <row r="91" spans="2:8" x14ac:dyDescent="0.25">
      <c r="B91" s="15">
        <v>88</v>
      </c>
      <c r="C91" s="15">
        <f>(Data!$G$5-B91)/Data!$G$5</f>
        <v>0.94133333333333336</v>
      </c>
      <c r="D91" s="15">
        <f>Data!$C$11^2/((Parameters!$E$4+Parameters!$E$6/C91)^2+(Parameters!$E$5+Parameters!$E$7)^2)</f>
        <v>1080.1726672520822</v>
      </c>
      <c r="E91" s="15">
        <f t="shared" si="2"/>
        <v>32.865980393897914</v>
      </c>
      <c r="F91" s="15">
        <f>3/(Data!$G$5*PI()/30)*D91*Parameters!$E$6/C91</f>
        <v>77.484503163421834</v>
      </c>
      <c r="G91" s="15">
        <f>Data!$C$11/((((SQRT((Parameters!$E$6/C91)^2+(Parameters!$E$7)^2))*1/(Parameters!$E$8))/((SQRT((Parameters!$E$6/C91)^2+(Parameters!$E$7)^2))+1/(Parameters!$E$8)))+(SQRT((Parameters!$E$4)^2+(Parameters!$E$5)^2)))</f>
        <v>33.528843548432206</v>
      </c>
      <c r="H91" s="15">
        <f t="shared" si="3"/>
        <v>0.71404592132209943</v>
      </c>
    </row>
    <row r="92" spans="2:8" x14ac:dyDescent="0.25">
      <c r="B92" s="15">
        <v>89</v>
      </c>
      <c r="C92" s="15">
        <f>(Data!$G$5-B92)/Data!$G$5</f>
        <v>0.94066666666666665</v>
      </c>
      <c r="D92" s="15">
        <f>Data!$C$11^2/((Parameters!$E$4+Parameters!$E$6/C92)^2+(Parameters!$E$5+Parameters!$E$7)^2)</f>
        <v>1079.9085077708471</v>
      </c>
      <c r="E92" s="15">
        <f t="shared" si="2"/>
        <v>32.861961410890359</v>
      </c>
      <c r="F92" s="15">
        <f>3/(Data!$G$5*PI()/30)*D92*Parameters!$E$6/C92</f>
        <v>77.52045526693334</v>
      </c>
      <c r="G92" s="15">
        <f>Data!$C$11/((((SQRT((Parameters!$E$6/C92)^2+(Parameters!$E$7)^2))*1/(Parameters!$E$8))/((SQRT((Parameters!$E$6/C92)^2+(Parameters!$E$7)^2))+1/(Parameters!$E$8)))+(SQRT((Parameters!$E$4)^2+(Parameters!$E$5)^2)))</f>
        <v>33.524486599221689</v>
      </c>
      <c r="H92" s="15">
        <f t="shared" si="3"/>
        <v>0.72249515521628405</v>
      </c>
    </row>
    <row r="93" spans="2:8" x14ac:dyDescent="0.25">
      <c r="B93" s="15">
        <v>90</v>
      </c>
      <c r="C93" s="15">
        <f>(Data!$G$5-B93)/Data!$G$5</f>
        <v>0.94</v>
      </c>
      <c r="D93" s="15">
        <f>Data!$C$11^2/((Parameters!$E$4+Parameters!$E$6/C93)^2+(Parameters!$E$5+Parameters!$E$7)^2)</f>
        <v>1079.6439884012002</v>
      </c>
      <c r="E93" s="15">
        <f t="shared" si="2"/>
        <v>32.857936459875262</v>
      </c>
      <c r="F93" s="15">
        <f>3/(Data!$G$5*PI()/30)*D93*Parameters!$E$6/C93</f>
        <v>77.556432513683404</v>
      </c>
      <c r="G93" s="15">
        <f>Data!$C$11/((((SQRT((Parameters!$E$6/C93)^2+(Parameters!$E$7)^2))*1/(Parameters!$E$8))/((SQRT((Parameters!$E$6/C93)^2+(Parameters!$E$7)^2))+1/(Parameters!$E$8)))+(SQRT((Parameters!$E$4)^2+(Parameters!$E$5)^2)))</f>
        <v>33.520122765221615</v>
      </c>
      <c r="H93" s="15">
        <f t="shared" si="3"/>
        <v>0.73095215587086104</v>
      </c>
    </row>
    <row r="94" spans="2:8" x14ac:dyDescent="0.25">
      <c r="B94" s="15">
        <v>91</v>
      </c>
      <c r="C94" s="15">
        <f>(Data!$G$5-B94)/Data!$G$5</f>
        <v>0.93933333333333335</v>
      </c>
      <c r="D94" s="15">
        <f>Data!$C$11^2/((Parameters!$E$4+Parameters!$E$6/C94)^2+(Parameters!$E$5+Parameters!$E$7)^2)</f>
        <v>1079.3791084819975</v>
      </c>
      <c r="E94" s="15">
        <f t="shared" si="2"/>
        <v>32.853905528597316</v>
      </c>
      <c r="F94" s="15">
        <f>3/(Data!$G$5*PI()/30)*D94*Parameters!$E$6/C94</f>
        <v>77.592434909679142</v>
      </c>
      <c r="G94" s="15">
        <f>Data!$C$11/((((SQRT((Parameters!$E$6/C94)^2+(Parameters!$E$7)^2))*1/(Parameters!$E$8))/((SQRT((Parameters!$E$6/C94)^2+(Parameters!$E$7)^2))+1/(Parameters!$E$8)))+(SQRT((Parameters!$E$4)^2+(Parameters!$E$5)^2)))</f>
        <v>33.515752032944796</v>
      </c>
      <c r="H94" s="15">
        <f t="shared" si="3"/>
        <v>0.73941693124205632</v>
      </c>
    </row>
    <row r="95" spans="2:8" x14ac:dyDescent="0.25">
      <c r="B95" s="15">
        <v>92</v>
      </c>
      <c r="C95" s="15">
        <f>(Data!$G$5-B95)/Data!$G$5</f>
        <v>0.93866666666666665</v>
      </c>
      <c r="D95" s="15">
        <f>Data!$C$11^2/((Parameters!$E$4+Parameters!$E$6/C95)^2+(Parameters!$E$5+Parameters!$E$7)^2)</f>
        <v>1079.1138673506421</v>
      </c>
      <c r="E95" s="15">
        <f t="shared" si="2"/>
        <v>32.849868604769824</v>
      </c>
      <c r="F95" s="15">
        <f>3/(Data!$G$5*PI()/30)*D95*Parameters!$E$6/C95</f>
        <v>77.62846246084024</v>
      </c>
      <c r="G95" s="15">
        <f>Data!$C$11/((((SQRT((Parameters!$E$6/C95)^2+(Parameters!$E$7)^2))*1/(Parameters!$E$8))/((SQRT((Parameters!$E$6/C95)^2+(Parameters!$E$7)^2))+1/(Parameters!$E$8)))+(SQRT((Parameters!$E$4)^2+(Parameters!$E$5)^2)))</f>
        <v>33.51137438887357</v>
      </c>
      <c r="H95" s="15">
        <f t="shared" si="3"/>
        <v>0.7478894892877701</v>
      </c>
    </row>
    <row r="96" spans="2:8" x14ac:dyDescent="0.25">
      <c r="B96" s="15">
        <v>93</v>
      </c>
      <c r="C96" s="15">
        <f>(Data!$G$5-B96)/Data!$G$5</f>
        <v>0.93799999999999994</v>
      </c>
      <c r="D96" s="15">
        <f>Data!$C$11^2/((Parameters!$E$4+Parameters!$E$6/C96)^2+(Parameters!$E$5+Parameters!$E$7)^2)</f>
        <v>1078.8482643430827</v>
      </c>
      <c r="E96" s="15">
        <f t="shared" si="2"/>
        <v>32.845825676074618</v>
      </c>
      <c r="F96" s="15">
        <f>3/(Data!$G$5*PI()/30)*D96*Parameters!$E$6/C96</f>
        <v>77.664515172998449</v>
      </c>
      <c r="G96" s="15">
        <f>Data!$C$11/((((SQRT((Parameters!$E$6/C96)^2+(Parameters!$E$7)^2))*1/(Parameters!$E$8))/((SQRT((Parameters!$E$6/C96)^2+(Parameters!$E$7)^2))+1/(Parameters!$E$8)))+(SQRT((Parameters!$E$4)^2+(Parameters!$E$5)^2)))</f>
        <v>33.506989819459783</v>
      </c>
      <c r="H96" s="15">
        <f t="shared" si="3"/>
        <v>0.75636983796752544</v>
      </c>
    </row>
    <row r="97" spans="2:8" x14ac:dyDescent="0.25">
      <c r="B97" s="15">
        <v>94</v>
      </c>
      <c r="C97" s="15">
        <f>(Data!$G$5-B97)/Data!$G$5</f>
        <v>0.93733333333333335</v>
      </c>
      <c r="D97" s="15">
        <f>Data!$C$11^2/((Parameters!$E$4+Parameters!$E$6/C97)^2+(Parameters!$E$5+Parameters!$E$7)^2)</f>
        <v>1078.5822987938081</v>
      </c>
      <c r="E97" s="15">
        <f t="shared" si="2"/>
        <v>32.841776730161968</v>
      </c>
      <c r="F97" s="15">
        <f>3/(Data!$G$5*PI()/30)*D97*Parameters!$E$6/C97</f>
        <v>77.700593051896988</v>
      </c>
      <c r="G97" s="15">
        <f>Data!$C$11/((((SQRT((Parameters!$E$6/C97)^2+(Parameters!$E$7)^2))*1/(Parameters!$E$8))/((SQRT((Parameters!$E$6/C97)^2+(Parameters!$E$7)^2))+1/(Parameters!$E$8)))+(SQRT((Parameters!$E$4)^2+(Parameters!$E$5)^2)))</f>
        <v>33.50259831112465</v>
      </c>
      <c r="H97" s="15">
        <f t="shared" si="3"/>
        <v>0.76485798524241699</v>
      </c>
    </row>
    <row r="98" spans="2:8" x14ac:dyDescent="0.25">
      <c r="B98" s="15">
        <v>95</v>
      </c>
      <c r="C98" s="15">
        <f>(Data!$G$5-B98)/Data!$G$5</f>
        <v>0.93666666666666665</v>
      </c>
      <c r="D98" s="15">
        <f>Data!$C$11^2/((Parameters!$E$4+Parameters!$E$6/C98)^2+(Parameters!$E$5+Parameters!$E$7)^2)</f>
        <v>1078.3159700358453</v>
      </c>
      <c r="E98" s="15">
        <f t="shared" si="2"/>
        <v>32.837721754650481</v>
      </c>
      <c r="F98" s="15">
        <f>3/(Data!$G$5*PI()/30)*D98*Parameters!$E$6/C98</f>
        <v>77.736696103190013</v>
      </c>
      <c r="G98" s="15">
        <f>Data!$C$11/((((SQRT((Parameters!$E$6/C98)^2+(Parameters!$E$7)^2))*1/(Parameters!$E$8))/((SQRT((Parameters!$E$6/C98)^2+(Parameters!$E$7)^2))+1/(Parameters!$E$8)))+(SQRT((Parameters!$E$4)^2+(Parameters!$E$5)^2)))</f>
        <v>33.498199850258686</v>
      </c>
      <c r="H98" s="15">
        <f t="shared" si="3"/>
        <v>0.77335393907505945</v>
      </c>
    </row>
    <row r="99" spans="2:8" x14ac:dyDescent="0.25">
      <c r="B99" s="15">
        <v>96</v>
      </c>
      <c r="C99" s="15">
        <f>(Data!$G$5-B99)/Data!$G$5</f>
        <v>0.93600000000000005</v>
      </c>
      <c r="D99" s="15">
        <f>Data!$C$11^2/((Parameters!$E$4+Parameters!$E$6/C99)^2+(Parameters!$E$5+Parameters!$E$7)^2)</f>
        <v>1078.0492774007546</v>
      </c>
      <c r="E99" s="15">
        <f t="shared" si="2"/>
        <v>32.833660737126991</v>
      </c>
      <c r="F99" s="15">
        <f>3/(Data!$G$5*PI()/30)*D99*Parameters!$E$6/C99</f>
        <v>77.772824332442013</v>
      </c>
      <c r="G99" s="15">
        <f>Data!$C$11/((((SQRT((Parameters!$E$6/C99)^2+(Parameters!$E$7)^2))*1/(Parameters!$E$8))/((SQRT((Parameters!$E$6/C99)^2+(Parameters!$E$7)^2))+1/(Parameters!$E$8)))+(SQRT((Parameters!$E$4)^2+(Parameters!$E$5)^2)))</f>
        <v>33.493794423221701</v>
      </c>
      <c r="H99" s="15">
        <f t="shared" si="3"/>
        <v>0.78185770742953387</v>
      </c>
    </row>
    <row r="100" spans="2:8" x14ac:dyDescent="0.25">
      <c r="B100" s="15">
        <v>97</v>
      </c>
      <c r="C100" s="15">
        <f>(Data!$G$5-B100)/Data!$G$5</f>
        <v>0.93533333333333335</v>
      </c>
      <c r="D100" s="15">
        <f>Data!$C$11^2/((Parameters!$E$4+Parameters!$E$6/C100)^2+(Parameters!$E$5+Parameters!$E$7)^2)</f>
        <v>1077.7822202186276</v>
      </c>
      <c r="E100" s="15">
        <f t="shared" si="2"/>
        <v>32.829593665146504</v>
      </c>
      <c r="F100" s="15">
        <f>3/(Data!$G$5*PI()/30)*D100*Parameters!$E$6/C100</f>
        <v>77.808977745127279</v>
      </c>
      <c r="G100" s="15">
        <f>Data!$C$11/((((SQRT((Parameters!$E$6/C100)^2+(Parameters!$E$7)^2))*1/(Parameters!$E$8))/((SQRT((Parameters!$E$6/C100)^2+(Parameters!$E$7)^2))+1/(Parameters!$E$8)))+(SQRT((Parameters!$E$4)^2+(Parameters!$E$5)^2)))</f>
        <v>33.489382016342617</v>
      </c>
      <c r="H100" s="15">
        <f t="shared" si="3"/>
        <v>0.79036929827133617</v>
      </c>
    </row>
    <row r="101" spans="2:8" x14ac:dyDescent="0.25">
      <c r="B101" s="15">
        <v>98</v>
      </c>
      <c r="C101" s="15">
        <f>(Data!$G$5-B101)/Data!$G$5</f>
        <v>0.93466666666666665</v>
      </c>
      <c r="D101" s="15">
        <f>Data!$C$11^2/((Parameters!$E$4+Parameters!$E$6/C101)^2+(Parameters!$E$5+Parameters!$E$7)^2)</f>
        <v>1077.5147978180821</v>
      </c>
      <c r="E101" s="15">
        <f t="shared" si="2"/>
        <v>32.825520526232054</v>
      </c>
      <c r="F101" s="15">
        <f>3/(Data!$G$5*PI()/30)*D101*Parameters!$E$6/C101</f>
        <v>77.845156346629267</v>
      </c>
      <c r="G101" s="15">
        <f>Data!$C$11/((((SQRT((Parameters!$E$6/C101)^2+(Parameters!$E$7)^2))*1/(Parameters!$E$8))/((SQRT((Parameters!$E$6/C101)^2+(Parameters!$E$7)^2))+1/(Parameters!$E$8)))+(SQRT((Parameters!$E$4)^2+(Parameters!$E$5)^2)))</f>
        <v>33.484962615919486</v>
      </c>
      <c r="H101" s="15">
        <f t="shared" si="3"/>
        <v>0.79888871956732332</v>
      </c>
    </row>
    <row r="102" spans="2:8" x14ac:dyDescent="0.25">
      <c r="B102" s="15">
        <v>99</v>
      </c>
      <c r="C102" s="15">
        <f>(Data!$G$5-B102)/Data!$G$5</f>
        <v>0.93400000000000005</v>
      </c>
      <c r="D102" s="15">
        <f>Data!$C$11^2/((Parameters!$E$4+Parameters!$E$6/C102)^2+(Parameters!$E$5+Parameters!$E$7)^2)</f>
        <v>1077.2470095262599</v>
      </c>
      <c r="E102" s="15">
        <f t="shared" si="2"/>
        <v>32.821441307874643</v>
      </c>
      <c r="F102" s="15">
        <f>3/(Data!$G$5*PI()/30)*D102*Parameters!$E$6/C102</f>
        <v>77.881360142240098</v>
      </c>
      <c r="G102" s="15">
        <f>Data!$C$11/((((SQRT((Parameters!$E$6/C102)^2+(Parameters!$E$7)^2))*1/(Parameters!$E$8))/((SQRT((Parameters!$E$6/C102)^2+(Parameters!$E$7)^2))+1/(Parameters!$E$8)))+(SQRT((Parameters!$E$4)^2+(Parameters!$E$5)^2)))</f>
        <v>33.480536208219348</v>
      </c>
      <c r="H102" s="15">
        <f t="shared" si="3"/>
        <v>0.80741597928566</v>
      </c>
    </row>
    <row r="103" spans="2:8" x14ac:dyDescent="0.25">
      <c r="B103" s="15">
        <v>100</v>
      </c>
      <c r="C103" s="15">
        <f>(Data!$G$5-B103)/Data!$G$5</f>
        <v>0.93333333333333335</v>
      </c>
      <c r="D103" s="15">
        <f>Data!$C$11^2/((Parameters!$E$4+Parameters!$E$6/C103)^2+(Parameters!$E$5+Parameters!$E$7)^2)</f>
        <v>1076.9788546688233</v>
      </c>
      <c r="E103" s="15">
        <f t="shared" si="2"/>
        <v>32.81735599753312</v>
      </c>
      <c r="F103" s="15">
        <f>3/(Data!$G$5*PI()/30)*D103*Parameters!$E$6/C103</f>
        <v>77.91758913715995</v>
      </c>
      <c r="G103" s="15">
        <f>Data!$C$11/((((SQRT((Parameters!$E$6/C103)^2+(Parameters!$E$7)^2))*1/(Parameters!$E$8))/((SQRT((Parameters!$E$6/C103)^2+(Parameters!$E$7)^2))+1/(Parameters!$E$8)))+(SQRT((Parameters!$E$4)^2+(Parameters!$E$5)^2)))</f>
        <v>33.476102779478204</v>
      </c>
      <c r="H103" s="15">
        <f t="shared" si="3"/>
        <v>0.81595108539576522</v>
      </c>
    </row>
    <row r="104" spans="2:8" x14ac:dyDescent="0.25">
      <c r="B104" s="15">
        <v>101</v>
      </c>
      <c r="C104" s="15">
        <f>(Data!$G$5-B104)/Data!$G$5</f>
        <v>0.93266666666666664</v>
      </c>
      <c r="D104" s="15">
        <f>Data!$C$11^2/((Parameters!$E$4+Parameters!$E$6/C104)^2+(Parameters!$E$5+Parameters!$E$7)^2)</f>
        <v>1076.7103325699502</v>
      </c>
      <c r="E104" s="15">
        <f t="shared" si="2"/>
        <v>32.813264582634112</v>
      </c>
      <c r="F104" s="15">
        <f>3/(Data!$G$5*PI()/30)*D104*Parameters!$E$6/C104</f>
        <v>77.953843336496405</v>
      </c>
      <c r="G104" s="15">
        <f>Data!$C$11/((((SQRT((Parameters!$E$6/C104)^2+(Parameters!$E$7)^2))*1/(Parameters!$E$8))/((SQRT((Parameters!$E$6/C104)^2+(Parameters!$E$7)^2))+1/(Parameters!$E$8)))+(SQRT((Parameters!$E$4)^2+(Parameters!$E$5)^2)))</f>
        <v>33.471662315900915</v>
      </c>
      <c r="H104" s="15">
        <f t="shared" si="3"/>
        <v>0.8244940458682567</v>
      </c>
    </row>
    <row r="105" spans="2:8" x14ac:dyDescent="0.25">
      <c r="B105" s="15">
        <v>102</v>
      </c>
      <c r="C105" s="15">
        <f>(Data!$G$5-B105)/Data!$G$5</f>
        <v>0.93200000000000005</v>
      </c>
      <c r="D105" s="15">
        <f>Data!$C$11^2/((Parameters!$E$4+Parameters!$E$6/C105)^2+(Parameters!$E$5+Parameters!$E$7)^2)</f>
        <v>1076.4414425523321</v>
      </c>
      <c r="E105" s="15">
        <f t="shared" si="2"/>
        <v>32.809167050571887</v>
      </c>
      <c r="F105" s="15">
        <f>3/(Data!$G$5*PI()/30)*D105*Parameters!$E$6/C105</f>
        <v>77.990122745263974</v>
      </c>
      <c r="G105" s="15">
        <f>Data!$C$11/((((SQRT((Parameters!$E$6/C105)^2+(Parameters!$E$7)^2))*1/(Parameters!$E$8))/((SQRT((Parameters!$E$6/C105)^2+(Parameters!$E$7)^2))+1/(Parameters!$E$8)))+(SQRT((Parameters!$E$4)^2+(Parameters!$E$5)^2)))</f>
        <v>33.467214803661122</v>
      </c>
      <c r="H105" s="15">
        <f t="shared" si="3"/>
        <v>0.83304486867489758</v>
      </c>
    </row>
    <row r="106" spans="2:8" x14ac:dyDescent="0.25">
      <c r="B106" s="15">
        <v>103</v>
      </c>
      <c r="C106" s="15">
        <f>(Data!$G$5-B106)/Data!$G$5</f>
        <v>0.93133333333333335</v>
      </c>
      <c r="D106" s="15">
        <f>Data!$C$11^2/((Parameters!$E$4+Parameters!$E$6/C106)^2+(Parameters!$E$5+Parameters!$E$7)^2)</f>
        <v>1076.1721839371694</v>
      </c>
      <c r="E106" s="15">
        <f t="shared" si="2"/>
        <v>32.805063388708298</v>
      </c>
      <c r="F106" s="15">
        <f>3/(Data!$G$5*PI()/30)*D106*Parameters!$E$6/C106</f>
        <v>78.026427368383409</v>
      </c>
      <c r="G106" s="15">
        <f>Data!$C$11/((((SQRT((Parameters!$E$6/C106)^2+(Parameters!$E$7)^2))*1/(Parameters!$E$8))/((SQRT((Parameters!$E$6/C106)^2+(Parameters!$E$7)^2))+1/(Parameters!$E$8)))+(SQRT((Parameters!$E$4)^2+(Parameters!$E$5)^2)))</f>
        <v>33.462760228901168</v>
      </c>
      <c r="H106" s="15">
        <f t="shared" si="3"/>
        <v>0.84160356178854012</v>
      </c>
    </row>
    <row r="107" spans="2:8" x14ac:dyDescent="0.25">
      <c r="B107" s="15">
        <v>104</v>
      </c>
      <c r="C107" s="15">
        <f>(Data!$G$5-B107)/Data!$G$5</f>
        <v>0.93066666666666664</v>
      </c>
      <c r="D107" s="15">
        <f>Data!$C$11^2/((Parameters!$E$4+Parameters!$E$6/C107)^2+(Parameters!$E$5+Parameters!$E$7)^2)</f>
        <v>1075.9025560441689</v>
      </c>
      <c r="E107" s="15">
        <f t="shared" si="2"/>
        <v>32.80095358437265</v>
      </c>
      <c r="F107" s="15">
        <f>3/(Data!$G$5*PI()/30)*D107*Parameters!$E$6/C107</f>
        <v>78.062757210681241</v>
      </c>
      <c r="G107" s="15">
        <f>Data!$C$11/((((SQRT((Parameters!$E$6/C107)^2+(Parameters!$E$7)^2))*1/(Parameters!$E$8))/((SQRT((Parameters!$E$6/C107)^2+(Parameters!$E$7)^2))+1/(Parameters!$E$8)))+(SQRT((Parameters!$E$4)^2+(Parameters!$E$5)^2)))</f>
        <v>33.458298577732037</v>
      </c>
      <c r="H107" s="15">
        <f t="shared" si="3"/>
        <v>0.85017013318307133</v>
      </c>
    </row>
    <row r="108" spans="2:8" x14ac:dyDescent="0.25">
      <c r="B108" s="15">
        <v>105</v>
      </c>
      <c r="C108" s="15">
        <f>(Data!$G$5-B108)/Data!$G$5</f>
        <v>0.93</v>
      </c>
      <c r="D108" s="15">
        <f>Data!$C$11^2/((Parameters!$E$4+Parameters!$E$6/C108)^2+(Parameters!$E$5+Parameters!$E$7)^2)</f>
        <v>1075.6325581915394</v>
      </c>
      <c r="E108" s="15">
        <f t="shared" si="2"/>
        <v>32.796837624861631</v>
      </c>
      <c r="F108" s="15">
        <f>3/(Data!$G$5*PI()/30)*D108*Parameters!$E$6/C108</f>
        <v>78.099112276888974</v>
      </c>
      <c r="G108" s="15">
        <f>Data!$C$11/((((SQRT((Parameters!$E$6/C108)^2+(Parameters!$E$7)^2))*1/(Parameters!$E$8))/((SQRT((Parameters!$E$6/C108)^2+(Parameters!$E$7)^2))+1/(Parameters!$E$8)))+(SQRT((Parameters!$E$4)^2+(Parameters!$E$5)^2)))</f>
        <v>33.453829836233282</v>
      </c>
      <c r="H108" s="15">
        <f t="shared" si="3"/>
        <v>0.85874459083335597</v>
      </c>
    </row>
    <row r="109" spans="2:8" x14ac:dyDescent="0.25">
      <c r="B109" s="15">
        <v>106</v>
      </c>
      <c r="C109" s="15">
        <f>(Data!$G$5-B109)/Data!$G$5</f>
        <v>0.92933333333333334</v>
      </c>
      <c r="D109" s="15">
        <f>Data!$C$11^2/((Parameters!$E$4+Parameters!$E$6/C109)^2+(Parameters!$E$5+Parameters!$E$7)^2)</f>
        <v>1075.3621896959885</v>
      </c>
      <c r="E109" s="15">
        <f t="shared" si="2"/>
        <v>32.79271549743919</v>
      </c>
      <c r="F109" s="15">
        <f>3/(Data!$G$5*PI()/30)*D109*Parameters!$E$6/C109</f>
        <v>78.135492571642672</v>
      </c>
      <c r="G109" s="15">
        <f>Data!$C$11/((((SQRT((Parameters!$E$6/C109)^2+(Parameters!$E$7)^2))*1/(Parameters!$E$8))/((SQRT((Parameters!$E$6/C109)^2+(Parameters!$E$7)^2))+1/(Parameters!$E$8)))+(SQRT((Parameters!$E$4)^2+(Parameters!$E$5)^2)))</f>
        <v>33.449353990452927</v>
      </c>
      <c r="H109" s="15">
        <f t="shared" si="3"/>
        <v>0.86732694271518018</v>
      </c>
    </row>
    <row r="110" spans="2:8" x14ac:dyDescent="0.25">
      <c r="B110" s="15">
        <v>107</v>
      </c>
      <c r="C110" s="15">
        <f>(Data!$G$5-B110)/Data!$G$5</f>
        <v>0.92866666666666664</v>
      </c>
      <c r="D110" s="15">
        <f>Data!$C$11^2/((Parameters!$E$4+Parameters!$E$6/C110)^2+(Parameters!$E$5+Parameters!$E$7)^2)</f>
        <v>1075.0914498727191</v>
      </c>
      <c r="E110" s="15">
        <f t="shared" si="2"/>
        <v>32.788587189336461</v>
      </c>
      <c r="F110" s="15">
        <f>3/(Data!$G$5*PI()/30)*D110*Parameters!$E$6/C110</f>
        <v>78.171898099482334</v>
      </c>
      <c r="G110" s="15">
        <f>Data!$C$11/((((SQRT((Parameters!$E$6/C110)^2+(Parameters!$E$7)^2))*1/(Parameters!$E$8))/((SQRT((Parameters!$E$6/C110)^2+(Parameters!$E$7)^2))+1/(Parameters!$E$8)))+(SQRT((Parameters!$E$4)^2+(Parameters!$E$5)^2)))</f>
        <v>33.444871026407355</v>
      </c>
      <c r="H110" s="15">
        <f t="shared" si="3"/>
        <v>0.8759171968051962</v>
      </c>
    </row>
    <row r="111" spans="2:8" x14ac:dyDescent="0.25">
      <c r="B111" s="15">
        <v>108</v>
      </c>
      <c r="C111" s="15">
        <f>(Data!$G$5-B111)/Data!$G$5</f>
        <v>0.92800000000000005</v>
      </c>
      <c r="D111" s="15">
        <f>Data!$C$11^2/((Parameters!$E$4+Parameters!$E$6/C111)^2+(Parameters!$E$5+Parameters!$E$7)^2)</f>
        <v>1074.8203380354259</v>
      </c>
      <c r="E111" s="15">
        <f t="shared" si="2"/>
        <v>32.784452687751646</v>
      </c>
      <c r="F111" s="15">
        <f>3/(Data!$G$5*PI()/30)*D111*Parameters!$E$6/C111</f>
        <v>78.208328864851225</v>
      </c>
      <c r="G111" s="15">
        <f>Data!$C$11/((((SQRT((Parameters!$E$6/C111)^2+(Parameters!$E$7)^2))*1/(Parameters!$E$8))/((SQRT((Parameters!$E$6/C111)^2+(Parameters!$E$7)^2))+1/(Parameters!$E$8)))+(SQRT((Parameters!$E$4)^2+(Parameters!$E$5)^2)))</f>
        <v>33.440380930081339</v>
      </c>
      <c r="H111" s="15">
        <f t="shared" si="3"/>
        <v>0.88451536108086426</v>
      </c>
    </row>
    <row r="112" spans="2:8" x14ac:dyDescent="0.25">
      <c r="B112" s="15">
        <v>109</v>
      </c>
      <c r="C112" s="15">
        <f>(Data!$G$5-B112)/Data!$G$5</f>
        <v>0.92733333333333334</v>
      </c>
      <c r="D112" s="15">
        <f>Data!$C$11^2/((Parameters!$E$4+Parameters!$E$6/C112)^2+(Parameters!$E$5+Parameters!$E$7)^2)</f>
        <v>1074.5488534962913</v>
      </c>
      <c r="E112" s="15">
        <f t="shared" si="2"/>
        <v>32.780311979849905</v>
      </c>
      <c r="F112" s="15">
        <f>3/(Data!$G$5*PI()/30)*D112*Parameters!$E$6/C112</f>
        <v>78.244784872095238</v>
      </c>
      <c r="G112" s="15">
        <f>Data!$C$11/((((SQRT((Parameters!$E$6/C112)^2+(Parameters!$E$7)^2))*1/(Parameters!$E$8))/((SQRT((Parameters!$E$6/C112)^2+(Parameters!$E$7)^2))+1/(Parameters!$E$8)))+(SQRT((Parameters!$E$4)^2+(Parameters!$E$5)^2)))</f>
        <v>33.435883687427847</v>
      </c>
      <c r="H112" s="15">
        <f t="shared" si="3"/>
        <v>0.89312144352039358</v>
      </c>
    </row>
    <row r="113" spans="2:8" x14ac:dyDescent="0.25">
      <c r="B113" s="15">
        <v>110</v>
      </c>
      <c r="C113" s="15">
        <f>(Data!$G$5-B113)/Data!$G$5</f>
        <v>0.92666666666666664</v>
      </c>
      <c r="D113" s="15">
        <f>Data!$C$11^2/((Parameters!$E$4+Parameters!$E$6/C113)^2+(Parameters!$E$5+Parameters!$E$7)^2)</f>
        <v>1074.2769955659819</v>
      </c>
      <c r="E113" s="15">
        <f t="shared" si="2"/>
        <v>32.776165052763297</v>
      </c>
      <c r="F113" s="15">
        <f>3/(Data!$G$5*PI()/30)*D113*Parameters!$E$6/C113</f>
        <v>78.281266125462381</v>
      </c>
      <c r="G113" s="15">
        <f>Data!$C$11/((((SQRT((Parameters!$E$6/C113)^2+(Parameters!$E$7)^2))*1/(Parameters!$E$8))/((SQRT((Parameters!$E$6/C113)^2+(Parameters!$E$7)^2))+1/(Parameters!$E$8)))+(SQRT((Parameters!$E$4)^2+(Parameters!$E$5)^2)))</f>
        <v>33.431379284368035</v>
      </c>
      <c r="H113" s="15">
        <f t="shared" si="3"/>
        <v>0.90173545210268713</v>
      </c>
    </row>
    <row r="114" spans="2:8" x14ac:dyDescent="0.25">
      <c r="B114" s="15">
        <v>111</v>
      </c>
      <c r="C114" s="15">
        <f>(Data!$G$5-B114)/Data!$G$5</f>
        <v>0.92600000000000005</v>
      </c>
      <c r="D114" s="15">
        <f>Data!$C$11^2/((Parameters!$E$4+Parameters!$E$6/C114)^2+(Parameters!$E$5+Parameters!$E$7)^2)</f>
        <v>1074.0047635536459</v>
      </c>
      <c r="E114" s="15">
        <f t="shared" si="2"/>
        <v>32.772011893590637</v>
      </c>
      <c r="F114" s="15">
        <f>3/(Data!$G$5*PI()/30)*D114*Parameters!$E$6/C114</f>
        <v>78.317772629102109</v>
      </c>
      <c r="G114" s="15">
        <f>Data!$C$11/((((SQRT((Parameters!$E$6/C114)^2+(Parameters!$E$7)^2))*1/(Parameters!$E$8))/((SQRT((Parameters!$E$6/C114)^2+(Parameters!$E$7)^2))+1/(Parameters!$E$8)))+(SQRT((Parameters!$E$4)^2+(Parameters!$E$5)^2)))</f>
        <v>33.426867706791136</v>
      </c>
      <c r="H114" s="15">
        <f t="shared" si="3"/>
        <v>0.91035739480728106</v>
      </c>
    </row>
    <row r="115" spans="2:8" x14ac:dyDescent="0.25">
      <c r="B115" s="15">
        <v>112</v>
      </c>
      <c r="C115" s="15">
        <f>(Data!$G$5-B115)/Data!$G$5</f>
        <v>0.92533333333333334</v>
      </c>
      <c r="D115" s="15">
        <f>Data!$C$11^2/((Parameters!$E$4+Parameters!$E$6/C115)^2+(Parameters!$E$5+Parameters!$E$7)^2)</f>
        <v>1073.7321567669082</v>
      </c>
      <c r="E115" s="15">
        <f t="shared" si="2"/>
        <v>32.767852489397413</v>
      </c>
      <c r="F115" s="15">
        <f>3/(Data!$G$5*PI()/30)*D115*Parameters!$E$6/C115</f>
        <v>78.354304387064715</v>
      </c>
      <c r="G115" s="15">
        <f>Data!$C$11/((((SQRT((Parameters!$E$6/C115)^2+(Parameters!$E$7)^2))*1/(Parameters!$E$8))/((SQRT((Parameters!$E$6/C115)^2+(Parameters!$E$7)^2))+1/(Parameters!$E$8)))+(SQRT((Parameters!$E$4)^2+(Parameters!$E$5)^2)))</f>
        <v>33.422348940554414</v>
      </c>
      <c r="H115" s="15">
        <f t="shared" si="3"/>
        <v>0.91898727961428628</v>
      </c>
    </row>
    <row r="116" spans="2:8" x14ac:dyDescent="0.25">
      <c r="B116" s="15">
        <v>113</v>
      </c>
      <c r="C116" s="15">
        <f>(Data!$G$5-B116)/Data!$G$5</f>
        <v>0.92466666666666664</v>
      </c>
      <c r="D116" s="15">
        <f>Data!$C$11^2/((Parameters!$E$4+Parameters!$E$6/C116)^2+(Parameters!$E$5+Parameters!$E$7)^2)</f>
        <v>1073.4591745118676</v>
      </c>
      <c r="E116" s="15">
        <f t="shared" si="2"/>
        <v>32.7636868272157</v>
      </c>
      <c r="F116" s="15">
        <f>3/(Data!$G$5*PI()/30)*D116*Parameters!$E$6/C116</f>
        <v>78.390861403300732</v>
      </c>
      <c r="G116" s="15">
        <f>Data!$C$11/((((SQRT((Parameters!$E$6/C116)^2+(Parameters!$E$7)^2))*1/(Parameters!$E$8))/((SQRT((Parameters!$E$6/C116)^2+(Parameters!$E$7)^2))+1/(Parameters!$E$8)))+(SQRT((Parameters!$E$4)^2+(Parameters!$E$5)^2)))</f>
        <v>33.417822971483041</v>
      </c>
      <c r="H116" s="15">
        <f t="shared" si="3"/>
        <v>0.92762511450433116</v>
      </c>
    </row>
    <row r="117" spans="2:8" x14ac:dyDescent="0.25">
      <c r="B117" s="15">
        <v>114</v>
      </c>
      <c r="C117" s="15">
        <f>(Data!$G$5-B117)/Data!$G$5</f>
        <v>0.92400000000000004</v>
      </c>
      <c r="D117" s="15">
        <f>Data!$C$11^2/((Parameters!$E$4+Parameters!$E$6/C117)^2+(Parameters!$E$5+Parameters!$E$7)^2)</f>
        <v>1073.1858160930922</v>
      </c>
      <c r="E117" s="15">
        <f t="shared" si="2"/>
        <v>32.759514894044024</v>
      </c>
      <c r="F117" s="15">
        <f>3/(Data!$G$5*PI()/30)*D117*Parameters!$E$6/C117</f>
        <v>78.427443681660193</v>
      </c>
      <c r="G117" s="15">
        <f>Data!$C$11/((((SQRT((Parameters!$E$6/C117)^2+(Parameters!$E$7)^2))*1/(Parameters!$E$8))/((SQRT((Parameters!$E$6/C117)^2+(Parameters!$E$7)^2))+1/(Parameters!$E$8)))+(SQRT((Parameters!$E$4)^2+(Parameters!$E$5)^2)))</f>
        <v>33.41328978537004</v>
      </c>
      <c r="H117" s="15">
        <f t="shared" si="3"/>
        <v>0.9362709074584975</v>
      </c>
    </row>
    <row r="118" spans="2:8" x14ac:dyDescent="0.25">
      <c r="B118" s="15">
        <v>115</v>
      </c>
      <c r="C118" s="15">
        <f>(Data!$G$5-B118)/Data!$G$5</f>
        <v>0.92333333333333334</v>
      </c>
      <c r="D118" s="15">
        <f>Data!$C$11^2/((Parameters!$E$4+Parameters!$E$6/C118)^2+(Parameters!$E$5+Parameters!$E$7)^2)</f>
        <v>1072.9120808136172</v>
      </c>
      <c r="E118" s="15">
        <f t="shared" si="2"/>
        <v>32.755336676847286</v>
      </c>
      <c r="F118" s="15">
        <f>3/(Data!$G$5*PI()/30)*D118*Parameters!$E$6/C118</f>
        <v>78.464051225892192</v>
      </c>
      <c r="G118" s="15">
        <f>Data!$C$11/((((SQRT((Parameters!$E$6/C118)^2+(Parameters!$E$7)^2))*1/(Parameters!$E$8))/((SQRT((Parameters!$E$6/C118)^2+(Parameters!$E$7)^2))+1/(Parameters!$E$8)))+(SQRT((Parameters!$E$4)^2+(Parameters!$E$5)^2)))</f>
        <v>33.40874936797622</v>
      </c>
      <c r="H118" s="15">
        <f t="shared" si="3"/>
        <v>0.94492466645826501</v>
      </c>
    </row>
    <row r="119" spans="2:8" x14ac:dyDescent="0.25">
      <c r="B119" s="15">
        <v>116</v>
      </c>
      <c r="C119" s="15">
        <f>(Data!$G$5-B119)/Data!$G$5</f>
        <v>0.92266666666666663</v>
      </c>
      <c r="D119" s="15">
        <f>Data!$C$11^2/((Parameters!$E$4+Parameters!$E$6/C119)^2+(Parameters!$E$5+Parameters!$E$7)^2)</f>
        <v>1072.6379679749405</v>
      </c>
      <c r="E119" s="15">
        <f t="shared" si="2"/>
        <v>32.751152162556671</v>
      </c>
      <c r="F119" s="15">
        <f>3/(Data!$G$5*PI()/30)*D119*Parameters!$E$6/C119</f>
        <v>78.500684039644113</v>
      </c>
      <c r="G119" s="15">
        <f>Data!$C$11/((((SQRT((Parameters!$E$6/C119)^2+(Parameters!$E$7)^2))*1/(Parameters!$E$8))/((SQRT((Parameters!$E$6/C119)^2+(Parameters!$E$7)^2))+1/(Parameters!$E$8)))+(SQRT((Parameters!$E$4)^2+(Parameters!$E$5)^2)))</f>
        <v>33.404201705030083</v>
      </c>
      <c r="H119" s="15">
        <f t="shared" si="3"/>
        <v>0.95358639948544865</v>
      </c>
    </row>
    <row r="120" spans="2:8" x14ac:dyDescent="0.25">
      <c r="B120" s="15">
        <v>117</v>
      </c>
      <c r="C120" s="15">
        <f>(Data!$G$5-B120)/Data!$G$5</f>
        <v>0.92200000000000004</v>
      </c>
      <c r="D120" s="15">
        <f>Data!$C$11^2/((Parameters!$E$4+Parameters!$E$6/C120)^2+(Parameters!$E$5+Parameters!$E$7)^2)</f>
        <v>1072.3634768770185</v>
      </c>
      <c r="E120" s="15">
        <f t="shared" si="2"/>
        <v>32.746961338069497</v>
      </c>
      <c r="F120" s="15">
        <f>3/(Data!$G$5*PI()/30)*D120*Parameters!$E$6/C120</f>
        <v>78.537342126461013</v>
      </c>
      <c r="G120" s="15">
        <f>Data!$C$11/((((SQRT((Parameters!$E$6/C120)^2+(Parameters!$E$7)^2))*1/(Parameters!$E$8))/((SQRT((Parameters!$E$6/C120)^2+(Parameters!$E$7)^2))+1/(Parameters!$E$8)))+(SQRT((Parameters!$E$4)^2+(Parameters!$E$5)^2)))</f>
        <v>33.399646782227741</v>
      </c>
      <c r="H120" s="15">
        <f t="shared" si="3"/>
        <v>0.96225611452213666</v>
      </c>
    </row>
    <row r="121" spans="2:8" x14ac:dyDescent="0.25">
      <c r="B121" s="15">
        <v>118</v>
      </c>
      <c r="C121" s="15">
        <f>(Data!$G$5-B121)/Data!$G$5</f>
        <v>0.92133333333333334</v>
      </c>
      <c r="D121" s="15">
        <f>Data!$C$11^2/((Parameters!$E$4+Parameters!$E$6/C121)^2+(Parameters!$E$5+Parameters!$E$7)^2)</f>
        <v>1072.0886068182638</v>
      </c>
      <c r="E121" s="15">
        <f t="shared" si="2"/>
        <v>32.742764190249176</v>
      </c>
      <c r="F121" s="15">
        <f>3/(Data!$G$5*PI()/30)*D121*Parameters!$E$6/C121</f>
        <v>78.574025489785072</v>
      </c>
      <c r="G121" s="15">
        <f>Data!$C$11/((((SQRT((Parameters!$E$6/C121)^2+(Parameters!$E$7)^2))*1/(Parameters!$E$8))/((SQRT((Parameters!$E$6/C121)^2+(Parameters!$E$7)^2))+1/(Parameters!$E$8)))+(SQRT((Parameters!$E$4)^2+(Parameters!$E$5)^2)))</f>
        <v>33.39508458523283</v>
      </c>
      <c r="H121" s="15">
        <f t="shared" si="3"/>
        <v>0.97093381955063141</v>
      </c>
    </row>
    <row r="122" spans="2:8" x14ac:dyDescent="0.25">
      <c r="B122" s="15">
        <v>119</v>
      </c>
      <c r="C122" s="15">
        <f>(Data!$G$5-B122)/Data!$G$5</f>
        <v>0.92066666666666663</v>
      </c>
      <c r="D122" s="15">
        <f>Data!$C$11^2/((Parameters!$E$4+Parameters!$E$6/C122)^2+(Parameters!$E$5+Parameters!$E$7)^2)</f>
        <v>1071.8133570955399</v>
      </c>
      <c r="E122" s="15">
        <f t="shared" si="2"/>
        <v>32.738560705925053</v>
      </c>
      <c r="F122" s="15">
        <f>3/(Data!$G$5*PI()/30)*D122*Parameters!$E$6/C122</f>
        <v>78.610734132954789</v>
      </c>
      <c r="G122" s="15">
        <f>Data!$C$11/((((SQRT((Parameters!$E$6/C122)^2+(Parameters!$E$7)^2))*1/(Parameters!$E$8))/((SQRT((Parameters!$E$6/C122)^2+(Parameters!$E$7)^2))+1/(Parameters!$E$8)))+(SQRT((Parameters!$E$4)^2+(Parameters!$E$5)^2)))</f>
        <v>33.390515099676449</v>
      </c>
      <c r="H122" s="15">
        <f t="shared" si="3"/>
        <v>0.9796195225533848</v>
      </c>
    </row>
    <row r="123" spans="2:8" x14ac:dyDescent="0.25">
      <c r="B123" s="15">
        <v>120</v>
      </c>
      <c r="C123" s="15">
        <f>(Data!$G$5-B123)/Data!$G$5</f>
        <v>0.92</v>
      </c>
      <c r="D123" s="15">
        <f>Data!$C$11^2/((Parameters!$E$4+Parameters!$E$6/C123)^2+(Parameters!$E$5+Parameters!$E$7)^2)</f>
        <v>1071.537727004159</v>
      </c>
      <c r="E123" s="15">
        <f t="shared" si="2"/>
        <v>32.734350871892346</v>
      </c>
      <c r="F123" s="15">
        <f>3/(Data!$G$5*PI()/30)*D123*Parameters!$E$6/C123</f>
        <v>78.647468059204527</v>
      </c>
      <c r="G123" s="15">
        <f>Data!$C$11/((((SQRT((Parameters!$E$6/C123)^2+(Parameters!$E$7)^2))*1/(Parameters!$E$8))/((SQRT((Parameters!$E$6/C123)^2+(Parameters!$E$7)^2))+1/(Parameters!$E$8)))+(SQRT((Parameters!$E$4)^2+(Parameters!$E$5)^2)))</f>
        <v>33.385938311157084</v>
      </c>
      <c r="H123" s="15">
        <f t="shared" si="3"/>
        <v>0.98831323151293926</v>
      </c>
    </row>
    <row r="124" spans="2:8" x14ac:dyDescent="0.25">
      <c r="B124" s="15">
        <v>121</v>
      </c>
      <c r="C124" s="15">
        <f>(Data!$G$5-B124)/Data!$G$5</f>
        <v>0.91933333333333334</v>
      </c>
      <c r="D124" s="15">
        <f>Data!$C$11^2/((Parameters!$E$4+Parameters!$E$6/C124)^2+(Parameters!$E$5+Parameters!$E$7)^2)</f>
        <v>1071.2617158378773</v>
      </c>
      <c r="E124" s="15">
        <f t="shared" si="2"/>
        <v>32.730134674912009</v>
      </c>
      <c r="F124" s="15">
        <f>3/(Data!$G$5*PI()/30)*D124*Parameters!$E$6/C124</f>
        <v>78.684227271663715</v>
      </c>
      <c r="G124" s="15">
        <f>Data!$C$11/((((SQRT((Parameters!$E$6/C124)^2+(Parameters!$E$7)^2))*1/(Parameters!$E$8))/((SQRT((Parameters!$E$6/C124)^2+(Parameters!$E$7)^2))+1/(Parameters!$E$8)))+(SQRT((Parameters!$E$4)^2+(Parameters!$E$5)^2)))</f>
        <v>33.381354205240477</v>
      </c>
      <c r="H124" s="15">
        <f t="shared" si="3"/>
        <v>0.99701495441186172</v>
      </c>
    </row>
    <row r="125" spans="2:8" x14ac:dyDescent="0.25">
      <c r="B125" s="15">
        <v>122</v>
      </c>
      <c r="C125" s="15">
        <f>(Data!$G$5-B125)/Data!$G$5</f>
        <v>0.91866666666666663</v>
      </c>
      <c r="D125" s="15">
        <f>Data!$C$11^2/((Parameters!$E$4+Parameters!$E$6/C125)^2+(Parameters!$E$5+Parameters!$E$7)^2)</f>
        <v>1070.9853228888921</v>
      </c>
      <c r="E125" s="15">
        <f t="shared" si="2"/>
        <v>32.725912101710662</v>
      </c>
      <c r="F125" s="15">
        <f>3/(Data!$G$5*PI()/30)*D125*Parameters!$E$6/C125</f>
        <v>78.721011773356281</v>
      </c>
      <c r="G125" s="15">
        <f>Data!$C$11/((((SQRT((Parameters!$E$6/C125)^2+(Parameters!$E$7)^2))*1/(Parameters!$E$8))/((SQRT((Parameters!$E$6/C125)^2+(Parameters!$E$7)^2))+1/(Parameters!$E$8)))+(SQRT((Parameters!$E$4)^2+(Parameters!$E$5)^2)))</f>
        <v>33.376762767459631</v>
      </c>
      <c r="H125" s="15">
        <f t="shared" si="3"/>
        <v>1.0057246992326823</v>
      </c>
    </row>
    <row r="126" spans="2:8" x14ac:dyDescent="0.25">
      <c r="B126" s="15">
        <v>123</v>
      </c>
      <c r="C126" s="15">
        <f>(Data!$G$5-B126)/Data!$G$5</f>
        <v>0.91800000000000004</v>
      </c>
      <c r="D126" s="15">
        <f>Data!$C$11^2/((Parameters!$E$4+Parameters!$E$6/C126)^2+(Parameters!$E$5+Parameters!$E$7)^2)</f>
        <v>1070.7085474478376</v>
      </c>
      <c r="E126" s="15">
        <f t="shared" si="2"/>
        <v>32.721683138980453</v>
      </c>
      <c r="F126" s="15">
        <f>3/(Data!$G$5*PI()/30)*D126*Parameters!$E$6/C126</f>
        <v>78.757821567199954</v>
      </c>
      <c r="G126" s="15">
        <f>Data!$C$11/((((SQRT((Parameters!$E$6/C126)^2+(Parameters!$E$7)^2))*1/(Parameters!$E$8))/((SQRT((Parameters!$E$6/C126)^2+(Parameters!$E$7)^2))+1/(Parameters!$E$8)))+(SQRT((Parameters!$E$4)^2+(Parameters!$E$5)^2)))</f>
        <v>33.372163983314643</v>
      </c>
      <c r="H126" s="15">
        <f t="shared" si="3"/>
        <v>1.0144424739578297</v>
      </c>
    </row>
    <row r="127" spans="2:8" x14ac:dyDescent="0.25">
      <c r="B127" s="15">
        <v>124</v>
      </c>
      <c r="C127" s="15">
        <f>(Data!$G$5-B127)/Data!$G$5</f>
        <v>0.91733333333333333</v>
      </c>
      <c r="D127" s="15">
        <f>Data!$C$11^2/((Parameters!$E$4+Parameters!$E$6/C127)^2+(Parameters!$E$5+Parameters!$E$7)^2)</f>
        <v>1070.4313888037811</v>
      </c>
      <c r="E127" s="15">
        <f t="shared" si="2"/>
        <v>32.717447773378979</v>
      </c>
      <c r="F127" s="15">
        <f>3/(Data!$G$5*PI()/30)*D127*Parameters!$E$6/C127</f>
        <v>78.794656656005614</v>
      </c>
      <c r="G127" s="15">
        <f>Data!$C$11/((((SQRT((Parameters!$E$6/C127)^2+(Parameters!$E$7)^2))*1/(Parameters!$E$8))/((SQRT((Parameters!$E$6/C127)^2+(Parameters!$E$7)^2))+1/(Parameters!$E$8)))+(SQRT((Parameters!$E$4)^2+(Parameters!$E$5)^2)))</f>
        <v>33.367557838272688</v>
      </c>
      <c r="H127" s="15">
        <f t="shared" si="3"/>
        <v>1.0231682865695675</v>
      </c>
    </row>
    <row r="128" spans="2:8" x14ac:dyDescent="0.25">
      <c r="B128" s="15">
        <v>125</v>
      </c>
      <c r="C128" s="15">
        <f>(Data!$G$5-B128)/Data!$G$5</f>
        <v>0.91666666666666663</v>
      </c>
      <c r="D128" s="15">
        <f>Data!$C$11^2/((Parameters!$E$4+Parameters!$E$6/C128)^2+(Parameters!$E$5+Parameters!$E$7)^2)</f>
        <v>1070.1538462442195</v>
      </c>
      <c r="E128" s="15">
        <f t="shared" si="2"/>
        <v>32.713205991529165</v>
      </c>
      <c r="F128" s="15">
        <f>3/(Data!$G$5*PI()/30)*D128*Parameters!$E$6/C128</f>
        <v>78.831517042476648</v>
      </c>
      <c r="G128" s="15">
        <f>Data!$C$11/((((SQRT((Parameters!$E$6/C128)^2+(Parameters!$E$7)^2))*1/(Parameters!$E$8))/((SQRT((Parameters!$E$6/C128)^2+(Parameters!$E$7)^2))+1/(Parameters!$E$8)))+(SQRT((Parameters!$E$4)^2+(Parameters!$E$5)^2)))</f>
        <v>33.362944317767891</v>
      </c>
      <c r="H128" s="15">
        <f t="shared" si="3"/>
        <v>1.0319021450499302</v>
      </c>
    </row>
    <row r="129" spans="2:8" x14ac:dyDescent="0.25">
      <c r="B129" s="15">
        <v>126</v>
      </c>
      <c r="C129" s="15">
        <f>(Data!$G$5-B129)/Data!$G$5</f>
        <v>0.91600000000000004</v>
      </c>
      <c r="D129" s="15">
        <f>Data!$C$11^2/((Parameters!$E$4+Parameters!$E$6/C129)^2+(Parameters!$E$5+Parameters!$E$7)^2)</f>
        <v>1069.8759190550761</v>
      </c>
      <c r="E129" s="15">
        <f t="shared" si="2"/>
        <v>32.708957780019162</v>
      </c>
      <c r="F129" s="15">
        <f>3/(Data!$G$5*PI()/30)*D129*Parameters!$E$6/C129</f>
        <v>78.868402729208299</v>
      </c>
      <c r="G129" s="15">
        <f>Data!$C$11/((((SQRT((Parameters!$E$6/C129)^2+(Parameters!$E$7)^2))*1/(Parameters!$E$8))/((SQRT((Parameters!$E$6/C129)^2+(Parameters!$E$7)^2))+1/(Parameters!$E$8)))+(SQRT((Parameters!$E$4)^2+(Parameters!$E$5)^2)))</f>
        <v>33.358323407201262</v>
      </c>
      <c r="H129" s="15">
        <f t="shared" si="3"/>
        <v>1.0406440573806564</v>
      </c>
    </row>
    <row r="130" spans="2:8" x14ac:dyDescent="0.25">
      <c r="B130" s="15">
        <v>127</v>
      </c>
      <c r="C130" s="15">
        <f>(Data!$G$5-B130)/Data!$G$5</f>
        <v>0.91533333333333333</v>
      </c>
      <c r="D130" s="15">
        <f>Data!$C$11^2/((Parameters!$E$4+Parameters!$E$6/C130)^2+(Parameters!$E$5+Parameters!$E$7)^2)</f>
        <v>1069.5976065206955</v>
      </c>
      <c r="E130" s="15">
        <f t="shared" si="2"/>
        <v>32.704703125402247</v>
      </c>
      <c r="F130" s="15">
        <f>3/(Data!$G$5*PI()/30)*D130*Parameters!$E$6/C130</f>
        <v>78.905313718686912</v>
      </c>
      <c r="G130" s="15">
        <f>Data!$C$11/((((SQRT((Parameters!$E$6/C130)^2+(Parameters!$E$7)^2))*1/(Parameters!$E$8))/((SQRT((Parameters!$E$6/C130)^2+(Parameters!$E$7)^2))+1/(Parameters!$E$8)))+(SQRT((Parameters!$E$4)^2+(Parameters!$E$5)^2)))</f>
        <v>33.353695091940644</v>
      </c>
      <c r="H130" s="15">
        <f t="shared" si="3"/>
        <v>1.0493940315431245</v>
      </c>
    </row>
    <row r="131" spans="2:8" x14ac:dyDescent="0.25">
      <c r="B131" s="15">
        <v>128</v>
      </c>
      <c r="C131" s="15">
        <f>(Data!$G$5-B131)/Data!$G$5</f>
        <v>0.91466666666666663</v>
      </c>
      <c r="D131" s="15">
        <f>Data!$C$11^2/((Parameters!$E$4+Parameters!$E$6/C131)^2+(Parameters!$E$5+Parameters!$E$7)^2)</f>
        <v>1069.3189079238412</v>
      </c>
      <c r="E131" s="15">
        <f t="shared" si="2"/>
        <v>32.700442014196703</v>
      </c>
      <c r="F131" s="15">
        <f>3/(Data!$G$5*PI()/30)*D131*Parameters!$E$6/C131</f>
        <v>78.942250013289367</v>
      </c>
      <c r="G131" s="15">
        <f>Data!$C$11/((((SQRT((Parameters!$E$6/C131)^2+(Parameters!$E$7)^2))*1/(Parameters!$E$8))/((SQRT((Parameters!$E$6/C131)^2+(Parameters!$E$7)^2))+1/(Parameters!$E$8)))+(SQRT((Parameters!$E$4)^2+(Parameters!$E$5)^2)))</f>
        <v>33.349059357320584</v>
      </c>
      <c r="H131" s="15">
        <f t="shared" si="3"/>
        <v>1.0581520755182874</v>
      </c>
    </row>
    <row r="132" spans="2:8" x14ac:dyDescent="0.25">
      <c r="B132" s="15">
        <v>129</v>
      </c>
      <c r="C132" s="15">
        <f>(Data!$G$5-B132)/Data!$G$5</f>
        <v>0.91400000000000003</v>
      </c>
      <c r="D132" s="15">
        <f>Data!$C$11^2/((Parameters!$E$4+Parameters!$E$6/C132)^2+(Parameters!$E$5+Parameters!$E$7)^2)</f>
        <v>1069.039822545692</v>
      </c>
      <c r="E132" s="15">
        <f t="shared" ref="E132:E195" si="4">SQRT(D132)</f>
        <v>32.696174432885755</v>
      </c>
      <c r="F132" s="15">
        <f>3/(Data!$G$5*PI()/30)*D132*Parameters!$E$6/C132</f>
        <v>78.979211615282367</v>
      </c>
      <c r="G132" s="15">
        <f>Data!$C$11/((((SQRT((Parameters!$E$6/C132)^2+(Parameters!$E$7)^2))*1/(Parameters!$E$8))/((SQRT((Parameters!$E$6/C132)^2+(Parameters!$E$7)^2))+1/(Parameters!$E$8)))+(SQRT((Parameters!$E$4)^2+(Parameters!$E$5)^2)))</f>
        <v>33.344416188642285</v>
      </c>
      <c r="H132" s="15">
        <f t="shared" ref="H132:H195" si="5">(F132*B132*PI()/30)/1000</f>
        <v>1.0669181972866042</v>
      </c>
    </row>
    <row r="133" spans="2:8" x14ac:dyDescent="0.25">
      <c r="B133" s="15">
        <v>130</v>
      </c>
      <c r="C133" s="15">
        <f>(Data!$G$5-B133)/Data!$G$5</f>
        <v>0.91333333333333333</v>
      </c>
      <c r="D133" s="15">
        <f>Data!$C$11^2/((Parameters!$E$4+Parameters!$E$6/C133)^2+(Parameters!$E$5+Parameters!$E$7)^2)</f>
        <v>1068.7603496658364</v>
      </c>
      <c r="E133" s="15">
        <f t="shared" si="4"/>
        <v>32.691900367917377</v>
      </c>
      <c r="F133" s="15">
        <f>3/(Data!$G$5*PI()/30)*D133*Parameters!$E$6/C133</f>
        <v>79.016198526821682</v>
      </c>
      <c r="G133" s="15">
        <f>Data!$C$11/((((SQRT((Parameters!$E$6/C133)^2+(Parameters!$E$7)^2))*1/(Parameters!$E$8))/((SQRT((Parameters!$E$6/C133)^2+(Parameters!$E$7)^2))+1/(Parameters!$E$8)))+(SQRT((Parameters!$E$4)^2+(Parameters!$E$5)^2)))</f>
        <v>33.339765571173501</v>
      </c>
      <c r="H133" s="15">
        <f t="shared" si="5"/>
        <v>1.0756924048279743</v>
      </c>
    </row>
    <row r="134" spans="2:8" x14ac:dyDescent="0.25">
      <c r="B134" s="15">
        <v>131</v>
      </c>
      <c r="C134" s="15">
        <f>(Data!$G$5-B134)/Data!$G$5</f>
        <v>0.91266666666666663</v>
      </c>
      <c r="D134" s="15">
        <f>Data!$C$11^2/((Parameters!$E$4+Parameters!$E$6/C134)^2+(Parameters!$E$5+Parameters!$E$7)^2)</f>
        <v>1068.4804885622711</v>
      </c>
      <c r="E134" s="15">
        <f t="shared" si="4"/>
        <v>32.687619805704287</v>
      </c>
      <c r="F134" s="15">
        <f>3/(Data!$G$5*PI()/30)*D134*Parameters!$E$6/C134</f>
        <v>79.053210749951631</v>
      </c>
      <c r="G134" s="15">
        <f>Data!$C$11/((((SQRT((Parameters!$E$6/C134)^2+(Parameters!$E$7)^2))*1/(Parameters!$E$8))/((SQRT((Parameters!$E$6/C134)^2+(Parameters!$E$7)^2))+1/(Parameters!$E$8)))+(SQRT((Parameters!$E$4)^2+(Parameters!$E$5)^2)))</f>
        <v>33.335107490148474</v>
      </c>
      <c r="H134" s="15">
        <f t="shared" si="5"/>
        <v>1.0844747061216706</v>
      </c>
    </row>
    <row r="135" spans="2:8" x14ac:dyDescent="0.25">
      <c r="B135" s="15">
        <v>132</v>
      </c>
      <c r="C135" s="15">
        <f>(Data!$G$5-B135)/Data!$G$5</f>
        <v>0.91200000000000003</v>
      </c>
      <c r="D135" s="15">
        <f>Data!$C$11^2/((Parameters!$E$4+Parameters!$E$6/C135)^2+(Parameters!$E$5+Parameters!$E$7)^2)</f>
        <v>1068.2002385113954</v>
      </c>
      <c r="E135" s="15">
        <f t="shared" si="4"/>
        <v>32.683332732623754</v>
      </c>
      <c r="F135" s="15">
        <f>3/(Data!$G$5*PI()/30)*D135*Parameters!$E$6/C135</f>
        <v>79.090248286604194</v>
      </c>
      <c r="G135" s="15">
        <f>Data!$C$11/((((SQRT((Parameters!$E$6/C135)^2+(Parameters!$E$7)^2))*1/(Parameters!$E$8))/((SQRT((Parameters!$E$6/C135)^2+(Parameters!$E$7)^2))+1/(Parameters!$E$8)))+(SQRT((Parameters!$E$4)^2+(Parameters!$E$5)^2)))</f>
        <v>33.330441930767826</v>
      </c>
      <c r="H135" s="15">
        <f t="shared" si="5"/>
        <v>1.0932651091462693</v>
      </c>
    </row>
    <row r="136" spans="2:8" x14ac:dyDescent="0.25">
      <c r="B136" s="15">
        <v>133</v>
      </c>
      <c r="C136" s="15">
        <f>(Data!$G$5-B136)/Data!$G$5</f>
        <v>0.91133333333333333</v>
      </c>
      <c r="D136" s="15">
        <f>Data!$C$11^2/((Parameters!$E$4+Parameters!$E$6/C136)^2+(Parameters!$E$5+Parameters!$E$7)^2)</f>
        <v>1067.9195987880089</v>
      </c>
      <c r="E136" s="15">
        <f t="shared" si="4"/>
        <v>32.679039135017554</v>
      </c>
      <c r="F136" s="15">
        <f>3/(Data!$G$5*PI()/30)*D136*Parameters!$E$6/C136</f>
        <v>79.127311138598515</v>
      </c>
      <c r="G136" s="15">
        <f>Data!$C$11/((((SQRT((Parameters!$E$6/C136)^2+(Parameters!$E$7)^2))*1/(Parameters!$E$8))/((SQRT((Parameters!$E$6/C136)^2+(Parameters!$E$7)^2))+1/(Parameters!$E$8)))+(SQRT((Parameters!$E$4)^2+(Parameters!$E$5)^2)))</f>
        <v>33.325768878198524</v>
      </c>
      <c r="H136" s="15">
        <f t="shared" si="5"/>
        <v>1.1020636218795845</v>
      </c>
    </row>
    <row r="137" spans="2:8" x14ac:dyDescent="0.25">
      <c r="B137" s="15">
        <v>134</v>
      </c>
      <c r="C137" s="15">
        <f>(Data!$G$5-B137)/Data!$G$5</f>
        <v>0.91066666666666662</v>
      </c>
      <c r="D137" s="15">
        <f>Data!$C$11^2/((Parameters!$E$4+Parameters!$E$6/C137)^2+(Parameters!$E$5+Parameters!$E$7)^2)</f>
        <v>1067.6385686653068</v>
      </c>
      <c r="E137" s="15">
        <f t="shared" si="4"/>
        <v>32.674738999191817</v>
      </c>
      <c r="F137" s="15">
        <f>3/(Data!$G$5*PI()/30)*D137*Parameters!$E$6/C137</f>
        <v>79.164399307640096</v>
      </c>
      <c r="G137" s="15">
        <f>Data!$C$11/((((SQRT((Parameters!$E$6/C137)^2+(Parameters!$E$7)^2))*1/(Parameters!$E$8))/((SQRT((Parameters!$E$6/C137)^2+(Parameters!$E$7)^2))+1/(Parameters!$E$8)))+(SQRT((Parameters!$E$4)^2+(Parameters!$E$5)^2)))</f>
        <v>33.321088317573718</v>
      </c>
      <c r="H137" s="15">
        <f t="shared" si="5"/>
        <v>1.1108702522985987</v>
      </c>
    </row>
    <row r="138" spans="2:8" x14ac:dyDescent="0.25">
      <c r="B138" s="15">
        <v>135</v>
      </c>
      <c r="C138" s="15">
        <f>(Data!$G$5-B138)/Data!$G$5</f>
        <v>0.91</v>
      </c>
      <c r="D138" s="15">
        <f>Data!$C$11^2/((Parameters!$E$4+Parameters!$E$6/C138)^2+(Parameters!$E$5+Parameters!$E$7)^2)</f>
        <v>1067.3571474148762</v>
      </c>
      <c r="E138" s="15">
        <f t="shared" si="4"/>
        <v>32.670432311416945</v>
      </c>
      <c r="F138" s="15">
        <f>3/(Data!$G$5*PI()/30)*D138*Parameters!$E$6/C138</f>
        <v>79.201512795320042</v>
      </c>
      <c r="G138" s="15">
        <f>Data!$C$11/((((SQRT((Parameters!$E$6/C138)^2+(Parameters!$E$7)^2))*1/(Parameters!$E$8))/((SQRT((Parameters!$E$6/C138)^2+(Parameters!$E$7)^2))+1/(Parameters!$E$8)))+(SQRT((Parameters!$E$4)^2+(Parameters!$E$5)^2)))</f>
        <v>33.316400233992752</v>
      </c>
      <c r="H138" s="15">
        <f t="shared" si="5"/>
        <v>1.1196850083793894</v>
      </c>
    </row>
    <row r="139" spans="2:8" x14ac:dyDescent="0.25">
      <c r="B139" s="15">
        <v>136</v>
      </c>
      <c r="C139" s="15">
        <f>(Data!$G$5-B139)/Data!$G$5</f>
        <v>0.90933333333333333</v>
      </c>
      <c r="D139" s="15">
        <f>Data!$C$11^2/((Parameters!$E$4+Parameters!$E$6/C139)^2+(Parameters!$E$5+Parameters!$E$7)^2)</f>
        <v>1067.0753343066924</v>
      </c>
      <c r="E139" s="15">
        <f t="shared" si="4"/>
        <v>32.666119057927475</v>
      </c>
      <c r="F139" s="15">
        <f>3/(Data!$G$5*PI()/30)*D139*Parameters!$E$6/C139</f>
        <v>79.238651603114548</v>
      </c>
      <c r="G139" s="15">
        <f>Data!$C$11/((((SQRT((Parameters!$E$6/C139)^2+(Parameters!$E$7)^2))*1/(Parameters!$E$8))/((SQRT((Parameters!$E$6/C139)^2+(Parameters!$E$7)^2))+1/(Parameters!$E$8)))+(SQRT((Parameters!$E$4)^2+(Parameters!$E$5)^2)))</f>
        <v>33.311704612521005</v>
      </c>
      <c r="H139" s="15">
        <f t="shared" si="5"/>
        <v>1.128507898097066</v>
      </c>
    </row>
    <row r="140" spans="2:8" x14ac:dyDescent="0.25">
      <c r="B140" s="15">
        <v>137</v>
      </c>
      <c r="C140" s="15">
        <f>(Data!$G$5-B140)/Data!$G$5</f>
        <v>0.90866666666666662</v>
      </c>
      <c r="D140" s="15">
        <f>Data!$C$11^2/((Parameters!$E$4+Parameters!$E$6/C140)^2+(Parameters!$E$5+Parameters!$E$7)^2)</f>
        <v>1066.7931286091157</v>
      </c>
      <c r="E140" s="15">
        <f t="shared" si="4"/>
        <v>32.661799224922007</v>
      </c>
      <c r="F140" s="15">
        <f>3/(Data!$G$5*PI()/30)*D140*Parameters!$E$6/C140</f>
        <v>79.275815732384046</v>
      </c>
      <c r="G140" s="15">
        <f>Data!$C$11/((((SQRT((Parameters!$E$6/C140)^2+(Parameters!$E$7)^2))*1/(Parameters!$E$8))/((SQRT((Parameters!$E$6/C140)^2+(Parameters!$E$7)^2))+1/(Parameters!$E$8)))+(SQRT((Parameters!$E$4)^2+(Parameters!$E$5)^2)))</f>
        <v>33.30700143818985</v>
      </c>
      <c r="H140" s="15">
        <f t="shared" si="5"/>
        <v>1.1373389294256944</v>
      </c>
    </row>
    <row r="141" spans="2:8" x14ac:dyDescent="0.25">
      <c r="B141" s="15">
        <v>138</v>
      </c>
      <c r="C141" s="15">
        <f>(Data!$G$5-B141)/Data!$G$5</f>
        <v>0.90800000000000003</v>
      </c>
      <c r="D141" s="15">
        <f>Data!$C$11^2/((Parameters!$E$4+Parameters!$E$6/C141)^2+(Parameters!$E$5+Parameters!$E$7)^2)</f>
        <v>1066.5105295888868</v>
      </c>
      <c r="E141" s="15">
        <f t="shared" si="4"/>
        <v>32.65747279856307</v>
      </c>
      <c r="F141" s="15">
        <f>3/(Data!$G$5*PI()/30)*D141*Parameters!$E$6/C141</f>
        <v>79.313005184372528</v>
      </c>
      <c r="G141" s="15">
        <f>Data!$C$11/((((SQRT((Parameters!$E$6/C141)^2+(Parameters!$E$7)^2))*1/(Parameters!$E$8))/((SQRT((Parameters!$E$6/C141)^2+(Parameters!$E$7)^2))+1/(Parameters!$E$8)))+(SQRT((Parameters!$E$4)^2+(Parameters!$E$5)^2)))</f>
        <v>33.302290695996547</v>
      </c>
      <c r="H141" s="15">
        <f t="shared" si="5"/>
        <v>1.146178110338228</v>
      </c>
    </row>
    <row r="142" spans="2:8" x14ac:dyDescent="0.25">
      <c r="B142" s="15">
        <v>139</v>
      </c>
      <c r="C142" s="15">
        <f>(Data!$G$5-B142)/Data!$G$5</f>
        <v>0.90733333333333333</v>
      </c>
      <c r="D142" s="15">
        <f>Data!$C$11^2/((Parameters!$E$4+Parameters!$E$6/C142)^2+(Parameters!$E$5+Parameters!$E$7)^2)</f>
        <v>1066.2275365111232</v>
      </c>
      <c r="E142" s="15">
        <f t="shared" si="4"/>
        <v>32.653139764977013</v>
      </c>
      <c r="F142" s="15">
        <f>3/(Data!$G$5*PI()/30)*D142*Parameters!$E$6/C142</f>
        <v>79.350219960206871</v>
      </c>
      <c r="G142" s="15">
        <f>Data!$C$11/((((SQRT((Parameters!$E$6/C142)^2+(Parameters!$E$7)^2))*1/(Parameters!$E$8))/((SQRT((Parameters!$E$6/C142)^2+(Parameters!$E$7)^2))+1/(Parameters!$E$8)))+(SQRT((Parameters!$E$4)^2+(Parameters!$E$5)^2)))</f>
        <v>33.297572370904177</v>
      </c>
      <c r="H142" s="15">
        <f t="shared" si="5"/>
        <v>1.1550254488064362</v>
      </c>
    </row>
    <row r="143" spans="2:8" x14ac:dyDescent="0.25">
      <c r="B143" s="15">
        <v>140</v>
      </c>
      <c r="C143" s="15">
        <f>(Data!$G$5-B143)/Data!$G$5</f>
        <v>0.90666666666666662</v>
      </c>
      <c r="D143" s="15">
        <f>Data!$C$11^2/((Parameters!$E$4+Parameters!$E$6/C143)^2+(Parameters!$E$5+Parameters!$E$7)^2)</f>
        <v>1065.9441486393148</v>
      </c>
      <c r="E143" s="15">
        <f t="shared" si="4"/>
        <v>32.648800110253895</v>
      </c>
      <c r="F143" s="15">
        <f>3/(Data!$G$5*PI()/30)*D143*Parameters!$E$6/C143</f>
        <v>79.387460060896032</v>
      </c>
      <c r="G143" s="15">
        <f>Data!$C$11/((((SQRT((Parameters!$E$6/C143)^2+(Parameters!$E$7)^2))*1/(Parameters!$E$8))/((SQRT((Parameters!$E$6/C143)^2+(Parameters!$E$7)^2))+1/(Parameters!$E$8)))+(SQRT((Parameters!$E$4)^2+(Parameters!$E$5)^2)))</f>
        <v>33.292846447841548</v>
      </c>
      <c r="H143" s="15">
        <f t="shared" si="5"/>
        <v>1.1638809528008323</v>
      </c>
    </row>
    <row r="144" spans="2:8" x14ac:dyDescent="0.25">
      <c r="B144" s="15">
        <v>141</v>
      </c>
      <c r="C144" s="15">
        <f>(Data!$G$5-B144)/Data!$G$5</f>
        <v>0.90600000000000003</v>
      </c>
      <c r="D144" s="15">
        <f>Data!$C$11^2/((Parameters!$E$4+Parameters!$E$6/C144)^2+(Parameters!$E$5+Parameters!$E$7)^2)</f>
        <v>1065.6603652353215</v>
      </c>
      <c r="E144" s="15">
        <f t="shared" si="4"/>
        <v>32.644453820447382</v>
      </c>
      <c r="F144" s="15">
        <f>3/(Data!$G$5*PI()/30)*D144*Parameters!$E$6/C144</f>
        <v>79.424725487330448</v>
      </c>
      <c r="G144" s="15">
        <f>Data!$C$11/((((SQRT((Parameters!$E$6/C144)^2+(Parameters!$E$7)^2))*1/(Parameters!$E$8))/((SQRT((Parameters!$E$6/C144)^2+(Parameters!$E$7)^2))+1/(Parameters!$E$8)))+(SQRT((Parameters!$E$4)^2+(Parameters!$E$5)^2)))</f>
        <v>33.288112911703095</v>
      </c>
      <c r="H144" s="15">
        <f t="shared" si="5"/>
        <v>1.1727446302906017</v>
      </c>
    </row>
    <row r="145" spans="2:8" x14ac:dyDescent="0.25">
      <c r="B145" s="15">
        <v>142</v>
      </c>
      <c r="C145" s="15">
        <f>(Data!$G$5-B145)/Data!$G$5</f>
        <v>0.90533333333333332</v>
      </c>
      <c r="D145" s="15">
        <f>Data!$C$11^2/((Parameters!$E$4+Parameters!$E$6/C145)^2+(Parameters!$E$5+Parameters!$E$7)^2)</f>
        <v>1065.3761855593682</v>
      </c>
      <c r="E145" s="15">
        <f t="shared" si="4"/>
        <v>32.640100881574618</v>
      </c>
      <c r="F145" s="15">
        <f>3/(Data!$G$5*PI()/30)*D145*Parameters!$E$6/C145</f>
        <v>79.462016240281258</v>
      </c>
      <c r="G145" s="15">
        <f>Data!$C$11/((((SQRT((Parameters!$E$6/C145)^2+(Parameters!$E$7)^2))*1/(Parameters!$E$8))/((SQRT((Parameters!$E$6/C145)^2+(Parameters!$E$7)^2))+1/(Parameters!$E$8)))+(SQRT((Parameters!$E$4)^2+(Parameters!$E$5)^2)))</f>
        <v>33.283371747348838</v>
      </c>
      <c r="H145" s="15">
        <f t="shared" si="5"/>
        <v>1.1816164892435288</v>
      </c>
    </row>
    <row r="146" spans="2:8" x14ac:dyDescent="0.25">
      <c r="B146" s="15">
        <v>143</v>
      </c>
      <c r="C146" s="15">
        <f>(Data!$G$5-B146)/Data!$G$5</f>
        <v>0.90466666666666662</v>
      </c>
      <c r="D146" s="15">
        <f>Data!$C$11^2/((Parameters!$E$4+Parameters!$E$6/C146)^2+(Parameters!$E$5+Parameters!$E$7)^2)</f>
        <v>1065.0916088700412</v>
      </c>
      <c r="E146" s="15">
        <f t="shared" si="4"/>
        <v>32.635741279616141</v>
      </c>
      <c r="F146" s="15">
        <f>3/(Data!$G$5*PI()/30)*D146*Parameters!$E$6/C146</f>
        <v>79.499332320399503</v>
      </c>
      <c r="G146" s="15">
        <f>Data!$C$11/((((SQRT((Parameters!$E$6/C146)^2+(Parameters!$E$7)^2))*1/(Parameters!$E$8))/((SQRT((Parameters!$E$6/C146)^2+(Parameters!$E$7)^2))+1/(Parameters!$E$8)))+(SQRT((Parameters!$E$4)^2+(Parameters!$E$5)^2)))</f>
        <v>33.278622939604247</v>
      </c>
      <c r="H146" s="15">
        <f t="shared" si="5"/>
        <v>1.1904965376259227</v>
      </c>
    </row>
    <row r="147" spans="2:8" x14ac:dyDescent="0.25">
      <c r="B147" s="15">
        <v>144</v>
      </c>
      <c r="C147" s="15">
        <f>(Data!$G$5-B147)/Data!$G$5</f>
        <v>0.90400000000000003</v>
      </c>
      <c r="D147" s="15">
        <f>Data!$C$11^2/((Parameters!$E$4+Parameters!$E$6/C147)^2+(Parameters!$E$5+Parameters!$E$7)^2)</f>
        <v>1064.806634424285</v>
      </c>
      <c r="E147" s="15">
        <f t="shared" si="4"/>
        <v>32.63137500051576</v>
      </c>
      <c r="F147" s="15">
        <f>3/(Data!$G$5*PI()/30)*D147*Parameters!$E$6/C147</f>
        <v>79.536673728215575</v>
      </c>
      <c r="G147" s="15">
        <f>Data!$C$11/((((SQRT((Parameters!$E$6/C147)^2+(Parameters!$E$7)^2))*1/(Parameters!$E$8))/((SQRT((Parameters!$E$6/C147)^2+(Parameters!$E$7)^2))+1/(Parameters!$E$8)))+(SQRT((Parameters!$E$4)^2+(Parameters!$E$5)^2)))</f>
        <v>33.273866473260206</v>
      </c>
      <c r="H147" s="15">
        <f t="shared" si="5"/>
        <v>1.1993847834025457</v>
      </c>
    </row>
    <row r="148" spans="2:8" x14ac:dyDescent="0.25">
      <c r="B148" s="15">
        <v>145</v>
      </c>
      <c r="C148" s="15">
        <f>(Data!$G$5-B148)/Data!$G$5</f>
        <v>0.90333333333333332</v>
      </c>
      <c r="D148" s="15">
        <f>Data!$C$11^2/((Parameters!$E$4+Parameters!$E$6/C148)^2+(Parameters!$E$5+Parameters!$E$7)^2)</f>
        <v>1064.5212614773966</v>
      </c>
      <c r="E148" s="15">
        <f t="shared" si="4"/>
        <v>32.627002030180407</v>
      </c>
      <c r="F148" s="15">
        <f>3/(Data!$G$5*PI()/30)*D148*Parameters!$E$6/C148</f>
        <v>79.574040464138278</v>
      </c>
      <c r="G148" s="15">
        <f>Data!$C$11/((((SQRT((Parameters!$E$6/C148)^2+(Parameters!$E$7)^2))*1/(Parameters!$E$8))/((SQRT((Parameters!$E$6/C148)^2+(Parameters!$E$7)^2))+1/(Parameters!$E$8)))+(SQRT((Parameters!$E$4)^2+(Parameters!$E$5)^2)))</f>
        <v>33.269102333072873</v>
      </c>
      <c r="H148" s="15">
        <f t="shared" si="5"/>
        <v>1.2082812345365366</v>
      </c>
    </row>
    <row r="149" spans="2:8" x14ac:dyDescent="0.25">
      <c r="B149" s="15">
        <v>146</v>
      </c>
      <c r="C149" s="15">
        <f>(Data!$G$5-B149)/Data!$G$5</f>
        <v>0.90266666666666662</v>
      </c>
      <c r="D149" s="15">
        <f>Data!$C$11^2/((Parameters!$E$4+Parameters!$E$6/C149)^2+(Parameters!$E$5+Parameters!$E$7)^2)</f>
        <v>1064.2354892830238</v>
      </c>
      <c r="E149" s="15">
        <f t="shared" si="4"/>
        <v>32.622622354480086</v>
      </c>
      <c r="F149" s="15">
        <f>3/(Data!$G$5*PI()/30)*D149*Parameters!$E$6/C149</f>
        <v>79.611432528454174</v>
      </c>
      <c r="G149" s="15">
        <f>Data!$C$11/((((SQRT((Parameters!$E$6/C149)^2+(Parameters!$E$7)^2))*1/(Parameters!$E$8))/((SQRT((Parameters!$E$6/C149)^2+(Parameters!$E$7)^2))+1/(Parameters!$E$8)))+(SQRT((Parameters!$E$4)^2+(Parameters!$E$5)^2)))</f>
        <v>33.264330503763645</v>
      </c>
      <c r="H149" s="15">
        <f t="shared" si="5"/>
        <v>1.2171858989893356</v>
      </c>
    </row>
    <row r="150" spans="2:8" x14ac:dyDescent="0.25">
      <c r="B150" s="15">
        <v>147</v>
      </c>
      <c r="C150" s="15">
        <f>(Data!$G$5-B150)/Data!$G$5</f>
        <v>0.90200000000000002</v>
      </c>
      <c r="D150" s="15">
        <f>Data!$C$11^2/((Parameters!$E$4+Parameters!$E$6/C150)^2+(Parameters!$E$5+Parameters!$E$7)^2)</f>
        <v>1063.9493170931601</v>
      </c>
      <c r="E150" s="15">
        <f t="shared" si="4"/>
        <v>32.618235959247706</v>
      </c>
      <c r="F150" s="15">
        <f>3/(Data!$G$5*PI()/30)*D150*Parameters!$E$6/C150</f>
        <v>79.648849921326942</v>
      </c>
      <c r="G150" s="15">
        <f>Data!$C$11/((((SQRT((Parameters!$E$6/C150)^2+(Parameters!$E$7)^2))*1/(Parameters!$E$8))/((SQRT((Parameters!$E$6/C150)^2+(Parameters!$E$7)^2))+1/(Parameters!$E$8)))+(SQRT((Parameters!$E$4)^2+(Parameters!$E$5)^2)))</f>
        <v>33.259550970019049</v>
      </c>
      <c r="H150" s="15">
        <f t="shared" si="5"/>
        <v>1.2260987847206117</v>
      </c>
    </row>
    <row r="151" spans="2:8" x14ac:dyDescent="0.25">
      <c r="B151" s="15">
        <v>148</v>
      </c>
      <c r="C151" s="15">
        <f>(Data!$G$5-B151)/Data!$G$5</f>
        <v>0.90133333333333332</v>
      </c>
      <c r="D151" s="15">
        <f>Data!$C$11^2/((Parameters!$E$4+Parameters!$E$6/C151)^2+(Parameters!$E$5+Parameters!$E$7)^2)</f>
        <v>1063.6627441581413</v>
      </c>
      <c r="E151" s="15">
        <f t="shared" si="4"/>
        <v>32.613842830279005</v>
      </c>
      <c r="F151" s="15">
        <f>3/(Data!$G$5*PI()/30)*D151*Parameters!$E$6/C151</f>
        <v>79.686292642796474</v>
      </c>
      <c r="G151" s="15">
        <f>Data!$C$11/((((SQRT((Parameters!$E$6/C151)^2+(Parameters!$E$7)^2))*1/(Parameters!$E$8))/((SQRT((Parameters!$E$6/C151)^2+(Parameters!$E$7)^2))+1/(Parameters!$E$8)))+(SQRT((Parameters!$E$4)^2+(Parameters!$E$5)^2)))</f>
        <v>33.254763716490658</v>
      </c>
      <c r="H151" s="15">
        <f t="shared" si="5"/>
        <v>1.2350198996881845</v>
      </c>
    </row>
    <row r="152" spans="2:8" x14ac:dyDescent="0.25">
      <c r="B152" s="15">
        <v>149</v>
      </c>
      <c r="C152" s="15">
        <f>(Data!$G$5-B152)/Data!$G$5</f>
        <v>0.90066666666666662</v>
      </c>
      <c r="D152" s="15">
        <f>Data!$C$11^2/((Parameters!$E$4+Parameters!$E$6/C152)^2+(Parameters!$E$5+Parameters!$E$7)^2)</f>
        <v>1063.3757697266408</v>
      </c>
      <c r="E152" s="15">
        <f t="shared" si="4"/>
        <v>32.609442953332412</v>
      </c>
      <c r="F152" s="15">
        <f>3/(Data!$G$5*PI()/30)*D152*Parameters!$E$6/C152</f>
        <v>79.723760692778185</v>
      </c>
      <c r="G152" s="15">
        <f>Data!$C$11/((((SQRT((Parameters!$E$6/C152)^2+(Parameters!$E$7)^2))*1/(Parameters!$E$8))/((SQRT((Parameters!$E$6/C152)^2+(Parameters!$E$7)^2))+1/(Parameters!$E$8)))+(SQRT((Parameters!$E$4)^2+(Parameters!$E$5)^2)))</f>
        <v>33.249968727794993</v>
      </c>
      <c r="H152" s="15">
        <f t="shared" si="5"/>
        <v>1.2439492518479471</v>
      </c>
    </row>
    <row r="153" spans="2:8" x14ac:dyDescent="0.25">
      <c r="B153" s="15">
        <v>150</v>
      </c>
      <c r="C153" s="15">
        <f>(Data!$G$5-B153)/Data!$G$5</f>
        <v>0.9</v>
      </c>
      <c r="D153" s="15">
        <f>Data!$C$11^2/((Parameters!$E$4+Parameters!$E$6/C153)^2+(Parameters!$E$5+Parameters!$E$7)^2)</f>
        <v>1063.0883930456671</v>
      </c>
      <c r="E153" s="15">
        <f t="shared" si="4"/>
        <v>32.605036314128945</v>
      </c>
      <c r="F153" s="15">
        <f>3/(Data!$G$5*PI()/30)*D153*Parameters!$E$6/C153</f>
        <v>79.761254071062268</v>
      </c>
      <c r="G153" s="15">
        <f>Data!$C$11/((((SQRT((Parameters!$E$6/C153)^2+(Parameters!$E$7)^2))*1/(Parameters!$E$8))/((SQRT((Parameters!$E$6/C153)^2+(Parameters!$E$7)^2))+1/(Parameters!$E$8)))+(SQRT((Parameters!$E$4)^2+(Parameters!$E$5)^2)))</f>
        <v>33.245165988513456</v>
      </c>
      <c r="H153" s="15">
        <f t="shared" si="5"/>
        <v>1.252886849153791</v>
      </c>
    </row>
    <row r="154" spans="2:8" x14ac:dyDescent="0.25">
      <c r="B154" s="15">
        <v>151</v>
      </c>
      <c r="C154" s="15">
        <f>(Data!$G$5-B154)/Data!$G$5</f>
        <v>0.89933333333333332</v>
      </c>
      <c r="D154" s="15">
        <f>Data!$C$11^2/((Parameters!$E$4+Parameters!$E$6/C154)^2+(Parameters!$E$5+Parameters!$E$7)^2)</f>
        <v>1062.8006133605584</v>
      </c>
      <c r="E154" s="15">
        <f t="shared" si="4"/>
        <v>32.600622898352086</v>
      </c>
      <c r="F154" s="15">
        <f>3/(Data!$G$5*PI()/30)*D154*Parameters!$E$6/C154</f>
        <v>79.79877277731299</v>
      </c>
      <c r="G154" s="15">
        <f>Data!$C$11/((((SQRT((Parameters!$E$6/C154)^2+(Parameters!$E$7)^2))*1/(Parameters!$E$8))/((SQRT((Parameters!$E$6/C154)^2+(Parameters!$E$7)^2))+1/(Parameters!$E$8)))+(SQRT((Parameters!$E$4)^2+(Parameters!$E$5)^2)))</f>
        <v>33.240355483192246</v>
      </c>
      <c r="H154" s="15">
        <f t="shared" si="5"/>
        <v>1.2618326995575277</v>
      </c>
    </row>
    <row r="155" spans="2:8" x14ac:dyDescent="0.25">
      <c r="B155" s="15">
        <v>152</v>
      </c>
      <c r="C155" s="15">
        <f>(Data!$G$5-B155)/Data!$G$5</f>
        <v>0.89866666666666661</v>
      </c>
      <c r="D155" s="15">
        <f>Data!$C$11^2/((Parameters!$E$4+Parameters!$E$6/C155)^2+(Parameters!$E$5+Parameters!$E$7)^2)</f>
        <v>1062.5124299149793</v>
      </c>
      <c r="E155" s="15">
        <f t="shared" si="4"/>
        <v>32.596202691647676</v>
      </c>
      <c r="F155" s="15">
        <f>3/(Data!$G$5*PI()/30)*D155*Parameters!$E$6/C155</f>
        <v>79.836316811067775</v>
      </c>
      <c r="G155" s="15">
        <f>Data!$C$11/((((SQRT((Parameters!$E$6/C155)^2+(Parameters!$E$7)^2))*1/(Parameters!$E$8))/((SQRT((Parameters!$E$6/C155)^2+(Parameters!$E$7)^2))+1/(Parameters!$E$8)))+(SQRT((Parameters!$E$4)^2+(Parameters!$E$5)^2)))</f>
        <v>33.235537196342243</v>
      </c>
      <c r="H155" s="15">
        <f t="shared" si="5"/>
        <v>1.2707868110088103</v>
      </c>
    </row>
    <row r="156" spans="2:8" x14ac:dyDescent="0.25">
      <c r="B156" s="15">
        <v>153</v>
      </c>
      <c r="C156" s="15">
        <f>(Data!$G$5-B156)/Data!$G$5</f>
        <v>0.89800000000000002</v>
      </c>
      <c r="D156" s="15">
        <f>Data!$C$11^2/((Parameters!$E$4+Parameters!$E$6/C156)^2+(Parameters!$E$5+Parameters!$E$7)^2)</f>
        <v>1062.2238419509176</v>
      </c>
      <c r="E156" s="15">
        <f t="shared" si="4"/>
        <v>32.591775679623801</v>
      </c>
      <c r="F156" s="15">
        <f>3/(Data!$G$5*PI()/30)*D156*Parameters!$E$6/C156</f>
        <v>79.873886171736586</v>
      </c>
      <c r="G156" s="15">
        <f>Data!$C$11/((((SQRT((Parameters!$E$6/C156)^2+(Parameters!$E$7)^2))*1/(Parameters!$E$8))/((SQRT((Parameters!$E$6/C156)^2+(Parameters!$E$7)^2))+1/(Parameters!$E$8)))+(SQRT((Parameters!$E$4)^2+(Parameters!$E$5)^2)))</f>
        <v>33.230711112438968</v>
      </c>
      <c r="H156" s="15">
        <f t="shared" si="5"/>
        <v>1.2797491914550547</v>
      </c>
    </row>
    <row r="157" spans="2:8" x14ac:dyDescent="0.25">
      <c r="B157" s="15">
        <v>154</v>
      </c>
      <c r="C157" s="15">
        <f>(Data!$G$5-B157)/Data!$G$5</f>
        <v>0.89733333333333332</v>
      </c>
      <c r="D157" s="15">
        <f>Data!$C$11^2/((Parameters!$E$4+Parameters!$E$6/C157)^2+(Parameters!$E$5+Parameters!$E$7)^2)</f>
        <v>1061.9348487086791</v>
      </c>
      <c r="E157" s="15">
        <f t="shared" si="4"/>
        <v>32.587341847850659</v>
      </c>
      <c r="F157" s="15">
        <f>3/(Data!$G$5*PI()/30)*D157*Parameters!$E$6/C157</f>
        <v>79.911480858601124</v>
      </c>
      <c r="G157" s="15">
        <f>Data!$C$11/((((SQRT((Parameters!$E$6/C157)^2+(Parameters!$E$7)^2))*1/(Parameters!$E$8))/((SQRT((Parameters!$E$6/C157)^2+(Parameters!$E$7)^2))+1/(Parameters!$E$8)))+(SQRT((Parameters!$E$4)^2+(Parameters!$E$5)^2)))</f>
        <v>33.225877215922431</v>
      </c>
      <c r="H157" s="15">
        <f t="shared" si="5"/>
        <v>1.2887198488413616</v>
      </c>
    </row>
    <row r="158" spans="2:8" x14ac:dyDescent="0.25">
      <c r="B158" s="15">
        <v>155</v>
      </c>
      <c r="C158" s="15">
        <f>(Data!$G$5-B158)/Data!$G$5</f>
        <v>0.89666666666666661</v>
      </c>
      <c r="D158" s="15">
        <f>Data!$C$11^2/((Parameters!$E$4+Parameters!$E$6/C158)^2+(Parameters!$E$5+Parameters!$E$7)^2)</f>
        <v>1061.6454494268837</v>
      </c>
      <c r="E158" s="15">
        <f t="shared" si="4"/>
        <v>32.582901181860457</v>
      </c>
      <c r="F158" s="15">
        <f>3/(Data!$G$5*PI()/30)*D158*Parameters!$E$6/C158</f>
        <v>79.949100870813979</v>
      </c>
      <c r="G158" s="15">
        <f>Data!$C$11/((((SQRT((Parameters!$E$6/C158)^2+(Parameters!$E$7)^2))*1/(Parameters!$E$8))/((SQRT((Parameters!$E$6/C158)^2+(Parameters!$E$7)^2))+1/(Parameters!$E$8)))+(SQRT((Parameters!$E$4)^2+(Parameters!$E$5)^2)))</f>
        <v>33.221035491197121</v>
      </c>
      <c r="H158" s="15">
        <f t="shared" si="5"/>
        <v>1.2976987911104358</v>
      </c>
    </row>
    <row r="159" spans="2:8" x14ac:dyDescent="0.25">
      <c r="B159" s="15">
        <v>156</v>
      </c>
      <c r="C159" s="15">
        <f>(Data!$G$5-B159)/Data!$G$5</f>
        <v>0.89600000000000002</v>
      </c>
      <c r="D159" s="15">
        <f>Data!$C$11^2/((Parameters!$E$4+Parameters!$E$6/C159)^2+(Parameters!$E$5+Parameters!$E$7)^2)</f>
        <v>1061.3556433424631</v>
      </c>
      <c r="E159" s="15">
        <f t="shared" si="4"/>
        <v>32.578453667147294</v>
      </c>
      <c r="F159" s="15">
        <f>3/(Data!$G$5*PI()/30)*D159*Parameters!$E$6/C159</f>
        <v>79.986746207397942</v>
      </c>
      <c r="G159" s="15">
        <f>Data!$C$11/((((SQRT((Parameters!$E$6/C159)^2+(Parameters!$E$7)^2))*1/(Parameters!$E$8))/((SQRT((Parameters!$E$6/C159)^2+(Parameters!$E$7)^2))+1/(Parameters!$E$8)))+(SQRT((Parameters!$E$4)^2+(Parameters!$E$5)^2)))</f>
        <v>33.216185922631844</v>
      </c>
      <c r="H159" s="15">
        <f t="shared" si="5"/>
        <v>1.306686026202506</v>
      </c>
    </row>
    <row r="160" spans="2:8" x14ac:dyDescent="0.25">
      <c r="B160" s="15">
        <v>157</v>
      </c>
      <c r="C160" s="15">
        <f>(Data!$G$5-B160)/Data!$G$5</f>
        <v>0.89533333333333331</v>
      </c>
      <c r="D160" s="15">
        <f>Data!$C$11^2/((Parameters!$E$4+Parameters!$E$6/C160)^2+(Parameters!$E$5+Parameters!$E$7)^2)</f>
        <v>1061.065429690655</v>
      </c>
      <c r="E160" s="15">
        <f t="shared" si="4"/>
        <v>32.573999289167041</v>
      </c>
      <c r="F160" s="15">
        <f>3/(Data!$G$5*PI()/30)*D160*Parameters!$E$6/C160</f>
        <v>80.024416867245179</v>
      </c>
      <c r="G160" s="15">
        <f>Data!$C$11/((((SQRT((Parameters!$E$6/C160)^2+(Parameters!$E$7)^2))*1/(Parameters!$E$8))/((SQRT((Parameters!$E$6/C160)^2+(Parameters!$E$7)^2))+1/(Parameters!$E$8)))+(SQRT((Parameters!$E$4)^2+(Parameters!$E$5)^2)))</f>
        <v>33.211328494559687</v>
      </c>
      <c r="H160" s="15">
        <f t="shared" si="5"/>
        <v>1.3156815620552433</v>
      </c>
    </row>
    <row r="161" spans="2:8" x14ac:dyDescent="0.25">
      <c r="B161" s="15">
        <v>158</v>
      </c>
      <c r="C161" s="15">
        <f>(Data!$G$5-B161)/Data!$G$5</f>
        <v>0.89466666666666672</v>
      </c>
      <c r="D161" s="15">
        <f>Data!$C$11^2/((Parameters!$E$4+Parameters!$E$6/C161)^2+(Parameters!$E$5+Parameters!$E$7)^2)</f>
        <v>1060.7748077050001</v>
      </c>
      <c r="E161" s="15">
        <f t="shared" si="4"/>
        <v>32.569538033337224</v>
      </c>
      <c r="F161" s="15">
        <f>3/(Data!$G$5*PI()/30)*D161*Parameters!$E$6/C161</f>
        <v>80.062112849116431</v>
      </c>
      <c r="G161" s="15">
        <f>Data!$C$11/((((SQRT((Parameters!$E$6/C161)^2+(Parameters!$E$7)^2))*1/(Parameters!$E$8))/((SQRT((Parameters!$E$6/C161)^2+(Parameters!$E$7)^2))+1/(Parameters!$E$8)))+(SQRT((Parameters!$E$4)^2+(Parameters!$E$5)^2)))</f>
        <v>33.206463191277905</v>
      </c>
      <c r="H161" s="15">
        <f t="shared" si="5"/>
        <v>1.3246854066036822</v>
      </c>
    </row>
    <row r="162" spans="2:8" x14ac:dyDescent="0.25">
      <c r="B162" s="15">
        <v>159</v>
      </c>
      <c r="C162" s="15">
        <f>(Data!$G$5-B162)/Data!$G$5</f>
        <v>0.89400000000000002</v>
      </c>
      <c r="D162" s="15">
        <f>Data!$C$11^2/((Parameters!$E$4+Parameters!$E$6/C162)^2+(Parameters!$E$5+Parameters!$E$7)^2)</f>
        <v>1060.4837766173378</v>
      </c>
      <c r="E162" s="15">
        <f t="shared" si="4"/>
        <v>32.565069885036905</v>
      </c>
      <c r="F162" s="15">
        <f>3/(Data!$G$5*PI()/30)*D162*Parameters!$E$6/C162</f>
        <v>80.099834151640295</v>
      </c>
      <c r="G162" s="15">
        <f>Data!$C$11/((((SQRT((Parameters!$E$6/C162)^2+(Parameters!$E$7)^2))*1/(Parameters!$E$8))/((SQRT((Parameters!$E$6/C162)^2+(Parameters!$E$7)^2))+1/(Parameters!$E$8)))+(SQRT((Parameters!$E$4)^2+(Parameters!$E$5)^2)))</f>
        <v>33.201589997047854</v>
      </c>
      <c r="H162" s="15">
        <f t="shared" si="5"/>
        <v>1.3336975677801362</v>
      </c>
    </row>
    <row r="163" spans="2:8" x14ac:dyDescent="0.25">
      <c r="B163" s="15">
        <v>160</v>
      </c>
      <c r="C163" s="15">
        <f>(Data!$G$5-B163)/Data!$G$5</f>
        <v>0.89333333333333331</v>
      </c>
      <c r="D163" s="15">
        <f>Data!$C$11^2/((Parameters!$E$4+Parameters!$E$6/C163)^2+(Parameters!$E$5+Parameters!$E$7)^2)</f>
        <v>1060.1923356578013</v>
      </c>
      <c r="E163" s="15">
        <f t="shared" si="4"/>
        <v>32.560594829606558</v>
      </c>
      <c r="F163" s="15">
        <f>3/(Data!$G$5*PI()/30)*D163*Parameters!$E$6/C163</f>
        <v>80.137580773312308</v>
      </c>
      <c r="G163" s="15">
        <f>Data!$C$11/((((SQRT((Parameters!$E$6/C163)^2+(Parameters!$E$7)^2))*1/(Parameters!$E$8))/((SQRT((Parameters!$E$6/C163)^2+(Parameters!$E$7)^2))+1/(Parameters!$E$8)))+(SQRT((Parameters!$E$4)^2+(Parameters!$E$5)^2)))</f>
        <v>33.196708896094854</v>
      </c>
      <c r="H163" s="15">
        <f t="shared" si="5"/>
        <v>1.3427180535141154</v>
      </c>
    </row>
    <row r="164" spans="2:8" x14ac:dyDescent="0.25">
      <c r="B164" s="15">
        <v>161</v>
      </c>
      <c r="C164" s="15">
        <f>(Data!$G$5-B164)/Data!$G$5</f>
        <v>0.89266666666666672</v>
      </c>
      <c r="D164" s="15">
        <f>Data!$C$11^2/((Parameters!$E$4+Parameters!$E$6/C164)^2+(Parameters!$E$5+Parameters!$E$7)^2)</f>
        <v>1059.9004840548164</v>
      </c>
      <c r="E164" s="15">
        <f t="shared" si="4"/>
        <v>32.556112852347965</v>
      </c>
      <c r="F164" s="15">
        <f>3/(Data!$G$5*PI()/30)*D164*Parameters!$E$6/C164</f>
        <v>80.175352712494259</v>
      </c>
      <c r="G164" s="15">
        <f>Data!$C$11/((((SQRT((Parameters!$E$6/C164)^2+(Parameters!$E$7)^2))*1/(Parameters!$E$8))/((SQRT((Parameters!$E$6/C164)^2+(Parameters!$E$7)^2))+1/(Parameters!$E$8)))+(SQRT((Parameters!$E$4)^2+(Parameters!$E$5)^2)))</f>
        <v>33.191819872608171</v>
      </c>
      <c r="H164" s="15">
        <f t="shared" si="5"/>
        <v>1.3517468717322445</v>
      </c>
    </row>
    <row r="165" spans="2:8" x14ac:dyDescent="0.25">
      <c r="B165" s="15">
        <v>162</v>
      </c>
      <c r="C165" s="15">
        <f>(Data!$G$5-B165)/Data!$G$5</f>
        <v>0.89200000000000002</v>
      </c>
      <c r="D165" s="15">
        <f>Data!$C$11^2/((Parameters!$E$4+Parameters!$E$6/C165)^2+(Parameters!$E$5+Parameters!$E$7)^2)</f>
        <v>1059.6082210350942</v>
      </c>
      <c r="E165" s="15">
        <f t="shared" si="4"/>
        <v>32.551623938524081</v>
      </c>
      <c r="F165" s="15">
        <f>3/(Data!$G$5*PI()/30)*D165*Parameters!$E$6/C165</f>
        <v>80.213149967413372</v>
      </c>
      <c r="G165" s="15">
        <f>Data!$C$11/((((SQRT((Parameters!$E$6/C165)^2+(Parameters!$E$7)^2))*1/(Parameters!$E$8))/((SQRT((Parameters!$E$6/C165)^2+(Parameters!$E$7)^2))+1/(Parameters!$E$8)))+(SQRT((Parameters!$E$4)^2+(Parameters!$E$5)^2)))</f>
        <v>33.186922910740883</v>
      </c>
      <c r="H165" s="15">
        <f t="shared" si="5"/>
        <v>1.3607840303581797</v>
      </c>
    </row>
    <row r="166" spans="2:8" x14ac:dyDescent="0.25">
      <c r="B166" s="15">
        <v>163</v>
      </c>
      <c r="C166" s="15">
        <f>(Data!$G$5-B166)/Data!$G$5</f>
        <v>0.89133333333333331</v>
      </c>
      <c r="D166" s="15">
        <f>Data!$C$11^2/((Parameters!$E$4+Parameters!$E$6/C166)^2+(Parameters!$E$5+Parameters!$E$7)^2)</f>
        <v>1059.3155458236288</v>
      </c>
      <c r="E166" s="15">
        <f t="shared" si="4"/>
        <v>32.547128073358927</v>
      </c>
      <c r="F166" s="15">
        <f>3/(Data!$G$5*PI()/30)*D166*Parameters!$E$6/C166</f>
        <v>80.250972536161385</v>
      </c>
      <c r="G166" s="15">
        <f>Data!$C$11/((((SQRT((Parameters!$E$6/C166)^2+(Parameters!$E$7)^2))*1/(Parameters!$E$8))/((SQRT((Parameters!$E$6/C166)^2+(Parameters!$E$7)^2))+1/(Parameters!$E$8)))+(SQRT((Parameters!$E$4)^2+(Parameters!$E$5)^2)))</f>
        <v>33.18201799460978</v>
      </c>
      <c r="H166" s="15">
        <f t="shared" si="5"/>
        <v>1.369829537312522</v>
      </c>
    </row>
    <row r="167" spans="2:8" x14ac:dyDescent="0.25">
      <c r="B167" s="15">
        <v>164</v>
      </c>
      <c r="C167" s="15">
        <f>(Data!$G$5-B167)/Data!$G$5</f>
        <v>0.89066666666666672</v>
      </c>
      <c r="D167" s="15">
        <f>Data!$C$11^2/((Parameters!$E$4+Parameters!$E$6/C167)^2+(Parameters!$E$5+Parameters!$E$7)^2)</f>
        <v>1059.0224576436933</v>
      </c>
      <c r="E167" s="15">
        <f t="shared" si="4"/>
        <v>32.542625242037452</v>
      </c>
      <c r="F167" s="15">
        <f>3/(Data!$G$5*PI()/30)*D167*Parameters!$E$6/C167</f>
        <v>80.288820416693909</v>
      </c>
      <c r="G167" s="15">
        <f>Data!$C$11/((((SQRT((Parameters!$E$6/C167)^2+(Parameters!$E$7)^2))*1/(Parameters!$E$8))/((SQRT((Parameters!$E$6/C167)^2+(Parameters!$E$7)^2))+1/(Parameters!$E$8)))+(SQRT((Parameters!$E$4)^2+(Parameters!$E$5)^2)))</f>
        <v>33.177105108295301</v>
      </c>
      <c r="H167" s="15">
        <f t="shared" si="5"/>
        <v>1.3788834005127344</v>
      </c>
    </row>
    <row r="168" spans="2:8" x14ac:dyDescent="0.25">
      <c r="B168" s="15">
        <v>165</v>
      </c>
      <c r="C168" s="15">
        <f>(Data!$G$5-B168)/Data!$G$5</f>
        <v>0.89</v>
      </c>
      <c r="D168" s="15">
        <f>Data!$C$11^2/((Parameters!$E$4+Parameters!$E$6/C168)^2+(Parameters!$E$5+Parameters!$E$7)^2)</f>
        <v>1058.7289557168358</v>
      </c>
      <c r="E168" s="15">
        <f t="shared" si="4"/>
        <v>32.538115429705449</v>
      </c>
      <c r="F168" s="15">
        <f>3/(Data!$G$5*PI()/30)*D168*Parameters!$E$6/C168</f>
        <v>80.326693606829508</v>
      </c>
      <c r="G168" s="15">
        <f>Data!$C$11/((((SQRT((Parameters!$E$6/C168)^2+(Parameters!$E$7)^2))*1/(Parameters!$E$8))/((SQRT((Parameters!$E$6/C168)^2+(Parameters!$E$7)^2))+1/(Parameters!$E$8)))+(SQRT((Parameters!$E$4)^2+(Parameters!$E$5)^2)))</f>
        <v>33.172184235841456</v>
      </c>
      <c r="H168" s="15">
        <f t="shared" si="5"/>
        <v>1.3879456278730555</v>
      </c>
    </row>
    <row r="169" spans="2:8" x14ac:dyDescent="0.25">
      <c r="B169" s="15">
        <v>166</v>
      </c>
      <c r="C169" s="15">
        <f>(Data!$G$5-B169)/Data!$G$5</f>
        <v>0.88933333333333331</v>
      </c>
      <c r="D169" s="15">
        <f>Data!$C$11^2/((Parameters!$E$4+Parameters!$E$6/C169)^2+(Parameters!$E$5+Parameters!$E$7)^2)</f>
        <v>1058.4350392628744</v>
      </c>
      <c r="E169" s="15">
        <f t="shared" si="4"/>
        <v>32.53359862146938</v>
      </c>
      <c r="F169" s="15">
        <f>3/(Data!$G$5*PI()/30)*D169*Parameters!$E$6/C169</f>
        <v>80.364592104248914</v>
      </c>
      <c r="G169" s="15">
        <f>Data!$C$11/((((SQRT((Parameters!$E$6/C169)^2+(Parameters!$E$7)^2))*1/(Parameters!$E$8))/((SQRT((Parameters!$E$6/C169)^2+(Parameters!$E$7)^2))+1/(Parameters!$E$8)))+(SQRT((Parameters!$E$4)^2+(Parameters!$E$5)^2)))</f>
        <v>33.167255361255691</v>
      </c>
      <c r="H169" s="15">
        <f t="shared" si="5"/>
        <v>1.397016227304416</v>
      </c>
    </row>
    <row r="170" spans="2:8" x14ac:dyDescent="0.25">
      <c r="B170" s="15">
        <v>167</v>
      </c>
      <c r="C170" s="15">
        <f>(Data!$G$5-B170)/Data!$G$5</f>
        <v>0.88866666666666672</v>
      </c>
      <c r="D170" s="15">
        <f>Data!$C$11^2/((Parameters!$E$4+Parameters!$E$6/C170)^2+(Parameters!$E$5+Parameters!$E$7)^2)</f>
        <v>1058.1407074998938</v>
      </c>
      <c r="E170" s="15">
        <f t="shared" si="4"/>
        <v>32.529074802396302</v>
      </c>
      <c r="F170" s="15">
        <f>3/(Data!$G$5*PI()/30)*D170*Parameters!$E$6/C170</f>
        <v>80.402515906494088</v>
      </c>
      <c r="G170" s="15">
        <f>Data!$C$11/((((SQRT((Parameters!$E$6/C170)^2+(Parameters!$E$7)^2))*1/(Parameters!$E$8))/((SQRT((Parameters!$E$6/C170)^2+(Parameters!$E$7)^2))+1/(Parameters!$E$8)))+(SQRT((Parameters!$E$4)^2+(Parameters!$E$5)^2)))</f>
        <v>33.16231846850885</v>
      </c>
      <c r="H170" s="15">
        <f t="shared" si="5"/>
        <v>1.4060952067143457</v>
      </c>
    </row>
    <row r="171" spans="2:8" x14ac:dyDescent="0.25">
      <c r="B171" s="15">
        <v>168</v>
      </c>
      <c r="C171" s="15">
        <f>(Data!$G$5-B171)/Data!$G$5</f>
        <v>0.88800000000000001</v>
      </c>
      <c r="D171" s="15">
        <f>Data!$C$11^2/((Parameters!$E$4+Parameters!$E$6/C171)^2+(Parameters!$E$5+Parameters!$E$7)^2)</f>
        <v>1057.8459596442419</v>
      </c>
      <c r="E171" s="15">
        <f t="shared" si="4"/>
        <v>32.524543957513714</v>
      </c>
      <c r="F171" s="15">
        <f>3/(Data!$G$5*PI()/30)*D171*Parameters!$E$6/C171</f>
        <v>80.440465010967671</v>
      </c>
      <c r="G171" s="15">
        <f>Data!$C$11/((((SQRT((Parameters!$E$6/C171)^2+(Parameters!$E$7)^2))*1/(Parameters!$E$8))/((SQRT((Parameters!$E$6/C171)^2+(Parameters!$E$7)^2))+1/(Parameters!$E$8)))+(SQRT((Parameters!$E$4)^2+(Parameters!$E$5)^2)))</f>
        <v>33.15737354153503</v>
      </c>
      <c r="H171" s="15">
        <f t="shared" si="5"/>
        <v>1.415182574006896</v>
      </c>
    </row>
    <row r="172" spans="2:8" x14ac:dyDescent="0.25">
      <c r="B172" s="15">
        <v>169</v>
      </c>
      <c r="C172" s="15">
        <f>(Data!$G$5-B172)/Data!$G$5</f>
        <v>0.88733333333333331</v>
      </c>
      <c r="D172" s="15">
        <f>Data!$C$11^2/((Parameters!$E$4+Parameters!$E$6/C172)^2+(Parameters!$E$5+Parameters!$E$7)^2)</f>
        <v>1057.5507949105247</v>
      </c>
      <c r="E172" s="15">
        <f t="shared" si="4"/>
        <v>32.520006071809469</v>
      </c>
      <c r="F172" s="15">
        <f>3/(Data!$G$5*PI()/30)*D172*Parameters!$E$6/C172</f>
        <v>80.478439414931799</v>
      </c>
      <c r="G172" s="15">
        <f>Data!$C$11/((((SQRT((Parameters!$E$6/C172)^2+(Parameters!$E$7)^2))*1/(Parameters!$E$8))/((SQRT((Parameters!$E$6/C172)^2+(Parameters!$E$7)^2))+1/(Parameters!$E$8)))+(SQRT((Parameters!$E$4)^2+(Parameters!$E$5)^2)))</f>
        <v>33.152420564231541</v>
      </c>
      <c r="H172" s="15">
        <f t="shared" si="5"/>
        <v>1.4242783370825416</v>
      </c>
    </row>
    <row r="173" spans="2:8" x14ac:dyDescent="0.25">
      <c r="B173" s="15">
        <v>170</v>
      </c>
      <c r="C173" s="15">
        <f>(Data!$G$5-B173)/Data!$G$5</f>
        <v>0.88666666666666671</v>
      </c>
      <c r="D173" s="15">
        <f>Data!$C$11^2/((Parameters!$E$4+Parameters!$E$6/C173)^2+(Parameters!$E$5+Parameters!$E$7)^2)</f>
        <v>1057.2552125116024</v>
      </c>
      <c r="E173" s="15">
        <f t="shared" si="4"/>
        <v>32.515461130231607</v>
      </c>
      <c r="F173" s="15">
        <f>3/(Data!$G$5*PI()/30)*D173*Parameters!$E$6/C173</f>
        <v>80.516439115507524</v>
      </c>
      <c r="G173" s="15">
        <f>Data!$C$11/((((SQRT((Parameters!$E$6/C173)^2+(Parameters!$E$7)^2))*1/(Parameters!$E$8))/((SQRT((Parameters!$E$6/C173)^2+(Parameters!$E$7)^2))+1/(Parameters!$E$8)))+(SQRT((Parameters!$E$4)^2+(Parameters!$E$5)^2)))</f>
        <v>33.147459520458774</v>
      </c>
      <c r="H173" s="15">
        <f t="shared" si="5"/>
        <v>1.4333825038381003</v>
      </c>
    </row>
    <row r="174" spans="2:8" x14ac:dyDescent="0.25">
      <c r="B174" s="15">
        <v>171</v>
      </c>
      <c r="C174" s="15">
        <f>(Data!$G$5-B174)/Data!$G$5</f>
        <v>0.88600000000000001</v>
      </c>
      <c r="D174" s="15">
        <f>Data!$C$11^2/((Parameters!$E$4+Parameters!$E$6/C174)^2+(Parameters!$E$5+Parameters!$E$7)^2)</f>
        <v>1056.9592116585861</v>
      </c>
      <c r="E174" s="15">
        <f t="shared" si="4"/>
        <v>32.510909117688264</v>
      </c>
      <c r="F174" s="15">
        <f>3/(Data!$G$5*PI()/30)*D174*Parameters!$E$6/C174</f>
        <v>80.554464109673887</v>
      </c>
      <c r="G174" s="15">
        <f>Data!$C$11/((((SQRT((Parameters!$E$6/C174)^2+(Parameters!$E$7)^2))*1/(Parameters!$E$8))/((SQRT((Parameters!$E$6/C174)^2+(Parameters!$E$7)^2))+1/(Parameters!$E$8)))+(SQRT((Parameters!$E$4)^2+(Parameters!$E$5)^2)))</f>
        <v>33.142490394040159</v>
      </c>
      <c r="H174" s="15">
        <f t="shared" si="5"/>
        <v>1.4424950821666405</v>
      </c>
    </row>
    <row r="175" spans="2:8" x14ac:dyDescent="0.25">
      <c r="B175" s="15">
        <v>172</v>
      </c>
      <c r="C175" s="15">
        <f>(Data!$G$5-B175)/Data!$G$5</f>
        <v>0.88533333333333331</v>
      </c>
      <c r="D175" s="15">
        <f>Data!$C$11^2/((Parameters!$E$4+Parameters!$E$6/C175)^2+(Parameters!$E$5+Parameters!$E$7)^2)</f>
        <v>1056.6627915608331</v>
      </c>
      <c r="E175" s="15">
        <f t="shared" si="4"/>
        <v>32.506350019047559</v>
      </c>
      <c r="F175" s="15">
        <f>3/(Data!$G$5*PI()/30)*D175*Parameters!$E$6/C175</f>
        <v>80.592514394267099</v>
      </c>
      <c r="G175" s="15">
        <f>Data!$C$11/((((SQRT((Parameters!$E$6/C175)^2+(Parameters!$E$7)^2))*1/(Parameters!$E$8))/((SQRT((Parameters!$E$6/C175)^2+(Parameters!$E$7)^2))+1/(Parameters!$E$8)))+(SQRT((Parameters!$E$4)^2+(Parameters!$E$5)^2)))</f>
        <v>33.137513168762005</v>
      </c>
      <c r="H175" s="15">
        <f t="shared" si="5"/>
        <v>1.4516160799573925</v>
      </c>
    </row>
    <row r="176" spans="2:8" x14ac:dyDescent="0.25">
      <c r="B176" s="15">
        <v>173</v>
      </c>
      <c r="C176" s="15">
        <f>(Data!$G$5-B176)/Data!$G$5</f>
        <v>0.88466666666666671</v>
      </c>
      <c r="D176" s="15">
        <f>Data!$C$11^2/((Parameters!$E$4+Parameters!$E$6/C176)^2+(Parameters!$E$5+Parameters!$E$7)^2)</f>
        <v>1056.3659514259421</v>
      </c>
      <c r="E176" s="15">
        <f t="shared" si="4"/>
        <v>32.501783819137408</v>
      </c>
      <c r="F176" s="15">
        <f>3/(Data!$G$5*PI()/30)*D176*Parameters!$E$6/C176</f>
        <v>80.630589965979524</v>
      </c>
      <c r="G176" s="15">
        <f>Data!$C$11/((((SQRT((Parameters!$E$6/C176)^2+(Parameters!$E$7)^2))*1/(Parameters!$E$8))/((SQRT((Parameters!$E$6/C176)^2+(Parameters!$E$7)^2))+1/(Parameters!$E$8)))+(SQRT((Parameters!$E$4)^2+(Parameters!$E$5)^2)))</f>
        <v>33.13252782837349</v>
      </c>
      <c r="H176" s="15">
        <f t="shared" si="5"/>
        <v>1.4607455050956555</v>
      </c>
    </row>
    <row r="177" spans="2:8" x14ac:dyDescent="0.25">
      <c r="B177" s="15">
        <v>174</v>
      </c>
      <c r="C177" s="15">
        <f>(Data!$G$5-B177)/Data!$G$5</f>
        <v>0.88400000000000001</v>
      </c>
      <c r="D177" s="15">
        <f>Data!$C$11^2/((Parameters!$E$4+Parameters!$E$6/C177)^2+(Parameters!$E$5+Parameters!$E$7)^2)</f>
        <v>1056.0686904597508</v>
      </c>
      <c r="E177" s="15">
        <f t="shared" si="4"/>
        <v>32.497210502745475</v>
      </c>
      <c r="F177" s="15">
        <f>3/(Data!$G$5*PI()/30)*D177*Parameters!$E$6/C177</f>
        <v>80.668690821359149</v>
      </c>
      <c r="G177" s="15">
        <f>Data!$C$11/((((SQRT((Parameters!$E$6/C177)^2+(Parameters!$E$7)^2))*1/(Parameters!$E$8))/((SQRT((Parameters!$E$6/C177)^2+(Parameters!$E$7)^2))+1/(Parameters!$E$8)))+(SQRT((Parameters!$E$4)^2+(Parameters!$E$5)^2)))</f>
        <v>33.127534356586487</v>
      </c>
      <c r="H177" s="15">
        <f t="shared" si="5"/>
        <v>1.4698833654627121</v>
      </c>
    </row>
    <row r="178" spans="2:8" x14ac:dyDescent="0.25">
      <c r="B178" s="15">
        <v>175</v>
      </c>
      <c r="C178" s="15">
        <f>(Data!$G$5-B178)/Data!$G$5</f>
        <v>0.8833333333333333</v>
      </c>
      <c r="D178" s="15">
        <f>Data!$C$11^2/((Parameters!$E$4+Parameters!$E$6/C178)^2+(Parameters!$E$5+Parameters!$E$7)^2)</f>
        <v>1055.771007866331</v>
      </c>
      <c r="E178" s="15">
        <f t="shared" si="4"/>
        <v>32.492630054619021</v>
      </c>
      <c r="F178" s="15">
        <f>3/(Data!$G$5*PI()/30)*D178*Parameters!$E$6/C178</f>
        <v>80.706816956808467</v>
      </c>
      <c r="G178" s="15">
        <f>Data!$C$11/((((SQRT((Parameters!$E$6/C178)^2+(Parameters!$E$7)^2))*1/(Parameters!$E$8))/((SQRT((Parameters!$E$6/C178)^2+(Parameters!$E$7)^2))+1/(Parameters!$E$8)))+(SQRT((Parameters!$E$4)^2+(Parameters!$E$5)^2)))</f>
        <v>33.122532737075538</v>
      </c>
      <c r="H178" s="15">
        <f t="shared" si="5"/>
        <v>1.4790296689357332</v>
      </c>
    </row>
    <row r="179" spans="2:8" x14ac:dyDescent="0.25">
      <c r="B179" s="15">
        <v>176</v>
      </c>
      <c r="C179" s="15">
        <f>(Data!$G$5-B179)/Data!$G$5</f>
        <v>0.88266666666666671</v>
      </c>
      <c r="D179" s="15">
        <f>Data!$C$11^2/((Parameters!$E$4+Parameters!$E$6/C179)^2+(Parameters!$E$5+Parameters!$E$7)^2)</f>
        <v>1055.4729028479835</v>
      </c>
      <c r="E179" s="15">
        <f t="shared" si="4"/>
        <v>32.488042459464737</v>
      </c>
      <c r="F179" s="15">
        <f>3/(Data!$G$5*PI()/30)*D179*Parameters!$E$6/C179</f>
        <v>80.744968368583599</v>
      </c>
      <c r="G179" s="15">
        <f>Data!$C$11/((((SQRT((Parameters!$E$6/C179)^2+(Parameters!$E$7)^2))*1/(Parameters!$E$8))/((SQRT((Parameters!$E$6/C179)^2+(Parameters!$E$7)^2))+1/(Parameters!$E$8)))+(SQRT((Parameters!$E$4)^2+(Parameters!$E$5)^2)))</f>
        <v>33.117522953477732</v>
      </c>
      <c r="H179" s="15">
        <f t="shared" si="5"/>
        <v>1.488184423387684</v>
      </c>
    </row>
    <row r="180" spans="2:8" x14ac:dyDescent="0.25">
      <c r="B180" s="15">
        <v>177</v>
      </c>
      <c r="C180" s="15">
        <f>(Data!$G$5-B180)/Data!$G$5</f>
        <v>0.88200000000000001</v>
      </c>
      <c r="D180" s="15">
        <f>Data!$C$11^2/((Parameters!$E$4+Parameters!$E$6/C180)^2+(Parameters!$E$5+Parameters!$E$7)^2)</f>
        <v>1055.1743746052355</v>
      </c>
      <c r="E180" s="15">
        <f t="shared" si="4"/>
        <v>32.483447701948684</v>
      </c>
      <c r="F180" s="15">
        <f>3/(Data!$G$5*PI()/30)*D180*Parameters!$E$6/C180</f>
        <v>80.783145052793643</v>
      </c>
      <c r="G180" s="15">
        <f>Data!$C$11/((((SQRT((Parameters!$E$6/C180)^2+(Parameters!$E$7)^2))*1/(Parameters!$E$8))/((SQRT((Parameters!$E$6/C180)^2+(Parameters!$E$7)^2))+1/(Parameters!$E$8)))+(SQRT((Parameters!$E$4)^2+(Parameters!$E$5)^2)))</f>
        <v>33.11250498939259</v>
      </c>
      <c r="H180" s="15">
        <f t="shared" si="5"/>
        <v>1.4973476366872376</v>
      </c>
    </row>
    <row r="181" spans="2:8" x14ac:dyDescent="0.25">
      <c r="B181" s="15">
        <v>178</v>
      </c>
      <c r="C181" s="15">
        <f>(Data!$G$5-B181)/Data!$G$5</f>
        <v>0.8813333333333333</v>
      </c>
      <c r="D181" s="15">
        <f>Data!$C$11^2/((Parameters!$E$4+Parameters!$E$6/C181)^2+(Parameters!$E$5+Parameters!$E$7)^2)</f>
        <v>1054.8754223368358</v>
      </c>
      <c r="E181" s="15">
        <f t="shared" si="4"/>
        <v>32.478845766696139</v>
      </c>
      <c r="F181" s="15">
        <f>3/(Data!$G$5*PI()/30)*D181*Parameters!$E$6/C181</f>
        <v>80.821347005399602</v>
      </c>
      <c r="G181" s="15">
        <f>Data!$C$11/((((SQRT((Parameters!$E$6/C181)^2+(Parameters!$E$7)^2))*1/(Parameters!$E$8))/((SQRT((Parameters!$E$6/C181)^2+(Parameters!$E$7)^2))+1/(Parameters!$E$8)))+(SQRT((Parameters!$E$4)^2+(Parameters!$E$5)^2)))</f>
        <v>33.107478828382042</v>
      </c>
      <c r="H181" s="15">
        <f t="shared" si="5"/>
        <v>1.5065193166986757</v>
      </c>
    </row>
    <row r="182" spans="2:8" x14ac:dyDescent="0.25">
      <c r="B182" s="15">
        <v>179</v>
      </c>
      <c r="C182" s="15">
        <f>(Data!$G$5-B182)/Data!$G$5</f>
        <v>0.88066666666666671</v>
      </c>
      <c r="D182" s="15">
        <f>Data!$C$11^2/((Parameters!$E$4+Parameters!$E$6/C182)^2+(Parameters!$E$5+Parameters!$E$7)^2)</f>
        <v>1054.5760452397503</v>
      </c>
      <c r="E182" s="15">
        <f t="shared" si="4"/>
        <v>32.474236638291444</v>
      </c>
      <c r="F182" s="15">
        <f>3/(Data!$G$5*PI()/30)*D182*Parameters!$E$6/C182</f>
        <v>80.859574222213595</v>
      </c>
      <c r="G182" s="15">
        <f>Data!$C$11/((((SQRT((Parameters!$E$6/C182)^2+(Parameters!$E$7)^2))*1/(Parameters!$E$8))/((SQRT((Parameters!$E$6/C182)^2+(Parameters!$E$7)^2))+1/(Parameters!$E$8)))+(SQRT((Parameters!$E$4)^2+(Parameters!$E$5)^2)))</f>
        <v>33.102444453970264</v>
      </c>
      <c r="H182" s="15">
        <f t="shared" si="5"/>
        <v>1.5156994712817988</v>
      </c>
    </row>
    <row r="183" spans="2:8" x14ac:dyDescent="0.25">
      <c r="B183" s="15">
        <v>180</v>
      </c>
      <c r="C183" s="15">
        <f>(Data!$G$5-B183)/Data!$G$5</f>
        <v>0.88</v>
      </c>
      <c r="D183" s="15">
        <f>Data!$C$11^2/((Parameters!$E$4+Parameters!$E$6/C183)^2+(Parameters!$E$5+Parameters!$E$7)^2)</f>
        <v>1054.2762425091582</v>
      </c>
      <c r="E183" s="15">
        <f t="shared" si="4"/>
        <v>32.469620301277907</v>
      </c>
      <c r="F183" s="15">
        <f>3/(Data!$G$5*PI()/30)*D183*Parameters!$E$6/C183</f>
        <v>80.897826698897902</v>
      </c>
      <c r="G183" s="15">
        <f>Data!$C$11/((((SQRT((Parameters!$E$6/C183)^2+(Parameters!$E$7)^2))*1/(Parameters!$E$8))/((SQRT((Parameters!$E$6/C183)^2+(Parameters!$E$7)^2))+1/(Parameters!$E$8)))+(SQRT((Parameters!$E$4)^2+(Parameters!$E$5)^2)))</f>
        <v>33.097401849643624</v>
      </c>
      <c r="H183" s="15">
        <f t="shared" si="5"/>
        <v>1.5248881082918273</v>
      </c>
    </row>
    <row r="184" spans="2:8" x14ac:dyDescent="0.25">
      <c r="B184" s="15">
        <v>181</v>
      </c>
      <c r="C184" s="15">
        <f>(Data!$G$5-B184)/Data!$G$5</f>
        <v>0.8793333333333333</v>
      </c>
      <c r="D184" s="15">
        <f>Data!$C$11^2/((Parameters!$E$4+Parameters!$E$6/C184)^2+(Parameters!$E$5+Parameters!$E$7)^2)</f>
        <v>1053.9760133384489</v>
      </c>
      <c r="E184" s="15">
        <f t="shared" si="4"/>
        <v>32.46499674015768</v>
      </c>
      <c r="F184" s="15">
        <f>3/(Data!$G$5*PI()/30)*D184*Parameters!$E$6/C184</f>
        <v>80.936104430964249</v>
      </c>
      <c r="G184" s="15">
        <f>Data!$C$11/((((SQRT((Parameters!$E$6/C184)^2+(Parameters!$E$7)^2))*1/(Parameters!$E$8))/((SQRT((Parameters!$E$6/C184)^2+(Parameters!$E$7)^2))+1/(Parameters!$E$8)))+(SQRT((Parameters!$E$4)^2+(Parameters!$E$5)^2)))</f>
        <v>33.092350998850549</v>
      </c>
      <c r="H184" s="15">
        <f t="shared" si="5"/>
        <v>1.5340852355793111</v>
      </c>
    </row>
    <row r="185" spans="2:8" x14ac:dyDescent="0.25">
      <c r="B185" s="15">
        <v>182</v>
      </c>
      <c r="C185" s="15">
        <f>(Data!$G$5-B185)/Data!$G$5</f>
        <v>0.87866666666666671</v>
      </c>
      <c r="D185" s="15">
        <f>Data!$C$11^2/((Parameters!$E$4+Parameters!$E$6/C185)^2+(Parameters!$E$5+Parameters!$E$7)^2)</f>
        <v>1053.6753569192156</v>
      </c>
      <c r="E185" s="15">
        <f t="shared" si="4"/>
        <v>32.460365939391622</v>
      </c>
      <c r="F185" s="15">
        <f>3/(Data!$G$5*PI()/30)*D185*Parameters!$E$6/C185</f>
        <v>80.974407413772667</v>
      </c>
      <c r="G185" s="15">
        <f>Data!$C$11/((((SQRT((Parameters!$E$6/C185)^2+(Parameters!$E$7)^2))*1/(Parameters!$E$8))/((SQRT((Parameters!$E$6/C185)^2+(Parameters!$E$7)^2))+1/(Parameters!$E$8)))+(SQRT((Parameters!$E$4)^2+(Parameters!$E$5)^2)))</f>
        <v>33.087291885001505</v>
      </c>
      <c r="H185" s="15">
        <f t="shared" si="5"/>
        <v>1.54329086099003</v>
      </c>
    </row>
    <row r="186" spans="2:8" x14ac:dyDescent="0.25">
      <c r="B186" s="15">
        <v>183</v>
      </c>
      <c r="C186" s="15">
        <f>(Data!$G$5-B186)/Data!$G$5</f>
        <v>0.878</v>
      </c>
      <c r="D186" s="15">
        <f>Data!$C$11^2/((Parameters!$E$4+Parameters!$E$6/C186)^2+(Parameters!$E$5+Parameters!$E$7)^2)</f>
        <v>1053.3742724412527</v>
      </c>
      <c r="E186" s="15">
        <f t="shared" si="4"/>
        <v>32.455727883399142</v>
      </c>
      <c r="F186" s="15">
        <f>3/(Data!$G$5*PI()/30)*D186*Parameters!$E$6/C186</f>
        <v>81.012735642530799</v>
      </c>
      <c r="G186" s="15">
        <f>Data!$C$11/((((SQRT((Parameters!$E$6/C186)^2+(Parameters!$E$7)^2))*1/(Parameters!$E$8))/((SQRT((Parameters!$E$6/C186)^2+(Parameters!$E$7)^2))+1/(Parameters!$E$8)))+(SQRT((Parameters!$E$4)^2+(Parameters!$E$5)^2)))</f>
        <v>33.082224491468821</v>
      </c>
      <c r="H186" s="15">
        <f t="shared" si="5"/>
        <v>1.5525049923648993</v>
      </c>
    </row>
    <row r="187" spans="2:8" x14ac:dyDescent="0.25">
      <c r="B187" s="15">
        <v>184</v>
      </c>
      <c r="C187" s="15">
        <f>(Data!$G$5-B187)/Data!$G$5</f>
        <v>0.8773333333333333</v>
      </c>
      <c r="D187" s="15">
        <f>Data!$C$11^2/((Parameters!$E$4+Parameters!$E$6/C187)^2+(Parameters!$E$5+Parameters!$E$7)^2)</f>
        <v>1053.0727590925521</v>
      </c>
      <c r="E187" s="15">
        <f t="shared" si="4"/>
        <v>32.451082556558141</v>
      </c>
      <c r="F187" s="15">
        <f>3/(Data!$G$5*PI()/30)*D187*Parameters!$E$6/C187</f>
        <v>81.051089112292942</v>
      </c>
      <c r="G187" s="15">
        <f>Data!$C$11/((((SQRT((Parameters!$E$6/C187)^2+(Parameters!$E$7)^2))*1/(Parameters!$E$8))/((SQRT((Parameters!$E$6/C187)^2+(Parameters!$E$7)^2))+1/(Parameters!$E$8)))+(SQRT((Parameters!$E$4)^2+(Parameters!$E$5)^2)))</f>
        <v>33.077148801586638</v>
      </c>
      <c r="H187" s="15">
        <f t="shared" si="5"/>
        <v>1.5617276375398712</v>
      </c>
    </row>
    <row r="188" spans="2:8" x14ac:dyDescent="0.25">
      <c r="B188" s="15">
        <v>185</v>
      </c>
      <c r="C188" s="15">
        <f>(Data!$G$5-B188)/Data!$G$5</f>
        <v>0.87666666666666671</v>
      </c>
      <c r="D188" s="15">
        <f>Data!$C$11^2/((Parameters!$E$4+Parameters!$E$6/C188)^2+(Parameters!$E$5+Parameters!$E$7)^2)</f>
        <v>1052.7708160592972</v>
      </c>
      <c r="E188" s="15">
        <f t="shared" si="4"/>
        <v>32.446429943204805</v>
      </c>
      <c r="F188" s="15">
        <f>3/(Data!$G$5*PI()/30)*D188*Parameters!$E$6/C188</f>
        <v>81.089467817959047</v>
      </c>
      <c r="G188" s="15">
        <f>Data!$C$11/((((SQRT((Parameters!$E$6/C188)^2+(Parameters!$E$7)^2))*1/(Parameters!$E$8))/((SQRT((Parameters!$E$6/C188)^2+(Parameters!$E$7)^2))+1/(Parameters!$E$8)))+(SQRT((Parameters!$E$4)^2+(Parameters!$E$5)^2)))</f>
        <v>33.072064798650835</v>
      </c>
      <c r="H188" s="15">
        <f t="shared" si="5"/>
        <v>1.5709588043458378</v>
      </c>
    </row>
    <row r="189" spans="2:8" x14ac:dyDescent="0.25">
      <c r="B189" s="15">
        <v>186</v>
      </c>
      <c r="C189" s="15">
        <f>(Data!$G$5-B189)/Data!$G$5</f>
        <v>0.876</v>
      </c>
      <c r="D189" s="15">
        <f>Data!$C$11^2/((Parameters!$E$4+Parameters!$E$6/C189)^2+(Parameters!$E$5+Parameters!$E$7)^2)</f>
        <v>1052.4684425258597</v>
      </c>
      <c r="E189" s="15">
        <f t="shared" si="4"/>
        <v>32.441770027633503</v>
      </c>
      <c r="F189" s="15">
        <f>3/(Data!$G$5*PI()/30)*D189*Parameters!$E$6/C189</f>
        <v>81.127871754273954</v>
      </c>
      <c r="G189" s="15">
        <f>Data!$C$11/((((SQRT((Parameters!$E$6/C189)^2+(Parameters!$E$7)^2))*1/(Parameters!$E$8))/((SQRT((Parameters!$E$6/C189)^2+(Parameters!$E$7)^2))+1/(Parameters!$E$8)))+(SQRT((Parameters!$E$4)^2+(Parameters!$E$5)^2)))</f>
        <v>33.066972465918866</v>
      </c>
      <c r="H189" s="15">
        <f t="shared" si="5"/>
        <v>1.580198500608532</v>
      </c>
    </row>
    <row r="190" spans="2:8" x14ac:dyDescent="0.25">
      <c r="B190" s="15">
        <v>187</v>
      </c>
      <c r="C190" s="15">
        <f>(Data!$G$5-B190)/Data!$G$5</f>
        <v>0.8753333333333333</v>
      </c>
      <c r="D190" s="15">
        <f>Data!$C$11^2/((Parameters!$E$4+Parameters!$E$6/C190)^2+(Parameters!$E$5+Parameters!$E$7)^2)</f>
        <v>1052.165637674796</v>
      </c>
      <c r="E190" s="15">
        <f t="shared" si="4"/>
        <v>32.437102794096702</v>
      </c>
      <c r="F190" s="15">
        <f>3/(Data!$G$5*PI()/30)*D190*Parameters!$E$6/C190</f>
        <v>81.166300915826412</v>
      </c>
      <c r="G190" s="15">
        <f>Data!$C$11/((((SQRT((Parameters!$E$6/C190)^2+(Parameters!$E$7)^2))*1/(Parameters!$E$8))/((SQRT((Parameters!$E$6/C190)^2+(Parameters!$E$7)^2))+1/(Parameters!$E$8)))+(SQRT((Parameters!$E$4)^2+(Parameters!$E$5)^2)))</f>
        <v>33.061871786609728</v>
      </c>
      <c r="H190" s="15">
        <f t="shared" si="5"/>
        <v>1.5894467341484304</v>
      </c>
    </row>
    <row r="191" spans="2:8" x14ac:dyDescent="0.25">
      <c r="B191" s="15">
        <v>188</v>
      </c>
      <c r="C191" s="15">
        <f>(Data!$G$5-B191)/Data!$G$5</f>
        <v>0.8746666666666667</v>
      </c>
      <c r="D191" s="15">
        <f>Data!$C$11^2/((Parameters!$E$4+Parameters!$E$6/C191)^2+(Parameters!$E$5+Parameters!$E$7)^2)</f>
        <v>1051.8624006868424</v>
      </c>
      <c r="E191" s="15">
        <f t="shared" si="4"/>
        <v>32.432428226804767</v>
      </c>
      <c r="F191" s="15">
        <f>3/(Data!$G$5*PI()/30)*D191*Parameters!$E$6/C191</f>
        <v>81.204755297048109</v>
      </c>
      <c r="G191" s="15">
        <f>Data!$C$11/((((SQRT((Parameters!$E$6/C191)^2+(Parameters!$E$7)^2))*1/(Parameters!$E$8))/((SQRT((Parameters!$E$6/C191)^2+(Parameters!$E$7)^2))+1/(Parameters!$E$8)))+(SQRT((Parameters!$E$4)^2+(Parameters!$E$5)^2)))</f>
        <v>33.05676274390386</v>
      </c>
      <c r="H191" s="15">
        <f t="shared" si="5"/>
        <v>1.598703512780649</v>
      </c>
    </row>
    <row r="192" spans="2:8" x14ac:dyDescent="0.25">
      <c r="B192" s="15">
        <v>189</v>
      </c>
      <c r="C192" s="15">
        <f>(Data!$G$5-B192)/Data!$G$5</f>
        <v>0.874</v>
      </c>
      <c r="D192" s="15">
        <f>Data!$C$11^2/((Parameters!$E$4+Parameters!$E$6/C192)^2+(Parameters!$E$5+Parameters!$E$7)^2)</f>
        <v>1051.5587307409098</v>
      </c>
      <c r="E192" s="15">
        <f t="shared" si="4"/>
        <v>32.427746309925851</v>
      </c>
      <c r="F192" s="15">
        <f>3/(Data!$G$5*PI()/30)*D192*Parameters!$E$6/C192</f>
        <v>81.243234892212811</v>
      </c>
      <c r="G192" s="15">
        <f>Data!$C$11/((((SQRT((Parameters!$E$6/C192)^2+(Parameters!$E$7)^2))*1/(Parameters!$E$8))/((SQRT((Parameters!$E$6/C192)^2+(Parameters!$E$7)^2))+1/(Parameters!$E$8)))+(SQRT((Parameters!$E$4)^2+(Parameters!$E$5)^2)))</f>
        <v>33.051645320943003</v>
      </c>
      <c r="H192" s="15">
        <f t="shared" si="5"/>
        <v>1.6079688443148479</v>
      </c>
    </row>
    <row r="193" spans="2:8" x14ac:dyDescent="0.25">
      <c r="B193" s="15">
        <v>190</v>
      </c>
      <c r="C193" s="15">
        <f>(Data!$G$5-B193)/Data!$G$5</f>
        <v>0.87333333333333329</v>
      </c>
      <c r="D193" s="15">
        <f>Data!$C$11^2/((Parameters!$E$4+Parameters!$E$6/C193)^2+(Parameters!$E$5+Parameters!$E$7)^2)</f>
        <v>1051.2546270140824</v>
      </c>
      <c r="E193" s="15">
        <f t="shared" si="4"/>
        <v>32.42305702758582</v>
      </c>
      <c r="F193" s="15">
        <f>3/(Data!$G$5*PI()/30)*D193*Parameters!$E$6/C193</f>
        <v>81.281739695435533</v>
      </c>
      <c r="G193" s="15">
        <f>Data!$C$11/((((SQRT((Parameters!$E$6/C193)^2+(Parameters!$E$7)^2))*1/(Parameters!$E$8))/((SQRT((Parameters!$E$6/C193)^2+(Parameters!$E$7)^2))+1/(Parameters!$E$8)))+(SQRT((Parameters!$E$4)^2+(Parameters!$E$5)^2)))</f>
        <v>33.046519500830158</v>
      </c>
      <c r="H193" s="15">
        <f t="shared" si="5"/>
        <v>1.6172427365551283</v>
      </c>
    </row>
    <row r="194" spans="2:8" x14ac:dyDescent="0.25">
      <c r="B194" s="15">
        <v>191</v>
      </c>
      <c r="C194" s="15">
        <f>(Data!$G$5-B194)/Data!$G$5</f>
        <v>0.8726666666666667</v>
      </c>
      <c r="D194" s="15">
        <f>Data!$C$11^2/((Parameters!$E$4+Parameters!$E$6/C194)^2+(Parameters!$E$5+Parameters!$E$7)^2)</f>
        <v>1050.9500886816104</v>
      </c>
      <c r="E194" s="15">
        <f t="shared" si="4"/>
        <v>32.41836036386804</v>
      </c>
      <c r="F194" s="15">
        <f>3/(Data!$G$5*PI()/30)*D194*Parameters!$E$6/C194</f>
        <v>81.320269700671304</v>
      </c>
      <c r="G194" s="15">
        <f>Data!$C$11/((((SQRT((Parameters!$E$6/C194)^2+(Parameters!$E$7)^2))*1/(Parameters!$E$8))/((SQRT((Parameters!$E$6/C194)^2+(Parameters!$E$7)^2))+1/(Parameters!$E$8)))+(SQRT((Parameters!$E$4)^2+(Parameters!$E$5)^2)))</f>
        <v>33.041385266629455</v>
      </c>
      <c r="H194" s="15">
        <f t="shared" si="5"/>
        <v>1.6265251972999264</v>
      </c>
    </row>
    <row r="195" spans="2:8" x14ac:dyDescent="0.25">
      <c r="B195" s="15">
        <v>192</v>
      </c>
      <c r="C195" s="15">
        <f>(Data!$G$5-B195)/Data!$G$5</f>
        <v>0.872</v>
      </c>
      <c r="D195" s="15">
        <f>Data!$C$11^2/((Parameters!$E$4+Parameters!$E$6/C195)^2+(Parameters!$E$5+Parameters!$E$7)^2)</f>
        <v>1050.6451149169066</v>
      </c>
      <c r="E195" s="15">
        <f t="shared" si="4"/>
        <v>32.413656302813273</v>
      </c>
      <c r="F195" s="15">
        <f>3/(Data!$G$5*PI()/30)*D195*Parameters!$E$6/C195</f>
        <v>81.358824901714527</v>
      </c>
      <c r="G195" s="15">
        <f>Data!$C$11/((((SQRT((Parameters!$E$6/C195)^2+(Parameters!$E$7)^2))*1/(Parameters!$E$8))/((SQRT((Parameters!$E$6/C195)^2+(Parameters!$E$7)^2))+1/(Parameters!$E$8)))+(SQRT((Parameters!$E$4)^2+(Parameters!$E$5)^2)))</f>
        <v>33.036242601366077</v>
      </c>
      <c r="H195" s="15">
        <f t="shared" si="5"/>
        <v>1.635816234341918</v>
      </c>
    </row>
    <row r="196" spans="2:8" x14ac:dyDescent="0.25">
      <c r="B196" s="15">
        <v>193</v>
      </c>
      <c r="C196" s="15">
        <f>(Data!$G$5-B196)/Data!$G$5</f>
        <v>0.87133333333333329</v>
      </c>
      <c r="D196" s="15">
        <f>Data!$C$11^2/((Parameters!$E$4+Parameters!$E$6/C196)^2+(Parameters!$E$5+Parameters!$E$7)^2)</f>
        <v>1050.3397048915435</v>
      </c>
      <c r="E196" s="15">
        <f t="shared" ref="E196:E259" si="6">SQRT(D196)</f>
        <v>32.408944828419571</v>
      </c>
      <c r="F196" s="15">
        <f>3/(Data!$G$5*PI()/30)*D196*Parameters!$E$6/C196</f>
        <v>81.397405292197917</v>
      </c>
      <c r="G196" s="15">
        <f>Data!$C$11/((((SQRT((Parameters!$E$6/C196)^2+(Parameters!$E$7)^2))*1/(Parameters!$E$8))/((SQRT((Parameters!$E$6/C196)^2+(Parameters!$E$7)^2))+1/(Parameters!$E$8)))+(SQRT((Parameters!$E$4)^2+(Parameters!$E$5)^2)))</f>
        <v>33.031091488026149</v>
      </c>
      <c r="H196" s="15">
        <f t="shared" ref="H196:H259" si="7">(F196*B196*PI()/30)/1000</f>
        <v>1.6451158554679099</v>
      </c>
    </row>
    <row r="197" spans="2:8" x14ac:dyDescent="0.25">
      <c r="B197" s="15">
        <v>194</v>
      </c>
      <c r="C197" s="15">
        <f>(Data!$G$5-B197)/Data!$G$5</f>
        <v>0.8706666666666667</v>
      </c>
      <c r="D197" s="15">
        <f>Data!$C$11^2/((Parameters!$E$4+Parameters!$E$6/C197)^2+(Parameters!$E$5+Parameters!$E$7)^2)</f>
        <v>1050.033857775248</v>
      </c>
      <c r="E197" s="15">
        <f t="shared" si="6"/>
        <v>32.404225924642112</v>
      </c>
      <c r="F197" s="15">
        <f>3/(Data!$G$5*PI()/30)*D197*Parameters!$E$6/C197</f>
        <v>81.436010865591527</v>
      </c>
      <c r="G197" s="15">
        <f>Data!$C$11/((((SQRT((Parameters!$E$6/C197)^2+(Parameters!$E$7)^2))*1/(Parameters!$E$8))/((SQRT((Parameters!$E$6/C197)^2+(Parameters!$E$7)^2))+1/(Parameters!$E$8)))+(SQRT((Parameters!$E$4)^2+(Parameters!$E$5)^2)))</f>
        <v>33.025931909556654</v>
      </c>
      <c r="H197" s="15">
        <f t="shared" si="7"/>
        <v>1.6544240684587392</v>
      </c>
    </row>
    <row r="198" spans="2:8" x14ac:dyDescent="0.25">
      <c r="B198" s="15">
        <v>195</v>
      </c>
      <c r="C198" s="15">
        <f>(Data!$G$5-B198)/Data!$G$5</f>
        <v>0.87</v>
      </c>
      <c r="D198" s="15">
        <f>Data!$C$11^2/((Parameters!$E$4+Parameters!$E$6/C198)^2+(Parameters!$E$5+Parameters!$E$7)^2)</f>
        <v>1049.7275727358965</v>
      </c>
      <c r="E198" s="15">
        <f t="shared" si="6"/>
        <v>32.399499575393079</v>
      </c>
      <c r="F198" s="15">
        <f>3/(Data!$G$5*PI()/30)*D198*Parameters!$E$6/C198</f>
        <v>81.474641615201833</v>
      </c>
      <c r="G198" s="15">
        <f>Data!$C$11/((((SQRT((Parameters!$E$6/C198)^2+(Parameters!$E$7)^2))*1/(Parameters!$E$8))/((SQRT((Parameters!$E$6/C198)^2+(Parameters!$E$7)^2))+1/(Parameters!$E$8)))+(SQRT((Parameters!$E$4)^2+(Parameters!$E$5)^2)))</f>
        <v>33.020763848865322</v>
      </c>
      <c r="H198" s="15">
        <f t="shared" si="7"/>
        <v>1.6637408810891654</v>
      </c>
    </row>
    <row r="199" spans="2:8" x14ac:dyDescent="0.25">
      <c r="B199" s="15">
        <v>196</v>
      </c>
      <c r="C199" s="15">
        <f>(Data!$G$5-B199)/Data!$G$5</f>
        <v>0.86933333333333329</v>
      </c>
      <c r="D199" s="15">
        <f>Data!$C$11^2/((Parameters!$E$4+Parameters!$E$6/C199)^2+(Parameters!$E$5+Parameters!$E$7)^2)</f>
        <v>1049.4208489395123</v>
      </c>
      <c r="E199" s="15">
        <f t="shared" si="6"/>
        <v>32.394765764541532</v>
      </c>
      <c r="F199" s="15">
        <f>3/(Data!$G$5*PI()/30)*D199*Parameters!$E$6/C199</f>
        <v>81.513297534170846</v>
      </c>
      <c r="G199" s="15">
        <f>Data!$C$11/((((SQRT((Parameters!$E$6/C199)^2+(Parameters!$E$7)^2))*1/(Parameters!$E$8))/((SQRT((Parameters!$E$6/C199)^2+(Parameters!$E$7)^2))+1/(Parameters!$E$8)))+(SQRT((Parameters!$E$4)^2+(Parameters!$E$5)^2)))</f>
        <v>33.015587288820569</v>
      </c>
      <c r="H199" s="15">
        <f t="shared" si="7"/>
        <v>1.67306630112777</v>
      </c>
    </row>
    <row r="200" spans="2:8" x14ac:dyDescent="0.25">
      <c r="B200" s="15">
        <v>197</v>
      </c>
      <c r="C200" s="15">
        <f>(Data!$G$5-B200)/Data!$G$5</f>
        <v>0.8686666666666667</v>
      </c>
      <c r="D200" s="15">
        <f>Data!$C$11^2/((Parameters!$E$4+Parameters!$E$6/C200)^2+(Parameters!$E$5+Parameters!$E$7)^2)</f>
        <v>1049.1136855502596</v>
      </c>
      <c r="E200" s="15">
        <f t="shared" si="6"/>
        <v>32.390024475913251</v>
      </c>
      <c r="F200" s="15">
        <f>3/(Data!$G$5*PI()/30)*D200*Parameters!$E$6/C200</f>
        <v>81.551978615474852</v>
      </c>
      <c r="G200" s="15">
        <f>Data!$C$11/((((SQRT((Parameters!$E$6/C200)^2+(Parameters!$E$7)^2))*1/(Parameters!$E$8))/((SQRT((Parameters!$E$6/C200)^2+(Parameters!$E$7)^2))+1/(Parameters!$E$8)))+(SQRT((Parameters!$E$4)^2+(Parameters!$E$5)^2)))</f>
        <v>33.010402212251329</v>
      </c>
      <c r="H200" s="15">
        <f t="shared" si="7"/>
        <v>1.6824003363368427</v>
      </c>
    </row>
    <row r="201" spans="2:8" x14ac:dyDescent="0.25">
      <c r="B201" s="15">
        <v>198</v>
      </c>
      <c r="C201" s="15">
        <f>(Data!$G$5-B201)/Data!$G$5</f>
        <v>0.86799999999999999</v>
      </c>
      <c r="D201" s="15">
        <f>Data!$C$11^2/((Parameters!$E$4+Parameters!$E$6/C201)^2+(Parameters!$E$5+Parameters!$E$7)^2)</f>
        <v>1048.8060817304404</v>
      </c>
      <c r="E201" s="15">
        <f t="shared" si="6"/>
        <v>32.385275693290623</v>
      </c>
      <c r="F201" s="15">
        <f>3/(Data!$G$5*PI()/30)*D201*Parameters!$E$6/C201</f>
        <v>81.590684851923925</v>
      </c>
      <c r="G201" s="15">
        <f>Data!$C$11/((((SQRT((Parameters!$E$6/C201)^2+(Parameters!$E$7)^2))*1/(Parameters!$E$8))/((SQRT((Parameters!$E$6/C201)^2+(Parameters!$E$7)^2))+1/(Parameters!$E$8)))+(SQRT((Parameters!$E$4)^2+(Parameters!$E$5)^2)))</f>
        <v>33.005208601947047</v>
      </c>
      <c r="H201" s="15">
        <f t="shared" si="7"/>
        <v>1.6917429944722837</v>
      </c>
    </row>
    <row r="202" spans="2:8" x14ac:dyDescent="0.25">
      <c r="B202" s="15">
        <v>199</v>
      </c>
      <c r="C202" s="15">
        <f>(Data!$G$5-B202)/Data!$G$5</f>
        <v>0.86733333333333329</v>
      </c>
      <c r="D202" s="15">
        <f>Data!$C$11^2/((Parameters!$E$4+Parameters!$E$6/C202)^2+(Parameters!$E$5+Parameters!$E$7)^2)</f>
        <v>1048.4980366404898</v>
      </c>
      <c r="E202" s="15">
        <f t="shared" si="6"/>
        <v>32.380519400412489</v>
      </c>
      <c r="F202" s="15">
        <f>3/(Data!$G$5*PI()/30)*D202*Parameters!$E$6/C202</f>
        <v>81.629416236160537</v>
      </c>
      <c r="G202" s="15">
        <f>Data!$C$11/((((SQRT((Parameters!$E$6/C202)^2+(Parameters!$E$7)^2))*1/(Parameters!$E$8))/((SQRT((Parameters!$E$6/C202)^2+(Parameters!$E$7)^2))+1/(Parameters!$E$8)))+(SQRT((Parameters!$E$4)^2+(Parameters!$E$5)^2)))</f>
        <v>33.000006440657508</v>
      </c>
      <c r="H202" s="15">
        <f t="shared" si="7"/>
        <v>1.7010942832834908</v>
      </c>
    </row>
    <row r="203" spans="2:8" x14ac:dyDescent="0.25">
      <c r="B203" s="15">
        <v>200</v>
      </c>
      <c r="C203" s="15">
        <f>(Data!$G$5-B203)/Data!$G$5</f>
        <v>0.8666666666666667</v>
      </c>
      <c r="D203" s="15">
        <f>Data!$C$11^2/((Parameters!$E$4+Parameters!$E$6/C203)^2+(Parameters!$E$5+Parameters!$E$7)^2)</f>
        <v>1048.1895494389714</v>
      </c>
      <c r="E203" s="15">
        <f t="shared" si="6"/>
        <v>32.375755580974037</v>
      </c>
      <c r="F203" s="15">
        <f>3/(Data!$G$5*PI()/30)*D203*Parameters!$E$6/C203</f>
        <v>81.668172760658734</v>
      </c>
      <c r="G203" s="15">
        <f>Data!$C$11/((((SQRT((Parameters!$E$6/C203)^2+(Parameters!$E$7)^2))*1/(Parameters!$E$8))/((SQRT((Parameters!$E$6/C203)^2+(Parameters!$E$7)^2))+1/(Parameters!$E$8)))+(SQRT((Parameters!$E$4)^2+(Parameters!$E$5)^2)))</f>
        <v>32.994795711092785</v>
      </c>
      <c r="H203" s="15">
        <f t="shared" si="7"/>
        <v>1.7104542105132503</v>
      </c>
    </row>
    <row r="204" spans="2:8" x14ac:dyDescent="0.25">
      <c r="B204" s="15">
        <v>201</v>
      </c>
      <c r="C204" s="15">
        <f>(Data!$G$5-B204)/Data!$G$5</f>
        <v>0.86599999999999999</v>
      </c>
      <c r="D204" s="15">
        <f>Data!$C$11^2/((Parameters!$E$4+Parameters!$E$6/C204)^2+(Parameters!$E$5+Parameters!$E$7)^2)</f>
        <v>1047.8806192825737</v>
      </c>
      <c r="E204" s="15">
        <f t="shared" si="6"/>
        <v>32.370984218626617</v>
      </c>
      <c r="F204" s="15">
        <f>3/(Data!$G$5*PI()/30)*D204*Parameters!$E$6/C204</f>
        <v>81.706954417723225</v>
      </c>
      <c r="G204" s="15">
        <f>Data!$C$11/((((SQRT((Parameters!$E$6/C204)^2+(Parameters!$E$7)^2))*1/(Parameters!$E$8))/((SQRT((Parameters!$E$6/C204)^2+(Parameters!$E$7)^2))+1/(Parameters!$E$8)))+(SQRT((Parameters!$E$4)^2+(Parameters!$E$5)^2)))</f>
        <v>32.989576395923095</v>
      </c>
      <c r="H204" s="15">
        <f t="shared" si="7"/>
        <v>1.719822783897633</v>
      </c>
    </row>
    <row r="205" spans="2:8" x14ac:dyDescent="0.25">
      <c r="B205" s="15">
        <v>202</v>
      </c>
      <c r="C205" s="15">
        <f>(Data!$G$5-B205)/Data!$G$5</f>
        <v>0.86533333333333329</v>
      </c>
      <c r="D205" s="15">
        <f>Data!$C$11^2/((Parameters!$E$4+Parameters!$E$6/C205)^2+(Parameters!$E$5+Parameters!$E$7)^2)</f>
        <v>1047.5712453261051</v>
      </c>
      <c r="E205" s="15">
        <f t="shared" si="6"/>
        <v>32.366205296977668</v>
      </c>
      <c r="F205" s="15">
        <f>3/(Data!$G$5*PI()/30)*D205*Parameters!$E$6/C205</f>
        <v>81.745761199488214</v>
      </c>
      <c r="G205" s="15">
        <f>Data!$C$11/((((SQRT((Parameters!$E$6/C205)^2+(Parameters!$E$7)^2))*1/(Parameters!$E$8))/((SQRT((Parameters!$E$6/C205)^2+(Parameters!$E$7)^2))+1/(Parameters!$E$8)))+(SQRT((Parameters!$E$4)^2+(Parameters!$E$5)^2)))</f>
        <v>32.984348477778759</v>
      </c>
      <c r="H205" s="15">
        <f t="shared" si="7"/>
        <v>1.7292000111658792</v>
      </c>
    </row>
    <row r="206" spans="2:8" x14ac:dyDescent="0.25">
      <c r="B206" s="15">
        <v>203</v>
      </c>
      <c r="C206" s="15">
        <f>(Data!$G$5-B206)/Data!$G$5</f>
        <v>0.86466666666666669</v>
      </c>
      <c r="D206" s="15">
        <f>Data!$C$11^2/((Parameters!$E$4+Parameters!$E$6/C206)^2+(Parameters!$E$5+Parameters!$E$7)^2)</f>
        <v>1047.2614267224901</v>
      </c>
      <c r="E206" s="15">
        <f t="shared" si="6"/>
        <v>32.36141879959051</v>
      </c>
      <c r="F206" s="15">
        <f>3/(Data!$G$5*PI()/30)*D206*Parameters!$E$6/C206</f>
        <v>81.784593097916584</v>
      </c>
      <c r="G206" s="15">
        <f>Data!$C$11/((((SQRT((Parameters!$E$6/C206)^2+(Parameters!$E$7)^2))*1/(Parameters!$E$8))/((SQRT((Parameters!$E$6/C206)^2+(Parameters!$E$7)^2))+1/(Parameters!$E$8)))+(SQRT((Parameters!$E$4)^2+(Parameters!$E$5)^2)))</f>
        <v>32.97911193925006</v>
      </c>
      <c r="H206" s="15">
        <f t="shared" si="7"/>
        <v>1.7385859000402928</v>
      </c>
    </row>
    <row r="207" spans="2:8" x14ac:dyDescent="0.25">
      <c r="B207" s="15">
        <v>204</v>
      </c>
      <c r="C207" s="15">
        <f>(Data!$G$5-B207)/Data!$G$5</f>
        <v>0.86399999999999999</v>
      </c>
      <c r="D207" s="15">
        <f>Data!$C$11^2/((Parameters!$E$4+Parameters!$E$6/C207)^2+(Parameters!$E$5+Parameters!$E$7)^2)</f>
        <v>1046.9511626227643</v>
      </c>
      <c r="E207" s="15">
        <f t="shared" si="6"/>
        <v>32.356624709984267</v>
      </c>
      <c r="F207" s="15">
        <f>3/(Data!$G$5*PI()/30)*D207*Parameters!$E$6/C207</f>
        <v>81.823450104798781</v>
      </c>
      <c r="G207" s="15">
        <f>Data!$C$11/((((SQRT((Parameters!$E$6/C207)^2+(Parameters!$E$7)^2))*1/(Parameters!$E$8))/((SQRT((Parameters!$E$6/C207)^2+(Parameters!$E$7)^2))+1/(Parameters!$E$8)))+(SQRT((Parameters!$E$4)^2+(Parameters!$E$5)^2)))</f>
        <v>32.973866762887155</v>
      </c>
      <c r="H207" s="15">
        <f t="shared" si="7"/>
        <v>1.7479804582361265</v>
      </c>
    </row>
    <row r="208" spans="2:8" x14ac:dyDescent="0.25">
      <c r="B208" s="15">
        <v>205</v>
      </c>
      <c r="C208" s="15">
        <f>(Data!$G$5-B208)/Data!$G$5</f>
        <v>0.86333333333333329</v>
      </c>
      <c r="D208" s="15">
        <f>Data!$C$11^2/((Parameters!$E$4+Parameters!$E$6/C208)^2+(Parameters!$E$5+Parameters!$E$7)^2)</f>
        <v>1046.6404521760714</v>
      </c>
      <c r="E208" s="15">
        <f t="shared" si="6"/>
        <v>32.351823011633698</v>
      </c>
      <c r="F208" s="15">
        <f>3/(Data!$G$5*PI()/30)*D208*Parameters!$E$6/C208</f>
        <v>81.862332211751905</v>
      </c>
      <c r="G208" s="15">
        <f>Data!$C$11/((((SQRT((Parameters!$E$6/C208)^2+(Parameters!$E$7)^2))*1/(Parameters!$E$8))/((SQRT((Parameters!$E$6/C208)^2+(Parameters!$E$7)^2))+1/(Parameters!$E$8)))+(SQRT((Parameters!$E$4)^2+(Parameters!$E$5)^2)))</f>
        <v>32.968612931199992</v>
      </c>
      <c r="H208" s="15">
        <f t="shared" si="7"/>
        <v>1.7573836934614737</v>
      </c>
    </row>
    <row r="209" spans="2:8" x14ac:dyDescent="0.25">
      <c r="B209" s="15">
        <v>206</v>
      </c>
      <c r="C209" s="15">
        <f>(Data!$G$5-B209)/Data!$G$5</f>
        <v>0.86266666666666669</v>
      </c>
      <c r="D209" s="15">
        <f>Data!$C$11^2/((Parameters!$E$4+Parameters!$E$6/C209)^2+(Parameters!$E$5+Parameters!$E$7)^2)</f>
        <v>1046.3292945296569</v>
      </c>
      <c r="E209" s="15">
        <f t="shared" si="6"/>
        <v>32.347013687969046</v>
      </c>
      <c r="F209" s="15">
        <f>3/(Data!$G$5*PI()/30)*D209*Parameters!$E$6/C209</f>
        <v>81.901239410218551</v>
      </c>
      <c r="G209" s="15">
        <f>Data!$C$11/((((SQRT((Parameters!$E$6/C209)^2+(Parameters!$E$7)^2))*1/(Parameters!$E$8))/((SQRT((Parameters!$E$6/C209)^2+(Parameters!$E$7)^2))+1/(Parameters!$E$8)))+(SQRT((Parameters!$E$4)^2+(Parameters!$E$5)^2)))</f>
        <v>32.963350426658167</v>
      </c>
      <c r="H209" s="15">
        <f t="shared" si="7"/>
        <v>1.7667956134171512</v>
      </c>
    </row>
    <row r="210" spans="2:8" x14ac:dyDescent="0.25">
      <c r="B210" s="15">
        <v>207</v>
      </c>
      <c r="C210" s="15">
        <f>(Data!$G$5-B210)/Data!$G$5</f>
        <v>0.86199999999999999</v>
      </c>
      <c r="D210" s="15">
        <f>Data!$C$11^2/((Parameters!$E$4+Parameters!$E$6/C210)^2+(Parameters!$E$5+Parameters!$E$7)^2)</f>
        <v>1046.0176888288647</v>
      </c>
      <c r="E210" s="15">
        <f t="shared" si="6"/>
        <v>32.342196722375938</v>
      </c>
      <c r="F210" s="15">
        <f>3/(Data!$G$5*PI()/30)*D210*Parameters!$E$6/C210</f>
        <v>81.940171691465935</v>
      </c>
      <c r="G210" s="15">
        <f>Data!$C$11/((((SQRT((Parameters!$E$6/C210)^2+(Parameters!$E$7)^2))*1/(Parameters!$E$8))/((SQRT((Parameters!$E$6/C210)^2+(Parameters!$E$7)^2))+1/(Parameters!$E$8)))+(SQRT((Parameters!$E$4)^2+(Parameters!$E$5)^2)))</f>
        <v>32.958079231690903</v>
      </c>
      <c r="H210" s="15">
        <f t="shared" si="7"/>
        <v>1.7762162257965903</v>
      </c>
    </row>
    <row r="211" spans="2:8" x14ac:dyDescent="0.25">
      <c r="B211" s="15">
        <v>208</v>
      </c>
      <c r="C211" s="15">
        <f>(Data!$G$5-B211)/Data!$G$5</f>
        <v>0.86133333333333328</v>
      </c>
      <c r="D211" s="15">
        <f>Data!$C$11^2/((Parameters!$E$4+Parameters!$E$6/C211)^2+(Parameters!$E$5+Parameters!$E$7)^2)</f>
        <v>1045.7056342171345</v>
      </c>
      <c r="E211" s="15">
        <f t="shared" si="6"/>
        <v>32.337372098195218</v>
      </c>
      <c r="F211" s="15">
        <f>3/(Data!$G$5*PI()/30)*D211*Parameters!$E$6/C211</f>
        <v>81.979129046584887</v>
      </c>
      <c r="G211" s="15">
        <f>Data!$C$11/((((SQRT((Parameters!$E$6/C211)^2+(Parameters!$E$7)^2))*1/(Parameters!$E$8))/((SQRT((Parameters!$E$6/C211)^2+(Parameters!$E$7)^2))+1/(Parameters!$E$8)))+(SQRT((Parameters!$E$4)^2+(Parameters!$E$5)^2)))</f>
        <v>32.952799328686858</v>
      </c>
      <c r="H211" s="15">
        <f t="shared" si="7"/>
        <v>1.7856455382857224</v>
      </c>
    </row>
    <row r="212" spans="2:8" x14ac:dyDescent="0.25">
      <c r="B212" s="15">
        <v>209</v>
      </c>
      <c r="C212" s="15">
        <f>(Data!$G$5-B212)/Data!$G$5</f>
        <v>0.86066666666666669</v>
      </c>
      <c r="D212" s="15">
        <f>Data!$C$11^2/((Parameters!$E$4+Parameters!$E$6/C212)^2+(Parameters!$E$5+Parameters!$E$7)^2)</f>
        <v>1045.3931298359935</v>
      </c>
      <c r="E212" s="15">
        <f t="shared" si="6"/>
        <v>32.332539798722792</v>
      </c>
      <c r="F212" s="15">
        <f>3/(Data!$G$5*PI()/30)*D212*Parameters!$E$6/C212</f>
        <v>82.018111466488605</v>
      </c>
      <c r="G212" s="15">
        <f>Data!$C$11/((((SQRT((Parameters!$E$6/C212)^2+(Parameters!$E$7)^2))*1/(Parameters!$E$8))/((SQRT((Parameters!$E$6/C212)^2+(Parameters!$E$7)^2))+1/(Parameters!$E$8)))+(SQRT((Parameters!$E$4)^2+(Parameters!$E$5)^2)))</f>
        <v>32.947510699994091</v>
      </c>
      <c r="H212" s="15">
        <f t="shared" si="7"/>
        <v>1.7950835585628584</v>
      </c>
    </row>
    <row r="213" spans="2:8" x14ac:dyDescent="0.25">
      <c r="B213" s="15">
        <v>210</v>
      </c>
      <c r="C213" s="15">
        <f>(Data!$G$5-B213)/Data!$G$5</f>
        <v>0.86</v>
      </c>
      <c r="D213" s="15">
        <f>Data!$C$11^2/((Parameters!$E$4+Parameters!$E$6/C213)^2+(Parameters!$E$5+Parameters!$E$7)^2)</f>
        <v>1045.0801748250562</v>
      </c>
      <c r="E213" s="15">
        <f t="shared" si="6"/>
        <v>32.327699807209548</v>
      </c>
      <c r="F213" s="15">
        <f>3/(Data!$G$5*PI()/30)*D213*Parameters!$E$6/C213</f>
        <v>82.057118941911952</v>
      </c>
      <c r="G213" s="15">
        <f>Data!$C$11/((((SQRT((Parameters!$E$6/C213)^2+(Parameters!$E$7)^2))*1/(Parameters!$E$8))/((SQRT((Parameters!$E$6/C213)^2+(Parameters!$E$7)^2))+1/(Parameters!$E$8)))+(SQRT((Parameters!$E$4)^2+(Parameters!$E$5)^2)))</f>
        <v>32.942213327919944</v>
      </c>
      <c r="H213" s="15">
        <f t="shared" si="7"/>
        <v>1.804530294298581</v>
      </c>
    </row>
    <row r="214" spans="2:8" x14ac:dyDescent="0.25">
      <c r="B214" s="15">
        <v>211</v>
      </c>
      <c r="C214" s="15">
        <f>(Data!$G$5-B214)/Data!$G$5</f>
        <v>0.85933333333333328</v>
      </c>
      <c r="D214" s="15">
        <f>Data!$C$11^2/((Parameters!$E$4+Parameters!$E$6/C214)^2+(Parameters!$E$5+Parameters!$E$7)^2)</f>
        <v>1044.7667683220168</v>
      </c>
      <c r="E214" s="15">
        <f t="shared" si="6"/>
        <v>32.322852106861127</v>
      </c>
      <c r="F214" s="15">
        <f>3/(Data!$G$5*PI()/30)*D214*Parameters!$E$6/C214</f>
        <v>82.096151463410123</v>
      </c>
      <c r="G214" s="15">
        <f>Data!$C$11/((((SQRT((Parameters!$E$6/C214)^2+(Parameters!$E$7)^2))*1/(Parameters!$E$8))/((SQRT((Parameters!$E$6/C214)^2+(Parameters!$E$7)^2))+1/(Parameters!$E$8)))+(SQRT((Parameters!$E$4)^2+(Parameters!$E$5)^2)))</f>
        <v>32.936907194730921</v>
      </c>
      <c r="H214" s="15">
        <f t="shared" si="7"/>
        <v>1.813985753155624</v>
      </c>
    </row>
    <row r="215" spans="2:8" x14ac:dyDescent="0.25">
      <c r="B215" s="15">
        <v>212</v>
      </c>
      <c r="C215" s="15">
        <f>(Data!$G$5-B215)/Data!$G$5</f>
        <v>0.85866666666666669</v>
      </c>
      <c r="D215" s="15">
        <f>Data!$C$11^2/((Parameters!$E$4+Parameters!$E$6/C215)^2+(Parameters!$E$5+Parameters!$E$7)^2)</f>
        <v>1044.4529094626469</v>
      </c>
      <c r="E215" s="15">
        <f t="shared" si="6"/>
        <v>32.317996680837858</v>
      </c>
      <c r="F215" s="15">
        <f>3/(Data!$G$5*PI()/30)*D215*Parameters!$E$6/C215</f>
        <v>82.135209021357809</v>
      </c>
      <c r="G215" s="15">
        <f>Data!$C$11/((((SQRT((Parameters!$E$6/C215)^2+(Parameters!$E$7)^2))*1/(Parameters!$E$8))/((SQRT((Parameters!$E$6/C215)^2+(Parameters!$E$7)^2))+1/(Parameters!$E$8)))+(SQRT((Parameters!$E$4)^2+(Parameters!$E$5)^2)))</f>
        <v>32.931592282652616</v>
      </c>
      <c r="H215" s="15">
        <f t="shared" si="7"/>
        <v>1.8234499427887561</v>
      </c>
    </row>
    <row r="216" spans="2:8" x14ac:dyDescent="0.25">
      <c r="B216" s="15">
        <v>213</v>
      </c>
      <c r="C216" s="15">
        <f>(Data!$G$5-B216)/Data!$G$5</f>
        <v>0.85799999999999998</v>
      </c>
      <c r="D216" s="15">
        <f>Data!$C$11^2/((Parameters!$E$4+Parameters!$E$6/C216)^2+(Parameters!$E$5+Parameters!$E$7)^2)</f>
        <v>1044.1385973807899</v>
      </c>
      <c r="E216" s="15">
        <f t="shared" si="6"/>
        <v>32.313133512254581</v>
      </c>
      <c r="F216" s="15">
        <f>3/(Data!$G$5*PI()/30)*D216*Parameters!$E$6/C216</f>
        <v>82.174291605948014</v>
      </c>
      <c r="G216" s="15">
        <f>Data!$C$11/((((SQRT((Parameters!$E$6/C216)^2+(Parameters!$E$7)^2))*1/(Parameters!$E$8))/((SQRT((Parameters!$E$6/C216)^2+(Parameters!$E$7)^2))+1/(Parameters!$E$8)))+(SQRT((Parameters!$E$4)^2+(Parameters!$E$5)^2)))</f>
        <v>32.926268573869606</v>
      </c>
      <c r="H216" s="15">
        <f t="shared" si="7"/>
        <v>1.8329228708446608</v>
      </c>
    </row>
    <row r="217" spans="2:8" x14ac:dyDescent="0.25">
      <c r="B217" s="15">
        <v>214</v>
      </c>
      <c r="C217" s="15">
        <f>(Data!$G$5-B217)/Data!$G$5</f>
        <v>0.85733333333333328</v>
      </c>
      <c r="D217" s="15">
        <f>Data!$C$11^2/((Parameters!$E$4+Parameters!$E$6/C217)^2+(Parameters!$E$5+Parameters!$E$7)^2)</f>
        <v>1043.8238312083572</v>
      </c>
      <c r="E217" s="15">
        <f t="shared" si="6"/>
        <v>32.30826258418049</v>
      </c>
      <c r="F217" s="15">
        <f>3/(Data!$G$5*PI()/30)*D217*Parameters!$E$6/C217</f>
        <v>82.213399207191102</v>
      </c>
      <c r="G217" s="15">
        <f>Data!$C$11/((((SQRT((Parameters!$E$6/C217)^2+(Parameters!$E$7)^2))*1/(Parameters!$E$8))/((SQRT((Parameters!$E$6/C217)^2+(Parameters!$E$7)^2))+1/(Parameters!$E$8)))+(SQRT((Parameters!$E$4)^2+(Parameters!$E$5)^2)))</f>
        <v>32.920936050525327</v>
      </c>
      <c r="H217" s="15">
        <f t="shared" si="7"/>
        <v>1.8424045449618232</v>
      </c>
    </row>
    <row r="218" spans="2:8" x14ac:dyDescent="0.25">
      <c r="B218" s="15">
        <v>215</v>
      </c>
      <c r="C218" s="15">
        <f>(Data!$G$5-B218)/Data!$G$5</f>
        <v>0.85666666666666669</v>
      </c>
      <c r="D218" s="15">
        <f>Data!$C$11^2/((Parameters!$E$4+Parameters!$E$6/C218)^2+(Parameters!$E$5+Parameters!$E$7)^2)</f>
        <v>1043.5086100753238</v>
      </c>
      <c r="E218" s="15">
        <f t="shared" si="6"/>
        <v>32.303383879639043</v>
      </c>
      <c r="F218" s="15">
        <f>3/(Data!$G$5*PI()/30)*D218*Parameters!$E$6/C218</f>
        <v>82.252531814913652</v>
      </c>
      <c r="G218" s="15">
        <f>Data!$C$11/((((SQRT((Parameters!$E$6/C218)^2+(Parameters!$E$7)^2))*1/(Parameters!$E$8))/((SQRT((Parameters!$E$6/C218)^2+(Parameters!$E$7)^2))+1/(Parameters!$E$8)))+(SQRT((Parameters!$E$4)^2+(Parameters!$E$5)^2)))</f>
        <v>32.915594694722003</v>
      </c>
      <c r="H218" s="15">
        <f t="shared" si="7"/>
        <v>1.851894972770403</v>
      </c>
    </row>
    <row r="219" spans="2:8" x14ac:dyDescent="0.25">
      <c r="B219" s="15">
        <v>216</v>
      </c>
      <c r="C219" s="15">
        <f>(Data!$G$5-B219)/Data!$G$5</f>
        <v>0.85599999999999998</v>
      </c>
      <c r="D219" s="15">
        <f>Data!$C$11^2/((Parameters!$E$4+Parameters!$E$6/C219)^2+(Parameters!$E$5+Parameters!$E$7)^2)</f>
        <v>1043.1929331097228</v>
      </c>
      <c r="E219" s="15">
        <f t="shared" si="6"/>
        <v>32.298497381607753</v>
      </c>
      <c r="F219" s="15">
        <f>3/(Data!$G$5*PI()/30)*D219*Parameters!$E$6/C219</f>
        <v>82.291689418757414</v>
      </c>
      <c r="G219" s="15">
        <f>Data!$C$11/((((SQRT((Parameters!$E$6/C219)^2+(Parameters!$E$7)^2))*1/(Parameters!$E$8))/((SQRT((Parameters!$E$6/C219)^2+(Parameters!$E$7)^2))+1/(Parameters!$E$8)))+(SQRT((Parameters!$E$4)^2+(Parameters!$E$5)^2)))</f>
        <v>32.91024448852054</v>
      </c>
      <c r="H219" s="15">
        <f t="shared" si="7"/>
        <v>1.8613941618921206</v>
      </c>
    </row>
    <row r="220" spans="2:8" x14ac:dyDescent="0.25">
      <c r="B220" s="15">
        <v>217</v>
      </c>
      <c r="C220" s="15">
        <f>(Data!$G$5-B220)/Data!$G$5</f>
        <v>0.85533333333333328</v>
      </c>
      <c r="D220" s="15">
        <f>Data!$C$11^2/((Parameters!$E$4+Parameters!$E$6/C220)^2+(Parameters!$E$5+Parameters!$E$7)^2)</f>
        <v>1042.8767994376428</v>
      </c>
      <c r="E220" s="15">
        <f t="shared" si="6"/>
        <v>32.293603073018083</v>
      </c>
      <c r="F220" s="15">
        <f>3/(Data!$G$5*PI()/30)*D220*Parameters!$E$6/C220</f>
        <v>82.330872008178318</v>
      </c>
      <c r="G220" s="15">
        <f>Data!$C$11/((((SQRT((Parameters!$E$6/C220)^2+(Parameters!$E$7)^2))*1/(Parameters!$E$8))/((SQRT((Parameters!$E$6/C220)^2+(Parameters!$E$7)^2))+1/(Parameters!$E$8)))+(SQRT((Parameters!$E$4)^2+(Parameters!$E$5)^2)))</f>
        <v>32.904885413940377</v>
      </c>
      <c r="H220" s="15">
        <f t="shared" si="7"/>
        <v>1.8709021199401332</v>
      </c>
    </row>
    <row r="221" spans="2:8" x14ac:dyDescent="0.25">
      <c r="B221" s="15">
        <v>218</v>
      </c>
      <c r="C221" s="15">
        <f>(Data!$G$5-B221)/Data!$G$5</f>
        <v>0.85466666666666669</v>
      </c>
      <c r="D221" s="15">
        <f>Data!$C$11^2/((Parameters!$E$4+Parameters!$E$6/C221)^2+(Parameters!$E$5+Parameters!$E$7)^2)</f>
        <v>1042.5602081832221</v>
      </c>
      <c r="E221" s="15">
        <f t="shared" si="6"/>
        <v>32.288700936755291</v>
      </c>
      <c r="F221" s="15">
        <f>3/(Data!$G$5*PI()/30)*D221*Parameters!$E$6/C221</f>
        <v>82.370079572445292</v>
      </c>
      <c r="G221" s="15">
        <f>Data!$C$11/((((SQRT((Parameters!$E$6/C221)^2+(Parameters!$E$7)^2))*1/(Parameters!$E$8))/((SQRT((Parameters!$E$6/C221)^2+(Parameters!$E$7)^2))+1/(Parameters!$E$8)))+(SQRT((Parameters!$E$4)^2+(Parameters!$E$5)^2)))</f>
        <v>32.899517452959465</v>
      </c>
      <c r="H221" s="15">
        <f t="shared" si="7"/>
        <v>1.8804188545189124</v>
      </c>
    </row>
    <row r="222" spans="2:8" x14ac:dyDescent="0.25">
      <c r="B222" s="15">
        <v>219</v>
      </c>
      <c r="C222" s="15">
        <f>(Data!$G$5-B222)/Data!$G$5</f>
        <v>0.85399999999999998</v>
      </c>
      <c r="D222" s="15">
        <f>Data!$C$11^2/((Parameters!$E$4+Parameters!$E$6/C222)^2+(Parameters!$E$5+Parameters!$E$7)^2)</f>
        <v>1042.2431584686449</v>
      </c>
      <c r="E222" s="15">
        <f t="shared" si="6"/>
        <v>32.283790955658304</v>
      </c>
      <c r="F222" s="15">
        <f>3/(Data!$G$5*PI()/30)*D222*Parameters!$E$6/C222</f>
        <v>82.409312100639283</v>
      </c>
      <c r="G222" s="15">
        <f>Data!$C$11/((((SQRT((Parameters!$E$6/C222)^2+(Parameters!$E$7)^2))*1/(Parameters!$E$8))/((SQRT((Parameters!$E$6/C222)^2+(Parameters!$E$7)^2))+1/(Parameters!$E$8)))+(SQRT((Parameters!$E$4)^2+(Parameters!$E$5)^2)))</f>
        <v>32.894140587514109</v>
      </c>
      <c r="H222" s="15">
        <f t="shared" si="7"/>
        <v>1.8899443732241248</v>
      </c>
    </row>
    <row r="223" spans="2:8" x14ac:dyDescent="0.25">
      <c r="B223" s="15">
        <v>220</v>
      </c>
      <c r="C223" s="15">
        <f>(Data!$G$5-B223)/Data!$G$5</f>
        <v>0.85333333333333339</v>
      </c>
      <c r="D223" s="15">
        <f>Data!$C$11^2/((Parameters!$E$4+Parameters!$E$6/C223)^2+(Parameters!$E$5+Parameters!$E$7)^2)</f>
        <v>1041.9256494141364</v>
      </c>
      <c r="E223" s="15">
        <f t="shared" si="6"/>
        <v>32.278873112519534</v>
      </c>
      <c r="F223" s="15">
        <f>3/(Data!$G$5*PI()/30)*D223*Parameters!$E$6/C223</f>
        <v>82.448569581652052</v>
      </c>
      <c r="G223" s="15">
        <f>Data!$C$11/((((SQRT((Parameters!$E$6/C223)^2+(Parameters!$E$7)^2))*1/(Parameters!$E$8))/((SQRT((Parameters!$E$6/C223)^2+(Parameters!$E$7)^2))+1/(Parameters!$E$8)))+(SQRT((Parameters!$E$4)^2+(Parameters!$E$5)^2)))</f>
        <v>32.888754799498876</v>
      </c>
      <c r="H223" s="15">
        <f t="shared" si="7"/>
        <v>1.8994786836425033</v>
      </c>
    </row>
    <row r="224" spans="2:8" x14ac:dyDescent="0.25">
      <c r="B224" s="15">
        <v>221</v>
      </c>
      <c r="C224" s="15">
        <f>(Data!$G$5-B224)/Data!$G$5</f>
        <v>0.85266666666666668</v>
      </c>
      <c r="D224" s="15">
        <f>Data!$C$11^2/((Parameters!$E$4+Parameters!$E$6/C224)^2+(Parameters!$E$5+Parameters!$E$7)^2)</f>
        <v>1041.6076801379588</v>
      </c>
      <c r="E224" s="15">
        <f t="shared" si="6"/>
        <v>32.273947390084757</v>
      </c>
      <c r="F224" s="15">
        <f>3/(Data!$G$5*PI()/30)*D224*Parameters!$E$6/C224</f>
        <v>82.487852004185228</v>
      </c>
      <c r="G224" s="15">
        <f>Data!$C$11/((((SQRT((Parameters!$E$6/C224)^2+(Parameters!$E$7)^2))*1/(Parameters!$E$8))/((SQRT((Parameters!$E$6/C224)^2+(Parameters!$E$7)^2))+1/(Parameters!$E$8)))+(SQRT((Parameters!$E$4)^2+(Parameters!$E$5)^2)))</f>
        <v>32.883360070766479</v>
      </c>
      <c r="H224" s="15">
        <f t="shared" si="7"/>
        <v>1.9090217933517282</v>
      </c>
    </row>
    <row r="225" spans="2:8" x14ac:dyDescent="0.25">
      <c r="B225" s="15">
        <v>222</v>
      </c>
      <c r="C225" s="15">
        <f>(Data!$G$5-B225)/Data!$G$5</f>
        <v>0.85199999999999998</v>
      </c>
      <c r="D225" s="15">
        <f>Data!$C$11^2/((Parameters!$E$4+Parameters!$E$6/C225)^2+(Parameters!$E$5+Parameters!$E$7)^2)</f>
        <v>1041.2892497564058</v>
      </c>
      <c r="E225" s="15">
        <f t="shared" si="6"/>
        <v>32.269013771052961</v>
      </c>
      <c r="F225" s="15">
        <f>3/(Data!$G$5*PI()/30)*D225*Parameters!$E$6/C225</f>
        <v>82.527159356748982</v>
      </c>
      <c r="G225" s="15">
        <f>Data!$C$11/((((SQRT((Parameters!$E$6/C225)^2+(Parameters!$E$7)^2))*1/(Parameters!$E$8))/((SQRT((Parameters!$E$6/C225)^2+(Parameters!$E$7)^2))+1/(Parameters!$E$8)))+(SQRT((Parameters!$E$4)^2+(Parameters!$E$5)^2)))</f>
        <v>32.877956383127703</v>
      </c>
      <c r="H225" s="15">
        <f t="shared" si="7"/>
        <v>1.918573709920296</v>
      </c>
    </row>
    <row r="226" spans="2:8" x14ac:dyDescent="0.25">
      <c r="B226" s="15">
        <v>223</v>
      </c>
      <c r="C226" s="15">
        <f>(Data!$G$5-B226)/Data!$G$5</f>
        <v>0.85133333333333339</v>
      </c>
      <c r="D226" s="15">
        <f>Data!$C$11^2/((Parameters!$E$4+Parameters!$E$6/C226)^2+(Parameters!$E$5+Parameters!$E$7)^2)</f>
        <v>1040.9703573838001</v>
      </c>
      <c r="E226" s="15">
        <f t="shared" si="6"/>
        <v>32.26407223807621</v>
      </c>
      <c r="F226" s="15">
        <f>3/(Data!$G$5*PI()/30)*D226*Parameters!$E$6/C226</f>
        <v>82.566491627661236</v>
      </c>
      <c r="G226" s="15">
        <f>Data!$C$11/((((SQRT((Parameters!$E$6/C226)^2+(Parameters!$E$7)^2))*1/(Parameters!$E$8))/((SQRT((Parameters!$E$6/C226)^2+(Parameters!$E$7)^2))+1/(Parameters!$E$8)))+(SQRT((Parameters!$E$4)^2+(Parameters!$E$5)^2)))</f>
        <v>32.872543718351302</v>
      </c>
      <c r="H226" s="15">
        <f t="shared" si="7"/>
        <v>1.9281344409074015</v>
      </c>
    </row>
    <row r="227" spans="2:8" x14ac:dyDescent="0.25">
      <c r="B227" s="15">
        <v>224</v>
      </c>
      <c r="C227" s="15">
        <f>(Data!$G$5-B227)/Data!$G$5</f>
        <v>0.85066666666666668</v>
      </c>
      <c r="D227" s="15">
        <f>Data!$C$11^2/((Parameters!$E$4+Parameters!$E$6/C227)^2+(Parameters!$E$5+Parameters!$E$7)^2)</f>
        <v>1040.6510021324868</v>
      </c>
      <c r="E227" s="15">
        <f t="shared" si="6"/>
        <v>32.259122773759472</v>
      </c>
      <c r="F227" s="15">
        <f>3/(Data!$G$5*PI()/30)*D227*Parameters!$E$6/C227</f>
        <v>82.605848805046264</v>
      </c>
      <c r="G227" s="15">
        <f>Data!$C$11/((((SQRT((Parameters!$E$6/C227)^2+(Parameters!$E$7)^2))*1/(Parameters!$E$8))/((SQRT((Parameters!$E$6/C227)^2+(Parameters!$E$7)^2))+1/(Parameters!$E$8)))+(SQRT((Parameters!$E$4)^2+(Parameters!$E$5)^2)))</f>
        <v>32.867122058163865</v>
      </c>
      <c r="H227" s="15">
        <f t="shared" si="7"/>
        <v>1.9377039938628031</v>
      </c>
    </row>
    <row r="228" spans="2:8" x14ac:dyDescent="0.25">
      <c r="B228" s="15">
        <v>225</v>
      </c>
      <c r="C228" s="15">
        <f>(Data!$G$5-B228)/Data!$G$5</f>
        <v>0.85</v>
      </c>
      <c r="D228" s="15">
        <f>Data!$C$11^2/((Parameters!$E$4+Parameters!$E$6/C228)^2+(Parameters!$E$5+Parameters!$E$7)^2)</f>
        <v>1040.3311831128308</v>
      </c>
      <c r="E228" s="15">
        <f t="shared" si="6"/>
        <v>32.254165360660487</v>
      </c>
      <c r="F228" s="15">
        <f>3/(Data!$G$5*PI()/30)*D228*Parameters!$E$6/C228</f>
        <v>82.645230876833779</v>
      </c>
      <c r="G228" s="15">
        <f>Data!$C$11/((((SQRT((Parameters!$E$6/C228)^2+(Parameters!$E$7)^2))*1/(Parameters!$E$8))/((SQRT((Parameters!$E$6/C228)^2+(Parameters!$E$7)^2))+1/(Parameters!$E$8)))+(SQRT((Parameters!$E$4)^2+(Parameters!$E$5)^2)))</f>
        <v>32.861691384249724</v>
      </c>
      <c r="H228" s="15">
        <f t="shared" si="7"/>
        <v>1.9472823763267002</v>
      </c>
    </row>
    <row r="229" spans="2:8" x14ac:dyDescent="0.25">
      <c r="B229" s="15">
        <v>226</v>
      </c>
      <c r="C229" s="15">
        <f>(Data!$G$5-B229)/Data!$G$5</f>
        <v>0.84933333333333338</v>
      </c>
      <c r="D229" s="15">
        <f>Data!$C$11^2/((Parameters!$E$4+Parameters!$E$6/C229)^2+(Parameters!$E$5+Parameters!$E$7)^2)</f>
        <v>1040.0108994332104</v>
      </c>
      <c r="E229" s="15">
        <f t="shared" si="6"/>
        <v>32.249199981289621</v>
      </c>
      <c r="F229" s="15">
        <f>3/(Data!$G$5*PI()/30)*D229*Parameters!$E$6/C229</f>
        <v>82.684637830757694</v>
      </c>
      <c r="G229" s="15">
        <f>Data!$C$11/((((SQRT((Parameters!$E$6/C229)^2+(Parameters!$E$7)^2))*1/(Parameters!$E$8))/((SQRT((Parameters!$E$6/C229)^2+(Parameters!$E$7)^2))+1/(Parameters!$E$8)))+(SQRT((Parameters!$E$4)^2+(Parameters!$E$5)^2)))</f>
        <v>32.856251678250864</v>
      </c>
      <c r="H229" s="15">
        <f t="shared" si="7"/>
        <v>1.9568695958296025</v>
      </c>
    </row>
    <row r="230" spans="2:8" x14ac:dyDescent="0.25">
      <c r="B230" s="15">
        <v>227</v>
      </c>
      <c r="C230" s="15">
        <f>(Data!$G$5-B230)/Data!$G$5</f>
        <v>0.84866666666666668</v>
      </c>
      <c r="D230" s="15">
        <f>Data!$C$11^2/((Parameters!$E$4+Parameters!$E$6/C230)^2+(Parameters!$E$5+Parameters!$E$7)^2)</f>
        <v>1039.6901502000139</v>
      </c>
      <c r="E230" s="15">
        <f t="shared" si="6"/>
        <v>32.2442266181097</v>
      </c>
      <c r="F230" s="15">
        <f>3/(Data!$G$5*PI()/30)*D230*Parameters!$E$6/C230</f>
        <v>82.724069654355006</v>
      </c>
      <c r="G230" s="15">
        <f>Data!$C$11/((((SQRT((Parameters!$E$6/C230)^2+(Parameters!$E$7)^2))*1/(Parameters!$E$8))/((SQRT((Parameters!$E$6/C230)^2+(Parameters!$E$7)^2))+1/(Parameters!$E$8)))+(SQRT((Parameters!$E$4)^2+(Parameters!$E$5)^2)))</f>
        <v>32.850802921766807</v>
      </c>
      <c r="H230" s="15">
        <f t="shared" si="7"/>
        <v>1.9664656598922017</v>
      </c>
    </row>
    <row r="231" spans="2:8" x14ac:dyDescent="0.25">
      <c r="B231" s="15">
        <v>228</v>
      </c>
      <c r="C231" s="15">
        <f>(Data!$G$5-B231)/Data!$G$5</f>
        <v>0.84799999999999998</v>
      </c>
      <c r="D231" s="15">
        <f>Data!$C$11^2/((Parameters!$E$4+Parameters!$E$6/C231)^2+(Parameters!$E$5+Parameters!$E$7)^2)</f>
        <v>1039.368934517636</v>
      </c>
      <c r="E231" s="15">
        <f t="shared" si="6"/>
        <v>32.239245253535884</v>
      </c>
      <c r="F231" s="15">
        <f>3/(Data!$G$5*PI()/30)*D231*Parameters!$E$6/C231</f>
        <v>82.763526334964766</v>
      </c>
      <c r="G231" s="15">
        <f>Data!$C$11/((((SQRT((Parameters!$E$6/C231)^2+(Parameters!$E$7)^2))*1/(Parameters!$E$8))/((SQRT((Parameters!$E$6/C231)^2+(Parameters!$E$7)^2))+1/(Parameters!$E$8)))+(SQRT((Parameters!$E$4)^2+(Parameters!$E$5)^2)))</f>
        <v>32.845345096354492</v>
      </c>
      <c r="H231" s="15">
        <f t="shared" si="7"/>
        <v>1.9760705760252411</v>
      </c>
    </row>
    <row r="232" spans="2:8" x14ac:dyDescent="0.25">
      <c r="B232" s="15">
        <v>229</v>
      </c>
      <c r="C232" s="15">
        <f>(Data!$G$5-B232)/Data!$G$5</f>
        <v>0.84733333333333338</v>
      </c>
      <c r="D232" s="15">
        <f>Data!$C$11^2/((Parameters!$E$4+Parameters!$E$6/C232)^2+(Parameters!$E$5+Parameters!$E$7)^2)</f>
        <v>1039.0472514884709</v>
      </c>
      <c r="E232" s="15">
        <f t="shared" si="6"/>
        <v>32.234255869935495</v>
      </c>
      <c r="F232" s="15">
        <f>3/(Data!$G$5*PI()/30)*D232*Parameters!$E$6/C232</f>
        <v>82.803007859726762</v>
      </c>
      <c r="G232" s="15">
        <f>Data!$C$11/((((SQRT((Parameters!$E$6/C232)^2+(Parameters!$E$7)^2))*1/(Parameters!$E$8))/((SQRT((Parameters!$E$6/C232)^2+(Parameters!$E$7)^2))+1/(Parameters!$E$8)))+(SQRT((Parameters!$E$4)^2+(Parameters!$E$5)^2)))</f>
        <v>32.839878183528221</v>
      </c>
      <c r="H232" s="15">
        <f t="shared" si="7"/>
        <v>1.9856843517293838</v>
      </c>
    </row>
    <row r="233" spans="2:8" x14ac:dyDescent="0.25">
      <c r="B233" s="15">
        <v>230</v>
      </c>
      <c r="C233" s="15">
        <f>(Data!$G$5-B233)/Data!$G$5</f>
        <v>0.84666666666666668</v>
      </c>
      <c r="D233" s="15">
        <f>Data!$C$11^2/((Parameters!$E$4+Parameters!$E$6/C233)^2+(Parameters!$E$5+Parameters!$E$7)^2)</f>
        <v>1038.7251002129099</v>
      </c>
      <c r="E233" s="15">
        <f t="shared" si="6"/>
        <v>32.229258449627878</v>
      </c>
      <c r="F233" s="15">
        <f>3/(Data!$G$5*PI()/30)*D233*Parameters!$E$6/C233</f>
        <v>82.84251421558055</v>
      </c>
      <c r="G233" s="15">
        <f>Data!$C$11/((((SQRT((Parameters!$E$6/C233)^2+(Parameters!$E$7)^2))*1/(Parameters!$E$8))/((SQRT((Parameters!$E$6/C233)^2+(Parameters!$E$7)^2))+1/(Parameters!$E$8)))+(SQRT((Parameters!$E$4)^2+(Parameters!$E$5)^2)))</f>
        <v>32.83440216475951</v>
      </c>
      <c r="H233" s="15">
        <f t="shared" si="7"/>
        <v>1.9953069944950814</v>
      </c>
    </row>
    <row r="234" spans="2:8" x14ac:dyDescent="0.25">
      <c r="B234" s="15">
        <v>231</v>
      </c>
      <c r="C234" s="15">
        <f>(Data!$G$5-B234)/Data!$G$5</f>
        <v>0.84599999999999997</v>
      </c>
      <c r="D234" s="15">
        <f>Data!$C$11^2/((Parameters!$E$4+Parameters!$E$6/C234)^2+(Parameters!$E$5+Parameters!$E$7)^2)</f>
        <v>1038.402479789336</v>
      </c>
      <c r="E234" s="15">
        <f t="shared" si="6"/>
        <v>32.224252974884244</v>
      </c>
      <c r="F234" s="15">
        <f>3/(Data!$G$5*PI()/30)*D234*Parameters!$E$6/C234</f>
        <v>82.882045389264277</v>
      </c>
      <c r="G234" s="15">
        <f>Data!$C$11/((((SQRT((Parameters!$E$6/C234)^2+(Parameters!$E$7)^2))*1/(Parameters!$E$8))/((SQRT((Parameters!$E$6/C234)^2+(Parameters!$E$7)^2))+1/(Parameters!$E$8)))+(SQRT((Parameters!$E$4)^2+(Parameters!$E$5)^2)))</f>
        <v>32.828917021476961</v>
      </c>
      <c r="H234" s="15">
        <f t="shared" si="7"/>
        <v>2.004938511802445</v>
      </c>
    </row>
    <row r="235" spans="2:8" x14ac:dyDescent="0.25">
      <c r="B235" s="15">
        <v>232</v>
      </c>
      <c r="C235" s="15">
        <f>(Data!$G$5-B235)/Data!$G$5</f>
        <v>0.84533333333333338</v>
      </c>
      <c r="D235" s="15">
        <f>Data!$C$11^2/((Parameters!$E$4+Parameters!$E$6/C235)^2+(Parameters!$E$5+Parameters!$E$7)^2)</f>
        <v>1038.079389314119</v>
      </c>
      <c r="E235" s="15">
        <f t="shared" si="6"/>
        <v>32.219239427927519</v>
      </c>
      <c r="F235" s="15">
        <f>3/(Data!$G$5*PI()/30)*D235*Parameters!$E$6/C235</f>
        <v>82.921601367313301</v>
      </c>
      <c r="G235" s="15">
        <f>Data!$C$11/((((SQRT((Parameters!$E$6/C235)^2+(Parameters!$E$7)^2))*1/(Parameters!$E$8))/((SQRT((Parameters!$E$6/C235)^2+(Parameters!$E$7)^2))+1/(Parameters!$E$8)))+(SQRT((Parameters!$E$4)^2+(Parameters!$E$5)^2)))</f>
        <v>32.823422735066231</v>
      </c>
      <c r="H235" s="15">
        <f t="shared" si="7"/>
        <v>2.0145789111211019</v>
      </c>
    </row>
    <row r="236" spans="2:8" x14ac:dyDescent="0.25">
      <c r="B236" s="15">
        <v>233</v>
      </c>
      <c r="C236" s="15">
        <f>(Data!$G$5-B236)/Data!$G$5</f>
        <v>0.84466666666666668</v>
      </c>
      <c r="D236" s="15">
        <f>Data!$C$11^2/((Parameters!$E$4+Parameters!$E$6/C236)^2+(Parameters!$E$5+Parameters!$E$7)^2)</f>
        <v>1037.755827881612</v>
      </c>
      <c r="E236" s="15">
        <f t="shared" si="6"/>
        <v>32.214217790932189</v>
      </c>
      <c r="F236" s="15">
        <f>3/(Data!$G$5*PI()/30)*D236*Parameters!$E$6/C236</f>
        <v>82.961182136059378</v>
      </c>
      <c r="G236" s="15">
        <f>Data!$C$11/((((SQRT((Parameters!$E$6/C236)^2+(Parameters!$E$7)^2))*1/(Parameters!$E$8))/((SQRT((Parameters!$E$6/C236)^2+(Parameters!$E$7)^2))+1/(Parameters!$E$8)))+(SQRT((Parameters!$E$4)^2+(Parameters!$E$5)^2)))</f>
        <v>32.817919286869852</v>
      </c>
      <c r="H236" s="15">
        <f t="shared" si="7"/>
        <v>2.024228199910072</v>
      </c>
    </row>
    <row r="237" spans="2:8" x14ac:dyDescent="0.25">
      <c r="B237" s="15">
        <v>234</v>
      </c>
      <c r="C237" s="15">
        <f>(Data!$G$5-B237)/Data!$G$5</f>
        <v>0.84399999999999997</v>
      </c>
      <c r="D237" s="15">
        <f>Data!$C$11^2/((Parameters!$E$4+Parameters!$E$6/C237)^2+(Parameters!$E$5+Parameters!$E$7)^2)</f>
        <v>1037.431794584146</v>
      </c>
      <c r="E237" s="15">
        <f t="shared" si="6"/>
        <v>32.209188046024167</v>
      </c>
      <c r="F237" s="15">
        <f>3/(Data!$G$5*PI()/30)*D237*Parameters!$E$6/C237</f>
        <v>83.000787681629276</v>
      </c>
      <c r="G237" s="15">
        <f>Data!$C$11/((((SQRT((Parameters!$E$6/C237)^2+(Parameters!$E$7)^2))*1/(Parameters!$E$8))/((SQRT((Parameters!$E$6/C237)^2+(Parameters!$E$7)^2))+1/(Parameters!$E$8)))+(SQRT((Parameters!$E$4)^2+(Parameters!$E$5)^2)))</f>
        <v>32.812406658187193</v>
      </c>
      <c r="H237" s="15">
        <f t="shared" si="7"/>
        <v>2.0338863856176275</v>
      </c>
    </row>
    <row r="238" spans="2:8" x14ac:dyDescent="0.25">
      <c r="B238" s="15">
        <v>235</v>
      </c>
      <c r="C238" s="15">
        <f>(Data!$G$5-B238)/Data!$G$5</f>
        <v>0.84333333333333338</v>
      </c>
      <c r="D238" s="15">
        <f>Data!$C$11^2/((Parameters!$E$4+Parameters!$E$6/C238)^2+(Parameters!$E$5+Parameters!$E$7)^2)</f>
        <v>1037.1072885120254</v>
      </c>
      <c r="E238" s="15">
        <f t="shared" si="6"/>
        <v>32.204150175280596</v>
      </c>
      <c r="F238" s="15">
        <f>3/(Data!$G$5*PI()/30)*D238*Parameters!$E$6/C238</f>
        <v>83.040417989943521</v>
      </c>
      <c r="G238" s="15">
        <f>Data!$C$11/((((SQRT((Parameters!$E$6/C238)^2+(Parameters!$E$7)^2))*1/(Parameters!$E$8))/((SQRT((Parameters!$E$6/C238)^2+(Parameters!$E$7)^2))+1/(Parameters!$E$8)))+(SQRT((Parameters!$E$4)^2+(Parameters!$E$5)^2)))</f>
        <v>32.806884830274278</v>
      </c>
      <c r="H238" s="15">
        <f t="shared" si="7"/>
        <v>2.0435534756811524</v>
      </c>
    </row>
    <row r="239" spans="2:8" x14ac:dyDescent="0.25">
      <c r="B239" s="15">
        <v>236</v>
      </c>
      <c r="C239" s="15">
        <f>(Data!$G$5-B239)/Data!$G$5</f>
        <v>0.84266666666666667</v>
      </c>
      <c r="D239" s="15">
        <f>Data!$C$11^2/((Parameters!$E$4+Parameters!$E$6/C239)^2+(Parameters!$E$5+Parameters!$E$7)^2)</f>
        <v>1036.7823087535241</v>
      </c>
      <c r="E239" s="15">
        <f t="shared" si="6"/>
        <v>32.199104160729753</v>
      </c>
      <c r="F239" s="15">
        <f>3/(Data!$G$5*PI()/30)*D239*Parameters!$E$6/C239</f>
        <v>83.080073046715526</v>
      </c>
      <c r="G239" s="15">
        <f>Data!$C$11/((((SQRT((Parameters!$E$6/C239)^2+(Parameters!$E$7)^2))*1/(Parameters!$E$8))/((SQRT((Parameters!$E$6/C239)^2+(Parameters!$E$7)^2))+1/(Parameters!$E$8)))+(SQRT((Parameters!$E$4)^2+(Parameters!$E$5)^2)))</f>
        <v>32.801353784343739</v>
      </c>
      <c r="H239" s="15">
        <f t="shared" si="7"/>
        <v>2.053229477527017</v>
      </c>
    </row>
    <row r="240" spans="2:8" x14ac:dyDescent="0.25">
      <c r="B240" s="15">
        <v>237</v>
      </c>
      <c r="C240" s="15">
        <f>(Data!$G$5-B240)/Data!$G$5</f>
        <v>0.84199999999999997</v>
      </c>
      <c r="D240" s="15">
        <f>Data!$C$11^2/((Parameters!$E$4+Parameters!$E$6/C240)^2+(Parameters!$E$5+Parameters!$E$7)^2)</f>
        <v>1036.4568543948801</v>
      </c>
      <c r="E240" s="15">
        <f t="shared" si="6"/>
        <v>32.194049984350833</v>
      </c>
      <c r="F240" s="15">
        <f>3/(Data!$G$5*PI()/30)*D240*Parameters!$E$6/C240</f>
        <v>83.119752837450108</v>
      </c>
      <c r="G240" s="15">
        <f>Data!$C$11/((((SQRT((Parameters!$E$6/C240)^2+(Parameters!$E$7)^2))*1/(Parameters!$E$8))/((SQRT((Parameters!$E$6/C240)^2+(Parameters!$E$7)^2))+1/(Parameters!$E$8)))+(SQRT((Parameters!$E$4)^2+(Parameters!$E$5)^2)))</f>
        <v>32.795813501564702</v>
      </c>
      <c r="H240" s="15">
        <f t="shared" si="7"/>
        <v>2.0629143985704279</v>
      </c>
    </row>
    <row r="241" spans="2:8" x14ac:dyDescent="0.25">
      <c r="B241" s="15">
        <v>238</v>
      </c>
      <c r="C241" s="15">
        <f>(Data!$G$5-B241)/Data!$G$5</f>
        <v>0.84133333333333338</v>
      </c>
      <c r="D241" s="15">
        <f>Data!$C$11^2/((Parameters!$E$4+Parameters!$E$6/C241)^2+(Parameters!$E$5+Parameters!$E$7)^2)</f>
        <v>1036.1309245202915</v>
      </c>
      <c r="E241" s="15">
        <f t="shared" si="6"/>
        <v>32.188987628073853</v>
      </c>
      <c r="F241" s="15">
        <f>3/(Data!$G$5*PI()/30)*D241*Parameters!$E$6/C241</f>
        <v>83.159457347442384</v>
      </c>
      <c r="G241" s="15">
        <f>Data!$C$11/((((SQRT((Parameters!$E$6/C241)^2+(Parameters!$E$7)^2))*1/(Parameters!$E$8))/((SQRT((Parameters!$E$6/C241)^2+(Parameters!$E$7)^2))+1/(Parameters!$E$8)))+(SQRT((Parameters!$E$4)^2+(Parameters!$E$5)^2)))</f>
        <v>32.790263963062628</v>
      </c>
      <c r="H241" s="15">
        <f t="shared" si="7"/>
        <v>2.0726082462152942</v>
      </c>
    </row>
    <row r="242" spans="2:8" x14ac:dyDescent="0.25">
      <c r="B242" s="15">
        <v>239</v>
      </c>
      <c r="C242" s="15">
        <f>(Data!$G$5-B242)/Data!$G$5</f>
        <v>0.84066666666666667</v>
      </c>
      <c r="D242" s="15">
        <f>Data!$C$11^2/((Parameters!$E$4+Parameters!$E$6/C242)^2+(Parameters!$E$5+Parameters!$E$7)^2)</f>
        <v>1035.8045182119115</v>
      </c>
      <c r="E242" s="15">
        <f t="shared" si="6"/>
        <v>32.183917073779433</v>
      </c>
      <c r="F242" s="15">
        <f>3/(Data!$G$5*PI()/30)*D242*Parameters!$E$6/C242</f>
        <v>83.199186561776685</v>
      </c>
      <c r="G242" s="15">
        <f>Data!$C$11/((((SQRT((Parameters!$E$6/C242)^2+(Parameters!$E$7)^2))*1/(Parameters!$E$8))/((SQRT((Parameters!$E$6/C242)^2+(Parameters!$E$7)^2))+1/(Parameters!$E$8)))+(SQRT((Parameters!$E$4)^2+(Parameters!$E$5)^2)))</f>
        <v>32.784705149919297</v>
      </c>
      <c r="H242" s="15">
        <f t="shared" si="7"/>
        <v>2.0823110278540904</v>
      </c>
    </row>
    <row r="243" spans="2:8" x14ac:dyDescent="0.25">
      <c r="B243" s="15">
        <v>240</v>
      </c>
      <c r="C243" s="15">
        <f>(Data!$G$5-B243)/Data!$G$5</f>
        <v>0.84</v>
      </c>
      <c r="D243" s="15">
        <f>Data!$C$11^2/((Parameters!$E$4+Parameters!$E$6/C243)^2+(Parameters!$E$5+Parameters!$E$7)^2)</f>
        <v>1035.477634549844</v>
      </c>
      <c r="E243" s="15">
        <f t="shared" si="6"/>
        <v>32.178838303298704</v>
      </c>
      <c r="F243" s="15">
        <f>3/(Data!$G$5*PI()/30)*D243*Parameters!$E$6/C243</f>
        <v>83.238940465325129</v>
      </c>
      <c r="G243" s="15">
        <f>Data!$C$11/((((SQRT((Parameters!$E$6/C243)^2+(Parameters!$E$7)^2))*1/(Parameters!$E$8))/((SQRT((Parameters!$E$6/C243)^2+(Parameters!$E$7)^2))+1/(Parameters!$E$8)))+(SQRT((Parameters!$E$4)^2+(Parameters!$E$5)^2)))</f>
        <v>32.779137043172582</v>
      </c>
      <c r="H243" s="15">
        <f t="shared" si="7"/>
        <v>2.0920227508677085</v>
      </c>
    </row>
    <row r="244" spans="2:8" x14ac:dyDescent="0.25">
      <c r="B244" s="15">
        <v>241</v>
      </c>
      <c r="C244" s="15">
        <f>(Data!$G$5-B244)/Data!$G$5</f>
        <v>0.83933333333333338</v>
      </c>
      <c r="D244" s="15">
        <f>Data!$C$11^2/((Parameters!$E$4+Parameters!$E$6/C244)^2+(Parameters!$E$5+Parameters!$E$7)^2)</f>
        <v>1035.1502726121391</v>
      </c>
      <c r="E244" s="15">
        <f t="shared" si="6"/>
        <v>32.173751298413109</v>
      </c>
      <c r="F244" s="15">
        <f>3/(Data!$G$5*PI()/30)*D244*Parameters!$E$6/C244</f>
        <v>83.278719042746616</v>
      </c>
      <c r="G244" s="15">
        <f>Data!$C$11/((((SQRT((Parameters!$E$6/C244)^2+(Parameters!$E$7)^2))*1/(Parameters!$E$8))/((SQRT((Parameters!$E$6/C244)^2+(Parameters!$E$7)^2))+1/(Parameters!$E$8)))+(SQRT((Parameters!$E$4)^2+(Parameters!$E$5)^2)))</f>
        <v>32.773559623816475</v>
      </c>
      <c r="H244" s="15">
        <f t="shared" si="7"/>
        <v>2.1017434226253249</v>
      </c>
    </row>
    <row r="245" spans="2:8" x14ac:dyDescent="0.25">
      <c r="B245" s="15">
        <v>242</v>
      </c>
      <c r="C245" s="15">
        <f>(Data!$G$5-B245)/Data!$G$5</f>
        <v>0.83866666666666667</v>
      </c>
      <c r="D245" s="15">
        <f>Data!$C$11^2/((Parameters!$E$4+Parameters!$E$6/C245)^2+(Parameters!$E$5+Parameters!$E$7)^2)</f>
        <v>1034.8224314747886</v>
      </c>
      <c r="E245" s="15">
        <f t="shared" si="6"/>
        <v>32.168656040854252</v>
      </c>
      <c r="F245" s="15">
        <f>3/(Data!$G$5*PI()/30)*D245*Parameters!$E$6/C245</f>
        <v>83.318522278485531</v>
      </c>
      <c r="G245" s="15">
        <f>Data!$C$11/((((SQRT((Parameters!$E$6/C245)^2+(Parameters!$E$7)^2))*1/(Parameters!$E$8))/((SQRT((Parameters!$E$6/C245)^2+(Parameters!$E$7)^2))+1/(Parameters!$E$8)))+(SQRT((Parameters!$E$4)^2+(Parameters!$E$5)^2)))</f>
        <v>32.767972872800854</v>
      </c>
      <c r="H245" s="15">
        <f t="shared" si="7"/>
        <v>2.1114730504842512</v>
      </c>
    </row>
    <row r="246" spans="2:8" x14ac:dyDescent="0.25">
      <c r="B246" s="15">
        <v>243</v>
      </c>
      <c r="C246" s="15">
        <f>(Data!$G$5-B246)/Data!$G$5</f>
        <v>0.83799999999999997</v>
      </c>
      <c r="D246" s="15">
        <f>Data!$C$11^2/((Parameters!$E$4+Parameters!$E$6/C246)^2+(Parameters!$E$5+Parameters!$E$7)^2)</f>
        <v>1034.4941102117209</v>
      </c>
      <c r="E246" s="15">
        <f t="shared" si="6"/>
        <v>32.163552512303752</v>
      </c>
      <c r="F246" s="15">
        <f>3/(Data!$G$5*PI()/30)*D246*Parameters!$E$6/C246</f>
        <v>83.358350156770499</v>
      </c>
      <c r="G246" s="15">
        <f>Data!$C$11/((((SQRT((Parameters!$E$6/C246)^2+(Parameters!$E$7)^2))*1/(Parameters!$E$8))/((SQRT((Parameters!$E$6/C246)^2+(Parameters!$E$7)^2))+1/(Parameters!$E$8)))+(SQRT((Parameters!$E$4)^2+(Parameters!$E$5)^2)))</f>
        <v>32.76237677103147</v>
      </c>
      <c r="H246" s="15">
        <f t="shared" si="7"/>
        <v>2.1212116417897935</v>
      </c>
    </row>
    <row r="247" spans="2:8" x14ac:dyDescent="0.25">
      <c r="B247" s="15">
        <v>244</v>
      </c>
      <c r="C247" s="15">
        <f>(Data!$G$5-B247)/Data!$G$5</f>
        <v>0.83733333333333337</v>
      </c>
      <c r="D247" s="15">
        <f>Data!$C$11^2/((Parameters!$E$4+Parameters!$E$6/C247)^2+(Parameters!$E$5+Parameters!$E$7)^2)</f>
        <v>1034.1653078947968</v>
      </c>
      <c r="E247" s="15">
        <f t="shared" si="6"/>
        <v>32.158440694393079</v>
      </c>
      <c r="F247" s="15">
        <f>3/(Data!$G$5*PI()/30)*D247*Parameters!$E$6/C247</f>
        <v>83.398202661613126</v>
      </c>
      <c r="G247" s="15">
        <f>Data!$C$11/((((SQRT((Parameters!$E$6/C247)^2+(Parameters!$E$7)^2))*1/(Parameters!$E$8))/((SQRT((Parameters!$E$6/C247)^2+(Parameters!$E$7)^2))+1/(Parameters!$E$8)))+(SQRT((Parameters!$E$4)^2+(Parameters!$E$5)^2)))</f>
        <v>32.756771299369781</v>
      </c>
      <c r="H247" s="15">
        <f t="shared" si="7"/>
        <v>2.1309592038751082</v>
      </c>
    </row>
    <row r="248" spans="2:8" x14ac:dyDescent="0.25">
      <c r="B248" s="15">
        <v>245</v>
      </c>
      <c r="C248" s="15">
        <f>(Data!$G$5-B248)/Data!$G$5</f>
        <v>0.83666666666666667</v>
      </c>
      <c r="D248" s="15">
        <f>Data!$C$11^2/((Parameters!$E$4+Parameters!$E$6/C248)^2+(Parameters!$E$5+Parameters!$E$7)^2)</f>
        <v>1033.8360235938048</v>
      </c>
      <c r="E248" s="15">
        <f t="shared" si="6"/>
        <v>32.153320568703393</v>
      </c>
      <c r="F248" s="15">
        <f>3/(Data!$G$5*PI()/30)*D248*Parameters!$E$6/C248</f>
        <v>83.438079776806887</v>
      </c>
      <c r="G248" s="15">
        <f>Data!$C$11/((((SQRT((Parameters!$E$6/C248)^2+(Parameters!$E$7)^2))*1/(Parameters!$E$8))/((SQRT((Parameters!$E$6/C248)^2+(Parameters!$E$7)^2))+1/(Parameters!$E$8)))+(SQRT((Parameters!$E$4)^2+(Parameters!$E$5)^2)))</f>
        <v>32.751156438632854</v>
      </c>
      <c r="H248" s="15">
        <f t="shared" si="7"/>
        <v>2.1407157440610538</v>
      </c>
    </row>
    <row r="249" spans="2:8" x14ac:dyDescent="0.25">
      <c r="B249" s="15">
        <v>246</v>
      </c>
      <c r="C249" s="15">
        <f>(Data!$G$5-B249)/Data!$G$5</f>
        <v>0.83599999999999997</v>
      </c>
      <c r="D249" s="15">
        <f>Data!$C$11^2/((Parameters!$E$4+Parameters!$E$6/C249)^2+(Parameters!$E$5+Parameters!$E$7)^2)</f>
        <v>1033.5062563764563</v>
      </c>
      <c r="E249" s="15">
        <f t="shared" si="6"/>
        <v>32.148192116765387</v>
      </c>
      <c r="F249" s="15">
        <f>3/(Data!$G$5*PI()/30)*D249*Parameters!$E$6/C249</f>
        <v>83.477981485925724</v>
      </c>
      <c r="G249" s="15">
        <f>Data!$C$11/((((SQRT((Parameters!$E$6/C249)^2+(Parameters!$E$7)^2))*1/(Parameters!$E$8))/((SQRT((Parameters!$E$6/C249)^2+(Parameters!$E$7)^2))+1/(Parameters!$E$8)))+(SQRT((Parameters!$E$4)^2+(Parameters!$E$5)^2)))</f>
        <v>32.745532169593275</v>
      </c>
      <c r="H249" s="15">
        <f t="shared" si="7"/>
        <v>2.1504812696560505</v>
      </c>
    </row>
    <row r="250" spans="2:8" x14ac:dyDescent="0.25">
      <c r="B250" s="15">
        <v>247</v>
      </c>
      <c r="C250" s="15">
        <f>(Data!$G$5-B250)/Data!$G$5</f>
        <v>0.83533333333333337</v>
      </c>
      <c r="D250" s="15">
        <f>Data!$C$11^2/((Parameters!$E$4+Parameters!$E$6/C250)^2+(Parameters!$E$5+Parameters!$E$7)^2)</f>
        <v>1033.176005308381</v>
      </c>
      <c r="E250" s="15">
        <f t="shared" si="6"/>
        <v>32.143055320059119</v>
      </c>
      <c r="F250" s="15">
        <f>3/(Data!$G$5*PI()/30)*D250*Parameters!$E$6/C250</f>
        <v>83.517907772322928</v>
      </c>
      <c r="G250" s="15">
        <f>Data!$C$11/((((SQRT((Parameters!$E$6/C250)^2+(Parameters!$E$7)^2))*1/(Parameters!$E$8))/((SQRT((Parameters!$E$6/C250)^2+(Parameters!$E$7)^2))+1/(Parameters!$E$8)))+(SQRT((Parameters!$E$4)^2+(Parameters!$E$5)^2)))</f>
        <v>32.739898472979036</v>
      </c>
      <c r="H250" s="15">
        <f t="shared" si="7"/>
        <v>2.1602557879559248</v>
      </c>
    </row>
    <row r="251" spans="2:8" x14ac:dyDescent="0.25">
      <c r="B251" s="15">
        <v>248</v>
      </c>
      <c r="C251" s="15">
        <f>(Data!$G$5-B251)/Data!$G$5</f>
        <v>0.83466666666666667</v>
      </c>
      <c r="D251" s="15">
        <f>Data!$C$11^2/((Parameters!$E$4+Parameters!$E$6/C251)^2+(Parameters!$E$5+Parameters!$E$7)^2)</f>
        <v>1032.8452694531225</v>
      </c>
      <c r="E251" s="15">
        <f t="shared" si="6"/>
        <v>32.137910160013867</v>
      </c>
      <c r="F251" s="15">
        <f>3/(Data!$G$5*PI()/30)*D251*Parameters!$E$6/C251</f>
        <v>83.55785861912976</v>
      </c>
      <c r="G251" s="15">
        <f>Data!$C$11/((((SQRT((Parameters!$E$6/C251)^2+(Parameters!$E$7)^2))*1/(Parameters!$E$8))/((SQRT((Parameters!$E$6/C251)^2+(Parameters!$E$7)^2))+1/(Parameters!$E$8)))+(SQRT((Parameters!$E$4)^2+(Parameters!$E$5)^2)))</f>
        <v>32.734255329473378</v>
      </c>
      <c r="H251" s="15">
        <f t="shared" si="7"/>
        <v>2.1700393062437682</v>
      </c>
    </row>
    <row r="252" spans="2:8" x14ac:dyDescent="0.25">
      <c r="B252" s="15">
        <v>249</v>
      </c>
      <c r="C252" s="15">
        <f>(Data!$G$5-B252)/Data!$G$5</f>
        <v>0.83399999999999996</v>
      </c>
      <c r="D252" s="15">
        <f>Data!$C$11^2/((Parameters!$E$4+Parameters!$E$6/C252)^2+(Parameters!$E$5+Parameters!$E$7)^2)</f>
        <v>1032.5140478721332</v>
      </c>
      <c r="E252" s="15">
        <f t="shared" si="6"/>
        <v>32.132756618007946</v>
      </c>
      <c r="F252" s="15">
        <f>3/(Data!$G$5*PI()/30)*D252*Parameters!$E$6/C252</f>
        <v>83.597834009254314</v>
      </c>
      <c r="G252" s="15">
        <f>Data!$C$11/((((SQRT((Parameters!$E$6/C252)^2+(Parameters!$E$7)^2))*1/(Parameters!$E$8))/((SQRT((Parameters!$E$6/C252)^2+(Parameters!$E$7)^2))+1/(Parameters!$E$8)))+(SQRT((Parameters!$E$4)^2+(Parameters!$E$5)^2)))</f>
        <v>32.728602719714786</v>
      </c>
      <c r="H252" s="15">
        <f t="shared" si="7"/>
        <v>2.179831831789786</v>
      </c>
    </row>
    <row r="253" spans="2:8" x14ac:dyDescent="0.25">
      <c r="B253" s="15">
        <v>250</v>
      </c>
      <c r="C253" s="15">
        <f>(Data!$G$5-B253)/Data!$G$5</f>
        <v>0.83333333333333337</v>
      </c>
      <c r="D253" s="15">
        <f>Data!$C$11^2/((Parameters!$E$4+Parameters!$E$6/C253)^2+(Parameters!$E$5+Parameters!$E$7)^2)</f>
        <v>1032.1823396247705</v>
      </c>
      <c r="E253" s="15">
        <f t="shared" si="6"/>
        <v>32.127594675368563</v>
      </c>
      <c r="F253" s="15">
        <f>3/(Data!$G$5*PI()/30)*D253*Parameters!$E$6/C253</f>
        <v>83.637833925380178</v>
      </c>
      <c r="G253" s="15">
        <f>Data!$C$11/((((SQRT((Parameters!$E$6/C253)^2+(Parameters!$E$7)^2))*1/(Parameters!$E$8))/((SQRT((Parameters!$E$6/C253)^2+(Parameters!$E$7)^2))+1/(Parameters!$E$8)))+(SQRT((Parameters!$E$4)^2+(Parameters!$E$5)^2)))</f>
        <v>32.722940624296726</v>
      </c>
      <c r="H253" s="15">
        <f t="shared" si="7"/>
        <v>2.189633371851146</v>
      </c>
    </row>
    <row r="254" spans="2:8" x14ac:dyDescent="0.25">
      <c r="B254" s="15">
        <v>251</v>
      </c>
      <c r="C254" s="15">
        <f>(Data!$G$5-B254)/Data!$G$5</f>
        <v>0.83266666666666667</v>
      </c>
      <c r="D254" s="15">
        <f>Data!$C$11^2/((Parameters!$E$4+Parameters!$E$6/C254)^2+(Parameters!$E$5+Parameters!$E$7)^2)</f>
        <v>1031.8501437682905</v>
      </c>
      <c r="E254" s="15">
        <f t="shared" si="6"/>
        <v>32.12242431337166</v>
      </c>
      <c r="F254" s="15">
        <f>3/(Data!$G$5*PI()/30)*D254*Parameters!$E$6/C254</f>
        <v>83.677858349965106</v>
      </c>
      <c r="G254" s="15">
        <f>Data!$C$11/((((SQRT((Parameters!$E$6/C254)^2+(Parameters!$E$7)^2))*1/(Parameters!$E$8))/((SQRT((Parameters!$E$6/C254)^2+(Parameters!$E$7)^2))+1/(Parameters!$E$8)))+(SQRT((Parameters!$E$4)^2+(Parameters!$E$5)^2)))</f>
        <v>32.717269023767699</v>
      </c>
      <c r="H254" s="15">
        <f t="shared" si="7"/>
        <v>2.199443933671827</v>
      </c>
    </row>
    <row r="255" spans="2:8" x14ac:dyDescent="0.25">
      <c r="B255" s="15">
        <v>252</v>
      </c>
      <c r="C255" s="15">
        <f>(Data!$G$5-B255)/Data!$G$5</f>
        <v>0.83199999999999996</v>
      </c>
      <c r="D255" s="15">
        <f>Data!$C$11^2/((Parameters!$E$4+Parameters!$E$6/C255)^2+(Parameters!$E$5+Parameters!$E$7)^2)</f>
        <v>1031.5174593578458</v>
      </c>
      <c r="E255" s="15">
        <f t="shared" si="6"/>
        <v>32.117245513241727</v>
      </c>
      <c r="F255" s="15">
        <f>3/(Data!$G$5*PI()/30)*D255*Parameters!$E$6/C255</f>
        <v>83.717907265239873</v>
      </c>
      <c r="G255" s="15">
        <f>Data!$C$11/((((SQRT((Parameters!$E$6/C255)^2+(Parameters!$E$7)^2))*1/(Parameters!$E$8))/((SQRT((Parameters!$E$6/C255)^2+(Parameters!$E$7)^2))+1/(Parameters!$E$8)))+(SQRT((Parameters!$E$4)^2+(Parameters!$E$5)^2)))</f>
        <v>32.711587898630995</v>
      </c>
      <c r="H255" s="15">
        <f t="shared" si="7"/>
        <v>2.209263524482469</v>
      </c>
    </row>
    <row r="256" spans="2:8" x14ac:dyDescent="0.25">
      <c r="B256" s="15">
        <v>253</v>
      </c>
      <c r="C256" s="15">
        <f>(Data!$G$5-B256)/Data!$G$5</f>
        <v>0.83133333333333337</v>
      </c>
      <c r="D256" s="15">
        <f>Data!$C$11^2/((Parameters!$E$4+Parameters!$E$6/C256)^2+(Parameters!$E$5+Parameters!$E$7)^2)</f>
        <v>1031.1842854464783</v>
      </c>
      <c r="E256" s="15">
        <f t="shared" si="6"/>
        <v>32.112058256151663</v>
      </c>
      <c r="F256" s="15">
        <f>3/(Data!$G$5*PI()/30)*D256*Parameters!$E$6/C256</f>
        <v>83.757980653206801</v>
      </c>
      <c r="G256" s="15">
        <f>Data!$C$11/((((SQRT((Parameters!$E$6/C256)^2+(Parameters!$E$7)^2))*1/(Parameters!$E$8))/((SQRT((Parameters!$E$6/C256)^2+(Parameters!$E$7)^2))+1/(Parameters!$E$8)))+(SQRT((Parameters!$E$4)^2+(Parameters!$E$5)^2)))</f>
        <v>32.705897229344679</v>
      </c>
      <c r="H256" s="15">
        <f t="shared" si="7"/>
        <v>2.2190921515002175</v>
      </c>
    </row>
    <row r="257" spans="2:8" x14ac:dyDescent="0.25">
      <c r="B257" s="15">
        <v>254</v>
      </c>
      <c r="C257" s="15">
        <f>(Data!$G$5-B257)/Data!$G$5</f>
        <v>0.83066666666666666</v>
      </c>
      <c r="D257" s="15">
        <f>Data!$C$11^2/((Parameters!$E$4+Parameters!$E$6/C257)^2+(Parameters!$E$5+Parameters!$E$7)^2)</f>
        <v>1030.8506210851156</v>
      </c>
      <c r="E257" s="15">
        <f t="shared" si="6"/>
        <v>32.106862523222595</v>
      </c>
      <c r="F257" s="15">
        <f>3/(Data!$G$5*PI()/30)*D257*Parameters!$E$6/C257</f>
        <v>83.798078495638705</v>
      </c>
      <c r="G257" s="15">
        <f>Data!$C$11/((((SQRT((Parameters!$E$6/C257)^2+(Parameters!$E$7)^2))*1/(Parameters!$E$8))/((SQRT((Parameters!$E$6/C257)^2+(Parameters!$E$7)^2))+1/(Parameters!$E$8)))+(SQRT((Parameters!$E$4)^2+(Parameters!$E$5)^2)))</f>
        <v>32.700196996321402</v>
      </c>
      <c r="H257" s="15">
        <f t="shared" si="7"/>
        <v>2.2289298219285731</v>
      </c>
    </row>
    <row r="258" spans="2:8" x14ac:dyDescent="0.25">
      <c r="B258" s="15">
        <v>255</v>
      </c>
      <c r="C258" s="15">
        <f>(Data!$G$5-B258)/Data!$G$5</f>
        <v>0.83</v>
      </c>
      <c r="D258" s="15">
        <f>Data!$C$11^2/((Parameters!$E$4+Parameters!$E$6/C258)^2+(Parameters!$E$5+Parameters!$E$7)^2)</f>
        <v>1030.516465322567</v>
      </c>
      <c r="E258" s="15">
        <f t="shared" si="6"/>
        <v>32.10165829552372</v>
      </c>
      <c r="F258" s="15">
        <f>3/(Data!$G$5*PI()/30)*D258*Parameters!$E$6/C258</f>
        <v>83.838200774077279</v>
      </c>
      <c r="G258" s="15">
        <f>Data!$C$11/((((SQRT((Parameters!$E$6/C258)^2+(Parameters!$E$7)^2))*1/(Parameters!$E$8))/((SQRT((Parameters!$E$6/C258)^2+(Parameters!$E$7)^2))+1/(Parameters!$E$8)))+(SQRT((Parameters!$E$4)^2+(Parameters!$E$5)^2)))</f>
        <v>32.694487179928359</v>
      </c>
      <c r="H258" s="15">
        <f t="shared" si="7"/>
        <v>2.2387765429572317</v>
      </c>
    </row>
    <row r="259" spans="2:8" x14ac:dyDescent="0.25">
      <c r="B259" s="15">
        <v>256</v>
      </c>
      <c r="C259" s="15">
        <f>(Data!$G$5-B259)/Data!$G$5</f>
        <v>0.82933333333333337</v>
      </c>
      <c r="D259" s="15">
        <f>Data!$C$11^2/((Parameters!$E$4+Parameters!$E$6/C259)^2+(Parameters!$E$5+Parameters!$E$7)^2)</f>
        <v>1030.1818172055177</v>
      </c>
      <c r="E259" s="15">
        <f t="shared" si="6"/>
        <v>32.096445554072147</v>
      </c>
      <c r="F259" s="15">
        <f>3/(Data!$G$5*PI()/30)*D259*Parameters!$E$6/C259</f>
        <v>83.878347469832107</v>
      </c>
      <c r="G259" s="15">
        <f>Data!$C$11/((((SQRT((Parameters!$E$6/C259)^2+(Parameters!$E$7)^2))*1/(Parameters!$E$8))/((SQRT((Parameters!$E$6/C259)^2+(Parameters!$E$7)^2))+1/(Parameters!$E$8)))+(SQRT((Parameters!$E$4)^2+(Parameters!$E$5)^2)))</f>
        <v>32.688767760487117</v>
      </c>
      <c r="H259" s="15">
        <f t="shared" si="7"/>
        <v>2.2486323217619333</v>
      </c>
    </row>
    <row r="260" spans="2:8" x14ac:dyDescent="0.25">
      <c r="B260" s="15">
        <v>257</v>
      </c>
      <c r="C260" s="15">
        <f>(Data!$G$5-B260)/Data!$G$5</f>
        <v>0.82866666666666666</v>
      </c>
      <c r="D260" s="15">
        <f>Data!$C$11^2/((Parameters!$E$4+Parameters!$E$6/C260)^2+(Parameters!$E$5+Parameters!$E$7)^2)</f>
        <v>1029.8466757785243</v>
      </c>
      <c r="E260" s="15">
        <f t="shared" ref="E260:E323" si="8">SQRT(D260)</f>
        <v>32.091224279832709</v>
      </c>
      <c r="F260" s="15">
        <f>3/(Data!$G$5*PI()/30)*D260*Parameters!$E$6/C260</f>
        <v>83.918518563979077</v>
      </c>
      <c r="G260" s="15">
        <f>Data!$C$11/((((SQRT((Parameters!$E$6/C260)^2+(Parameters!$E$7)^2))*1/(Parameters!$E$8))/((SQRT((Parameters!$E$6/C260)^2+(Parameters!$E$7)^2))+1/(Parameters!$E$8)))+(SQRT((Parameters!$E$4)^2+(Parameters!$E$5)^2)))</f>
        <v>32.683038718273551</v>
      </c>
      <c r="H260" s="15">
        <f t="shared" ref="H260:H323" si="9">(F260*B260*PI()/30)/1000</f>
        <v>2.2584971655042994</v>
      </c>
    </row>
    <row r="261" spans="2:8" x14ac:dyDescent="0.25">
      <c r="B261" s="15">
        <v>258</v>
      </c>
      <c r="C261" s="15">
        <f>(Data!$G$5-B261)/Data!$G$5</f>
        <v>0.82799999999999996</v>
      </c>
      <c r="D261" s="15">
        <f>Data!$C$11^2/((Parameters!$E$4+Parameters!$E$6/C261)^2+(Parameters!$E$5+Parameters!$E$7)^2)</f>
        <v>1029.511040084011</v>
      </c>
      <c r="E261" s="15">
        <f t="shared" si="8"/>
        <v>32.085994453717824</v>
      </c>
      <c r="F261" s="15">
        <f>3/(Data!$G$5*PI()/30)*D261*Parameters!$E$6/C261</f>
        <v>83.958714037359243</v>
      </c>
      <c r="G261" s="15">
        <f>Data!$C$11/((((SQRT((Parameters!$E$6/C261)^2+(Parameters!$E$7)^2))*1/(Parameters!$E$8))/((SQRT((Parameters!$E$6/C261)^2+(Parameters!$E$7)^2))+1/(Parameters!$E$8)))+(SQRT((Parameters!$E$4)^2+(Parameters!$E$5)^2)))</f>
        <v>32.677300033517703</v>
      </c>
      <c r="H261" s="15">
        <f t="shared" si="9"/>
        <v>2.2683710813316806</v>
      </c>
    </row>
    <row r="262" spans="2:8" x14ac:dyDescent="0.25">
      <c r="B262" s="15">
        <v>259</v>
      </c>
      <c r="C262" s="15">
        <f>(Data!$G$5-B262)/Data!$G$5</f>
        <v>0.82733333333333337</v>
      </c>
      <c r="D262" s="15">
        <f>Data!$C$11^2/((Parameters!$E$4+Parameters!$E$6/C262)^2+(Parameters!$E$5+Parameters!$E$7)^2)</f>
        <v>1029.1749091622635</v>
      </c>
      <c r="E262" s="15">
        <f t="shared" si="8"/>
        <v>32.080756056587312</v>
      </c>
      <c r="F262" s="15">
        <f>3/(Data!$G$5*PI()/30)*D262*Parameters!$E$6/C262</f>
        <v>83.998933870577403</v>
      </c>
      <c r="G262" s="15">
        <f>Data!$C$11/((((SQRT((Parameters!$E$6/C262)^2+(Parameters!$E$7)^2))*1/(Parameters!$E$8))/((SQRT((Parameters!$E$6/C262)^2+(Parameters!$E$7)^2))+1/(Parameters!$E$8)))+(SQRT((Parameters!$E$4)^2+(Parameters!$E$5)^2)))</f>
        <v>32.671551686403667</v>
      </c>
      <c r="H262" s="15">
        <f t="shared" si="9"/>
        <v>2.2782540763769945</v>
      </c>
    </row>
    <row r="263" spans="2:8" x14ac:dyDescent="0.25">
      <c r="B263" s="15">
        <v>260</v>
      </c>
      <c r="C263" s="15">
        <f>(Data!$G$5-B263)/Data!$G$5</f>
        <v>0.82666666666666666</v>
      </c>
      <c r="D263" s="15">
        <f>Data!$C$11^2/((Parameters!$E$4+Parameters!$E$6/C263)^2+(Parameters!$E$5+Parameters!$E$7)^2)</f>
        <v>1028.8382820514253</v>
      </c>
      <c r="E263" s="15">
        <f t="shared" si="8"/>
        <v>32.075509069248227</v>
      </c>
      <c r="F263" s="15">
        <f>3/(Data!$G$5*PI()/30)*D263*Parameters!$E$6/C263</f>
        <v>84.039178044000778</v>
      </c>
      <c r="G263" s="15">
        <f>Data!$C$11/((((SQRT((Parameters!$E$6/C263)^2+(Parameters!$E$7)^2))*1/(Parameters!$E$8))/((SQRT((Parameters!$E$6/C263)^2+(Parameters!$E$7)^2))+1/(Parameters!$E$8)))+(SQRT((Parameters!$E$4)^2+(Parameters!$E$5)^2)))</f>
        <v>32.6657936570695</v>
      </c>
      <c r="H263" s="15">
        <f t="shared" si="9"/>
        <v>2.2881461577585647</v>
      </c>
    </row>
    <row r="264" spans="2:8" x14ac:dyDescent="0.25">
      <c r="B264" s="15">
        <v>261</v>
      </c>
      <c r="C264" s="15">
        <f>(Data!$G$5-B264)/Data!$G$5</f>
        <v>0.82599999999999996</v>
      </c>
      <c r="D264" s="15">
        <f>Data!$C$11^2/((Parameters!$E$4+Parameters!$E$6/C264)^2+(Parameters!$E$5+Parameters!$E$7)^2)</f>
        <v>1028.501157787492</v>
      </c>
      <c r="E264" s="15">
        <f t="shared" si="8"/>
        <v>32.070253472454688</v>
      </c>
      <c r="F264" s="15">
        <f>3/(Data!$G$5*PI()/30)*D264*Parameters!$E$6/C264</f>
        <v>84.07944653775759</v>
      </c>
      <c r="G264" s="15">
        <f>Data!$C$11/((((SQRT((Parameters!$E$6/C264)^2+(Parameters!$E$7)^2))*1/(Parameters!$E$8))/((SQRT((Parameters!$E$6/C264)^2+(Parameters!$E$7)^2))+1/(Parameters!$E$8)))+(SQRT((Parameters!$E$4)^2+(Parameters!$E$5)^2)))</f>
        <v>32.66002592560708</v>
      </c>
      <c r="H264" s="15">
        <f t="shared" si="9"/>
        <v>2.2980473325799609</v>
      </c>
    </row>
    <row r="265" spans="2:8" x14ac:dyDescent="0.25">
      <c r="B265" s="15">
        <v>262</v>
      </c>
      <c r="C265" s="15">
        <f>(Data!$G$5-B265)/Data!$G$5</f>
        <v>0.82533333333333336</v>
      </c>
      <c r="D265" s="15">
        <f>Data!$C$11^2/((Parameters!$E$4+Parameters!$E$6/C265)^2+(Parameters!$E$5+Parameters!$E$7)^2)</f>
        <v>1028.1635354043085</v>
      </c>
      <c r="E265" s="15">
        <f t="shared" si="8"/>
        <v>32.064989246907736</v>
      </c>
      <c r="F265" s="15">
        <f>3/(Data!$G$5*PI()/30)*D265*Parameters!$E$6/C265</f>
        <v>84.119739331735971</v>
      </c>
      <c r="G265" s="15">
        <f>Data!$C$11/((((SQRT((Parameters!$E$6/C265)^2+(Parameters!$E$7)^2))*1/(Parameters!$E$8))/((SQRT((Parameters!$E$6/C265)^2+(Parameters!$E$7)^2))+1/(Parameters!$E$8)))+(SQRT((Parameters!$E$4)^2+(Parameters!$E$5)^2)))</f>
        <v>32.654248472062022</v>
      </c>
      <c r="H265" s="15">
        <f t="shared" si="9"/>
        <v>2.307957607929839</v>
      </c>
    </row>
    <row r="266" spans="2:8" x14ac:dyDescent="0.25">
      <c r="B266" s="15">
        <v>263</v>
      </c>
      <c r="C266" s="15">
        <f>(Data!$G$5-B266)/Data!$G$5</f>
        <v>0.82466666666666666</v>
      </c>
      <c r="D266" s="15">
        <f>Data!$C$11^2/((Parameters!$E$4+Parameters!$E$6/C266)^2+(Parameters!$E$5+Parameters!$E$7)^2)</f>
        <v>1027.825413933562</v>
      </c>
      <c r="E266" s="15">
        <f t="shared" si="8"/>
        <v>32.059716373255114</v>
      </c>
      <c r="F266" s="15">
        <f>3/(Data!$G$5*PI()/30)*D266*Parameters!$E$6/C266</f>
        <v>84.160056405582253</v>
      </c>
      <c r="G266" s="15">
        <f>Data!$C$11/((((SQRT((Parameters!$E$6/C266)^2+(Parameters!$E$7)^2))*1/(Parameters!$E$8))/((SQRT((Parameters!$E$6/C266)^2+(Parameters!$E$7)^2))+1/(Parameters!$E$8)))+(SQRT((Parameters!$E$4)^2+(Parameters!$E$5)^2)))</f>
        <v>32.648461276433537</v>
      </c>
      <c r="H266" s="15">
        <f t="shared" si="9"/>
        <v>2.3178769908817731</v>
      </c>
    </row>
    <row r="267" spans="2:8" x14ac:dyDescent="0.25">
      <c r="B267" s="15">
        <v>264</v>
      </c>
      <c r="C267" s="15">
        <f>(Data!$G$5-B267)/Data!$G$5</f>
        <v>0.82399999999999995</v>
      </c>
      <c r="D267" s="15">
        <f>Data!$C$11^2/((Parameters!$E$4+Parameters!$E$6/C267)^2+(Parameters!$E$5+Parameters!$E$7)^2)</f>
        <v>1027.486792404778</v>
      </c>
      <c r="E267" s="15">
        <f t="shared" si="8"/>
        <v>32.054434832091147</v>
      </c>
      <c r="F267" s="15">
        <f>3/(Data!$G$5*PI()/30)*D267*Parameters!$E$6/C267</f>
        <v>84.200397738699806</v>
      </c>
      <c r="G267" s="15">
        <f>Data!$C$11/((((SQRT((Parameters!$E$6/C267)^2+(Parameters!$E$7)^2))*1/(Parameters!$E$8))/((SQRT((Parameters!$E$6/C267)^2+(Parameters!$E$7)^2))+1/(Parameters!$E$8)))+(SQRT((Parameters!$E$4)^2+(Parameters!$E$5)^2)))</f>
        <v>32.642664318674335</v>
      </c>
      <c r="H267" s="15">
        <f t="shared" si="9"/>
        <v>2.3278054884940937</v>
      </c>
    </row>
    <row r="268" spans="2:8" x14ac:dyDescent="0.25">
      <c r="B268" s="15">
        <v>265</v>
      </c>
      <c r="C268" s="15">
        <f>(Data!$G$5-B268)/Data!$G$5</f>
        <v>0.82333333333333336</v>
      </c>
      <c r="D268" s="15">
        <f>Data!$C$11^2/((Parameters!$E$4+Parameters!$E$6/C268)^2+(Parameters!$E$5+Parameters!$E$7)^2)</f>
        <v>1027.1476698453162</v>
      </c>
      <c r="E268" s="15">
        <f t="shared" si="8"/>
        <v>32.049144603956535</v>
      </c>
      <c r="F268" s="15">
        <f>3/(Data!$G$5*PI()/30)*D268*Parameters!$E$6/C268</f>
        <v>84.240763310247672</v>
      </c>
      <c r="G268" s="15">
        <f>Data!$C$11/((((SQRT((Parameters!$E$6/C268)^2+(Parameters!$E$7)^2))*1/(Parameters!$E$8))/((SQRT((Parameters!$E$6/C268)^2+(Parameters!$E$7)^2))+1/(Parameters!$E$8)))+(SQRT((Parameters!$E$4)^2+(Parameters!$E$5)^2)))</f>
        <v>32.636857578690503</v>
      </c>
      <c r="H268" s="15">
        <f t="shared" si="9"/>
        <v>2.3377431078097239</v>
      </c>
    </row>
    <row r="269" spans="2:8" x14ac:dyDescent="0.25">
      <c r="B269" s="15">
        <v>266</v>
      </c>
      <c r="C269" s="15">
        <f>(Data!$G$5-B269)/Data!$G$5</f>
        <v>0.82266666666666666</v>
      </c>
      <c r="D269" s="15">
        <f>Data!$C$11^2/((Parameters!$E$4+Parameters!$E$6/C269)^2+(Parameters!$E$5+Parameters!$E$7)^2)</f>
        <v>1026.8080452803654</v>
      </c>
      <c r="E269" s="15">
        <f t="shared" si="8"/>
        <v>32.043845669338211</v>
      </c>
      <c r="F269" s="15">
        <f>3/(Data!$G$5*PI()/30)*D269*Parameters!$E$6/C269</f>
        <v>84.281153099139104</v>
      </c>
      <c r="G269" s="15">
        <f>Data!$C$11/((((SQRT((Parameters!$E$6/C269)^2+(Parameters!$E$7)^2))*1/(Parameters!$E$8))/((SQRT((Parameters!$E$6/C269)^2+(Parameters!$E$7)^2))+1/(Parameters!$E$8)))+(SQRT((Parameters!$E$4)^2+(Parameters!$E$5)^2)))</f>
        <v>32.631041036341394</v>
      </c>
      <c r="H269" s="15">
        <f t="shared" si="9"/>
        <v>2.3476898558560109</v>
      </c>
    </row>
    <row r="270" spans="2:8" x14ac:dyDescent="0.25">
      <c r="B270" s="15">
        <v>267</v>
      </c>
      <c r="C270" s="15">
        <f>(Data!$G$5-B270)/Data!$G$5</f>
        <v>0.82199999999999995</v>
      </c>
      <c r="D270" s="15">
        <f>Data!$C$11^2/((Parameters!$E$4+Parameters!$E$6/C270)^2+(Parameters!$E$5+Parameters!$E$7)^2)</f>
        <v>1026.4679177329385</v>
      </c>
      <c r="E270" s="15">
        <f t="shared" si="8"/>
        <v>32.038538008669164</v>
      </c>
      <c r="F270" s="15">
        <f>3/(Data!$G$5*PI()/30)*D270*Parameters!$E$6/C270</f>
        <v>84.321567084040254</v>
      </c>
      <c r="G270" s="15">
        <f>Data!$C$11/((((SQRT((Parameters!$E$6/C270)^2+(Parameters!$E$7)^2))*1/(Parameters!$E$8))/((SQRT((Parameters!$E$6/C270)^2+(Parameters!$E$7)^2))+1/(Parameters!$E$8)))+(SQRT((Parameters!$E$4)^2+(Parameters!$E$5)^2)))</f>
        <v>32.625214671439515</v>
      </c>
      <c r="H270" s="15">
        <f t="shared" si="9"/>
        <v>2.3576457396445578</v>
      </c>
    </row>
    <row r="271" spans="2:8" x14ac:dyDescent="0.25">
      <c r="B271" s="15">
        <v>268</v>
      </c>
      <c r="C271" s="15">
        <f>(Data!$G$5-B271)/Data!$G$5</f>
        <v>0.82133333333333336</v>
      </c>
      <c r="D271" s="15">
        <f>Data!$C$11^2/((Parameters!$E$4+Parameters!$E$6/C271)^2+(Parameters!$E$5+Parameters!$E$7)^2)</f>
        <v>1026.1272862238673</v>
      </c>
      <c r="E271" s="15">
        <f t="shared" si="8"/>
        <v>32.033221602328219</v>
      </c>
      <c r="F271" s="15">
        <f>3/(Data!$G$5*PI()/30)*D271*Parameters!$E$6/C271</f>
        <v>84.362005243368642</v>
      </c>
      <c r="G271" s="15">
        <f>Data!$C$11/((((SQRT((Parameters!$E$6/C271)^2+(Parameters!$E$7)^2))*1/(Parameters!$E$8))/((SQRT((Parameters!$E$6/C271)^2+(Parameters!$E$7)^2))+1/(Parameters!$E$8)))+(SQRT((Parameters!$E$4)^2+(Parameters!$E$5)^2)))</f>
        <v>32.619378463750408</v>
      </c>
      <c r="H271" s="15">
        <f t="shared" si="9"/>
        <v>2.3676107661710568</v>
      </c>
    </row>
    <row r="272" spans="2:8" x14ac:dyDescent="0.25">
      <c r="B272" s="15">
        <v>269</v>
      </c>
      <c r="C272" s="15">
        <f>(Data!$G$5-B272)/Data!$G$5</f>
        <v>0.82066666666666666</v>
      </c>
      <c r="D272" s="15">
        <f>Data!$C$11^2/((Parameters!$E$4+Parameters!$E$6/C272)^2+(Parameters!$E$5+Parameters!$E$7)^2)</f>
        <v>1025.7861497717993</v>
      </c>
      <c r="E272" s="15">
        <f t="shared" si="8"/>
        <v>32.027896430639949</v>
      </c>
      <c r="F272" s="15">
        <f>3/(Data!$G$5*PI()/30)*D272*Parameters!$E$6/C272</f>
        <v>84.402467555291963</v>
      </c>
      <c r="G272" s="15">
        <f>Data!$C$11/((((SQRT((Parameters!$E$6/C272)^2+(Parameters!$E$7)^2))*1/(Parameters!$E$8))/((SQRT((Parameters!$E$6/C272)^2+(Parameters!$E$7)^2))+1/(Parameters!$E$8)))+(SQRT((Parameters!$E$4)^2+(Parameters!$E$5)^2)))</f>
        <v>32.613532392992518</v>
      </c>
      <c r="H272" s="15">
        <f t="shared" si="9"/>
        <v>2.3775849424151199</v>
      </c>
    </row>
    <row r="273" spans="2:8" x14ac:dyDescent="0.25">
      <c r="B273" s="15">
        <v>270</v>
      </c>
      <c r="C273" s="15">
        <f>(Data!$G$5-B273)/Data!$G$5</f>
        <v>0.82</v>
      </c>
      <c r="D273" s="15">
        <f>Data!$C$11^2/((Parameters!$E$4+Parameters!$E$6/C273)^2+(Parameters!$E$5+Parameters!$E$7)^2)</f>
        <v>1025.4445073931909</v>
      </c>
      <c r="E273" s="15">
        <f t="shared" si="8"/>
        <v>32.02256247387443</v>
      </c>
      <c r="F273" s="15">
        <f>3/(Data!$G$5*PI()/30)*D273*Parameters!$E$6/C273</f>
        <v>84.442953997726491</v>
      </c>
      <c r="G273" s="15">
        <f>Data!$C$11/((((SQRT((Parameters!$E$6/C273)^2+(Parameters!$E$7)^2))*1/(Parameters!$E$8))/((SQRT((Parameters!$E$6/C273)^2+(Parameters!$E$7)^2))+1/(Parameters!$E$8)))+(SQRT((Parameters!$E$4)^2+(Parameters!$E$5)^2)))</f>
        <v>32.60767643883711</v>
      </c>
      <c r="H273" s="15">
        <f t="shared" si="9"/>
        <v>2.3875682753401053</v>
      </c>
    </row>
    <row r="274" spans="2:8" x14ac:dyDescent="0.25">
      <c r="B274" s="15">
        <v>271</v>
      </c>
      <c r="C274" s="15">
        <f>(Data!$G$5-B274)/Data!$G$5</f>
        <v>0.81933333333333336</v>
      </c>
      <c r="D274" s="15">
        <f>Data!$C$11^2/((Parameters!$E$4+Parameters!$E$6/C274)^2+(Parameters!$E$5+Parameters!$E$7)^2)</f>
        <v>1025.1023581023042</v>
      </c>
      <c r="E274" s="15">
        <f t="shared" si="8"/>
        <v>32.017219712247098</v>
      </c>
      <c r="F274" s="15">
        <f>3/(Data!$G$5*PI()/30)*D274*Parameters!$E$6/C274</f>
        <v>84.483464548335718</v>
      </c>
      <c r="G274" s="15">
        <f>Data!$C$11/((((SQRT((Parameters!$E$6/C274)^2+(Parameters!$E$7)^2))*1/(Parameters!$E$8))/((SQRT((Parameters!$E$6/C274)^2+(Parameters!$E$7)^2))+1/(Parameters!$E$8)))+(SQRT((Parameters!$E$4)^2+(Parameters!$E$5)^2)))</f>
        <v>32.601810580908122</v>
      </c>
      <c r="H274" s="15">
        <f t="shared" si="9"/>
        <v>2.3975607718929486</v>
      </c>
    </row>
    <row r="275" spans="2:8" x14ac:dyDescent="0.25">
      <c r="B275" s="15">
        <v>272</v>
      </c>
      <c r="C275" s="15">
        <f>(Data!$G$5-B275)/Data!$G$5</f>
        <v>0.81866666666666665</v>
      </c>
      <c r="D275" s="15">
        <f>Data!$C$11^2/((Parameters!$E$4+Parameters!$E$6/C275)^2+(Parameters!$E$5+Parameters!$E$7)^2)</f>
        <v>1024.7597009112014</v>
      </c>
      <c r="E275" s="15">
        <f t="shared" si="8"/>
        <v>32.011868125918575</v>
      </c>
      <c r="F275" s="15">
        <f>3/(Data!$G$5*PI()/30)*D275*Parameters!$E$6/C275</f>
        <v>84.523999184529046</v>
      </c>
      <c r="G275" s="15">
        <f>Data!$C$11/((((SQRT((Parameters!$E$6/C275)^2+(Parameters!$E$7)^2))*1/(Parameters!$E$8))/((SQRT((Parameters!$E$6/C275)^2+(Parameters!$E$7)^2))+1/(Parameters!$E$8)))+(SQRT((Parameters!$E$4)^2+(Parameters!$E$5)^2)))</f>
        <v>32.595934798782082</v>
      </c>
      <c r="H275" s="15">
        <f t="shared" si="9"/>
        <v>2.4075624390039909</v>
      </c>
    </row>
    <row r="276" spans="2:8" x14ac:dyDescent="0.25">
      <c r="B276" s="15">
        <v>273</v>
      </c>
      <c r="C276" s="15">
        <f>(Data!$G$5-B276)/Data!$G$5</f>
        <v>0.81799999999999995</v>
      </c>
      <c r="D276" s="15">
        <f>Data!$C$11^2/((Parameters!$E$4+Parameters!$E$6/C276)^2+(Parameters!$E$5+Parameters!$E$7)^2)</f>
        <v>1024.4165348297399</v>
      </c>
      <c r="E276" s="15">
        <f t="shared" si="8"/>
        <v>32.006507694994468</v>
      </c>
      <c r="F276" s="15">
        <f>3/(Data!$G$5*PI()/30)*D276*Parameters!$E$6/C276</f>
        <v>84.564557883460068</v>
      </c>
      <c r="G276" s="15">
        <f>Data!$C$11/((((SQRT((Parameters!$E$6/C276)^2+(Parameters!$E$7)^2))*1/(Parameters!$E$8))/((SQRT((Parameters!$E$6/C276)^2+(Parameters!$E$7)^2))+1/(Parameters!$E$8)))+(SQRT((Parameters!$E$4)^2+(Parameters!$E$5)^2)))</f>
        <v>32.590049071987956</v>
      </c>
      <c r="H276" s="15">
        <f t="shared" si="9"/>
        <v>2.4175732835867976</v>
      </c>
    </row>
    <row r="277" spans="2:8" x14ac:dyDescent="0.25">
      <c r="B277" s="15">
        <v>274</v>
      </c>
      <c r="C277" s="15">
        <f>(Data!$G$5-B277)/Data!$G$5</f>
        <v>0.81733333333333336</v>
      </c>
      <c r="D277" s="15">
        <f>Data!$C$11^2/((Parameters!$E$4+Parameters!$E$6/C277)^2+(Parameters!$E$5+Parameters!$E$7)^2)</f>
        <v>1024.0728588655688</v>
      </c>
      <c r="E277" s="15">
        <f t="shared" si="8"/>
        <v>32.001138399525239</v>
      </c>
      <c r="F277" s="15">
        <f>3/(Data!$G$5*PI()/30)*D277*Parameters!$E$6/C277</f>
        <v>84.60514062202553</v>
      </c>
      <c r="G277" s="15">
        <f>Data!$C$11/((((SQRT((Parameters!$E$6/C277)^2+(Parameters!$E$7)^2))*1/(Parameters!$E$8))/((SQRT((Parameters!$E$6/C277)^2+(Parameters!$E$7)^2))+1/(Parameters!$E$8)))+(SQRT((Parameters!$E$4)^2+(Parameters!$E$5)^2)))</f>
        <v>32.584153380007074</v>
      </c>
      <c r="H277" s="15">
        <f t="shared" si="9"/>
        <v>2.4275933125379927</v>
      </c>
    </row>
    <row r="278" spans="2:8" x14ac:dyDescent="0.25">
      <c r="B278" s="15">
        <v>275</v>
      </c>
      <c r="C278" s="15">
        <f>(Data!$G$5-B278)/Data!$G$5</f>
        <v>0.81666666666666665</v>
      </c>
      <c r="D278" s="15">
        <f>Data!$C$11^2/((Parameters!$E$4+Parameters!$E$6/C278)^2+(Parameters!$E$5+Parameters!$E$7)^2)</f>
        <v>1023.7286720241218</v>
      </c>
      <c r="E278" s="15">
        <f t="shared" si="8"/>
        <v>31.995760219505986</v>
      </c>
      <c r="F278" s="15">
        <f>3/(Data!$G$5*PI()/30)*D278*Parameters!$E$6/C278</f>
        <v>84.645747376863511</v>
      </c>
      <c r="G278" s="15">
        <f>Data!$C$11/((((SQRT((Parameters!$E$6/C278)^2+(Parameters!$E$7)^2))*1/(Parameters!$E$8))/((SQRT((Parameters!$E$6/C278)^2+(Parameters!$E$7)^2))+1/(Parameters!$E$8)))+(SQRT((Parameters!$E$4)^2+(Parameters!$E$5)^2)))</f>
        <v>32.57824770227294</v>
      </c>
      <c r="H278" s="15">
        <f t="shared" si="9"/>
        <v>2.4376225327370764</v>
      </c>
    </row>
    <row r="279" spans="2:8" x14ac:dyDescent="0.25">
      <c r="B279" s="15">
        <v>276</v>
      </c>
      <c r="C279" s="15">
        <f>(Data!$G$5-B279)/Data!$G$5</f>
        <v>0.81599999999999995</v>
      </c>
      <c r="D279" s="15">
        <f>Data!$C$11^2/((Parameters!$E$4+Parameters!$E$6/C279)^2+(Parameters!$E$5+Parameters!$E$7)^2)</f>
        <v>1023.3839733086143</v>
      </c>
      <c r="E279" s="15">
        <f t="shared" si="8"/>
        <v>31.990373134876283</v>
      </c>
      <c r="F279" s="15">
        <f>3/(Data!$G$5*PI()/30)*D279*Parameters!$E$6/C279</f>
        <v>84.686378124352188</v>
      </c>
      <c r="G279" s="15">
        <f>Data!$C$11/((((SQRT((Parameters!$E$6/C279)^2+(Parameters!$E$7)^2))*1/(Parameters!$E$8))/((SQRT((Parameters!$E$6/C279)^2+(Parameters!$E$7)^2))+1/(Parameters!$E$8)))+(SQRT((Parameters!$E$4)^2+(Parameters!$E$5)^2)))</f>
        <v>32.572332018171188</v>
      </c>
      <c r="H279" s="15">
        <f t="shared" si="9"/>
        <v>2.4476609510462484</v>
      </c>
    </row>
    <row r="280" spans="2:8" x14ac:dyDescent="0.25">
      <c r="B280" s="15">
        <v>277</v>
      </c>
      <c r="C280" s="15">
        <f>(Data!$G$5-B280)/Data!$G$5</f>
        <v>0.81533333333333335</v>
      </c>
      <c r="D280" s="15">
        <f>Data!$C$11^2/((Parameters!$E$4+Parameters!$E$6/C280)^2+(Parameters!$E$5+Parameters!$E$7)^2)</f>
        <v>1023.0387617200381</v>
      </c>
      <c r="E280" s="15">
        <f t="shared" si="8"/>
        <v>31.984977125520007</v>
      </c>
      <c r="F280" s="15">
        <f>3/(Data!$G$5*PI()/30)*D280*Parameters!$E$6/C280</f>
        <v>84.727032840608274</v>
      </c>
      <c r="G280" s="15">
        <f>Data!$C$11/((((SQRT((Parameters!$E$6/C280)^2+(Parameters!$E$7)^2))*1/(Parameters!$E$8))/((SQRT((Parameters!$E$6/C280)^2+(Parameters!$E$7)^2))+1/(Parameters!$E$8)))+(SQRT((Parameters!$E$4)^2+(Parameters!$E$5)^2)))</f>
        <v>32.566406307039458</v>
      </c>
      <c r="H280" s="15">
        <f t="shared" si="9"/>
        <v>2.4577085743102316</v>
      </c>
    </row>
    <row r="281" spans="2:8" x14ac:dyDescent="0.25">
      <c r="B281" s="15">
        <v>278</v>
      </c>
      <c r="C281" s="15">
        <f>(Data!$G$5-B281)/Data!$G$5</f>
        <v>0.81466666666666665</v>
      </c>
      <c r="D281" s="15">
        <f>Data!$C$11^2/((Parameters!$E$4+Parameters!$E$6/C281)^2+(Parameters!$E$5+Parameters!$E$7)^2)</f>
        <v>1022.6930362571559</v>
      </c>
      <c r="E281" s="15">
        <f t="shared" si="8"/>
        <v>31.97957217126514</v>
      </c>
      <c r="F281" s="15">
        <f>3/(Data!$G$5*PI()/30)*D281*Parameters!$E$6/C281</f>
        <v>84.767711501485635</v>
      </c>
      <c r="G281" s="15">
        <f>Data!$C$11/((((SQRT((Parameters!$E$6/C281)^2+(Parameters!$E$7)^2))*1/(Parameters!$E$8))/((SQRT((Parameters!$E$6/C281)^2+(Parameters!$E$7)^2))+1/(Parameters!$E$8)))+(SQRT((Parameters!$E$4)^2+(Parameters!$E$5)^2)))</f>
        <v>32.560470548167203</v>
      </c>
      <c r="H281" s="15">
        <f t="shared" si="9"/>
        <v>2.467765409356093</v>
      </c>
    </row>
    <row r="282" spans="2:8" x14ac:dyDescent="0.25">
      <c r="B282" s="15">
        <v>279</v>
      </c>
      <c r="C282" s="15">
        <f>(Data!$G$5-B282)/Data!$G$5</f>
        <v>0.81399999999999995</v>
      </c>
      <c r="D282" s="15">
        <f>Data!$C$11^2/((Parameters!$E$4+Parameters!$E$6/C282)^2+(Parameters!$E$5+Parameters!$E$7)^2)</f>
        <v>1022.3467959164972</v>
      </c>
      <c r="E282" s="15">
        <f t="shared" si="8"/>
        <v>31.974158251883615</v>
      </c>
      <c r="F282" s="15">
        <f>3/(Data!$G$5*PI()/30)*D282*Parameters!$E$6/C282</f>
        <v>84.808414082573705</v>
      </c>
      <c r="G282" s="15">
        <f>Data!$C$11/((((SQRT((Parameters!$E$6/C282)^2+(Parameters!$E$7)^2))*1/(Parameters!$E$8))/((SQRT((Parameters!$E$6/C282)^2+(Parameters!$E$7)^2))+1/(Parameters!$E$8)))+(SQRT((Parameters!$E$4)^2+(Parameters!$E$5)^2)))</f>
        <v>32.554524720795683</v>
      </c>
      <c r="H282" s="15">
        <f t="shared" si="9"/>
        <v>2.4778314629930565</v>
      </c>
    </row>
    <row r="283" spans="2:8" x14ac:dyDescent="0.25">
      <c r="B283" s="15">
        <v>280</v>
      </c>
      <c r="C283" s="15">
        <f>(Data!$G$5-B283)/Data!$G$5</f>
        <v>0.81333333333333335</v>
      </c>
      <c r="D283" s="15">
        <f>Data!$C$11^2/((Parameters!$E$4+Parameters!$E$6/C283)^2+(Parameters!$E$5+Parameters!$E$7)^2)</f>
        <v>1022.0000396923535</v>
      </c>
      <c r="E283" s="15">
        <f t="shared" si="8"/>
        <v>31.968735347091126</v>
      </c>
      <c r="F283" s="15">
        <f>3/(Data!$G$5*PI()/30)*D283*Parameters!$E$6/C283</f>
        <v>84.849140559196087</v>
      </c>
      <c r="G283" s="15">
        <f>Data!$C$11/((((SQRT((Parameters!$E$6/C283)^2+(Parameters!$E$7)^2))*1/(Parameters!$E$8))/((SQRT((Parameters!$E$6/C283)^2+(Parameters!$E$7)^2))+1/(Parameters!$E$8)))+(SQRT((Parameters!$E$4)^2+(Parameters!$E$5)^2)))</f>
        <v>32.548568804117764</v>
      </c>
      <c r="H283" s="15">
        <f t="shared" si="9"/>
        <v>2.4879067420123295</v>
      </c>
    </row>
    <row r="284" spans="2:8" x14ac:dyDescent="0.25">
      <c r="B284" s="15">
        <v>281</v>
      </c>
      <c r="C284" s="15">
        <f>(Data!$G$5-B284)/Data!$G$5</f>
        <v>0.81266666666666665</v>
      </c>
      <c r="D284" s="15">
        <f>Data!$C$11^2/((Parameters!$E$4+Parameters!$E$6/C284)^2+(Parameters!$E$5+Parameters!$E$7)^2)</f>
        <v>1021.6527665767728</v>
      </c>
      <c r="E284" s="15">
        <f t="shared" si="8"/>
        <v>31.96330343654693</v>
      </c>
      <c r="F284" s="15">
        <f>3/(Data!$G$5*PI()/30)*D284*Parameters!$E$6/C284</f>
        <v>84.889890906409036</v>
      </c>
      <c r="G284" s="15">
        <f>Data!$C$11/((((SQRT((Parameters!$E$6/C284)^2+(Parameters!$E$7)^2))*1/(Parameters!$E$8))/((SQRT((Parameters!$E$6/C284)^2+(Parameters!$E$7)^2))+1/(Parameters!$E$8)))+(SQRT((Parameters!$E$4)^2+(Parameters!$E$5)^2)))</f>
        <v>32.542602777277814</v>
      </c>
      <c r="H284" s="15">
        <f t="shared" si="9"/>
        <v>2.497991253186914</v>
      </c>
    </row>
    <row r="285" spans="2:8" x14ac:dyDescent="0.25">
      <c r="B285" s="15">
        <v>282</v>
      </c>
      <c r="C285" s="15">
        <f>(Data!$G$5-B285)/Data!$G$5</f>
        <v>0.81200000000000006</v>
      </c>
      <c r="D285" s="15">
        <f>Data!$C$11^2/((Parameters!$E$4+Parameters!$E$6/C285)^2+(Parameters!$E$5+Parameters!$E$7)^2)</f>
        <v>1021.3049755595555</v>
      </c>
      <c r="E285" s="15">
        <f t="shared" si="8"/>
        <v>31.9578624998537</v>
      </c>
      <c r="F285" s="15">
        <f>3/(Data!$G$5*PI()/30)*D285*Parameters!$E$6/C285</f>
        <v>84.930665098999896</v>
      </c>
      <c r="G285" s="15">
        <f>Data!$C$11/((((SQRT((Parameters!$E$6/C285)^2+(Parameters!$E$7)^2))*1/(Parameters!$E$8))/((SQRT((Parameters!$E$6/C285)^2+(Parameters!$E$7)^2))+1/(Parameters!$E$8)))+(SQRT((Parameters!$E$4)^2+(Parameters!$E$5)^2)))</f>
        <v>32.536626619371596</v>
      </c>
      <c r="H285" s="15">
        <f t="shared" si="9"/>
        <v>2.5080850032714235</v>
      </c>
    </row>
    <row r="286" spans="2:8" x14ac:dyDescent="0.25">
      <c r="B286" s="15">
        <v>283</v>
      </c>
      <c r="C286" s="15">
        <f>(Data!$G$5-B286)/Data!$G$5</f>
        <v>0.81133333333333335</v>
      </c>
      <c r="D286" s="15">
        <f>Data!$C$11^2/((Parameters!$E$4+Parameters!$E$6/C286)^2+(Parameters!$E$5+Parameters!$E$7)^2)</f>
        <v>1020.9566656282485</v>
      </c>
      <c r="E286" s="15">
        <f t="shared" si="8"/>
        <v>31.952412516557313</v>
      </c>
      <c r="F286" s="15">
        <f>3/(Data!$G$5*PI()/30)*D286*Parameters!$E$6/C286</f>
        <v>84.971463111485747</v>
      </c>
      <c r="G286" s="15">
        <f>Data!$C$11/((((SQRT((Parameters!$E$6/C286)^2+(Parameters!$E$7)^2))*1/(Parameters!$E$8))/((SQRT((Parameters!$E$6/C286)^2+(Parameters!$E$7)^2))+1/(Parameters!$E$8)))+(SQRT((Parameters!$E$4)^2+(Parameters!$E$5)^2)))</f>
        <v>32.530640309446156</v>
      </c>
      <c r="H286" s="15">
        <f t="shared" si="9"/>
        <v>2.5181879990018996</v>
      </c>
    </row>
    <row r="287" spans="2:8" x14ac:dyDescent="0.25">
      <c r="B287" s="15">
        <v>284</v>
      </c>
      <c r="C287" s="15">
        <f>(Data!$G$5-B287)/Data!$G$5</f>
        <v>0.81066666666666665</v>
      </c>
      <c r="D287" s="15">
        <f>Data!$C$11^2/((Parameters!$E$4+Parameters!$E$6/C287)^2+(Parameters!$E$5+Parameters!$E$7)^2)</f>
        <v>1020.6078357681419</v>
      </c>
      <c r="E287" s="15">
        <f t="shared" si="8"/>
        <v>31.946953466146688</v>
      </c>
      <c r="F287" s="15">
        <f>3/(Data!$G$5*PI()/30)*D287*Parameters!$E$6/C287</f>
        <v>85.012284918111675</v>
      </c>
      <c r="G287" s="15">
        <f>Data!$C$11/((((SQRT((Parameters!$E$6/C287)^2+(Parameters!$E$7)^2))*1/(Parameters!$E$8))/((SQRT((Parameters!$E$6/C287)^2+(Parameters!$E$7)^2))+1/(Parameters!$E$8)))+(SQRT((Parameters!$E$4)^2+(Parameters!$E$5)^2)))</f>
        <v>32.524643826499691</v>
      </c>
      <c r="H287" s="15">
        <f t="shared" si="9"/>
        <v>2.5283002470956211</v>
      </c>
    </row>
    <row r="288" spans="2:8" x14ac:dyDescent="0.25">
      <c r="B288" s="15">
        <v>285</v>
      </c>
      <c r="C288" s="15">
        <f>(Data!$G$5-B288)/Data!$G$5</f>
        <v>0.81</v>
      </c>
      <c r="D288" s="15">
        <f>Data!$C$11^2/((Parameters!$E$4+Parameters!$E$6/C288)^2+(Parameters!$E$5+Parameters!$E$7)^2)</f>
        <v>1020.2584849622626</v>
      </c>
      <c r="E288" s="15">
        <f t="shared" si="8"/>
        <v>31.941485328053588</v>
      </c>
      <c r="F288" s="15">
        <f>3/(Data!$G$5*PI()/30)*D288*Parameters!$E$6/C288</f>
        <v>85.053130492849476</v>
      </c>
      <c r="G288" s="15">
        <f>Data!$C$11/((((SQRT((Parameters!$E$6/C288)^2+(Parameters!$E$7)^2))*1/(Parameters!$E$8))/((SQRT((Parameters!$E$6/C288)^2+(Parameters!$E$7)^2))+1/(Parameters!$E$8)))+(SQRT((Parameters!$E$4)^2+(Parameters!$E$5)^2)))</f>
        <v>32.518637149481435</v>
      </c>
      <c r="H288" s="15">
        <f t="shared" si="9"/>
        <v>2.538421754250924</v>
      </c>
    </row>
    <row r="289" spans="2:8" x14ac:dyDescent="0.25">
      <c r="B289" s="15">
        <v>286</v>
      </c>
      <c r="C289" s="15">
        <f>(Data!$G$5-B289)/Data!$G$5</f>
        <v>0.80933333333333335</v>
      </c>
      <c r="D289" s="15">
        <f>Data!$C$11^2/((Parameters!$E$4+Parameters!$E$6/C289)^2+(Parameters!$E$5+Parameters!$E$7)^2)</f>
        <v>1019.9086121913703</v>
      </c>
      <c r="E289" s="15">
        <f t="shared" si="8"/>
        <v>31.936008081652446</v>
      </c>
      <c r="F289" s="15">
        <f>3/(Data!$G$5*PI()/30)*D289*Parameters!$E$6/C289</f>
        <v>85.093999809395882</v>
      </c>
      <c r="G289" s="15">
        <f>Data!$C$11/((((SQRT((Parameters!$E$6/C289)^2+(Parameters!$E$7)^2))*1/(Parameters!$E$8))/((SQRT((Parameters!$E$6/C289)^2+(Parameters!$E$7)^2))+1/(Parameters!$E$8)))+(SQRT((Parameters!$E$4)^2+(Parameters!$E$5)^2)))</f>
        <v>32.512620257291523</v>
      </c>
      <c r="H289" s="15">
        <f t="shared" si="9"/>
        <v>2.5485525271470015</v>
      </c>
    </row>
    <row r="290" spans="2:8" x14ac:dyDescent="0.25">
      <c r="B290" s="15">
        <v>287</v>
      </c>
      <c r="C290" s="15">
        <f>(Data!$G$5-B290)/Data!$G$5</f>
        <v>0.80866666666666664</v>
      </c>
      <c r="D290" s="15">
        <f>Data!$C$11^2/((Parameters!$E$4+Parameters!$E$6/C290)^2+(Parameters!$E$5+Parameters!$E$7)^2)</f>
        <v>1019.5582164339523</v>
      </c>
      <c r="E290" s="15">
        <f t="shared" si="8"/>
        <v>31.930521706260176</v>
      </c>
      <c r="F290" s="15">
        <f>3/(Data!$G$5*PI()/30)*D290*Parameters!$E$6/C290</f>
        <v>85.134892841171236</v>
      </c>
      <c r="G290" s="15">
        <f>Data!$C$11/((((SQRT((Parameters!$E$6/C290)^2+(Parameters!$E$7)^2))*1/(Parameters!$E$8))/((SQRT((Parameters!$E$6/C290)^2+(Parameters!$E$7)^2))+1/(Parameters!$E$8)))+(SQRT((Parameters!$E$4)^2+(Parameters!$E$5)^2)))</f>
        <v>32.506593128780885</v>
      </c>
      <c r="H290" s="15">
        <f t="shared" si="9"/>
        <v>2.5586925724437215</v>
      </c>
    </row>
    <row r="291" spans="2:8" x14ac:dyDescent="0.25">
      <c r="B291" s="15">
        <v>288</v>
      </c>
      <c r="C291" s="15">
        <f>(Data!$G$5-B291)/Data!$G$5</f>
        <v>0.80800000000000005</v>
      </c>
      <c r="D291" s="15">
        <f>Data!$C$11^2/((Parameters!$E$4+Parameters!$E$6/C291)^2+(Parameters!$E$5+Parameters!$E$7)^2)</f>
        <v>1019.207296666219</v>
      </c>
      <c r="E291" s="15">
        <f t="shared" si="8"/>
        <v>31.925026181135998</v>
      </c>
      <c r="F291" s="15">
        <f>3/(Data!$G$5*PI()/30)*D291*Parameters!$E$6/C291</f>
        <v>85.175809561317834</v>
      </c>
      <c r="G291" s="15">
        <f>Data!$C$11/((((SQRT((Parameters!$E$6/C291)^2+(Parameters!$E$7)^2))*1/(Parameters!$E$8))/((SQRT((Parameters!$E$6/C291)^2+(Parameters!$E$7)^2))+1/(Parameters!$E$8)))+(SQRT((Parameters!$E$4)^2+(Parameters!$E$5)^2)))</f>
        <v>32.500555742751146</v>
      </c>
      <c r="H291" s="15">
        <f t="shared" si="9"/>
        <v>2.5688418967814339</v>
      </c>
    </row>
    <row r="292" spans="2:8" x14ac:dyDescent="0.25">
      <c r="B292" s="15">
        <v>289</v>
      </c>
      <c r="C292" s="15">
        <f>(Data!$G$5-B292)/Data!$G$5</f>
        <v>0.80733333333333335</v>
      </c>
      <c r="D292" s="15">
        <f>Data!$C$11^2/((Parameters!$E$4+Parameters!$E$6/C292)^2+(Parameters!$E$5+Parameters!$E$7)^2)</f>
        <v>1018.8558518620985</v>
      </c>
      <c r="E292" s="15">
        <f t="shared" si="8"/>
        <v>31.919521485481241</v>
      </c>
      <c r="F292" s="15">
        <f>3/(Data!$G$5*PI()/30)*D292*Parameters!$E$6/C292</f>
        <v>85.216749942698385</v>
      </c>
      <c r="G292" s="15">
        <f>Data!$C$11/((((SQRT((Parameters!$E$6/C292)^2+(Parameters!$E$7)^2))*1/(Parameters!$E$8))/((SQRT((Parameters!$E$6/C292)^2+(Parameters!$E$7)^2))+1/(Parameters!$E$8)))+(SQRT((Parameters!$E$4)^2+(Parameters!$E$5)^2)))</f>
        <v>32.494508077954443</v>
      </c>
      <c r="H292" s="15">
        <f t="shared" si="9"/>
        <v>2.5790005067807775</v>
      </c>
    </row>
    <row r="293" spans="2:8" x14ac:dyDescent="0.25">
      <c r="B293" s="15">
        <v>290</v>
      </c>
      <c r="C293" s="15">
        <f>(Data!$G$5-B293)/Data!$G$5</f>
        <v>0.80666666666666664</v>
      </c>
      <c r="D293" s="15">
        <f>Data!$C$11^2/((Parameters!$E$4+Parameters!$E$6/C293)^2+(Parameters!$E$5+Parameters!$E$7)^2)</f>
        <v>1018.5038809932317</v>
      </c>
      <c r="E293" s="15">
        <f t="shared" si="8"/>
        <v>31.914007598439149</v>
      </c>
      <c r="F293" s="15">
        <f>3/(Data!$G$5*PI()/30)*D293*Parameters!$E$6/C293</f>
        <v>85.25771395789441</v>
      </c>
      <c r="G293" s="15">
        <f>Data!$C$11/((((SQRT((Parameters!$E$6/C293)^2+(Parameters!$E$7)^2))*1/(Parameters!$E$8))/((SQRT((Parameters!$E$6/C293)^2+(Parameters!$E$7)^2))+1/(Parameters!$E$8)))+(SQRT((Parameters!$E$4)^2+(Parameters!$E$5)^2)))</f>
        <v>32.488450113093378</v>
      </c>
      <c r="H293" s="15">
        <f t="shared" si="9"/>
        <v>2.5891684090424834</v>
      </c>
    </row>
    <row r="294" spans="2:8" x14ac:dyDescent="0.25">
      <c r="B294" s="15">
        <v>291</v>
      </c>
      <c r="C294" s="15">
        <f>(Data!$G$5-B294)/Data!$G$5</f>
        <v>0.80600000000000005</v>
      </c>
      <c r="D294" s="15">
        <f>Data!$C$11^2/((Parameters!$E$4+Parameters!$E$6/C294)^2+(Parameters!$E$5+Parameters!$E$7)^2)</f>
        <v>1018.1513830289684</v>
      </c>
      <c r="E294" s="15">
        <f t="shared" si="8"/>
        <v>31.908484499094726</v>
      </c>
      <c r="F294" s="15">
        <f>3/(Data!$G$5*PI()/30)*D294*Parameters!$E$6/C294</f>
        <v>85.298701579204788</v>
      </c>
      <c r="G294" s="15">
        <f>Data!$C$11/((((SQRT((Parameters!$E$6/C294)^2+(Parameters!$E$7)^2))*1/(Parameters!$E$8))/((SQRT((Parameters!$E$6/C294)^2+(Parameters!$E$7)^2))+1/(Parameters!$E$8)))+(SQRT((Parameters!$E$4)^2+(Parameters!$E$5)^2)))</f>
        <v>32.482381826820848</v>
      </c>
      <c r="H294" s="15">
        <f t="shared" si="9"/>
        <v>2.5993456101471852</v>
      </c>
    </row>
    <row r="295" spans="2:8" x14ac:dyDescent="0.25">
      <c r="B295" s="15">
        <v>292</v>
      </c>
      <c r="C295" s="15">
        <f>(Data!$G$5-B295)/Data!$G$5</f>
        <v>0.80533333333333335</v>
      </c>
      <c r="D295" s="15">
        <f>Data!$C$11^2/((Parameters!$E$4+Parameters!$E$6/C295)^2+(Parameters!$E$5+Parameters!$E$7)^2)</f>
        <v>1017.7983569363607</v>
      </c>
      <c r="E295" s="15">
        <f t="shared" si="8"/>
        <v>31.902952166474513</v>
      </c>
      <c r="F295" s="15">
        <f>3/(Data!$G$5*PI()/30)*D295*Parameters!$E$6/C295</f>
        <v>85.339712778644028</v>
      </c>
      <c r="G295" s="15">
        <f>Data!$C$11/((((SQRT((Parameters!$E$6/C295)^2+(Parameters!$E$7)^2))*1/(Parameters!$E$8))/((SQRT((Parameters!$E$6/C295)^2+(Parameters!$E$7)^2))+1/(Parameters!$E$8)))+(SQRT((Parameters!$E$4)^2+(Parameters!$E$5)^2)))</f>
        <v>32.476303197739917</v>
      </c>
      <c r="H295" s="15">
        <f t="shared" si="9"/>
        <v>2.6095321166552172</v>
      </c>
    </row>
    <row r="296" spans="2:8" x14ac:dyDescent="0.25">
      <c r="B296" s="15">
        <v>293</v>
      </c>
      <c r="C296" s="15">
        <f>(Data!$G$5-B296)/Data!$G$5</f>
        <v>0.80466666666666664</v>
      </c>
      <c r="D296" s="15">
        <f>Data!$C$11^2/((Parameters!$E$4+Parameters!$E$6/C296)^2+(Parameters!$E$5+Parameters!$E$7)^2)</f>
        <v>1017.4448016801597</v>
      </c>
      <c r="E296" s="15">
        <f t="shared" si="8"/>
        <v>31.897410579546417</v>
      </c>
      <c r="F296" s="15">
        <f>3/(Data!$G$5*PI()/30)*D296*Parameters!$E$6/C296</f>
        <v>85.38074752794077</v>
      </c>
      <c r="G296" s="15">
        <f>Data!$C$11/((((SQRT((Parameters!$E$6/C296)^2+(Parameters!$E$7)^2))*1/(Parameters!$E$8))/((SQRT((Parameters!$E$6/C296)^2+(Parameters!$E$7)^2))+1/(Parameters!$E$8)))+(SQRT((Parameters!$E$4)^2+(Parameters!$E$5)^2)))</f>
        <v>32.470214204403753</v>
      </c>
      <c r="H296" s="15">
        <f t="shared" si="9"/>
        <v>2.61972793510642</v>
      </c>
    </row>
    <row r="297" spans="2:8" x14ac:dyDescent="0.25">
      <c r="B297" s="15">
        <v>294</v>
      </c>
      <c r="C297" s="15">
        <f>(Data!$G$5-B297)/Data!$G$5</f>
        <v>0.80400000000000005</v>
      </c>
      <c r="D297" s="15">
        <f>Data!$C$11^2/((Parameters!$E$4+Parameters!$E$6/C297)^2+(Parameters!$E$5+Parameters!$E$7)^2)</f>
        <v>1017.0907162228098</v>
      </c>
      <c r="E297" s="15">
        <f t="shared" si="8"/>
        <v>31.891859717219528</v>
      </c>
      <c r="F297" s="15">
        <f>3/(Data!$G$5*PI()/30)*D297*Parameters!$E$6/C297</f>
        <v>85.421805798536184</v>
      </c>
      <c r="G297" s="15">
        <f>Data!$C$11/((((SQRT((Parameters!$E$6/C297)^2+(Parameters!$E$7)^2))*1/(Parameters!$E$8))/((SQRT((Parameters!$E$6/C297)^2+(Parameters!$E$7)^2))+1/(Parameters!$E$8)))+(SQRT((Parameters!$E$4)^2+(Parameters!$E$5)^2)))</f>
        <v>32.464114825315413</v>
      </c>
      <c r="H297" s="15">
        <f t="shared" si="9"/>
        <v>2.6299330720199419</v>
      </c>
    </row>
    <row r="298" spans="2:8" x14ac:dyDescent="0.25">
      <c r="B298" s="15">
        <v>295</v>
      </c>
      <c r="C298" s="15">
        <f>(Data!$G$5-B298)/Data!$G$5</f>
        <v>0.80333333333333334</v>
      </c>
      <c r="D298" s="15">
        <f>Data!$C$11^2/((Parameters!$E$4+Parameters!$E$6/C298)^2+(Parameters!$E$5+Parameters!$E$7)^2)</f>
        <v>1016.7360995244434</v>
      </c>
      <c r="E298" s="15">
        <f t="shared" si="8"/>
        <v>31.886299558343914</v>
      </c>
      <c r="F298" s="15">
        <f>3/(Data!$G$5*PI()/30)*D298*Parameters!$E$6/C298</f>
        <v>85.462887561582292</v>
      </c>
      <c r="G298" s="15">
        <f>Data!$C$11/((((SQRT((Parameters!$E$6/C298)^2+(Parameters!$E$7)^2))*1/(Parameters!$E$8))/((SQRT((Parameters!$E$6/C298)^2+(Parameters!$E$7)^2))+1/(Parameters!$E$8)))+(SQRT((Parameters!$E$4)^2+(Parameters!$E$5)^2)))</f>
        <v>32.458005038927823</v>
      </c>
      <c r="H298" s="15">
        <f t="shared" si="9"/>
        <v>2.640147533894035</v>
      </c>
    </row>
    <row r="299" spans="2:8" x14ac:dyDescent="0.25">
      <c r="B299" s="15">
        <v>296</v>
      </c>
      <c r="C299" s="15">
        <f>(Data!$G$5-B299)/Data!$G$5</f>
        <v>0.80266666666666664</v>
      </c>
      <c r="D299" s="15">
        <f>Data!$C$11^2/((Parameters!$E$4+Parameters!$E$6/C299)^2+(Parameters!$E$5+Parameters!$E$7)^2)</f>
        <v>1016.3809505428774</v>
      </c>
      <c r="E299" s="15">
        <f t="shared" si="8"/>
        <v>31.880730081710446</v>
      </c>
      <c r="F299" s="15">
        <f>3/(Data!$G$5*PI()/30)*D299*Parameters!$E$6/C299</f>
        <v>85.503992787940476</v>
      </c>
      <c r="G299" s="15">
        <f>Data!$C$11/((((SQRT((Parameters!$E$6/C299)^2+(Parameters!$E$7)^2))*1/(Parameters!$E$8))/((SQRT((Parameters!$E$6/C299)^2+(Parameters!$E$7)^2))+1/(Parameters!$E$8)))+(SQRT((Parameters!$E$4)^2+(Parameters!$E$5)^2)))</f>
        <v>32.451884823643582</v>
      </c>
      <c r="H299" s="15">
        <f t="shared" si="9"/>
        <v>2.6503713272058596</v>
      </c>
    </row>
    <row r="300" spans="2:8" x14ac:dyDescent="0.25">
      <c r="B300" s="15">
        <v>297</v>
      </c>
      <c r="C300" s="15">
        <f>(Data!$G$5-B300)/Data!$G$5</f>
        <v>0.80200000000000005</v>
      </c>
      <c r="D300" s="15">
        <f>Data!$C$11^2/((Parameters!$E$4+Parameters!$E$6/C300)^2+(Parameters!$E$5+Parameters!$E$7)^2)</f>
        <v>1016.0252682336067</v>
      </c>
      <c r="E300" s="15">
        <f t="shared" si="8"/>
        <v>31.87515126605059</v>
      </c>
      <c r="F300" s="15">
        <f>3/(Data!$G$5*PI()/30)*D300*Parameters!$E$6/C300</f>
        <v>85.545121448179685</v>
      </c>
      <c r="G300" s="15">
        <f>Data!$C$11/((((SQRT((Parameters!$E$6/C300)^2+(Parameters!$E$7)^2))*1/(Parameters!$E$8))/((SQRT((Parameters!$E$6/C300)^2+(Parameters!$E$7)^2))+1/(Parameters!$E$8)))+(SQRT((Parameters!$E$4)^2+(Parameters!$E$5)^2)))</f>
        <v>32.445754157814854</v>
      </c>
      <c r="H300" s="15">
        <f t="shared" si="9"/>
        <v>2.6606044584112745</v>
      </c>
    </row>
    <row r="301" spans="2:8" x14ac:dyDescent="0.25">
      <c r="B301" s="15">
        <v>298</v>
      </c>
      <c r="C301" s="15">
        <f>(Data!$G$5-B301)/Data!$G$5</f>
        <v>0.80133333333333334</v>
      </c>
      <c r="D301" s="15">
        <f>Data!$C$11^2/((Parameters!$E$4+Parameters!$E$6/C301)^2+(Parameters!$E$5+Parameters!$E$7)^2)</f>
        <v>1015.6690515497997</v>
      </c>
      <c r="E301" s="15">
        <f t="shared" si="8"/>
        <v>31.86956309003623</v>
      </c>
      <c r="F301" s="15">
        <f>3/(Data!$G$5*PI()/30)*D301*Parameters!$E$6/C301</f>
        <v>85.586273512575019</v>
      </c>
      <c r="G301" s="15">
        <f>Data!$C$11/((((SQRT((Parameters!$E$6/C301)^2+(Parameters!$E$7)^2))*1/(Parameters!$E$8))/((SQRT((Parameters!$E$6/C301)^2+(Parameters!$E$7)^2))+1/(Parameters!$E$8)))+(SQRT((Parameters!$E$4)^2+(Parameters!$E$5)^2)))</f>
        <v>32.439613019743256</v>
      </c>
      <c r="H301" s="15">
        <f t="shared" si="9"/>
        <v>2.6708469339446417</v>
      </c>
    </row>
    <row r="302" spans="2:8" x14ac:dyDescent="0.25">
      <c r="B302" s="15">
        <v>299</v>
      </c>
      <c r="C302" s="15">
        <f>(Data!$G$5-B302)/Data!$G$5</f>
        <v>0.80066666666666664</v>
      </c>
      <c r="D302" s="15">
        <f>Data!$C$11^2/((Parameters!$E$4+Parameters!$E$6/C302)^2+(Parameters!$E$5+Parameters!$E$7)^2)</f>
        <v>1015.3122994422948</v>
      </c>
      <c r="E302" s="15">
        <f t="shared" si="8"/>
        <v>31.863965532279483</v>
      </c>
      <c r="F302" s="15">
        <f>3/(Data!$G$5*PI()/30)*D302*Parameters!$E$6/C302</f>
        <v>85.627448951105904</v>
      </c>
      <c r="G302" s="15">
        <f>Data!$C$11/((((SQRT((Parameters!$E$6/C302)^2+(Parameters!$E$7)^2))*1/(Parameters!$E$8))/((SQRT((Parameters!$E$6/C302)^2+(Parameters!$E$7)^2))+1/(Parameters!$E$8)))+(SQRT((Parameters!$E$4)^2+(Parameters!$E$5)^2)))</f>
        <v>32.433461387679742</v>
      </c>
      <c r="H302" s="15">
        <f t="shared" si="9"/>
        <v>2.6810987602186129</v>
      </c>
    </row>
    <row r="303" spans="2:8" x14ac:dyDescent="0.25">
      <c r="B303" s="15">
        <v>300</v>
      </c>
      <c r="C303" s="15">
        <f>(Data!$G$5-B303)/Data!$G$5</f>
        <v>0.8</v>
      </c>
      <c r="D303" s="15">
        <f>Data!$C$11^2/((Parameters!$E$4+Parameters!$E$6/C303)^2+(Parameters!$E$5+Parameters!$E$7)^2)</f>
        <v>1014.9550108595931</v>
      </c>
      <c r="E303" s="15">
        <f t="shared" si="8"/>
        <v>31.85835857133247</v>
      </c>
      <c r="F303" s="15">
        <f>3/(Data!$G$5*PI()/30)*D303*Parameters!$E$6/C303</f>
        <v>85.66864773345452</v>
      </c>
      <c r="G303" s="15">
        <f>Data!$C$11/((((SQRT((Parameters!$E$6/C303)^2+(Parameters!$E$7)^2))*1/(Parameters!$E$8))/((SQRT((Parameters!$E$6/C303)^2+(Parameters!$E$7)^2))+1/(Parameters!$E$8)))+(SQRT((Parameters!$E$4)^2+(Parameters!$E$5)^2)))</f>
        <v>32.427299239824443</v>
      </c>
      <c r="H303" s="15">
        <f t="shared" si="9"/>
        <v>2.6913599436239255</v>
      </c>
    </row>
    <row r="304" spans="2:8" x14ac:dyDescent="0.25">
      <c r="B304" s="15">
        <v>301</v>
      </c>
      <c r="C304" s="15">
        <f>(Data!$G$5-B304)/Data!$G$5</f>
        <v>0.79933333333333334</v>
      </c>
      <c r="D304" s="15">
        <f>Data!$C$11^2/((Parameters!$E$4+Parameters!$E$6/C304)^2+(Parameters!$E$5+Parameters!$E$7)^2)</f>
        <v>1014.5971847478548</v>
      </c>
      <c r="E304" s="15">
        <f t="shared" si="8"/>
        <v>31.852742185687166</v>
      </c>
      <c r="F304" s="15">
        <f>3/(Data!$G$5*PI()/30)*D304*Parameters!$E$6/C304</f>
        <v>85.709869829004148</v>
      </c>
      <c r="G304" s="15">
        <f>Data!$C$11/((((SQRT((Parameters!$E$6/C304)^2+(Parameters!$E$7)^2))*1/(Parameters!$E$8))/((SQRT((Parameters!$E$6/C304)^2+(Parameters!$E$7)^2))+1/(Parameters!$E$8)))+(SQRT((Parameters!$E$4)^2+(Parameters!$E$5)^2)))</f>
        <v>32.421126554326584</v>
      </c>
      <c r="H304" s="15">
        <f t="shared" si="9"/>
        <v>2.7016304905292001</v>
      </c>
    </row>
    <row r="305" spans="2:8" x14ac:dyDescent="0.25">
      <c r="B305" s="15">
        <v>302</v>
      </c>
      <c r="C305" s="15">
        <f>(Data!$G$5-B305)/Data!$G$5</f>
        <v>0.79866666666666664</v>
      </c>
      <c r="D305" s="15">
        <f>Data!$C$11^2/((Parameters!$E$4+Parameters!$E$6/C305)^2+(Parameters!$E$5+Parameters!$E$7)^2)</f>
        <v>1014.2388200508946</v>
      </c>
      <c r="E305" s="15">
        <f t="shared" si="8"/>
        <v>31.847116353775181</v>
      </c>
      <c r="F305" s="15">
        <f>3/(Data!$G$5*PI()/30)*D305*Parameters!$E$6/C305</f>
        <v>85.751115206837483</v>
      </c>
      <c r="G305" s="15">
        <f>Data!$C$11/((((SQRT((Parameters!$E$6/C305)^2+(Parameters!$E$7)^2))*1/(Parameters!$E$8))/((SQRT((Parameters!$E$6/C305)^2+(Parameters!$E$7)^2))+1/(Parameters!$E$8)))+(SQRT((Parameters!$E$4)^2+(Parameters!$E$5)^2)))</f>
        <v>32.414943309284332</v>
      </c>
      <c r="H305" s="15">
        <f t="shared" si="9"/>
        <v>2.7119104072807221</v>
      </c>
    </row>
    <row r="306" spans="2:8" x14ac:dyDescent="0.25">
      <c r="B306" s="15">
        <v>303</v>
      </c>
      <c r="C306" s="15">
        <f>(Data!$G$5-B306)/Data!$G$5</f>
        <v>0.79800000000000004</v>
      </c>
      <c r="D306" s="15">
        <f>Data!$C$11^2/((Parameters!$E$4+Parameters!$E$6/C306)^2+(Parameters!$E$5+Parameters!$E$7)^2)</f>
        <v>1013.8799157101756</v>
      </c>
      <c r="E306" s="15">
        <f t="shared" si="8"/>
        <v>31.84148105396757</v>
      </c>
      <c r="F306" s="15">
        <f>3/(Data!$G$5*PI()/30)*D306*Parameters!$E$6/C306</f>
        <v>85.792383835734967</v>
      </c>
      <c r="G306" s="15">
        <f>Data!$C$11/((((SQRT((Parameters!$E$6/C306)^2+(Parameters!$E$7)^2))*1/(Parameters!$E$8))/((SQRT((Parameters!$E$6/C306)^2+(Parameters!$E$7)^2))+1/(Parameters!$E$8)))+(SQRT((Parameters!$E$4)^2+(Parameters!$E$5)^2)))</f>
        <v>32.408749482744689</v>
      </c>
      <c r="H306" s="15">
        <f t="shared" si="9"/>
        <v>2.7221997002022373</v>
      </c>
    </row>
    <row r="307" spans="2:8" x14ac:dyDescent="0.25">
      <c r="B307" s="15">
        <v>304</v>
      </c>
      <c r="C307" s="15">
        <f>(Data!$G$5-B307)/Data!$G$5</f>
        <v>0.79733333333333334</v>
      </c>
      <c r="D307" s="15">
        <f>Data!$C$11^2/((Parameters!$E$4+Parameters!$E$6/C307)^2+(Parameters!$E$5+Parameters!$E$7)^2)</f>
        <v>1013.5204706648055</v>
      </c>
      <c r="E307" s="15">
        <f t="shared" si="8"/>
        <v>31.835836264574638</v>
      </c>
      <c r="F307" s="15">
        <f>3/(Data!$G$5*PI()/30)*D307*Parameters!$E$6/C307</f>
        <v>85.833675684173159</v>
      </c>
      <c r="G307" s="15">
        <f>Data!$C$11/((((SQRT((Parameters!$E$6/C307)^2+(Parameters!$E$7)^2))*1/(Parameters!$E$8))/((SQRT((Parameters!$E$6/C307)^2+(Parameters!$E$7)^2))+1/(Parameters!$E$8)))+(SQRT((Parameters!$E$4)^2+(Parameters!$E$5)^2)))</f>
        <v>32.402545052703346</v>
      </c>
      <c r="H307" s="15">
        <f t="shared" si="9"/>
        <v>2.7324983755947403</v>
      </c>
    </row>
    <row r="308" spans="2:8" x14ac:dyDescent="0.25">
      <c r="B308" s="15">
        <v>305</v>
      </c>
      <c r="C308" s="15">
        <f>(Data!$G$5-B308)/Data!$G$5</f>
        <v>0.79666666666666663</v>
      </c>
      <c r="D308" s="15">
        <f>Data!$C$11^2/((Parameters!$E$4+Parameters!$E$6/C308)^2+(Parameters!$E$5+Parameters!$E$7)^2)</f>
        <v>1013.160483851531</v>
      </c>
      <c r="E308" s="15">
        <f t="shared" si="8"/>
        <v>31.830181963845746</v>
      </c>
      <c r="F308" s="15">
        <f>3/(Data!$G$5*PI()/30)*D308*Parameters!$E$6/C308</f>
        <v>85.874990720322913</v>
      </c>
      <c r="G308" s="15">
        <f>Data!$C$11/((((SQRT((Parameters!$E$6/C308)^2+(Parameters!$E$7)^2))*1/(Parameters!$E$8))/((SQRT((Parameters!$E$6/C308)^2+(Parameters!$E$7)^2))+1/(Parameters!$E$8)))+(SQRT((Parameters!$E$4)^2+(Parameters!$E$5)^2)))</f>
        <v>32.396329997104566</v>
      </c>
      <c r="H308" s="15">
        <f t="shared" si="9"/>
        <v>2.7428064397362575</v>
      </c>
    </row>
    <row r="309" spans="2:8" x14ac:dyDescent="0.25">
      <c r="B309" s="15">
        <v>306</v>
      </c>
      <c r="C309" s="15">
        <f>(Data!$G$5-B309)/Data!$G$5</f>
        <v>0.79600000000000004</v>
      </c>
      <c r="D309" s="15">
        <f>Data!$C$11^2/((Parameters!$E$4+Parameters!$E$6/C309)^2+(Parameters!$E$5+Parameters!$E$7)^2)</f>
        <v>1012.7999542047327</v>
      </c>
      <c r="E309" s="15">
        <f t="shared" si="8"/>
        <v>31.82451812996911</v>
      </c>
      <c r="F309" s="15">
        <f>3/(Data!$G$5*PI()/30)*D309*Parameters!$E$6/C309</f>
        <v>85.916328912047788</v>
      </c>
      <c r="G309" s="15">
        <f>Data!$C$11/((((SQRT((Parameters!$E$6/C309)^2+(Parameters!$E$7)^2))*1/(Parameters!$E$8))/((SQRT((Parameters!$E$6/C309)^2+(Parameters!$E$7)^2))+1/(Parameters!$E$8)))+(SQRT((Parameters!$E$4)^2+(Parameters!$E$5)^2)))</f>
        <v>32.39010429384107</v>
      </c>
      <c r="H309" s="15">
        <f t="shared" si="9"/>
        <v>2.7531238988816353</v>
      </c>
    </row>
    <row r="310" spans="2:8" x14ac:dyDescent="0.25">
      <c r="B310" s="15">
        <v>307</v>
      </c>
      <c r="C310" s="15">
        <f>(Data!$G$5-B310)/Data!$G$5</f>
        <v>0.79533333333333334</v>
      </c>
      <c r="D310" s="15">
        <f>Data!$C$11^2/((Parameters!$E$4+Parameters!$E$6/C310)^2+(Parameters!$E$5+Parameters!$E$7)^2)</f>
        <v>1012.4388806564205</v>
      </c>
      <c r="E310" s="15">
        <f t="shared" si="8"/>
        <v>31.818844741071612</v>
      </c>
      <c r="F310" s="15">
        <f>3/(Data!$G$5*PI()/30)*D310*Parameters!$E$6/C310</f>
        <v>85.957690226902344</v>
      </c>
      <c r="G310" s="15">
        <f>Data!$C$11/((((SQRT((Parameters!$E$6/C310)^2+(Parameters!$E$7)^2))*1/(Parameters!$E$8))/((SQRT((Parameters!$E$6/C310)^2+(Parameters!$E$7)^2))+1/(Parameters!$E$8)))+(SQRT((Parameters!$E$4)^2+(Parameters!$E$5)^2)))</f>
        <v>32.3838679207539</v>
      </c>
      <c r="H310" s="15">
        <f t="shared" si="9"/>
        <v>2.7634507592623252</v>
      </c>
    </row>
    <row r="311" spans="2:8" x14ac:dyDescent="0.25">
      <c r="B311" s="15">
        <v>308</v>
      </c>
      <c r="C311" s="15">
        <f>(Data!$G$5-B311)/Data!$G$5</f>
        <v>0.79466666666666663</v>
      </c>
      <c r="D311" s="15">
        <f>Data!$C$11^2/((Parameters!$E$4+Parameters!$E$6/C311)^2+(Parameters!$E$5+Parameters!$E$7)^2)</f>
        <v>1012.0772621362287</v>
      </c>
      <c r="E311" s="15">
        <f t="shared" si="8"/>
        <v>31.813161775218582</v>
      </c>
      <c r="F311" s="15">
        <f>3/(Data!$G$5*PI()/30)*D311*Parameters!$E$6/C311</f>
        <v>85.999074632130345</v>
      </c>
      <c r="G311" s="15">
        <f>Data!$C$11/((((SQRT((Parameters!$E$6/C311)^2+(Parameters!$E$7)^2))*1/(Parameters!$E$8))/((SQRT((Parameters!$E$6/C311)^2+(Parameters!$E$7)^2))+1/(Parameters!$E$8)))+(SQRT((Parameters!$E$4)^2+(Parameters!$E$5)^2)))</f>
        <v>32.377620855632301</v>
      </c>
      <c r="H311" s="15">
        <f t="shared" si="9"/>
        <v>2.7737870270861622</v>
      </c>
    </row>
    <row r="312" spans="2:8" x14ac:dyDescent="0.25">
      <c r="B312" s="15">
        <v>309</v>
      </c>
      <c r="C312" s="15">
        <f>(Data!$G$5-B312)/Data!$G$5</f>
        <v>0.79400000000000004</v>
      </c>
      <c r="D312" s="15">
        <f>Data!$C$11^2/((Parameters!$E$4+Parameters!$E$6/C312)^2+(Parameters!$E$5+Parameters!$E$7)^2)</f>
        <v>1011.7150975714108</v>
      </c>
      <c r="E312" s="15">
        <f t="shared" si="8"/>
        <v>31.807469210413625</v>
      </c>
      <c r="F312" s="15">
        <f>3/(Data!$G$5*PI()/30)*D312*Parameters!$E$6/C312</f>
        <v>86.040482094663105</v>
      </c>
      <c r="G312" s="15">
        <f>Data!$C$11/((((SQRT((Parameters!$E$6/C312)^2+(Parameters!$E$7)^2))*1/(Parameters!$E$8))/((SQRT((Parameters!$E$6/C312)^2+(Parameters!$E$7)^2))+1/(Parameters!$E$8)))+(SQRT((Parameters!$E$4)^2+(Parameters!$E$5)^2)))</f>
        <v>32.371363076213548</v>
      </c>
      <c r="H312" s="15">
        <f t="shared" si="9"/>
        <v>2.7841327085371526</v>
      </c>
    </row>
    <row r="313" spans="2:8" x14ac:dyDescent="0.25">
      <c r="B313" s="15">
        <v>310</v>
      </c>
      <c r="C313" s="15">
        <f>(Data!$G$5-B313)/Data!$G$5</f>
        <v>0.79333333333333333</v>
      </c>
      <c r="D313" s="15">
        <f>Data!$C$11^2/((Parameters!$E$4+Parameters!$E$6/C313)^2+(Parameters!$E$5+Parameters!$E$7)^2)</f>
        <v>1011.3523858868342</v>
      </c>
      <c r="E313" s="15">
        <f t="shared" si="8"/>
        <v>31.801767024598401</v>
      </c>
      <c r="F313" s="15">
        <f>3/(Data!$G$5*PI()/30)*D313*Parameters!$E$6/C313</f>
        <v>86.081912581117663</v>
      </c>
      <c r="G313" s="15">
        <f>Data!$C$11/((((SQRT((Parameters!$E$6/C313)^2+(Parameters!$E$7)^2))*1/(Parameters!$E$8))/((SQRT((Parameters!$E$6/C313)^2+(Parameters!$E$7)^2))+1/(Parameters!$E$8)))+(SQRT((Parameters!$E$4)^2+(Parameters!$E$5)^2)))</f>
        <v>32.365094560182911</v>
      </c>
      <c r="H313" s="15">
        <f t="shared" si="9"/>
        <v>2.7944878097752461</v>
      </c>
    </row>
    <row r="314" spans="2:8" x14ac:dyDescent="0.25">
      <c r="B314" s="15">
        <v>311</v>
      </c>
      <c r="C314" s="15">
        <f>(Data!$G$5-B314)/Data!$G$5</f>
        <v>0.79266666666666663</v>
      </c>
      <c r="D314" s="15">
        <f>Data!$C$11^2/((Parameters!$E$4+Parameters!$E$6/C314)^2+(Parameters!$E$5+Parameters!$E$7)^2)</f>
        <v>1010.9891260049762</v>
      </c>
      <c r="E314" s="15">
        <f t="shared" si="8"/>
        <v>31.796055195652436</v>
      </c>
      <c r="F314" s="15">
        <f>3/(Data!$G$5*PI()/30)*D314*Parameters!$E$6/C314</f>
        <v>86.123366057795167</v>
      </c>
      <c r="G314" s="15">
        <f>Data!$C$11/((((SQRT((Parameters!$E$6/C314)^2+(Parameters!$E$7)^2))*1/(Parameters!$E$8))/((SQRT((Parameters!$E$6/C314)^2+(Parameters!$E$7)^2))+1/(Parameters!$E$8)))+(SQRT((Parameters!$E$4)^2+(Parameters!$E$5)^2)))</f>
        <v>32.358815285173435</v>
      </c>
      <c r="H314" s="15">
        <f t="shared" si="9"/>
        <v>2.8048523369361229</v>
      </c>
    </row>
    <row r="315" spans="2:8" x14ac:dyDescent="0.25">
      <c r="B315" s="15">
        <v>312</v>
      </c>
      <c r="C315" s="15">
        <f>(Data!$G$5-B315)/Data!$G$5</f>
        <v>0.79200000000000004</v>
      </c>
      <c r="D315" s="15">
        <f>Data!$C$11^2/((Parameters!$E$4+Parameters!$E$6/C315)^2+(Parameters!$E$5+Parameters!$E$7)^2)</f>
        <v>1010.6253168459181</v>
      </c>
      <c r="E315" s="15">
        <f t="shared" si="8"/>
        <v>31.790333701392914</v>
      </c>
      <c r="F315" s="15">
        <f>3/(Data!$G$5*PI()/30)*D315*Parameters!$E$6/C315</f>
        <v>86.164842490678993</v>
      </c>
      <c r="G315" s="15">
        <f>Data!$C$11/((((SQRT((Parameters!$E$6/C315)^2+(Parameters!$E$7)^2))*1/(Parameters!$E$8))/((SQRT((Parameters!$E$6/C315)^2+(Parameters!$E$7)^2))+1/(Parameters!$E$8)))+(SQRT((Parameters!$E$4)^2+(Parameters!$E$5)^2)))</f>
        <v>32.352525228765863</v>
      </c>
      <c r="H315" s="15">
        <f t="shared" si="9"/>
        <v>2.8152262961309633</v>
      </c>
    </row>
    <row r="316" spans="2:8" x14ac:dyDescent="0.25">
      <c r="B316" s="15">
        <v>313</v>
      </c>
      <c r="C316" s="15">
        <f>(Data!$G$5-B316)/Data!$G$5</f>
        <v>0.79133333333333333</v>
      </c>
      <c r="D316" s="15">
        <f>Data!$C$11^2/((Parameters!$E$4+Parameters!$E$6/C316)^2+(Parameters!$E$5+Parameters!$E$7)^2)</f>
        <v>1010.2609573273403</v>
      </c>
      <c r="E316" s="15">
        <f t="shared" si="8"/>
        <v>31.784602519574477</v>
      </c>
      <c r="F316" s="15">
        <f>3/(Data!$G$5*PI()/30)*D316*Parameters!$E$6/C316</f>
        <v>86.206341845433087</v>
      </c>
      <c r="G316" s="15">
        <f>Data!$C$11/((((SQRT((Parameters!$E$6/C316)^2+(Parameters!$E$7)^2))*1/(Parameters!$E$8))/((SQRT((Parameters!$E$6/C316)^2+(Parameters!$E$7)^2))+1/(Parameters!$E$8)))+(SQRT((Parameters!$E$4)^2+(Parameters!$E$5)^2)))</f>
        <v>32.346224368488507</v>
      </c>
      <c r="H316" s="15">
        <f t="shared" si="9"/>
        <v>2.8256096934462303</v>
      </c>
    </row>
    <row r="317" spans="2:8" x14ac:dyDescent="0.25">
      <c r="B317" s="15">
        <v>314</v>
      </c>
      <c r="C317" s="15">
        <f>(Data!$G$5-B317)/Data!$G$5</f>
        <v>0.79066666666666663</v>
      </c>
      <c r="D317" s="15">
        <f>Data!$C$11^2/((Parameters!$E$4+Parameters!$E$6/C317)^2+(Parameters!$E$5+Parameters!$E$7)^2)</f>
        <v>1009.8960463645177</v>
      </c>
      <c r="E317" s="15">
        <f t="shared" si="8"/>
        <v>31.778861627889029</v>
      </c>
      <c r="F317" s="15">
        <f>3/(Data!$G$5*PI()/30)*D317*Parameters!$E$6/C317</f>
        <v>86.24786408740006</v>
      </c>
      <c r="G317" s="15">
        <f>Data!$C$11/((((SQRT((Parameters!$E$6/C317)^2+(Parameters!$E$7)^2))*1/(Parameters!$E$8))/((SQRT((Parameters!$E$6/C317)^2+(Parameters!$E$7)^2))+1/(Parameters!$E$8)))+(SQRT((Parameters!$E$4)^2+(Parameters!$E$5)^2)))</f>
        <v>32.339912681817097</v>
      </c>
      <c r="H317" s="15">
        <f t="shared" si="9"/>
        <v>2.8360025349434372</v>
      </c>
    </row>
    <row r="318" spans="2:8" x14ac:dyDescent="0.25">
      <c r="B318" s="15">
        <v>315</v>
      </c>
      <c r="C318" s="15">
        <f>(Data!$G$5-B318)/Data!$G$5</f>
        <v>0.79</v>
      </c>
      <c r="D318" s="15">
        <f>Data!$C$11^2/((Parameters!$E$4+Parameters!$E$6/C318)^2+(Parameters!$E$5+Parameters!$E$7)^2)</f>
        <v>1009.530582870315</v>
      </c>
      <c r="E318" s="15">
        <f t="shared" si="8"/>
        <v>31.773111003965525</v>
      </c>
      <c r="F318" s="15">
        <f>3/(Data!$G$5*PI()/30)*D318*Parameters!$E$6/C318</f>
        <v>86.289409181599581</v>
      </c>
      <c r="G318" s="15">
        <f>Data!$C$11/((((SQRT((Parameters!$E$6/C318)^2+(Parameters!$E$7)^2))*1/(Parameters!$E$8))/((SQRT((Parameters!$E$6/C318)^2+(Parameters!$E$7)^2))+1/(Parameters!$E$8)))+(SQRT((Parameters!$E$4)^2+(Parameters!$E$5)^2)))</f>
        <v>32.333590146174664</v>
      </c>
      <c r="H318" s="15">
        <f t="shared" si="9"/>
        <v>2.8464048266589277</v>
      </c>
    </row>
    <row r="319" spans="2:8" x14ac:dyDescent="0.25">
      <c r="B319" s="15">
        <v>316</v>
      </c>
      <c r="C319" s="15">
        <f>(Data!$G$5-B319)/Data!$G$5</f>
        <v>0.78933333333333333</v>
      </c>
      <c r="D319" s="15">
        <f>Data!$C$11^2/((Parameters!$E$4+Parameters!$E$6/C319)^2+(Parameters!$E$5+Parameters!$E$7)^2)</f>
        <v>1009.1645657551807</v>
      </c>
      <c r="E319" s="15">
        <f t="shared" si="8"/>
        <v>31.767350625369762</v>
      </c>
      <c r="F319" s="15">
        <f>3/(Data!$G$5*PI()/30)*D319*Parameters!$E$6/C319</f>
        <v>86.330977092726386</v>
      </c>
      <c r="G319" s="15">
        <f>Data!$C$11/((((SQRT((Parameters!$E$6/C319)^2+(Parameters!$E$7)^2))*1/(Parameters!$E$8))/((SQRT((Parameters!$E$6/C319)^2+(Parameters!$E$7)^2))+1/(Parameters!$E$8)))+(SQRT((Parameters!$E$4)^2+(Parameters!$E$5)^2)))</f>
        <v>32.327256738931396</v>
      </c>
      <c r="H319" s="15">
        <f t="shared" si="9"/>
        <v>2.8568165746036391</v>
      </c>
    </row>
    <row r="320" spans="2:8" x14ac:dyDescent="0.25">
      <c r="B320" s="15">
        <v>317</v>
      </c>
      <c r="C320" s="15">
        <f>(Data!$G$5-B320)/Data!$G$5</f>
        <v>0.78866666666666663</v>
      </c>
      <c r="D320" s="15">
        <f>Data!$C$11^2/((Parameters!$E$4+Parameters!$E$6/C320)^2+(Parameters!$E$5+Parameters!$E$7)^2)</f>
        <v>1008.7979939271422</v>
      </c>
      <c r="E320" s="15">
        <f t="shared" si="8"/>
        <v>31.761580469604187</v>
      </c>
      <c r="F320" s="15">
        <f>3/(Data!$G$5*PI()/30)*D320*Parameters!$E$6/C320</f>
        <v>86.372567785148675</v>
      </c>
      <c r="G320" s="15">
        <f>Data!$C$11/((((SQRT((Parameters!$E$6/C320)^2+(Parameters!$E$7)^2))*1/(Parameters!$E$8))/((SQRT((Parameters!$E$6/C320)^2+(Parameters!$E$7)^2))+1/(Parameters!$E$8)))+(SQRT((Parameters!$E$4)^2+(Parameters!$E$5)^2)))</f>
        <v>32.320912437404566</v>
      </c>
      <c r="H320" s="15">
        <f t="shared" si="9"/>
        <v>2.8672377847628838</v>
      </c>
    </row>
    <row r="321" spans="2:8" x14ac:dyDescent="0.25">
      <c r="B321" s="15">
        <v>318</v>
      </c>
      <c r="C321" s="15">
        <f>(Data!$G$5-B321)/Data!$G$5</f>
        <v>0.78800000000000003</v>
      </c>
      <c r="D321" s="15">
        <f>Data!$C$11^2/((Parameters!$E$4+Parameters!$E$6/C321)^2+(Parameters!$E$5+Parameters!$E$7)^2)</f>
        <v>1008.4308662918025</v>
      </c>
      <c r="E321" s="15">
        <f t="shared" si="8"/>
        <v>31.755800514107694</v>
      </c>
      <c r="F321" s="15">
        <f>3/(Data!$G$5*PI()/30)*D321*Parameters!$E$6/C321</f>
        <v>86.414181222906151</v>
      </c>
      <c r="G321" s="15">
        <f>Data!$C$11/((((SQRT((Parameters!$E$6/C321)^2+(Parameters!$E$7)^2))*1/(Parameters!$E$8))/((SQRT((Parameters!$E$6/C321)^2+(Parameters!$E$7)^2))+1/(Parameters!$E$8)))+(SQRT((Parameters!$E$4)^2+(Parameters!$E$5)^2)))</f>
        <v>32.314557218858312</v>
      </c>
      <c r="H321" s="15">
        <f t="shared" si="9"/>
        <v>2.8776684630961054</v>
      </c>
    </row>
    <row r="322" spans="2:8" x14ac:dyDescent="0.25">
      <c r="B322" s="15">
        <v>319</v>
      </c>
      <c r="C322" s="15">
        <f>(Data!$G$5-B322)/Data!$G$5</f>
        <v>0.78733333333333333</v>
      </c>
      <c r="D322" s="15">
        <f>Data!$C$11^2/((Parameters!$E$4+Parameters!$E$6/C322)^2+(Parameters!$E$5+Parameters!$E$7)^2)</f>
        <v>1008.0631817523333</v>
      </c>
      <c r="E322" s="15">
        <f t="shared" si="8"/>
        <v>31.750010736255401</v>
      </c>
      <c r="F322" s="15">
        <f>3/(Data!$G$5*PI()/30)*D322*Parameters!$E$6/C322</f>
        <v>86.455817369708328</v>
      </c>
      <c r="G322" s="15">
        <f>Data!$C$11/((((SQRT((Parameters!$E$6/C322)^2+(Parameters!$E$7)^2))*1/(Parameters!$E$8))/((SQRT((Parameters!$E$6/C322)^2+(Parameters!$E$7)^2))+1/(Parameters!$E$8)))+(SQRT((Parameters!$E$4)^2+(Parameters!$E$5)^2)))</f>
        <v>32.308191060503589</v>
      </c>
      <c r="H322" s="15">
        <f t="shared" si="9"/>
        <v>2.8881086155366571</v>
      </c>
    </row>
    <row r="323" spans="2:8" x14ac:dyDescent="0.25">
      <c r="B323" s="15">
        <v>320</v>
      </c>
      <c r="C323" s="15">
        <f>(Data!$G$5-B323)/Data!$G$5</f>
        <v>0.78666666666666663</v>
      </c>
      <c r="D323" s="15">
        <f>Data!$C$11^2/((Parameters!$E$4+Parameters!$E$6/C323)^2+(Parameters!$E$5+Parameters!$E$7)^2)</f>
        <v>1007.69493920947</v>
      </c>
      <c r="E323" s="15">
        <f t="shared" si="8"/>
        <v>31.74421111335845</v>
      </c>
      <c r="F323" s="15">
        <f>3/(Data!$G$5*PI()/30)*D323*Parameters!$E$6/C323</f>
        <v>86.497476188932495</v>
      </c>
      <c r="G323" s="15">
        <f>Data!$C$11/((((SQRT((Parameters!$E$6/C323)^2+(Parameters!$E$7)^2))*1/(Parameters!$E$8))/((SQRT((Parameters!$E$6/C323)^2+(Parameters!$E$7)^2))+1/(Parameters!$E$8)))+(SQRT((Parameters!$E$4)^2+(Parameters!$E$5)^2)))</f>
        <v>32.30181393949799</v>
      </c>
      <c r="H323" s="15">
        <f t="shared" si="9"/>
        <v>2.8985582479915561</v>
      </c>
    </row>
    <row r="324" spans="2:8" x14ac:dyDescent="0.25">
      <c r="B324" s="15">
        <v>321</v>
      </c>
      <c r="C324" s="15">
        <f>(Data!$G$5-B324)/Data!$G$5</f>
        <v>0.78600000000000003</v>
      </c>
      <c r="D324" s="15">
        <f>Data!$C$11^2/((Parameters!$E$4+Parameters!$E$6/C324)^2+(Parameters!$E$5+Parameters!$E$7)^2)</f>
        <v>1007.3261375615083</v>
      </c>
      <c r="E324" s="15">
        <f t="shared" ref="E324:E387" si="10">SQRT(D324)</f>
        <v>31.738401622663801</v>
      </c>
      <c r="F324" s="15">
        <f>3/(Data!$G$5*PI()/30)*D324*Parameters!$E$6/C324</f>
        <v>86.539157643622133</v>
      </c>
      <c r="G324" s="15">
        <f>Data!$C$11/((((SQRT((Parameters!$E$6/C324)^2+(Parameters!$E$7)^2))*1/(Parameters!$E$8))/((SQRT((Parameters!$E$6/C324)^2+(Parameters!$E$7)^2))+1/(Parameters!$E$8)))+(SQRT((Parameters!$E$4)^2+(Parameters!$E$5)^2)))</f>
        <v>32.295425832945632</v>
      </c>
      <c r="H324" s="15">
        <f t="shared" ref="H324:H387" si="11">(F324*B324*PI()/30)/1000</f>
        <v>2.9090173663412591</v>
      </c>
    </row>
    <row r="325" spans="2:8" x14ac:dyDescent="0.25">
      <c r="B325" s="15">
        <v>322</v>
      </c>
      <c r="C325" s="15">
        <f>(Data!$G$5-B325)/Data!$G$5</f>
        <v>0.78533333333333333</v>
      </c>
      <c r="D325" s="15">
        <f>Data!$C$11^2/((Parameters!$E$4+Parameters!$E$6/C325)^2+(Parameters!$E$5+Parameters!$E$7)^2)</f>
        <v>1006.9567757042976</v>
      </c>
      <c r="E325" s="15">
        <f t="shared" si="10"/>
        <v>31.732582241354038</v>
      </c>
      <c r="F325" s="15">
        <f>3/(Data!$G$5*PI()/30)*D325*Parameters!$E$6/C325</f>
        <v>86.580861696484916</v>
      </c>
      <c r="G325" s="15">
        <f>Data!$C$11/((((SQRT((Parameters!$E$6/C325)^2+(Parameters!$E$7)^2))*1/(Parameters!$E$8))/((SQRT((Parameters!$E$6/C325)^2+(Parameters!$E$7)^2))+1/(Parameters!$E$8)))+(SQRT((Parameters!$E$4)^2+(Parameters!$E$5)^2)))</f>
        <v>32.28902671789703</v>
      </c>
      <c r="H325" s="15">
        <f t="shared" si="11"/>
        <v>2.9194859764394199</v>
      </c>
    </row>
    <row r="326" spans="2:8" x14ac:dyDescent="0.25">
      <c r="B326" s="15">
        <v>323</v>
      </c>
      <c r="C326" s="15">
        <f>(Data!$G$5-B326)/Data!$G$5</f>
        <v>0.78466666666666662</v>
      </c>
      <c r="D326" s="15">
        <f>Data!$C$11^2/((Parameters!$E$4+Parameters!$E$6/C326)^2+(Parameters!$E$5+Parameters!$E$7)^2)</f>
        <v>1006.5868525312368</v>
      </c>
      <c r="E326" s="15">
        <f t="shared" si="10"/>
        <v>31.726752946547126</v>
      </c>
      <c r="F326" s="15">
        <f>3/(Data!$G$5*PI()/30)*D326*Parameters!$E$6/C326</f>
        <v>86.622588309890858</v>
      </c>
      <c r="G326" s="15">
        <f>Data!$C$11/((((SQRT((Parameters!$E$6/C326)^2+(Parameters!$E$7)^2))*1/(Parameters!$E$8))/((SQRT((Parameters!$E$6/C326)^2+(Parameters!$E$7)^2))+1/(Parameters!$E$8)))+(SQRT((Parameters!$E$4)^2+(Parameters!$E$5)^2)))</f>
        <v>32.282616571348953</v>
      </c>
      <c r="H326" s="15">
        <f t="shared" si="11"/>
        <v>2.929964084112648</v>
      </c>
    </row>
    <row r="327" spans="2:8" x14ac:dyDescent="0.25">
      <c r="B327" s="15">
        <v>324</v>
      </c>
      <c r="C327" s="15">
        <f>(Data!$G$5-B327)/Data!$G$5</f>
        <v>0.78400000000000003</v>
      </c>
      <c r="D327" s="15">
        <f>Data!$C$11^2/((Parameters!$E$4+Parameters!$E$6/C327)^2+(Parameters!$E$5+Parameters!$E$7)^2)</f>
        <v>1006.2163669332692</v>
      </c>
      <c r="E327" s="15">
        <f t="shared" si="10"/>
        <v>31.720913715296241</v>
      </c>
      <c r="F327" s="15">
        <f>3/(Data!$G$5*PI()/30)*D327*Parameters!$E$6/C327</f>
        <v>86.664337445870501</v>
      </c>
      <c r="G327" s="15">
        <f>Data!$C$11/((((SQRT((Parameters!$E$6/C327)^2+(Parameters!$E$7)^2))*1/(Parameters!$E$8))/((SQRT((Parameters!$E$6/C327)^2+(Parameters!$E$7)^2))+1/(Parameters!$E$8)))+(SQRT((Parameters!$E$4)^2+(Parameters!$E$5)^2)))</f>
        <v>32.276195370244288</v>
      </c>
      <c r="H327" s="15">
        <f t="shared" si="11"/>
        <v>2.940451695160275</v>
      </c>
    </row>
    <row r="328" spans="2:8" x14ac:dyDescent="0.25">
      <c r="B328" s="15">
        <v>325</v>
      </c>
      <c r="C328" s="15">
        <f>(Data!$G$5-B328)/Data!$G$5</f>
        <v>0.78333333333333333</v>
      </c>
      <c r="D328" s="15">
        <f>Data!$C$11^2/((Parameters!$E$4+Parameters!$E$6/C328)^2+(Parameters!$E$5+Parameters!$E$7)^2)</f>
        <v>1005.845317798877</v>
      </c>
      <c r="E328" s="15">
        <f t="shared" si="10"/>
        <v>31.715064524589526</v>
      </c>
      <c r="F328" s="15">
        <f>3/(Data!$G$5*PI()/30)*D328*Parameters!$E$6/C328</f>
        <v>86.706109066112944</v>
      </c>
      <c r="G328" s="15">
        <f>Data!$C$11/((((SQRT((Parameters!$E$6/C328)^2+(Parameters!$E$7)^2))*1/(Parameters!$E$8))/((SQRT((Parameters!$E$6/C328)^2+(Parameters!$E$7)^2))+1/(Parameters!$E$8)))+(SQRT((Parameters!$E$4)^2+(Parameters!$E$5)^2)))</f>
        <v>32.269763091471951</v>
      </c>
      <c r="H328" s="15">
        <f t="shared" si="11"/>
        <v>2.9509488153541041</v>
      </c>
    </row>
    <row r="329" spans="2:8" x14ac:dyDescent="0.25">
      <c r="B329" s="15">
        <v>326</v>
      </c>
      <c r="C329" s="15">
        <f>(Data!$G$5-B329)/Data!$G$5</f>
        <v>0.78266666666666662</v>
      </c>
      <c r="D329" s="15">
        <f>Data!$C$11^2/((Parameters!$E$4+Parameters!$E$6/C329)^2+(Parameters!$E$5+Parameters!$E$7)^2)</f>
        <v>1005.4737040140768</v>
      </c>
      <c r="E329" s="15">
        <f t="shared" si="10"/>
        <v>31.709205351349894</v>
      </c>
      <c r="F329" s="15">
        <f>3/(Data!$G$5*PI()/30)*D329*Parameters!$E$6/C329</f>
        <v>86.747903131964136</v>
      </c>
      <c r="G329" s="15">
        <f>Data!$C$11/((((SQRT((Parameters!$E$6/C329)^2+(Parameters!$E$7)^2))*1/(Parameters!$E$8))/((SQRT((Parameters!$E$6/C329)^2+(Parameters!$E$7)^2))+1/(Parameters!$E$8)))+(SQRT((Parameters!$E$4)^2+(Parameters!$E$5)^2)))</f>
        <v>32.263319711866686</v>
      </c>
      <c r="H329" s="15">
        <f t="shared" si="11"/>
        <v>2.96145545043818</v>
      </c>
    </row>
    <row r="330" spans="2:8" x14ac:dyDescent="0.25">
      <c r="B330" s="15">
        <v>327</v>
      </c>
      <c r="C330" s="15">
        <f>(Data!$G$5-B330)/Data!$G$5</f>
        <v>0.78200000000000003</v>
      </c>
      <c r="D330" s="15">
        <f>Data!$C$11^2/((Parameters!$E$4+Parameters!$E$6/C330)^2+(Parameters!$E$5+Parameters!$E$7)^2)</f>
        <v>1005.1015244624148</v>
      </c>
      <c r="E330" s="15">
        <f t="shared" si="10"/>
        <v>31.703336172434831</v>
      </c>
      <c r="F330" s="15">
        <f>3/(Data!$G$5*PI()/30)*D330*Parameters!$E$6/C330</f>
        <v>86.789719604424732</v>
      </c>
      <c r="G330" s="15">
        <f>Data!$C$11/((((SQRT((Parameters!$E$6/C330)^2+(Parameters!$E$7)^2))*1/(Parameters!$E$8))/((SQRT((Parameters!$E$6/C330)^2+(Parameters!$E$7)^2))+1/(Parameters!$E$8)))+(SQRT((Parameters!$E$4)^2+(Parameters!$E$5)^2)))</f>
        <v>32.256865208209014</v>
      </c>
      <c r="H330" s="15">
        <f t="shared" si="11"/>
        <v>2.9719716061285291</v>
      </c>
    </row>
    <row r="331" spans="2:8" x14ac:dyDescent="0.25">
      <c r="B331" s="15">
        <v>328</v>
      </c>
      <c r="C331" s="15">
        <f>(Data!$G$5-B331)/Data!$G$5</f>
        <v>0.78133333333333332</v>
      </c>
      <c r="D331" s="15">
        <f>Data!$C$11^2/((Parameters!$E$4+Parameters!$E$6/C331)^2+(Parameters!$E$5+Parameters!$E$7)^2)</f>
        <v>1004.7287780249601</v>
      </c>
      <c r="E331" s="15">
        <f t="shared" si="10"/>
        <v>31.697456964636139</v>
      </c>
      <c r="F331" s="15">
        <f>3/(Data!$G$5*PI()/30)*D331*Parameters!$E$6/C331</f>
        <v>86.831558444148399</v>
      </c>
      <c r="G331" s="15">
        <f>Data!$C$11/((((SQRT((Parameters!$E$6/C331)^2+(Parameters!$E$7)^2))*1/(Parameters!$E$8))/((SQRT((Parameters!$E$6/C331)^2+(Parameters!$E$7)^2))+1/(Parameters!$E$8)))+(SQRT((Parameters!$E$4)^2+(Parameters!$E$5)^2)))</f>
        <v>32.250399557225002</v>
      </c>
      <c r="H331" s="15">
        <f t="shared" si="11"/>
        <v>2.9824972881129237</v>
      </c>
    </row>
    <row r="332" spans="2:8" x14ac:dyDescent="0.25">
      <c r="B332" s="15">
        <v>329</v>
      </c>
      <c r="C332" s="15">
        <f>(Data!$G$5-B332)/Data!$G$5</f>
        <v>0.78066666666666662</v>
      </c>
      <c r="D332" s="15">
        <f>Data!$C$11^2/((Parameters!$E$4+Parameters!$E$6/C332)^2+(Parameters!$E$5+Parameters!$E$7)^2)</f>
        <v>1004.3554635803025</v>
      </c>
      <c r="E332" s="15">
        <f t="shared" si="10"/>
        <v>31.69156770467978</v>
      </c>
      <c r="F332" s="15">
        <f>3/(Data!$G$5*PI()/30)*D332*Parameters!$E$6/C332</f>
        <v>86.8734196114398</v>
      </c>
      <c r="G332" s="15">
        <f>Data!$C$11/((((SQRT((Parameters!$E$6/C332)^2+(Parameters!$E$7)^2))*1/(Parameters!$E$8))/((SQRT((Parameters!$E$6/C332)^2+(Parameters!$E$7)^2))+1/(Parameters!$E$8)))+(SQRT((Parameters!$E$4)^2+(Parameters!$E$5)^2)))</f>
        <v>32.243922735586239</v>
      </c>
      <c r="H332" s="15">
        <f t="shared" si="11"/>
        <v>2.993032502050633</v>
      </c>
    </row>
    <row r="333" spans="2:8" x14ac:dyDescent="0.25">
      <c r="B333" s="15">
        <v>330</v>
      </c>
      <c r="C333" s="15">
        <f>(Data!$G$5-B333)/Data!$G$5</f>
        <v>0.78</v>
      </c>
      <c r="D333" s="15">
        <f>Data!$C$11^2/((Parameters!$E$4+Parameters!$E$6/C333)^2+(Parameters!$E$5+Parameters!$E$7)^2)</f>
        <v>1003.9815800045451</v>
      </c>
      <c r="E333" s="15">
        <f t="shared" si="10"/>
        <v>31.68566836922562</v>
      </c>
      <c r="F333" s="15">
        <f>3/(Data!$G$5*PI()/30)*D333*Parameters!$E$6/C333</f>
        <v>86.915303066252662</v>
      </c>
      <c r="G333" s="15">
        <f>Data!$C$11/((((SQRT((Parameters!$E$6/C333)^2+(Parameters!$E$7)^2))*1/(Parameters!$E$8))/((SQRT((Parameters!$E$6/C333)^2+(Parameters!$E$7)^2))+1/(Parameters!$E$8)))+(SQRT((Parameters!$E$4)^2+(Parameters!$E$5)^2)))</f>
        <v>32.237434719909608</v>
      </c>
      <c r="H333" s="15">
        <f t="shared" si="11"/>
        <v>3.0035772535721676</v>
      </c>
    </row>
    <row r="334" spans="2:8" x14ac:dyDescent="0.25">
      <c r="B334" s="15">
        <v>331</v>
      </c>
      <c r="C334" s="15">
        <f>(Data!$G$5-B334)/Data!$G$5</f>
        <v>0.77933333333333332</v>
      </c>
      <c r="D334" s="15">
        <f>Data!$C$11^2/((Parameters!$E$4+Parameters!$E$6/C334)^2+(Parameters!$E$5+Parameters!$E$7)^2)</f>
        <v>1003.6071261712998</v>
      </c>
      <c r="E334" s="15">
        <f t="shared" si="10"/>
        <v>31.679758934867227</v>
      </c>
      <c r="F334" s="15">
        <f>3/(Data!$G$5*PI()/30)*D334*Parameters!$E$6/C334</f>
        <v>86.95720876818784</v>
      </c>
      <c r="G334" s="15">
        <f>Data!$C$11/((((SQRT((Parameters!$E$6/C334)^2+(Parameters!$E$7)^2))*1/(Parameters!$E$8))/((SQRT((Parameters!$E$6/C334)^2+(Parameters!$E$7)^2))+1/(Parameters!$E$8)))+(SQRT((Parameters!$E$4)^2+(Parameters!$E$5)^2)))</f>
        <v>32.230935486757211</v>
      </c>
      <c r="H334" s="15">
        <f t="shared" si="11"/>
        <v>3.0141315482790354</v>
      </c>
    </row>
    <row r="335" spans="2:8" x14ac:dyDescent="0.25">
      <c r="B335" s="15">
        <v>332</v>
      </c>
      <c r="C335" s="15">
        <f>(Data!$G$5-B335)/Data!$G$5</f>
        <v>0.77866666666666662</v>
      </c>
      <c r="D335" s="15">
        <f>Data!$C$11^2/((Parameters!$E$4+Parameters!$E$6/C335)^2+(Parameters!$E$5+Parameters!$E$7)^2)</f>
        <v>1003.2321009516832</v>
      </c>
      <c r="E335" s="15">
        <f t="shared" si="10"/>
        <v>31.67383937813165</v>
      </c>
      <c r="F335" s="15">
        <f>3/(Data!$G$5*PI()/30)*D335*Parameters!$E$6/C335</f>
        <v>86.999136676491432</v>
      </c>
      <c r="G335" s="15">
        <f>Data!$C$11/((((SQRT((Parameters!$E$6/C335)^2+(Parameters!$E$7)^2))*1/(Parameters!$E$8))/((SQRT((Parameters!$E$6/C335)^2+(Parameters!$E$7)^2))+1/(Parameters!$E$8)))+(SQRT((Parameters!$E$4)^2+(Parameters!$E$5)^2)))</f>
        <v>32.224425012636218</v>
      </c>
      <c r="H335" s="15">
        <f t="shared" si="11"/>
        <v>3.0246953917434856</v>
      </c>
    </row>
    <row r="336" spans="2:8" x14ac:dyDescent="0.25">
      <c r="B336" s="15">
        <v>333</v>
      </c>
      <c r="C336" s="15">
        <f>(Data!$G$5-B336)/Data!$G$5</f>
        <v>0.77800000000000002</v>
      </c>
      <c r="D336" s="15">
        <f>Data!$C$11^2/((Parameters!$E$4+Parameters!$E$6/C336)^2+(Parameters!$E$5+Parameters!$E$7)^2)</f>
        <v>1002.8565032143101</v>
      </c>
      <c r="E336" s="15">
        <f t="shared" si="10"/>
        <v>31.667909675479216</v>
      </c>
      <c r="F336" s="15">
        <f>3/(Data!$G$5*PI()/30)*D336*Parameters!$E$6/C336</f>
        <v>87.041086750052742</v>
      </c>
      <c r="G336" s="15">
        <f>Data!$C$11/((((SQRT((Parameters!$E$6/C336)^2+(Parameters!$E$7)^2))*1/(Parameters!$E$8))/((SQRT((Parameters!$E$6/C336)^2+(Parameters!$E$7)^2))+1/(Parameters!$E$8)))+(SQRT((Parameters!$E$4)^2+(Parameters!$E$5)^2)))</f>
        <v>32.217903273998722</v>
      </c>
      <c r="H336" s="15">
        <f t="shared" si="11"/>
        <v>3.0352687895082568</v>
      </c>
    </row>
    <row r="337" spans="2:8" x14ac:dyDescent="0.25">
      <c r="B337" s="15">
        <v>334</v>
      </c>
      <c r="C337" s="15">
        <f>(Data!$G$5-B337)/Data!$G$5</f>
        <v>0.77733333333333332</v>
      </c>
      <c r="D337" s="15">
        <f>Data!$C$11^2/((Parameters!$E$4+Parameters!$E$6/C337)^2+(Parameters!$E$5+Parameters!$E$7)^2)</f>
        <v>1002.4803318252906</v>
      </c>
      <c r="E337" s="15">
        <f t="shared" si="10"/>
        <v>31.661969803303307</v>
      </c>
      <c r="F337" s="15">
        <f>3/(Data!$G$5*PI()/30)*D337*Parameters!$E$6/C337</f>
        <v>87.083058947402449</v>
      </c>
      <c r="G337" s="15">
        <f>Data!$C$11/((((SQRT((Parameters!$E$6/C337)^2+(Parameters!$E$7)^2))*1/(Parameters!$E$8))/((SQRT((Parameters!$E$6/C337)^2+(Parameters!$E$7)^2))+1/(Parameters!$E$8)))+(SQRT((Parameters!$E$4)^2+(Parameters!$E$5)^2)))</f>
        <v>32.211370247241639</v>
      </c>
      <c r="H337" s="15">
        <f t="shared" si="11"/>
        <v>3.0458517470863224</v>
      </c>
    </row>
    <row r="338" spans="2:8" x14ac:dyDescent="0.25">
      <c r="B338" s="15">
        <v>335</v>
      </c>
      <c r="C338" s="15">
        <f>(Data!$G$5-B338)/Data!$G$5</f>
        <v>0.77666666666666662</v>
      </c>
      <c r="D338" s="15">
        <f>Data!$C$11^2/((Parameters!$E$4+Parameters!$E$6/C338)^2+(Parameters!$E$5+Parameters!$E$7)^2)</f>
        <v>1002.103585648222</v>
      </c>
      <c r="E338" s="15">
        <f t="shared" si="10"/>
        <v>31.65601973793013</v>
      </c>
      <c r="F338" s="15">
        <f>3/(Data!$G$5*PI()/30)*D338*Parameters!$E$6/C338</f>
        <v>87.125053226710335</v>
      </c>
      <c r="G338" s="15">
        <f>Data!$C$11/((((SQRT((Parameters!$E$6/C338)^2+(Parameters!$E$7)^2))*1/(Parameters!$E$8))/((SQRT((Parameters!$E$6/C338)^2+(Parameters!$E$7)^2))+1/(Parameters!$E$8)))+(SQRT((Parameters!$E$4)^2+(Parameters!$E$5)^2)))</f>
        <v>32.204825908706511</v>
      </c>
      <c r="H338" s="15">
        <f t="shared" si="11"/>
        <v>3.056444269960624</v>
      </c>
    </row>
    <row r="339" spans="2:8" x14ac:dyDescent="0.25">
      <c r="B339" s="15">
        <v>336</v>
      </c>
      <c r="C339" s="15">
        <f>(Data!$G$5-B339)/Data!$G$5</f>
        <v>0.77600000000000002</v>
      </c>
      <c r="D339" s="15">
        <f>Data!$C$11^2/((Parameters!$E$4+Parameters!$E$6/C339)^2+(Parameters!$E$5+Parameters!$E$7)^2)</f>
        <v>1001.7262635441866</v>
      </c>
      <c r="E339" s="15">
        <f t="shared" si="10"/>
        <v>31.650059455618511</v>
      </c>
      <c r="F339" s="15">
        <f>3/(Data!$G$5*PI()/30)*D339*Parameters!$E$6/C339</f>
        <v>87.167069545783633</v>
      </c>
      <c r="G339" s="15">
        <f>Data!$C$11/((((SQRT((Parameters!$E$6/C339)^2+(Parameters!$E$7)^2))*1/(Parameters!$E$8))/((SQRT((Parameters!$E$6/C339)^2+(Parameters!$E$7)^2))+1/(Parameters!$E$8)))+(SQRT((Parameters!$E$4)^2+(Parameters!$E$5)^2)))</f>
        <v>32.198270234679441</v>
      </c>
      <c r="H339" s="15">
        <f t="shared" si="11"/>
        <v>3.0670463635838257</v>
      </c>
    </row>
    <row r="340" spans="2:8" x14ac:dyDescent="0.25">
      <c r="B340" s="15">
        <v>337</v>
      </c>
      <c r="C340" s="15">
        <f>(Data!$G$5-B340)/Data!$G$5</f>
        <v>0.77533333333333332</v>
      </c>
      <c r="D340" s="15">
        <f>Data!$C$11^2/((Parameters!$E$4+Parameters!$E$6/C340)^2+(Parameters!$E$5+Parameters!$E$7)^2)</f>
        <v>1001.3483643717453</v>
      </c>
      <c r="E340" s="15">
        <f t="shared" si="10"/>
        <v>31.644088932559669</v>
      </c>
      <c r="F340" s="15">
        <f>3/(Data!$G$5*PI()/30)*D340*Parameters!$E$6/C340</f>
        <v>87.209107862064897</v>
      </c>
      <c r="G340" s="15">
        <f>Data!$C$11/((((SQRT((Parameters!$E$6/C340)^2+(Parameters!$E$7)^2))*1/(Parameters!$E$8))/((SQRT((Parameters!$E$6/C340)^2+(Parameters!$E$7)^2))+1/(Parameters!$E$8)))+(SQRT((Parameters!$E$4)^2+(Parameters!$E$5)^2)))</f>
        <v>32.191703201390901</v>
      </c>
      <c r="H340" s="15">
        <f t="shared" si="11"/>
        <v>3.0776580333780488</v>
      </c>
    </row>
    <row r="341" spans="2:8" x14ac:dyDescent="0.25">
      <c r="B341" s="15">
        <v>338</v>
      </c>
      <c r="C341" s="15">
        <f>(Data!$G$5-B341)/Data!$G$5</f>
        <v>0.77466666666666661</v>
      </c>
      <c r="D341" s="15">
        <f>Data!$C$11^2/((Parameters!$E$4+Parameters!$E$6/C341)^2+(Parameters!$E$5+Parameters!$E$7)^2)</f>
        <v>1000.9698869869326</v>
      </c>
      <c r="E341" s="15">
        <f t="shared" si="10"/>
        <v>31.638108144877002</v>
      </c>
      <c r="F341" s="15">
        <f>3/(Data!$G$5*PI()/30)*D341*Parameters!$E$6/C341</f>
        <v>87.2511681326299</v>
      </c>
      <c r="G341" s="15">
        <f>Data!$C$11/((((SQRT((Parameters!$E$6/C341)^2+(Parameters!$E$7)^2))*1/(Parameters!$E$8))/((SQRT((Parameters!$E$6/C341)^2+(Parameters!$E$7)^2))+1/(Parameters!$E$8)))+(SQRT((Parameters!$E$4)^2+(Parameters!$E$5)^2)))</f>
        <v>32.185124785015645</v>
      </c>
      <c r="H341" s="15">
        <f t="shared" si="11"/>
        <v>3.0882792847346039</v>
      </c>
    </row>
    <row r="342" spans="2:8" x14ac:dyDescent="0.25">
      <c r="B342" s="15">
        <v>339</v>
      </c>
      <c r="C342" s="15">
        <f>(Data!$G$5-B342)/Data!$G$5</f>
        <v>0.77400000000000002</v>
      </c>
      <c r="D342" s="15">
        <f>Data!$C$11^2/((Parameters!$E$4+Parameters!$E$6/C342)^2+(Parameters!$E$5+Parameters!$E$7)^2)</f>
        <v>1000.5908302432518</v>
      </c>
      <c r="E342" s="15">
        <f t="shared" si="10"/>
        <v>31.632117068625867</v>
      </c>
      <c r="F342" s="15">
        <f>3/(Data!$G$5*PI()/30)*D342*Parameters!$E$6/C342</f>
        <v>87.293250314185727</v>
      </c>
      <c r="G342" s="15">
        <f>Data!$C$11/((((SQRT((Parameters!$E$6/C342)^2+(Parameters!$E$7)^2))*1/(Parameters!$E$8))/((SQRT((Parameters!$E$6/C342)^2+(Parameters!$E$7)^2))+1/(Parameters!$E$8)))+(SQRT((Parameters!$E$4)^2+(Parameters!$E$5)^2)))</f>
        <v>32.178534961672533</v>
      </c>
      <c r="H342" s="15">
        <f t="shared" si="11"/>
        <v>3.0989101230137353</v>
      </c>
    </row>
    <row r="343" spans="2:8" x14ac:dyDescent="0.25">
      <c r="B343" s="15">
        <v>340</v>
      </c>
      <c r="C343" s="15">
        <f>(Data!$G$5-B343)/Data!$G$5</f>
        <v>0.77333333333333332</v>
      </c>
      <c r="D343" s="15">
        <f>Data!$C$11^2/((Parameters!$E$4+Parameters!$E$6/C343)^2+(Parameters!$E$5+Parameters!$E$7)^2)</f>
        <v>1000.2111929916699</v>
      </c>
      <c r="E343" s="15">
        <f t="shared" si="10"/>
        <v>31.626115679793337</v>
      </c>
      <c r="F343" s="15">
        <f>3/(Data!$G$5*PI()/30)*D343*Parameters!$E$6/C343</f>
        <v>87.335354363068717</v>
      </c>
      <c r="G343" s="15">
        <f>Data!$C$11/((((SQRT((Parameters!$E$6/C343)^2+(Parameters!$E$7)^2))*1/(Parameters!$E$8))/((SQRT((Parameters!$E$6/C343)^2+(Parameters!$E$7)^2))+1/(Parameters!$E$8)))+(SQRT((Parameters!$E$4)^2+(Parameters!$E$5)^2)))</f>
        <v>32.171933707424408</v>
      </c>
      <c r="H343" s="15">
        <f t="shared" si="11"/>
        <v>3.1095505535443504</v>
      </c>
    </row>
    <row r="344" spans="2:8" x14ac:dyDescent="0.25">
      <c r="B344" s="15">
        <v>341</v>
      </c>
      <c r="C344" s="15">
        <f>(Data!$G$5-B344)/Data!$G$5</f>
        <v>0.77266666666666661</v>
      </c>
      <c r="D344" s="15">
        <f>Data!$C$11^2/((Parameters!$E$4+Parameters!$E$6/C344)^2+(Parameters!$E$5+Parameters!$E$7)^2)</f>
        <v>999.8309740806128</v>
      </c>
      <c r="E344" s="15">
        <f t="shared" si="10"/>
        <v>31.620103954298013</v>
      </c>
      <c r="F344" s="15">
        <f>3/(Data!$G$5*PI()/30)*D344*Parameters!$E$6/C344</f>
        <v>87.377480235242473</v>
      </c>
      <c r="G344" s="15">
        <f>Data!$C$11/((((SQRT((Parameters!$E$6/C344)^2+(Parameters!$E$7)^2))*1/(Parameters!$E$8))/((SQRT((Parameters!$E$6/C344)^2+(Parameters!$E$7)^2))+1/(Parameters!$E$8)))+(SQRT((Parameters!$E$4)^2+(Parameters!$E$5)^2)))</f>
        <v>32.16532099827797</v>
      </c>
      <c r="H344" s="15">
        <f t="shared" si="11"/>
        <v>3.1202005816237586</v>
      </c>
    </row>
    <row r="345" spans="2:8" x14ac:dyDescent="0.25">
      <c r="B345" s="15">
        <v>342</v>
      </c>
      <c r="C345" s="15">
        <f>(Data!$G$5-B345)/Data!$G$5</f>
        <v>0.77200000000000002</v>
      </c>
      <c r="D345" s="15">
        <f>Data!$C$11^2/((Parameters!$E$4+Parameters!$E$6/C345)^2+(Parameters!$E$5+Parameters!$E$7)^2)</f>
        <v>999.45017235595969</v>
      </c>
      <c r="E345" s="15">
        <f t="shared" si="10"/>
        <v>31.614081867989771</v>
      </c>
      <c r="F345" s="15">
        <f>3/(Data!$G$5*PI()/30)*D345*Parameters!$E$6/C345</f>
        <v>87.419627886295672</v>
      </c>
      <c r="G345" s="15">
        <f>Data!$C$11/((((SQRT((Parameters!$E$6/C345)^2+(Parameters!$E$7)^2))*1/(Parameters!$E$8))/((SQRT((Parameters!$E$6/C345)^2+(Parameters!$E$7)^2))+1/(Parameters!$E$8)))+(SQRT((Parameters!$E$4)^2+(Parameters!$E$5)^2)))</f>
        <v>32.158696810183642</v>
      </c>
      <c r="H345" s="15">
        <f t="shared" si="11"/>
        <v>3.1308602125173945</v>
      </c>
    </row>
    <row r="346" spans="2:8" x14ac:dyDescent="0.25">
      <c r="B346" s="15">
        <v>343</v>
      </c>
      <c r="C346" s="15">
        <f>(Data!$G$5-B346)/Data!$G$5</f>
        <v>0.77133333333333332</v>
      </c>
      <c r="D346" s="15">
        <f>Data!$C$11^2/((Parameters!$E$4+Parameters!$E$6/C346)^2+(Parameters!$E$5+Parameters!$E$7)^2)</f>
        <v>999.06878666103796</v>
      </c>
      <c r="E346" s="15">
        <f t="shared" si="10"/>
        <v>31.608049396649548</v>
      </c>
      <c r="F346" s="15">
        <f>3/(Data!$G$5*PI()/30)*D346*Parameters!$E$6/C346</f>
        <v>87.461797271440091</v>
      </c>
      <c r="G346" s="15">
        <f>Data!$C$11/((((SQRT((Parameters!$E$6/C346)^2+(Parameters!$E$7)^2))*1/(Parameters!$E$8))/((SQRT((Parameters!$E$6/C346)^2+(Parameters!$E$7)^2))+1/(Parameters!$E$8)))+(SQRT((Parameters!$E$4)^2+(Parameters!$E$5)^2)))</f>
        <v>32.15206111903538</v>
      </c>
      <c r="H346" s="15">
        <f t="shared" si="11"/>
        <v>3.1415294514585534</v>
      </c>
    </row>
    <row r="347" spans="2:8" x14ac:dyDescent="0.25">
      <c r="B347" s="15">
        <v>344</v>
      </c>
      <c r="C347" s="15">
        <f>(Data!$G$5-B347)/Data!$G$5</f>
        <v>0.77066666666666672</v>
      </c>
      <c r="D347" s="15">
        <f>Data!$C$11^2/((Parameters!$E$4+Parameters!$E$6/C347)^2+(Parameters!$E$5+Parameters!$E$7)^2)</f>
        <v>998.68681583661919</v>
      </c>
      <c r="E347" s="15">
        <f t="shared" si="10"/>
        <v>31.602006515989125</v>
      </c>
      <c r="F347" s="15">
        <f>3/(Data!$G$5*PI()/30)*D347*Parameters!$E$6/C347</f>
        <v>87.503988345508603</v>
      </c>
      <c r="G347" s="15">
        <f>Data!$C$11/((((SQRT((Parameters!$E$6/C347)^2+(Parameters!$E$7)^2))*1/(Parameters!$E$8))/((SQRT((Parameters!$E$6/C347)^2+(Parameters!$E$7)^2))+1/(Parameters!$E$8)))+(SQRT((Parameters!$E$4)^2+(Parameters!$E$5)^2)))</f>
        <v>32.145413900670626</v>
      </c>
      <c r="H347" s="15">
        <f t="shared" si="11"/>
        <v>3.1522083036481172</v>
      </c>
    </row>
    <row r="348" spans="2:8" x14ac:dyDescent="0.25">
      <c r="B348" s="15">
        <v>345</v>
      </c>
      <c r="C348" s="15">
        <f>(Data!$G$5-B348)/Data!$G$5</f>
        <v>0.77</v>
      </c>
      <c r="D348" s="15">
        <f>Data!$C$11^2/((Parameters!$E$4+Parameters!$E$6/C348)^2+(Parameters!$E$5+Parameters!$E$7)^2)</f>
        <v>998.30425872091291</v>
      </c>
      <c r="E348" s="15">
        <f t="shared" si="10"/>
        <v>31.595953201650886</v>
      </c>
      <c r="F348" s="15">
        <f>3/(Data!$G$5*PI()/30)*D348*Parameters!$E$6/C348</f>
        <v>87.54620106295296</v>
      </c>
      <c r="G348" s="15">
        <f>Data!$C$11/((((SQRT((Parameters!$E$6/C348)^2+(Parameters!$E$7)^2))*1/(Parameters!$E$8))/((SQRT((Parameters!$E$6/C348)^2+(Parameters!$E$7)^2))+1/(Parameters!$E$8)))+(SQRT((Parameters!$E$4)^2+(Parameters!$E$5)^2)))</f>
        <v>32.138755130870095</v>
      </c>
      <c r="H348" s="15">
        <f t="shared" si="11"/>
        <v>3.1628967742542815</v>
      </c>
    </row>
    <row r="349" spans="2:8" x14ac:dyDescent="0.25">
      <c r="B349" s="15">
        <v>346</v>
      </c>
      <c r="C349" s="15">
        <f>(Data!$G$5-B349)/Data!$G$5</f>
        <v>0.76933333333333331</v>
      </c>
      <c r="D349" s="15">
        <f>Data!$C$11^2/((Parameters!$E$4+Parameters!$E$6/C349)^2+(Parameters!$E$5+Parameters!$E$7)^2)</f>
        <v>997.92111414956241</v>
      </c>
      <c r="E349" s="15">
        <f t="shared" si="10"/>
        <v>31.589889429207606</v>
      </c>
      <c r="F349" s="15">
        <f>3/(Data!$G$5*PI()/30)*D349*Parameters!$E$6/C349</f>
        <v>87.588435377841805</v>
      </c>
      <c r="G349" s="15">
        <f>Data!$C$11/((((SQRT((Parameters!$E$6/C349)^2+(Parameters!$E$7)^2))*1/(Parameters!$E$8))/((SQRT((Parameters!$E$6/C349)^2+(Parameters!$E$7)^2))+1/(Parameters!$E$8)))+(SQRT((Parameters!$E$4)^2+(Parameters!$E$5)^2)))</f>
        <v>32.132084785357669</v>
      </c>
      <c r="H349" s="15">
        <f t="shared" si="11"/>
        <v>3.1735948684122817</v>
      </c>
    </row>
    <row r="350" spans="2:8" x14ac:dyDescent="0.25">
      <c r="B350" s="15">
        <v>347</v>
      </c>
      <c r="C350" s="15">
        <f>(Data!$G$5-B350)/Data!$G$5</f>
        <v>0.76866666666666672</v>
      </c>
      <c r="D350" s="15">
        <f>Data!$C$11^2/((Parameters!$E$4+Parameters!$E$6/C350)^2+(Parameters!$E$5+Parameters!$E$7)^2)</f>
        <v>997.53738095563892</v>
      </c>
      <c r="E350" s="15">
        <f t="shared" si="10"/>
        <v>31.583815174162208</v>
      </c>
      <c r="F350" s="15">
        <f>3/(Data!$G$5*PI()/30)*D350*Parameters!$E$6/C350</f>
        <v>87.630691243858465</v>
      </c>
      <c r="G350" s="15">
        <f>Data!$C$11/((((SQRT((Parameters!$E$6/C350)^2+(Parameters!$E$7)^2))*1/(Parameters!$E$8))/((SQRT((Parameters!$E$6/C350)^2+(Parameters!$E$7)^2))+1/(Parameters!$E$8)))+(SQRT((Parameters!$E$4)^2+(Parameters!$E$5)^2)))</f>
        <v>32.125402839800238</v>
      </c>
      <c r="H350" s="15">
        <f t="shared" si="11"/>
        <v>3.1843025912241107</v>
      </c>
    </row>
    <row r="351" spans="2:8" x14ac:dyDescent="0.25">
      <c r="B351" s="15">
        <v>348</v>
      </c>
      <c r="C351" s="15">
        <f>(Data!$G$5-B351)/Data!$G$5</f>
        <v>0.76800000000000002</v>
      </c>
      <c r="D351" s="15">
        <f>Data!$C$11^2/((Parameters!$E$4+Parameters!$E$6/C351)^2+(Parameters!$E$5+Parameters!$E$7)^2)</f>
        <v>997.15305796963719</v>
      </c>
      <c r="E351" s="15">
        <f t="shared" si="10"/>
        <v>31.577730411947549</v>
      </c>
      <c r="F351" s="15">
        <f>3/(Data!$G$5*PI()/30)*D351*Parameters!$E$6/C351</f>
        <v>87.672968614298938</v>
      </c>
      <c r="G351" s="15">
        <f>Data!$C$11/((((SQRT((Parameters!$E$6/C351)^2+(Parameters!$E$7)^2))*1/(Parameters!$E$8))/((SQRT((Parameters!$E$6/C351)^2+(Parameters!$E$7)^2))+1/(Parameters!$E$8)))+(SQRT((Parameters!$E$4)^2+(Parameters!$E$5)^2)))</f>
        <v>32.11870926980761</v>
      </c>
      <c r="H351" s="15">
        <f t="shared" si="11"/>
        <v>3.1950199477582446</v>
      </c>
    </row>
    <row r="352" spans="2:8" x14ac:dyDescent="0.25">
      <c r="B352" s="15">
        <v>349</v>
      </c>
      <c r="C352" s="15">
        <f>(Data!$G$5-B352)/Data!$G$5</f>
        <v>0.76733333333333331</v>
      </c>
      <c r="D352" s="15">
        <f>Data!$C$11^2/((Parameters!$E$4+Parameters!$E$6/C352)^2+(Parameters!$E$5+Parameters!$E$7)^2)</f>
        <v>996.76814401947024</v>
      </c>
      <c r="E352" s="15">
        <f t="shared" si="10"/>
        <v>31.571635117926188</v>
      </c>
      <c r="F352" s="15">
        <f>3/(Data!$G$5*PI()/30)*D352*Parameters!$E$6/C352</f>
        <v>87.715267442069731</v>
      </c>
      <c r="G352" s="15">
        <f>Data!$C$11/((((SQRT((Parameters!$E$6/C352)^2+(Parameters!$E$7)^2))*1/(Parameters!$E$8))/((SQRT((Parameters!$E$6/C352)^2+(Parameters!$E$7)^2))+1/(Parameters!$E$8)))+(SQRT((Parameters!$E$4)^2+(Parameters!$E$5)^2)))</f>
        <v>32.112004050932306</v>
      </c>
      <c r="H352" s="15">
        <f t="shared" si="11"/>
        <v>3.2057469430493639</v>
      </c>
    </row>
    <row r="353" spans="2:8" x14ac:dyDescent="0.25">
      <c r="B353" s="15">
        <v>350</v>
      </c>
      <c r="C353" s="15">
        <f>(Data!$G$5-B353)/Data!$G$5</f>
        <v>0.76666666666666672</v>
      </c>
      <c r="D353" s="15">
        <f>Data!$C$11^2/((Parameters!$E$4+Parameters!$E$6/C353)^2+(Parameters!$E$5+Parameters!$E$7)^2)</f>
        <v>996.38263793046406</v>
      </c>
      <c r="E353" s="15">
        <f t="shared" si="10"/>
        <v>31.565529267390147</v>
      </c>
      <c r="F353" s="15">
        <f>3/(Data!$G$5*PI()/30)*D353*Parameters!$E$6/C353</f>
        <v>87.757587679685642</v>
      </c>
      <c r="G353" s="15">
        <f>Data!$C$11/((((SQRT((Parameters!$E$6/C353)^2+(Parameters!$E$7)^2))*1/(Parameters!$E$8))/((SQRT((Parameters!$E$6/C353)^2+(Parameters!$E$7)^2))+1/(Parameters!$E$8)))+(SQRT((Parameters!$E$4)^2+(Parameters!$E$5)^2)))</f>
        <v>32.105287158669462</v>
      </c>
      <c r="H353" s="15">
        <f t="shared" si="11"/>
        <v>3.2164835820980633</v>
      </c>
    </row>
    <row r="354" spans="2:8" x14ac:dyDescent="0.25">
      <c r="B354" s="15">
        <v>351</v>
      </c>
      <c r="C354" s="15">
        <f>(Data!$G$5-B354)/Data!$G$5</f>
        <v>0.76600000000000001</v>
      </c>
      <c r="D354" s="15">
        <f>Data!$C$11^2/((Parameters!$E$4+Parameters!$E$6/C354)^2+(Parameters!$E$5+Parameters!$E$7)^2)</f>
        <v>995.99653852535266</v>
      </c>
      <c r="E354" s="15">
        <f t="shared" si="10"/>
        <v>31.559412835560686</v>
      </c>
      <c r="F354" s="15">
        <f>3/(Data!$G$5*PI()/30)*D354*Parameters!$E$6/C354</f>
        <v>87.799929279267744</v>
      </c>
      <c r="G354" s="15">
        <f>Data!$C$11/((((SQRT((Parameters!$E$6/C354)^2+(Parameters!$E$7)^2))*1/(Parameters!$E$8))/((SQRT((Parameters!$E$6/C354)^2+(Parameters!$E$7)^2))+1/(Parameters!$E$8)))+(SQRT((Parameters!$E$4)^2+(Parameters!$E$5)^2)))</f>
        <v>32.098558568456681</v>
      </c>
      <c r="H354" s="15">
        <f t="shared" si="11"/>
        <v>3.2272298698705759</v>
      </c>
    </row>
    <row r="355" spans="2:8" x14ac:dyDescent="0.25">
      <c r="B355" s="15">
        <v>352</v>
      </c>
      <c r="C355" s="15">
        <f>(Data!$G$5-B355)/Data!$G$5</f>
        <v>0.76533333333333331</v>
      </c>
      <c r="D355" s="15">
        <f>Data!$C$11^2/((Parameters!$E$4+Parameters!$E$6/C355)^2+(Parameters!$E$5+Parameters!$E$7)^2)</f>
        <v>995.60984462427348</v>
      </c>
      <c r="E355" s="15">
        <f t="shared" si="10"/>
        <v>31.553285797588078</v>
      </c>
      <c r="F355" s="15">
        <f>3/(Data!$G$5*PI()/30)*D355*Parameters!$E$6/C355</f>
        <v>87.842292192541137</v>
      </c>
      <c r="G355" s="15">
        <f>Data!$C$11/((((SQRT((Parameters!$E$6/C355)^2+(Parameters!$E$7)^2))*1/(Parameters!$E$8))/((SQRT((Parameters!$E$6/C355)^2+(Parameters!$E$7)^2))+1/(Parameters!$E$8)))+(SQRT((Parameters!$E$4)^2+(Parameters!$E$5)^2)))</f>
        <v>32.091818255673878</v>
      </c>
      <c r="H355" s="15">
        <f t="shared" si="11"/>
        <v>3.2379858112984832</v>
      </c>
    </row>
    <row r="356" spans="2:8" x14ac:dyDescent="0.25">
      <c r="B356" s="15">
        <v>353</v>
      </c>
      <c r="C356" s="15">
        <f>(Data!$G$5-B356)/Data!$G$5</f>
        <v>0.76466666666666672</v>
      </c>
      <c r="D356" s="15">
        <f>Data!$C$11^2/((Parameters!$E$4+Parameters!$E$6/C356)^2+(Parameters!$E$5+Parameters!$E$7)^2)</f>
        <v>995.22255504476198</v>
      </c>
      <c r="E356" s="15">
        <f t="shared" si="10"/>
        <v>31.547148128551367</v>
      </c>
      <c r="F356" s="15">
        <f>3/(Data!$G$5*PI()/30)*D356*Parameters!$E$6/C356</f>
        <v>87.884676370832793</v>
      </c>
      <c r="G356" s="15">
        <f>Data!$C$11/((((SQRT((Parameters!$E$6/C356)^2+(Parameters!$E$7)^2))*1/(Parameters!$E$8))/((SQRT((Parameters!$E$6/C356)^2+(Parameters!$E$7)^2))+1/(Parameters!$E$8)))+(SQRT((Parameters!$E$4)^2+(Parameters!$E$5)^2)))</f>
        <v>32.085066195643194</v>
      </c>
      <c r="H356" s="15">
        <f t="shared" si="11"/>
        <v>3.2487514112784277</v>
      </c>
    </row>
    <row r="357" spans="2:8" x14ac:dyDescent="0.25">
      <c r="B357" s="15">
        <v>354</v>
      </c>
      <c r="C357" s="15">
        <f>(Data!$G$5-B357)/Data!$G$5</f>
        <v>0.76400000000000001</v>
      </c>
      <c r="D357" s="15">
        <f>Data!$C$11^2/((Parameters!$E$4+Parameters!$E$6/C357)^2+(Parameters!$E$5+Parameters!$E$7)^2)</f>
        <v>994.83466860174622</v>
      </c>
      <c r="E357" s="15">
        <f t="shared" si="10"/>
        <v>31.540999803458135</v>
      </c>
      <c r="F357" s="15">
        <f>3/(Data!$G$5*PI()/30)*D357*Parameters!$E$6/C357</f>
        <v>87.92708176506936</v>
      </c>
      <c r="G357" s="15">
        <f>Data!$C$11/((((SQRT((Parameters!$E$6/C357)^2+(Parameters!$E$7)^2))*1/(Parameters!$E$8))/((SQRT((Parameters!$E$6/C357)^2+(Parameters!$E$7)^2))+1/(Parameters!$E$8)))+(SQRT((Parameters!$E$4)^2+(Parameters!$E$5)^2)))</f>
        <v>32.078302363628772</v>
      </c>
      <c r="H357" s="15">
        <f t="shared" si="11"/>
        <v>3.2595266746718252</v>
      </c>
    </row>
    <row r="358" spans="2:8" x14ac:dyDescent="0.25">
      <c r="B358" s="15">
        <v>355</v>
      </c>
      <c r="C358" s="15">
        <f>(Data!$G$5-B358)/Data!$G$5</f>
        <v>0.76333333333333331</v>
      </c>
      <c r="D358" s="15">
        <f>Data!$C$11^2/((Parameters!$E$4+Parameters!$E$6/C358)^2+(Parameters!$E$5+Parameters!$E$7)^2)</f>
        <v>994.44618410754231</v>
      </c>
      <c r="E358" s="15">
        <f t="shared" si="10"/>
        <v>31.534840797244282</v>
      </c>
      <c r="F358" s="15">
        <f>3/(Data!$G$5*PI()/30)*D358*Parameters!$E$6/C358</f>
        <v>87.969508325774981</v>
      </c>
      <c r="G358" s="15">
        <f>Data!$C$11/((((SQRT((Parameters!$E$6/C358)^2+(Parameters!$E$7)^2))*1/(Parameters!$E$8))/((SQRT((Parameters!$E$6/C358)^2+(Parameters!$E$7)^2))+1/(Parameters!$E$8)))+(SQRT((Parameters!$E$4)^2+(Parameters!$E$5)^2)))</f>
        <v>32.07152673483666</v>
      </c>
      <c r="H358" s="15">
        <f t="shared" si="11"/>
        <v>3.2703116063045696</v>
      </c>
    </row>
    <row r="359" spans="2:8" x14ac:dyDescent="0.25">
      <c r="B359" s="15">
        <v>356</v>
      </c>
      <c r="C359" s="15">
        <f>(Data!$G$5-B359)/Data!$G$5</f>
        <v>0.76266666666666671</v>
      </c>
      <c r="D359" s="15">
        <f>Data!$C$11^2/((Parameters!$E$4+Parameters!$E$6/C359)^2+(Parameters!$E$5+Parameters!$E$7)^2)</f>
        <v>994.0571003718494</v>
      </c>
      <c r="E359" s="15">
        <f t="shared" si="10"/>
        <v>31.528671084773766</v>
      </c>
      <c r="F359" s="15">
        <f>3/(Data!$G$5*PI()/30)*D359*Parameters!$E$6/C359</f>
        <v>88.011956003069173</v>
      </c>
      <c r="G359" s="15">
        <f>Data!$C$11/((((SQRT((Parameters!$E$6/C359)^2+(Parameters!$E$7)^2))*1/(Parameters!$E$8))/((SQRT((Parameters!$E$6/C359)^2+(Parameters!$E$7)^2))+1/(Parameters!$E$8)))+(SQRT((Parameters!$E$4)^2+(Parameters!$E$5)^2)))</f>
        <v>32.064739284414685</v>
      </c>
      <c r="H359" s="15">
        <f t="shared" si="11"/>
        <v>3.2811062109667479</v>
      </c>
    </row>
    <row r="360" spans="2:8" x14ac:dyDescent="0.25">
      <c r="B360" s="15">
        <v>357</v>
      </c>
      <c r="C360" s="15">
        <f>(Data!$G$5-B360)/Data!$G$5</f>
        <v>0.76200000000000001</v>
      </c>
      <c r="D360" s="15">
        <f>Data!$C$11^2/((Parameters!$E$4+Parameters!$E$6/C360)^2+(Parameters!$E$5+Parameters!$E$7)^2)</f>
        <v>993.66741620174435</v>
      </c>
      <c r="E360" s="15">
        <f t="shared" si="10"/>
        <v>31.522490640838399</v>
      </c>
      <c r="F360" s="15">
        <f>3/(Data!$G$5*PI()/30)*D360*Parameters!$E$6/C360</f>
        <v>88.054424746664424</v>
      </c>
      <c r="G360" s="15">
        <f>Data!$C$11/((((SQRT((Parameters!$E$6/C360)^2+(Parameters!$E$7)^2))*1/(Parameters!$E$8))/((SQRT((Parameters!$E$6/C360)^2+(Parameters!$E$7)^2))+1/(Parameters!$E$8)))+(SQRT((Parameters!$E$4)^2+(Parameters!$E$5)^2)))</f>
        <v>32.057939987452293</v>
      </c>
      <c r="H360" s="15">
        <f t="shared" si="11"/>
        <v>3.2919104934123347</v>
      </c>
    </row>
    <row r="361" spans="2:8" x14ac:dyDescent="0.25">
      <c r="B361" s="15">
        <v>358</v>
      </c>
      <c r="C361" s="15">
        <f>(Data!$G$5-B361)/Data!$G$5</f>
        <v>0.76133333333333331</v>
      </c>
      <c r="D361" s="15">
        <f>Data!$C$11^2/((Parameters!$E$4+Parameters!$E$6/C361)^2+(Parameters!$E$5+Parameters!$E$7)^2)</f>
        <v>993.27713040167691</v>
      </c>
      <c r="E361" s="15">
        <f t="shared" si="10"/>
        <v>31.516299440157578</v>
      </c>
      <c r="F361" s="15">
        <f>3/(Data!$G$5*PI()/30)*D361*Parameters!$E$6/C361</f>
        <v>88.09691450586412</v>
      </c>
      <c r="G361" s="15">
        <f>Data!$C$11/((((SQRT((Parameters!$E$6/C361)^2+(Parameters!$E$7)^2))*1/(Parameters!$E$8))/((SQRT((Parameters!$E$6/C361)^2+(Parameters!$E$7)^2))+1/(Parameters!$E$8)))+(SQRT((Parameters!$E$4)^2+(Parameters!$E$5)^2)))</f>
        <v>32.051128818980402</v>
      </c>
      <c r="H361" s="15">
        <f t="shared" si="11"/>
        <v>3.3027244583589064</v>
      </c>
    </row>
    <row r="362" spans="2:8" x14ac:dyDescent="0.25">
      <c r="B362" s="15">
        <v>359</v>
      </c>
      <c r="C362" s="15">
        <f>(Data!$G$5-B362)/Data!$G$5</f>
        <v>0.76066666666666671</v>
      </c>
      <c r="D362" s="15">
        <f>Data!$C$11^2/((Parameters!$E$4+Parameters!$E$6/C362)^2+(Parameters!$E$5+Parameters!$E$7)^2)</f>
        <v>992.88624177346401</v>
      </c>
      <c r="E362" s="15">
        <f t="shared" si="10"/>
        <v>31.510097457378073</v>
      </c>
      <c r="F362" s="15">
        <f>3/(Data!$G$5*PI()/30)*D362*Parameters!$E$6/C362</f>
        <v>88.139425229560217</v>
      </c>
      <c r="G362" s="15">
        <f>Data!$C$11/((((SQRT((Parameters!$E$6/C362)^2+(Parameters!$E$7)^2))*1/(Parameters!$E$8))/((SQRT((Parameters!$E$6/C362)^2+(Parameters!$E$7)^2))+1/(Parameters!$E$8)))+(SQRT((Parameters!$E$4)^2+(Parameters!$E$5)^2)))</f>
        <v>32.044305753971265</v>
      </c>
      <c r="H362" s="15">
        <f t="shared" si="11"/>
        <v>3.3135481104873321</v>
      </c>
    </row>
    <row r="363" spans="2:8" x14ac:dyDescent="0.25">
      <c r="B363" s="15">
        <v>360</v>
      </c>
      <c r="C363" s="15">
        <f>(Data!$G$5-B363)/Data!$G$5</f>
        <v>0.76</v>
      </c>
      <c r="D363" s="15">
        <f>Data!$C$11^2/((Parameters!$E$4+Parameters!$E$6/C363)^2+(Parameters!$E$5+Parameters!$E$7)^2)</f>
        <v>992.49474911628602</v>
      </c>
      <c r="E363" s="15">
        <f t="shared" si="10"/>
        <v>31.503884667073773</v>
      </c>
      <c r="F363" s="15">
        <f>3/(Data!$G$5*PI()/30)*D363*Parameters!$E$6/C363</f>
        <v>88.181956866231047</v>
      </c>
      <c r="G363" s="15">
        <f>Data!$C$11/((((SQRT((Parameters!$E$6/C363)^2+(Parameters!$E$7)^2))*1/(Parameters!$E$8))/((SQRT((Parameters!$E$6/C363)^2+(Parameters!$E$7)^2))+1/(Parameters!$E$8)))+(SQRT((Parameters!$E$4)^2+(Parameters!$E$5)^2)))</f>
        <v>32.037470767338327</v>
      </c>
      <c r="H363" s="15">
        <f t="shared" si="11"/>
        <v>3.324381454441482</v>
      </c>
    </row>
    <row r="364" spans="2:8" x14ac:dyDescent="0.25">
      <c r="B364" s="15">
        <v>361</v>
      </c>
      <c r="C364" s="15">
        <f>(Data!$G$5-B364)/Data!$G$5</f>
        <v>0.7593333333333333</v>
      </c>
      <c r="D364" s="15">
        <f>Data!$C$11^2/((Parameters!$E$4+Parameters!$E$6/C364)^2+(Parameters!$E$5+Parameters!$E$7)^2)</f>
        <v>992.10265122668045</v>
      </c>
      <c r="E364" s="15">
        <f t="shared" si="10"/>
        <v>31.497661043745463</v>
      </c>
      <c r="F364" s="15">
        <f>3/(Data!$G$5*PI()/30)*D364*Parameters!$E$6/C364</f>
        <v>88.224509363939049</v>
      </c>
      <c r="G364" s="15">
        <f>Data!$C$11/((((SQRT((Parameters!$E$6/C364)^2+(Parameters!$E$7)^2))*1/(Parameters!$E$8))/((SQRT((Parameters!$E$6/C364)^2+(Parameters!$E$7)^2))+1/(Parameters!$E$8)))+(SQRT((Parameters!$E$4)^2+(Parameters!$E$5)^2)))</f>
        <v>32.030623833936097</v>
      </c>
      <c r="H364" s="15">
        <f t="shared" si="11"/>
        <v>3.3352244948279219</v>
      </c>
    </row>
    <row r="365" spans="2:8" x14ac:dyDescent="0.25">
      <c r="B365" s="15">
        <v>362</v>
      </c>
      <c r="C365" s="15">
        <f>(Data!$G$5-B365)/Data!$G$5</f>
        <v>0.75866666666666671</v>
      </c>
      <c r="D365" s="15">
        <f>Data!$C$11^2/((Parameters!$E$4+Parameters!$E$6/C365)^2+(Parameters!$E$5+Parameters!$E$7)^2)</f>
        <v>991.70994689853785</v>
      </c>
      <c r="E365" s="15">
        <f t="shared" si="10"/>
        <v>31.491426561820564</v>
      </c>
      <c r="F365" s="15">
        <f>3/(Data!$G$5*PI()/30)*D365*Parameters!$E$6/C365</f>
        <v>88.267082670328449</v>
      </c>
      <c r="G365" s="15">
        <f>Data!$C$11/((((SQRT((Parameters!$E$6/C365)^2+(Parameters!$E$7)^2))*1/(Parameters!$E$8))/((SQRT((Parameters!$E$6/C365)^2+(Parameters!$E$7)^2))+1/(Parameters!$E$8)))+(SQRT((Parameters!$E$4)^2+(Parameters!$E$5)^2)))</f>
        <v>32.023764928559977</v>
      </c>
      <c r="H365" s="15">
        <f t="shared" si="11"/>
        <v>3.3460772362156086</v>
      </c>
    </row>
    <row r="366" spans="2:8" x14ac:dyDescent="0.25">
      <c r="B366" s="15">
        <v>363</v>
      </c>
      <c r="C366" s="15">
        <f>(Data!$G$5-B366)/Data!$G$5</f>
        <v>0.75800000000000001</v>
      </c>
      <c r="D366" s="15">
        <f>Data!$C$11^2/((Parameters!$E$4+Parameters!$E$6/C366)^2+(Parameters!$E$5+Parameters!$E$7)^2)</f>
        <v>991.31663492309553</v>
      </c>
      <c r="E366" s="15">
        <f t="shared" si="10"/>
        <v>31.48518119565291</v>
      </c>
      <c r="F366" s="15">
        <f>3/(Data!$G$5*PI()/30)*D366*Parameters!$E$6/C366</f>
        <v>88.309676732622918</v>
      </c>
      <c r="G366" s="15">
        <f>Data!$C$11/((((SQRT((Parameters!$E$6/C366)^2+(Parameters!$E$7)^2))*1/(Parameters!$E$8))/((SQRT((Parameters!$E$6/C366)^2+(Parameters!$E$7)^2))+1/(Parameters!$E$8)))+(SQRT((Parameters!$E$4)^2+(Parameters!$E$5)^2)))</f>
        <v>32.016894025946137</v>
      </c>
      <c r="H366" s="15">
        <f t="shared" si="11"/>
        <v>3.3569396831355816</v>
      </c>
    </row>
    <row r="367" spans="2:8" x14ac:dyDescent="0.25">
      <c r="B367" s="15">
        <v>364</v>
      </c>
      <c r="C367" s="15">
        <f>(Data!$G$5-B367)/Data!$G$5</f>
        <v>0.7573333333333333</v>
      </c>
      <c r="D367" s="15">
        <f>Data!$C$11^2/((Parameters!$E$4+Parameters!$E$6/C367)^2+(Parameters!$E$5+Parameters!$E$7)^2)</f>
        <v>990.92271408893373</v>
      </c>
      <c r="E367" s="15">
        <f t="shared" si="10"/>
        <v>31.478924919522484</v>
      </c>
      <c r="F367" s="15">
        <f>3/(Data!$G$5*PI()/30)*D367*Parameters!$E$6/C367</f>
        <v>88.352291497623469</v>
      </c>
      <c r="G367" s="15">
        <f>Data!$C$11/((((SQRT((Parameters!$E$6/C367)^2+(Parameters!$E$7)^2))*1/(Parameters!$E$8))/((SQRT((Parameters!$E$6/C367)^2+(Parameters!$E$7)^2))+1/(Parameters!$E$8)))+(SQRT((Parameters!$E$4)^2+(Parameters!$E$5)^2)))</f>
        <v>32.010011100771351</v>
      </c>
      <c r="H367" s="15">
        <f t="shared" si="11"/>
        <v>3.367811840080662</v>
      </c>
    </row>
    <row r="368" spans="2:8" x14ac:dyDescent="0.25">
      <c r="B368" s="15">
        <v>365</v>
      </c>
      <c r="C368" s="15">
        <f>(Data!$G$5-B368)/Data!$G$5</f>
        <v>0.75666666666666671</v>
      </c>
      <c r="D368" s="15">
        <f>Data!$C$11^2/((Parameters!$E$4+Parameters!$E$6/C368)^2+(Parameters!$E$5+Parameters!$E$7)^2)</f>
        <v>990.5281831819708</v>
      </c>
      <c r="E368" s="15">
        <f t="shared" si="10"/>
        <v>31.472657707635221</v>
      </c>
      <c r="F368" s="15">
        <f>3/(Data!$G$5*PI()/30)*D368*Parameters!$E$6/C368</f>
        <v>88.394926911705994</v>
      </c>
      <c r="G368" s="15">
        <f>Data!$C$11/((((SQRT((Parameters!$E$6/C368)^2+(Parameters!$E$7)^2))*1/(Parameters!$E$8))/((SQRT((Parameters!$E$6/C368)^2+(Parameters!$E$7)^2))+1/(Parameters!$E$8)))+(SQRT((Parameters!$E$4)^2+(Parameters!$E$5)^2)))</f>
        <v>32.003116127652909</v>
      </c>
      <c r="H368" s="15">
        <f t="shared" si="11"/>
        <v>3.3786937115051376</v>
      </c>
    </row>
    <row r="369" spans="2:8" x14ac:dyDescent="0.25">
      <c r="B369" s="15">
        <v>366</v>
      </c>
      <c r="C369" s="15">
        <f>(Data!$G$5-B369)/Data!$G$5</f>
        <v>0.75600000000000001</v>
      </c>
      <c r="D369" s="15">
        <f>Data!$C$11^2/((Parameters!$E$4+Parameters!$E$6/C369)^2+(Parameters!$E$5+Parameters!$E$7)^2)</f>
        <v>990.1330409854562</v>
      </c>
      <c r="E369" s="15">
        <f t="shared" si="10"/>
        <v>31.466379534122705</v>
      </c>
      <c r="F369" s="15">
        <f>3/(Data!$G$5*PI()/30)*D369*Parameters!$E$6/C369</f>
        <v>88.437582920818897</v>
      </c>
      <c r="G369" s="15">
        <f>Data!$C$11/((((SQRT((Parameters!$E$6/C369)^2+(Parameters!$E$7)^2))*1/(Parameters!$E$8))/((SQRT((Parameters!$E$6/C369)^2+(Parameters!$E$7)^2))+1/(Parameters!$E$8)))+(SQRT((Parameters!$E$4)^2+(Parameters!$E$5)^2)))</f>
        <v>31.99620908114839</v>
      </c>
      <c r="H369" s="15">
        <f t="shared" si="11"/>
        <v>3.3895853018244502</v>
      </c>
    </row>
    <row r="370" spans="2:8" x14ac:dyDescent="0.25">
      <c r="B370" s="15">
        <v>367</v>
      </c>
      <c r="C370" s="15">
        <f>(Data!$G$5-B370)/Data!$G$5</f>
        <v>0.7553333333333333</v>
      </c>
      <c r="D370" s="15">
        <f>Data!$C$11^2/((Parameters!$E$4+Parameters!$E$6/C370)^2+(Parameters!$E$5+Parameters!$E$7)^2)</f>
        <v>989.73728627996809</v>
      </c>
      <c r="E370" s="15">
        <f t="shared" si="10"/>
        <v>31.460090373041972</v>
      </c>
      <c r="F370" s="15">
        <f>3/(Data!$G$5*PI()/30)*D370*Parameters!$E$6/C370</f>
        <v>88.480259470480945</v>
      </c>
      <c r="G370" s="15">
        <f>Data!$C$11/((((SQRT((Parameters!$E$6/C370)^2+(Parameters!$E$7)^2))*1/(Parameters!$E$8))/((SQRT((Parameters!$E$6/C370)^2+(Parameters!$E$7)^2))+1/(Parameters!$E$8)))+(SQRT((Parameters!$E$4)^2+(Parameters!$E$5)^2)))</f>
        <v>31.989289935755572</v>
      </c>
      <c r="H370" s="15">
        <f t="shared" si="11"/>
        <v>3.4004866154148892</v>
      </c>
    </row>
    <row r="371" spans="2:8" x14ac:dyDescent="0.25">
      <c r="B371" s="15">
        <v>368</v>
      </c>
      <c r="C371" s="15">
        <f>(Data!$G$5-B371)/Data!$G$5</f>
        <v>0.75466666666666671</v>
      </c>
      <c r="D371" s="15">
        <f>Data!$C$11^2/((Parameters!$E$4+Parameters!$E$6/C371)^2+(Parameters!$E$5+Parameters!$E$7)^2)</f>
        <v>989.34091784340637</v>
      </c>
      <c r="E371" s="15">
        <f t="shared" si="10"/>
        <v>31.453790198375241</v>
      </c>
      <c r="F371" s="15">
        <f>3/(Data!$G$5*PI()/30)*D371*Parameters!$E$6/C371</f>
        <v>88.522956505778737</v>
      </c>
      <c r="G371" s="15">
        <f>Data!$C$11/((((SQRT((Parameters!$E$6/C371)^2+(Parameters!$E$7)^2))*1/(Parameters!$E$8))/((SQRT((Parameters!$E$6/C371)^2+(Parameters!$E$7)^2))+1/(Parameters!$E$8)))+(SQRT((Parameters!$E$4)^2+(Parameters!$E$5)^2)))</f>
        <v>31.982358665912283</v>
      </c>
      <c r="H371" s="15">
        <f t="shared" si="11"/>
        <v>3.4113976566132669</v>
      </c>
    </row>
    <row r="372" spans="2:8" x14ac:dyDescent="0.25">
      <c r="B372" s="15">
        <v>369</v>
      </c>
      <c r="C372" s="15">
        <f>(Data!$G$5-B372)/Data!$G$5</f>
        <v>0.754</v>
      </c>
      <c r="D372" s="15">
        <f>Data!$C$11^2/((Parameters!$E$4+Parameters!$E$6/C372)^2+(Parameters!$E$5+Parameters!$E$7)^2)</f>
        <v>988.94393445098774</v>
      </c>
      <c r="E372" s="15">
        <f t="shared" si="10"/>
        <v>31.447478984029669</v>
      </c>
      <c r="F372" s="15">
        <f>3/(Data!$G$5*PI()/30)*D372*Parameters!$E$6/C372</f>
        <v>88.56567397136439</v>
      </c>
      <c r="G372" s="15">
        <f>Data!$C$11/((((SQRT((Parameters!$E$6/C372)^2+(Parameters!$E$7)^2))*1/(Parameters!$E$8))/((SQRT((Parameters!$E$6/C372)^2+(Parameters!$E$7)^2))+1/(Parameters!$E$8)))+(SQRT((Parameters!$E$4)^2+(Parameters!$E$5)^2)))</f>
        <v>31.975415245996235</v>
      </c>
      <c r="H372" s="15">
        <f t="shared" si="11"/>
        <v>3.4223184297166056</v>
      </c>
    </row>
    <row r="373" spans="2:8" x14ac:dyDescent="0.25">
      <c r="B373" s="15">
        <v>370</v>
      </c>
      <c r="C373" s="15">
        <f>(Data!$G$5-B373)/Data!$G$5</f>
        <v>0.7533333333333333</v>
      </c>
      <c r="D373" s="15">
        <f>Data!$C$11^2/((Parameters!$E$4+Parameters!$E$6/C373)^2+(Parameters!$E$5+Parameters!$E$7)^2)</f>
        <v>988.54633487524245</v>
      </c>
      <c r="E373" s="15">
        <f t="shared" si="10"/>
        <v>31.44115670383713</v>
      </c>
      <c r="F373" s="15">
        <f>3/(Data!$G$5*PI()/30)*D373*Parameters!$E$6/C373</f>
        <v>88.608411811453252</v>
      </c>
      <c r="G373" s="15">
        <f>Data!$C$11/((((SQRT((Parameters!$E$6/C373)^2+(Parameters!$E$7)^2))*1/(Parameters!$E$8))/((SQRT((Parameters!$E$6/C373)^2+(Parameters!$E$7)^2))+1/(Parameters!$E$8)))+(SQRT((Parameters!$E$4)^2+(Parameters!$E$5)^2)))</f>
        <v>31.968459650324892</v>
      </c>
      <c r="H373" s="15">
        <f t="shared" si="11"/>
        <v>3.4332489389818206</v>
      </c>
    </row>
    <row r="374" spans="2:8" x14ac:dyDescent="0.25">
      <c r="B374" s="15">
        <v>371</v>
      </c>
      <c r="C374" s="15">
        <f>(Data!$G$5-B374)/Data!$G$5</f>
        <v>0.75266666666666671</v>
      </c>
      <c r="D374" s="15">
        <f>Data!$C$11^2/((Parameters!$E$4+Parameters!$E$6/C374)^2+(Parameters!$E$5+Parameters!$E$7)^2)</f>
        <v>988.14811788600696</v>
      </c>
      <c r="E374" s="15">
        <f t="shared" si="10"/>
        <v>31.434823331553925</v>
      </c>
      <c r="F374" s="15">
        <f>3/(Data!$G$5*PI()/30)*D374*Parameters!$E$6/C374</f>
        <v>88.651169969821382</v>
      </c>
      <c r="G374" s="15">
        <f>Data!$C$11/((((SQRT((Parameters!$E$6/C374)^2+(Parameters!$E$7)^2))*1/(Parameters!$E$8))/((SQRT((Parameters!$E$6/C374)^2+(Parameters!$E$7)^2))+1/(Parameters!$E$8)))+(SQRT((Parameters!$E$4)^2+(Parameters!$E$5)^2)))</f>
        <v>31.961491853155323</v>
      </c>
      <c r="H374" s="15">
        <f t="shared" si="11"/>
        <v>3.4441891886253924</v>
      </c>
    </row>
    <row r="375" spans="2:8" x14ac:dyDescent="0.25">
      <c r="B375" s="15">
        <v>372</v>
      </c>
      <c r="C375" s="15">
        <f>(Data!$G$5-B375)/Data!$G$5</f>
        <v>0.752</v>
      </c>
      <c r="D375" s="15">
        <f>Data!$C$11^2/((Parameters!$E$4+Parameters!$E$6/C375)^2+(Parameters!$E$5+Parameters!$E$7)^2)</f>
        <v>987.74928225042038</v>
      </c>
      <c r="E375" s="15">
        <f t="shared" si="10"/>
        <v>31.428478840860567</v>
      </c>
      <c r="F375" s="15">
        <f>3/(Data!$G$5*PI()/30)*D375*Parameters!$E$6/C375</f>
        <v>88.693948389803282</v>
      </c>
      <c r="G375" s="15">
        <f>Data!$C$11/((((SQRT((Parameters!$E$6/C375)^2+(Parameters!$E$7)^2))*1/(Parameters!$E$8))/((SQRT((Parameters!$E$6/C375)^2+(Parameters!$E$7)^2))+1/(Parameters!$E$8)))+(SQRT((Parameters!$E$4)^2+(Parameters!$E$5)^2)))</f>
        <v>31.954511828684062</v>
      </c>
      <c r="H375" s="15">
        <f t="shared" si="11"/>
        <v>3.4551391828230504</v>
      </c>
    </row>
    <row r="376" spans="2:8" x14ac:dyDescent="0.25">
      <c r="B376" s="15">
        <v>373</v>
      </c>
      <c r="C376" s="15">
        <f>(Data!$G$5-B376)/Data!$G$5</f>
        <v>0.7513333333333333</v>
      </c>
      <c r="D376" s="15">
        <f>Data!$C$11^2/((Parameters!$E$4+Parameters!$E$6/C376)^2+(Parameters!$E$5+Parameters!$E$7)^2)</f>
        <v>987.3498267329195</v>
      </c>
      <c r="E376" s="15">
        <f t="shared" si="10"/>
        <v>31.42212320536153</v>
      </c>
      <c r="F376" s="15">
        <f>3/(Data!$G$5*PI()/30)*D376*Parameters!$E$6/C376</f>
        <v>88.736747014289449</v>
      </c>
      <c r="G376" s="15">
        <f>Data!$C$11/((((SQRT((Parameters!$E$6/C376)^2+(Parameters!$E$7)^2))*1/(Parameters!$E$8))/((SQRT((Parameters!$E$6/C376)^2+(Parameters!$E$7)^2))+1/(Parameters!$E$8)))+(SQRT((Parameters!$E$4)^2+(Parameters!$E$5)^2)))</f>
        <v>31.947519551046938</v>
      </c>
      <c r="H376" s="15">
        <f t="shared" si="11"/>
        <v>3.4660989257094434</v>
      </c>
    </row>
    <row r="377" spans="2:8" x14ac:dyDescent="0.25">
      <c r="B377" s="15">
        <v>374</v>
      </c>
      <c r="C377" s="15">
        <f>(Data!$G$5-B377)/Data!$G$5</f>
        <v>0.7506666666666667</v>
      </c>
      <c r="D377" s="15">
        <f>Data!$C$11^2/((Parameters!$E$4+Parameters!$E$6/C377)^2+(Parameters!$E$5+Parameters!$E$7)^2)</f>
        <v>986.94975009523284</v>
      </c>
      <c r="E377" s="15">
        <f t="shared" si="10"/>
        <v>31.415756398584975</v>
      </c>
      <c r="F377" s="15">
        <f>3/(Data!$G$5*PI()/30)*D377*Parameters!$E$6/C377</f>
        <v>88.779565785723833</v>
      </c>
      <c r="G377" s="15">
        <f>Data!$C$11/((((SQRT((Parameters!$E$6/C377)^2+(Parameters!$E$7)^2))*1/(Parameters!$E$8))/((SQRT((Parameters!$E$6/C377)^2+(Parameters!$E$7)^2))+1/(Parameters!$E$8)))+(SQRT((Parameters!$E$4)^2+(Parameters!$E$5)^2)))</f>
        <v>31.940514994318946</v>
      </c>
      <c r="H377" s="15">
        <f t="shared" si="11"/>
        <v>3.4770684213778105</v>
      </c>
    </row>
    <row r="378" spans="2:8" x14ac:dyDescent="0.25">
      <c r="B378" s="15">
        <v>375</v>
      </c>
      <c r="C378" s="15">
        <f>(Data!$G$5-B378)/Data!$G$5</f>
        <v>0.75</v>
      </c>
      <c r="D378" s="15">
        <f>Data!$C$11^2/((Parameters!$E$4+Parameters!$E$6/C378)^2+(Parameters!$E$5+Parameters!$E$7)^2)</f>
        <v>986.54905109637593</v>
      </c>
      <c r="E378" s="15">
        <f t="shared" si="10"/>
        <v>31.409378393982522</v>
      </c>
      <c r="F378" s="15">
        <f>3/(Data!$G$5*PI()/30)*D378*Parameters!$E$6/C378</f>
        <v>88.822404646101575</v>
      </c>
      <c r="G378" s="15">
        <f>Data!$C$11/((((SQRT((Parameters!$E$6/C378)^2+(Parameters!$E$7)^2))*1/(Parameters!$E$8))/((SQRT((Parameters!$E$6/C378)^2+(Parameters!$E$7)^2))+1/(Parameters!$E$8)))+(SQRT((Parameters!$E$4)^2+(Parameters!$E$5)^2)))</f>
        <v>31.933498132514089</v>
      </c>
      <c r="H378" s="15">
        <f t="shared" si="11"/>
        <v>3.4880476738796578</v>
      </c>
    </row>
    <row r="379" spans="2:8" x14ac:dyDescent="0.25">
      <c r="B379" s="15">
        <v>376</v>
      </c>
      <c r="C379" s="15">
        <f>(Data!$G$5-B379)/Data!$G$5</f>
        <v>0.7493333333333333</v>
      </c>
      <c r="D379" s="15">
        <f>Data!$C$11^2/((Parameters!$E$4+Parameters!$E$6/C379)^2+(Parameters!$E$5+Parameters!$E$7)^2)</f>
        <v>986.14772849264671</v>
      </c>
      <c r="E379" s="15">
        <f t="shared" si="10"/>
        <v>31.402989164928975</v>
      </c>
      <c r="F379" s="15">
        <f>3/(Data!$G$5*PI()/30)*D379*Parameters!$E$6/C379</f>
        <v>88.865263536966467</v>
      </c>
      <c r="G379" s="15">
        <f>Data!$C$11/((((SQRT((Parameters!$E$6/C379)^2+(Parameters!$E$7)^2))*1/(Parameters!$E$8))/((SQRT((Parameters!$E$6/C379)^2+(Parameters!$E$7)^2))+1/(Parameters!$E$8)))+(SQRT((Parameters!$E$4)^2+(Parameters!$E$5)^2)))</f>
        <v>31.926468939585266</v>
      </c>
      <c r="H379" s="15">
        <f t="shared" si="11"/>
        <v>3.4990366872244194</v>
      </c>
    </row>
    <row r="380" spans="2:8" x14ac:dyDescent="0.25">
      <c r="B380" s="15">
        <v>377</v>
      </c>
      <c r="C380" s="15">
        <f>(Data!$G$5-B380)/Data!$G$5</f>
        <v>0.7486666666666667</v>
      </c>
      <c r="D380" s="15">
        <f>Data!$C$11^2/((Parameters!$E$4+Parameters!$E$6/C380)^2+(Parameters!$E$5+Parameters!$E$7)^2)</f>
        <v>985.74578103762087</v>
      </c>
      <c r="E380" s="15">
        <f t="shared" si="10"/>
        <v>31.396588684722119</v>
      </c>
      <c r="F380" s="15">
        <f>3/(Data!$G$5*PI()/30)*D380*Parameters!$E$6/C380</f>
        <v>88.90814239940849</v>
      </c>
      <c r="G380" s="15">
        <f>Data!$C$11/((((SQRT((Parameters!$E$6/C380)^2+(Parameters!$E$7)^2))*1/(Parameters!$E$8))/((SQRT((Parameters!$E$6/C380)^2+(Parameters!$E$7)^2))+1/(Parameters!$E$8)))+(SQRT((Parameters!$E$4)^2+(Parameters!$E$5)^2)))</f>
        <v>31.919427389424062</v>
      </c>
      <c r="H380" s="15">
        <f t="shared" si="11"/>
        <v>3.5100354653791315</v>
      </c>
    </row>
    <row r="381" spans="2:8" x14ac:dyDescent="0.25">
      <c r="B381" s="15">
        <v>378</v>
      </c>
      <c r="C381" s="15">
        <f>(Data!$G$5-B381)/Data!$G$5</f>
        <v>0.748</v>
      </c>
      <c r="D381" s="15">
        <f>Data!$C$11^2/((Parameters!$E$4+Parameters!$E$6/C381)^2+(Parameters!$E$5+Parameters!$E$7)^2)</f>
        <v>985.34320748214543</v>
      </c>
      <c r="E381" s="15">
        <f t="shared" si="10"/>
        <v>31.390176926582388</v>
      </c>
      <c r="F381" s="15">
        <f>3/(Data!$G$5*PI()/30)*D381*Parameters!$E$6/C381</f>
        <v>88.951041174061359</v>
      </c>
      <c r="G381" s="15">
        <f>Data!$C$11/((((SQRT((Parameters!$E$6/C381)^2+(Parameters!$E$7)^2))*1/(Parameters!$E$8))/((SQRT((Parameters!$E$6/C381)^2+(Parameters!$E$7)^2))+1/(Parameters!$E$8)))+(SQRT((Parameters!$E$4)^2+(Parameters!$E$5)^2)))</f>
        <v>31.912373455860656</v>
      </c>
      <c r="H381" s="15">
        <f t="shared" si="11"/>
        <v>3.5210440122680891</v>
      </c>
    </row>
    <row r="382" spans="2:8" x14ac:dyDescent="0.25">
      <c r="B382" s="15">
        <v>379</v>
      </c>
      <c r="C382" s="15">
        <f>(Data!$G$5-B382)/Data!$G$5</f>
        <v>0.74733333333333329</v>
      </c>
      <c r="D382" s="15">
        <f>Data!$C$11^2/((Parameters!$E$4+Parameters!$E$6/C382)^2+(Parameters!$E$5+Parameters!$E$7)^2)</f>
        <v>984.94000657433537</v>
      </c>
      <c r="E382" s="15">
        <f t="shared" si="10"/>
        <v>31.383753863652693</v>
      </c>
      <c r="F382" s="15">
        <f>3/(Data!$G$5*PI()/30)*D382*Parameters!$E$6/C382</f>
        <v>88.993959801100104</v>
      </c>
      <c r="G382" s="15">
        <f>Data!$C$11/((((SQRT((Parameters!$E$6/C382)^2+(Parameters!$E$7)^2))*1/(Parameters!$E$8))/((SQRT((Parameters!$E$6/C382)^2+(Parameters!$E$7)^2))+1/(Parameters!$E$8)))+(SQRT((Parameters!$E$4)^2+(Parameters!$E$5)^2)))</f>
        <v>31.905307112663628</v>
      </c>
      <c r="H382" s="15">
        <f t="shared" si="11"/>
        <v>3.5320623317725186</v>
      </c>
    </row>
    <row r="383" spans="2:8" x14ac:dyDescent="0.25">
      <c r="B383" s="15">
        <v>380</v>
      </c>
      <c r="C383" s="15">
        <f>(Data!$G$5-B383)/Data!$G$5</f>
        <v>0.7466666666666667</v>
      </c>
      <c r="D383" s="15">
        <f>Data!$C$11^2/((Parameters!$E$4+Parameters!$E$6/C383)^2+(Parameters!$E$5+Parameters!$E$7)^2)</f>
        <v>984.53617705956742</v>
      </c>
      <c r="E383" s="15">
        <f t="shared" si="10"/>
        <v>31.377319468998103</v>
      </c>
      <c r="F383" s="15">
        <f>3/(Data!$G$5*PI()/30)*D383*Parameters!$E$6/C383</f>
        <v>89.036898220238385</v>
      </c>
      <c r="G383" s="15">
        <f>Data!$C$11/((((SQRT((Parameters!$E$6/C383)^2+(Parameters!$E$7)^2))*1/(Parameters!$E$8))/((SQRT((Parameters!$E$6/C383)^2+(Parameters!$E$7)^2))+1/(Parameters!$E$8)))+(SQRT((Parameters!$E$4)^2+(Parameters!$E$5)^2)))</f>
        <v>31.898228333539841</v>
      </c>
      <c r="H383" s="15">
        <f t="shared" si="11"/>
        <v>3.5430904277302249</v>
      </c>
    </row>
    <row r="384" spans="2:8" x14ac:dyDescent="0.25">
      <c r="B384" s="15">
        <v>381</v>
      </c>
      <c r="C384" s="15">
        <f>(Data!$G$5-B384)/Data!$G$5</f>
        <v>0.746</v>
      </c>
      <c r="D384" s="15">
        <f>Data!$C$11^2/((Parameters!$E$4+Parameters!$E$6/C384)^2+(Parameters!$E$5+Parameters!$E$7)^2)</f>
        <v>984.13171768047516</v>
      </c>
      <c r="E384" s="15">
        <f t="shared" si="10"/>
        <v>31.370873715605615</v>
      </c>
      <c r="F384" s="15">
        <f>3/(Data!$G$5*PI()/30)*D384*Parameters!$E$6/C384</f>
        <v>89.079856370726134</v>
      </c>
      <c r="G384" s="15">
        <f>Data!$C$11/((((SQRT((Parameters!$E$6/C384)^2+(Parameters!$E$7)^2))*1/(Parameters!$E$8))/((SQRT((Parameters!$E$6/C384)^2+(Parameters!$E$7)^2))+1/(Parameters!$E$8)))+(SQRT((Parameters!$E$4)^2+(Parameters!$E$5)^2)))</f>
        <v>31.891137092134297</v>
      </c>
      <c r="H384" s="15">
        <f t="shared" si="11"/>
        <v>3.5541283039352609</v>
      </c>
    </row>
    <row r="385" spans="2:8" x14ac:dyDescent="0.25">
      <c r="B385" s="15">
        <v>382</v>
      </c>
      <c r="C385" s="15">
        <f>(Data!$G$5-B385)/Data!$G$5</f>
        <v>0.74533333333333329</v>
      </c>
      <c r="D385" s="15">
        <f>Data!$C$11^2/((Parameters!$E$4+Parameters!$E$6/C385)^2+(Parameters!$E$5+Parameters!$E$7)^2)</f>
        <v>983.7266271769455</v>
      </c>
      <c r="E385" s="15">
        <f t="shared" si="10"/>
        <v>31.364416576383906</v>
      </c>
      <c r="F385" s="15">
        <f>3/(Data!$G$5*PI()/30)*D385*Parameters!$E$6/C385</f>
        <v>89.122834191347081</v>
      </c>
      <c r="G385" s="15">
        <f>Data!$C$11/((((SQRT((Parameters!$E$6/C385)^2+(Parameters!$E$7)^2))*1/(Parameters!$E$8))/((SQRT((Parameters!$E$6/C385)^2+(Parameters!$E$7)^2))+1/(Parameters!$E$8)))+(SQRT((Parameters!$E$4)^2+(Parameters!$E$5)^2)))</f>
        <v>31.884033362029939</v>
      </c>
      <c r="H385" s="15">
        <f t="shared" si="11"/>
        <v>3.5651759641375809</v>
      </c>
    </row>
    <row r="386" spans="2:8" x14ac:dyDescent="0.25">
      <c r="B386" s="15">
        <v>383</v>
      </c>
      <c r="C386" s="15">
        <f>(Data!$G$5-B386)/Data!$G$5</f>
        <v>0.7446666666666667</v>
      </c>
      <c r="D386" s="15">
        <f>Data!$C$11^2/((Parameters!$E$4+Parameters!$E$6/C386)^2+(Parameters!$E$5+Parameters!$E$7)^2)</f>
        <v>983.32090428611195</v>
      </c>
      <c r="E386" s="15">
        <f t="shared" si="10"/>
        <v>31.357948024163061</v>
      </c>
      <c r="F386" s="15">
        <f>3/(Data!$G$5*PI()/30)*D386*Parameters!$E$6/C386</f>
        <v>89.165831620416014</v>
      </c>
      <c r="G386" s="15">
        <f>Data!$C$11/((((SQRT((Parameters!$E$6/C386)^2+(Parameters!$E$7)^2))*1/(Parameters!$E$8))/((SQRT((Parameters!$E$6/C386)^2+(Parameters!$E$7)^2))+1/(Parameters!$E$8)))+(SQRT((Parameters!$E$4)^2+(Parameters!$E$5)^2)))</f>
        <v>31.87691711674756</v>
      </c>
      <c r="H386" s="15">
        <f t="shared" si="11"/>
        <v>3.5762334120426891</v>
      </c>
    </row>
    <row r="387" spans="2:8" x14ac:dyDescent="0.25">
      <c r="B387" s="15">
        <v>384</v>
      </c>
      <c r="C387" s="15">
        <f>(Data!$G$5-B387)/Data!$G$5</f>
        <v>0.74399999999999999</v>
      </c>
      <c r="D387" s="15">
        <f>Data!$C$11^2/((Parameters!$E$4+Parameters!$E$6/C387)^2+(Parameters!$E$5+Parameters!$E$7)^2)</f>
        <v>982.91454774235001</v>
      </c>
      <c r="E387" s="15">
        <f t="shared" si="10"/>
        <v>31.351468031694306</v>
      </c>
      <c r="F387" s="15">
        <f>3/(Data!$G$5*PI()/30)*D387*Parameters!$E$6/C387</f>
        <v>89.208848595776388</v>
      </c>
      <c r="G387" s="15">
        <f>Data!$C$11/((((SQRT((Parameters!$E$6/C387)^2+(Parameters!$E$7)^2))*1/(Parameters!$E$8))/((SQRT((Parameters!$E$6/C387)^2+(Parameters!$E$7)^2))+1/(Parameters!$E$8)))+(SQRT((Parameters!$E$4)^2+(Parameters!$E$5)^2)))</f>
        <v>31.869788329745614</v>
      </c>
      <c r="H387" s="15">
        <f t="shared" si="11"/>
        <v>3.587300651311299</v>
      </c>
    </row>
    <row r="388" spans="2:8" x14ac:dyDescent="0.25">
      <c r="B388" s="15">
        <v>385</v>
      </c>
      <c r="C388" s="15">
        <f>(Data!$G$5-B388)/Data!$G$5</f>
        <v>0.74333333333333329</v>
      </c>
      <c r="D388" s="15">
        <f>Data!$C$11^2/((Parameters!$E$4+Parameters!$E$6/C388)^2+(Parameters!$E$5+Parameters!$E$7)^2)</f>
        <v>982.50755627727301</v>
      </c>
      <c r="E388" s="15">
        <f t="shared" ref="E388:E451" si="12">SQRT(D388)</f>
        <v>31.34497657164977</v>
      </c>
      <c r="F388" s="15">
        <f>3/(Data!$G$5*PI()/30)*D388*Parameters!$E$6/C388</f>
        <v>89.251885054797683</v>
      </c>
      <c r="G388" s="15">
        <f>Data!$C$11/((((SQRT((Parameters!$E$6/C388)^2+(Parameters!$E$7)^2))*1/(Parameters!$E$8))/((SQRT((Parameters!$E$6/C388)^2+(Parameters!$E$7)^2))+1/(Parameters!$E$8)))+(SQRT((Parameters!$E$4)^2+(Parameters!$E$5)^2)))</f>
        <v>31.862646974420073</v>
      </c>
      <c r="H388" s="15">
        <f t="shared" ref="H388:H451" si="13">(F388*B388*PI()/30)/1000</f>
        <v>3.5983776855589773</v>
      </c>
    </row>
    <row r="389" spans="2:8" x14ac:dyDescent="0.25">
      <c r="B389" s="15">
        <v>386</v>
      </c>
      <c r="C389" s="15">
        <f>(Data!$G$5-B389)/Data!$G$5</f>
        <v>0.7426666666666667</v>
      </c>
      <c r="D389" s="15">
        <f>Data!$C$11^2/((Parameters!$E$4+Parameters!$E$6/C389)^2+(Parameters!$E$5+Parameters!$E$7)^2)</f>
        <v>982.09992861972614</v>
      </c>
      <c r="E389" s="15">
        <f t="shared" si="12"/>
        <v>31.338473616622206</v>
      </c>
      <c r="F389" s="15">
        <f>3/(Data!$G$5*PI()/30)*D389*Parameters!$E$6/C389</f>
        <v>89.29494093437286</v>
      </c>
      <c r="G389" s="15">
        <f>Data!$C$11/((((SQRT((Parameters!$E$6/C389)^2+(Parameters!$E$7)^2))*1/(Parameters!$E$8))/((SQRT((Parameters!$E$6/C389)^2+(Parameters!$E$7)^2))+1/(Parameters!$E$8)))+(SQRT((Parameters!$E$4)^2+(Parameters!$E$5)^2)))</f>
        <v>31.855493024104295</v>
      </c>
      <c r="H389" s="15">
        <f t="shared" si="13"/>
        <v>3.6094645183557956</v>
      </c>
    </row>
    <row r="390" spans="2:8" x14ac:dyDescent="0.25">
      <c r="B390" s="15">
        <v>387</v>
      </c>
      <c r="C390" s="15">
        <f>(Data!$G$5-B390)/Data!$G$5</f>
        <v>0.74199999999999999</v>
      </c>
      <c r="D390" s="15">
        <f>Data!$C$11^2/((Parameters!$E$4+Parameters!$E$6/C390)^2+(Parameters!$E$5+Parameters!$E$7)^2)</f>
        <v>981.69166349578256</v>
      </c>
      <c r="E390" s="15">
        <f t="shared" si="12"/>
        <v>31.331959139124745</v>
      </c>
      <c r="F390" s="15">
        <f>3/(Data!$G$5*PI()/30)*D390*Parameters!$E$6/C390</f>
        <v>89.338016170915779</v>
      </c>
      <c r="G390" s="15">
        <f>Data!$C$11/((((SQRT((Parameters!$E$6/C390)^2+(Parameters!$E$7)^2))*1/(Parameters!$E$8))/((SQRT((Parameters!$E$6/C390)^2+(Parameters!$E$7)^2))+1/(Parameters!$E$8)))+(SQRT((Parameters!$E$4)^2+(Parameters!$E$5)^2)))</f>
        <v>31.848326452068846</v>
      </c>
      <c r="H390" s="15">
        <f t="shared" si="13"/>
        <v>3.6205611532259732</v>
      </c>
    </row>
    <row r="391" spans="2:8" x14ac:dyDescent="0.25">
      <c r="B391" s="15">
        <v>388</v>
      </c>
      <c r="C391" s="15">
        <f>(Data!$G$5-B391)/Data!$G$5</f>
        <v>0.74133333333333329</v>
      </c>
      <c r="D391" s="15">
        <f>Data!$C$11^2/((Parameters!$E$4+Parameters!$E$6/C391)^2+(Parameters!$E$5+Parameters!$E$7)^2)</f>
        <v>981.28275962873727</v>
      </c>
      <c r="E391" s="15">
        <f t="shared" si="12"/>
        <v>31.325433111590609</v>
      </c>
      <c r="F391" s="15">
        <f>3/(Data!$G$5*PI()/30)*D391*Parameters!$E$6/C391</f>
        <v>89.381110700358576</v>
      </c>
      <c r="G391" s="15">
        <f>Data!$C$11/((((SQRT((Parameters!$E$6/C391)^2+(Parameters!$E$7)^2))*1/(Parameters!$E$8))/((SQRT((Parameters!$E$6/C391)^2+(Parameters!$E$7)^2))+1/(Parameters!$E$8)))+(SQRT((Parameters!$E$4)^2+(Parameters!$E$5)^2)))</f>
        <v>31.841147231521362</v>
      </c>
      <c r="H391" s="15">
        <f t="shared" si="13"/>
        <v>3.6316675936475233</v>
      </c>
    </row>
    <row r="392" spans="2:8" x14ac:dyDescent="0.25">
      <c r="B392" s="15">
        <v>389</v>
      </c>
      <c r="C392" s="15">
        <f>(Data!$G$5-B392)/Data!$G$5</f>
        <v>0.7406666666666667</v>
      </c>
      <c r="D392" s="15">
        <f>Data!$C$11^2/((Parameters!$E$4+Parameters!$E$6/C392)^2+(Parameters!$E$5+Parameters!$E$7)^2)</f>
        <v>980.87321573910333</v>
      </c>
      <c r="E392" s="15">
        <f t="shared" si="12"/>
        <v>31.318895506372879</v>
      </c>
      <c r="F392" s="15">
        <f>3/(Data!$G$5*PI()/30)*D392*Parameters!$E$6/C392</f>
        <v>89.424224458148998</v>
      </c>
      <c r="G392" s="15">
        <f>Data!$C$11/((((SQRT((Parameters!$E$6/C392)^2+(Parameters!$E$7)^2))*1/(Parameters!$E$8))/((SQRT((Parameters!$E$6/C392)^2+(Parameters!$E$7)^2))+1/(Parameters!$E$8)))+(SQRT((Parameters!$E$4)^2+(Parameters!$E$5)^2)))</f>
        <v>31.833955335606397</v>
      </c>
      <c r="H392" s="15">
        <f t="shared" si="13"/>
        <v>3.6427838430518897</v>
      </c>
    </row>
    <row r="393" spans="2:8" x14ac:dyDescent="0.25">
      <c r="B393" s="15">
        <v>390</v>
      </c>
      <c r="C393" s="15">
        <f>(Data!$G$5-B393)/Data!$G$5</f>
        <v>0.74</v>
      </c>
      <c r="D393" s="15">
        <f>Data!$C$11^2/((Parameters!$E$4+Parameters!$E$6/C393)^2+(Parameters!$E$5+Parameters!$E$7)^2)</f>
        <v>980.4630305446052</v>
      </c>
      <c r="E393" s="15">
        <f t="shared" si="12"/>
        <v>31.312346295744195</v>
      </c>
      <c r="F393" s="15">
        <f>3/(Data!$G$5*PI()/30)*D393*Parameters!$E$6/C393</f>
        <v>89.467357379247829</v>
      </c>
      <c r="G393" s="15">
        <f>Data!$C$11/((((SQRT((Parameters!$E$6/C393)^2+(Parameters!$E$7)^2))*1/(Parameters!$E$8))/((SQRT((Parameters!$E$6/C393)^2+(Parameters!$E$7)^2))+1/(Parameters!$E$8)))+(SQRT((Parameters!$E$4)^2+(Parameters!$E$5)^2)))</f>
        <v>31.826750737405256</v>
      </c>
      <c r="H393" s="15">
        <f t="shared" si="13"/>
        <v>3.6539099048235881</v>
      </c>
    </row>
    <row r="394" spans="2:8" x14ac:dyDescent="0.25">
      <c r="B394" s="15">
        <v>391</v>
      </c>
      <c r="C394" s="15">
        <f>(Data!$G$5-B394)/Data!$G$5</f>
        <v>0.73933333333333329</v>
      </c>
      <c r="D394" s="15">
        <f>Data!$C$11^2/((Parameters!$E$4+Parameters!$E$6/C394)^2+(Parameters!$E$5+Parameters!$E$7)^2)</f>
        <v>980.05220276017644</v>
      </c>
      <c r="E394" s="15">
        <f t="shared" si="12"/>
        <v>31.305785451896529</v>
      </c>
      <c r="F394" s="15">
        <f>3/(Data!$G$5*PI()/30)*D394*Parameters!$E$6/C394</f>
        <v>89.51050939812626</v>
      </c>
      <c r="G394" s="15">
        <f>Data!$C$11/((((SQRT((Parameters!$E$6/C394)^2+(Parameters!$E$7)^2))*1/(Parameters!$E$8))/((SQRT((Parameters!$E$6/C394)^2+(Parameters!$E$7)^2))+1/(Parameters!$E$8)))+(SQRT((Parameters!$E$4)^2+(Parameters!$E$5)^2)))</f>
        <v>31.819533409935868</v>
      </c>
      <c r="H394" s="15">
        <f t="shared" si="13"/>
        <v>3.6650457822998446</v>
      </c>
    </row>
    <row r="395" spans="2:8" x14ac:dyDescent="0.25">
      <c r="B395" s="15">
        <v>392</v>
      </c>
      <c r="C395" s="15">
        <f>(Data!$G$5-B395)/Data!$G$5</f>
        <v>0.73866666666666669</v>
      </c>
      <c r="D395" s="15">
        <f>Data!$C$11^2/((Parameters!$E$4+Parameters!$E$6/C395)^2+(Parameters!$E$5+Parameters!$E$7)^2)</f>
        <v>979.6407310979522</v>
      </c>
      <c r="E395" s="15">
        <f t="shared" si="12"/>
        <v>31.299212946940891</v>
      </c>
      <c r="F395" s="15">
        <f>3/(Data!$G$5*PI()/30)*D395*Parameters!$E$6/C395</f>
        <v>89.553680448763174</v>
      </c>
      <c r="G395" s="15">
        <f>Data!$C$11/((((SQRT((Parameters!$E$6/C395)^2+(Parameters!$E$7)^2))*1/(Parameters!$E$8))/((SQRT((Parameters!$E$6/C395)^2+(Parameters!$E$7)^2))+1/(Parameters!$E$8)))+(SQRT((Parameters!$E$4)^2+(Parameters!$E$5)^2)))</f>
        <v>31.812303326152627</v>
      </c>
      <c r="H395" s="15">
        <f t="shared" si="13"/>
        <v>3.6761914787702272</v>
      </c>
    </row>
    <row r="396" spans="2:8" x14ac:dyDescent="0.25">
      <c r="B396" s="15">
        <v>393</v>
      </c>
      <c r="C396" s="15">
        <f>(Data!$G$5-B396)/Data!$G$5</f>
        <v>0.73799999999999999</v>
      </c>
      <c r="D396" s="15">
        <f>Data!$C$11^2/((Parameters!$E$4+Parameters!$E$6/C396)^2+(Parameters!$E$5+Parameters!$E$7)^2)</f>
        <v>979.22861426726581</v>
      </c>
      <c r="E396" s="15">
        <f t="shared" si="12"/>
        <v>31.292628752907063</v>
      </c>
      <c r="F396" s="15">
        <f>3/(Data!$G$5*PI()/30)*D396*Parameters!$E$6/C396</f>
        <v>89.596870464642507</v>
      </c>
      <c r="G396" s="15">
        <f>Data!$C$11/((((SQRT((Parameters!$E$6/C396)^2+(Parameters!$E$7)^2))*1/(Parameters!$E$8))/((SQRT((Parameters!$E$6/C396)^2+(Parameters!$E$7)^2))+1/(Parameters!$E$8)))+(SQRT((Parameters!$E$4)^2+(Parameters!$E$5)^2)))</f>
        <v>31.805060458946205</v>
      </c>
      <c r="H396" s="15">
        <f t="shared" si="13"/>
        <v>3.6873469974762791</v>
      </c>
    </row>
    <row r="397" spans="2:8" x14ac:dyDescent="0.25">
      <c r="B397" s="15">
        <v>394</v>
      </c>
      <c r="C397" s="15">
        <f>(Data!$G$5-B397)/Data!$G$5</f>
        <v>0.73733333333333329</v>
      </c>
      <c r="D397" s="15">
        <f>Data!$C$11^2/((Parameters!$E$4+Parameters!$E$6/C397)^2+(Parameters!$E$5+Parameters!$E$7)^2)</f>
        <v>978.8158509746429</v>
      </c>
      <c r="E397" s="15">
        <f t="shared" si="12"/>
        <v>31.286032841743342</v>
      </c>
      <c r="F397" s="15">
        <f>3/(Data!$G$5*PI()/30)*D397*Parameters!$E$6/C397</f>
        <v>89.640079378750499</v>
      </c>
      <c r="G397" s="15">
        <f>Data!$C$11/((((SQRT((Parameters!$E$6/C397)^2+(Parameters!$E$7)^2))*1/(Parameters!$E$8))/((SQRT((Parameters!$E$6/C397)^2+(Parameters!$E$7)^2))+1/(Parameters!$E$8)))+(SQRT((Parameters!$E$4)^2+(Parameters!$E$5)^2)))</f>
        <v>31.797804781143448</v>
      </c>
      <c r="H397" s="15">
        <f t="shared" si="13"/>
        <v>3.6985123416111487</v>
      </c>
    </row>
    <row r="398" spans="2:8" x14ac:dyDescent="0.25">
      <c r="B398" s="15">
        <v>395</v>
      </c>
      <c r="C398" s="15">
        <f>(Data!$G$5-B398)/Data!$G$5</f>
        <v>0.73666666666666669</v>
      </c>
      <c r="D398" s="15">
        <f>Data!$C$11^2/((Parameters!$E$4+Parameters!$E$6/C398)^2+(Parameters!$E$5+Parameters!$E$7)^2)</f>
        <v>978.40243992379783</v>
      </c>
      <c r="E398" s="15">
        <f t="shared" si="12"/>
        <v>31.279425185316271</v>
      </c>
      <c r="F398" s="15">
        <f>3/(Data!$G$5*PI()/30)*D398*Parameters!$E$6/C398</f>
        <v>89.683307123573144</v>
      </c>
      <c r="G398" s="15">
        <f>Data!$C$11/((((SQRT((Parameters!$E$6/C398)^2+(Parameters!$E$7)^2))*1/(Parameters!$E$8))/((SQRT((Parameters!$E$6/C398)^2+(Parameters!$E$7)^2))+1/(Parameters!$E$8)))+(SQRT((Parameters!$E$4)^2+(Parameters!$E$5)^2)))</f>
        <v>31.790536265507178</v>
      </c>
      <c r="H398" s="15">
        <f t="shared" si="13"/>
        <v>3.7096875143192181</v>
      </c>
    </row>
    <row r="399" spans="2:8" x14ac:dyDescent="0.25">
      <c r="B399" s="15">
        <v>396</v>
      </c>
      <c r="C399" s="15">
        <f>(Data!$G$5-B399)/Data!$G$5</f>
        <v>0.73599999999999999</v>
      </c>
      <c r="D399" s="15">
        <f>Data!$C$11^2/((Parameters!$E$4+Parameters!$E$6/C399)^2+(Parameters!$E$5+Parameters!$E$7)^2)</f>
        <v>977.98837981562667</v>
      </c>
      <c r="E399" s="15">
        <f t="shared" si="12"/>
        <v>31.272805755410349</v>
      </c>
      <c r="F399" s="15">
        <f>3/(Data!$G$5*PI()/30)*D399*Parameters!$E$6/C399</f>
        <v>89.726553631093211</v>
      </c>
      <c r="G399" s="15">
        <f>Data!$C$11/((((SQRT((Parameters!$E$6/C399)^2+(Parameters!$E$7)^2))*1/(Parameters!$E$8))/((SQRT((Parameters!$E$6/C399)^2+(Parameters!$E$7)^2))+1/(Parameters!$E$8)))+(SQRT((Parameters!$E$4)^2+(Parameters!$E$5)^2)))</f>
        <v>31.783254884736063</v>
      </c>
      <c r="H399" s="15">
        <f t="shared" si="13"/>
        <v>3.7208725186957237</v>
      </c>
    </row>
    <row r="400" spans="2:8" x14ac:dyDescent="0.25">
      <c r="B400" s="15">
        <v>397</v>
      </c>
      <c r="C400" s="15">
        <f>(Data!$G$5-B400)/Data!$G$5</f>
        <v>0.73533333333333328</v>
      </c>
      <c r="D400" s="15">
        <f>Data!$C$11^2/((Parameters!$E$4+Parameters!$E$6/C400)^2+(Parameters!$E$5+Parameters!$E$7)^2)</f>
        <v>977.57366934820504</v>
      </c>
      <c r="E400" s="15">
        <f t="shared" si="12"/>
        <v>31.266174523727795</v>
      </c>
      <c r="F400" s="15">
        <f>3/(Data!$G$5*PI()/30)*D400*Parameters!$E$6/C400</f>
        <v>89.769818832787806</v>
      </c>
      <c r="G400" s="15">
        <f>Data!$C$11/((((SQRT((Parameters!$E$6/C400)^2+(Parameters!$E$7)^2))*1/(Parameters!$E$8))/((SQRT((Parameters!$E$6/C400)^2+(Parameters!$E$7)^2))+1/(Parameters!$E$8)))+(SQRT((Parameters!$E$4)^2+(Parameters!$E$5)^2)))</f>
        <v>31.77596061146448</v>
      </c>
      <c r="H400" s="15">
        <f t="shared" si="13"/>
        <v>3.7320673577863874</v>
      </c>
    </row>
    <row r="401" spans="2:8" x14ac:dyDescent="0.25">
      <c r="B401" s="15">
        <v>398</v>
      </c>
      <c r="C401" s="15">
        <f>(Data!$G$5-B401)/Data!$G$5</f>
        <v>0.73466666666666669</v>
      </c>
      <c r="D401" s="15">
        <f>Data!$C$11^2/((Parameters!$E$4+Parameters!$E$6/C401)^2+(Parameters!$E$5+Parameters!$E$7)^2)</f>
        <v>977.1583072167806</v>
      </c>
      <c r="E401" s="15">
        <f t="shared" si="12"/>
        <v>31.259531461888237</v>
      </c>
      <c r="F401" s="15">
        <f>3/(Data!$G$5*PI()/30)*D401*Parameters!$E$6/C401</f>
        <v>89.813102659625429</v>
      </c>
      <c r="G401" s="15">
        <f>Data!$C$11/((((SQRT((Parameters!$E$6/C401)^2+(Parameters!$E$7)^2))*1/(Parameters!$E$8))/((SQRT((Parameters!$E$6/C401)^2+(Parameters!$E$7)^2))+1/(Parameters!$E$8)))+(SQRT((Parameters!$E$4)^2+(Parameters!$E$5)^2)))</f>
        <v>31.768653418262314</v>
      </c>
      <c r="H401" s="15">
        <f t="shared" si="13"/>
        <v>3.7432720345870298</v>
      </c>
    </row>
    <row r="402" spans="2:8" x14ac:dyDescent="0.25">
      <c r="B402" s="15">
        <v>399</v>
      </c>
      <c r="C402" s="15">
        <f>(Data!$G$5-B402)/Data!$G$5</f>
        <v>0.73399999999999999</v>
      </c>
      <c r="D402" s="15">
        <f>Data!$C$11^2/((Parameters!$E$4+Parameters!$E$6/C402)^2+(Parameters!$E$5+Parameters!$E$7)^2)</f>
        <v>976.74229211376985</v>
      </c>
      <c r="E402" s="15">
        <f t="shared" si="12"/>
        <v>31.252876541428467</v>
      </c>
      <c r="F402" s="15">
        <f>3/(Data!$G$5*PI()/30)*D402*Parameters!$E$6/C402</f>
        <v>89.856405042063315</v>
      </c>
      <c r="G402" s="15">
        <f>Data!$C$11/((((SQRT((Parameters!$E$6/C402)^2+(Parameters!$E$7)^2))*1/(Parameters!$E$8))/((SQRT((Parameters!$E$6/C402)^2+(Parameters!$E$7)^2))+1/(Parameters!$E$8)))+(SQRT((Parameters!$E$4)^2+(Parameters!$E$5)^2)))</f>
        <v>31.761333277634812</v>
      </c>
      <c r="H402" s="15">
        <f t="shared" si="13"/>
        <v>3.7544865520431943</v>
      </c>
    </row>
    <row r="403" spans="2:8" x14ac:dyDescent="0.25">
      <c r="B403" s="15">
        <v>400</v>
      </c>
      <c r="C403" s="15">
        <f>(Data!$G$5-B403)/Data!$G$5</f>
        <v>0.73333333333333328</v>
      </c>
      <c r="D403" s="15">
        <f>Data!$C$11^2/((Parameters!$E$4+Parameters!$E$6/C403)^2+(Parameters!$E$5+Parameters!$E$7)^2)</f>
        <v>976.32562272875236</v>
      </c>
      <c r="E403" s="15">
        <f t="shared" si="12"/>
        <v>31.246209733802154</v>
      </c>
      <c r="F403" s="15">
        <f>3/(Data!$G$5*PI()/30)*D403*Parameters!$E$6/C403</f>
        <v>89.899725910044594</v>
      </c>
      <c r="G403" s="15">
        <f>Data!$C$11/((((SQRT((Parameters!$E$6/C403)^2+(Parameters!$E$7)^2))*1/(Parameters!$E$8))/((SQRT((Parameters!$E$6/C403)^2+(Parameters!$E$7)^2))+1/(Parameters!$E$8)))+(SQRT((Parameters!$E$4)^2+(Parameters!$E$5)^2)))</f>
        <v>31.754000162022486</v>
      </c>
      <c r="H403" s="15">
        <f t="shared" si="13"/>
        <v>3.7657109130497615</v>
      </c>
    </row>
    <row r="404" spans="2:8" x14ac:dyDescent="0.25">
      <c r="B404" s="15">
        <v>401</v>
      </c>
      <c r="C404" s="15">
        <f>(Data!$G$5-B404)/Data!$G$5</f>
        <v>0.73266666666666669</v>
      </c>
      <c r="D404" s="15">
        <f>Data!$C$11^2/((Parameters!$E$4+Parameters!$E$6/C404)^2+(Parameters!$E$5+Parameters!$E$7)^2)</f>
        <v>975.90829774846657</v>
      </c>
      <c r="E404" s="15">
        <f t="shared" si="12"/>
        <v>31.239531010379565</v>
      </c>
      <c r="F404" s="15">
        <f>3/(Data!$G$5*PI()/30)*D404*Parameters!$E$6/C404</f>
        <v>89.943065192995519</v>
      </c>
      <c r="G404" s="15">
        <f>Data!$C$11/((((SQRT((Parameters!$E$6/C404)^2+(Parameters!$E$7)^2))*1/(Parameters!$E$8))/((SQRT((Parameters!$E$6/C404)^2+(Parameters!$E$7)^2))+1/(Parameters!$E$8)))+(SQRT((Parameters!$E$4)^2+(Parameters!$E$5)^2)))</f>
        <v>31.746654043800877</v>
      </c>
      <c r="H404" s="15">
        <f t="shared" si="13"/>
        <v>3.7769451204505562</v>
      </c>
    </row>
    <row r="405" spans="2:8" x14ac:dyDescent="0.25">
      <c r="B405" s="15">
        <v>402</v>
      </c>
      <c r="C405" s="15">
        <f>(Data!$G$5-B405)/Data!$G$5</f>
        <v>0.73199999999999998</v>
      </c>
      <c r="D405" s="15">
        <f>Data!$C$11^2/((Parameters!$E$4+Parameters!$E$6/C405)^2+(Parameters!$E$5+Parameters!$E$7)^2)</f>
        <v>975.4903158568045</v>
      </c>
      <c r="E405" s="15">
        <f t="shared" si="12"/>
        <v>31.232840342447314</v>
      </c>
      <c r="F405" s="15">
        <f>3/(Data!$G$5*PI()/30)*D405*Parameters!$E$6/C405</f>
        <v>89.986422819822778</v>
      </c>
      <c r="G405" s="15">
        <f>Data!$C$11/((((SQRT((Parameters!$E$6/C405)^2+(Parameters!$E$7)^2))*1/(Parameters!$E$8))/((SQRT((Parameters!$E$6/C405)^2+(Parameters!$E$7)^2))+1/(Parameters!$E$8)))+(SQRT((Parameters!$E$4)^2+(Parameters!$E$5)^2)))</f>
        <v>31.739294895280441</v>
      </c>
      <c r="H405" s="15">
        <f t="shared" si="13"/>
        <v>3.7881891770379741</v>
      </c>
    </row>
    <row r="406" spans="2:8" x14ac:dyDescent="0.25">
      <c r="B406" s="15">
        <v>403</v>
      </c>
      <c r="C406" s="15">
        <f>(Data!$G$5-B406)/Data!$G$5</f>
        <v>0.73133333333333328</v>
      </c>
      <c r="D406" s="15">
        <f>Data!$C$11^2/((Parameters!$E$4+Parameters!$E$6/C406)^2+(Parameters!$E$5+Parameters!$E$7)^2)</f>
        <v>975.07167573480683</v>
      </c>
      <c r="E406" s="15">
        <f t="shared" si="12"/>
        <v>31.226137701208049</v>
      </c>
      <c r="F406" s="15">
        <f>3/(Data!$G$5*PI()/30)*D406*Parameters!$E$6/C406</f>
        <v>90.029798718910413</v>
      </c>
      <c r="G406" s="15">
        <f>Data!$C$11/((((SQRT((Parameters!$E$6/C406)^2+(Parameters!$E$7)^2))*1/(Parameters!$E$8))/((SQRT((Parameters!$E$6/C406)^2+(Parameters!$E$7)^2))+1/(Parameters!$E$8)))+(SQRT((Parameters!$E$4)^2+(Parameters!$E$5)^2)))</f>
        <v>31.73192268870638</v>
      </c>
      <c r="H406" s="15">
        <f t="shared" si="13"/>
        <v>3.7994430855525723</v>
      </c>
    </row>
    <row r="407" spans="2:8" x14ac:dyDescent="0.25">
      <c r="B407" s="15">
        <v>404</v>
      </c>
      <c r="C407" s="15">
        <f>(Data!$G$5-B407)/Data!$G$5</f>
        <v>0.73066666666666669</v>
      </c>
      <c r="D407" s="15">
        <f>Data!$C$11^2/((Parameters!$E$4+Parameters!$E$6/C407)^2+(Parameters!$E$5+Parameters!$E$7)^2)</f>
        <v>974.6523760606583</v>
      </c>
      <c r="E407" s="15">
        <f t="shared" si="12"/>
        <v>31.219423057780205</v>
      </c>
      <c r="F407" s="15">
        <f>3/(Data!$G$5*PI()/30)*D407*Parameters!$E$6/C407</f>
        <v>90.073192818117249</v>
      </c>
      <c r="G407" s="15">
        <f>Data!$C$11/((((SQRT((Parameters!$E$6/C407)^2+(Parameters!$E$7)^2))*1/(Parameters!$E$8))/((SQRT((Parameters!$E$6/C407)^2+(Parameters!$E$7)^2))+1/(Parameters!$E$8)))+(SQRT((Parameters!$E$4)^2+(Parameters!$E$5)^2)))</f>
        <v>31.724537396258508</v>
      </c>
      <c r="H407" s="15">
        <f t="shared" si="13"/>
        <v>3.8107068486826905</v>
      </c>
    </row>
    <row r="408" spans="2:8" x14ac:dyDescent="0.25">
      <c r="B408" s="15">
        <v>405</v>
      </c>
      <c r="C408" s="15">
        <f>(Data!$G$5-B408)/Data!$G$5</f>
        <v>0.73</v>
      </c>
      <c r="D408" s="15">
        <f>Data!$C$11^2/((Parameters!$E$4+Parameters!$E$6/C408)^2+(Parameters!$E$5+Parameters!$E$7)^2)</f>
        <v>974.23241550968294</v>
      </c>
      <c r="E408" s="15">
        <f t="shared" si="12"/>
        <v>31.212696383197702</v>
      </c>
      <c r="F408" s="15">
        <f>3/(Data!$G$5*PI()/30)*D408*Parameters!$E$6/C408</f>
        <v>90.116605044773976</v>
      </c>
      <c r="G408" s="15">
        <f>Data!$C$11/((((SQRT((Parameters!$E$6/C408)^2+(Parameters!$E$7)^2))*1/(Parameters!$E$8))/((SQRT((Parameters!$E$6/C408)^2+(Parameters!$E$7)^2))+1/(Parameters!$E$8)))+(SQRT((Parameters!$E$4)^2+(Parameters!$E$5)^2)))</f>
        <v>31.717138990051055</v>
      </c>
      <c r="H408" s="15">
        <f t="shared" si="13"/>
        <v>3.8219804690640502</v>
      </c>
    </row>
    <row r="409" spans="2:8" x14ac:dyDescent="0.25">
      <c r="B409" s="15">
        <v>406</v>
      </c>
      <c r="C409" s="15">
        <f>(Data!$G$5-B409)/Data!$G$5</f>
        <v>0.72933333333333328</v>
      </c>
      <c r="D409" s="15">
        <f>Data!$C$11^2/((Parameters!$E$4+Parameters!$E$6/C409)^2+(Parameters!$E$5+Parameters!$E$7)^2)</f>
        <v>973.8117927543384</v>
      </c>
      <c r="E409" s="15">
        <f t="shared" si="12"/>
        <v>31.205957648409676</v>
      </c>
      <c r="F409" s="15">
        <f>3/(Data!$G$5*PI()/30)*D409*Parameters!$E$6/C409</f>
        <v>90.160035325680212</v>
      </c>
      <c r="G409" s="15">
        <f>Data!$C$11/((((SQRT((Parameters!$E$6/C409)^2+(Parameters!$E$7)^2))*1/(Parameters!$E$8))/((SQRT((Parameters!$E$6/C409)^2+(Parameters!$E$7)^2))+1/(Parameters!$E$8)))+(SQRT((Parameters!$E$4)^2+(Parameters!$E$5)^2)))</f>
        <v>31.709727442132536</v>
      </c>
      <c r="H409" s="15">
        <f t="shared" si="13"/>
        <v>3.8332639492793534</v>
      </c>
    </row>
    <row r="410" spans="2:8" x14ac:dyDescent="0.25">
      <c r="B410" s="15">
        <v>407</v>
      </c>
      <c r="C410" s="15">
        <f>(Data!$G$5-B410)/Data!$G$5</f>
        <v>0.72866666666666668</v>
      </c>
      <c r="D410" s="15">
        <f>Data!$C$11^2/((Parameters!$E$4+Parameters!$E$6/C410)^2+(Parameters!$E$5+Parameters!$E$7)^2)</f>
        <v>973.39050646421288</v>
      </c>
      <c r="E410" s="15">
        <f t="shared" si="12"/>
        <v>31.199206824280211</v>
      </c>
      <c r="F410" s="15">
        <f>3/(Data!$G$5*PI()/30)*D410*Parameters!$E$6/C410</f>
        <v>90.203483587101672</v>
      </c>
      <c r="G410" s="15">
        <f>Data!$C$11/((((SQRT((Parameters!$E$6/C410)^2+(Parameters!$E$7)^2))*1/(Parameters!$E$8))/((SQRT((Parameters!$E$6/C410)^2+(Parameters!$E$7)^2))+1/(Parameters!$E$8)))+(SQRT((Parameters!$E$4)^2+(Parameters!$E$5)^2)))</f>
        <v>31.702302724485584</v>
      </c>
      <c r="H410" s="15">
        <f t="shared" si="13"/>
        <v>3.8445572918578854</v>
      </c>
    </row>
    <row r="411" spans="2:8" x14ac:dyDescent="0.25">
      <c r="B411" s="15">
        <v>408</v>
      </c>
      <c r="C411" s="15">
        <f>(Data!$G$5-B411)/Data!$G$5</f>
        <v>0.72799999999999998</v>
      </c>
      <c r="D411" s="15">
        <f>Data!$C$11^2/((Parameters!$E$4+Parameters!$E$6/C411)^2+(Parameters!$E$5+Parameters!$E$7)^2)</f>
        <v>972.96855530601829</v>
      </c>
      <c r="E411" s="15">
        <f t="shared" si="12"/>
        <v>31.192443881588026</v>
      </c>
      <c r="F411" s="15">
        <f>3/(Data!$G$5*PI()/30)*D411*Parameters!$E$6/C411</f>
        <v>90.2469497547673</v>
      </c>
      <c r="G411" s="15">
        <f>Data!$C$11/((((SQRT((Parameters!$E$6/C411)^2+(Parameters!$E$7)^2))*1/(Parameters!$E$8))/((SQRT((Parameters!$E$6/C411)^2+(Parameters!$E$7)^2))+1/(Parameters!$E$8)))+(SQRT((Parameters!$E$4)^2+(Parameters!$E$5)^2)))</f>
        <v>31.694864809026807</v>
      </c>
      <c r="H411" s="15">
        <f t="shared" si="13"/>
        <v>3.8558604992751127</v>
      </c>
    </row>
    <row r="412" spans="2:8" x14ac:dyDescent="0.25">
      <c r="B412" s="15">
        <v>409</v>
      </c>
      <c r="C412" s="15">
        <f>(Data!$G$5-B412)/Data!$G$5</f>
        <v>0.72733333333333339</v>
      </c>
      <c r="D412" s="15">
        <f>Data!$C$11^2/((Parameters!$E$4+Parameters!$E$6/C412)^2+(Parameters!$E$5+Parameters!$E$7)^2)</f>
        <v>972.54593794358698</v>
      </c>
      <c r="E412" s="15">
        <f t="shared" si="12"/>
        <v>31.185668791026224</v>
      </c>
      <c r="F412" s="15">
        <f>3/(Data!$G$5*PI()/30)*D412*Parameters!$E$6/C412</f>
        <v>90.290433753866367</v>
      </c>
      <c r="G412" s="15">
        <f>Data!$C$11/((((SQRT((Parameters!$E$6/C412)^2+(Parameters!$E$7)^2))*1/(Parameters!$E$8))/((SQRT((Parameters!$E$6/C412)^2+(Parameters!$E$7)^2))+1/(Parameters!$E$8)))+(SQRT((Parameters!$E$4)^2+(Parameters!$E$5)^2)))</f>
        <v>31.687413667606592</v>
      </c>
      <c r="H412" s="15">
        <f t="shared" si="13"/>
        <v>3.8671735739522743</v>
      </c>
    </row>
    <row r="413" spans="2:8" x14ac:dyDescent="0.25">
      <c r="B413" s="15">
        <v>410</v>
      </c>
      <c r="C413" s="15">
        <f>(Data!$G$5-B413)/Data!$G$5</f>
        <v>0.72666666666666668</v>
      </c>
      <c r="D413" s="15">
        <f>Data!$C$11^2/((Parameters!$E$4+Parameters!$E$6/C413)^2+(Parameters!$E$5+Parameters!$E$7)^2)</f>
        <v>972.12265303786592</v>
      </c>
      <c r="E413" s="15">
        <f t="shared" si="12"/>
        <v>31.17888152320198</v>
      </c>
      <c r="F413" s="15">
        <f>3/(Data!$G$5*PI()/30)*D413*Parameters!$E$6/C413</f>
        <v>90.333935509045475</v>
      </c>
      <c r="G413" s="15">
        <f>Data!$C$11/((((SQRT((Parameters!$E$6/C413)^2+(Parameters!$E$7)^2))*1/(Parameters!$E$8))/((SQRT((Parameters!$E$6/C413)^2+(Parameters!$E$7)^2))+1/(Parameters!$E$8)))+(SQRT((Parameters!$E$4)^2+(Parameters!$E$5)^2)))</f>
        <v>31.679949272008969</v>
      </c>
      <c r="H413" s="15">
        <f t="shared" si="13"/>
        <v>3.8784965182559756</v>
      </c>
    </row>
    <row r="414" spans="2:8" x14ac:dyDescent="0.25">
      <c r="B414" s="15">
        <v>411</v>
      </c>
      <c r="C414" s="15">
        <f>(Data!$G$5-B414)/Data!$G$5</f>
        <v>0.72599999999999998</v>
      </c>
      <c r="D414" s="15">
        <f>Data!$C$11^2/((Parameters!$E$4+Parameters!$E$6/C414)^2+(Parameters!$E$5+Parameters!$E$7)^2)</f>
        <v>971.6986992469125</v>
      </c>
      <c r="E414" s="15">
        <f t="shared" si="12"/>
        <v>31.172082048636284</v>
      </c>
      <c r="F414" s="15">
        <f>3/(Data!$G$5*PI()/30)*D414*Parameters!$E$6/C414</f>
        <v>90.377454944405713</v>
      </c>
      <c r="G414" s="15">
        <f>Data!$C$11/((((SQRT((Parameters!$E$6/C414)^2+(Parameters!$E$7)^2))*1/(Parameters!$E$8))/((SQRT((Parameters!$E$6/C414)^2+(Parameters!$E$7)^2))+1/(Parameters!$E$8)))+(SQRT((Parameters!$E$4)^2+(Parameters!$E$5)^2)))</f>
        <v>31.672471593951485</v>
      </c>
      <c r="H414" s="15">
        <f t="shared" si="13"/>
        <v>3.889829334497779</v>
      </c>
    </row>
    <row r="415" spans="2:8" x14ac:dyDescent="0.25">
      <c r="B415" s="15">
        <v>412</v>
      </c>
      <c r="C415" s="15">
        <f>(Data!$G$5-B415)/Data!$G$5</f>
        <v>0.72533333333333339</v>
      </c>
      <c r="D415" s="15">
        <f>Data!$C$11^2/((Parameters!$E$4+Parameters!$E$6/C415)^2+(Parameters!$E$5+Parameters!$E$7)^2)</f>
        <v>971.2740752258901</v>
      </c>
      <c r="E415" s="15">
        <f t="shared" si="12"/>
        <v>31.165270337763637</v>
      </c>
      <c r="F415" s="15">
        <f>3/(Data!$G$5*PI()/30)*D415*Parameters!$E$6/C415</f>
        <v>90.420991983499661</v>
      </c>
      <c r="G415" s="15">
        <f>Data!$C$11/((((SQRT((Parameters!$E$6/C415)^2+(Parameters!$E$7)^2))*1/(Parameters!$E$8))/((SQRT((Parameters!$E$6/C415)^2+(Parameters!$E$7)^2))+1/(Parameters!$E$8)))+(SQRT((Parameters!$E$4)^2+(Parameters!$E$5)^2)))</f>
        <v>31.664980605084974</v>
      </c>
      <c r="H415" s="15">
        <f t="shared" si="13"/>
        <v>3.9011720249337878</v>
      </c>
    </row>
    <row r="416" spans="2:8" x14ac:dyDescent="0.25">
      <c r="B416" s="15">
        <v>413</v>
      </c>
      <c r="C416" s="15">
        <f>(Data!$G$5-B416)/Data!$G$5</f>
        <v>0.72466666666666668</v>
      </c>
      <c r="D416" s="15">
        <f>Data!$C$11^2/((Parameters!$E$4+Parameters!$E$6/C416)^2+(Parameters!$E$5+Parameters!$E$7)^2)</f>
        <v>970.84877962706173</v>
      </c>
      <c r="E416" s="15">
        <f t="shared" si="12"/>
        <v>31.158446360931762</v>
      </c>
      <c r="F416" s="15">
        <f>3/(Data!$G$5*PI()/30)*D416*Parameters!$E$6/C416</f>
        <v>90.464546549328375</v>
      </c>
      <c r="G416" s="15">
        <f>Data!$C$11/((((SQRT((Parameters!$E$6/C416)^2+(Parameters!$E$7)^2))*1/(Parameters!$E$8))/((SQRT((Parameters!$E$6/C416)^2+(Parameters!$E$7)^2))+1/(Parameters!$E$8)))+(SQRT((Parameters!$E$4)^2+(Parameters!$E$5)^2)))</f>
        <v>31.657476276993467</v>
      </c>
      <c r="H416" s="15">
        <f t="shared" si="13"/>
        <v>3.9125245917642295</v>
      </c>
    </row>
    <row r="417" spans="2:8" x14ac:dyDescent="0.25">
      <c r="B417" s="15">
        <v>414</v>
      </c>
      <c r="C417" s="15">
        <f>(Data!$G$5-B417)/Data!$G$5</f>
        <v>0.72399999999999998</v>
      </c>
      <c r="D417" s="15">
        <f>Data!$C$11^2/((Parameters!$E$4+Parameters!$E$6/C417)^2+(Parameters!$E$5+Parameters!$E$7)^2)</f>
        <v>970.42281109978751</v>
      </c>
      <c r="E417" s="15">
        <f t="shared" si="12"/>
        <v>31.151610088401331</v>
      </c>
      <c r="F417" s="15">
        <f>3/(Data!$G$5*PI()/30)*D417*Parameters!$E$6/C417</f>
        <v>90.50811856433856</v>
      </c>
      <c r="G417" s="15">
        <f>Data!$C$11/((((SQRT((Parameters!$E$6/C417)^2+(Parameters!$E$7)^2))*1/(Parameters!$E$8))/((SQRT((Parameters!$E$6/C417)^2+(Parameters!$E$7)^2))+1/(Parameters!$E$8)))+(SQRT((Parameters!$E$4)^2+(Parameters!$E$5)^2)))</f>
        <v>31.649958581193953</v>
      </c>
      <c r="H417" s="15">
        <f t="shared" si="13"/>
        <v>3.9238870371330479</v>
      </c>
    </row>
    <row r="418" spans="2:8" x14ac:dyDescent="0.25">
      <c r="B418" s="15">
        <v>415</v>
      </c>
      <c r="C418" s="15">
        <f>(Data!$G$5-B418)/Data!$G$5</f>
        <v>0.72333333333333338</v>
      </c>
      <c r="D418" s="15">
        <f>Data!$C$11^2/((Parameters!$E$4+Parameters!$E$6/C418)^2+(Parameters!$E$5+Parameters!$E$7)^2)</f>
        <v>969.99616829051809</v>
      </c>
      <c r="E418" s="15">
        <f t="shared" si="12"/>
        <v>31.144761490345662</v>
      </c>
      <c r="F418" s="15">
        <f>3/(Data!$G$5*PI()/30)*D418*Parameters!$E$6/C418</f>
        <v>90.55170795041937</v>
      </c>
      <c r="G418" s="15">
        <f>Data!$C$11/((((SQRT((Parameters!$E$6/C418)^2+(Parameters!$E$7)^2))*1/(Parameters!$E$8))/((SQRT((Parameters!$E$6/C418)^2+(Parameters!$E$7)^2))+1/(Parameters!$E$8)))+(SQRT((Parameters!$E$4)^2+(Parameters!$E$5)^2)))</f>
        <v>31.642427489136303</v>
      </c>
      <c r="H418" s="15">
        <f t="shared" si="13"/>
        <v>3.9352593631274688</v>
      </c>
    </row>
    <row r="419" spans="2:8" x14ac:dyDescent="0.25">
      <c r="B419" s="15">
        <v>416</v>
      </c>
      <c r="C419" s="15">
        <f>(Data!$G$5-B419)/Data!$G$5</f>
        <v>0.72266666666666668</v>
      </c>
      <c r="D419" s="15">
        <f>Data!$C$11^2/((Parameters!$E$4+Parameters!$E$6/C419)^2+(Parameters!$E$5+Parameters!$E$7)^2)</f>
        <v>969.56884984279054</v>
      </c>
      <c r="E419" s="15">
        <f t="shared" si="12"/>
        <v>31.137900536850434</v>
      </c>
      <c r="F419" s="15">
        <f>3/(Data!$G$5*PI()/30)*D419*Parameters!$E$6/C419</f>
        <v>90.59531462889953</v>
      </c>
      <c r="G419" s="15">
        <f>Data!$C$11/((((SQRT((Parameters!$E$6/C419)^2+(Parameters!$E$7)^2))*1/(Parameters!$E$8))/((SQRT((Parameters!$E$6/C419)^2+(Parameters!$E$7)^2))+1/(Parameters!$E$8)))+(SQRT((Parameters!$E$4)^2+(Parameters!$E$5)^2)))</f>
        <v>31.634882972203044</v>
      </c>
      <c r="H419" s="15">
        <f t="shared" si="13"/>
        <v>3.9466415717775862</v>
      </c>
    </row>
    <row r="420" spans="2:8" x14ac:dyDescent="0.25">
      <c r="B420" s="15">
        <v>417</v>
      </c>
      <c r="C420" s="15">
        <f>(Data!$G$5-B420)/Data!$G$5</f>
        <v>0.72199999999999998</v>
      </c>
      <c r="D420" s="15">
        <f>Data!$C$11^2/((Parameters!$E$4+Parameters!$E$6/C420)^2+(Parameters!$E$5+Parameters!$E$7)^2)</f>
        <v>969.1408543972243</v>
      </c>
      <c r="E420" s="15">
        <f t="shared" si="12"/>
        <v>31.131027197913408</v>
      </c>
      <c r="F420" s="15">
        <f>3/(Data!$G$5*PI()/30)*D420*Parameters!$E$6/C420</f>
        <v>90.638938520544286</v>
      </c>
      <c r="G420" s="15">
        <f>Data!$C$11/((((SQRT((Parameters!$E$6/C420)^2+(Parameters!$E$7)^2))*1/(Parameters!$E$8))/((SQRT((Parameters!$E$6/C420)^2+(Parameters!$E$7)^2))+1/(Parameters!$E$8)))+(SQRT((Parameters!$E$4)^2+(Parameters!$E$5)^2)))</f>
        <v>31.627325001709234</v>
      </c>
      <c r="H420" s="15">
        <f t="shared" si="13"/>
        <v>3.9580336650559316</v>
      </c>
    </row>
    <row r="421" spans="2:8" x14ac:dyDescent="0.25">
      <c r="B421" s="15">
        <v>418</v>
      </c>
      <c r="C421" s="15">
        <f>(Data!$G$5-B421)/Data!$G$5</f>
        <v>0.72133333333333338</v>
      </c>
      <c r="D421" s="15">
        <f>Data!$C$11^2/((Parameters!$E$4+Parameters!$E$6/C421)^2+(Parameters!$E$5+Parameters!$E$7)^2)</f>
        <v>968.71218059151533</v>
      </c>
      <c r="E421" s="15">
        <f t="shared" si="12"/>
        <v>31.124141443444113</v>
      </c>
      <c r="F421" s="15">
        <f>3/(Data!$G$5*PI()/30)*D421*Parameters!$E$6/C421</f>
        <v>90.682579545552258</v>
      </c>
      <c r="G421" s="15">
        <f>Data!$C$11/((((SQRT((Parameters!$E$6/C421)^2+(Parameters!$E$7)^2))*1/(Parameters!$E$8))/((SQRT((Parameters!$E$6/C421)^2+(Parameters!$E$7)^2))+1/(Parameters!$E$8)))+(SQRT((Parameters!$E$4)^2+(Parameters!$E$5)^2)))</f>
        <v>31.619753548902302</v>
      </c>
      <c r="H421" s="15">
        <f t="shared" si="13"/>
        <v>3.9694356448770476</v>
      </c>
    </row>
    <row r="422" spans="2:8" x14ac:dyDescent="0.25">
      <c r="B422" s="15">
        <v>419</v>
      </c>
      <c r="C422" s="15">
        <f>(Data!$G$5-B422)/Data!$G$5</f>
        <v>0.72066666666666668</v>
      </c>
      <c r="D422" s="15">
        <f>Data!$C$11^2/((Parameters!$E$4+Parameters!$E$6/C422)^2+(Parameters!$E$5+Parameters!$E$7)^2)</f>
        <v>968.28282706043228</v>
      </c>
      <c r="E422" s="15">
        <f t="shared" si="12"/>
        <v>31.117243243263569</v>
      </c>
      <c r="F422" s="15">
        <f>3/(Data!$G$5*PI()/30)*D422*Parameters!$E$6/C422</f>
        <v>90.72623762355262</v>
      </c>
      <c r="G422" s="15">
        <f>Data!$C$11/((((SQRT((Parameters!$E$6/C422)^2+(Parameters!$E$7)^2))*1/(Parameters!$E$8))/((SQRT((Parameters!$E$6/C422)^2+(Parameters!$E$7)^2))+1/(Parameters!$E$8)))+(SQRT((Parameters!$E$4)^2+(Parameters!$E$5)^2)))</f>
        <v>31.612168584961836</v>
      </c>
      <c r="H422" s="15">
        <f t="shared" si="13"/>
        <v>3.9808475130970611</v>
      </c>
    </row>
    <row r="423" spans="2:8" x14ac:dyDescent="0.25">
      <c r="B423" s="15">
        <v>420</v>
      </c>
      <c r="C423" s="15">
        <f>(Data!$G$5-B423)/Data!$G$5</f>
        <v>0.72</v>
      </c>
      <c r="D423" s="15">
        <f>Data!$C$11^2/((Parameters!$E$4+Parameters!$E$6/C423)^2+(Parameters!$E$5+Parameters!$E$7)^2)</f>
        <v>967.85279243581112</v>
      </c>
      <c r="E423" s="15">
        <f t="shared" si="12"/>
        <v>31.110332567103988</v>
      </c>
      <c r="F423" s="15">
        <f>3/(Data!$G$5*PI()/30)*D423*Parameters!$E$6/C423</f>
        <v>90.769912673601723</v>
      </c>
      <c r="G423" s="15">
        <f>Data!$C$11/((((SQRT((Parameters!$E$6/C423)^2+(Parameters!$E$7)^2))*1/(Parameters!$E$8))/((SQRT((Parameters!$E$6/C423)^2+(Parameters!$E$7)^2))+1/(Parameters!$E$8)))+(SQRT((Parameters!$E$4)^2+(Parameters!$E$5)^2)))</f>
        <v>31.604570080999469</v>
      </c>
      <c r="H423" s="15">
        <f t="shared" si="13"/>
        <v>3.9922692715132388</v>
      </c>
    </row>
    <row r="424" spans="2:8" x14ac:dyDescent="0.25">
      <c r="B424" s="15">
        <v>421</v>
      </c>
      <c r="C424" s="15">
        <f>(Data!$G$5-B424)/Data!$G$5</f>
        <v>0.71933333333333338</v>
      </c>
      <c r="D424" s="15">
        <f>Data!$C$11^2/((Parameters!$E$4+Parameters!$E$6/C424)^2+(Parameters!$E$5+Parameters!$E$7)^2)</f>
        <v>967.42207534655086</v>
      </c>
      <c r="E424" s="15">
        <f t="shared" si="12"/>
        <v>31.103409384608479</v>
      </c>
      <c r="F424" s="15">
        <f>3/(Data!$G$5*PI()/30)*D424*Parameters!$E$6/C424</f>
        <v>90.813604614180193</v>
      </c>
      <c r="G424" s="15">
        <f>Data!$C$11/((((SQRT((Parameters!$E$6/C424)^2+(Parameters!$E$7)^2))*1/(Parameters!$E$8))/((SQRT((Parameters!$E$6/C424)^2+(Parameters!$E$7)^2))+1/(Parameters!$E$8)))+(SQRT((Parameters!$E$4)^2+(Parameters!$E$5)^2)))</f>
        <v>31.596958008058728</v>
      </c>
      <c r="H424" s="15">
        <f t="shared" si="13"/>
        <v>4.0037009218635635</v>
      </c>
    </row>
    <row r="425" spans="2:8" x14ac:dyDescent="0.25">
      <c r="B425" s="15">
        <v>422</v>
      </c>
      <c r="C425" s="15">
        <f>(Data!$G$5-B425)/Data!$G$5</f>
        <v>0.71866666666666668</v>
      </c>
      <c r="D425" s="15">
        <f>Data!$C$11^2/((Parameters!$E$4+Parameters!$E$6/C425)^2+(Parameters!$E$5+Parameters!$E$7)^2)</f>
        <v>966.99067441860882</v>
      </c>
      <c r="E425" s="15">
        <f t="shared" si="12"/>
        <v>31.096473665330748</v>
      </c>
      <c r="F425" s="15">
        <f>3/(Data!$G$5*PI()/30)*D425*Parameters!$E$6/C425</f>
        <v>90.85731336318976</v>
      </c>
      <c r="G425" s="15">
        <f>Data!$C$11/((((SQRT((Parameters!$E$6/C425)^2+(Parameters!$E$7)^2))*1/(Parameters!$E$8))/((SQRT((Parameters!$E$6/C425)^2+(Parameters!$E$7)^2))+1/(Parameters!$E$8)))+(SQRT((Parameters!$E$4)^2+(Parameters!$E$5)^2)))</f>
        <v>31.589332337114815</v>
      </c>
      <c r="H425" s="15">
        <f t="shared" si="13"/>
        <v>4.0151424658262842</v>
      </c>
    </row>
    <row r="426" spans="2:8" x14ac:dyDescent="0.25">
      <c r="B426" s="15">
        <v>423</v>
      </c>
      <c r="C426" s="15">
        <f>(Data!$G$5-B426)/Data!$G$5</f>
        <v>0.71799999999999997</v>
      </c>
      <c r="D426" s="15">
        <f>Data!$C$11^2/((Parameters!$E$4+Parameters!$E$6/C426)^2+(Parameters!$E$5+Parameters!$E$7)^2)</f>
        <v>966.5585882749964</v>
      </c>
      <c r="E426" s="15">
        <f t="shared" si="12"/>
        <v>31.08952537873482</v>
      </c>
      <c r="F426" s="15">
        <f>3/(Data!$G$5*PI()/30)*D426*Parameters!$E$6/C426</f>
        <v>90.901038837950239</v>
      </c>
      <c r="G426" s="15">
        <f>Data!$C$11/((((SQRT((Parameters!$E$6/C426)^2+(Parameters!$E$7)^2))*1/(Parameters!$E$8))/((SQRT((Parameters!$E$6/C426)^2+(Parameters!$E$7)^2))+1/(Parameters!$E$8)))+(SQRT((Parameters!$E$4)^2+(Parameters!$E$5)^2)))</f>
        <v>31.581693039074491</v>
      </c>
      <c r="H426" s="15">
        <f t="shared" si="13"/>
        <v>4.0265939050194879</v>
      </c>
    </row>
    <row r="427" spans="2:8" x14ac:dyDescent="0.25">
      <c r="B427" s="15">
        <v>424</v>
      </c>
      <c r="C427" s="15">
        <f>(Data!$G$5-B427)/Data!$G$5</f>
        <v>0.71733333333333338</v>
      </c>
      <c r="D427" s="15">
        <f>Data!$C$11^2/((Parameters!$E$4+Parameters!$E$6/C427)^2+(Parameters!$E$5+Parameters!$E$7)^2)</f>
        <v>966.12581553577354</v>
      </c>
      <c r="E427" s="15">
        <f t="shared" si="12"/>
        <v>31.08256449419471</v>
      </c>
      <c r="F427" s="15">
        <f>3/(Data!$G$5*PI()/30)*D427*Parameters!$E$6/C427</f>
        <v>90.94478095519618</v>
      </c>
      <c r="G427" s="15">
        <f>Data!$C$11/((((SQRT((Parameters!$E$6/C427)^2+(Parameters!$E$7)^2))*1/(Parameters!$E$8))/((SQRT((Parameters!$E$6/C427)^2+(Parameters!$E$7)^2))+1/(Parameters!$E$8)))+(SQRT((Parameters!$E$4)^2+(Parameters!$E$5)^2)))</f>
        <v>31.57404008477587</v>
      </c>
      <c r="H427" s="15">
        <f t="shared" si="13"/>
        <v>4.0380552410006381</v>
      </c>
    </row>
    <row r="428" spans="2:8" x14ac:dyDescent="0.25">
      <c r="B428" s="15">
        <v>425</v>
      </c>
      <c r="C428" s="15">
        <f>(Data!$G$5-B428)/Data!$G$5</f>
        <v>0.71666666666666667</v>
      </c>
      <c r="D428" s="15">
        <f>Data!$C$11^2/((Parameters!$E$4+Parameters!$E$6/C428)^2+(Parameters!$E$5+Parameters!$E$7)^2)</f>
        <v>965.69235481804446</v>
      </c>
      <c r="E428" s="15">
        <f t="shared" si="12"/>
        <v>31.075590980994143</v>
      </c>
      <c r="F428" s="15">
        <f>3/(Data!$G$5*PI()/30)*D428*Parameters!$E$6/C428</f>
        <v>90.98853963107382</v>
      </c>
      <c r="G428" s="15">
        <f>Data!$C$11/((((SQRT((Parameters!$E$6/C428)^2+(Parameters!$E$7)^2))*1/(Parameters!$E$8))/((SQRT((Parameters!$E$6/C428)^2+(Parameters!$E$7)^2))+1/(Parameters!$E$8)))+(SQRT((Parameters!$E$4)^2+(Parameters!$E$5)^2)))</f>
        <v>31.566373444988319</v>
      </c>
      <c r="H428" s="15">
        <f t="shared" si="13"/>
        <v>4.0495264752661413</v>
      </c>
    </row>
    <row r="429" spans="2:8" x14ac:dyDescent="0.25">
      <c r="B429" s="15">
        <v>426</v>
      </c>
      <c r="C429" s="15">
        <f>(Data!$G$5-B429)/Data!$G$5</f>
        <v>0.71599999999999997</v>
      </c>
      <c r="D429" s="15">
        <f>Data!$C$11^2/((Parameters!$E$4+Parameters!$E$6/C429)^2+(Parameters!$E$5+Parameters!$E$7)^2)</f>
        <v>965.25820473595354</v>
      </c>
      <c r="E429" s="15">
        <f t="shared" si="12"/>
        <v>31.06860480832626</v>
      </c>
      <c r="F429" s="15">
        <f>3/(Data!$G$5*PI()/30)*D429*Parameters!$E$6/C429</f>
        <v>91.032314781138041</v>
      </c>
      <c r="G429" s="15">
        <f>Data!$C$11/((((SQRT((Parameters!$E$6/C429)^2+(Parameters!$E$7)^2))*1/(Parameters!$E$8))/((SQRT((Parameters!$E$6/C429)^2+(Parameters!$E$7)^2))+1/(Parameters!$E$8)))+(SQRT((Parameters!$E$4)^2+(Parameters!$E$5)^2)))</f>
        <v>31.558693090412213</v>
      </c>
      <c r="H429" s="15">
        <f t="shared" si="13"/>
        <v>4.0610076092508951</v>
      </c>
    </row>
    <row r="430" spans="2:8" x14ac:dyDescent="0.25">
      <c r="B430" s="15">
        <v>427</v>
      </c>
      <c r="C430" s="15">
        <f>(Data!$G$5-B430)/Data!$G$5</f>
        <v>0.71533333333333338</v>
      </c>
      <c r="D430" s="15">
        <f>Data!$C$11^2/((Parameters!$E$4+Parameters!$E$6/C430)^2+(Parameters!$E$5+Parameters!$E$7)^2)</f>
        <v>964.82336390068008</v>
      </c>
      <c r="E430" s="15">
        <f t="shared" si="12"/>
        <v>31.061605945293302</v>
      </c>
      <c r="F430" s="15">
        <f>3/(Data!$G$5*PI()/30)*D430*Parameters!$E$6/C430</f>
        <v>91.07610632034887</v>
      </c>
      <c r="G430" s="15">
        <f>Data!$C$11/((((SQRT((Parameters!$E$6/C430)^2+(Parameters!$E$7)^2))*1/(Parameters!$E$8))/((SQRT((Parameters!$E$6/C430)^2+(Parameters!$E$7)^2))+1/(Parameters!$E$8)))+(SQRT((Parameters!$E$4)^2+(Parameters!$E$5)^2)))</f>
        <v>31.550998991678846</v>
      </c>
      <c r="H430" s="15">
        <f t="shared" si="13"/>
        <v>4.0724986443278262</v>
      </c>
    </row>
    <row r="431" spans="2:8" x14ac:dyDescent="0.25">
      <c r="B431" s="15">
        <v>428</v>
      </c>
      <c r="C431" s="15">
        <f>(Data!$G$5-B431)/Data!$G$5</f>
        <v>0.71466666666666667</v>
      </c>
      <c r="D431" s="15">
        <f>Data!$C$11^2/((Parameters!$E$4+Parameters!$E$6/C431)^2+(Parameters!$E$5+Parameters!$E$7)^2)</f>
        <v>964.387830920434</v>
      </c>
      <c r="E431" s="15">
        <f t="shared" si="12"/>
        <v>31.054594360906311</v>
      </c>
      <c r="F431" s="15">
        <f>3/(Data!$G$5*PI()/30)*D431*Parameters!$E$6/C431</f>
        <v>91.119914163068671</v>
      </c>
      <c r="G431" s="15">
        <f>Data!$C$11/((((SQRT((Parameters!$E$6/C431)^2+(Parameters!$E$7)^2))*1/(Parameters!$E$8))/((SQRT((Parameters!$E$6/C431)^2+(Parameters!$E$7)^2))+1/(Parameters!$E$8)))+(SQRT((Parameters!$E$4)^2+(Parameters!$E$5)^2)))</f>
        <v>31.543291119350197</v>
      </c>
      <c r="H431" s="15">
        <f t="shared" si="13"/>
        <v>4.0839995818074541</v>
      </c>
    </row>
    <row r="432" spans="2:8" x14ac:dyDescent="0.25">
      <c r="B432" s="15">
        <v>429</v>
      </c>
      <c r="C432" s="15">
        <f>(Data!$G$5-B432)/Data!$G$5</f>
        <v>0.71399999999999997</v>
      </c>
      <c r="D432" s="15">
        <f>Data!$C$11^2/((Parameters!$E$4+Parameters!$E$6/C432)^2+(Parameters!$E$5+Parameters!$E$7)^2)</f>
        <v>963.95160440045129</v>
      </c>
      <c r="E432" s="15">
        <f t="shared" si="12"/>
        <v>31.047570024084838</v>
      </c>
      <c r="F432" s="15">
        <f>3/(Data!$G$5*PI()/30)*D432*Parameters!$E$6/C432</f>
        <v>91.163738223058587</v>
      </c>
      <c r="G432" s="15">
        <f>Data!$C$11/((((SQRT((Parameters!$E$6/C432)^2+(Parameters!$E$7)^2))*1/(Parameters!$E$8))/((SQRT((Parameters!$E$6/C432)^2+(Parameters!$E$7)^2))+1/(Parameters!$E$8)))+(SQRT((Parameters!$E$4)^2+(Parameters!$E$5)^2)))</f>
        <v>31.535569443918835</v>
      </c>
      <c r="H432" s="15">
        <f t="shared" si="13"/>
        <v>4.0955104229374175</v>
      </c>
    </row>
    <row r="433" spans="2:8" x14ac:dyDescent="0.25">
      <c r="B433" s="15">
        <v>430</v>
      </c>
      <c r="C433" s="15">
        <f>(Data!$G$5-B433)/Data!$G$5</f>
        <v>0.71333333333333337</v>
      </c>
      <c r="D433" s="15">
        <f>Data!$C$11^2/((Parameters!$E$4+Parameters!$E$6/C433)^2+(Parameters!$E$5+Parameters!$E$7)^2)</f>
        <v>963.51468294298934</v>
      </c>
      <c r="E433" s="15">
        <f t="shared" si="12"/>
        <v>31.040532903656622</v>
      </c>
      <c r="F433" s="15">
        <f>3/(Data!$G$5*PI()/30)*D433*Parameters!$E$6/C433</f>
        <v>91.207578413475346</v>
      </c>
      <c r="G433" s="15">
        <f>Data!$C$11/((((SQRT((Parameters!$E$6/C433)^2+(Parameters!$E$7)^2))*1/(Parameters!$E$8))/((SQRT((Parameters!$E$6/C433)^2+(Parameters!$E$7)^2))+1/(Parameters!$E$8)))+(SQRT((Parameters!$E$4)^2+(Parameters!$E$5)^2)))</f>
        <v>31.527833935807664</v>
      </c>
      <c r="H433" s="15">
        <f t="shared" si="13"/>
        <v>4.1070311689020107</v>
      </c>
    </row>
    <row r="434" spans="2:8" x14ac:dyDescent="0.25">
      <c r="B434" s="15">
        <v>431</v>
      </c>
      <c r="C434" s="15">
        <f>(Data!$G$5-B434)/Data!$G$5</f>
        <v>0.71266666666666667</v>
      </c>
      <c r="D434" s="15">
        <f>Data!$C$11^2/((Parameters!$E$4+Parameters!$E$6/C434)^2+(Parameters!$E$5+Parameters!$E$7)^2)</f>
        <v>963.07706514732195</v>
      </c>
      <c r="E434" s="15">
        <f t="shared" si="12"/>
        <v>31.033482968357291</v>
      </c>
      <c r="F434" s="15">
        <f>3/(Data!$G$5*PI()/30)*D434*Parameters!$E$6/C434</f>
        <v>91.251434646868205</v>
      </c>
      <c r="G434" s="15">
        <f>Data!$C$11/((((SQRT((Parameters!$E$6/C434)^2+(Parameters!$E$7)^2))*1/(Parameters!$E$8))/((SQRT((Parameters!$E$6/C434)^2+(Parameters!$E$7)^2))+1/(Parameters!$E$8)))+(SQRT((Parameters!$E$4)^2+(Parameters!$E$5)^2)))</f>
        <v>31.520084565369856</v>
      </c>
      <c r="H434" s="15">
        <f t="shared" si="13"/>
        <v>4.1185618208217383</v>
      </c>
    </row>
    <row r="435" spans="2:8" x14ac:dyDescent="0.25">
      <c r="B435" s="15">
        <v>432</v>
      </c>
      <c r="C435" s="15">
        <f>(Data!$G$5-B435)/Data!$G$5</f>
        <v>0.71199999999999997</v>
      </c>
      <c r="D435" s="15">
        <f>Data!$C$11^2/((Parameters!$E$4+Parameters!$E$6/C435)^2+(Parameters!$E$5+Parameters!$E$7)^2)</f>
        <v>962.63874960973624</v>
      </c>
      <c r="E435" s="15">
        <f t="shared" si="12"/>
        <v>31.026420186830066</v>
      </c>
      <c r="F435" s="15">
        <f>3/(Data!$G$5*PI()/30)*D435*Parameters!$E$6/C435</f>
        <v>91.295306835175495</v>
      </c>
      <c r="G435" s="15">
        <f>Data!$C$11/((((SQRT((Parameters!$E$6/C435)^2+(Parameters!$E$7)^2))*1/(Parameters!$E$8))/((SQRT((Parameters!$E$6/C435)^2+(Parameters!$E$7)^2))+1/(Parameters!$E$8)))+(SQRT((Parameters!$E$4)^2+(Parameters!$E$5)^2)))</f>
        <v>31.512321302888608</v>
      </c>
      <c r="H435" s="15">
        <f t="shared" si="13"/>
        <v>4.1301023797528327</v>
      </c>
    </row>
    <row r="436" spans="2:8" x14ac:dyDescent="0.25">
      <c r="B436" s="15">
        <v>433</v>
      </c>
      <c r="C436" s="15">
        <f>(Data!$G$5-B436)/Data!$G$5</f>
        <v>0.71133333333333337</v>
      </c>
      <c r="D436" s="15">
        <f>Data!$C$11^2/((Parameters!$E$4+Parameters!$E$6/C436)^2+(Parameters!$E$5+Parameters!$E$7)^2)</f>
        <v>962.19973492352653</v>
      </c>
      <c r="E436" s="15">
        <f t="shared" si="12"/>
        <v>31.019344527625442</v>
      </c>
      <c r="F436" s="15">
        <f>3/(Data!$G$5*PI()/30)*D436*Parameters!$E$6/C436</f>
        <v>91.339194889721384</v>
      </c>
      <c r="G436" s="15">
        <f>Data!$C$11/((((SQRT((Parameters!$E$6/C436)^2+(Parameters!$E$7)^2))*1/(Parameters!$E$8))/((SQRT((Parameters!$E$6/C436)^2+(Parameters!$E$7)^2))+1/(Parameters!$E$8)))+(SQRT((Parameters!$E$4)^2+(Parameters!$E$5)^2)))</f>
        <v>31.504544118577012</v>
      </c>
      <c r="H436" s="15">
        <f t="shared" si="13"/>
        <v>4.1416528466867923</v>
      </c>
    </row>
    <row r="437" spans="2:8" x14ac:dyDescent="0.25">
      <c r="B437" s="15">
        <v>434</v>
      </c>
      <c r="C437" s="15">
        <f>(Data!$G$5-B437)/Data!$G$5</f>
        <v>0.71066666666666667</v>
      </c>
      <c r="D437" s="15">
        <f>Data!$C$11^2/((Parameters!$E$4+Parameters!$E$6/C437)^2+(Parameters!$E$5+Parameters!$E$7)^2)</f>
        <v>961.76001967899003</v>
      </c>
      <c r="E437" s="15">
        <f t="shared" si="12"/>
        <v>31.012255959200871</v>
      </c>
      <c r="F437" s="15">
        <f>3/(Data!$G$5*PI()/30)*D437*Parameters!$E$6/C437</f>
        <v>91.383098721212519</v>
      </c>
      <c r="G437" s="15">
        <f>Data!$C$11/((((SQRT((Parameters!$E$6/C437)^2+(Parameters!$E$7)^2))*1/(Parameters!$E$8))/((SQRT((Parameters!$E$6/C437)^2+(Parameters!$E$7)^2))+1/(Parameters!$E$8)))+(SQRT((Parameters!$E$4)^2+(Parameters!$E$5)^2)))</f>
        <v>31.49675298257787</v>
      </c>
      <c r="H437" s="15">
        <f t="shared" si="13"/>
        <v>4.1532132225499039</v>
      </c>
    </row>
    <row r="438" spans="2:8" x14ac:dyDescent="0.25">
      <c r="B438" s="15">
        <v>435</v>
      </c>
      <c r="C438" s="15">
        <f>(Data!$G$5-B438)/Data!$G$5</f>
        <v>0.71</v>
      </c>
      <c r="D438" s="15">
        <f>Data!$C$11^2/((Parameters!$E$4+Parameters!$E$6/C438)^2+(Parameters!$E$5+Parameters!$E$7)^2)</f>
        <v>961.31960246342396</v>
      </c>
      <c r="E438" s="15">
        <f t="shared" si="12"/>
        <v>31.005154449920482</v>
      </c>
      <c r="F438" s="15">
        <f>3/(Data!$G$5*PI()/30)*D438*Parameters!$E$6/C438</f>
        <v>91.427018239734821</v>
      </c>
      <c r="G438" s="15">
        <f>Data!$C$11/((((SQRT((Parameters!$E$6/C438)^2+(Parameters!$E$7)^2))*1/(Parameters!$E$8))/((SQRT((Parameters!$E$6/C438)^2+(Parameters!$E$7)^2))+1/(Parameters!$E$8)))+(SQRT((Parameters!$E$4)^2+(Parameters!$E$5)^2)))</f>
        <v>31.488947864963549</v>
      </c>
      <c r="H438" s="15">
        <f t="shared" si="13"/>
        <v>4.1647835082027784</v>
      </c>
    </row>
    <row r="439" spans="2:8" x14ac:dyDescent="0.25">
      <c r="B439" s="15">
        <v>436</v>
      </c>
      <c r="C439" s="15">
        <f>(Data!$G$5-B439)/Data!$G$5</f>
        <v>0.70933333333333337</v>
      </c>
      <c r="D439" s="15">
        <f>Data!$C$11^2/((Parameters!$E$4+Parameters!$E$6/C439)^2+(Parameters!$E$5+Parameters!$E$7)^2)</f>
        <v>960.87848186111876</v>
      </c>
      <c r="E439" s="15">
        <f t="shared" si="12"/>
        <v>30.998039968054734</v>
      </c>
      <c r="F439" s="15">
        <f>3/(Data!$G$5*PI()/30)*D439*Parameters!$E$6/C439</f>
        <v>91.47095335474998</v>
      </c>
      <c r="G439" s="15">
        <f>Data!$C$11/((((SQRT((Parameters!$E$6/C439)^2+(Parameters!$E$7)^2))*1/(Parameters!$E$8))/((SQRT((Parameters!$E$6/C439)^2+(Parameters!$E$7)^2))+1/(Parameters!$E$8)))+(SQRT((Parameters!$E$4)^2+(Parameters!$E$5)^2)))</f>
        <v>31.481128735735783</v>
      </c>
      <c r="H439" s="15">
        <f t="shared" si="13"/>
        <v>4.1763637044398605</v>
      </c>
    </row>
    <row r="440" spans="2:8" x14ac:dyDescent="0.25">
      <c r="B440" s="15">
        <v>437</v>
      </c>
      <c r="C440" s="15">
        <f>(Data!$G$5-B440)/Data!$G$5</f>
        <v>0.70866666666666667</v>
      </c>
      <c r="D440" s="15">
        <f>Data!$C$11^2/((Parameters!$E$4+Parameters!$E$6/C440)^2+(Parameters!$E$5+Parameters!$E$7)^2)</f>
        <v>960.43665645335534</v>
      </c>
      <c r="E440" s="15">
        <f t="shared" si="12"/>
        <v>30.990912481780128</v>
      </c>
      <c r="F440" s="15">
        <f>3/(Data!$G$5*PI()/30)*D440*Parameters!$E$6/C440</f>
        <v>91.514903975092309</v>
      </c>
      <c r="G440" s="15">
        <f>Data!$C$11/((((SQRT((Parameters!$E$6/C440)^2+(Parameters!$E$7)^2))*1/(Parameters!$E$8))/((SQRT((Parameters!$E$6/C440)^2+(Parameters!$E$7)^2))+1/(Parameters!$E$8)))+(SQRT((Parameters!$E$4)^2+(Parameters!$E$5)^2)))</f>
        <v>31.47329556482552</v>
      </c>
      <c r="H440" s="15">
        <f t="shared" si="13"/>
        <v>4.187953811988959</v>
      </c>
    </row>
    <row r="441" spans="2:8" x14ac:dyDescent="0.25">
      <c r="B441" s="15">
        <v>438</v>
      </c>
      <c r="C441" s="15">
        <f>(Data!$G$5-B441)/Data!$G$5</f>
        <v>0.70799999999999996</v>
      </c>
      <c r="D441" s="15">
        <f>Data!$C$11^2/((Parameters!$E$4+Parameters!$E$6/C441)^2+(Parameters!$E$5+Parameters!$E$7)^2)</f>
        <v>959.9941248184</v>
      </c>
      <c r="E441" s="15">
        <f t="shared" si="12"/>
        <v>30.983771959178888</v>
      </c>
      <c r="F441" s="15">
        <f>3/(Data!$G$5*PI()/30)*D441*Parameters!$E$6/C441</f>
        <v>91.558870008965073</v>
      </c>
      <c r="G441" s="15">
        <f>Data!$C$11/((((SQRT((Parameters!$E$6/C441)^2+(Parameters!$E$7)^2))*1/(Parameters!$E$8))/((SQRT((Parameters!$E$6/C441)^2+(Parameters!$E$7)^2))+1/(Parameters!$E$8)))+(SQRT((Parameters!$E$4)^2+(Parameters!$E$5)^2)))</f>
        <v>31.465448322092765</v>
      </c>
      <c r="H441" s="15">
        <f t="shared" si="13"/>
        <v>4.1995538315107543</v>
      </c>
    </row>
    <row r="442" spans="2:8" x14ac:dyDescent="0.25">
      <c r="B442" s="15">
        <v>439</v>
      </c>
      <c r="C442" s="15">
        <f>(Data!$G$5-B442)/Data!$G$5</f>
        <v>0.70733333333333337</v>
      </c>
      <c r="D442" s="15">
        <f>Data!$C$11^2/((Parameters!$E$4+Parameters!$E$6/C442)^2+(Parameters!$E$5+Parameters!$E$7)^2)</f>
        <v>959.55088553150028</v>
      </c>
      <c r="E442" s="15">
        <f t="shared" si="12"/>
        <v>30.976618368238654</v>
      </c>
      <c r="F442" s="15">
        <f>3/(Data!$G$5*PI()/30)*D442*Parameters!$E$6/C442</f>
        <v>91.602851363937404</v>
      </c>
      <c r="G442" s="15">
        <f>Data!$C$11/((((SQRT((Parameters!$E$6/C442)^2+(Parameters!$E$7)^2))*1/(Parameters!$E$8))/((SQRT((Parameters!$E$6/C442)^2+(Parameters!$E$7)^2))+1/(Parameters!$E$8)))+(SQRT((Parameters!$E$4)^2+(Parameters!$E$5)^2)))</f>
        <v>31.457586977326379</v>
      </c>
      <c r="H442" s="15">
        <f t="shared" si="13"/>
        <v>4.211163763598317</v>
      </c>
    </row>
    <row r="443" spans="2:8" x14ac:dyDescent="0.25">
      <c r="B443" s="15">
        <v>440</v>
      </c>
      <c r="C443" s="15">
        <f>(Data!$G$5-B443)/Data!$G$5</f>
        <v>0.70666666666666667</v>
      </c>
      <c r="D443" s="15">
        <f>Data!$C$11^2/((Parameters!$E$4+Parameters!$E$6/C443)^2+(Parameters!$E$5+Parameters!$E$7)^2)</f>
        <v>959.10693716487958</v>
      </c>
      <c r="E443" s="15">
        <f t="shared" si="12"/>
        <v>30.969451676852135</v>
      </c>
      <c r="F443" s="15">
        <f>3/(Data!$G$5*PI()/30)*D443*Parameters!$E$6/C443</f>
        <v>91.646847946940625</v>
      </c>
      <c r="G443" s="15">
        <f>Data!$C$11/((((SQRT((Parameters!$E$6/C443)^2+(Parameters!$E$7)^2))*1/(Parameters!$E$8))/((SQRT((Parameters!$E$6/C443)^2+(Parameters!$E$7)^2))+1/(Parameters!$E$8)))+(SQRT((Parameters!$E$4)^2+(Parameters!$E$5)^2)))</f>
        <v>31.449711500243943</v>
      </c>
      <c r="H443" s="15">
        <f t="shared" si="13"/>
        <v>4.2227836087766191</v>
      </c>
    </row>
    <row r="444" spans="2:8" x14ac:dyDescent="0.25">
      <c r="B444" s="15">
        <v>441</v>
      </c>
      <c r="C444" s="15">
        <f>(Data!$G$5-B444)/Data!$G$5</f>
        <v>0.70599999999999996</v>
      </c>
      <c r="D444" s="15">
        <f>Data!$C$11^2/((Parameters!$E$4+Parameters!$E$6/C444)^2+(Parameters!$E$5+Parameters!$E$7)^2)</f>
        <v>958.66227828773435</v>
      </c>
      <c r="E444" s="15">
        <f t="shared" si="12"/>
        <v>30.962271852816848</v>
      </c>
      <c r="F444" s="15">
        <f>3/(Data!$G$5*PI()/30)*D444*Parameters!$E$6/C444</f>
        <v>91.690859664265005</v>
      </c>
      <c r="G444" s="15">
        <f>Data!$C$11/((((SQRT((Parameters!$E$6/C444)^2+(Parameters!$E$7)^2))*1/(Parameters!$E$8))/((SQRT((Parameters!$E$6/C444)^2+(Parameters!$E$7)^2))+1/(Parameters!$E$8)))+(SQRT((Parameters!$E$4)^2+(Parameters!$E$5)^2)))</f>
        <v>31.441821860491554</v>
      </c>
      <c r="H444" s="15">
        <f t="shared" si="13"/>
        <v>4.2344133675020377</v>
      </c>
    </row>
    <row r="445" spans="2:8" x14ac:dyDescent="0.25">
      <c r="B445" s="15">
        <v>442</v>
      </c>
      <c r="C445" s="15">
        <f>(Data!$G$5-B445)/Data!$G$5</f>
        <v>0.70533333333333337</v>
      </c>
      <c r="D445" s="15">
        <f>Data!$C$11^2/((Parameters!$E$4+Parameters!$E$6/C445)^2+(Parameters!$E$5+Parameters!$E$7)^2)</f>
        <v>958.21690746622869</v>
      </c>
      <c r="E445" s="15">
        <f t="shared" si="12"/>
        <v>30.955078863834746</v>
      </c>
      <c r="F445" s="15">
        <f>3/(Data!$G$5*PI()/30)*D445*Parameters!$E$6/C445</f>
        <v>91.734886421556254</v>
      </c>
      <c r="G445" s="15">
        <f>Data!$C$11/((((SQRT((Parameters!$E$6/C445)^2+(Parameters!$E$7)^2))*1/(Parameters!$E$8))/((SQRT((Parameters!$E$6/C445)^2+(Parameters!$E$7)^2))+1/(Parameters!$E$8)))+(SQRT((Parameters!$E$4)^2+(Parameters!$E$5)^2)))</f>
        <v>31.433918027643706</v>
      </c>
      <c r="H445" s="15">
        <f t="shared" si="13"/>
        <v>4.2460530401618666</v>
      </c>
    </row>
    <row r="446" spans="2:8" x14ac:dyDescent="0.25">
      <c r="B446" s="15">
        <v>443</v>
      </c>
      <c r="C446" s="15">
        <f>(Data!$G$5-B446)/Data!$G$5</f>
        <v>0.70466666666666666</v>
      </c>
      <c r="D446" s="15">
        <f>Data!$C$11^2/((Parameters!$E$4+Parameters!$E$6/C446)^2+(Parameters!$E$5+Parameters!$E$7)^2)</f>
        <v>957.77082326348989</v>
      </c>
      <c r="E446" s="15">
        <f t="shared" si="12"/>
        <v>30.947872677511938</v>
      </c>
      <c r="F446" s="15">
        <f>3/(Data!$G$5*PI()/30)*D446*Parameters!$E$6/C446</f>
        <v>91.77892812381198</v>
      </c>
      <c r="G446" s="15">
        <f>Data!$C$11/((((SQRT((Parameters!$E$6/C446)^2+(Parameters!$E$7)^2))*1/(Parameters!$E$8))/((SQRT((Parameters!$E$6/C446)^2+(Parameters!$E$7)^2))+1/(Parameters!$E$8)))+(SQRT((Parameters!$E$4)^2+(Parameters!$E$5)^2)))</f>
        <v>31.425999971203055</v>
      </c>
      <c r="H446" s="15">
        <f t="shared" si="13"/>
        <v>4.2577026270738081</v>
      </c>
    </row>
    <row r="447" spans="2:8" x14ac:dyDescent="0.25">
      <c r="B447" s="15">
        <v>444</v>
      </c>
      <c r="C447" s="15">
        <f>(Data!$G$5-B447)/Data!$G$5</f>
        <v>0.70399999999999996</v>
      </c>
      <c r="D447" s="15">
        <f>Data!$C$11^2/((Parameters!$E$4+Parameters!$E$6/C447)^2+(Parameters!$E$5+Parameters!$E$7)^2)</f>
        <v>957.3240242396048</v>
      </c>
      <c r="E447" s="15">
        <f t="shared" si="12"/>
        <v>30.940653261358346</v>
      </c>
      <c r="F447" s="15">
        <f>3/(Data!$G$5*PI()/30)*D447*Parameters!$E$6/C447</f>
        <v>91.822984675378322</v>
      </c>
      <c r="G447" s="15">
        <f>Data!$C$11/((((SQRT((Parameters!$E$6/C447)^2+(Parameters!$E$7)^2))*1/(Parameters!$E$8))/((SQRT((Parameters!$E$6/C447)^2+(Parameters!$E$7)^2))+1/(Parameters!$E$8)))+(SQRT((Parameters!$E$4)^2+(Parameters!$E$5)^2)))</f>
        <v>31.41806766060029</v>
      </c>
      <c r="H447" s="15">
        <f t="shared" si="13"/>
        <v>4.2693621284854792</v>
      </c>
    </row>
    <row r="448" spans="2:8" x14ac:dyDescent="0.25">
      <c r="B448" s="15">
        <v>445</v>
      </c>
      <c r="C448" s="15">
        <f>(Data!$G$5-B448)/Data!$G$5</f>
        <v>0.70333333333333337</v>
      </c>
      <c r="D448" s="15">
        <f>Data!$C$11^2/((Parameters!$E$4+Parameters!$E$6/C448)^2+(Parameters!$E$5+Parameters!$E$7)^2)</f>
        <v>956.8765089516146</v>
      </c>
      <c r="E448" s="15">
        <f t="shared" si="12"/>
        <v>30.933420582787392</v>
      </c>
      <c r="F448" s="15">
        <f>3/(Data!$G$5*PI()/30)*D448*Parameters!$E$6/C448</f>
        <v>91.867055979946315</v>
      </c>
      <c r="G448" s="15">
        <f>Data!$C$11/((((SQRT((Parameters!$E$6/C448)^2+(Parameters!$E$7)^2))*1/(Parameters!$E$8))/((SQRT((Parameters!$E$6/C448)^2+(Parameters!$E$7)^2))+1/(Parameters!$E$8)))+(SQRT((Parameters!$E$4)^2+(Parameters!$E$5)^2)))</f>
        <v>31.410121065193959</v>
      </c>
      <c r="H448" s="15">
        <f t="shared" si="13"/>
        <v>4.2810315445739047</v>
      </c>
    </row>
    <row r="449" spans="2:8" x14ac:dyDescent="0.25">
      <c r="B449" s="15">
        <v>446</v>
      </c>
      <c r="C449" s="15">
        <f>(Data!$G$5-B449)/Data!$G$5</f>
        <v>0.70266666666666666</v>
      </c>
      <c r="D449" s="15">
        <f>Data!$C$11^2/((Parameters!$E$4+Parameters!$E$6/C449)^2+(Parameters!$E$5+Parameters!$E$7)^2)</f>
        <v>956.42827595351127</v>
      </c>
      <c r="E449" s="15">
        <f t="shared" si="12"/>
        <v>30.926174609115677</v>
      </c>
      <c r="F449" s="15">
        <f>3/(Data!$G$5*PI()/30)*D449*Parameters!$E$6/C449</f>
        <v>91.911141940548504</v>
      </c>
      <c r="G449" s="15">
        <f>Data!$C$11/((((SQRT((Parameters!$E$6/C449)^2+(Parameters!$E$7)^2))*1/(Parameters!$E$8))/((SQRT((Parameters!$E$6/C449)^2+(Parameters!$E$7)^2))+1/(Parameters!$E$8)))+(SQRT((Parameters!$E$4)^2+(Parameters!$E$5)^2)))</f>
        <v>31.402160154270284</v>
      </c>
      <c r="H449" s="15">
        <f t="shared" si="13"/>
        <v>4.2927108754450085</v>
      </c>
    </row>
    <row r="450" spans="2:8" x14ac:dyDescent="0.25">
      <c r="B450" s="15">
        <v>447</v>
      </c>
      <c r="C450" s="15">
        <f>(Data!$G$5-B450)/Data!$G$5</f>
        <v>0.70199999999999996</v>
      </c>
      <c r="D450" s="15">
        <f>Data!$C$11^2/((Parameters!$E$4+Parameters!$E$6/C450)^2+(Parameters!$E$5+Parameters!$E$7)^2)</f>
        <v>955.9793237962333</v>
      </c>
      <c r="E450" s="15">
        <f t="shared" si="12"/>
        <v>30.918915307562671</v>
      </c>
      <c r="F450" s="15">
        <f>3/(Data!$G$5*PI()/30)*D450*Parameters!$E$6/C450</f>
        <v>91.955242459555393</v>
      </c>
      <c r="G450" s="15">
        <f>Data!$C$11/((((SQRT((Parameters!$E$6/C450)^2+(Parameters!$E$7)^2))*1/(Parameters!$E$8))/((SQRT((Parameters!$E$6/C450)^2+(Parameters!$E$7)^2))+1/(Parameters!$E$8)))+(SQRT((Parameters!$E$4)^2+(Parameters!$E$5)^2)))</f>
        <v>31.39418489704299</v>
      </c>
      <c r="H450" s="15">
        <f t="shared" si="13"/>
        <v>4.3044001211331109</v>
      </c>
    </row>
    <row r="451" spans="2:8" x14ac:dyDescent="0.25">
      <c r="B451" s="15">
        <v>448</v>
      </c>
      <c r="C451" s="15">
        <f>(Data!$G$5-B451)/Data!$G$5</f>
        <v>0.70133333333333336</v>
      </c>
      <c r="D451" s="15">
        <f>Data!$C$11^2/((Parameters!$E$4+Parameters!$E$6/C451)^2+(Parameters!$E$5+Parameters!$E$7)^2)</f>
        <v>955.52965102766109</v>
      </c>
      <c r="E451" s="15">
        <f t="shared" si="12"/>
        <v>30.911642645250367</v>
      </c>
      <c r="F451" s="15">
        <f>3/(Data!$G$5*PI()/30)*D451*Parameters!$E$6/C451</f>
        <v>91.99935743867178</v>
      </c>
      <c r="G451" s="15">
        <f>Data!$C$11/((((SQRT((Parameters!$E$6/C451)^2+(Parameters!$E$7)^2))*1/(Parameters!$E$8))/((SQRT((Parameters!$E$6/C451)^2+(Parameters!$E$7)^2))+1/(Parameters!$E$8)))+(SQRT((Parameters!$E$4)^2+(Parameters!$E$5)^2)))</f>
        <v>31.386195262653143</v>
      </c>
      <c r="H451" s="15">
        <f t="shared" si="13"/>
        <v>4.3160992816004038</v>
      </c>
    </row>
    <row r="452" spans="2:8" x14ac:dyDescent="0.25">
      <c r="B452" s="15">
        <v>449</v>
      </c>
      <c r="C452" s="15">
        <f>(Data!$G$5-B452)/Data!$G$5</f>
        <v>0.70066666666666666</v>
      </c>
      <c r="D452" s="15">
        <f>Data!$C$11^2/((Parameters!$E$4+Parameters!$E$6/C452)^2+(Parameters!$E$5+Parameters!$E$7)^2)</f>
        <v>955.07925619261198</v>
      </c>
      <c r="E452" s="15">
        <f t="shared" ref="E452:E515" si="14">SQRT(D452)</f>
        <v>30.904356589202951</v>
      </c>
      <c r="F452" s="15">
        <f>3/(Data!$G$5*PI()/30)*D452*Parameters!$E$6/C452</f>
        <v>92.043486778933186</v>
      </c>
      <c r="G452" s="15">
        <f>Data!$C$11/((((SQRT((Parameters!$E$6/C452)^2+(Parameters!$E$7)^2))*1/(Parameters!$E$8))/((SQRT((Parameters!$E$6/C452)^2+(Parameters!$E$7)^2))+1/(Parameters!$E$8)))+(SQRT((Parameters!$E$4)^2+(Parameters!$E$5)^2)))</f>
        <v>31.378191220168958</v>
      </c>
      <c r="H452" s="15">
        <f t="shared" ref="H452:H515" si="15">(F452*B452*PI()/30)/1000</f>
        <v>4.3278083567364369</v>
      </c>
    </row>
    <row r="453" spans="2:8" x14ac:dyDescent="0.25">
      <c r="B453" s="15">
        <v>450</v>
      </c>
      <c r="C453" s="15">
        <f>(Data!$G$5-B453)/Data!$G$5</f>
        <v>0.7</v>
      </c>
      <c r="D453" s="15">
        <f>Data!$C$11^2/((Parameters!$E$4+Parameters!$E$6/C453)^2+(Parameters!$E$5+Parameters!$E$7)^2)</f>
        <v>954.62813783283798</v>
      </c>
      <c r="E453" s="15">
        <f t="shared" si="14"/>
        <v>30.897057106346519</v>
      </c>
      <c r="F453" s="15">
        <f>3/(Data!$G$5*PI()/30)*D453*Parameters!$E$6/C453</f>
        <v>92.087630380702478</v>
      </c>
      <c r="G453" s="15">
        <f>Data!$C$11/((((SQRT((Parameters!$E$6/C453)^2+(Parameters!$E$7)^2))*1/(Parameters!$E$8))/((SQRT((Parameters!$E$6/C453)^2+(Parameters!$E$7)^2))+1/(Parameters!$E$8)))+(SQRT((Parameters!$E$4)^2+(Parameters!$E$5)^2)))</f>
        <v>31.370172738585659</v>
      </c>
      <c r="H453" s="15">
        <f t="shared" si="15"/>
        <v>4.3395273463576078</v>
      </c>
    </row>
    <row r="454" spans="2:8" x14ac:dyDescent="0.25">
      <c r="B454" s="15">
        <v>451</v>
      </c>
      <c r="C454" s="15">
        <f>(Data!$G$5-B454)/Data!$G$5</f>
        <v>0.69933333333333336</v>
      </c>
      <c r="D454" s="15">
        <f>Data!$C$11^2/((Parameters!$E$4+Parameters!$E$6/C454)^2+(Parameters!$E$5+Parameters!$E$7)^2)</f>
        <v>954.17629448701939</v>
      </c>
      <c r="E454" s="15">
        <f t="shared" si="14"/>
        <v>30.889744163508695</v>
      </c>
      <c r="F454" s="15">
        <f>3/(Data!$G$5*PI()/30)*D454*Parameters!$E$6/C454</f>
        <v>92.131788143665915</v>
      </c>
      <c r="G454" s="15">
        <f>Data!$C$11/((((SQRT((Parameters!$E$6/C454)^2+(Parameters!$E$7)^2))*1/(Parameters!$E$8))/((SQRT((Parameters!$E$6/C454)^2+(Parameters!$E$7)^2))+1/(Parameters!$E$8)))+(SQRT((Parameters!$E$4)^2+(Parameters!$E$5)^2)))</f>
        <v>31.362139786825274</v>
      </c>
      <c r="H454" s="15">
        <f t="shared" si="15"/>
        <v>4.3512562502066219</v>
      </c>
    </row>
    <row r="455" spans="2:8" x14ac:dyDescent="0.25">
      <c r="B455" s="15">
        <v>452</v>
      </c>
      <c r="C455" s="15">
        <f>(Data!$G$5-B455)/Data!$G$5</f>
        <v>0.69866666666666666</v>
      </c>
      <c r="D455" s="15">
        <f>Data!$C$11^2/((Parameters!$E$4+Parameters!$E$6/C455)^2+(Parameters!$E$5+Parameters!$E$7)^2)</f>
        <v>953.72372469076231</v>
      </c>
      <c r="E455" s="15">
        <f t="shared" si="14"/>
        <v>30.882417727418336</v>
      </c>
      <c r="F455" s="15">
        <f>3/(Data!$G$5*PI()/30)*D455*Parameters!$E$6/C455</f>
        <v>92.175959966829822</v>
      </c>
      <c r="G455" s="15">
        <f>Data!$C$11/((((SQRT((Parameters!$E$6/C455)^2+(Parameters!$E$7)^2))*1/(Parameters!$E$8))/((SQRT((Parameters!$E$6/C455)^2+(Parameters!$E$7)^2))+1/(Parameters!$E$8)))+(SQRT((Parameters!$E$4)^2+(Parameters!$E$5)^2)))</f>
        <v>31.354092333736464</v>
      </c>
      <c r="H455" s="15">
        <f t="shared" si="15"/>
        <v>4.3629950679519833</v>
      </c>
    </row>
    <row r="456" spans="2:8" x14ac:dyDescent="0.25">
      <c r="B456" s="15">
        <v>453</v>
      </c>
      <c r="C456" s="15">
        <f>(Data!$G$5-B456)/Data!$G$5</f>
        <v>0.69799999999999995</v>
      </c>
      <c r="D456" s="15">
        <f>Data!$C$11^2/((Parameters!$E$4+Parameters!$E$6/C456)^2+(Parameters!$E$5+Parameters!$E$7)^2)</f>
        <v>953.2704269765934</v>
      </c>
      <c r="E456" s="15">
        <f t="shared" si="14"/>
        <v>30.8750777647052</v>
      </c>
      <c r="F456" s="15">
        <f>3/(Data!$G$5*PI()/30)*D456*Parameters!$E$6/C456</f>
        <v>92.220145748516771</v>
      </c>
      <c r="G456" s="15">
        <f>Data!$C$11/((((SQRT((Parameters!$E$6/C456)^2+(Parameters!$E$7)^2))*1/(Parameters!$E$8))/((SQRT((Parameters!$E$6/C456)^2+(Parameters!$E$7)^2))+1/(Parameters!$E$8)))+(SQRT((Parameters!$E$4)^2+(Parameters!$E$5)^2)))</f>
        <v>31.346030348094367</v>
      </c>
      <c r="H456" s="15">
        <f t="shared" si="15"/>
        <v>4.3747437991874571</v>
      </c>
    </row>
    <row r="457" spans="2:8" x14ac:dyDescent="0.25">
      <c r="B457" s="15">
        <v>454</v>
      </c>
      <c r="C457" s="15">
        <f>(Data!$G$5-B457)/Data!$G$5</f>
        <v>0.69733333333333336</v>
      </c>
      <c r="D457" s="15">
        <f>Data!$C$11^2/((Parameters!$E$4+Parameters!$E$6/C457)^2+(Parameters!$E$5+Parameters!$E$7)^2)</f>
        <v>952.81639987395602</v>
      </c>
      <c r="E457" s="15">
        <f t="shared" si="14"/>
        <v>30.867724241899598</v>
      </c>
      <c r="F457" s="15">
        <f>3/(Data!$G$5*PI()/30)*D457*Parameters!$E$6/C457</f>
        <v>92.26434538636191</v>
      </c>
      <c r="G457" s="15">
        <f>Data!$C$11/((((SQRT((Parameters!$E$6/C457)^2+(Parameters!$E$7)^2))*1/(Parameters!$E$8))/((SQRT((Parameters!$E$6/C457)^2+(Parameters!$E$7)^2))+1/(Parameters!$E$8)))+(SQRT((Parameters!$E$4)^2+(Parameters!$E$5)^2)))</f>
        <v>31.337953798600417</v>
      </c>
      <c r="H457" s="15">
        <f t="shared" si="15"/>
        <v>4.3865024434315307</v>
      </c>
    </row>
    <row r="458" spans="2:8" x14ac:dyDescent="0.25">
      <c r="B458" s="15">
        <v>455</v>
      </c>
      <c r="C458" s="15">
        <f>(Data!$G$5-B458)/Data!$G$5</f>
        <v>0.69666666666666666</v>
      </c>
      <c r="D458" s="15">
        <f>Data!$C$11^2/((Parameters!$E$4+Parameters!$E$6/C458)^2+(Parameters!$E$5+Parameters!$E$7)^2)</f>
        <v>952.3616419092067</v>
      </c>
      <c r="E458" s="15">
        <f t="shared" si="14"/>
        <v>30.860357125432081</v>
      </c>
      <c r="F458" s="15">
        <f>3/(Data!$G$5*PI()/30)*D458*Parameters!$E$6/C458</f>
        <v>92.308558777309401</v>
      </c>
      <c r="G458" s="15">
        <f>Data!$C$11/((((SQRT((Parameters!$E$6/C458)^2+(Parameters!$E$7)^2))*1/(Parameters!$E$8))/((SQRT((Parameters!$E$6/C458)^2+(Parameters!$E$7)^2))+1/(Parameters!$E$8)))+(SQRT((Parameters!$E$4)^2+(Parameters!$E$5)^2)))</f>
        <v>31.329862653882149</v>
      </c>
      <c r="H458" s="15">
        <f t="shared" si="15"/>
        <v>4.3982710001268961</v>
      </c>
    </row>
    <row r="459" spans="2:8" x14ac:dyDescent="0.25">
      <c r="B459" s="15">
        <v>456</v>
      </c>
      <c r="C459" s="15">
        <f>(Data!$G$5-B459)/Data!$G$5</f>
        <v>0.69599999999999995</v>
      </c>
      <c r="D459" s="15">
        <f>Data!$C$11^2/((Parameters!$E$4+Parameters!$E$6/C459)^2+(Parameters!$E$5+Parameters!$E$7)^2)</f>
        <v>951.90615160560992</v>
      </c>
      <c r="E459" s="15">
        <f t="shared" si="14"/>
        <v>30.852976381633102</v>
      </c>
      <c r="F459" s="15">
        <f>3/(Data!$G$5*PI()/30)*D459*Parameters!$E$6/C459</f>
        <v>92.352785817608535</v>
      </c>
      <c r="G459" s="15">
        <f>Data!$C$11/((((SQRT((Parameters!$E$6/C459)^2+(Parameters!$E$7)^2))*1/(Parameters!$E$8))/((SQRT((Parameters!$E$6/C459)^2+(Parameters!$E$7)^2))+1/(Parameters!$E$8)))+(SQRT((Parameters!$E$4)^2+(Parameters!$E$5)^2)))</f>
        <v>31.321756882493055</v>
      </c>
      <c r="H459" s="15">
        <f t="shared" si="15"/>
        <v>4.4100494686398894</v>
      </c>
    </row>
    <row r="460" spans="2:8" x14ac:dyDescent="0.25">
      <c r="B460" s="15">
        <v>457</v>
      </c>
      <c r="C460" s="15">
        <f>(Data!$G$5-B460)/Data!$G$5</f>
        <v>0.69533333333333336</v>
      </c>
      <c r="D460" s="15">
        <f>Data!$C$11^2/((Parameters!$E$4+Parameters!$E$6/C460)^2+(Parameters!$E$5+Parameters!$E$7)^2)</f>
        <v>951.44992748333505</v>
      </c>
      <c r="E460" s="15">
        <f t="shared" si="14"/>
        <v>30.845581976732664</v>
      </c>
      <c r="F460" s="15">
        <f>3/(Data!$G$5*PI()/30)*D460*Parameters!$E$6/C460</f>
        <v>92.39702640281017</v>
      </c>
      <c r="G460" s="15">
        <f>Data!$C$11/((((SQRT((Parameters!$E$6/C460)^2+(Parameters!$E$7)^2))*1/(Parameters!$E$8))/((SQRT((Parameters!$E$6/C460)^2+(Parameters!$E$7)^2))+1/(Parameters!$E$8)))+(SQRT((Parameters!$E$4)^2+(Parameters!$E$5)^2)))</f>
        <v>31.313636452912391</v>
      </c>
      <c r="H460" s="15">
        <f t="shared" si="15"/>
        <v>4.4218378482599672</v>
      </c>
    </row>
    <row r="461" spans="2:8" x14ac:dyDescent="0.25">
      <c r="B461" s="15">
        <v>458</v>
      </c>
      <c r="C461" s="15">
        <f>(Data!$G$5-B461)/Data!$G$5</f>
        <v>0.69466666666666665</v>
      </c>
      <c r="D461" s="15">
        <f>Data!$C$11^2/((Parameters!$E$4+Parameters!$E$6/C461)^2+(Parameters!$E$5+Parameters!$E$7)^2)</f>
        <v>950.99296805945153</v>
      </c>
      <c r="E461" s="15">
        <f t="shared" si="14"/>
        <v>30.838173876860015</v>
      </c>
      <c r="F461" s="15">
        <f>3/(Data!$G$5*PI()/30)*D461*Parameters!$E$6/C461</f>
        <v>92.441280427762891</v>
      </c>
      <c r="G461" s="15">
        <f>Data!$C$11/((((SQRT((Parameters!$E$6/C461)^2+(Parameters!$E$7)^2))*1/(Parameters!$E$8))/((SQRT((Parameters!$E$6/C461)^2+(Parameters!$E$7)^2))+1/(Parameters!$E$8)))+(SQRT((Parameters!$E$4)^2+(Parameters!$E$5)^2)))</f>
        <v>31.305501333544992</v>
      </c>
      <c r="H461" s="15">
        <f t="shared" si="15"/>
        <v>4.4336361381991525</v>
      </c>
    </row>
    <row r="462" spans="2:8" x14ac:dyDescent="0.25">
      <c r="B462" s="15">
        <v>459</v>
      </c>
      <c r="C462" s="15">
        <f>(Data!$G$5-B462)/Data!$G$5</f>
        <v>0.69399999999999995</v>
      </c>
      <c r="D462" s="15">
        <f>Data!$C$11^2/((Parameters!$E$4+Parameters!$E$6/C462)^2+(Parameters!$E$5+Parameters!$E$7)^2)</f>
        <v>950.53527184792529</v>
      </c>
      <c r="E462" s="15">
        <f t="shared" si="14"/>
        <v>30.830752048043287</v>
      </c>
      <c r="F462" s="15">
        <f>3/(Data!$G$5*PI()/30)*D462*Parameters!$E$6/C462</f>
        <v>92.485547786609203</v>
      </c>
      <c r="G462" s="15">
        <f>Data!$C$11/((((SQRT((Parameters!$E$6/C462)^2+(Parameters!$E$7)^2))*1/(Parameters!$E$8))/((SQRT((Parameters!$E$6/C462)^2+(Parameters!$E$7)^2))+1/(Parameters!$E$8)))+(SQRT((Parameters!$E$4)^2+(Parameters!$E$5)^2)))</f>
        <v>31.29735149272112</v>
      </c>
      <c r="H462" s="15">
        <f t="shared" si="15"/>
        <v>4.4454443375914803</v>
      </c>
    </row>
    <row r="463" spans="2:8" x14ac:dyDescent="0.25">
      <c r="B463" s="15">
        <v>460</v>
      </c>
      <c r="C463" s="15">
        <f>(Data!$G$5-B463)/Data!$G$5</f>
        <v>0.69333333333333336</v>
      </c>
      <c r="D463" s="15">
        <f>Data!$C$11^2/((Parameters!$E$4+Parameters!$E$6/C463)^2+(Parameters!$E$5+Parameters!$E$7)^2)</f>
        <v>950.07683735961507</v>
      </c>
      <c r="E463" s="15">
        <f t="shared" si="14"/>
        <v>30.82331645620917</v>
      </c>
      <c r="F463" s="15">
        <f>3/(Data!$G$5*PI()/30)*D463*Parameters!$E$6/C463</f>
        <v>92.529828372781935</v>
      </c>
      <c r="G463" s="15">
        <f>Data!$C$11/((((SQRT((Parameters!$E$6/C463)^2+(Parameters!$E$7)^2))*1/(Parameters!$E$8))/((SQRT((Parameters!$E$6/C463)^2+(Parameters!$E$7)^2))+1/(Parameters!$E$8)))+(SQRT((Parameters!$E$4)^2+(Parameters!$E$5)^2)))</f>
        <v>31.289186898696261</v>
      </c>
      <c r="H463" s="15">
        <f t="shared" si="15"/>
        <v>4.4572624454924608</v>
      </c>
    </row>
    <row r="464" spans="2:8" x14ac:dyDescent="0.25">
      <c r="B464" s="15">
        <v>461</v>
      </c>
      <c r="C464" s="15">
        <f>(Data!$G$5-B464)/Data!$G$5</f>
        <v>0.69266666666666665</v>
      </c>
      <c r="D464" s="15">
        <f>Data!$C$11^2/((Parameters!$E$4+Parameters!$E$6/C464)^2+(Parameters!$E$5+Parameters!$E$7)^2)</f>
        <v>949.61766310226687</v>
      </c>
      <c r="E464" s="15">
        <f t="shared" si="14"/>
        <v>30.815867067182563</v>
      </c>
      <c r="F464" s="15">
        <f>3/(Data!$G$5*PI()/30)*D464*Parameters!$E$6/C464</f>
        <v>92.57412207900019</v>
      </c>
      <c r="G464" s="15">
        <f>Data!$C$11/((((SQRT((Parameters!$E$6/C464)^2+(Parameters!$E$7)^2))*1/(Parameters!$E$8))/((SQRT((Parameters!$E$6/C464)^2+(Parameters!$E$7)^2))+1/(Parameters!$E$8)))+(SQRT((Parameters!$E$4)^2+(Parameters!$E$5)^2)))</f>
        <v>31.281007519650959</v>
      </c>
      <c r="H464" s="15">
        <f t="shared" si="15"/>
        <v>4.4690904608785083</v>
      </c>
    </row>
    <row r="465" spans="2:8" x14ac:dyDescent="0.25">
      <c r="B465" s="15">
        <v>462</v>
      </c>
      <c r="C465" s="15">
        <f>(Data!$G$5-B465)/Data!$G$5</f>
        <v>0.69199999999999995</v>
      </c>
      <c r="D465" s="15">
        <f>Data!$C$11^2/((Parameters!$E$4+Parameters!$E$6/C465)^2+(Parameters!$E$5+Parameters!$E$7)^2)</f>
        <v>949.15774758051225</v>
      </c>
      <c r="E465" s="15">
        <f t="shared" si="14"/>
        <v>30.808403846686254</v>
      </c>
      <c r="F465" s="15">
        <f>3/(Data!$G$5*PI()/30)*D465*Parameters!$E$6/C465</f>
        <v>92.618428797265679</v>
      </c>
      <c r="G465" s="15">
        <f>Data!$C$11/((((SQRT((Parameters!$E$6/C465)^2+(Parameters!$E$7)^2))*1/(Parameters!$E$8))/((SQRT((Parameters!$E$6/C465)^2+(Parameters!$E$7)^2))+1/(Parameters!$E$8)))+(SQRT((Parameters!$E$4)^2+(Parameters!$E$5)^2)))</f>
        <v>31.272813323690663</v>
      </c>
      <c r="H465" s="15">
        <f t="shared" si="15"/>
        <v>4.480928382646395</v>
      </c>
    </row>
    <row r="466" spans="2:8" x14ac:dyDescent="0.25">
      <c r="B466" s="15">
        <v>463</v>
      </c>
      <c r="C466" s="15">
        <f>(Data!$G$5-B466)/Data!$G$5</f>
        <v>0.69133333333333336</v>
      </c>
      <c r="D466" s="15">
        <f>Data!$C$11^2/((Parameters!$E$4+Parameters!$E$6/C466)^2+(Parameters!$E$5+Parameters!$E$7)^2)</f>
        <v>948.69708929586272</v>
      </c>
      <c r="E466" s="15">
        <f t="shared" si="14"/>
        <v>30.800926760340552</v>
      </c>
      <c r="F466" s="15">
        <f>3/(Data!$G$5*PI()/30)*D466*Parameters!$E$6/C466</f>
        <v>92.66274841885884</v>
      </c>
      <c r="G466" s="15">
        <f>Data!$C$11/((((SQRT((Parameters!$E$6/C466)^2+(Parameters!$E$7)^2))*1/(Parameters!$E$8))/((SQRT((Parameters!$E$6/C466)^2+(Parameters!$E$7)^2))+1/(Parameters!$E$8)))+(SQRT((Parameters!$E$4)^2+(Parameters!$E$5)^2)))</f>
        <v>31.264604278845496</v>
      </c>
      <c r="H466" s="15">
        <f t="shared" si="15"/>
        <v>4.4927762096126802</v>
      </c>
    </row>
    <row r="467" spans="2:8" x14ac:dyDescent="0.25">
      <c r="B467" s="15">
        <v>464</v>
      </c>
      <c r="C467" s="15">
        <f>(Data!$G$5-B467)/Data!$G$5</f>
        <v>0.69066666666666665</v>
      </c>
      <c r="D467" s="15">
        <f>Data!$C$11^2/((Parameters!$E$4+Parameters!$E$6/C467)^2+(Parameters!$E$5+Parameters!$E$7)^2)</f>
        <v>948.23568674670571</v>
      </c>
      <c r="E467" s="15">
        <f t="shared" si="14"/>
        <v>30.79343577366296</v>
      </c>
      <c r="F467" s="15">
        <f>3/(Data!$G$5*PI()/30)*D467*Parameters!$E$6/C467</f>
        <v>92.707080834334931</v>
      </c>
      <c r="G467" s="15">
        <f>Data!$C$11/((((SQRT((Parameters!$E$6/C467)^2+(Parameters!$E$7)^2))*1/(Parameters!$E$8))/((SQRT((Parameters!$E$6/C467)^2+(Parameters!$E$7)^2))+1/(Parameters!$E$8)))+(SQRT((Parameters!$E$4)^2+(Parameters!$E$5)^2)))</f>
        <v>31.256380353070128</v>
      </c>
      <c r="H467" s="15">
        <f t="shared" si="15"/>
        <v>4.5046339405131466</v>
      </c>
    </row>
    <row r="468" spans="2:8" x14ac:dyDescent="0.25">
      <c r="B468" s="15">
        <v>465</v>
      </c>
      <c r="C468" s="15">
        <f>(Data!$G$5-B468)/Data!$G$5</f>
        <v>0.69</v>
      </c>
      <c r="D468" s="15">
        <f>Data!$C$11^2/((Parameters!$E$4+Parameters!$E$6/C468)^2+(Parameters!$E$5+Parameters!$E$7)^2)</f>
        <v>947.77353842830246</v>
      </c>
      <c r="E468" s="15">
        <f t="shared" si="14"/>
        <v>30.785930852067839</v>
      </c>
      <c r="F468" s="15">
        <f>3/(Data!$G$5*PI()/30)*D468*Parameters!$E$6/C468</f>
        <v>92.751425933520252</v>
      </c>
      <c r="G468" s="15">
        <f>Data!$C$11/((((SQRT((Parameters!$E$6/C468)^2+(Parameters!$E$7)^2))*1/(Parameters!$E$8))/((SQRT((Parameters!$E$6/C468)^2+(Parameters!$E$7)^2))+1/(Parameters!$E$8)))+(SQRT((Parameters!$E$4)^2+(Parameters!$E$5)^2)))</f>
        <v>31.24814151424356</v>
      </c>
      <c r="H468" s="15">
        <f t="shared" si="15"/>
        <v>4.5165015740022385</v>
      </c>
    </row>
    <row r="469" spans="2:8" x14ac:dyDescent="0.25">
      <c r="B469" s="15">
        <v>466</v>
      </c>
      <c r="C469" s="15">
        <f>(Data!$G$5-B469)/Data!$G$5</f>
        <v>0.68933333333333335</v>
      </c>
      <c r="D469" s="15">
        <f>Data!$C$11^2/((Parameters!$E$4+Parameters!$E$6/C469)^2+(Parameters!$E$5+Parameters!$E$7)^2)</f>
        <v>947.31064283278204</v>
      </c>
      <c r="E469" s="15">
        <f t="shared" si="14"/>
        <v>30.778411960866045</v>
      </c>
      <c r="F469" s="15">
        <f>3/(Data!$G$5*PI()/30)*D469*Parameters!$E$6/C469</f>
        <v>92.79578360550812</v>
      </c>
      <c r="G469" s="15">
        <f>Data!$C$11/((((SQRT((Parameters!$E$6/C469)^2+(Parameters!$E$7)^2))*1/(Parameters!$E$8))/((SQRT((Parameters!$E$6/C469)^2+(Parameters!$E$7)^2))+1/(Parameters!$E$8)))+(SQRT((Parameters!$E$4)^2+(Parameters!$E$5)^2)))</f>
        <v>31.23988773016897</v>
      </c>
      <c r="H469" s="15">
        <f t="shared" si="15"/>
        <v>4.5283791086524792</v>
      </c>
    </row>
    <row r="470" spans="2:8" x14ac:dyDescent="0.25">
      <c r="B470" s="15">
        <v>467</v>
      </c>
      <c r="C470" s="15">
        <f>(Data!$G$5-B470)/Data!$G$5</f>
        <v>0.68866666666666665</v>
      </c>
      <c r="D470" s="15">
        <f>Data!$C$11^2/((Parameters!$E$4+Parameters!$E$6/C470)^2+(Parameters!$E$5+Parameters!$E$7)^2)</f>
        <v>946.8469984491386</v>
      </c>
      <c r="E470" s="15">
        <f t="shared" si="14"/>
        <v>30.770879065264591</v>
      </c>
      <c r="F470" s="15">
        <f>3/(Data!$G$5*PI()/30)*D470*Parameters!$E$6/C470</f>
        <v>92.840153738654976</v>
      </c>
      <c r="G470" s="15">
        <f>Data!$C$11/((((SQRT((Parameters!$E$6/C470)^2+(Parameters!$E$7)^2))*1/(Parameters!$E$8))/((SQRT((Parameters!$E$6/C470)^2+(Parameters!$E$7)^2))+1/(Parameters!$E$8)))+(SQRT((Parameters!$E$4)^2+(Parameters!$E$5)^2)))</f>
        <v>31.231618968573521</v>
      </c>
      <c r="H470" s="15">
        <f t="shared" si="15"/>
        <v>4.5402665429539013</v>
      </c>
    </row>
    <row r="471" spans="2:8" x14ac:dyDescent="0.25">
      <c r="B471" s="15">
        <v>468</v>
      </c>
      <c r="C471" s="15">
        <f>(Data!$G$5-B471)/Data!$G$5</f>
        <v>0.68799999999999994</v>
      </c>
      <c r="D471" s="15">
        <f>Data!$C$11^2/((Parameters!$E$4+Parameters!$E$6/C471)^2+(Parameters!$E$5+Parameters!$E$7)^2)</f>
        <v>946.38260376322739</v>
      </c>
      <c r="E471" s="15">
        <f t="shared" si="14"/>
        <v>30.763332130366297</v>
      </c>
      <c r="F471" s="15">
        <f>3/(Data!$G$5*PI()/30)*D471*Parameters!$E$6/C471</f>
        <v>92.884536220576507</v>
      </c>
      <c r="G471" s="15">
        <f>Data!$C$11/((((SQRT((Parameters!$E$6/C471)^2+(Parameters!$E$7)^2))*1/(Parameters!$E$8))/((SQRT((Parameters!$E$6/C471)^2+(Parameters!$E$7)^2))+1/(Parameters!$E$8)))+(SQRT((Parameters!$E$4)^2+(Parameters!$E$5)^2)))</f>
        <v>31.223335197108206</v>
      </c>
      <c r="H471" s="15">
        <f t="shared" si="15"/>
        <v>4.5521638753134672</v>
      </c>
    </row>
    <row r="472" spans="2:8" x14ac:dyDescent="0.25">
      <c r="B472" s="15">
        <v>469</v>
      </c>
      <c r="C472" s="15">
        <f>(Data!$G$5-B472)/Data!$G$5</f>
        <v>0.68733333333333335</v>
      </c>
      <c r="D472" s="15">
        <f>Data!$C$11^2/((Parameters!$E$4+Parameters!$E$6/C472)^2+(Parameters!$E$5+Parameters!$E$7)^2)</f>
        <v>945.91745725776104</v>
      </c>
      <c r="E472" s="15">
        <f t="shared" si="14"/>
        <v>30.755771121169456</v>
      </c>
      <c r="F472" s="15">
        <f>3/(Data!$G$5*PI()/30)*D472*Parameters!$E$6/C472</f>
        <v>92.928930938143552</v>
      </c>
      <c r="G472" s="15">
        <f>Data!$C$11/((((SQRT((Parameters!$E$6/C472)^2+(Parameters!$E$7)^2))*1/(Parameters!$E$8))/((SQRT((Parameters!$E$6/C472)^2+(Parameters!$E$7)^2))+1/(Parameters!$E$8)))+(SQRT((Parameters!$E$4)^2+(Parameters!$E$5)^2)))</f>
        <v>31.215036383347602</v>
      </c>
      <c r="H472" s="15">
        <f t="shared" si="15"/>
        <v>4.5640711040544844</v>
      </c>
    </row>
    <row r="473" spans="2:8" x14ac:dyDescent="0.25">
      <c r="B473" s="15">
        <v>470</v>
      </c>
      <c r="C473" s="15">
        <f>(Data!$G$5-B473)/Data!$G$5</f>
        <v>0.68666666666666665</v>
      </c>
      <c r="D473" s="15">
        <f>Data!$C$11^2/((Parameters!$E$4+Parameters!$E$6/C473)^2+(Parameters!$E$5+Parameters!$E$7)^2)</f>
        <v>945.45155741230565</v>
      </c>
      <c r="E473" s="15">
        <f t="shared" si="14"/>
        <v>30.748196002567461</v>
      </c>
      <c r="F473" s="15">
        <f>3/(Data!$G$5*PI()/30)*D473*Parameters!$E$6/C473</f>
        <v>92.973337777478321</v>
      </c>
      <c r="G473" s="15">
        <f>Data!$C$11/((((SQRT((Parameters!$E$6/C473)^2+(Parameters!$E$7)^2))*1/(Parameters!$E$8))/((SQRT((Parameters!$E$6/C473)^2+(Parameters!$E$7)^2))+1/(Parameters!$E$8)))+(SQRT((Parameters!$E$4)^2+(Parameters!$E$5)^2)))</f>
        <v>31.206722494789773</v>
      </c>
      <c r="H473" s="15">
        <f t="shared" si="15"/>
        <v>4.5759882274160226</v>
      </c>
    </row>
    <row r="474" spans="2:8" x14ac:dyDescent="0.25">
      <c r="B474" s="15">
        <v>471</v>
      </c>
      <c r="C474" s="15">
        <f>(Data!$G$5-B474)/Data!$G$5</f>
        <v>0.68600000000000005</v>
      </c>
      <c r="D474" s="15">
        <f>Data!$C$11^2/((Parameters!$E$4+Parameters!$E$6/C474)^2+(Parameters!$E$5+Parameters!$E$7)^2)</f>
        <v>944.98490270327693</v>
      </c>
      <c r="E474" s="15">
        <f t="shared" si="14"/>
        <v>30.740606739348475</v>
      </c>
      <c r="F474" s="15">
        <f>3/(Data!$G$5*PI()/30)*D474*Parameters!$E$6/C474</f>
        <v>93.01775662395012</v>
      </c>
      <c r="G474" s="15">
        <f>Data!$C$11/((((SQRT((Parameters!$E$6/C474)^2+(Parameters!$E$7)^2))*1/(Parameters!$E$8))/((SQRT((Parameters!$E$6/C474)^2+(Parameters!$E$7)^2))+1/(Parameters!$E$8)))+(SQRT((Parameters!$E$4)^2+(Parameters!$E$5)^2)))</f>
        <v>31.198393498856035</v>
      </c>
      <c r="H474" s="15">
        <f t="shared" si="15"/>
        <v>4.5879152435523185</v>
      </c>
    </row>
    <row r="475" spans="2:8" x14ac:dyDescent="0.25">
      <c r="B475" s="15">
        <v>472</v>
      </c>
      <c r="C475" s="15">
        <f>(Data!$G$5-B475)/Data!$G$5</f>
        <v>0.68533333333333335</v>
      </c>
      <c r="D475" s="15">
        <f>Data!$C$11^2/((Parameters!$E$4+Parameters!$E$6/C475)^2+(Parameters!$E$5+Parameters!$E$7)^2)</f>
        <v>944.51749160393661</v>
      </c>
      <c r="E475" s="15">
        <f t="shared" si="14"/>
        <v>30.733003296195061</v>
      </c>
      <c r="F475" s="15">
        <f>3/(Data!$G$5*PI()/30)*D475*Parameters!$E$6/C475</f>
        <v>93.062187362171585</v>
      </c>
      <c r="G475" s="15">
        <f>Data!$C$11/((((SQRT((Parameters!$E$6/C475)^2+(Parameters!$E$7)^2))*1/(Parameters!$E$8))/((SQRT((Parameters!$E$6/C475)^2+(Parameters!$E$7)^2))+1/(Parameters!$E$8)))+(SQRT((Parameters!$E$4)^2+(Parameters!$E$5)^2)))</f>
        <v>31.190049362890793</v>
      </c>
      <c r="H475" s="15">
        <f t="shared" si="15"/>
        <v>4.5998521505321897</v>
      </c>
    </row>
    <row r="476" spans="2:8" x14ac:dyDescent="0.25">
      <c r="B476" s="15">
        <v>473</v>
      </c>
      <c r="C476" s="15">
        <f>(Data!$G$5-B476)/Data!$G$5</f>
        <v>0.68466666666666665</v>
      </c>
      <c r="D476" s="15">
        <f>Data!$C$11^2/((Parameters!$E$4+Parameters!$E$6/C476)^2+(Parameters!$E$5+Parameters!$E$7)^2)</f>
        <v>944.04932258438873</v>
      </c>
      <c r="E476" s="15">
        <f t="shared" si="14"/>
        <v>30.725385637683846</v>
      </c>
      <c r="F476" s="15">
        <f>3/(Data!$G$5*PI()/30)*D476*Parameters!$E$6/C476</f>
        <v>93.106629875994415</v>
      </c>
      <c r="G476" s="15">
        <f>Data!$C$11/((((SQRT((Parameters!$E$6/C476)^2+(Parameters!$E$7)^2))*1/(Parameters!$E$8))/((SQRT((Parameters!$E$6/C476)^2+(Parameters!$E$7)^2))+1/(Parameters!$E$8)))+(SQRT((Parameters!$E$4)^2+(Parameters!$E$5)^2)))</f>
        <v>31.181690054161358</v>
      </c>
      <c r="H476" s="15">
        <f t="shared" si="15"/>
        <v>4.6117989463384319</v>
      </c>
    </row>
    <row r="477" spans="2:8" x14ac:dyDescent="0.25">
      <c r="B477" s="15">
        <v>474</v>
      </c>
      <c r="C477" s="15">
        <f>(Data!$G$5-B477)/Data!$G$5</f>
        <v>0.68400000000000005</v>
      </c>
      <c r="D477" s="15">
        <f>Data!$C$11^2/((Parameters!$E$4+Parameters!$E$6/C477)^2+(Parameters!$E$5+Parameters!$E$7)^2)</f>
        <v>943.58039411157654</v>
      </c>
      <c r="E477" s="15">
        <f t="shared" si="14"/>
        <v>30.717753728285157</v>
      </c>
      <c r="F477" s="15">
        <f>3/(Data!$G$5*PI()/30)*D477*Parameters!$E$6/C477</f>
        <v>93.151084048505453</v>
      </c>
      <c r="G477" s="15">
        <f>Data!$C$11/((((SQRT((Parameters!$E$6/C477)^2+(Parameters!$E$7)^2))*1/(Parameters!$E$8))/((SQRT((Parameters!$E$6/C477)^2+(Parameters!$E$7)^2))+1/(Parameters!$E$8)))+(SQRT((Parameters!$E$4)^2+(Parameters!$E$5)^2)))</f>
        <v>31.173315539857764</v>
      </c>
      <c r="H477" s="15">
        <f t="shared" si="15"/>
        <v>4.6237556288672197</v>
      </c>
    </row>
    <row r="478" spans="2:8" x14ac:dyDescent="0.25">
      <c r="B478" s="15">
        <v>475</v>
      </c>
      <c r="C478" s="15">
        <f>(Data!$G$5-B478)/Data!$G$5</f>
        <v>0.68333333333333335</v>
      </c>
      <c r="D478" s="15">
        <f>Data!$C$11^2/((Parameters!$E$4+Parameters!$E$6/C478)^2+(Parameters!$E$5+Parameters!$E$7)^2)</f>
        <v>943.11070464927707</v>
      </c>
      <c r="E478" s="15">
        <f t="shared" si="14"/>
        <v>30.710107532362649</v>
      </c>
      <c r="F478" s="15">
        <f>3/(Data!$G$5*PI()/30)*D478*Parameters!$E$6/C478</f>
        <v>93.195549762022509</v>
      </c>
      <c r="G478" s="15">
        <f>Data!$C$11/((((SQRT((Parameters!$E$6/C478)^2+(Parameters!$E$7)^2))*1/(Parameters!$E$8))/((SQRT((Parameters!$E$6/C478)^2+(Parameters!$E$7)^2))+1/(Parameters!$E$8)))+(SQRT((Parameters!$E$4)^2+(Parameters!$E$5)^2)))</f>
        <v>31.164925787092582</v>
      </c>
      <c r="H478" s="15">
        <f t="shared" si="15"/>
        <v>4.6357221959275048</v>
      </c>
    </row>
    <row r="479" spans="2:8" x14ac:dyDescent="0.25">
      <c r="B479" s="15">
        <v>476</v>
      </c>
      <c r="C479" s="15">
        <f>(Data!$G$5-B479)/Data!$G$5</f>
        <v>0.68266666666666664</v>
      </c>
      <c r="D479" s="15">
        <f>Data!$C$11^2/((Parameters!$E$4+Parameters!$E$6/C479)^2+(Parameters!$E$5+Parameters!$E$7)^2)</f>
        <v>942.64025265810028</v>
      </c>
      <c r="E479" s="15">
        <f t="shared" si="14"/>
        <v>30.702447014172996</v>
      </c>
      <c r="F479" s="15">
        <f>3/(Data!$G$5*PI()/30)*D479*Parameters!$E$6/C479</f>
        <v>93.240026898090349</v>
      </c>
      <c r="G479" s="15">
        <f>Data!$C$11/((((SQRT((Parameters!$E$6/C479)^2+(Parameters!$E$7)^2))*1/(Parameters!$E$8))/((SQRT((Parameters!$E$6/C479)^2+(Parameters!$E$7)^2))+1/(Parameters!$E$8)))+(SQRT((Parameters!$E$4)^2+(Parameters!$E$5)^2)))</f>
        <v>31.15652076290074</v>
      </c>
      <c r="H479" s="15">
        <f t="shared" si="15"/>
        <v>4.6476986452404114</v>
      </c>
    </row>
    <row r="480" spans="2:8" x14ac:dyDescent="0.25">
      <c r="B480" s="15">
        <v>477</v>
      </c>
      <c r="C480" s="15">
        <f>(Data!$G$5-B480)/Data!$G$5</f>
        <v>0.68200000000000005</v>
      </c>
      <c r="D480" s="15">
        <f>Data!$C$11^2/((Parameters!$E$4+Parameters!$E$6/C480)^2+(Parameters!$E$5+Parameters!$E$7)^2)</f>
        <v>942.16903659548313</v>
      </c>
      <c r="E480" s="15">
        <f t="shared" si="14"/>
        <v>30.694772137865481</v>
      </c>
      <c r="F480" s="15">
        <f>3/(Data!$G$5*PI()/30)*D480*Parameters!$E$6/C480</f>
        <v>93.284515337476407</v>
      </c>
      <c r="G480" s="15">
        <f>Data!$C$11/((((SQRT((Parameters!$E$6/C480)^2+(Parameters!$E$7)^2))*1/(Parameters!$E$8))/((SQRT((Parameters!$E$6/C480)^2+(Parameters!$E$7)^2))+1/(Parameters!$E$8)))+(SQRT((Parameters!$E$4)^2+(Parameters!$E$5)^2)))</f>
        <v>31.148100434239357</v>
      </c>
      <c r="H480" s="15">
        <f t="shared" si="15"/>
        <v>4.6596849744386146</v>
      </c>
    </row>
    <row r="481" spans="2:8" x14ac:dyDescent="0.25">
      <c r="B481" s="15">
        <v>478</v>
      </c>
      <c r="C481" s="15">
        <f>(Data!$G$5-B481)/Data!$G$5</f>
        <v>0.68133333333333335</v>
      </c>
      <c r="D481" s="15">
        <f>Data!$C$11^2/((Parameters!$E$4+Parameters!$E$6/C481)^2+(Parameters!$E$5+Parameters!$E$7)^2)</f>
        <v>941.69705491568664</v>
      </c>
      <c r="E481" s="15">
        <f t="shared" si="14"/>
        <v>30.687082867481664</v>
      </c>
      <c r="F481" s="15">
        <f>3/(Data!$G$5*PI()/30)*D481*Parameters!$E$6/C481</f>
        <v>93.329014960166774</v>
      </c>
      <c r="G481" s="15">
        <f>Data!$C$11/((((SQRT((Parameters!$E$6/C481)^2+(Parameters!$E$7)^2))*1/(Parameters!$E$8))/((SQRT((Parameters!$E$6/C481)^2+(Parameters!$E$7)^2))+1/(Parameters!$E$8)))+(SQRT((Parameters!$E$4)^2+(Parameters!$E$5)^2)))</f>
        <v>31.139664767987519</v>
      </c>
      <c r="H481" s="15">
        <f t="shared" si="15"/>
        <v>4.6716811810657344</v>
      </c>
    </row>
    <row r="482" spans="2:8" x14ac:dyDescent="0.25">
      <c r="B482" s="15">
        <v>479</v>
      </c>
      <c r="C482" s="15">
        <f>(Data!$G$5-B482)/Data!$G$5</f>
        <v>0.68066666666666664</v>
      </c>
      <c r="D482" s="15">
        <f>Data!$C$11^2/((Parameters!$E$4+Parameters!$E$6/C482)^2+(Parameters!$E$5+Parameters!$E$7)^2)</f>
        <v>941.22430606979322</v>
      </c>
      <c r="E482" s="15">
        <f t="shared" si="14"/>
        <v>30.679379166955012</v>
      </c>
      <c r="F482" s="15">
        <f>3/(Data!$G$5*PI()/30)*D482*Parameters!$E$6/C482</f>
        <v>93.373525645361951</v>
      </c>
      <c r="G482" s="15">
        <f>Data!$C$11/((((SQRT((Parameters!$E$6/C482)^2+(Parameters!$E$7)^2))*1/(Parameters!$E$8))/((SQRT((Parameters!$E$6/C482)^2+(Parameters!$E$7)^2))+1/(Parameters!$E$8)))+(SQRT((Parameters!$E$4)^2+(Parameters!$E$5)^2)))</f>
        <v>31.131213730946143</v>
      </c>
      <c r="H482" s="15">
        <f t="shared" si="15"/>
        <v>4.683687262575714</v>
      </c>
    </row>
    <row r="483" spans="2:8" x14ac:dyDescent="0.25">
      <c r="B483" s="15">
        <v>480</v>
      </c>
      <c r="C483" s="15">
        <f>(Data!$G$5-B483)/Data!$G$5</f>
        <v>0.68</v>
      </c>
      <c r="D483" s="15">
        <f>Data!$C$11^2/((Parameters!$E$4+Parameters!$E$6/C483)^2+(Parameters!$E$5+Parameters!$E$7)^2)</f>
        <v>940.7507885057023</v>
      </c>
      <c r="E483" s="15">
        <f t="shared" si="14"/>
        <v>30.671661000110547</v>
      </c>
      <c r="F483" s="15">
        <f>3/(Data!$G$5*PI()/30)*D483*Parameters!$E$6/C483</f>
        <v>93.418047271472673</v>
      </c>
      <c r="G483" s="15">
        <f>Data!$C$11/((((SQRT((Parameters!$E$6/C483)^2+(Parameters!$E$7)^2))*1/(Parameters!$E$8))/((SQRT((Parameters!$E$6/C483)^2+(Parameters!$E$7)^2))+1/(Parameters!$E$8)))+(SQRT((Parameters!$E$4)^2+(Parameters!$E$5)^2)))</f>
        <v>31.122747289837747</v>
      </c>
      <c r="H483" s="15">
        <f t="shared" si="15"/>
        <v>4.695703216332201</v>
      </c>
    </row>
    <row r="484" spans="2:8" x14ac:dyDescent="0.25">
      <c r="B484" s="15">
        <v>481</v>
      </c>
      <c r="C484" s="15">
        <f>(Data!$G$5-B484)/Data!$G$5</f>
        <v>0.67933333333333334</v>
      </c>
      <c r="D484" s="15">
        <f>Data!$C$11^2/((Parameters!$E$4+Parameters!$E$6/C484)^2+(Parameters!$E$5+Parameters!$E$7)^2)</f>
        <v>940.27650066812669</v>
      </c>
      <c r="E484" s="15">
        <f t="shared" si="14"/>
        <v>30.663928330664461</v>
      </c>
      <c r="F484" s="15">
        <f>3/(Data!$G$5*PI()/30)*D484*Parameters!$E$6/C484</f>
        <v>93.462579716115599</v>
      </c>
      <c r="G484" s="15">
        <f>Data!$C$11/((((SQRT((Parameters!$E$6/C484)^2+(Parameters!$E$7)^2))*1/(Parameters!$E$8))/((SQRT((Parameters!$E$6/C484)^2+(Parameters!$E$7)^2))+1/(Parameters!$E$8)))+(SQRT((Parameters!$E$4)^2+(Parameters!$E$5)^2)))</f>
        <v>31.114265411306313</v>
      </c>
      <c r="H484" s="15">
        <f t="shared" si="15"/>
        <v>4.7077290396079094</v>
      </c>
    </row>
    <row r="485" spans="2:8" x14ac:dyDescent="0.25">
      <c r="B485" s="15">
        <v>482</v>
      </c>
      <c r="C485" s="15">
        <f>(Data!$G$5-B485)/Data!$G$5</f>
        <v>0.67866666666666664</v>
      </c>
      <c r="D485" s="15">
        <f>Data!$C$11^2/((Parameters!$E$4+Parameters!$E$6/C485)^2+(Parameters!$E$5+Parameters!$E$7)^2)</f>
        <v>939.80144099859058</v>
      </c>
      <c r="E485" s="15">
        <f t="shared" si="14"/>
        <v>30.656181122223796</v>
      </c>
      <c r="F485" s="15">
        <f>3/(Data!$G$5*PI()/30)*D485*Parameters!$E$6/C485</f>
        <v>93.507122856109333</v>
      </c>
      <c r="G485" s="15">
        <f>Data!$C$11/((((SQRT((Parameters!$E$6/C485)^2+(Parameters!$E$7)^2))*1/(Parameters!$E$8))/((SQRT((Parameters!$E$6/C485)^2+(Parameters!$E$7)^2))+1/(Parameters!$E$8)))+(SQRT((Parameters!$E$4)^2+(Parameters!$E$5)^2)))</f>
        <v>31.105768061917061</v>
      </c>
      <c r="H485" s="15">
        <f t="shared" si="15"/>
        <v>4.7197647295840124</v>
      </c>
    </row>
    <row r="486" spans="2:8" x14ac:dyDescent="0.25">
      <c r="B486" s="15">
        <v>483</v>
      </c>
      <c r="C486" s="15">
        <f>(Data!$G$5-B486)/Data!$G$5</f>
        <v>0.67800000000000005</v>
      </c>
      <c r="D486" s="15">
        <f>Data!$C$11^2/((Parameters!$E$4+Parameters!$E$6/C486)^2+(Parameters!$E$5+Parameters!$E$7)^2)</f>
        <v>939.32560793542439</v>
      </c>
      <c r="E486" s="15">
        <f t="shared" si="14"/>
        <v>30.648419338286018</v>
      </c>
      <c r="F486" s="15">
        <f>3/(Data!$G$5*PI()/30)*D486*Parameters!$E$6/C486</f>
        <v>93.551676567469826</v>
      </c>
      <c r="G486" s="15">
        <f>Data!$C$11/((((SQRT((Parameters!$E$6/C486)^2+(Parameters!$E$7)^2))*1/(Parameters!$E$8))/((SQRT((Parameters!$E$6/C486)^2+(Parameters!$E$7)^2))+1/(Parameters!$E$8)))+(SQRT((Parameters!$E$4)^2+(Parameters!$E$5)^2)))</f>
        <v>31.097255208156284</v>
      </c>
      <c r="H486" s="15">
        <f t="shared" si="15"/>
        <v>4.7318102833494819</v>
      </c>
    </row>
    <row r="487" spans="2:8" x14ac:dyDescent="0.25">
      <c r="B487" s="15">
        <v>484</v>
      </c>
      <c r="C487" s="15">
        <f>(Data!$G$5-B487)/Data!$G$5</f>
        <v>0.67733333333333334</v>
      </c>
      <c r="D487" s="15">
        <f>Data!$C$11^2/((Parameters!$E$4+Parameters!$E$6/C487)^2+(Parameters!$E$5+Parameters!$E$7)^2)</f>
        <v>938.8489999137621</v>
      </c>
      <c r="E487" s="15">
        <f t="shared" si="14"/>
        <v>30.640642942238696</v>
      </c>
      <c r="F487" s="15">
        <f>3/(Data!$G$5*PI()/30)*D487*Parameters!$E$6/C487</f>
        <v>93.596240725406304</v>
      </c>
      <c r="G487" s="15">
        <f>Data!$C$11/((((SQRT((Parameters!$E$6/C487)^2+(Parameters!$E$7)^2))*1/(Parameters!$E$8))/((SQRT((Parameters!$E$6/C487)^2+(Parameters!$E$7)^2))+1/(Parameters!$E$8)))+(SQRT((Parameters!$E$4)^2+(Parameters!$E$5)^2)))</f>
        <v>31.088726816431166</v>
      </c>
      <c r="H487" s="15">
        <f t="shared" si="15"/>
        <v>4.7438656979004739</v>
      </c>
    </row>
    <row r="488" spans="2:8" x14ac:dyDescent="0.25">
      <c r="B488" s="15">
        <v>485</v>
      </c>
      <c r="C488" s="15">
        <f>(Data!$G$5-B488)/Data!$G$5</f>
        <v>0.67666666666666664</v>
      </c>
      <c r="D488" s="15">
        <f>Data!$C$11^2/((Parameters!$E$4+Parameters!$E$6/C488)^2+(Parameters!$E$5+Parameters!$E$7)^2)</f>
        <v>938.37161536553833</v>
      </c>
      <c r="E488" s="15">
        <f t="shared" si="14"/>
        <v>30.632851897359121</v>
      </c>
      <c r="F488" s="15">
        <f>3/(Data!$G$5*PI()/30)*D488*Parameters!$E$6/C488</f>
        <v>93.640815204316894</v>
      </c>
      <c r="G488" s="15">
        <f>Data!$C$11/((((SQRT((Parameters!$E$6/C488)^2+(Parameters!$E$7)^2))*1/(Parameters!$E$8))/((SQRT((Parameters!$E$6/C488)^2+(Parameters!$E$7)^2))+1/(Parameters!$E$8)))+(SQRT((Parameters!$E$4)^2+(Parameters!$E$5)^2)))</f>
        <v>31.080182853069584</v>
      </c>
      <c r="H488" s="15">
        <f t="shared" si="15"/>
        <v>4.7559309701396684</v>
      </c>
    </row>
    <row r="489" spans="2:8" x14ac:dyDescent="0.25">
      <c r="B489" s="15">
        <v>486</v>
      </c>
      <c r="C489" s="15">
        <f>(Data!$G$5-B489)/Data!$G$5</f>
        <v>0.67600000000000005</v>
      </c>
      <c r="D489" s="15">
        <f>Data!$C$11^2/((Parameters!$E$4+Parameters!$E$6/C489)^2+(Parameters!$E$5+Parameters!$E$7)^2)</f>
        <v>937.8934527194848</v>
      </c>
      <c r="E489" s="15">
        <f t="shared" si="14"/>
        <v>30.625046166813934</v>
      </c>
      <c r="F489" s="15">
        <f>3/(Data!$G$5*PI()/30)*D489*Parameters!$E$6/C489</f>
        <v>93.685399877784334</v>
      </c>
      <c r="G489" s="15">
        <f>Data!$C$11/((((SQRT((Parameters!$E$6/C489)^2+(Parameters!$E$7)^2))*1/(Parameters!$E$8))/((SQRT((Parameters!$E$6/C489)^2+(Parameters!$E$7)^2))+1/(Parameters!$E$8)))+(SQRT((Parameters!$E$4)^2+(Parameters!$E$5)^2)))</f>
        <v>31.071623284319919</v>
      </c>
      <c r="H489" s="15">
        <f t="shared" si="15"/>
        <v>4.7680060968756441</v>
      </c>
    </row>
    <row r="490" spans="2:8" x14ac:dyDescent="0.25">
      <c r="B490" s="15">
        <v>487</v>
      </c>
      <c r="C490" s="15">
        <f>(Data!$G$5-B490)/Data!$G$5</f>
        <v>0.67533333333333334</v>
      </c>
      <c r="D490" s="15">
        <f>Data!$C$11^2/((Parameters!$E$4+Parameters!$E$6/C490)^2+(Parameters!$E$5+Parameters!$E$7)^2)</f>
        <v>937.41451040112622</v>
      </c>
      <c r="E490" s="15">
        <f t="shared" si="14"/>
        <v>30.617225713658744</v>
      </c>
      <c r="F490" s="15">
        <f>3/(Data!$G$5*PI()/30)*D490*Parameters!$E$6/C490</f>
        <v>93.729994618571538</v>
      </c>
      <c r="G490" s="15">
        <f>Data!$C$11/((((SQRT((Parameters!$E$6/C490)^2+(Parameters!$E$7)^2))*1/(Parameters!$E$8))/((SQRT((Parameters!$E$6/C490)^2+(Parameters!$E$7)^2))+1/(Parameters!$E$8)))+(SQRT((Parameters!$E$4)^2+(Parameters!$E$5)^2)))</f>
        <v>31.063048076350888</v>
      </c>
      <c r="H490" s="15">
        <f t="shared" si="15"/>
        <v>4.7800910748222094</v>
      </c>
    </row>
    <row r="491" spans="2:8" x14ac:dyDescent="0.25">
      <c r="B491" s="15">
        <v>488</v>
      </c>
      <c r="C491" s="15">
        <f>(Data!$G$5-B491)/Data!$G$5</f>
        <v>0.67466666666666664</v>
      </c>
      <c r="D491" s="15">
        <f>Data!$C$11^2/((Parameters!$E$4+Parameters!$E$6/C491)^2+(Parameters!$E$5+Parameters!$E$7)^2)</f>
        <v>936.93478683277874</v>
      </c>
      <c r="E491" s="15">
        <f t="shared" si="14"/>
        <v>30.60939050083779</v>
      </c>
      <c r="F491" s="15">
        <f>3/(Data!$G$5*PI()/30)*D491*Parameters!$E$6/C491</f>
        <v>93.77459929861736</v>
      </c>
      <c r="G491" s="15">
        <f>Data!$C$11/((((SQRT((Parameters!$E$6/C491)^2+(Parameters!$E$7)^2))*1/(Parameters!$E$8))/((SQRT((Parameters!$E$6/C491)^2+(Parameters!$E$7)^2))+1/(Parameters!$E$8)))+(SQRT((Parameters!$E$4)^2+(Parameters!$E$5)^2)))</f>
        <v>31.054457195251349</v>
      </c>
      <c r="H491" s="15">
        <f t="shared" si="15"/>
        <v>4.7921859005977696</v>
      </c>
    </row>
    <row r="492" spans="2:8" x14ac:dyDescent="0.25">
      <c r="B492" s="15">
        <v>489</v>
      </c>
      <c r="C492" s="15">
        <f>(Data!$G$5-B492)/Data!$G$5</f>
        <v>0.67400000000000004</v>
      </c>
      <c r="D492" s="15">
        <f>Data!$C$11^2/((Parameters!$E$4+Parameters!$E$6/C492)^2+(Parameters!$E$5+Parameters!$E$7)^2)</f>
        <v>936.45428043354468</v>
      </c>
      <c r="E492" s="15">
        <f t="shared" si="14"/>
        <v>30.601540491183524</v>
      </c>
      <c r="F492" s="15">
        <f>3/(Data!$G$5*PI()/30)*D492*Parameters!$E$6/C492</f>
        <v>93.819213789031963</v>
      </c>
      <c r="G492" s="15">
        <f>Data!$C$11/((((SQRT((Parameters!$E$6/C492)^2+(Parameters!$E$7)^2))*1/(Parameters!$E$8))/((SQRT((Parameters!$E$6/C492)^2+(Parameters!$E$7)^2))+1/(Parameters!$E$8)))+(SQRT((Parameters!$E$4)^2+(Parameters!$E$5)^2)))</f>
        <v>31.045850607030104</v>
      </c>
      <c r="H492" s="15">
        <f t="shared" si="15"/>
        <v>4.8042905707246453</v>
      </c>
    </row>
    <row r="493" spans="2:8" x14ac:dyDescent="0.25">
      <c r="B493" s="15">
        <v>490</v>
      </c>
      <c r="C493" s="15">
        <f>(Data!$G$5-B493)/Data!$G$5</f>
        <v>0.67333333333333334</v>
      </c>
      <c r="D493" s="15">
        <f>Data!$C$11^2/((Parameters!$E$4+Parameters!$E$6/C493)^2+(Parameters!$E$5+Parameters!$E$7)^2)</f>
        <v>935.97298961931165</v>
      </c>
      <c r="E493" s="15">
        <f t="shared" si="14"/>
        <v>30.593675647416276</v>
      </c>
      <c r="F493" s="15">
        <f>3/(Data!$G$5*PI()/30)*D493*Parameters!$E$6/C493</f>
        <v>93.863837960092752</v>
      </c>
      <c r="G493" s="15">
        <f>Data!$C$11/((((SQRT((Parameters!$E$6/C493)^2+(Parameters!$E$7)^2))*1/(Parameters!$E$8))/((SQRT((Parameters!$E$6/C493)^2+(Parameters!$E$7)^2))+1/(Parameters!$E$8)))+(SQRT((Parameters!$E$4)^2+(Parameters!$E$5)^2)))</f>
        <v>31.037228277615714</v>
      </c>
      <c r="H493" s="15">
        <f t="shared" si="15"/>
        <v>4.8164050816284449</v>
      </c>
    </row>
    <row r="494" spans="2:8" x14ac:dyDescent="0.25">
      <c r="B494" s="15">
        <v>491</v>
      </c>
      <c r="C494" s="15">
        <f>(Data!$G$5-B494)/Data!$G$5</f>
        <v>0.67266666666666663</v>
      </c>
      <c r="D494" s="15">
        <f>Data!$C$11^2/((Parameters!$E$4+Parameters!$E$6/C494)^2+(Parameters!$E$5+Parameters!$E$7)^2)</f>
        <v>935.49091280274718</v>
      </c>
      <c r="E494" s="15">
        <f t="shared" si="14"/>
        <v>30.585795932143849</v>
      </c>
      <c r="F494" s="15">
        <f>3/(Data!$G$5*PI()/30)*D494*Parameters!$E$6/C494</f>
        <v>93.908471681239561</v>
      </c>
      <c r="G494" s="15">
        <f>Data!$C$11/((((SQRT((Parameters!$E$6/C494)^2+(Parameters!$E$7)^2))*1/(Parameters!$E$8))/((SQRT((Parameters!$E$6/C494)^2+(Parameters!$E$7)^2))+1/(Parameters!$E$8)))+(SQRT((Parameters!$E$4)^2+(Parameters!$E$5)^2)))</f>
        <v>31.028590172856322</v>
      </c>
      <c r="H494" s="15">
        <f t="shared" si="15"/>
        <v>4.8285294296373671</v>
      </c>
    </row>
    <row r="495" spans="2:8" x14ac:dyDescent="0.25">
      <c r="B495" s="15">
        <v>492</v>
      </c>
      <c r="C495" s="15">
        <f>(Data!$G$5-B495)/Data!$G$5</f>
        <v>0.67200000000000004</v>
      </c>
      <c r="D495" s="15">
        <f>Data!$C$11^2/((Parameters!$E$4+Parameters!$E$6/C495)^2+(Parameters!$E$5+Parameters!$E$7)^2)</f>
        <v>935.00804839329726</v>
      </c>
      <c r="E495" s="15">
        <f t="shared" si="14"/>
        <v>30.577901307861161</v>
      </c>
      <c r="F495" s="15">
        <f>3/(Data!$G$5*PI()/30)*D495*Parameters!$E$6/C495</f>
        <v>93.953114821070415</v>
      </c>
      <c r="G495" s="15">
        <f>Data!$C$11/((((SQRT((Parameters!$E$6/C495)^2+(Parameters!$E$7)^2))*1/(Parameters!$E$8))/((SQRT((Parameters!$E$6/C495)^2+(Parameters!$E$7)^2))+1/(Parameters!$E$8)))+(SQRT((Parameters!$E$4)^2+(Parameters!$E$5)^2)))</f>
        <v>31.019936258519461</v>
      </c>
      <c r="H495" s="15">
        <f t="shared" si="15"/>
        <v>4.8406636109815508</v>
      </c>
    </row>
    <row r="496" spans="2:8" x14ac:dyDescent="0.25">
      <c r="B496" s="15">
        <v>493</v>
      </c>
      <c r="C496" s="15">
        <f>(Data!$G$5-B496)/Data!$G$5</f>
        <v>0.67133333333333334</v>
      </c>
      <c r="D496" s="15">
        <f>Data!$C$11^2/((Parameters!$E$4+Parameters!$E$6/C496)^2+(Parameters!$E$5+Parameters!$E$7)^2)</f>
        <v>934.52439479718225</v>
      </c>
      <c r="E496" s="15">
        <f t="shared" si="14"/>
        <v>30.569991736949852</v>
      </c>
      <c r="F496" s="15">
        <f>3/(Data!$G$5*PI()/30)*D496*Parameters!$E$6/C496</f>
        <v>93.997767247336981</v>
      </c>
      <c r="G496" s="15">
        <f>Data!$C$11/((((SQRT((Parameters!$E$6/C496)^2+(Parameters!$E$7)^2))*1/(Parameters!$E$8))/((SQRT((Parameters!$E$6/C496)^2+(Parameters!$E$7)^2))+1/(Parameters!$E$8)))+(SQRT((Parameters!$E$4)^2+(Parameters!$E$5)^2)))</f>
        <v>31.011266500291853</v>
      </c>
      <c r="H496" s="15">
        <f t="shared" si="15"/>
        <v>4.852807621792401</v>
      </c>
    </row>
    <row r="497" spans="2:8" x14ac:dyDescent="0.25">
      <c r="B497" s="15">
        <v>494</v>
      </c>
      <c r="C497" s="15">
        <f>(Data!$G$5-B497)/Data!$G$5</f>
        <v>0.67066666666666663</v>
      </c>
      <c r="D497" s="15">
        <f>Data!$C$11^2/((Parameters!$E$4+Parameters!$E$6/C497)^2+(Parameters!$E$5+Parameters!$E$7)^2)</f>
        <v>934.03995041739472</v>
      </c>
      <c r="E497" s="15">
        <f t="shared" si="14"/>
        <v>30.562067181677921</v>
      </c>
      <c r="F497" s="15">
        <f>3/(Data!$G$5*PI()/30)*D497*Parameters!$E$6/C497</f>
        <v>94.042428826940082</v>
      </c>
      <c r="G497" s="15">
        <f>Data!$C$11/((((SQRT((Parameters!$E$6/C497)^2+(Parameters!$E$7)^2))*1/(Parameters!$E$8))/((SQRT((Parameters!$E$6/C497)^2+(Parameters!$E$7)^2))+1/(Parameters!$E$8)))+(SQRT((Parameters!$E$4)^2+(Parameters!$E$5)^2)))</f>
        <v>31.00258086377924</v>
      </c>
      <c r="H497" s="15">
        <f t="shared" si="15"/>
        <v>4.8649614581019085</v>
      </c>
    </row>
    <row r="498" spans="2:8" x14ac:dyDescent="0.25">
      <c r="B498" s="15">
        <v>495</v>
      </c>
      <c r="C498" s="15">
        <f>(Data!$G$5-B498)/Data!$G$5</f>
        <v>0.67</v>
      </c>
      <c r="D498" s="15">
        <f>Data!$C$11^2/((Parameters!$E$4+Parameters!$E$6/C498)^2+(Parameters!$E$5+Parameters!$E$7)^2)</f>
        <v>933.55471365369579</v>
      </c>
      <c r="E498" s="15">
        <f t="shared" si="14"/>
        <v>30.554127604199333</v>
      </c>
      <c r="F498" s="15">
        <f>3/(Data!$G$5*PI()/30)*D498*Parameters!$E$6/C498</f>
        <v>94.087099425925089</v>
      </c>
      <c r="G498" s="15">
        <f>Data!$C$11/((((SQRT((Parameters!$E$6/C498)^2+(Parameters!$E$7)^2))*1/(Parameters!$E$8))/((SQRT((Parameters!$E$6/C498)^2+(Parameters!$E$7)^2))+1/(Parameters!$E$8)))+(SQRT((Parameters!$E$4)^2+(Parameters!$E$5)^2)))</f>
        <v>30.993879314506167</v>
      </c>
      <c r="H498" s="15">
        <f t="shared" si="15"/>
        <v>4.8771251158419684</v>
      </c>
    </row>
    <row r="499" spans="2:8" x14ac:dyDescent="0.25">
      <c r="B499" s="15">
        <v>496</v>
      </c>
      <c r="C499" s="15">
        <f>(Data!$G$5-B499)/Data!$G$5</f>
        <v>0.66933333333333334</v>
      </c>
      <c r="D499" s="15">
        <f>Data!$C$11^2/((Parameters!$E$4+Parameters!$E$6/C499)^2+(Parameters!$E$5+Parameters!$E$7)^2)</f>
        <v>933.06868290261218</v>
      </c>
      <c r="E499" s="15">
        <f t="shared" si="14"/>
        <v>30.546172966553637</v>
      </c>
      <c r="F499" s="15">
        <f>3/(Data!$G$5*PI()/30)*D499*Parameters!$E$6/C499</f>
        <v>94.131778909477461</v>
      </c>
      <c r="G499" s="15">
        <f>Data!$C$11/((((SQRT((Parameters!$E$6/C499)^2+(Parameters!$E$7)^2))*1/(Parameters!$E$8))/((SQRT((Parameters!$E$6/C499)^2+(Parameters!$E$7)^2))+1/(Parameters!$E$8)))+(SQRT((Parameters!$E$4)^2+(Parameters!$E$5)^2)))</f>
        <v>30.985161817915813</v>
      </c>
      <c r="H499" s="15">
        <f t="shared" si="15"/>
        <v>4.889298590843703</v>
      </c>
    </row>
    <row r="500" spans="2:8" x14ac:dyDescent="0.25">
      <c r="B500" s="15">
        <v>497</v>
      </c>
      <c r="C500" s="15">
        <f>(Data!$G$5-B500)/Data!$G$5</f>
        <v>0.66866666666666663</v>
      </c>
      <c r="D500" s="15">
        <f>Data!$C$11^2/((Parameters!$E$4+Parameters!$E$6/C500)^2+(Parameters!$E$5+Parameters!$E$7)^2)</f>
        <v>932.58185655743398</v>
      </c>
      <c r="E500" s="15">
        <f t="shared" si="14"/>
        <v>30.538203230665584</v>
      </c>
      <c r="F500" s="15">
        <f>3/(Data!$G$5*PI()/30)*D500*Parameters!$E$6/C500</f>
        <v>94.176467141918081</v>
      </c>
      <c r="G500" s="15">
        <f>Data!$C$11/((((SQRT((Parameters!$E$6/C500)^2+(Parameters!$E$7)^2))*1/(Parameters!$E$8))/((SQRT((Parameters!$E$6/C500)^2+(Parameters!$E$7)^2))+1/(Parameters!$E$8)))+(SQRT((Parameters!$E$4)^2+(Parameters!$E$5)^2)))</f>
        <v>30.976428339369811</v>
      </c>
      <c r="H500" s="15">
        <f t="shared" si="15"/>
        <v>4.9014818788367647</v>
      </c>
    </row>
    <row r="501" spans="2:8" x14ac:dyDescent="0.25">
      <c r="B501" s="15">
        <v>498</v>
      </c>
      <c r="C501" s="15">
        <f>(Data!$G$5-B501)/Data!$G$5</f>
        <v>0.66800000000000004</v>
      </c>
      <c r="D501" s="15">
        <f>Data!$C$11^2/((Parameters!$E$4+Parameters!$E$6/C501)^2+(Parameters!$E$5+Parameters!$E$7)^2)</f>
        <v>932.09423300821084</v>
      </c>
      <c r="E501" s="15">
        <f t="shared" si="14"/>
        <v>30.530218358344751</v>
      </c>
      <c r="F501" s="15">
        <f>3/(Data!$G$5*PI()/30)*D501*Parameters!$E$6/C501</f>
        <v>94.221163986698642</v>
      </c>
      <c r="G501" s="15">
        <f>Data!$C$11/((((SQRT((Parameters!$E$6/C501)^2+(Parameters!$E$7)^2))*1/(Parameters!$E$8))/((SQRT((Parameters!$E$6/C501)^2+(Parameters!$E$7)^2))+1/(Parameters!$E$8)))+(SQRT((Parameters!$E$4)^2+(Parameters!$E$5)^2)))</f>
        <v>30.967678844148026</v>
      </c>
      <c r="H501" s="15">
        <f t="shared" si="15"/>
        <v>4.9136749754486413</v>
      </c>
    </row>
    <row r="502" spans="2:8" x14ac:dyDescent="0.25">
      <c r="B502" s="15">
        <v>499</v>
      </c>
      <c r="C502" s="15">
        <f>(Data!$G$5-B502)/Data!$G$5</f>
        <v>0.66733333333333333</v>
      </c>
      <c r="D502" s="15">
        <f>Data!$C$11^2/((Parameters!$E$4+Parameters!$E$6/C502)^2+(Parameters!$E$5+Parameters!$E$7)^2)</f>
        <v>931.6058106417496</v>
      </c>
      <c r="E502" s="15">
        <f t="shared" si="14"/>
        <v>30.522218311285133</v>
      </c>
      <c r="F502" s="15">
        <f>3/(Data!$G$5*PI()/30)*D502*Parameters!$E$6/C502</f>
        <v>94.26586930639715</v>
      </c>
      <c r="G502" s="15">
        <f>Data!$C$11/((((SQRT((Parameters!$E$6/C502)^2+(Parameters!$E$7)^2))*1/(Parameters!$E$8))/((SQRT((Parameters!$E$6/C502)^2+(Parameters!$E$7)^2))+1/(Parameters!$E$8)))+(SQRT((Parameters!$E$4)^2+(Parameters!$E$5)^2)))</f>
        <v>30.958913297448383</v>
      </c>
      <c r="H502" s="15">
        <f t="shared" si="15"/>
        <v>4.9258778762039732</v>
      </c>
    </row>
    <row r="503" spans="2:8" x14ac:dyDescent="0.25">
      <c r="B503" s="15">
        <v>500</v>
      </c>
      <c r="C503" s="15">
        <f>(Data!$G$5-B503)/Data!$G$5</f>
        <v>0.66666666666666663</v>
      </c>
      <c r="D503" s="15">
        <f>Data!$C$11^2/((Parameters!$E$4+Parameters!$E$6/C503)^2+(Parameters!$E$5+Parameters!$E$7)^2)</f>
        <v>931.1165878416117</v>
      </c>
      <c r="E503" s="15">
        <f t="shared" si="14"/>
        <v>30.51420305106479</v>
      </c>
      <c r="F503" s="15">
        <f>3/(Data!$G$5*PI()/30)*D503*Parameters!$E$6/C503</f>
        <v>94.310582962713113</v>
      </c>
      <c r="G503" s="15">
        <f>Data!$C$11/((((SQRT((Parameters!$E$6/C503)^2+(Parameters!$E$7)^2))*1/(Parameters!$E$8))/((SQRT((Parameters!$E$6/C503)^2+(Parameters!$E$7)^2))+1/(Parameters!$E$8)))+(SQRT((Parameters!$E$4)^2+(Parameters!$E$5)^2)))</f>
        <v>30.950131664386685</v>
      </c>
      <c r="H503" s="15">
        <f t="shared" si="15"/>
        <v>4.9380905765238374</v>
      </c>
    </row>
    <row r="504" spans="2:8" x14ac:dyDescent="0.25">
      <c r="B504" s="15">
        <v>501</v>
      </c>
      <c r="C504" s="15">
        <f>(Data!$G$5-B504)/Data!$G$5</f>
        <v>0.66600000000000004</v>
      </c>
      <c r="D504" s="15">
        <f>Data!$C$11^2/((Parameters!$E$4+Parameters!$E$6/C504)^2+(Parameters!$E$5+Parameters!$E$7)^2)</f>
        <v>930.62656298811032</v>
      </c>
      <c r="E504" s="15">
        <f t="shared" si="14"/>
        <v>30.506172539145425</v>
      </c>
      <c r="F504" s="15">
        <f>3/(Data!$G$5*PI()/30)*D504*Parameters!$E$6/C504</f>
        <v>94.355304816462976</v>
      </c>
      <c r="G504" s="15">
        <f>Data!$C$11/((((SQRT((Parameters!$E$6/C504)^2+(Parameters!$E$7)^2))*1/(Parameters!$E$8))/((SQRT((Parameters!$E$6/C504)^2+(Parameters!$E$7)^2))+1/(Parameters!$E$8)))+(SQRT((Parameters!$E$4)^2+(Parameters!$E$5)^2)))</f>
        <v>30.941333909996391</v>
      </c>
      <c r="H504" s="15">
        <f t="shared" si="15"/>
        <v>4.9503130717250485</v>
      </c>
    </row>
    <row r="505" spans="2:8" x14ac:dyDescent="0.25">
      <c r="B505" s="15">
        <v>502</v>
      </c>
      <c r="C505" s="15">
        <f>(Data!$G$5-B505)/Data!$G$5</f>
        <v>0.66533333333333333</v>
      </c>
      <c r="D505" s="15">
        <f>Data!$C$11^2/((Parameters!$E$4+Parameters!$E$6/C505)^2+(Parameters!$E$5+Parameters!$E$7)^2)</f>
        <v>930.13573445830684</v>
      </c>
      <c r="E505" s="15">
        <f t="shared" si="14"/>
        <v>30.498126736872003</v>
      </c>
      <c r="F505" s="15">
        <f>3/(Data!$G$5*PI()/30)*D505*Parameters!$E$6/C505</f>
        <v>94.400034727575317</v>
      </c>
      <c r="G505" s="15">
        <f>Data!$C$11/((((SQRT((Parameters!$E$6/C505)^2+(Parameters!$E$7)^2))*1/(Parameters!$E$8))/((SQRT((Parameters!$E$6/C505)^2+(Parameters!$E$7)^2))+1/(Parameters!$E$8)))+(SQRT((Parameters!$E$4)^2+(Parameters!$E$5)^2)))</f>
        <v>30.93251999922844</v>
      </c>
      <c r="H505" s="15">
        <f t="shared" si="15"/>
        <v>4.9625453570194518</v>
      </c>
    </row>
    <row r="506" spans="2:8" x14ac:dyDescent="0.25">
      <c r="B506" s="15">
        <v>503</v>
      </c>
      <c r="C506" s="15">
        <f>(Data!$G$5-B506)/Data!$G$5</f>
        <v>0.66466666666666663</v>
      </c>
      <c r="D506" s="15">
        <f>Data!$C$11^2/((Parameters!$E$4+Parameters!$E$6/C506)^2+(Parameters!$E$5+Parameters!$E$7)^2)</f>
        <v>929.64410062600939</v>
      </c>
      <c r="E506" s="15">
        <f t="shared" si="14"/>
        <v>30.490065605472374</v>
      </c>
      <c r="F506" s="15">
        <f>3/(Data!$G$5*PI()/30)*D506*Parameters!$E$6/C506</f>
        <v>94.444772555086232</v>
      </c>
      <c r="G506" s="15">
        <f>Data!$C$11/((((SQRT((Parameters!$E$6/C506)^2+(Parameters!$E$7)^2))*1/(Parameters!$E$8))/((SQRT((Parameters!$E$6/C506)^2+(Parameters!$E$7)^2))+1/(Parameters!$E$8)))+(SQRT((Parameters!$E$4)^2+(Parameters!$E$5)^2)))</f>
        <v>30.923689896951082</v>
      </c>
      <c r="H506" s="15">
        <f t="shared" si="15"/>
        <v>4.9747874275131991</v>
      </c>
    </row>
    <row r="507" spans="2:8" x14ac:dyDescent="0.25">
      <c r="B507" s="15">
        <v>504</v>
      </c>
      <c r="C507" s="15">
        <f>(Data!$G$5-B507)/Data!$G$5</f>
        <v>0.66400000000000003</v>
      </c>
      <c r="D507" s="15">
        <f>Data!$C$11^2/((Parameters!$E$4+Parameters!$E$6/C507)^2+(Parameters!$E$5+Parameters!$E$7)^2)</f>
        <v>929.15165986176942</v>
      </c>
      <c r="E507" s="15">
        <f t="shared" si="14"/>
        <v>30.481989106056865</v>
      </c>
      <c r="F507" s="15">
        <f>3/(Data!$G$5*PI()/30)*D507*Parameters!$E$6/C507</f>
        <v>94.489518157134469</v>
      </c>
      <c r="G507" s="15">
        <f>Data!$C$11/((((SQRT((Parameters!$E$6/C507)^2+(Parameters!$E$7)^2))*1/(Parameters!$E$8))/((SQRT((Parameters!$E$6/C507)^2+(Parameters!$E$7)^2))+1/(Parameters!$E$8)))+(SQRT((Parameters!$E$4)^2+(Parameters!$E$5)^2)))</f>
        <v>30.914843567949656</v>
      </c>
      <c r="H507" s="15">
        <f t="shared" si="15"/>
        <v>4.9870392782060424</v>
      </c>
    </row>
    <row r="508" spans="2:8" x14ac:dyDescent="0.25">
      <c r="B508" s="15">
        <v>505</v>
      </c>
      <c r="C508" s="15">
        <f>(Data!$G$5-B508)/Data!$G$5</f>
        <v>0.66333333333333333</v>
      </c>
      <c r="D508" s="15">
        <f>Data!$C$11^2/((Parameters!$E$4+Parameters!$E$6/C508)^2+(Parameters!$E$5+Parameters!$E$7)^2)</f>
        <v>928.65841053287909</v>
      </c>
      <c r="E508" s="15">
        <f t="shared" si="14"/>
        <v>30.473897199617891</v>
      </c>
      <c r="F508" s="15">
        <f>3/(Data!$G$5*PI()/30)*D508*Parameters!$E$6/C508</f>
        <v>94.534271390956789</v>
      </c>
      <c r="G508" s="15">
        <f>Data!$C$11/((((SQRT((Parameters!$E$6/C508)^2+(Parameters!$E$7)^2))*1/(Parameters!$E$8))/((SQRT((Parameters!$E$6/C508)^2+(Parameters!$E$7)^2))+1/(Parameters!$E$8)))+(SQRT((Parameters!$E$4)^2+(Parameters!$E$5)^2)))</f>
        <v>30.905980976926383</v>
      </c>
      <c r="H508" s="15">
        <f t="shared" si="15"/>
        <v>4.9993009039906084</v>
      </c>
    </row>
    <row r="509" spans="2:8" x14ac:dyDescent="0.25">
      <c r="B509" s="15">
        <v>506</v>
      </c>
      <c r="C509" s="15">
        <f>(Data!$G$5-B509)/Data!$G$5</f>
        <v>0.66266666666666663</v>
      </c>
      <c r="D509" s="15">
        <f>Data!$C$11^2/((Parameters!$E$4+Parameters!$E$6/C509)^2+(Parameters!$E$5+Parameters!$E$7)^2)</f>
        <v>928.16435100336946</v>
      </c>
      <c r="E509" s="15">
        <f t="shared" si="14"/>
        <v>30.465789847029562</v>
      </c>
      <c r="F509" s="15">
        <f>3/(Data!$G$5*PI()/30)*D509*Parameters!$E$6/C509</f>
        <v>94.579032112883084</v>
      </c>
      <c r="G509" s="15">
        <f>Data!$C$11/((((SQRT((Parameters!$E$6/C509)^2+(Parameters!$E$7)^2))*1/(Parameters!$E$8))/((SQRT((Parameters!$E$6/C509)^2+(Parameters!$E$7)^2))+1/(Parameters!$E$8)))+(SQRT((Parameters!$E$4)^2+(Parameters!$E$5)^2)))</f>
        <v>30.897102088500219</v>
      </c>
      <c r="H509" s="15">
        <f t="shared" si="15"/>
        <v>5.0115722996516707</v>
      </c>
    </row>
    <row r="510" spans="2:8" x14ac:dyDescent="0.25">
      <c r="B510" s="15">
        <v>507</v>
      </c>
      <c r="C510" s="15">
        <f>(Data!$G$5-B510)/Data!$G$5</f>
        <v>0.66200000000000003</v>
      </c>
      <c r="D510" s="15">
        <f>Data!$C$11^2/((Parameters!$E$4+Parameters!$E$6/C510)^2+(Parameters!$E$5+Parameters!$E$7)^2)</f>
        <v>927.66947963400708</v>
      </c>
      <c r="E510" s="15">
        <f t="shared" si="14"/>
        <v>30.457667009047281</v>
      </c>
      <c r="F510" s="15">
        <f>3/(Data!$G$5*PI()/30)*D510*Parameters!$E$6/C510</f>
        <v>94.623800178331479</v>
      </c>
      <c r="G510" s="15">
        <f>Data!$C$11/((((SQRT((Parameters!$E$6/C510)^2+(Parameters!$E$7)^2))*1/(Parameters!$E$8))/((SQRT((Parameters!$E$6/C510)^2+(Parameters!$E$7)^2))+1/(Parameters!$E$8)))+(SQRT((Parameters!$E$4)^2+(Parameters!$E$5)^2)))</f>
        <v>30.888206867206627</v>
      </c>
      <c r="H510" s="15">
        <f t="shared" si="15"/>
        <v>5.0238534598654105</v>
      </c>
    </row>
    <row r="511" spans="2:8" x14ac:dyDescent="0.25">
      <c r="B511" s="15">
        <v>508</v>
      </c>
      <c r="C511" s="15">
        <f>(Data!$G$5-B511)/Data!$G$5</f>
        <v>0.66133333333333333</v>
      </c>
      <c r="D511" s="15">
        <f>Data!$C$11^2/((Parameters!$E$4+Parameters!$E$6/C511)^2+(Parameters!$E$5+Parameters!$E$7)^2)</f>
        <v>927.17379478229157</v>
      </c>
      <c r="E511" s="15">
        <f t="shared" si="14"/>
        <v>30.449528646307343</v>
      </c>
      <c r="F511" s="15">
        <f>3/(Data!$G$5*PI()/30)*D511*Parameters!$E$6/C511</f>
        <v>94.668575441803654</v>
      </c>
      <c r="G511" s="15">
        <f>Data!$C$11/((((SQRT((Parameters!$E$6/C511)^2+(Parameters!$E$7)^2))*1/(Parameters!$E$8))/((SQRT((Parameters!$E$6/C511)^2+(Parameters!$E$7)^2))+1/(Parameters!$E$8)))+(SQRT((Parameters!$E$4)^2+(Parameters!$E$5)^2)))</f>
        <v>30.879295277497391</v>
      </c>
      <c r="H511" s="15">
        <f t="shared" si="15"/>
        <v>5.0361443791986993</v>
      </c>
    </row>
    <row r="512" spans="2:8" x14ac:dyDescent="0.25">
      <c r="B512" s="15">
        <v>509</v>
      </c>
      <c r="C512" s="15">
        <f>(Data!$G$5-B512)/Data!$G$5</f>
        <v>0.66066666666666662</v>
      </c>
      <c r="D512" s="15">
        <f>Data!$C$11^2/((Parameters!$E$4+Parameters!$E$6/C512)^2+(Parameters!$E$5+Parameters!$E$7)^2)</f>
        <v>926.67729480245407</v>
      </c>
      <c r="E512" s="15">
        <f t="shared" si="14"/>
        <v>30.441374719326557</v>
      </c>
      <c r="F512" s="15">
        <f>3/(Data!$G$5*PI()/30)*D512*Parameters!$E$6/C512</f>
        <v>94.713357756879915</v>
      </c>
      <c r="G512" s="15">
        <f>Data!$C$11/((((SQRT((Parameters!$E$6/C512)^2+(Parameters!$E$7)^2))*1/(Parameters!$E$8))/((SQRT((Parameters!$E$6/C512)^2+(Parameters!$E$7)^2))+1/(Parameters!$E$8)))+(SQRT((Parameters!$E$4)^2+(Parameters!$E$5)^2)))</f>
        <v>30.870367283740425</v>
      </c>
      <c r="H512" s="15">
        <f t="shared" si="15"/>
        <v>5.048445052108347</v>
      </c>
    </row>
    <row r="513" spans="2:8" x14ac:dyDescent="0.25">
      <c r="B513" s="15">
        <v>510</v>
      </c>
      <c r="C513" s="15">
        <f>(Data!$G$5-B513)/Data!$G$5</f>
        <v>0.66</v>
      </c>
      <c r="D513" s="15">
        <f>Data!$C$11^2/((Parameters!$E$4+Parameters!$E$6/C513)^2+(Parameters!$E$5+Parameters!$E$7)^2)</f>
        <v>926.17997804545382</v>
      </c>
      <c r="E513" s="15">
        <f t="shared" si="14"/>
        <v>30.433205188501816</v>
      </c>
      <c r="F513" s="15">
        <f>3/(Data!$G$5*PI()/30)*D513*Parameters!$E$6/C513</f>
        <v>94.758146976214121</v>
      </c>
      <c r="G513" s="15">
        <f>Data!$C$11/((((SQRT((Parameters!$E$6/C513)^2+(Parameters!$E$7)^2))*1/(Parameters!$E$8))/((SQRT((Parameters!$E$6/C513)^2+(Parameters!$E$7)^2))+1/(Parameters!$E$8)))+(SQRT((Parameters!$E$4)^2+(Parameters!$E$5)^2)))</f>
        <v>30.861422850219565</v>
      </c>
      <c r="H513" s="15">
        <f t="shared" si="15"/>
        <v>5.0607554729403539</v>
      </c>
    </row>
    <row r="514" spans="2:8" x14ac:dyDescent="0.25">
      <c r="B514" s="15">
        <v>511</v>
      </c>
      <c r="C514" s="15">
        <f>(Data!$G$5-B514)/Data!$G$5</f>
        <v>0.65933333333333333</v>
      </c>
      <c r="D514" s="15">
        <f>Data!$C$11^2/((Parameters!$E$4+Parameters!$E$6/C514)^2+(Parameters!$E$5+Parameters!$E$7)^2)</f>
        <v>925.68184285897655</v>
      </c>
      <c r="E514" s="15">
        <f t="shared" si="14"/>
        <v>30.425020014109712</v>
      </c>
      <c r="F514" s="15">
        <f>3/(Data!$G$5*PI()/30)*D514*Parameters!$E$6/C514</f>
        <v>94.80294295152909</v>
      </c>
      <c r="G514" s="15">
        <f>Data!$C$11/((((SQRT((Parameters!$E$6/C514)^2+(Parameters!$E$7)^2))*1/(Parameters!$E$8))/((SQRT((Parameters!$E$6/C514)^2+(Parameters!$E$7)^2))+1/(Parameters!$E$8)))+(SQRT((Parameters!$E$4)^2+(Parameters!$E$5)^2)))</f>
        <v>30.85246194113439</v>
      </c>
      <c r="H514" s="15">
        <f t="shared" si="15"/>
        <v>5.0730756359291798</v>
      </c>
    </row>
    <row r="515" spans="2:8" x14ac:dyDescent="0.25">
      <c r="B515" s="15">
        <v>512</v>
      </c>
      <c r="C515" s="15">
        <f>(Data!$G$5-B515)/Data!$G$5</f>
        <v>0.65866666666666662</v>
      </c>
      <c r="D515" s="15">
        <f>Data!$C$11^2/((Parameters!$E$4+Parameters!$E$6/C515)^2+(Parameters!$E$5+Parameters!$E$7)^2)</f>
        <v>925.18288758743142</v>
      </c>
      <c r="E515" s="15">
        <f t="shared" si="14"/>
        <v>30.416819156306129</v>
      </c>
      <c r="F515" s="15">
        <f>3/(Data!$G$5*PI()/30)*D515*Parameters!$E$6/C515</f>
        <v>94.847745533611317</v>
      </c>
      <c r="G515" s="15">
        <f>Data!$C$11/((((SQRT((Parameters!$E$6/C515)^2+(Parameters!$E$7)^2))*1/(Parameters!$E$8))/((SQRT((Parameters!$E$6/C515)^2+(Parameters!$E$7)^2))+1/(Parameters!$E$8)))+(SQRT((Parameters!$E$4)^2+(Parameters!$E$5)^2)))</f>
        <v>30.843484520600018</v>
      </c>
      <c r="H515" s="15">
        <f t="shared" si="15"/>
        <v>5.0854055351969691</v>
      </c>
    </row>
    <row r="516" spans="2:8" x14ac:dyDescent="0.25">
      <c r="B516" s="15">
        <v>513</v>
      </c>
      <c r="C516" s="15">
        <f>(Data!$G$5-B516)/Data!$G$5</f>
        <v>0.65800000000000003</v>
      </c>
      <c r="D516" s="15">
        <f>Data!$C$11^2/((Parameters!$E$4+Parameters!$E$6/C516)^2+(Parameters!$E$5+Parameters!$E$7)^2)</f>
        <v>924.68311057194956</v>
      </c>
      <c r="E516" s="15">
        <f t="shared" ref="E516:E579" si="16">SQRT(D516)</f>
        <v>30.408602575125833</v>
      </c>
      <c r="F516" s="15">
        <f>3/(Data!$G$5*PI()/30)*D516*Parameters!$E$6/C516</f>
        <v>94.89255457230621</v>
      </c>
      <c r="G516" s="15">
        <f>Data!$C$11/((((SQRT((Parameters!$E$6/C516)^2+(Parameters!$E$7)^2))*1/(Parameters!$E$8))/((SQRT((Parameters!$E$6/C516)^2+(Parameters!$E$7)^2))+1/(Parameters!$E$8)))+(SQRT((Parameters!$E$4)^2+(Parameters!$E$5)^2)))</f>
        <v>30.834490552646912</v>
      </c>
      <c r="H516" s="15">
        <f t="shared" ref="H516:H579" si="17">(F516*B516*PI()/30)/1000</f>
        <v>5.0977451647528094</v>
      </c>
    </row>
    <row r="517" spans="2:8" x14ac:dyDescent="0.25">
      <c r="B517" s="15">
        <v>514</v>
      </c>
      <c r="C517" s="15">
        <f>(Data!$G$5-B517)/Data!$G$5</f>
        <v>0.65733333333333333</v>
      </c>
      <c r="D517" s="15">
        <f>Data!$C$11^2/((Parameters!$E$4+Parameters!$E$6/C517)^2+(Parameters!$E$5+Parameters!$E$7)^2)</f>
        <v>924.18251015038106</v>
      </c>
      <c r="E517" s="15">
        <f t="shared" si="16"/>
        <v>30.400370230482078</v>
      </c>
      <c r="F517" s="15">
        <f>3/(Data!$G$5*PI()/30)*D517*Parameters!$E$6/C517</f>
        <v>94.937369916512992</v>
      </c>
      <c r="G517" s="15">
        <f>Data!$C$11/((((SQRT((Parameters!$E$6/C517)^2+(Parameters!$E$7)^2))*1/(Parameters!$E$8))/((SQRT((Parameters!$E$6/C517)^2+(Parameters!$E$7)^2))+1/(Parameters!$E$8)))+(SQRT((Parameters!$E$4)^2+(Parameters!$E$5)^2)))</f>
        <v>30.825480001220679</v>
      </c>
      <c r="H517" s="15">
        <f t="shared" si="17"/>
        <v>5.1100945184919633</v>
      </c>
    </row>
    <row r="518" spans="2:8" x14ac:dyDescent="0.25">
      <c r="B518" s="15">
        <v>515</v>
      </c>
      <c r="C518" s="15">
        <f>(Data!$G$5-B518)/Data!$G$5</f>
        <v>0.65666666666666662</v>
      </c>
      <c r="D518" s="15">
        <f>Data!$C$11^2/((Parameters!$E$4+Parameters!$E$6/C518)^2+(Parameters!$E$5+Parameters!$E$7)^2)</f>
        <v>923.68108465729404</v>
      </c>
      <c r="E518" s="15">
        <f t="shared" si="16"/>
        <v>30.392122082166196</v>
      </c>
      <c r="F518" s="15">
        <f>3/(Data!$G$5*PI()/30)*D518*Parameters!$E$6/C518</f>
        <v>94.982191414179781</v>
      </c>
      <c r="G518" s="15">
        <f>Data!$C$11/((((SQRT((Parameters!$E$6/C518)^2+(Parameters!$E$7)^2))*1/(Parameters!$E$8))/((SQRT((Parameters!$E$6/C518)^2+(Parameters!$E$7)^2))+1/(Parameters!$E$8)))+(SQRT((Parameters!$E$4)^2+(Parameters!$E$5)^2)))</f>
        <v>30.816452830181877</v>
      </c>
      <c r="H518" s="15">
        <f t="shared" si="17"/>
        <v>5.1224535901951018</v>
      </c>
    </row>
    <row r="519" spans="2:8" x14ac:dyDescent="0.25">
      <c r="B519" s="15">
        <v>516</v>
      </c>
      <c r="C519" s="15">
        <f>(Data!$G$5-B519)/Data!$G$5</f>
        <v>0.65600000000000003</v>
      </c>
      <c r="D519" s="15">
        <f>Data!$C$11^2/((Parameters!$E$4+Parameters!$E$6/C519)^2+(Parameters!$E$5+Parameters!$E$7)^2)</f>
        <v>923.17883242397124</v>
      </c>
      <c r="E519" s="15">
        <f t="shared" si="16"/>
        <v>30.38385808984717</v>
      </c>
      <c r="F519" s="15">
        <f>3/(Data!$G$5*PI()/30)*D519*Parameters!$E$6/C519</f>
        <v>95.027018912298445</v>
      </c>
      <c r="G519" s="15">
        <f>Data!$C$11/((((SQRT((Parameters!$E$6/C519)^2+(Parameters!$E$7)^2))*1/(Parameters!$E$8))/((SQRT((Parameters!$E$6/C519)^2+(Parameters!$E$7)^2))+1/(Parameters!$E$8)))+(SQRT((Parameters!$E$4)^2+(Parameters!$E$5)^2)))</f>
        <v>30.807409003305828</v>
      </c>
      <c r="H519" s="15">
        <f t="shared" si="17"/>
        <v>5.1348223735275402</v>
      </c>
    </row>
    <row r="520" spans="2:8" x14ac:dyDescent="0.25">
      <c r="B520" s="15">
        <v>517</v>
      </c>
      <c r="C520" s="15">
        <f>(Data!$G$5-B520)/Data!$G$5</f>
        <v>0.65533333333333332</v>
      </c>
      <c r="D520" s="15">
        <f>Data!$C$11^2/((Parameters!$E$4+Parameters!$E$6/C520)^2+(Parameters!$E$5+Parameters!$E$7)^2)</f>
        <v>922.67575177840797</v>
      </c>
      <c r="E520" s="15">
        <f t="shared" si="16"/>
        <v>30.375578213071236</v>
      </c>
      <c r="F520" s="15">
        <f>3/(Data!$G$5*PI()/30)*D520*Parameters!$E$6/C520</f>
        <v>95.07185225689949</v>
      </c>
      <c r="G520" s="15">
        <f>Data!$C$11/((((SQRT((Parameters!$E$6/C520)^2+(Parameters!$E$7)^2))*1/(Parameters!$E$8))/((SQRT((Parameters!$E$6/C520)^2+(Parameters!$E$7)^2))+1/(Parameters!$E$8)))+(SQRT((Parameters!$E$4)^2+(Parameters!$E$5)^2)))</f>
        <v>30.798348484282389</v>
      </c>
      <c r="H520" s="15">
        <f t="shared" si="17"/>
        <v>5.1472008620384475</v>
      </c>
    </row>
    <row r="521" spans="2:8" x14ac:dyDescent="0.25">
      <c r="B521" s="15">
        <v>518</v>
      </c>
      <c r="C521" s="15">
        <f>(Data!$G$5-B521)/Data!$G$5</f>
        <v>0.65466666666666662</v>
      </c>
      <c r="D521" s="15">
        <f>Data!$C$11^2/((Parameters!$E$4+Parameters!$E$6/C521)^2+(Parameters!$E$5+Parameters!$E$7)^2)</f>
        <v>922.17184104531134</v>
      </c>
      <c r="E521" s="15">
        <f t="shared" si="16"/>
        <v>30.367282411261488</v>
      </c>
      <c r="F521" s="15">
        <f>3/(Data!$G$5*PI()/30)*D521*Parameters!$E$6/C521</f>
        <v>95.116691293047055</v>
      </c>
      <c r="G521" s="15">
        <f>Data!$C$11/((((SQRT((Parameters!$E$6/C521)^2+(Parameters!$E$7)^2))*1/(Parameters!$E$8))/((SQRT((Parameters!$E$6/C521)^2+(Parameters!$E$7)^2))+1/(Parameters!$E$8)))+(SQRT((Parameters!$E$4)^2+(Parameters!$E$5)^2)))</f>
        <v>30.789271236715795</v>
      </c>
      <c r="H521" s="15">
        <f t="shared" si="17"/>
        <v>5.1595890491600835</v>
      </c>
    </row>
    <row r="522" spans="2:8" x14ac:dyDescent="0.25">
      <c r="B522" s="15">
        <v>519</v>
      </c>
      <c r="C522" s="15">
        <f>(Data!$G$5-B522)/Data!$G$5</f>
        <v>0.65400000000000003</v>
      </c>
      <c r="D522" s="15">
        <f>Data!$C$11^2/((Parameters!$E$4+Parameters!$E$6/C522)^2+(Parameters!$E$5+Parameters!$E$7)^2)</f>
        <v>921.66709854609712</v>
      </c>
      <c r="E522" s="15">
        <f t="shared" si="16"/>
        <v>30.358970643717438</v>
      </c>
      <c r="F522" s="15">
        <f>3/(Data!$G$5*PI()/30)*D522*Parameters!$E$6/C522</f>
        <v>95.161535864833766</v>
      </c>
      <c r="G522" s="15">
        <f>Data!$C$11/((((SQRT((Parameters!$E$6/C522)^2+(Parameters!$E$7)^2))*1/(Parameters!$E$8))/((SQRT((Parameters!$E$6/C522)^2+(Parameters!$E$7)^2))+1/(Parameters!$E$8)))+(SQRT((Parameters!$E$4)^2+(Parameters!$E$5)^2)))</f>
        <v>30.780177224124429</v>
      </c>
      <c r="H522" s="15">
        <f t="shared" si="17"/>
        <v>5.1719869282070023</v>
      </c>
    </row>
    <row r="523" spans="2:8" x14ac:dyDescent="0.25">
      <c r="B523" s="15">
        <v>520</v>
      </c>
      <c r="C523" s="15">
        <f>(Data!$G$5-B523)/Data!$G$5</f>
        <v>0.65333333333333332</v>
      </c>
      <c r="D523" s="15">
        <f>Data!$C$11^2/((Parameters!$E$4+Parameters!$E$6/C523)^2+(Parameters!$E$5+Parameters!$E$7)^2)</f>
        <v>921.16152259888781</v>
      </c>
      <c r="E523" s="15">
        <f t="shared" si="16"/>
        <v>30.350642869614603</v>
      </c>
      <c r="F523" s="15">
        <f>3/(Data!$G$5*PI()/30)*D523*Parameters!$E$6/C523</f>
        <v>95.206385815375469</v>
      </c>
      <c r="G523" s="15">
        <f>Data!$C$11/((((SQRT((Parameters!$E$6/C523)^2+(Parameters!$E$7)^2))*1/(Parameters!$E$8))/((SQRT((Parameters!$E$6/C523)^2+(Parameters!$E$7)^2))+1/(Parameters!$E$8)))+(SQRT((Parameters!$E$4)^2+(Parameters!$E$5)^2)))</f>
        <v>30.77106640994063</v>
      </c>
      <c r="H523" s="15">
        <f t="shared" si="17"/>
        <v>5.1843944923752634</v>
      </c>
    </row>
    <row r="524" spans="2:8" x14ac:dyDescent="0.25">
      <c r="B524" s="15">
        <v>521</v>
      </c>
      <c r="C524" s="15">
        <f>(Data!$G$5-B524)/Data!$G$5</f>
        <v>0.65266666666666662</v>
      </c>
      <c r="D524" s="15">
        <f>Data!$C$11^2/((Parameters!$E$4+Parameters!$E$6/C524)^2+(Parameters!$E$5+Parameters!$E$7)^2)</f>
        <v>920.65511151851217</v>
      </c>
      <c r="E524" s="15">
        <f t="shared" si="16"/>
        <v>30.342299048004126</v>
      </c>
      <c r="F524" s="15">
        <f>3/(Data!$G$5*PI()/30)*D524*Parameters!$E$6/C524</f>
        <v>95.25124098680628</v>
      </c>
      <c r="G524" s="15">
        <f>Data!$C$11/((((SQRT((Parameters!$E$6/C524)^2+(Parameters!$E$7)^2))*1/(Parameters!$E$8))/((SQRT((Parameters!$E$6/C524)^2+(Parameters!$E$7)^2))+1/(Parameters!$E$8)))+(SQRT((Parameters!$E$4)^2+(Parameters!$E$5)^2)))</f>
        <v>30.76193875751051</v>
      </c>
      <c r="H524" s="15">
        <f t="shared" si="17"/>
        <v>5.19681173474165</v>
      </c>
    </row>
    <row r="525" spans="2:8" x14ac:dyDescent="0.25">
      <c r="B525" s="15">
        <v>522</v>
      </c>
      <c r="C525" s="15">
        <f>(Data!$G$5-B525)/Data!$G$5</f>
        <v>0.65200000000000002</v>
      </c>
      <c r="D525" s="15">
        <f>Data!$C$11^2/((Parameters!$E$4+Parameters!$E$6/C525)^2+(Parameters!$E$5+Parameters!$E$7)^2)</f>
        <v>920.14786361650135</v>
      </c>
      <c r="E525" s="15">
        <f t="shared" si="16"/>
        <v>30.333939137812308</v>
      </c>
      <c r="F525" s="15">
        <f>3/(Data!$G$5*PI()/30)*D525*Parameters!$E$6/C525</f>
        <v>95.296101220273087</v>
      </c>
      <c r="G525" s="15">
        <f>Data!$C$11/((((SQRT((Parameters!$E$6/C525)^2+(Parameters!$E$7)^2))*1/(Parameters!$E$8))/((SQRT((Parameters!$E$6/C525)^2+(Parameters!$E$7)^2))+1/(Parameters!$E$8)))+(SQRT((Parameters!$E$4)^2+(Parameters!$E$5)^2)))</f>
        <v>30.752794230093734</v>
      </c>
      <c r="H525" s="15">
        <f t="shared" si="17"/>
        <v>5.2092386482628505</v>
      </c>
    </row>
    <row r="526" spans="2:8" x14ac:dyDescent="0.25">
      <c r="B526" s="15">
        <v>523</v>
      </c>
      <c r="C526" s="15">
        <f>(Data!$G$5-B526)/Data!$G$5</f>
        <v>0.65133333333333332</v>
      </c>
      <c r="D526" s="15">
        <f>Data!$C$11^2/((Parameters!$E$4+Parameters!$E$6/C526)^2+(Parameters!$E$5+Parameters!$E$7)^2)</f>
        <v>919.63977720108824</v>
      </c>
      <c r="E526" s="15">
        <f t="shared" si="16"/>
        <v>30.325563097840217</v>
      </c>
      <c r="F526" s="15">
        <f>3/(Data!$G$5*PI()/30)*D526*Parameters!$E$6/C526</f>
        <v>95.340966355930505</v>
      </c>
      <c r="G526" s="15">
        <f>Data!$C$11/((((SQRT((Parameters!$E$6/C526)^2+(Parameters!$E$7)^2))*1/(Parameters!$E$8))/((SQRT((Parameters!$E$6/C526)^2+(Parameters!$E$7)^2))+1/(Parameters!$E$8)))+(SQRT((Parameters!$E$4)^2+(Parameters!$E$5)^2)))</f>
        <v>30.743632790863337</v>
      </c>
      <c r="H526" s="15">
        <f t="shared" si="17"/>
        <v>5.2216752257746712</v>
      </c>
    </row>
    <row r="527" spans="2:8" x14ac:dyDescent="0.25">
      <c r="B527" s="15">
        <v>524</v>
      </c>
      <c r="C527" s="15">
        <f>(Data!$G$5-B527)/Data!$G$5</f>
        <v>0.65066666666666662</v>
      </c>
      <c r="D527" s="15">
        <f>Data!$C$11^2/((Parameters!$E$4+Parameters!$E$6/C527)^2+(Parameters!$E$5+Parameters!$E$7)^2)</f>
        <v>919.13085057720616</v>
      </c>
      <c r="E527" s="15">
        <f t="shared" si="16"/>
        <v>30.317170886763265</v>
      </c>
      <c r="F527" s="15">
        <f>3/(Data!$G$5*PI()/30)*D527*Parameters!$E$6/C527</f>
        <v>95.385836232935617</v>
      </c>
      <c r="G527" s="15">
        <f>Data!$C$11/((((SQRT((Parameters!$E$6/C527)^2+(Parameters!$E$7)^2))*1/(Parameters!$E$8))/((SQRT((Parameters!$E$6/C527)^2+(Parameters!$E$7)^2))+1/(Parameters!$E$8)))+(SQRT((Parameters!$E$4)^2+(Parameters!$E$5)^2)))</f>
        <v>30.734454402905492</v>
      </c>
      <c r="H527" s="15">
        <f t="shared" si="17"/>
        <v>5.234121459991222</v>
      </c>
    </row>
    <row r="528" spans="2:8" x14ac:dyDescent="0.25">
      <c r="B528" s="15">
        <v>525</v>
      </c>
      <c r="C528" s="15">
        <f>(Data!$G$5-B528)/Data!$G$5</f>
        <v>0.65</v>
      </c>
      <c r="D528" s="15">
        <f>Data!$C$11^2/((Parameters!$E$4+Parameters!$E$6/C528)^2+(Parameters!$E$5+Parameters!$E$7)^2)</f>
        <v>918.62108204648621</v>
      </c>
      <c r="E528" s="15">
        <f t="shared" si="16"/>
        <v>30.308762463130794</v>
      </c>
      <c r="F528" s="15">
        <f>3/(Data!$G$5*PI()/30)*D528*Parameters!$E$6/C528</f>
        <v>95.430710689442549</v>
      </c>
      <c r="G528" s="15">
        <f>Data!$C$11/((((SQRT((Parameters!$E$6/C528)^2+(Parameters!$E$7)^2))*1/(Parameters!$E$8))/((SQRT((Parameters!$E$6/C528)^2+(Parameters!$E$7)^2))+1/(Parameters!$E$8)))+(SQRT((Parameters!$E$4)^2+(Parameters!$E$5)^2)))</f>
        <v>30.72525902921938</v>
      </c>
      <c r="H528" s="15">
        <f t="shared" si="17"/>
        <v>5.2465773435040992</v>
      </c>
    </row>
    <row r="529" spans="2:8" x14ac:dyDescent="0.25">
      <c r="B529" s="15">
        <v>526</v>
      </c>
      <c r="C529" s="15">
        <f>(Data!$G$5-B529)/Data!$G$5</f>
        <v>0.64933333333333332</v>
      </c>
      <c r="D529" s="15">
        <f>Data!$C$11^2/((Parameters!$E$4+Parameters!$E$6/C529)^2+(Parameters!$E$5+Parameters!$E$7)^2)</f>
        <v>918.11046990725606</v>
      </c>
      <c r="E529" s="15">
        <f t="shared" si="16"/>
        <v>30.300337785365627</v>
      </c>
      <c r="F529" s="15">
        <f>3/(Data!$G$5*PI()/30)*D529*Parameters!$E$6/C529</f>
        <v>95.475589562597278</v>
      </c>
      <c r="G529" s="15">
        <f>Data!$C$11/((((SQRT((Parameters!$E$6/C529)^2+(Parameters!$E$7)^2))*1/(Parameters!$E$8))/((SQRT((Parameters!$E$6/C529)^2+(Parameters!$E$7)^2))+1/(Parameters!$E$8)))+(SQRT((Parameters!$E$4)^2+(Parameters!$E$5)^2)))</f>
        <v>30.716046632716882</v>
      </c>
      <c r="H529" s="15">
        <f t="shared" si="17"/>
        <v>5.2590428687815738</v>
      </c>
    </row>
    <row r="530" spans="2:8" x14ac:dyDescent="0.25">
      <c r="B530" s="15">
        <v>527</v>
      </c>
      <c r="C530" s="15">
        <f>(Data!$G$5-B530)/Data!$G$5</f>
        <v>0.64866666666666661</v>
      </c>
      <c r="D530" s="15">
        <f>Data!$C$11^2/((Parameters!$E$4+Parameters!$E$6/C530)^2+(Parameters!$E$5+Parameters!$E$7)^2)</f>
        <v>917.59901245453864</v>
      </c>
      <c r="E530" s="15">
        <f t="shared" si="16"/>
        <v>30.291896811763682</v>
      </c>
      <c r="F530" s="15">
        <f>3/(Data!$G$5*PI()/30)*D530*Parameters!$E$6/C530</f>
        <v>95.520472688532266</v>
      </c>
      <c r="G530" s="15">
        <f>Data!$C$11/((((SQRT((Parameters!$E$6/C530)^2+(Parameters!$E$7)^2))*1/(Parameters!$E$8))/((SQRT((Parameters!$E$6/C530)^2+(Parameters!$E$7)^2))+1/(Parameters!$E$8)))+(SQRT((Parameters!$E$4)^2+(Parameters!$E$5)^2)))</f>
        <v>30.706817176222486</v>
      </c>
      <c r="H530" s="15">
        <f t="shared" si="17"/>
        <v>5.2715180281677698</v>
      </c>
    </row>
    <row r="531" spans="2:8" x14ac:dyDescent="0.25">
      <c r="B531" s="15">
        <v>528</v>
      </c>
      <c r="C531" s="15">
        <f>(Data!$G$5-B531)/Data!$G$5</f>
        <v>0.64800000000000002</v>
      </c>
      <c r="D531" s="15">
        <f>Data!$C$11^2/((Parameters!$E$4+Parameters!$E$6/C531)^2+(Parameters!$E$5+Parameters!$E$7)^2)</f>
        <v>917.08670798005028</v>
      </c>
      <c r="E531" s="15">
        <f t="shared" si="16"/>
        <v>30.283439500493504</v>
      </c>
      <c r="F531" s="15">
        <f>3/(Data!$G$5*PI()/30)*D531*Parameters!$E$6/C531</f>
        <v>95.565359902360996</v>
      </c>
      <c r="G531" s="15">
        <f>Data!$C$11/((((SQRT((Parameters!$E$6/C531)^2+(Parameters!$E$7)^2))*1/(Parameters!$E$8))/((SQRT((Parameters!$E$6/C531)^2+(Parameters!$E$7)^2))+1/(Parameters!$E$8)))+(SQRT((Parameters!$E$4)^2+(Parameters!$E$5)^2)))</f>
        <v>30.69757062247302</v>
      </c>
      <c r="H531" s="15">
        <f t="shared" si="17"/>
        <v>5.2840028138818251</v>
      </c>
    </row>
    <row r="532" spans="2:8" x14ac:dyDescent="0.25">
      <c r="B532" s="15">
        <v>529</v>
      </c>
      <c r="C532" s="15">
        <f>(Data!$G$5-B532)/Data!$G$5</f>
        <v>0.64733333333333332</v>
      </c>
      <c r="D532" s="15">
        <f>Data!$C$11^2/((Parameters!$E$4+Parameters!$E$6/C532)^2+(Parameters!$E$5+Parameters!$E$7)^2)</f>
        <v>916.57355477219903</v>
      </c>
      <c r="E532" s="15">
        <f t="shared" si="16"/>
        <v>30.274965809595873</v>
      </c>
      <c r="F532" s="15">
        <f>3/(Data!$G$5*PI()/30)*D532*Parameters!$E$6/C532</f>
        <v>95.610251038172734</v>
      </c>
      <c r="G532" s="15">
        <f>Data!$C$11/((((SQRT((Parameters!$E$6/C532)^2+(Parameters!$E$7)^2))*1/(Parameters!$E$8))/((SQRT((Parameters!$E$6/C532)^2+(Parameters!$E$7)^2))+1/(Parameters!$E$8)))+(SQRT((Parameters!$E$4)^2+(Parameters!$E$5)^2)))</f>
        <v>30.688306934117442</v>
      </c>
      <c r="H532" s="15">
        <f t="shared" si="17"/>
        <v>5.2964972180170751</v>
      </c>
    </row>
    <row r="533" spans="2:8" x14ac:dyDescent="0.25">
      <c r="B533" s="15">
        <v>530</v>
      </c>
      <c r="C533" s="15">
        <f>(Data!$G$5-B533)/Data!$G$5</f>
        <v>0.64666666666666661</v>
      </c>
      <c r="D533" s="15">
        <f>Data!$C$11^2/((Parameters!$E$4+Parameters!$E$6/C533)^2+(Parameters!$E$5+Parameters!$E$7)^2)</f>
        <v>916.05955111608375</v>
      </c>
      <c r="E533" s="15">
        <f t="shared" si="16"/>
        <v>30.266475696983349</v>
      </c>
      <c r="F533" s="15">
        <f>3/(Data!$G$5*PI()/30)*D533*Parameters!$E$6/C533</f>
        <v>95.655145929026901</v>
      </c>
      <c r="G533" s="15">
        <f>Data!$C$11/((((SQRT((Parameters!$E$6/C533)^2+(Parameters!$E$7)^2))*1/(Parameters!$E$8))/((SQRT((Parameters!$E$6/C533)^2+(Parameters!$E$7)^2))+1/(Parameters!$E$8)))+(SQRT((Parameters!$E$4)^2+(Parameters!$E$5)^2)))</f>
        <v>30.679026073716713</v>
      </c>
      <c r="H533" s="15">
        <f t="shared" si="17"/>
        <v>5.3090012325401998</v>
      </c>
    </row>
    <row r="534" spans="2:8" x14ac:dyDescent="0.25">
      <c r="B534" s="15">
        <v>531</v>
      </c>
      <c r="C534" s="15">
        <f>(Data!$G$5-B534)/Data!$G$5</f>
        <v>0.64600000000000002</v>
      </c>
      <c r="D534" s="15">
        <f>Data!$C$11^2/((Parameters!$E$4+Parameters!$E$6/C534)^2+(Parameters!$E$5+Parameters!$E$7)^2)</f>
        <v>915.54469529349331</v>
      </c>
      <c r="E534" s="15">
        <f t="shared" si="16"/>
        <v>30.257969120439881</v>
      </c>
      <c r="F534" s="15">
        <f>3/(Data!$G$5*PI()/30)*D534*Parameters!$E$6/C534</f>
        <v>95.700044406947882</v>
      </c>
      <c r="G534" s="15">
        <f>Data!$C$11/((((SQRT((Parameters!$E$6/C534)^2+(Parameters!$E$7)^2))*1/(Parameters!$E$8))/((SQRT((Parameters!$E$6/C534)^2+(Parameters!$E$7)^2))+1/(Parameters!$E$8)))+(SQRT((Parameters!$E$4)^2+(Parameters!$E$5)^2)))</f>
        <v>30.669728003743504</v>
      </c>
      <c r="H534" s="15">
        <f t="shared" si="17"/>
        <v>5.3215148492903941</v>
      </c>
    </row>
    <row r="535" spans="2:8" x14ac:dyDescent="0.25">
      <c r="B535" s="15">
        <v>532</v>
      </c>
      <c r="C535" s="15">
        <f>(Data!$G$5-B535)/Data!$G$5</f>
        <v>0.64533333333333331</v>
      </c>
      <c r="D535" s="15">
        <f>Data!$C$11^2/((Parameters!$E$4+Parameters!$E$6/C535)^2+(Parameters!$E$5+Parameters!$E$7)^2)</f>
        <v>915.02898558290303</v>
      </c>
      <c r="E535" s="15">
        <f t="shared" si="16"/>
        <v>30.249446037620309</v>
      </c>
      <c r="F535" s="15">
        <f>3/(Data!$G$5*PI()/30)*D535*Parameters!$E$6/C535</f>
        <v>95.744946302919203</v>
      </c>
      <c r="G535" s="15">
        <f>Data!$C$11/((((SQRT((Parameters!$E$6/C535)^2+(Parameters!$E$7)^2))*1/(Parameters!$E$8))/((SQRT((Parameters!$E$6/C535)^2+(Parameters!$E$7)^2))+1/(Parameters!$E$8)))+(SQRT((Parameters!$E$4)^2+(Parameters!$E$5)^2)))</f>
        <v>30.660412686582038</v>
      </c>
      <c r="H535" s="15">
        <f t="shared" si="17"/>
        <v>5.3340380599785107</v>
      </c>
    </row>
    <row r="536" spans="2:8" x14ac:dyDescent="0.25">
      <c r="B536" s="15">
        <v>533</v>
      </c>
      <c r="C536" s="15">
        <f>(Data!$G$5-B536)/Data!$G$5</f>
        <v>0.64466666666666672</v>
      </c>
      <c r="D536" s="15">
        <f>Data!$C$11^2/((Parameters!$E$4+Parameters!$E$6/C536)^2+(Parameters!$E$5+Parameters!$E$7)^2)</f>
        <v>914.51242025947636</v>
      </c>
      <c r="E536" s="15">
        <f t="shared" si="16"/>
        <v>30.240906406050009</v>
      </c>
      <c r="F536" s="15">
        <f>3/(Data!$G$5*PI()/30)*D536*Parameters!$E$6/C536</f>
        <v>95.789851446878387</v>
      </c>
      <c r="G536" s="15">
        <f>Data!$C$11/((((SQRT((Parameters!$E$6/C536)^2+(Parameters!$E$7)^2))*1/(Parameters!$E$8))/((SQRT((Parameters!$E$6/C536)^2+(Parameters!$E$7)^2))+1/(Parameters!$E$8)))+(SQRT((Parameters!$E$4)^2+(Parameters!$E$5)^2)))</f>
        <v>30.651080084527884</v>
      </c>
      <c r="H536" s="15">
        <f t="shared" si="17"/>
        <v>5.3465708561862142</v>
      </c>
    </row>
    <row r="537" spans="2:8" x14ac:dyDescent="0.25">
      <c r="B537" s="15">
        <v>534</v>
      </c>
      <c r="C537" s="15">
        <f>(Data!$G$5-B537)/Data!$G$5</f>
        <v>0.64400000000000002</v>
      </c>
      <c r="D537" s="15">
        <f>Data!$C$11^2/((Parameters!$E$4+Parameters!$E$6/C537)^2+(Parameters!$E$5+Parameters!$E$7)^2)</f>
        <v>913.99499759506148</v>
      </c>
      <c r="E537" s="15">
        <f t="shared" si="16"/>
        <v>30.232350183124392</v>
      </c>
      <c r="F537" s="15">
        <f>3/(Data!$G$5*PI()/30)*D537*Parameters!$E$6/C537</f>
        <v>95.834759667711126</v>
      </c>
      <c r="G537" s="15">
        <f>Data!$C$11/((((SQRT((Parameters!$E$6/C537)^2+(Parameters!$E$7)^2))*1/(Parameters!$E$8))/((SQRT((Parameters!$E$6/C537)^2+(Parameters!$E$7)^2))+1/(Parameters!$E$8)))+(SQRT((Parameters!$E$4)^2+(Parameters!$E$5)^2)))</f>
        <v>30.641730159787759</v>
      </c>
      <c r="H537" s="15">
        <f t="shared" si="17"/>
        <v>5.3591132293651187</v>
      </c>
    </row>
    <row r="538" spans="2:8" x14ac:dyDescent="0.25">
      <c r="B538" s="15">
        <v>535</v>
      </c>
      <c r="C538" s="15">
        <f>(Data!$G$5-B538)/Data!$G$5</f>
        <v>0.64333333333333331</v>
      </c>
      <c r="D538" s="15">
        <f>Data!$C$11^2/((Parameters!$E$4+Parameters!$E$6/C538)^2+(Parameters!$E$5+Parameters!$E$7)^2)</f>
        <v>913.4767158581916</v>
      </c>
      <c r="E538" s="15">
        <f t="shared" si="16"/>
        <v>30.223777326108522</v>
      </c>
      <c r="F538" s="15">
        <f>3/(Data!$G$5*PI()/30)*D538*Parameters!$E$6/C538</f>
        <v>95.879670793245879</v>
      </c>
      <c r="G538" s="15">
        <f>Data!$C$11/((((SQRT((Parameters!$E$6/C538)^2+(Parameters!$E$7)^2))*1/(Parameters!$E$8))/((SQRT((Parameters!$E$6/C538)^2+(Parameters!$E$7)^2))+1/(Parameters!$E$8)))+(SQRT((Parameters!$E$4)^2+(Parameters!$E$5)^2)))</f>
        <v>30.632362874479309</v>
      </c>
      <c r="H538" s="15">
        <f t="shared" si="17"/>
        <v>5.3716651708359322</v>
      </c>
    </row>
    <row r="539" spans="2:8" x14ac:dyDescent="0.25">
      <c r="B539" s="15">
        <v>536</v>
      </c>
      <c r="C539" s="15">
        <f>(Data!$G$5-B539)/Data!$G$5</f>
        <v>0.64266666666666672</v>
      </c>
      <c r="D539" s="15">
        <f>Data!$C$11^2/((Parameters!$E$4+Parameters!$E$6/C539)^2+(Parameters!$E$5+Parameters!$E$7)^2)</f>
        <v>912.95757331408265</v>
      </c>
      <c r="E539" s="15">
        <f t="shared" si="16"/>
        <v>30.215187792136632</v>
      </c>
      <c r="F539" s="15">
        <f>3/(Data!$G$5*PI()/30)*D539*Parameters!$E$6/C539</f>
        <v>95.924584650248121</v>
      </c>
      <c r="G539" s="15">
        <f>Data!$C$11/((((SQRT((Parameters!$E$6/C539)^2+(Parameters!$E$7)^2))*1/(Parameters!$E$8))/((SQRT((Parameters!$E$6/C539)^2+(Parameters!$E$7)^2))+1/(Parameters!$E$8)))+(SQRT((Parameters!$E$4)^2+(Parameters!$E$5)^2)))</f>
        <v>30.622978190630885</v>
      </c>
      <c r="H539" s="15">
        <f t="shared" si="17"/>
        <v>5.3842266717875749</v>
      </c>
    </row>
    <row r="540" spans="2:8" x14ac:dyDescent="0.25">
      <c r="B540" s="15">
        <v>537</v>
      </c>
      <c r="C540" s="15">
        <f>(Data!$G$5-B540)/Data!$G$5</f>
        <v>0.64200000000000002</v>
      </c>
      <c r="D540" s="15">
        <f>Data!$C$11^2/((Parameters!$E$4+Parameters!$E$6/C540)^2+(Parameters!$E$5+Parameters!$E$7)^2)</f>
        <v>912.43756822463354</v>
      </c>
      <c r="E540" s="15">
        <f t="shared" si="16"/>
        <v>30.206581538211726</v>
      </c>
      <c r="F540" s="15">
        <f>3/(Data!$G$5*PI()/30)*D540*Parameters!$E$6/C540</f>
        <v>95.969501064414999</v>
      </c>
      <c r="G540" s="15">
        <f>Data!$C$11/((((SQRT((Parameters!$E$6/C540)^2+(Parameters!$E$7)^2))*1/(Parameters!$E$8))/((SQRT((Parameters!$E$6/C540)^2+(Parameters!$E$7)^2))+1/(Parameters!$E$8)))+(SQRT((Parameters!$E$4)^2+(Parameters!$E$5)^2)))</f>
        <v>30.613576070181413</v>
      </c>
      <c r="H540" s="15">
        <f t="shared" si="17"/>
        <v>5.3967977232763271</v>
      </c>
    </row>
    <row r="541" spans="2:8" x14ac:dyDescent="0.25">
      <c r="B541" s="15">
        <v>538</v>
      </c>
      <c r="C541" s="15">
        <f>(Data!$G$5-B541)/Data!$G$5</f>
        <v>0.64133333333333331</v>
      </c>
      <c r="D541" s="15">
        <f>Data!$C$11^2/((Parameters!$E$4+Parameters!$E$6/C541)^2+(Parameters!$E$5+Parameters!$E$7)^2)</f>
        <v>911.91669884842418</v>
      </c>
      <c r="E541" s="15">
        <f t="shared" si="16"/>
        <v>30.197958521205109</v>
      </c>
      <c r="F541" s="15">
        <f>3/(Data!$G$5*PI()/30)*D541*Parameters!$E$6/C541</f>
        <v>96.01441986036933</v>
      </c>
      <c r="G541" s="15">
        <f>Data!$C$11/((((SQRT((Parameters!$E$6/C541)^2+(Parameters!$E$7)^2))*1/(Parameters!$E$8))/((SQRT((Parameters!$E$6/C541)^2+(Parameters!$E$7)^2))+1/(Parameters!$E$8)))+(SQRT((Parameters!$E$4)^2+(Parameters!$E$5)^2)))</f>
        <v>30.60415647498008</v>
      </c>
      <c r="H541" s="15">
        <f t="shared" si="17"/>
        <v>5.4093783162249318</v>
      </c>
    </row>
    <row r="542" spans="2:8" x14ac:dyDescent="0.25">
      <c r="B542" s="15">
        <v>539</v>
      </c>
      <c r="C542" s="15">
        <f>(Data!$G$5-B542)/Data!$G$5</f>
        <v>0.64066666666666672</v>
      </c>
      <c r="D542" s="15">
        <f>Data!$C$11^2/((Parameters!$E$4+Parameters!$E$6/C542)^2+(Parameters!$E$5+Parameters!$E$7)^2)</f>
        <v>911.39496344071483</v>
      </c>
      <c r="E542" s="15">
        <f t="shared" si="16"/>
        <v>30.189318697855949</v>
      </c>
      <c r="F542" s="15">
        <f>3/(Data!$G$5*PI()/30)*D542*Parameters!$E$6/C542</f>
        <v>96.059340861654135</v>
      </c>
      <c r="G542" s="15">
        <f>Data!$C$11/((((SQRT((Parameters!$E$6/C542)^2+(Parameters!$E$7)^2))*1/(Parameters!$E$8))/((SQRT((Parameters!$E$6/C542)^2+(Parameters!$E$7)^2))+1/(Parameters!$E$8)))+(SQRT((Parameters!$E$4)^2+(Parameters!$E$5)^2)))</f>
        <v>30.594719366786236</v>
      </c>
      <c r="H542" s="15">
        <f t="shared" si="17"/>
        <v>5.4219684414217202</v>
      </c>
    </row>
    <row r="543" spans="2:8" x14ac:dyDescent="0.25">
      <c r="B543" s="15">
        <v>540</v>
      </c>
      <c r="C543" s="15">
        <f>(Data!$G$5-B543)/Data!$G$5</f>
        <v>0.64</v>
      </c>
      <c r="D543" s="15">
        <f>Data!$C$11^2/((Parameters!$E$4+Parameters!$E$6/C543)^2+(Parameters!$E$5+Parameters!$E$7)^2)</f>
        <v>910.87236025344623</v>
      </c>
      <c r="E543" s="15">
        <f t="shared" si="16"/>
        <v>30.180662024770864</v>
      </c>
      <c r="F543" s="15">
        <f>3/(Data!$G$5*PI()/30)*D543*Parameters!$E$6/C543</f>
        <v>96.104263890726941</v>
      </c>
      <c r="G543" s="15">
        <f>Data!$C$11/((((SQRT((Parameters!$E$6/C543)^2+(Parameters!$E$7)^2))*1/(Parameters!$E$8))/((SQRT((Parameters!$E$6/C543)^2+(Parameters!$E$7)^2))+1/(Parameters!$E$8)))+(SQRT((Parameters!$E$4)^2+(Parameters!$E$5)^2)))</f>
        <v>30.585264707269097</v>
      </c>
      <c r="H543" s="15">
        <f t="shared" si="17"/>
        <v>5.4345680895197264</v>
      </c>
    </row>
    <row r="544" spans="2:8" x14ac:dyDescent="0.25">
      <c r="B544" s="15">
        <v>541</v>
      </c>
      <c r="C544" s="15">
        <f>(Data!$G$5-B544)/Data!$G$5</f>
        <v>0.63933333333333331</v>
      </c>
      <c r="D544" s="15">
        <f>Data!$C$11^2/((Parameters!$E$4+Parameters!$E$6/C544)^2+(Parameters!$E$5+Parameters!$E$7)^2)</f>
        <v>910.34888753523705</v>
      </c>
      <c r="E544" s="15">
        <f t="shared" si="16"/>
        <v>30.171988458423435</v>
      </c>
      <c r="F544" s="15">
        <f>3/(Data!$G$5*PI()/30)*D544*Parameters!$E$6/C544</f>
        <v>96.149188768953877</v>
      </c>
      <c r="G544" s="15">
        <f>Data!$C$11/((((SQRT((Parameters!$E$6/C544)^2+(Parameters!$E$7)^2))*1/(Parameters!$E$8))/((SQRT((Parameters!$E$6/C544)^2+(Parameters!$E$7)^2))+1/(Parameters!$E$8)))+(SQRT((Parameters!$E$4)^2+(Parameters!$E$5)^2)))</f>
        <v>30.575792458007616</v>
      </c>
      <c r="H544" s="15">
        <f t="shared" si="17"/>
        <v>5.4471772510357859</v>
      </c>
    </row>
    <row r="545" spans="2:8" x14ac:dyDescent="0.25">
      <c r="B545" s="15">
        <v>542</v>
      </c>
      <c r="C545" s="15">
        <f>(Data!$G$5-B545)/Data!$G$5</f>
        <v>0.63866666666666672</v>
      </c>
      <c r="D545" s="15">
        <f>Data!$C$11^2/((Parameters!$E$4+Parameters!$E$6/C545)^2+(Parameters!$E$5+Parameters!$E$7)^2)</f>
        <v>909.82454353138519</v>
      </c>
      <c r="E545" s="15">
        <f t="shared" si="16"/>
        <v>30.163297955153798</v>
      </c>
      <c r="F545" s="15">
        <f>3/(Data!$G$5*PI()/30)*D545*Parameters!$E$6/C545</f>
        <v>96.194115316604083</v>
      </c>
      <c r="G545" s="15">
        <f>Data!$C$11/((((SQRT((Parameters!$E$6/C545)^2+(Parameters!$E$7)^2))*1/(Parameters!$E$8))/((SQRT((Parameters!$E$6/C545)^2+(Parameters!$E$7)^2))+1/(Parameters!$E$8)))+(SQRT((Parameters!$E$4)^2+(Parameters!$E$5)^2)))</f>
        <v>30.566302580490213</v>
      </c>
      <c r="H545" s="15">
        <f t="shared" si="17"/>
        <v>5.4597959163496448</v>
      </c>
    </row>
    <row r="546" spans="2:8" x14ac:dyDescent="0.25">
      <c r="B546" s="15">
        <v>543</v>
      </c>
      <c r="C546" s="15">
        <f>(Data!$G$5-B546)/Data!$G$5</f>
        <v>0.63800000000000001</v>
      </c>
      <c r="D546" s="15">
        <f>Data!$C$11^2/((Parameters!$E$4+Parameters!$E$6/C546)^2+(Parameters!$E$5+Parameters!$E$7)^2)</f>
        <v>909.29932648386523</v>
      </c>
      <c r="E546" s="15">
        <f t="shared" si="16"/>
        <v>30.154590471168152</v>
      </c>
      <c r="F546" s="15">
        <f>3/(Data!$G$5*PI()/30)*D546*Parameters!$E$6/C546</f>
        <v>96.239043352843822</v>
      </c>
      <c r="G546" s="15">
        <f>Data!$C$11/((((SQRT((Parameters!$E$6/C546)^2+(Parameters!$E$7)^2))*1/(Parameters!$E$8))/((SQRT((Parameters!$E$6/C546)^2+(Parameters!$E$7)^2))+1/(Parameters!$E$8)))+(SQRT((Parameters!$E$4)^2+(Parameters!$E$5)^2)))</f>
        <v>30.5567950361146</v>
      </c>
      <c r="H546" s="15">
        <f t="shared" si="17"/>
        <v>5.4724240757030485</v>
      </c>
    </row>
    <row r="547" spans="2:8" x14ac:dyDescent="0.25">
      <c r="B547" s="15">
        <v>544</v>
      </c>
      <c r="C547" s="15">
        <f>(Data!$G$5-B547)/Data!$G$5</f>
        <v>0.63733333333333331</v>
      </c>
      <c r="D547" s="15">
        <f>Data!$C$11^2/((Parameters!$E$4+Parameters!$E$6/C547)^2+(Parameters!$E$5+Parameters!$E$7)^2)</f>
        <v>908.77323463132961</v>
      </c>
      <c r="E547" s="15">
        <f t="shared" si="16"/>
        <v>30.145865962538373</v>
      </c>
      <c r="F547" s="15">
        <f>3/(Data!$G$5*PI()/30)*D547*Parameters!$E$6/C547</f>
        <v>96.283972695730654</v>
      </c>
      <c r="G547" s="15">
        <f>Data!$C$11/((((SQRT((Parameters!$E$6/C547)^2+(Parameters!$E$7)^2))*1/(Parameters!$E$8))/((SQRT((Parameters!$E$6/C547)^2+(Parameters!$E$7)^2))+1/(Parameters!$E$8)))+(SQRT((Parameters!$E$4)^2+(Parameters!$E$5)^2)))</f>
        <v>30.547269786187574</v>
      </c>
      <c r="H547" s="15">
        <f t="shared" si="17"/>
        <v>5.4850617191988373</v>
      </c>
    </row>
    <row r="548" spans="2:8" x14ac:dyDescent="0.25">
      <c r="B548" s="15">
        <v>545</v>
      </c>
      <c r="C548" s="15">
        <f>(Data!$G$5-B548)/Data!$G$5</f>
        <v>0.63666666666666671</v>
      </c>
      <c r="D548" s="15">
        <f>Data!$C$11^2/((Parameters!$E$4+Parameters!$E$6/C548)^2+(Parameters!$E$5+Parameters!$E$7)^2)</f>
        <v>908.24626620910669</v>
      </c>
      <c r="E548" s="15">
        <f t="shared" si="16"/>
        <v>30.137124385201496</v>
      </c>
      <c r="F548" s="15">
        <f>3/(Data!$G$5*PI()/30)*D548*Parameters!$E$6/C548</f>
        <v>96.328903162207567</v>
      </c>
      <c r="G548" s="15">
        <f>Data!$C$11/((((SQRT((Parameters!$E$6/C548)^2+(Parameters!$E$7)^2))*1/(Parameters!$E$8))/((SQRT((Parameters!$E$6/C548)^2+(Parameters!$E$7)^2))+1/(Parameters!$E$8)))+(SQRT((Parameters!$E$4)^2+(Parameters!$E$5)^2)))</f>
        <v>30.537726791924801</v>
      </c>
      <c r="H548" s="15">
        <f t="shared" si="17"/>
        <v>5.4977088368000286</v>
      </c>
    </row>
    <row r="549" spans="2:8" x14ac:dyDescent="0.25">
      <c r="B549" s="15">
        <v>546</v>
      </c>
      <c r="C549" s="15">
        <f>(Data!$G$5-B549)/Data!$G$5</f>
        <v>0.63600000000000001</v>
      </c>
      <c r="D549" s="15">
        <f>Data!$C$11^2/((Parameters!$E$4+Parameters!$E$6/C549)^2+(Parameters!$E$5+Parameters!$E$7)^2)</f>
        <v>907.71841944920095</v>
      </c>
      <c r="E549" s="15">
        <f t="shared" si="16"/>
        <v>30.12836569495931</v>
      </c>
      <c r="F549" s="15">
        <f>3/(Data!$G$5*PI()/30)*D549*Parameters!$E$6/C549</f>
        <v>96.373834568097138</v>
      </c>
      <c r="G549" s="15">
        <f>Data!$C$11/((((SQRT((Parameters!$E$6/C549)^2+(Parameters!$E$7)^2))*1/(Parameters!$E$8))/((SQRT((Parameters!$E$6/C549)^2+(Parameters!$E$7)^2))+1/(Parameters!$E$8)))+(SQRT((Parameters!$E$4)^2+(Parameters!$E$5)^2)))</f>
        <v>30.528166014450605</v>
      </c>
      <c r="H549" s="15">
        <f t="shared" si="17"/>
        <v>5.5103654183288988</v>
      </c>
    </row>
    <row r="550" spans="2:8" x14ac:dyDescent="0.25">
      <c r="B550" s="15">
        <v>547</v>
      </c>
      <c r="C550" s="15">
        <f>(Data!$G$5-B550)/Data!$G$5</f>
        <v>0.63533333333333331</v>
      </c>
      <c r="D550" s="15">
        <f>Data!$C$11^2/((Parameters!$E$4+Parameters!$E$6/C550)^2+(Parameters!$E$5+Parameters!$E$7)^2)</f>
        <v>907.18969258029301</v>
      </c>
      <c r="E550" s="15">
        <f t="shared" si="16"/>
        <v>30.119589847477886</v>
      </c>
      <c r="F550" s="15">
        <f>3/(Data!$G$5*PI()/30)*D550*Parameters!$E$6/C550</f>
        <v>96.418766728095576</v>
      </c>
      <c r="G550" s="15">
        <f>Data!$C$11/((((SQRT((Parameters!$E$6/C550)^2+(Parameters!$E$7)^2))*1/(Parameters!$E$8))/((SQRT((Parameters!$E$6/C550)^2+(Parameters!$E$7)^2))+1/(Parameters!$E$8)))+(SQRT((Parameters!$E$4)^2+(Parameters!$E$5)^2)))</f>
        <v>30.518587414797761</v>
      </c>
      <c r="H550" s="15">
        <f t="shared" si="17"/>
        <v>5.5230314534660545</v>
      </c>
    </row>
    <row r="551" spans="2:8" x14ac:dyDescent="0.25">
      <c r="B551" s="15">
        <v>548</v>
      </c>
      <c r="C551" s="15">
        <f>(Data!$G$5-B551)/Data!$G$5</f>
        <v>0.63466666666666671</v>
      </c>
      <c r="D551" s="15">
        <f>Data!$C$11^2/((Parameters!$E$4+Parameters!$E$6/C551)^2+(Parameters!$E$5+Parameters!$E$7)^2)</f>
        <v>906.6600838277385</v>
      </c>
      <c r="E551" s="15">
        <f t="shared" si="16"/>
        <v>30.110796798287129</v>
      </c>
      <c r="F551" s="15">
        <f>3/(Data!$G$5*PI()/30)*D551*Parameters!$E$6/C551</f>
        <v>96.463699455766786</v>
      </c>
      <c r="G551" s="15">
        <f>Data!$C$11/((((SQRT((Parameters!$E$6/C551)^2+(Parameters!$E$7)^2))*1/(Parameters!$E$8))/((SQRT((Parameters!$E$6/C551)^2+(Parameters!$E$7)^2))+1/(Parameters!$E$8)))+(SQRT((Parameters!$E$4)^2+(Parameters!$E$5)^2)))</f>
        <v>30.508990953907297</v>
      </c>
      <c r="H551" s="15">
        <f t="shared" si="17"/>
        <v>5.5357069317495062</v>
      </c>
    </row>
    <row r="552" spans="2:8" x14ac:dyDescent="0.25">
      <c r="B552" s="15">
        <v>549</v>
      </c>
      <c r="C552" s="15">
        <f>(Data!$G$5-B552)/Data!$G$5</f>
        <v>0.63400000000000001</v>
      </c>
      <c r="D552" s="15">
        <f>Data!$C$11^2/((Parameters!$E$4+Parameters!$E$6/C552)^2+(Parameters!$E$5+Parameters!$E$7)^2)</f>
        <v>906.12959141356805</v>
      </c>
      <c r="E552" s="15">
        <f t="shared" si="16"/>
        <v>30.10198650278031</v>
      </c>
      <c r="F552" s="15">
        <f>3/(Data!$G$5*PI()/30)*D552*Parameters!$E$6/C552</f>
        <v>96.508632563536338</v>
      </c>
      <c r="G552" s="15">
        <f>Data!$C$11/((((SQRT((Parameters!$E$6/C552)^2+(Parameters!$E$7)^2))*1/(Parameters!$E$8))/((SQRT((Parameters!$E$6/C552)^2+(Parameters!$E$7)^2))+1/(Parameters!$E$8)))+(SQRT((Parameters!$E$4)^2+(Parameters!$E$5)^2)))</f>
        <v>30.499376592628263</v>
      </c>
      <c r="H552" s="15">
        <f t="shared" si="17"/>
        <v>5.5483918425737251</v>
      </c>
    </row>
    <row r="553" spans="2:8" x14ac:dyDescent="0.25">
      <c r="B553" s="15">
        <v>550</v>
      </c>
      <c r="C553" s="15">
        <f>(Data!$G$5-B553)/Data!$G$5</f>
        <v>0.6333333333333333</v>
      </c>
      <c r="D553" s="15">
        <f>Data!$C$11^2/((Parameters!$E$4+Parameters!$E$6/C553)^2+(Parameters!$E$5+Parameters!$E$7)^2)</f>
        <v>905.59821355648762</v>
      </c>
      <c r="E553" s="15">
        <f t="shared" si="16"/>
        <v>30.093158916213625</v>
      </c>
      <c r="F553" s="15">
        <f>3/(Data!$G$5*PI()/30)*D553*Parameters!$E$6/C553</f>
        <v>96.553565862685574</v>
      </c>
      <c r="G553" s="15">
        <f>Data!$C$11/((((SQRT((Parameters!$E$6/C553)^2+(Parameters!$E$7)^2))*1/(Parameters!$E$8))/((SQRT((Parameters!$E$6/C553)^2+(Parameters!$E$7)^2))+1/(Parameters!$E$8)))+(SQRT((Parameters!$E$4)^2+(Parameters!$E$5)^2)))</f>
        <v>30.48974429171755</v>
      </c>
      <c r="H553" s="15">
        <f t="shared" si="17"/>
        <v>5.5610861751887066</v>
      </c>
    </row>
    <row r="554" spans="2:8" x14ac:dyDescent="0.25">
      <c r="B554" s="15">
        <v>551</v>
      </c>
      <c r="C554" s="15">
        <f>(Data!$G$5-B554)/Data!$G$5</f>
        <v>0.63266666666666671</v>
      </c>
      <c r="D554" s="15">
        <f>Data!$C$11^2/((Parameters!$E$4+Parameters!$E$6/C554)^2+(Parameters!$E$5+Parameters!$E$7)^2)</f>
        <v>905.0659484718783</v>
      </c>
      <c r="E554" s="15">
        <f t="shared" si="16"/>
        <v>30.084313993705727</v>
      </c>
      <c r="F554" s="15">
        <f>3/(Data!$G$5*PI()/30)*D554*Parameters!$E$6/C554</f>
        <v>96.598499163345494</v>
      </c>
      <c r="G554" s="15">
        <f>Data!$C$11/((((SQRT((Parameters!$E$6/C554)^2+(Parameters!$E$7)^2))*1/(Parameters!$E$8))/((SQRT((Parameters!$E$6/C554)^2+(Parameters!$E$7)^2))+1/(Parameters!$E$8)))+(SQRT((Parameters!$E$4)^2+(Parameters!$E$5)^2)))</f>
        <v>30.48009401183965</v>
      </c>
      <c r="H554" s="15">
        <f t="shared" si="17"/>
        <v>5.5737899186990223</v>
      </c>
    </row>
    <row r="555" spans="2:8" x14ac:dyDescent="0.25">
      <c r="B555" s="15">
        <v>552</v>
      </c>
      <c r="C555" s="15">
        <f>(Data!$G$5-B555)/Data!$G$5</f>
        <v>0.63200000000000001</v>
      </c>
      <c r="D555" s="15">
        <f>Data!$C$11^2/((Parameters!$E$4+Parameters!$E$6/C555)^2+(Parameters!$E$5+Parameters!$E$7)^2)</f>
        <v>904.53279437179503</v>
      </c>
      <c r="E555" s="15">
        <f t="shared" si="16"/>
        <v>30.075451690237255</v>
      </c>
      <c r="F555" s="15">
        <f>3/(Data!$G$5*PI()/30)*D555*Parameters!$E$6/C555</f>
        <v>96.643432274490635</v>
      </c>
      <c r="G555" s="15">
        <f>Data!$C$11/((((SQRT((Parameters!$E$6/C555)^2+(Parameters!$E$7)^2))*1/(Parameters!$E$8))/((SQRT((Parameters!$E$6/C555)^2+(Parameters!$E$7)^2))+1/(Parameters!$E$8)))+(SQRT((Parameters!$E$4)^2+(Parameters!$E$5)^2)))</f>
        <v>30.470425713566467</v>
      </c>
      <c r="H555" s="15">
        <f t="shared" si="17"/>
        <v>5.586503062062862</v>
      </c>
    </row>
    <row r="556" spans="2:8" x14ac:dyDescent="0.25">
      <c r="B556" s="15">
        <v>553</v>
      </c>
      <c r="C556" s="15">
        <f>(Data!$G$5-B556)/Data!$G$5</f>
        <v>0.6313333333333333</v>
      </c>
      <c r="D556" s="15">
        <f>Data!$C$11^2/((Parameters!$E$4+Parameters!$E$6/C556)^2+(Parameters!$E$5+Parameters!$E$7)^2)</f>
        <v>903.99874946496845</v>
      </c>
      <c r="E556" s="15">
        <f t="shared" si="16"/>
        <v>30.066571960650393</v>
      </c>
      <c r="F556" s="15">
        <f>3/(Data!$G$5*PI()/30)*D556*Parameters!$E$6/C556</f>
        <v>96.688365003933086</v>
      </c>
      <c r="G556" s="15">
        <f>Data!$C$11/((((SQRT((Parameters!$E$6/C556)^2+(Parameters!$E$7)^2))*1/(Parameters!$E$8))/((SQRT((Parameters!$E$6/C556)^2+(Parameters!$E$7)^2))+1/(Parameters!$E$8)))+(SQRT((Parameters!$E$4)^2+(Parameters!$E$5)^2)))</f>
        <v>30.460739357377086</v>
      </c>
      <c r="H556" s="15">
        <f t="shared" si="17"/>
        <v>5.5992255940910818</v>
      </c>
    </row>
    <row r="557" spans="2:8" x14ac:dyDescent="0.25">
      <c r="B557" s="15">
        <v>554</v>
      </c>
      <c r="C557" s="15">
        <f>(Data!$G$5-B557)/Data!$G$5</f>
        <v>0.63066666666666671</v>
      </c>
      <c r="D557" s="15">
        <f>Data!$C$11^2/((Parameters!$E$4+Parameters!$E$6/C557)^2+(Parameters!$E$5+Parameters!$E$7)^2)</f>
        <v>903.46381195680408</v>
      </c>
      <c r="E557" s="15">
        <f t="shared" si="16"/>
        <v>30.057674759648393</v>
      </c>
      <c r="F557" s="15">
        <f>3/(Data!$G$5*PI()/30)*D557*Parameters!$E$6/C557</f>
        <v>96.733297158316219</v>
      </c>
      <c r="G557" s="15">
        <f>Data!$C$11/((((SQRT((Parameters!$E$6/C557)^2+(Parameters!$E$7)^2))*1/(Parameters!$E$8))/((SQRT((Parameters!$E$6/C557)^2+(Parameters!$E$7)^2))+1/(Parameters!$E$8)))+(SQRT((Parameters!$E$4)^2+(Parameters!$E$5)^2)))</f>
        <v>30.451034903657593</v>
      </c>
      <c r="H557" s="15">
        <f t="shared" si="17"/>
        <v>5.6119575034462308</v>
      </c>
    </row>
    <row r="558" spans="2:8" x14ac:dyDescent="0.25">
      <c r="B558" s="15">
        <v>555</v>
      </c>
      <c r="C558" s="15">
        <f>(Data!$G$5-B558)/Data!$G$5</f>
        <v>0.63</v>
      </c>
      <c r="D558" s="15">
        <f>Data!$C$11^2/((Parameters!$E$4+Parameters!$E$6/C558)^2+(Parameters!$E$5+Parameters!$E$7)^2)</f>
        <v>902.92798004938209</v>
      </c>
      <c r="E558" s="15">
        <f t="shared" si="16"/>
        <v>30.048760041795102</v>
      </c>
      <c r="F558" s="15">
        <f>3/(Data!$G$5*PI()/30)*D558*Parameters!$E$6/C558</f>
        <v>96.778228543108696</v>
      </c>
      <c r="G558" s="15">
        <f>Data!$C$11/((((SQRT((Parameters!$E$6/C558)^2+(Parameters!$E$7)^2))*1/(Parameters!$E$8))/((SQRT((Parameters!$E$6/C558)^2+(Parameters!$E$7)^2))+1/(Parameters!$E$8)))+(SQRT((Parameters!$E$4)^2+(Parameters!$E$5)^2)))</f>
        <v>30.44131231270082</v>
      </c>
      <c r="H558" s="15">
        <f t="shared" si="17"/>
        <v>5.624698778641589</v>
      </c>
    </row>
    <row r="559" spans="2:8" x14ac:dyDescent="0.25">
      <c r="B559" s="15">
        <v>556</v>
      </c>
      <c r="C559" s="15">
        <f>(Data!$G$5-B559)/Data!$G$5</f>
        <v>0.6293333333333333</v>
      </c>
      <c r="D559" s="15">
        <f>Data!$C$11^2/((Parameters!$E$4+Parameters!$E$6/C559)^2+(Parameters!$E$5+Parameters!$E$7)^2)</f>
        <v>902.39125194145856</v>
      </c>
      <c r="E559" s="15">
        <f t="shared" si="16"/>
        <v>30.039827761514523</v>
      </c>
      <c r="F559" s="15">
        <f>3/(Data!$G$5*PI()/30)*D559*Parameters!$E$6/C559</f>
        <v>96.823158962598072</v>
      </c>
      <c r="G559" s="15">
        <f>Data!$C$11/((((SQRT((Parameters!$E$6/C559)^2+(Parameters!$E$7)^2))*1/(Parameters!$E$8))/((SQRT((Parameters!$E$6/C559)^2+(Parameters!$E$7)^2))+1/(Parameters!$E$8)))+(SQRT((Parameters!$E$4)^2+(Parameters!$E$5)^2)))</f>
        <v>30.431571544706173</v>
      </c>
      <c r="H559" s="15">
        <f t="shared" si="17"/>
        <v>5.6374494080401893</v>
      </c>
    </row>
    <row r="560" spans="2:8" x14ac:dyDescent="0.25">
      <c r="B560" s="15">
        <v>557</v>
      </c>
      <c r="C560" s="15">
        <f>(Data!$G$5-B560)/Data!$G$5</f>
        <v>0.62866666666666671</v>
      </c>
      <c r="D560" s="15">
        <f>Data!$C$11^2/((Parameters!$E$4+Parameters!$E$6/C560)^2+(Parameters!$E$5+Parameters!$E$7)^2)</f>
        <v>901.8536258284654</v>
      </c>
      <c r="E560" s="15">
        <f t="shared" si="16"/>
        <v>30.030877873090315</v>
      </c>
      <c r="F560" s="15">
        <f>3/(Data!$G$5*PI()/30)*D560*Parameters!$E$6/C560</f>
        <v>96.868088219884783</v>
      </c>
      <c r="G560" s="15">
        <f>Data!$C$11/((((SQRT((Parameters!$E$6/C560)^2+(Parameters!$E$7)^2))*1/(Parameters!$E$8))/((SQRT((Parameters!$E$6/C560)^2+(Parameters!$E$7)^2))+1/(Parameters!$E$8)))+(SQRT((Parameters!$E$4)^2+(Parameters!$E$5)^2)))</f>
        <v>30.421812559779415</v>
      </c>
      <c r="H560" s="15">
        <f t="shared" si="17"/>
        <v>5.6502093798538358</v>
      </c>
    </row>
    <row r="561" spans="2:8" x14ac:dyDescent="0.25">
      <c r="B561" s="15">
        <v>558</v>
      </c>
      <c r="C561" s="15">
        <f>(Data!$G$5-B561)/Data!$G$5</f>
        <v>0.628</v>
      </c>
      <c r="D561" s="15">
        <f>Data!$C$11^2/((Parameters!$E$4+Parameters!$E$6/C561)^2+(Parameters!$E$5+Parameters!$E$7)^2)</f>
        <v>901.31509990250993</v>
      </c>
      <c r="E561" s="15">
        <f t="shared" si="16"/>
        <v>30.021910330665335</v>
      </c>
      <c r="F561" s="15">
        <f>3/(Data!$G$5*PI()/30)*D561*Parameters!$E$6/C561</f>
        <v>96.913016116875681</v>
      </c>
      <c r="G561" s="15">
        <f>Data!$C$11/((((SQRT((Parameters!$E$6/C561)^2+(Parameters!$E$7)^2))*1/(Parameters!$E$8))/((SQRT((Parameters!$E$6/C561)^2+(Parameters!$E$7)^2))+1/(Parameters!$E$8)))+(SQRT((Parameters!$E$4)^2+(Parameters!$E$5)^2)))</f>
        <v>30.412035317932403</v>
      </c>
      <c r="H561" s="15">
        <f t="shared" si="17"/>
        <v>5.6629786821421098</v>
      </c>
    </row>
    <row r="562" spans="2:8" x14ac:dyDescent="0.25">
      <c r="B562" s="15">
        <v>559</v>
      </c>
      <c r="C562" s="15">
        <f>(Data!$G$5-B562)/Data!$G$5</f>
        <v>0.6273333333333333</v>
      </c>
      <c r="D562" s="15">
        <f>Data!$C$11^2/((Parameters!$E$4+Parameters!$E$6/C562)^2+(Parameters!$E$5+Parameters!$E$7)^2)</f>
        <v>900.77567235237655</v>
      </c>
      <c r="E562" s="15">
        <f t="shared" si="16"/>
        <v>30.012925088241175</v>
      </c>
      <c r="F562" s="15">
        <f>3/(Data!$G$5*PI()/30)*D562*Parameters!$E$6/C562</f>
        <v>96.957942454277884</v>
      </c>
      <c r="G562" s="15">
        <f>Data!$C$11/((((SQRT((Parameters!$E$6/C562)^2+(Parameters!$E$7)^2))*1/(Parameters!$E$8))/((SQRT((Parameters!$E$6/C562)^2+(Parameters!$E$7)^2))+1/(Parameters!$E$8)))+(SQRT((Parameters!$E$4)^2+(Parameters!$E$5)^2)))</f>
        <v>30.40223977908294</v>
      </c>
      <c r="H562" s="15">
        <f t="shared" si="17"/>
        <v>5.6757573028113866</v>
      </c>
    </row>
    <row r="563" spans="2:8" x14ac:dyDescent="0.25">
      <c r="B563" s="15">
        <v>560</v>
      </c>
      <c r="C563" s="15">
        <f>(Data!$G$5-B563)/Data!$G$5</f>
        <v>0.62666666666666671</v>
      </c>
      <c r="D563" s="15">
        <f>Data!$C$11^2/((Parameters!$E$4+Parameters!$E$6/C563)^2+(Parameters!$E$5+Parameters!$E$7)^2)</f>
        <v>900.23534136352703</v>
      </c>
      <c r="E563" s="15">
        <f t="shared" si="16"/>
        <v>30.003922099677684</v>
      </c>
      <c r="F563" s="15">
        <f>3/(Data!$G$5*PI()/30)*D563*Parameters!$E$6/C563</f>
        <v>97.002867031592359</v>
      </c>
      <c r="G563" s="15">
        <f>Data!$C$11/((((SQRT((Parameters!$E$6/C563)^2+(Parameters!$E$7)^2))*1/(Parameters!$E$8))/((SQRT((Parameters!$E$6/C563)^2+(Parameters!$E$7)^2))+1/(Parameters!$E$8)))+(SQRT((Parameters!$E$4)^2+(Parameters!$E$5)^2)))</f>
        <v>30.392425903054548</v>
      </c>
      <c r="H563" s="15">
        <f t="shared" si="17"/>
        <v>5.6885452296138306</v>
      </c>
    </row>
    <row r="564" spans="2:8" x14ac:dyDescent="0.25">
      <c r="B564" s="15">
        <v>561</v>
      </c>
      <c r="C564" s="15">
        <f>(Data!$G$5-B564)/Data!$G$5</f>
        <v>0.626</v>
      </c>
      <c r="D564" s="15">
        <f>Data!$C$11^2/((Parameters!$E$4+Parameters!$E$6/C564)^2+(Parameters!$E$5+Parameters!$E$7)^2)</f>
        <v>899.69410511810065</v>
      </c>
      <c r="E564" s="15">
        <f t="shared" si="16"/>
        <v>29.994901318692492</v>
      </c>
      <c r="F564" s="15">
        <f>3/(Data!$G$5*PI()/30)*D564*Parameters!$E$6/C564</f>
        <v>97.047789647107763</v>
      </c>
      <c r="G564" s="15">
        <f>Data!$C$11/((((SQRT((Parameters!$E$6/C564)^2+(Parameters!$E$7)^2))*1/(Parameters!$E$8))/((SQRT((Parameters!$E$6/C564)^2+(Parameters!$E$7)^2))+1/(Parameters!$E$8)))+(SQRT((Parameters!$E$4)^2+(Parameters!$E$5)^2)))</f>
        <v>30.382593649576204</v>
      </c>
      <c r="H564" s="15">
        <f t="shared" si="17"/>
        <v>5.7013424501464005</v>
      </c>
    </row>
    <row r="565" spans="2:8" x14ac:dyDescent="0.25">
      <c r="B565" s="15">
        <v>562</v>
      </c>
      <c r="C565" s="15">
        <f>(Data!$G$5-B565)/Data!$G$5</f>
        <v>0.6253333333333333</v>
      </c>
      <c r="D565" s="15">
        <f>Data!$C$11^2/((Parameters!$E$4+Parameters!$E$6/C565)^2+(Parameters!$E$5+Parameters!$E$7)^2)</f>
        <v>899.15196179491477</v>
      </c>
      <c r="E565" s="15">
        <f t="shared" si="16"/>
        <v>29.985862698860522</v>
      </c>
      <c r="F565" s="15">
        <f>3/(Data!$G$5*PI()/30)*D565*Parameters!$E$6/C565</f>
        <v>97.092710097893701</v>
      </c>
      <c r="G565" s="15">
        <f>Data!$C$11/((((SQRT((Parameters!$E$6/C565)^2+(Parameters!$E$7)^2))*1/(Parameters!$E$8))/((SQRT((Parameters!$E$6/C565)^2+(Parameters!$E$7)^2))+1/(Parameters!$E$8)))+(SQRT((Parameters!$E$4)^2+(Parameters!$E$5)^2)))</f>
        <v>30.372742978282194</v>
      </c>
      <c r="H565" s="15">
        <f t="shared" si="17"/>
        <v>5.7141489518498165</v>
      </c>
    </row>
    <row r="566" spans="2:8" x14ac:dyDescent="0.25">
      <c r="B566" s="15">
        <v>563</v>
      </c>
      <c r="C566" s="15">
        <f>(Data!$G$5-B566)/Data!$G$5</f>
        <v>0.6246666666666667</v>
      </c>
      <c r="D566" s="15">
        <f>Data!$C$11^2/((Parameters!$E$4+Parameters!$E$6/C566)^2+(Parameters!$E$5+Parameters!$E$7)^2)</f>
        <v>898.60890956946719</v>
      </c>
      <c r="E566" s="15">
        <f t="shared" si="16"/>
        <v>29.976806193613541</v>
      </c>
      <c r="F566" s="15">
        <f>3/(Data!$G$5*PI()/30)*D566*Parameters!$E$6/C566</f>
        <v>97.137628179794703</v>
      </c>
      <c r="G566" s="15">
        <f>Data!$C$11/((((SQRT((Parameters!$E$6/C566)^2+(Parameters!$E$7)^2))*1/(Parameters!$E$8))/((SQRT((Parameters!$E$6/C566)^2+(Parameters!$E$7)^2))+1/(Parameters!$E$8)))+(SQRT((Parameters!$E$4)^2+(Parameters!$E$5)^2)))</f>
        <v>30.362873848711846</v>
      </c>
      <c r="H566" s="15">
        <f t="shared" si="17"/>
        <v>5.726964722007569</v>
      </c>
    </row>
    <row r="567" spans="2:8" x14ac:dyDescent="0.25">
      <c r="B567" s="15">
        <v>564</v>
      </c>
      <c r="C567" s="15">
        <f>(Data!$G$5-B567)/Data!$G$5</f>
        <v>0.624</v>
      </c>
      <c r="D567" s="15">
        <f>Data!$C$11^2/((Parameters!$E$4+Parameters!$E$6/C567)^2+(Parameters!$E$5+Parameters!$E$7)^2)</f>
        <v>898.0649466139339</v>
      </c>
      <c r="E567" s="15">
        <f t="shared" si="16"/>
        <v>29.96773175623964</v>
      </c>
      <c r="F567" s="15">
        <f>3/(Data!$G$5*PI()/30)*D567*Parameters!$E$6/C567</f>
        <v>97.182543687423419</v>
      </c>
      <c r="G567" s="15">
        <f>Data!$C$11/((((SQRT((Parameters!$E$6/C567)^2+(Parameters!$E$7)^2))*1/(Parameters!$E$8))/((SQRT((Parameters!$E$6/C567)^2+(Parameters!$E$7)^2))+1/(Parameters!$E$8)))+(SQRT((Parameters!$E$4)^2+(Parameters!$E$5)^2)))</f>
        <v>30.352986220309351</v>
      </c>
      <c r="H567" s="15">
        <f t="shared" si="17"/>
        <v>5.7397897477448767</v>
      </c>
    </row>
    <row r="568" spans="2:8" x14ac:dyDescent="0.25">
      <c r="B568" s="15">
        <v>565</v>
      </c>
      <c r="C568" s="15">
        <f>(Data!$G$5-B568)/Data!$G$5</f>
        <v>0.62333333333333329</v>
      </c>
      <c r="D568" s="15">
        <f>Data!$C$11^2/((Parameters!$E$4+Parameters!$E$6/C568)^2+(Parameters!$E$5+Parameters!$E$7)^2)</f>
        <v>897.52007109717385</v>
      </c>
      <c r="E568" s="15">
        <f t="shared" si="16"/>
        <v>29.958639339882808</v>
      </c>
      <c r="F568" s="15">
        <f>3/(Data!$G$5*PI()/30)*D568*Parameters!$E$6/C568</f>
        <v>97.227456414154446</v>
      </c>
      <c r="G568" s="15">
        <f>Data!$C$11/((((SQRT((Parameters!$E$6/C568)^2+(Parameters!$E$7)^2))*1/(Parameters!$E$8))/((SQRT((Parameters!$E$6/C568)^2+(Parameters!$E$7)^2))+1/(Parameters!$E$8)))+(SQRT((Parameters!$E$4)^2+(Parameters!$E$5)^2)))</f>
        <v>30.34308005242352</v>
      </c>
      <c r="H568" s="15">
        <f t="shared" si="17"/>
        <v>5.7526240160276698</v>
      </c>
    </row>
    <row r="569" spans="2:8" x14ac:dyDescent="0.25">
      <c r="B569" s="15">
        <v>566</v>
      </c>
      <c r="C569" s="15">
        <f>(Data!$G$5-B569)/Data!$G$5</f>
        <v>0.6226666666666667</v>
      </c>
      <c r="D569" s="15">
        <f>Data!$C$11^2/((Parameters!$E$4+Parameters!$E$6/C569)^2+(Parameters!$E$5+Parameters!$E$7)^2)</f>
        <v>896.97428118472703</v>
      </c>
      <c r="E569" s="15">
        <f t="shared" si="16"/>
        <v>29.949528897542397</v>
      </c>
      <c r="F569" s="15">
        <f>3/(Data!$G$5*PI()/30)*D569*Parameters!$E$6/C569</f>
        <v>97.272366152117527</v>
      </c>
      <c r="G569" s="15">
        <f>Data!$C$11/((((SQRT((Parameters!$E$6/C569)^2+(Parameters!$E$7)^2))*1/(Parameters!$E$8))/((SQRT((Parameters!$E$6/C569)^2+(Parameters!$E$7)^2))+1/(Parameters!$E$8)))+(SQRT((Parameters!$E$4)^2+(Parameters!$E$5)^2)))</f>
        <v>30.333155304307596</v>
      </c>
      <c r="H569" s="15">
        <f t="shared" si="17"/>
        <v>5.7654675136615507</v>
      </c>
    </row>
    <row r="570" spans="2:8" x14ac:dyDescent="0.25">
      <c r="B570" s="15">
        <v>567</v>
      </c>
      <c r="C570" s="15">
        <f>(Data!$G$5-B570)/Data!$G$5</f>
        <v>0.622</v>
      </c>
      <c r="D570" s="15">
        <f>Data!$C$11^2/((Parameters!$E$4+Parameters!$E$6/C570)^2+(Parameters!$E$5+Parameters!$E$7)^2)</f>
        <v>896.42757503881717</v>
      </c>
      <c r="E570" s="15">
        <f t="shared" si="16"/>
        <v>29.940400382072667</v>
      </c>
      <c r="F570" s="15">
        <f>3/(Data!$G$5*PI()/30)*D570*Parameters!$E$6/C570</f>
        <v>97.31727269219131</v>
      </c>
      <c r="G570" s="15">
        <f>Data!$C$11/((((SQRT((Parameters!$E$6/C570)^2+(Parameters!$E$7)^2))*1/(Parameters!$E$8))/((SQRT((Parameters!$E$6/C570)^2+(Parameters!$E$7)^2))+1/(Parameters!$E$8)))+(SQRT((Parameters!$E$4)^2+(Parameters!$E$5)^2)))</f>
        <v>30.323211935119005</v>
      </c>
      <c r="H570" s="15">
        <f t="shared" si="17"/>
        <v>5.778320227290755</v>
      </c>
    </row>
    <row r="571" spans="2:8" x14ac:dyDescent="0.25">
      <c r="B571" s="15">
        <v>568</v>
      </c>
      <c r="C571" s="15">
        <f>(Data!$G$5-B571)/Data!$G$5</f>
        <v>0.62133333333333329</v>
      </c>
      <c r="D571" s="15">
        <f>Data!$C$11^2/((Parameters!$E$4+Parameters!$E$6/C571)^2+(Parameters!$E$5+Parameters!$E$7)^2)</f>
        <v>895.87995081835186</v>
      </c>
      <c r="E571" s="15">
        <f t="shared" si="16"/>
        <v>29.9312537461823</v>
      </c>
      <c r="F571" s="15">
        <f>3/(Data!$G$5*PI()/30)*D571*Parameters!$E$6/C571</f>
        <v>97.362175823996395</v>
      </c>
      <c r="G571" s="15">
        <f>Data!$C$11/((((SQRT((Parameters!$E$6/C571)^2+(Parameters!$E$7)^2))*1/(Parameters!$E$8))/((SQRT((Parameters!$E$6/C571)^2+(Parameters!$E$7)^2))+1/(Parameters!$E$8)))+(SQRT((Parameters!$E$4)^2+(Parameters!$E$5)^2)))</f>
        <v>30.313249903919161</v>
      </c>
      <c r="H571" s="15">
        <f t="shared" si="17"/>
        <v>5.7911821433970996</v>
      </c>
    </row>
    <row r="572" spans="2:8" x14ac:dyDescent="0.25">
      <c r="B572" s="15">
        <v>569</v>
      </c>
      <c r="C572" s="15">
        <f>(Data!$G$5-B572)/Data!$G$5</f>
        <v>0.6206666666666667</v>
      </c>
      <c r="D572" s="15">
        <f>Data!$C$11^2/((Parameters!$E$4+Parameters!$E$6/C572)^2+(Parameters!$E$5+Parameters!$E$7)^2)</f>
        <v>895.33140667892485</v>
      </c>
      <c r="E572" s="15">
        <f t="shared" si="16"/>
        <v>29.922088942433895</v>
      </c>
      <c r="F572" s="15">
        <f>3/(Data!$G$5*PI()/30)*D572*Parameters!$E$6/C572</f>
        <v>97.407075335889076</v>
      </c>
      <c r="G572" s="15">
        <f>Data!$C$11/((((SQRT((Parameters!$E$6/C572)^2+(Parameters!$E$7)^2))*1/(Parameters!$E$8))/((SQRT((Parameters!$E$6/C572)^2+(Parameters!$E$7)^2))+1/(Parameters!$E$8)))+(SQRT((Parameters!$E$4)^2+(Parameters!$E$5)^2)))</f>
        <v>30.303269169673253</v>
      </c>
      <c r="H572" s="15">
        <f t="shared" si="17"/>
        <v>5.8040532482989393</v>
      </c>
    </row>
    <row r="573" spans="2:8" x14ac:dyDescent="0.25">
      <c r="B573" s="15">
        <v>570</v>
      </c>
      <c r="C573" s="15">
        <f>(Data!$G$5-B573)/Data!$G$5</f>
        <v>0.62</v>
      </c>
      <c r="D573" s="15">
        <f>Data!$C$11^2/((Parameters!$E$4+Parameters!$E$6/C573)^2+(Parameters!$E$5+Parameters!$E$7)^2)</f>
        <v>894.78194077281591</v>
      </c>
      <c r="E573" s="15">
        <f t="shared" si="16"/>
        <v>29.912905923243496</v>
      </c>
      <c r="F573" s="15">
        <f>3/(Data!$G$5*PI()/30)*D573*Parameters!$E$6/C573</f>
        <v>97.451971014954381</v>
      </c>
      <c r="G573" s="15">
        <f>Data!$C$11/((((SQRT((Parameters!$E$6/C573)^2+(Parameters!$E$7)^2))*1/(Parameters!$E$8))/((SQRT((Parameters!$E$6/C573)^2+(Parameters!$E$7)^2))+1/(Parameters!$E$8)))+(SQRT((Parameters!$E$4)^2+(Parameters!$E$5)^2)))</f>
        <v>30.293269691250025</v>
      </c>
      <c r="H573" s="15">
        <f t="shared" si="17"/>
        <v>5.8169335281500958</v>
      </c>
    </row>
    <row r="574" spans="2:8" x14ac:dyDescent="0.25">
      <c r="B574" s="15">
        <v>571</v>
      </c>
      <c r="C574" s="15">
        <f>(Data!$G$5-B574)/Data!$G$5</f>
        <v>0.61933333333333329</v>
      </c>
      <c r="D574" s="15">
        <f>Data!$C$11^2/((Parameters!$E$4+Parameters!$E$6/C574)^2+(Parameters!$E$5+Parameters!$E$7)^2)</f>
        <v>894.23155124899461</v>
      </c>
      <c r="E574" s="15">
        <f t="shared" si="16"/>
        <v>29.903704640880111</v>
      </c>
      <c r="F574" s="15">
        <f>3/(Data!$G$5*PI()/30)*D574*Parameters!$E$6/C574</f>
        <v>97.496862646999702</v>
      </c>
      <c r="G574" s="15">
        <f>Data!$C$11/((((SQRT((Parameters!$E$6/C574)^2+(Parameters!$E$7)^2))*1/(Parameters!$E$8))/((SQRT((Parameters!$E$6/C574)^2+(Parameters!$E$7)^2))+1/(Parameters!$E$8)))+(SQRT((Parameters!$E$4)^2+(Parameters!$E$5)^2)))</f>
        <v>30.283251427421529</v>
      </c>
      <c r="H574" s="15">
        <f t="shared" si="17"/>
        <v>5.8298229689388092</v>
      </c>
    </row>
    <row r="575" spans="2:8" x14ac:dyDescent="0.25">
      <c r="B575" s="15">
        <v>572</v>
      </c>
      <c r="C575" s="15">
        <f>(Data!$G$5-B575)/Data!$G$5</f>
        <v>0.6186666666666667</v>
      </c>
      <c r="D575" s="15">
        <f>Data!$C$11^2/((Parameters!$E$4+Parameters!$E$6/C575)^2+(Parameters!$E$5+Parameters!$E$7)^2)</f>
        <v>893.6802362531198</v>
      </c>
      <c r="E575" s="15">
        <f t="shared" si="16"/>
        <v>29.894485047465189</v>
      </c>
      <c r="F575" s="15">
        <f>3/(Data!$G$5*PI()/30)*D575*Parameters!$E$6/C575</f>
        <v>97.541750016547766</v>
      </c>
      <c r="G575" s="15">
        <f>Data!$C$11/((((SQRT((Parameters!$E$6/C575)^2+(Parameters!$E$7)^2))*1/(Parameters!$E$8))/((SQRT((Parameters!$E$6/C575)^2+(Parameters!$E$7)^2))+1/(Parameters!$E$8)))+(SQRT((Parameters!$E$4)^2+(Parameters!$E$5)^2)))</f>
        <v>30.273214336862964</v>
      </c>
      <c r="H575" s="15">
        <f t="shared" si="17"/>
        <v>5.8427215564866444</v>
      </c>
    </row>
    <row r="576" spans="2:8" x14ac:dyDescent="0.25">
      <c r="B576" s="15">
        <v>573</v>
      </c>
      <c r="C576" s="15">
        <f>(Data!$G$5-B576)/Data!$G$5</f>
        <v>0.61799999999999999</v>
      </c>
      <c r="D576" s="15">
        <f>Data!$C$11^2/((Parameters!$E$4+Parameters!$E$6/C576)^2+(Parameters!$E$5+Parameters!$E$7)^2)</f>
        <v>893.12799392754141</v>
      </c>
      <c r="E576" s="15">
        <f t="shared" si="16"/>
        <v>29.885247094972151</v>
      </c>
      <c r="F576" s="15">
        <f>3/(Data!$G$5*PI()/30)*D576*Parameters!$E$6/C576</f>
        <v>97.586632906830076</v>
      </c>
      <c r="G576" s="15">
        <f>Data!$C$11/((((SQRT((Parameters!$E$6/C576)^2+(Parameters!$E$7)^2))*1/(Parameters!$E$8))/((SQRT((Parameters!$E$6/C576)^2+(Parameters!$E$7)^2))+1/(Parameters!$E$8)))+(SQRT((Parameters!$E$4)^2+(Parameters!$E$5)^2)))</f>
        <v>30.26315837815239</v>
      </c>
      <c r="H576" s="15">
        <f t="shared" si="17"/>
        <v>5.8556292764474316</v>
      </c>
    </row>
    <row r="577" spans="2:8" x14ac:dyDescent="0.25">
      <c r="B577" s="15">
        <v>574</v>
      </c>
      <c r="C577" s="15">
        <f>(Data!$G$5-B577)/Data!$G$5</f>
        <v>0.61733333333333329</v>
      </c>
      <c r="D577" s="15">
        <f>Data!$C$11^2/((Parameters!$E$4+Parameters!$E$6/C577)^2+(Parameters!$E$5+Parameters!$E$7)^2)</f>
        <v>892.57482241130344</v>
      </c>
      <c r="E577" s="15">
        <f t="shared" si="16"/>
        <v>29.875990735225894</v>
      </c>
      <c r="F577" s="15">
        <f>3/(Data!$G$5*PI()/30)*D577*Parameters!$E$6/C577</f>
        <v>97.631511099780084</v>
      </c>
      <c r="G577" s="15">
        <f>Data!$C$11/((((SQRT((Parameters!$E$6/C577)^2+(Parameters!$E$7)^2))*1/(Parameters!$E$8))/((SQRT((Parameters!$E$6/C577)^2+(Parameters!$E$7)^2))+1/(Parameters!$E$8)))+(SQRT((Parameters!$E$4)^2+(Parameters!$E$5)^2)))</f>
        <v>30.253083509770569</v>
      </c>
      <c r="H577" s="15">
        <f t="shared" si="17"/>
        <v>5.8685461143061746</v>
      </c>
    </row>
    <row r="578" spans="2:8" x14ac:dyDescent="0.25">
      <c r="B578" s="15">
        <v>575</v>
      </c>
      <c r="C578" s="15">
        <f>(Data!$G$5-B578)/Data!$G$5</f>
        <v>0.6166666666666667</v>
      </c>
      <c r="D578" s="15">
        <f>Data!$C$11^2/((Parameters!$E$4+Parameters!$E$6/C578)^2+(Parameters!$E$5+Parameters!$E$7)^2)</f>
        <v>892.02071984014458</v>
      </c>
      <c r="E578" s="15">
        <f t="shared" si="16"/>
        <v>29.866715919902283</v>
      </c>
      <c r="F578" s="15">
        <f>3/(Data!$G$5*PI()/30)*D578*Parameters!$E$6/C578</f>
        <v>97.676384376026334</v>
      </c>
      <c r="G578" s="15">
        <f>Data!$C$11/((((SQRT((Parameters!$E$6/C578)^2+(Parameters!$E$7)^2))*1/(Parameters!$E$8))/((SQRT((Parameters!$E$6/C578)^2+(Parameters!$E$7)^2))+1/(Parameters!$E$8)))+(SQRT((Parameters!$E$4)^2+(Parameters!$E$5)^2)))</f>
        <v>30.242989690100721</v>
      </c>
      <c r="H578" s="15">
        <f t="shared" si="17"/>
        <v>5.8814720553779622</v>
      </c>
    </row>
    <row r="579" spans="2:8" x14ac:dyDescent="0.25">
      <c r="B579" s="15">
        <v>576</v>
      </c>
      <c r="C579" s="15">
        <f>(Data!$G$5-B579)/Data!$G$5</f>
        <v>0.61599999999999999</v>
      </c>
      <c r="D579" s="15">
        <f>Data!$C$11^2/((Parameters!$E$4+Parameters!$E$6/C579)^2+(Parameters!$E$5+Parameters!$E$7)^2)</f>
        <v>891.4656843465001</v>
      </c>
      <c r="E579" s="15">
        <f t="shared" si="16"/>
        <v>29.857422600527663</v>
      </c>
      <c r="F579" s="15">
        <f>3/(Data!$G$5*PI()/30)*D579*Parameters!$E$6/C579</f>
        <v>97.721252514885649</v>
      </c>
      <c r="G579" s="15">
        <f>Data!$C$11/((((SQRT((Parameters!$E$6/C579)^2+(Parameters!$E$7)^2))*1/(Parameters!$E$8))/((SQRT((Parameters!$E$6/C579)^2+(Parameters!$E$7)^2))+1/(Parameters!$E$8)))+(SQRT((Parameters!$E$4)^2+(Parameters!$E$5)^2)))</f>
        <v>30.232876877428282</v>
      </c>
      <c r="H579" s="15">
        <f t="shared" si="17"/>
        <v>5.8944070848068701</v>
      </c>
    </row>
    <row r="580" spans="2:8" x14ac:dyDescent="0.25">
      <c r="B580" s="15">
        <v>577</v>
      </c>
      <c r="C580" s="15">
        <f>(Data!$G$5-B580)/Data!$G$5</f>
        <v>0.61533333333333329</v>
      </c>
      <c r="D580" s="15">
        <f>Data!$C$11^2/((Parameters!$E$4+Parameters!$E$6/C580)^2+(Parameters!$E$5+Parameters!$E$7)^2)</f>
        <v>890.90971405950518</v>
      </c>
      <c r="E580" s="15">
        <f t="shared" ref="E580:E643" si="18">SQRT(D580)</f>
        <v>29.848110728478364</v>
      </c>
      <c r="F580" s="15">
        <f>3/(Data!$G$5*PI()/30)*D580*Parameters!$E$6/C580</f>
        <v>97.76611529435624</v>
      </c>
      <c r="G580" s="15">
        <f>Data!$C$11/((((SQRT((Parameters!$E$6/C580)^2+(Parameters!$E$7)^2))*1/(Parameters!$E$8))/((SQRT((Parameters!$E$6/C580)^2+(Parameters!$E$7)^2))+1/(Parameters!$E$8)))+(SQRT((Parameters!$E$4)^2+(Parameters!$E$5)^2)))</f>
        <v>30.222745029940736</v>
      </c>
      <c r="H580" s="15">
        <f t="shared" ref="H580:H643" si="19">(F580*B580*PI()/30)/1000</f>
        <v>5.9073511875648608</v>
      </c>
    </row>
    <row r="581" spans="2:8" x14ac:dyDescent="0.25">
      <c r="B581" s="15">
        <v>578</v>
      </c>
      <c r="C581" s="15">
        <f>(Data!$G$5-B581)/Data!$G$5</f>
        <v>0.61466666666666669</v>
      </c>
      <c r="D581" s="15">
        <f>Data!$C$11^2/((Parameters!$E$4+Parameters!$E$6/C581)^2+(Parameters!$E$5+Parameters!$E$7)^2)</f>
        <v>890.35280710499524</v>
      </c>
      <c r="E581" s="15">
        <f t="shared" si="18"/>
        <v>29.838780254980183</v>
      </c>
      <c r="F581" s="15">
        <f>3/(Data!$G$5*PI()/30)*D581*Parameters!$E$6/C581</f>
        <v>97.810972491110746</v>
      </c>
      <c r="G581" s="15">
        <f>Data!$C$11/((((SQRT((Parameters!$E$6/C581)^2+(Parameters!$E$7)^2))*1/(Parameters!$E$8))/((SQRT((Parameters!$E$6/C581)^2+(Parameters!$E$7)^2))+1/(Parameters!$E$8)))+(SQRT((Parameters!$E$4)^2+(Parameters!$E$5)^2)))</f>
        <v>30.212594105727351</v>
      </c>
      <c r="H581" s="15">
        <f t="shared" si="19"/>
        <v>5.9203043484506699</v>
      </c>
    </row>
    <row r="582" spans="2:8" x14ac:dyDescent="0.25">
      <c r="B582" s="15">
        <v>579</v>
      </c>
      <c r="C582" s="15">
        <f>(Data!$G$5-B582)/Data!$G$5</f>
        <v>0.61399999999999999</v>
      </c>
      <c r="D582" s="15">
        <f>Data!$C$11^2/((Parameters!$E$4+Parameters!$E$6/C582)^2+(Parameters!$E$5+Parameters!$E$7)^2)</f>
        <v>889.79496160550855</v>
      </c>
      <c r="E582" s="15">
        <f t="shared" si="18"/>
        <v>29.829431131107889</v>
      </c>
      <c r="F582" s="15">
        <f>3/(Data!$G$5*PI()/30)*D582*Parameters!$E$6/C582</f>
        <v>97.855823880489282</v>
      </c>
      <c r="G582" s="15">
        <f>Data!$C$11/((((SQRT((Parameters!$E$6/C582)^2+(Parameters!$E$7)^2))*1/(Parameters!$E$8))/((SQRT((Parameters!$E$6/C582)^2+(Parameters!$E$7)^2))+1/(Parameters!$E$8)))+(SQRT((Parameters!$E$4)^2+(Parameters!$E$5)^2)))</f>
        <v>30.202424062778977</v>
      </c>
      <c r="H582" s="15">
        <f t="shared" si="19"/>
        <v>5.93326655208869</v>
      </c>
    </row>
    <row r="583" spans="2:8" x14ac:dyDescent="0.25">
      <c r="B583" s="15">
        <v>580</v>
      </c>
      <c r="C583" s="15">
        <f>(Data!$G$5-B583)/Data!$G$5</f>
        <v>0.61333333333333329</v>
      </c>
      <c r="D583" s="15">
        <f>Data!$C$11^2/((Parameters!$E$4+Parameters!$E$6/C583)^2+(Parameters!$E$5+Parameters!$E$7)^2)</f>
        <v>889.23617568028897</v>
      </c>
      <c r="E583" s="15">
        <f t="shared" si="18"/>
        <v>29.820063307784725</v>
      </c>
      <c r="F583" s="15">
        <f>3/(Data!$G$5*PI()/30)*D583*Parameters!$E$6/C583</f>
        <v>97.900669236492419</v>
      </c>
      <c r="G583" s="15">
        <f>Data!$C$11/((((SQRT((Parameters!$E$6/C583)^2+(Parameters!$E$7)^2))*1/(Parameters!$E$8))/((SQRT((Parameters!$E$6/C583)^2+(Parameters!$E$7)^2))+1/(Parameters!$E$8)))+(SQRT((Parameters!$E$4)^2+(Parameters!$E$5)^2)))</f>
        <v>30.192234858987824</v>
      </c>
      <c r="H583" s="15">
        <f t="shared" si="19"/>
        <v>5.9462377829278514</v>
      </c>
    </row>
    <row r="584" spans="2:8" x14ac:dyDescent="0.25">
      <c r="B584" s="15">
        <v>581</v>
      </c>
      <c r="C584" s="15">
        <f>(Data!$G$5-B584)/Data!$G$5</f>
        <v>0.61266666666666669</v>
      </c>
      <c r="D584" s="15">
        <f>Data!$C$11^2/((Parameters!$E$4+Parameters!$E$6/C584)^2+(Parameters!$E$5+Parameters!$E$7)^2)</f>
        <v>888.67644744528866</v>
      </c>
      <c r="E584" s="15">
        <f t="shared" si="18"/>
        <v>29.810676735781907</v>
      </c>
      <c r="F584" s="15">
        <f>3/(Data!$G$5*PI()/30)*D584*Parameters!$E$6/C584</f>
        <v>97.94550833177432</v>
      </c>
      <c r="G584" s="15">
        <f>Data!$C$11/((((SQRT((Parameters!$E$6/C584)^2+(Parameters!$E$7)^2))*1/(Parameters!$E$8))/((SQRT((Parameters!$E$6/C584)^2+(Parameters!$E$7)^2))+1/(Parameters!$E$8)))+(SQRT((Parameters!$E$4)^2+(Parameters!$E$5)^2)))</f>
        <v>30.18202645214722</v>
      </c>
      <c r="H584" s="15">
        <f t="shared" si="19"/>
        <v>5.9592180252404949</v>
      </c>
    </row>
    <row r="585" spans="2:8" x14ac:dyDescent="0.25">
      <c r="B585" s="15">
        <v>582</v>
      </c>
      <c r="C585" s="15">
        <f>(Data!$G$5-B585)/Data!$G$5</f>
        <v>0.61199999999999999</v>
      </c>
      <c r="D585" s="15">
        <f>Data!$C$11^2/((Parameters!$E$4+Parameters!$E$6/C585)^2+(Parameters!$E$5+Parameters!$E$7)^2)</f>
        <v>888.1157750131689</v>
      </c>
      <c r="E585" s="15">
        <f t="shared" si="18"/>
        <v>29.80127136571809</v>
      </c>
      <c r="F585" s="15">
        <f>3/(Data!$G$5*PI()/30)*D585*Parameters!$E$6/C585</f>
        <v>97.990340937635395</v>
      </c>
      <c r="G585" s="15">
        <f>Data!$C$11/((((SQRT((Parameters!$E$6/C585)^2+(Parameters!$E$7)^2))*1/(Parameters!$E$8))/((SQRT((Parameters!$E$6/C585)^2+(Parameters!$E$7)^2))+1/(Parameters!$E$8)))+(SQRT((Parameters!$E$4)^2+(Parameters!$E$5)^2)))</f>
        <v>30.171798799951436</v>
      </c>
      <c r="H585" s="15">
        <f t="shared" si="19"/>
        <v>5.9722072631212297</v>
      </c>
    </row>
    <row r="586" spans="2:8" x14ac:dyDescent="0.25">
      <c r="B586" s="15">
        <v>583</v>
      </c>
      <c r="C586" s="15">
        <f>(Data!$G$5-B586)/Data!$G$5</f>
        <v>0.61133333333333328</v>
      </c>
      <c r="D586" s="15">
        <f>Data!$C$11^2/((Parameters!$E$4+Parameters!$E$6/C586)^2+(Parameters!$E$5+Parameters!$E$7)^2)</f>
        <v>887.55415649330416</v>
      </c>
      <c r="E586" s="15">
        <f t="shared" si="18"/>
        <v>29.791847148058881</v>
      </c>
      <c r="F586" s="15">
        <f>3/(Data!$G$5*PI()/30)*D586*Parameters!$E$6/C586</f>
        <v>98.035166824015448</v>
      </c>
      <c r="G586" s="15">
        <f>Data!$C$11/((((SQRT((Parameters!$E$6/C586)^2+(Parameters!$E$7)^2))*1/(Parameters!$E$8))/((SQRT((Parameters!$E$6/C586)^2+(Parameters!$E$7)^2))+1/(Parameters!$E$8)))+(SQRT((Parameters!$E$4)^2+(Parameters!$E$5)^2)))</f>
        <v>30.161551859995416</v>
      </c>
      <c r="H586" s="15">
        <f t="shared" si="19"/>
        <v>5.9852054804857948</v>
      </c>
    </row>
    <row r="587" spans="2:8" x14ac:dyDescent="0.25">
      <c r="B587" s="15">
        <v>584</v>
      </c>
      <c r="C587" s="15">
        <f>(Data!$G$5-B587)/Data!$G$5</f>
        <v>0.61066666666666669</v>
      </c>
      <c r="D587" s="15">
        <f>Data!$C$11^2/((Parameters!$E$4+Parameters!$E$6/C587)^2+(Parameters!$E$5+Parameters!$E$7)^2)</f>
        <v>886.99158999178451</v>
      </c>
      <c r="E587" s="15">
        <f t="shared" si="18"/>
        <v>29.78240403311634</v>
      </c>
      <c r="F587" s="15">
        <f>3/(Data!$G$5*PI()/30)*D587*Parameters!$E$6/C587</f>
        <v>98.079985759486405</v>
      </c>
      <c r="G587" s="15">
        <f>Data!$C$11/((((SQRT((Parameters!$E$6/C587)^2+(Parameters!$E$7)^2))*1/(Parameters!$E$8))/((SQRT((Parameters!$E$6/C587)^2+(Parameters!$E$7)^2))+1/(Parameters!$E$8)))+(SQRT((Parameters!$E$4)^2+(Parameters!$E$5)^2)))</f>
        <v>30.151285589774588</v>
      </c>
      <c r="H587" s="15">
        <f t="shared" si="19"/>
        <v>5.9982126610699096</v>
      </c>
    </row>
    <row r="588" spans="2:8" x14ac:dyDescent="0.25">
      <c r="B588" s="15">
        <v>585</v>
      </c>
      <c r="C588" s="15">
        <f>(Data!$G$5-B588)/Data!$G$5</f>
        <v>0.61</v>
      </c>
      <c r="D588" s="15">
        <f>Data!$C$11^2/((Parameters!$E$4+Parameters!$E$6/C588)^2+(Parameters!$E$5+Parameters!$E$7)^2)</f>
        <v>886.42807361141718</v>
      </c>
      <c r="E588" s="15">
        <f t="shared" si="18"/>
        <v>29.772941971048429</v>
      </c>
      <c r="F588" s="15">
        <f>3/(Data!$G$5*PI()/30)*D588*Parameters!$E$6/C588</f>
        <v>98.124797511245191</v>
      </c>
      <c r="G588" s="15">
        <f>Data!$C$11/((((SQRT((Parameters!$E$6/C588)^2+(Parameters!$E$7)^2))*1/(Parameters!$E$8))/((SQRT((Parameters!$E$6/C588)^2+(Parameters!$E$7)^2))+1/(Parameters!$E$8)))+(SQRT((Parameters!$E$4)^2+(Parameters!$E$5)^2)))</f>
        <v>30.140999946684616</v>
      </c>
      <c r="H588" s="15">
        <f t="shared" si="19"/>
        <v>6.011228788428121</v>
      </c>
    </row>
    <row r="589" spans="2:8" x14ac:dyDescent="0.25">
      <c r="B589" s="15">
        <v>586</v>
      </c>
      <c r="C589" s="15">
        <f>(Data!$G$5-B589)/Data!$G$5</f>
        <v>0.60933333333333328</v>
      </c>
      <c r="D589" s="15">
        <f>Data!$C$11^2/((Parameters!$E$4+Parameters!$E$6/C589)^2+(Parameters!$E$5+Parameters!$E$7)^2)</f>
        <v>885.86360545173079</v>
      </c>
      <c r="E589" s="15">
        <f t="shared" si="18"/>
        <v>29.763460911858534</v>
      </c>
      <c r="F589" s="15">
        <f>3/(Data!$G$5*PI()/30)*D589*Parameters!$E$6/C589</f>
        <v>98.16960184510647</v>
      </c>
      <c r="G589" s="15">
        <f>Data!$C$11/((((SQRT((Parameters!$E$6/C589)^2+(Parameters!$E$7)^2))*1/(Parameters!$E$8))/((SQRT((Parameters!$E$6/C589)^2+(Parameters!$E$7)^2))+1/(Parameters!$E$8)))+(SQRT((Parameters!$E$4)^2+(Parameters!$E$5)^2)))</f>
        <v>30.130694888021196</v>
      </c>
      <c r="H589" s="15">
        <f t="shared" si="19"/>
        <v>6.0242538459326322</v>
      </c>
    </row>
    <row r="590" spans="2:8" x14ac:dyDescent="0.25">
      <c r="B590" s="15">
        <v>587</v>
      </c>
      <c r="C590" s="15">
        <f>(Data!$G$5-B590)/Data!$G$5</f>
        <v>0.60866666666666669</v>
      </c>
      <c r="D590" s="15">
        <f>Data!$C$11^2/((Parameters!$E$4+Parameters!$E$6/C590)^2+(Parameters!$E$5+Parameters!$E$7)^2)</f>
        <v>885.29818360897775</v>
      </c>
      <c r="E590" s="15">
        <f t="shared" si="18"/>
        <v>29.753960805394932</v>
      </c>
      <c r="F590" s="15">
        <f>3/(Data!$G$5*PI()/30)*D590*Parameters!$E$6/C590</f>
        <v>98.214398525495497</v>
      </c>
      <c r="G590" s="15">
        <f>Data!$C$11/((((SQRT((Parameters!$E$6/C590)^2+(Parameters!$E$7)^2))*1/(Parameters!$E$8))/((SQRT((Parameters!$E$6/C590)^2+(Parameters!$E$7)^2))+1/(Parameters!$E$8)))+(SQRT((Parameters!$E$4)^2+(Parameters!$E$5)^2)))</f>
        <v>30.120370370979824</v>
      </c>
      <c r="H590" s="15">
        <f t="shared" si="19"/>
        <v>6.0372878167721487</v>
      </c>
    </row>
    <row r="591" spans="2:8" x14ac:dyDescent="0.25">
      <c r="B591" s="15">
        <v>588</v>
      </c>
      <c r="C591" s="15">
        <f>(Data!$G$5-B591)/Data!$G$5</f>
        <v>0.60799999999999998</v>
      </c>
      <c r="D591" s="15">
        <f>Data!$C$11^2/((Parameters!$E$4+Parameters!$E$6/C591)^2+(Parameters!$E$5+Parameters!$E$7)^2)</f>
        <v>884.73180617613684</v>
      </c>
      <c r="E591" s="15">
        <f t="shared" si="18"/>
        <v>29.744441601350275</v>
      </c>
      <c r="F591" s="15">
        <f>3/(Data!$G$5*PI()/30)*D591*Parameters!$E$6/C591</f>
        <v>98.259187315440741</v>
      </c>
      <c r="G591" s="15">
        <f>Data!$C$11/((((SQRT((Parameters!$E$6/C591)^2+(Parameters!$E$7)^2))*1/(Parameters!$E$8))/((SQRT((Parameters!$E$6/C591)^2+(Parameters!$E$7)^2))+1/(Parameters!$E$8)))+(SQRT((Parameters!$E$4)^2+(Parameters!$E$5)^2)))</f>
        <v>30.110026352655566</v>
      </c>
      <c r="H591" s="15">
        <f t="shared" si="19"/>
        <v>6.0503306839506843</v>
      </c>
    </row>
    <row r="592" spans="2:8" x14ac:dyDescent="0.25">
      <c r="B592" s="15">
        <v>589</v>
      </c>
      <c r="C592" s="15">
        <f>(Data!$G$5-B592)/Data!$G$5</f>
        <v>0.60733333333333328</v>
      </c>
      <c r="D592" s="15">
        <f>Data!$C$11^2/((Parameters!$E$4+Parameters!$E$6/C592)^2+(Parameters!$E$5+Parameters!$E$7)^2)</f>
        <v>884.16447124291699</v>
      </c>
      <c r="E592" s="15">
        <f t="shared" si="18"/>
        <v>29.734903249261077</v>
      </c>
      <c r="F592" s="15">
        <f>3/(Data!$G$5*PI()/30)*D592*Parameters!$E$6/C592</f>
        <v>98.303967976566554</v>
      </c>
      <c r="G592" s="15">
        <f>Data!$C$11/((((SQRT((Parameters!$E$6/C592)^2+(Parameters!$E$7)^2))*1/(Parameters!$E$8))/((SQRT((Parameters!$E$6/C592)^2+(Parameters!$E$7)^2))+1/(Parameters!$E$8)))+(SQRT((Parameters!$E$4)^2+(Parameters!$E$5)^2)))</f>
        <v>30.099662790042856</v>
      </c>
      <c r="H592" s="15">
        <f t="shared" si="19"/>
        <v>6.0633824302863895</v>
      </c>
    </row>
    <row r="593" spans="2:8" x14ac:dyDescent="0.25">
      <c r="B593" s="15">
        <v>590</v>
      </c>
      <c r="C593" s="15">
        <f>(Data!$G$5-B593)/Data!$G$5</f>
        <v>0.60666666666666669</v>
      </c>
      <c r="D593" s="15">
        <f>Data!$C$11^2/((Parameters!$E$4+Parameters!$E$6/C593)^2+(Parameters!$E$5+Parameters!$E$7)^2)</f>
        <v>883.59617689576021</v>
      </c>
      <c r="E593" s="15">
        <f t="shared" si="18"/>
        <v>29.725345698507194</v>
      </c>
      <c r="F593" s="15">
        <f>3/(Data!$G$5*PI()/30)*D593*Parameters!$E$6/C593</f>
        <v>98.348740269085951</v>
      </c>
      <c r="G593" s="15">
        <f>Data!$C$11/((((SQRT((Parameters!$E$6/C593)^2+(Parameters!$E$7)^2))*1/(Parameters!$E$8))/((SQRT((Parameters!$E$6/C593)^2+(Parameters!$E$7)^2))+1/(Parameters!$E$8)))+(SQRT((Parameters!$E$4)^2+(Parameters!$E$5)^2)))</f>
        <v>30.089279640035251</v>
      </c>
      <c r="H593" s="15">
        <f t="shared" si="19"/>
        <v>6.076443038410364</v>
      </c>
    </row>
    <row r="594" spans="2:8" x14ac:dyDescent="0.25">
      <c r="B594" s="15">
        <v>591</v>
      </c>
      <c r="C594" s="15">
        <f>(Data!$G$5-B594)/Data!$G$5</f>
        <v>0.60599999999999998</v>
      </c>
      <c r="D594" s="15">
        <f>Data!$C$11^2/((Parameters!$E$4+Parameters!$E$6/C594)^2+(Parameters!$E$5+Parameters!$E$7)^2)</f>
        <v>883.02692121784514</v>
      </c>
      <c r="E594" s="15">
        <f t="shared" si="18"/>
        <v>29.7157688983113</v>
      </c>
      <c r="F594" s="15">
        <f>3/(Data!$G$5*PI()/30)*D594*Parameters!$E$6/C594</f>
        <v>98.393503951793107</v>
      </c>
      <c r="G594" s="15">
        <f>Data!$C$11/((((SQRT((Parameters!$E$6/C594)^2+(Parameters!$E$7)^2))*1/(Parameters!$E$8))/((SQRT((Parameters!$E$6/C594)^2+(Parameters!$E$7)^2))+1/(Parameters!$E$8)))+(SQRT((Parameters!$E$4)^2+(Parameters!$E$5)^2)))</f>
        <v>30.078876859425201</v>
      </c>
      <c r="H594" s="15">
        <f t="shared" si="19"/>
        <v>6.0895124907654559</v>
      </c>
    </row>
    <row r="595" spans="2:8" x14ac:dyDescent="0.25">
      <c r="B595" s="15">
        <v>592</v>
      </c>
      <c r="C595" s="15">
        <f>(Data!$G$5-B595)/Data!$G$5</f>
        <v>0.60533333333333328</v>
      </c>
      <c r="D595" s="15">
        <f>Data!$C$11^2/((Parameters!$E$4+Parameters!$E$6/C595)^2+(Parameters!$E$5+Parameters!$E$7)^2)</f>
        <v>882.45670228908943</v>
      </c>
      <c r="E595" s="15">
        <f t="shared" si="18"/>
        <v>29.706172797738343</v>
      </c>
      <c r="F595" s="15">
        <f>3/(Data!$G$5*PI()/30)*D595*Parameters!$E$6/C595</f>
        <v>98.43825878205584</v>
      </c>
      <c r="G595" s="15">
        <f>Data!$C$11/((((SQRT((Parameters!$E$6/C595)^2+(Parameters!$E$7)^2))*1/(Parameters!$E$8))/((SQRT((Parameters!$E$6/C595)^2+(Parameters!$E$7)^2))+1/(Parameters!$E$8)))+(SQRT((Parameters!$E$4)^2+(Parameters!$E$5)^2)))</f>
        <v>30.068454404903861</v>
      </c>
      <c r="H595" s="15">
        <f t="shared" si="19"/>
        <v>6.102590769605051</v>
      </c>
    </row>
    <row r="596" spans="2:8" x14ac:dyDescent="0.25">
      <c r="B596" s="15">
        <v>593</v>
      </c>
      <c r="C596" s="15">
        <f>(Data!$G$5-B596)/Data!$G$5</f>
        <v>0.60466666666666669</v>
      </c>
      <c r="D596" s="15">
        <f>Data!$C$11^2/((Parameters!$E$4+Parameters!$E$6/C596)^2+(Parameters!$E$5+Parameters!$E$7)^2)</f>
        <v>881.88551818615599</v>
      </c>
      <c r="E596" s="15">
        <f t="shared" si="18"/>
        <v>29.696557345695073</v>
      </c>
      <c r="F596" s="15">
        <f>3/(Data!$G$5*PI()/30)*D596*Parameters!$E$6/C596</f>
        <v>98.48300451580846</v>
      </c>
      <c r="G596" s="15">
        <f>Data!$C$11/((((SQRT((Parameters!$E$6/C596)^2+(Parameters!$E$7)^2))*1/(Parameters!$E$8))/((SQRT((Parameters!$E$6/C596)^2+(Parameters!$E$7)^2))+1/(Parameters!$E$8)))+(SQRT((Parameters!$E$4)^2+(Parameters!$E$5)^2)))</f>
        <v>30.058012233060811</v>
      </c>
      <c r="H596" s="15">
        <f t="shared" si="19"/>
        <v>6.115677856991879</v>
      </c>
    </row>
    <row r="597" spans="2:8" x14ac:dyDescent="0.25">
      <c r="B597" s="15">
        <v>594</v>
      </c>
      <c r="C597" s="15">
        <f>(Data!$G$5-B597)/Data!$G$5</f>
        <v>0.60399999999999998</v>
      </c>
      <c r="D597" s="15">
        <f>Data!$C$11^2/((Parameters!$E$4+Parameters!$E$6/C597)^2+(Parameters!$E$5+Parameters!$E$7)^2)</f>
        <v>881.31336698245241</v>
      </c>
      <c r="E597" s="15">
        <f t="shared" si="18"/>
        <v>29.686922490929444</v>
      </c>
      <c r="F597" s="15">
        <f>3/(Data!$G$5*PI()/30)*D597*Parameters!$E$6/C597</f>
        <v>98.527740907543858</v>
      </c>
      <c r="G597" s="15">
        <f>Data!$C$11/((((SQRT((Parameters!$E$6/C597)^2+(Parameters!$E$7)^2))*1/(Parameters!$E$8))/((SQRT((Parameters!$E$6/C597)^2+(Parameters!$E$7)^2))+1/(Parameters!$E$8)))+(SQRT((Parameters!$E$4)^2+(Parameters!$E$5)^2)))</f>
        <v>30.047550300383872</v>
      </c>
      <c r="H597" s="15">
        <f t="shared" si="19"/>
        <v>6.1287737347967788</v>
      </c>
    </row>
    <row r="598" spans="2:8" x14ac:dyDescent="0.25">
      <c r="B598" s="15">
        <v>595</v>
      </c>
      <c r="C598" s="15">
        <f>(Data!$G$5-B598)/Data!$G$5</f>
        <v>0.60333333333333339</v>
      </c>
      <c r="D598" s="15">
        <f>Data!$C$11^2/((Parameters!$E$4+Parameters!$E$6/C598)^2+(Parameters!$E$5+Parameters!$E$7)^2)</f>
        <v>880.74024674813927</v>
      </c>
      <c r="E598" s="15">
        <f t="shared" si="18"/>
        <v>29.677268182030151</v>
      </c>
      <c r="F598" s="15">
        <f>3/(Data!$G$5*PI()/30)*D598*Parameters!$E$6/C598</f>
        <v>98.572467710306299</v>
      </c>
      <c r="G598" s="15">
        <f>Data!$C$11/((((SQRT((Parameters!$E$6/C598)^2+(Parameters!$E$7)^2))*1/(Parameters!$E$8))/((SQRT((Parameters!$E$6/C598)^2+(Parameters!$E$7)^2))+1/(Parameters!$E$8)))+(SQRT((Parameters!$E$4)^2+(Parameters!$E$5)^2)))</f>
        <v>30.03706856325887</v>
      </c>
      <c r="H598" s="15">
        <f t="shared" si="19"/>
        <v>6.1418783846974874</v>
      </c>
    </row>
    <row r="599" spans="2:8" x14ac:dyDescent="0.25">
      <c r="B599" s="15">
        <v>596</v>
      </c>
      <c r="C599" s="15">
        <f>(Data!$G$5-B599)/Data!$G$5</f>
        <v>0.60266666666666668</v>
      </c>
      <c r="D599" s="15">
        <f>Data!$C$11^2/((Parameters!$E$4+Parameters!$E$6/C599)^2+(Parameters!$E$5+Parameters!$E$7)^2)</f>
        <v>880.16615555013061</v>
      </c>
      <c r="E599" s="15">
        <f t="shared" si="18"/>
        <v>29.667594367426062</v>
      </c>
      <c r="F599" s="15">
        <f>3/(Data!$G$5*PI()/30)*D599*Parameters!$E$6/C599</f>
        <v>98.617184675683632</v>
      </c>
      <c r="G599" s="15">
        <f>Data!$C$11/((((SQRT((Parameters!$E$6/C599)^2+(Parameters!$E$7)^2))*1/(Parameters!$E$8))/((SQRT((Parameters!$E$6/C599)^2+(Parameters!$E$7)^2))+1/(Parameters!$E$8)))+(SQRT((Parameters!$E$4)^2+(Parameters!$E$5)^2)))</f>
        <v>30.026566977969406</v>
      </c>
      <c r="H599" s="15">
        <f t="shared" si="19"/>
        <v>6.1549917881774006</v>
      </c>
    </row>
    <row r="600" spans="2:8" x14ac:dyDescent="0.25">
      <c r="B600" s="15">
        <v>597</v>
      </c>
      <c r="C600" s="15">
        <f>(Data!$G$5-B600)/Data!$G$5</f>
        <v>0.60199999999999998</v>
      </c>
      <c r="D600" s="15">
        <f>Data!$C$11^2/((Parameters!$E$4+Parameters!$E$6/C600)^2+(Parameters!$E$5+Parameters!$E$7)^2)</f>
        <v>879.59109145209959</v>
      </c>
      <c r="E600" s="15">
        <f t="shared" si="18"/>
        <v>29.657900995385692</v>
      </c>
      <c r="F600" s="15">
        <f>3/(Data!$G$5*PI()/30)*D600*Parameters!$E$6/C600</f>
        <v>98.661891553799833</v>
      </c>
      <c r="G600" s="15">
        <f>Data!$C$11/((((SQRT((Parameters!$E$6/C600)^2+(Parameters!$E$7)^2))*1/(Parameters!$E$8))/((SQRT((Parameters!$E$6/C600)^2+(Parameters!$E$7)^2))+1/(Parameters!$E$8)))+(SQRT((Parameters!$E$4)^2+(Parameters!$E$5)^2)))</f>
        <v>30.016045500696606</v>
      </c>
      <c r="H600" s="15">
        <f t="shared" si="19"/>
        <v>6.168113926524339</v>
      </c>
    </row>
    <row r="601" spans="2:8" x14ac:dyDescent="0.25">
      <c r="B601" s="15">
        <v>598</v>
      </c>
      <c r="C601" s="15">
        <f>(Data!$G$5-B601)/Data!$G$5</f>
        <v>0.60133333333333339</v>
      </c>
      <c r="D601" s="15">
        <f>Data!$C$11^2/((Parameters!$E$4+Parameters!$E$6/C601)^2+(Parameters!$E$5+Parameters!$E$7)^2)</f>
        <v>879.01505251448225</v>
      </c>
      <c r="E601" s="15">
        <f t="shared" si="18"/>
        <v>29.648188014016679</v>
      </c>
      <c r="F601" s="15">
        <f>3/(Data!$G$5*PI()/30)*D601*Parameters!$E$6/C601</f>
        <v>98.706588093307118</v>
      </c>
      <c r="G601" s="15">
        <f>Data!$C$11/((((SQRT((Parameters!$E$6/C601)^2+(Parameters!$E$7)^2))*1/(Parameters!$E$8))/((SQRT((Parameters!$E$6/C601)^2+(Parameters!$E$7)^2))+1/(Parameters!$E$8)))+(SQRT((Parameters!$E$4)^2+(Parameters!$E$5)^2)))</f>
        <v>30.005504087518961</v>
      </c>
      <c r="H601" s="15">
        <f t="shared" si="19"/>
        <v>6.1812447808292914</v>
      </c>
    </row>
    <row r="602" spans="2:8" x14ac:dyDescent="0.25">
      <c r="B602" s="15">
        <v>599</v>
      </c>
      <c r="C602" s="15">
        <f>(Data!$G$5-B602)/Data!$G$5</f>
        <v>0.60066666666666668</v>
      </c>
      <c r="D602" s="15">
        <f>Data!$C$11^2/((Parameters!$E$4+Parameters!$E$6/C602)^2+(Parameters!$E$5+Parameters!$E$7)^2)</f>
        <v>878.43803679448081</v>
      </c>
      <c r="E602" s="15">
        <f t="shared" si="18"/>
        <v>29.638455371265231</v>
      </c>
      <c r="F602" s="15">
        <f>3/(Data!$G$5*PI()/30)*D602*Parameters!$E$6/C602</f>
        <v>98.751274041378537</v>
      </c>
      <c r="G602" s="15">
        <f>Data!$C$11/((((SQRT((Parameters!$E$6/C602)^2+(Parameters!$E$7)^2))*1/(Parameters!$E$8))/((SQRT((Parameters!$E$6/C602)^2+(Parameters!$E$7)^2))+1/(Parameters!$E$8)))+(SQRT((Parameters!$E$4)^2+(Parameters!$E$5)^2)))</f>
        <v>29.994942694412003</v>
      </c>
      <c r="H602" s="15">
        <f t="shared" si="19"/>
        <v>6.1943843319851775</v>
      </c>
    </row>
    <row r="603" spans="2:8" x14ac:dyDescent="0.25">
      <c r="B603" s="15">
        <v>600</v>
      </c>
      <c r="C603" s="15">
        <f>(Data!$G$5-B603)/Data!$G$5</f>
        <v>0.6</v>
      </c>
      <c r="D603" s="15">
        <f>Data!$C$11^2/((Parameters!$E$4+Parameters!$E$6/C603)^2+(Parameters!$E$5+Parameters!$E$7)^2)</f>
        <v>877.8600423460698</v>
      </c>
      <c r="E603" s="15">
        <f t="shared" si="18"/>
        <v>29.628703014915619</v>
      </c>
      <c r="F603" s="15">
        <f>3/(Data!$G$5*PI()/30)*D603*Parameters!$E$6/C603</f>
        <v>98.795949143700057</v>
      </c>
      <c r="G603" s="15">
        <f>Data!$C$11/((((SQRT((Parameters!$E$6/C603)^2+(Parameters!$E$7)^2))*1/(Parameters!$E$8))/((SQRT((Parameters!$E$6/C603)^2+(Parameters!$E$7)^2))+1/(Parameters!$E$8)))+(SQRT((Parameters!$E$4)^2+(Parameters!$E$5)^2)))</f>
        <v>29.984361277248176</v>
      </c>
      <c r="H603" s="15">
        <f t="shared" si="19"/>
        <v>6.2075325606855776</v>
      </c>
    </row>
    <row r="604" spans="2:8" x14ac:dyDescent="0.25">
      <c r="B604" s="15">
        <v>601</v>
      </c>
      <c r="C604" s="15">
        <f>(Data!$G$5-B604)/Data!$G$5</f>
        <v>0.59933333333333338</v>
      </c>
      <c r="D604" s="15">
        <f>Data!$C$11^2/((Parameters!$E$4+Parameters!$E$6/C604)^2+(Parameters!$E$5+Parameters!$E$7)^2)</f>
        <v>877.28106721999904</v>
      </c>
      <c r="E604" s="15">
        <f t="shared" si="18"/>
        <v>29.618930892589606</v>
      </c>
      <c r="F604" s="15">
        <f>3/(Data!$G$5*PI()/30)*D604*Parameters!$E$6/C604</f>
        <v>98.840613144462793</v>
      </c>
      <c r="G604" s="15">
        <f>Data!$C$11/((((SQRT((Parameters!$E$6/C604)^2+(Parameters!$E$7)^2))*1/(Parameters!$E$8))/((SQRT((Parameters!$E$6/C604)^2+(Parameters!$E$7)^2))+1/(Parameters!$E$8)))+(SQRT((Parameters!$E$4)^2+(Parameters!$E$5)^2)))</f>
        <v>29.973759791796528</v>
      </c>
      <c r="H604" s="15">
        <f t="shared" si="19"/>
        <v>6.2206894474234664</v>
      </c>
    </row>
    <row r="605" spans="2:8" x14ac:dyDescent="0.25">
      <c r="B605" s="15">
        <v>602</v>
      </c>
      <c r="C605" s="15">
        <f>(Data!$G$5-B605)/Data!$G$5</f>
        <v>0.59866666666666668</v>
      </c>
      <c r="D605" s="15">
        <f>Data!$C$11^2/((Parameters!$E$4+Parameters!$E$6/C605)^2+(Parameters!$E$5+Parameters!$E$7)^2)</f>
        <v>876.70110946379839</v>
      </c>
      <c r="E605" s="15">
        <f t="shared" si="18"/>
        <v>29.609138951745937</v>
      </c>
      <c r="F605" s="15">
        <f>3/(Data!$G$5*PI()/30)*D605*Parameters!$E$6/C605</f>
        <v>98.885265786355262</v>
      </c>
      <c r="G605" s="15">
        <f>Data!$C$11/((((SQRT((Parameters!$E$6/C605)^2+(Parameters!$E$7)^2))*1/(Parameters!$E$8))/((SQRT((Parameters!$E$6/C605)^2+(Parameters!$E$7)^2))+1/(Parameters!$E$8)))+(SQRT((Parameters!$E$4)^2+(Parameters!$E$5)^2)))</f>
        <v>29.963138193722518</v>
      </c>
      <c r="H605" s="15">
        <f t="shared" si="19"/>
        <v>6.2338549724899348</v>
      </c>
    </row>
    <row r="606" spans="2:8" x14ac:dyDescent="0.25">
      <c r="B606" s="15">
        <v>603</v>
      </c>
      <c r="C606" s="15">
        <f>(Data!$G$5-B606)/Data!$G$5</f>
        <v>0.59799999999999998</v>
      </c>
      <c r="D606" s="15">
        <f>Data!$C$11^2/((Parameters!$E$4+Parameters!$E$6/C606)^2+(Parameters!$E$5+Parameters!$E$7)^2)</f>
        <v>876.12016712178308</v>
      </c>
      <c r="E606" s="15">
        <f t="shared" si="18"/>
        <v>29.599327139679765</v>
      </c>
      <c r="F606" s="15">
        <f>3/(Data!$G$5*PI()/30)*D606*Parameters!$E$6/C606</f>
        <v>98.929906810555565</v>
      </c>
      <c r="G606" s="15">
        <f>Data!$C$11/((((SQRT((Parameters!$E$6/C606)^2+(Parameters!$E$7)^2))*1/(Parameters!$E$8))/((SQRT((Parameters!$E$6/C606)^2+(Parameters!$E$7)^2))+1/(Parameters!$E$8)))+(SQRT((Parameters!$E$4)^2+(Parameters!$E$5)^2)))</f>
        <v>29.952496438587801</v>
      </c>
      <c r="H606" s="15">
        <f t="shared" si="19"/>
        <v>6.2470291159729205</v>
      </c>
    </row>
    <row r="607" spans="2:8" x14ac:dyDescent="0.25">
      <c r="B607" s="15">
        <v>604</v>
      </c>
      <c r="C607" s="15">
        <f>(Data!$G$5-B607)/Data!$G$5</f>
        <v>0.59733333333333338</v>
      </c>
      <c r="D607" s="15">
        <f>Data!$C$11^2/((Parameters!$E$4+Parameters!$E$6/C607)^2+(Parameters!$E$5+Parameters!$E$7)^2)</f>
        <v>875.53823823505797</v>
      </c>
      <c r="E607" s="15">
        <f t="shared" si="18"/>
        <v>29.589495403522143</v>
      </c>
      <c r="F607" s="15">
        <f>3/(Data!$G$5*PI()/30)*D607*Parameters!$E$6/C607</f>
        <v>98.974535956723344</v>
      </c>
      <c r="G607" s="15">
        <f>Data!$C$11/((((SQRT((Parameters!$E$6/C607)^2+(Parameters!$E$7)^2))*1/(Parameters!$E$8))/((SQRT((Parameters!$E$6/C607)^2+(Parameters!$E$7)^2))+1/(Parameters!$E$8)))+(SQRT((Parameters!$E$4)^2+(Parameters!$E$5)^2)))</f>
        <v>29.94183448184997</v>
      </c>
      <c r="H607" s="15">
        <f t="shared" si="19"/>
        <v>6.2602118577558974</v>
      </c>
    </row>
    <row r="608" spans="2:8" x14ac:dyDescent="0.25">
      <c r="B608" s="15">
        <v>605</v>
      </c>
      <c r="C608" s="15">
        <f>(Data!$G$5-B608)/Data!$G$5</f>
        <v>0.59666666666666668</v>
      </c>
      <c r="D608" s="15">
        <f>Data!$C$11^2/((Parameters!$E$4+Parameters!$E$6/C608)^2+(Parameters!$E$5+Parameters!$E$7)^2)</f>
        <v>874.95532084152205</v>
      </c>
      <c r="E608" s="15">
        <f t="shared" si="18"/>
        <v>29.579643690239443</v>
      </c>
      <c r="F608" s="15">
        <f>3/(Data!$G$5*PI()/30)*D608*Parameters!$E$6/C608</f>
        <v>99.019152962992024</v>
      </c>
      <c r="G608" s="15">
        <f>Data!$C$11/((((SQRT((Parameters!$E$6/C608)^2+(Parameters!$E$7)^2))*1/(Parameters!$E$8))/((SQRT((Parameters!$E$6/C608)^2+(Parameters!$E$7)^2))+1/(Parameters!$E$8)))+(SQRT((Parameters!$E$4)^2+(Parameters!$E$5)^2)))</f>
        <v>29.931152278862331</v>
      </c>
      <c r="H608" s="15">
        <f t="shared" si="19"/>
        <v>6.2734031775165979</v>
      </c>
    </row>
    <row r="609" spans="2:8" x14ac:dyDescent="0.25">
      <c r="B609" s="15">
        <v>606</v>
      </c>
      <c r="C609" s="15">
        <f>(Data!$G$5-B609)/Data!$G$5</f>
        <v>0.59599999999999997</v>
      </c>
      <c r="D609" s="15">
        <f>Data!$C$11^2/((Parameters!$E$4+Parameters!$E$6/C609)^2+(Parameters!$E$5+Parameters!$E$7)^2)</f>
        <v>874.37141297587402</v>
      </c>
      <c r="E609" s="15">
        <f t="shared" si="18"/>
        <v>29.569771946632834</v>
      </c>
      <c r="F609" s="15">
        <f>3/(Data!$G$5*PI()/30)*D609*Parameters!$E$6/C609</f>
        <v>99.063757565960699</v>
      </c>
      <c r="G609" s="15">
        <f>Data!$C$11/((((SQRT((Parameters!$E$6/C609)^2+(Parameters!$E$7)^2))*1/(Parameters!$E$8))/((SQRT((Parameters!$E$6/C609)^2+(Parameters!$E$7)^2))+1/(Parameters!$E$8)))+(SQRT((Parameters!$E$4)^2+(Parameters!$E$5)^2)))</f>
        <v>29.920449784873686</v>
      </c>
      <c r="H609" s="15">
        <f t="shared" si="19"/>
        <v>6.2866030547256937</v>
      </c>
    </row>
    <row r="610" spans="2:8" x14ac:dyDescent="0.25">
      <c r="B610" s="15">
        <v>607</v>
      </c>
      <c r="C610" s="15">
        <f>(Data!$G$5-B610)/Data!$G$5</f>
        <v>0.59533333333333338</v>
      </c>
      <c r="D610" s="15">
        <f>Data!$C$11^2/((Parameters!$E$4+Parameters!$E$6/C610)^2+(Parameters!$E$5+Parameters!$E$7)^2)</f>
        <v>873.78651266961845</v>
      </c>
      <c r="E610" s="15">
        <f t="shared" si="18"/>
        <v>29.559880119337738</v>
      </c>
      <c r="F610" s="15">
        <f>3/(Data!$G$5*PI()/30)*D610*Parameters!$E$6/C610</f>
        <v>99.10834950068633</v>
      </c>
      <c r="G610" s="15">
        <f>Data!$C$11/((((SQRT((Parameters!$E$6/C610)^2+(Parameters!$E$7)^2))*1/(Parameters!$E$8))/((SQRT((Parameters!$E$6/C610)^2+(Parameters!$E$7)^2))+1/(Parameters!$E$8)))+(SQRT((Parameters!$E$4)^2+(Parameters!$E$5)^2)))</f>
        <v>29.909726955028109</v>
      </c>
      <c r="H610" s="15">
        <f t="shared" si="19"/>
        <v>6.2998114686454958</v>
      </c>
    </row>
    <row r="611" spans="2:8" x14ac:dyDescent="0.25">
      <c r="B611" s="15">
        <v>608</v>
      </c>
      <c r="C611" s="15">
        <f>(Data!$G$5-B611)/Data!$G$5</f>
        <v>0.59466666666666668</v>
      </c>
      <c r="D611" s="15">
        <f>Data!$C$11^2/((Parameters!$E$4+Parameters!$E$6/C611)^2+(Parameters!$E$5+Parameters!$E$7)^2)</f>
        <v>873.20061795106801</v>
      </c>
      <c r="E611" s="15">
        <f t="shared" si="18"/>
        <v>29.549968154823247</v>
      </c>
      <c r="F611" s="15">
        <f>3/(Data!$G$5*PI()/30)*D611*Parameters!$E$6/C611</f>
        <v>99.152928500675415</v>
      </c>
      <c r="G611" s="15">
        <f>Data!$C$11/((((SQRT((Parameters!$E$6/C611)^2+(Parameters!$E$7)^2))*1/(Parameters!$E$8))/((SQRT((Parameters!$E$6/C611)^2+(Parameters!$E$7)^2))+1/(Parameters!$E$8)))+(SQRT((Parameters!$E$4)^2+(Parameters!$E$5)^2)))</f>
        <v>29.898983744364674</v>
      </c>
      <c r="H611" s="15">
        <f t="shared" si="19"/>
        <v>6.3130283983286208</v>
      </c>
    </row>
    <row r="612" spans="2:8" x14ac:dyDescent="0.25">
      <c r="B612" s="15">
        <v>609</v>
      </c>
      <c r="C612" s="15">
        <f>(Data!$G$5-B612)/Data!$G$5</f>
        <v>0.59399999999999997</v>
      </c>
      <c r="D612" s="15">
        <f>Data!$C$11^2/((Parameters!$E$4+Parameters!$E$6/C612)^2+(Parameters!$E$5+Parameters!$E$7)^2)</f>
        <v>872.61372684535263</v>
      </c>
      <c r="E612" s="15">
        <f t="shared" si="18"/>
        <v>29.540035999391616</v>
      </c>
      <c r="F612" s="15">
        <f>3/(Data!$G$5*PI()/30)*D612*Parameters!$E$6/C612</f>
        <v>99.19749429787619</v>
      </c>
      <c r="G612" s="15">
        <f>Data!$C$11/((((SQRT((Parameters!$E$6/C612)^2+(Parameters!$E$7)^2))*1/(Parameters!$E$8))/((SQRT((Parameters!$E$6/C612)^2+(Parameters!$E$7)^2))+1/(Parameters!$E$8)))+(SQRT((Parameters!$E$4)^2+(Parameters!$E$5)^2)))</f>
        <v>29.888220107817261</v>
      </c>
      <c r="H612" s="15">
        <f t="shared" si="19"/>
        <v>6.3262538226166818</v>
      </c>
    </row>
    <row r="613" spans="2:8" x14ac:dyDescent="0.25">
      <c r="B613" s="15">
        <v>610</v>
      </c>
      <c r="C613" s="15">
        <f>(Data!$G$5-B613)/Data!$G$5</f>
        <v>0.59333333333333338</v>
      </c>
      <c r="D613" s="15">
        <f>Data!$C$11^2/((Parameters!$E$4+Parameters!$E$6/C613)^2+(Parameters!$E$5+Parameters!$E$7)^2)</f>
        <v>872.02583737442239</v>
      </c>
      <c r="E613" s="15">
        <f t="shared" si="18"/>
        <v>29.530083599177676</v>
      </c>
      <c r="F613" s="15">
        <f>3/(Data!$G$5*PI()/30)*D613*Parameters!$E$6/C613</f>
        <v>99.242046622670301</v>
      </c>
      <c r="G613" s="15">
        <f>Data!$C$11/((((SQRT((Parameters!$E$6/C613)^2+(Parameters!$E$7)^2))*1/(Parameters!$E$8))/((SQRT((Parameters!$E$6/C613)^2+(Parameters!$E$7)^2))+1/(Parameters!$E$8)))+(SQRT((Parameters!$E$4)^2+(Parameters!$E$5)^2)))</f>
        <v>29.877436000214335</v>
      </c>
      <c r="H613" s="15">
        <f t="shared" si="19"/>
        <v>6.3394877201389335</v>
      </c>
    </row>
    <row r="614" spans="2:8" x14ac:dyDescent="0.25">
      <c r="B614" s="15">
        <v>611</v>
      </c>
      <c r="C614" s="15">
        <f>(Data!$G$5-B614)/Data!$G$5</f>
        <v>0.59266666666666667</v>
      </c>
      <c r="D614" s="15">
        <f>Data!$C$11^2/((Parameters!$E$4+Parameters!$E$6/C614)^2+(Parameters!$E$5+Parameters!$E$7)^2)</f>
        <v>871.4369475570536</v>
      </c>
      <c r="E614" s="15">
        <f t="shared" si="18"/>
        <v>29.520110900148286</v>
      </c>
      <c r="F614" s="15">
        <f>3/(Data!$G$5*PI()/30)*D614*Parameters!$E$6/C614</f>
        <v>99.286585203864661</v>
      </c>
      <c r="G614" s="15">
        <f>Data!$C$11/((((SQRT((Parameters!$E$6/C614)^2+(Parameters!$E$7)^2))*1/(Parameters!$E$8))/((SQRT((Parameters!$E$6/C614)^2+(Parameters!$E$7)^2))+1/(Parameters!$E$8)))+(SQRT((Parameters!$E$4)^2+(Parameters!$E$5)^2)))</f>
        <v>29.866631376278661</v>
      </c>
      <c r="H614" s="15">
        <f t="shared" si="19"/>
        <v>6.3527300693109412</v>
      </c>
    </row>
    <row r="615" spans="2:8" x14ac:dyDescent="0.25">
      <c r="B615" s="15">
        <v>612</v>
      </c>
      <c r="C615" s="15">
        <f>(Data!$G$5-B615)/Data!$G$5</f>
        <v>0.59199999999999997</v>
      </c>
      <c r="D615" s="15">
        <f>Data!$C$11^2/((Parameters!$E$4+Parameters!$E$6/C615)^2+(Parameters!$E$5+Parameters!$E$7)^2)</f>
        <v>870.84705540885511</v>
      </c>
      <c r="E615" s="15">
        <f t="shared" si="18"/>
        <v>29.510117848101778</v>
      </c>
      <c r="F615" s="15">
        <f>3/(Data!$G$5*PI()/30)*D615*Parameters!$E$6/C615</f>
        <v>99.331109768683319</v>
      </c>
      <c r="G615" s="15">
        <f>Data!$C$11/((((SQRT((Parameters!$E$6/C615)^2+(Parameters!$E$7)^2))*1/(Parameters!$E$8))/((SQRT((Parameters!$E$6/C615)^2+(Parameters!$E$7)^2))+1/(Parameters!$E$8)))+(SQRT((Parameters!$E$4)^2+(Parameters!$E$5)^2)))</f>
        <v>29.855806190627131</v>
      </c>
      <c r="H615" s="15">
        <f t="shared" si="19"/>
        <v>6.3659808483332245</v>
      </c>
    </row>
    <row r="616" spans="2:8" x14ac:dyDescent="0.25">
      <c r="B616" s="15">
        <v>613</v>
      </c>
      <c r="C616" s="15">
        <f>(Data!$G$5-B616)/Data!$G$5</f>
        <v>0.59133333333333338</v>
      </c>
      <c r="D616" s="15">
        <f>Data!$C$11^2/((Parameters!$E$4+Parameters!$E$6/C616)^2+(Parameters!$E$5+Parameters!$E$7)^2)</f>
        <v>870.25615894227451</v>
      </c>
      <c r="E616" s="15">
        <f t="shared" si="18"/>
        <v>29.500104388667417</v>
      </c>
      <c r="F616" s="15">
        <f>3/(Data!$G$5*PI()/30)*D616*Parameters!$E$6/C616</f>
        <v>99.375620042759195</v>
      </c>
      <c r="G616" s="15">
        <f>Data!$C$11/((((SQRT((Parameters!$E$6/C616)^2+(Parameters!$E$7)^2))*1/(Parameters!$E$8))/((SQRT((Parameters!$E$6/C616)^2+(Parameters!$E$7)^2))+1/(Parameters!$E$8)))+(SQRT((Parameters!$E$4)^2+(Parameters!$E$5)^2)))</f>
        <v>29.8449603977705</v>
      </c>
      <c r="H616" s="15">
        <f t="shared" si="19"/>
        <v>6.3792400351899037</v>
      </c>
    </row>
    <row r="617" spans="2:8" x14ac:dyDescent="0.25">
      <c r="B617" s="15">
        <v>614</v>
      </c>
      <c r="C617" s="15">
        <f>(Data!$G$5-B617)/Data!$G$5</f>
        <v>0.59066666666666667</v>
      </c>
      <c r="D617" s="15">
        <f>Data!$C$11^2/((Parameters!$E$4+Parameters!$E$6/C617)^2+(Parameters!$E$5+Parameters!$E$7)^2)</f>
        <v>869.66425616660342</v>
      </c>
      <c r="E617" s="15">
        <f t="shared" si="18"/>
        <v>29.490070467304811</v>
      </c>
      <c r="F617" s="15">
        <f>3/(Data!$G$5*PI()/30)*D617*Parameters!$E$6/C617</f>
        <v>99.420115750125802</v>
      </c>
      <c r="G617" s="15">
        <f>Data!$C$11/((((SQRT((Parameters!$E$6/C617)^2+(Parameters!$E$7)^2))*1/(Parameters!$E$8))/((SQRT((Parameters!$E$6/C617)^2+(Parameters!$E$7)^2))+1/(Parameters!$E$8)))+(SQRT((Parameters!$E$4)^2+(Parameters!$E$5)^2)))</f>
        <v>29.834093952113136</v>
      </c>
      <c r="H617" s="15">
        <f t="shared" si="19"/>
        <v>6.3925076076473424</v>
      </c>
    </row>
    <row r="618" spans="2:8" x14ac:dyDescent="0.25">
      <c r="B618" s="15">
        <v>615</v>
      </c>
      <c r="C618" s="15">
        <f>(Data!$G$5-B618)/Data!$G$5</f>
        <v>0.59</v>
      </c>
      <c r="D618" s="15">
        <f>Data!$C$11^2/((Parameters!$E$4+Parameters!$E$6/C618)^2+(Parameters!$E$5+Parameters!$E$7)^2)</f>
        <v>869.07134508798299</v>
      </c>
      <c r="E618" s="15">
        <f t="shared" si="18"/>
        <v>29.480016029303361</v>
      </c>
      <c r="F618" s="15">
        <f>3/(Data!$G$5*PI()/30)*D618*Parameters!$E$6/C618</f>
        <v>99.464596613208698</v>
      </c>
      <c r="G618" s="15">
        <f>Data!$C$11/((((SQRT((Parameters!$E$6/C618)^2+(Parameters!$E$7)^2))*1/(Parameters!$E$8))/((SQRT((Parameters!$E$6/C618)^2+(Parameters!$E$7)^2))+1/(Parameters!$E$8)))+(SQRT((Parameters!$E$4)^2+(Parameters!$E$5)^2)))</f>
        <v>29.823206807952847</v>
      </c>
      <c r="H618" s="15">
        <f t="shared" si="19"/>
        <v>6.4057835432527375</v>
      </c>
    </row>
    <row r="619" spans="2:8" x14ac:dyDescent="0.25">
      <c r="B619" s="15">
        <v>616</v>
      </c>
      <c r="C619" s="15">
        <f>(Data!$G$5-B619)/Data!$G$5</f>
        <v>0.58933333333333338</v>
      </c>
      <c r="D619" s="15">
        <f>Data!$C$11^2/((Parameters!$E$4+Parameters!$E$6/C619)^2+(Parameters!$E$5+Parameters!$E$7)^2)</f>
        <v>868.47742370941262</v>
      </c>
      <c r="E619" s="15">
        <f t="shared" si="18"/>
        <v>29.469941019781711</v>
      </c>
      <c r="F619" s="15">
        <f>3/(Data!$G$5*PI()/30)*D619*Parameters!$E$6/C619</f>
        <v>99.509062352817537</v>
      </c>
      <c r="G619" s="15">
        <f>Data!$C$11/((((SQRT((Parameters!$E$6/C619)^2+(Parameters!$E$7)^2))*1/(Parameters!$E$8))/((SQRT((Parameters!$E$6/C619)^2+(Parameters!$E$7)^2))+1/(Parameters!$E$8)))+(SQRT((Parameters!$E$4)^2+(Parameters!$E$5)^2)))</f>
        <v>29.812298919480575</v>
      </c>
      <c r="H619" s="15">
        <f t="shared" si="19"/>
        <v>6.4190678193327892</v>
      </c>
    </row>
    <row r="620" spans="2:8" x14ac:dyDescent="0.25">
      <c r="B620" s="15">
        <v>617</v>
      </c>
      <c r="C620" s="15">
        <f>(Data!$G$5-B620)/Data!$G$5</f>
        <v>0.58866666666666667</v>
      </c>
      <c r="D620" s="15">
        <f>Data!$C$11^2/((Parameters!$E$4+Parameters!$E$6/C620)^2+(Parameters!$E$5+Parameters!$E$7)^2)</f>
        <v>867.88249003075362</v>
      </c>
      <c r="E620" s="15">
        <f t="shared" si="18"/>
        <v>29.45984538368716</v>
      </c>
      <c r="F620" s="15">
        <f>3/(Data!$G$5*PI()/30)*D620*Parameters!$E$6/C620</f>
        <v>99.553512688137246</v>
      </c>
      <c r="G620" s="15">
        <f>Data!$C$11/((((SQRT((Parameters!$E$6/C620)^2+(Parameters!$E$7)^2))*1/(Parameters!$E$8))/((SQRT((Parameters!$E$6/C620)^2+(Parameters!$E$7)^2))+1/(Parameters!$E$8)))+(SQRT((Parameters!$E$4)^2+(Parameters!$E$5)^2)))</f>
        <v>29.801370240780205</v>
      </c>
      <c r="H620" s="15">
        <f t="shared" si="19"/>
        <v>6.4323604129922671</v>
      </c>
    </row>
    <row r="621" spans="2:8" x14ac:dyDescent="0.25">
      <c r="B621" s="15">
        <v>618</v>
      </c>
      <c r="C621" s="15">
        <f>(Data!$G$5-B621)/Data!$G$5</f>
        <v>0.58799999999999997</v>
      </c>
      <c r="D621" s="15">
        <f>Data!$C$11^2/((Parameters!$E$4+Parameters!$E$6/C621)^2+(Parameters!$E$5+Parameters!$E$7)^2)</f>
        <v>867.28654204873703</v>
      </c>
      <c r="E621" s="15">
        <f t="shared" si="18"/>
        <v>29.449729065795104</v>
      </c>
      <c r="F621" s="15">
        <f>3/(Data!$G$5*PI()/30)*D621*Parameters!$E$6/C621</f>
        <v>99.597947336719699</v>
      </c>
      <c r="G621" s="15">
        <f>Data!$C$11/((((SQRT((Parameters!$E$6/C621)^2+(Parameters!$E$7)^2))*1/(Parameters!$E$8))/((SQRT((Parameters!$E$6/C621)^2+(Parameters!$E$7)^2))+1/(Parameters!$E$8)))+(SQRT((Parameters!$E$4)^2+(Parameters!$E$5)^2)))</f>
        <v>29.790420725828334</v>
      </c>
      <c r="H621" s="15">
        <f t="shared" si="19"/>
        <v>6.4456613011126311</v>
      </c>
    </row>
    <row r="622" spans="2:8" x14ac:dyDescent="0.25">
      <c r="B622" s="15">
        <v>619</v>
      </c>
      <c r="C622" s="15">
        <f>(Data!$G$5-B622)/Data!$G$5</f>
        <v>0.58733333333333337</v>
      </c>
      <c r="D622" s="15">
        <f>Data!$C$11^2/((Parameters!$E$4+Parameters!$E$6/C622)^2+(Parameters!$E$5+Parameters!$E$7)^2)</f>
        <v>866.6895777569714</v>
      </c>
      <c r="E622" s="15">
        <f t="shared" si="18"/>
        <v>29.439592010708495</v>
      </c>
      <c r="F622" s="15">
        <f>3/(Data!$G$5*PI()/30)*D622*Parameters!$E$6/C622</f>
        <v>99.642366014475471</v>
      </c>
      <c r="G622" s="15">
        <f>Data!$C$11/((((SQRT((Parameters!$E$6/C622)^2+(Parameters!$E$7)^2))*1/(Parameters!$E$8))/((SQRT((Parameters!$E$6/C622)^2+(Parameters!$E$7)^2))+1/(Parameters!$E$8)))+(SQRT((Parameters!$E$4)^2+(Parameters!$E$5)^2)))</f>
        <v>29.779450328494015</v>
      </c>
      <c r="H622" s="15">
        <f t="shared" si="19"/>
        <v>6.4589704603506357</v>
      </c>
    </row>
    <row r="623" spans="2:8" x14ac:dyDescent="0.25">
      <c r="B623" s="15">
        <v>620</v>
      </c>
      <c r="C623" s="15">
        <f>(Data!$G$5-B623)/Data!$G$5</f>
        <v>0.58666666666666667</v>
      </c>
      <c r="D623" s="15">
        <f>Data!$C$11^2/((Parameters!$E$4+Parameters!$E$6/C623)^2+(Parameters!$E$5+Parameters!$E$7)^2)</f>
        <v>866.09159514594694</v>
      </c>
      <c r="E623" s="15">
        <f t="shared" si="18"/>
        <v>29.429434162857209</v>
      </c>
      <c r="F623" s="15">
        <f>3/(Data!$G$5*PI()/30)*D623*Parameters!$E$6/C623</f>
        <v>99.686768435664845</v>
      </c>
      <c r="G623" s="15">
        <f>Data!$C$11/((((SQRT((Parameters!$E$6/C623)^2+(Parameters!$E$7)^2))*1/(Parameters!$E$8))/((SQRT((Parameters!$E$6/C623)^2+(Parameters!$E$7)^2))+1/(Parameters!$E$8)))+(SQRT((Parameters!$E$4)^2+(Parameters!$E$5)^2)))</f>
        <v>29.768459002538528</v>
      </c>
      <c r="H623" s="15">
        <f t="shared" si="19"/>
        <v>6.4722878671368926</v>
      </c>
    </row>
    <row r="624" spans="2:8" x14ac:dyDescent="0.25">
      <c r="B624" s="15">
        <v>621</v>
      </c>
      <c r="C624" s="15">
        <f>(Data!$G$5-B624)/Data!$G$5</f>
        <v>0.58599999999999997</v>
      </c>
      <c r="D624" s="15">
        <f>Data!$C$11^2/((Parameters!$E$4+Parameters!$E$6/C624)^2+(Parameters!$E$5+Parameters!$E$7)^2)</f>
        <v>865.49259220304532</v>
      </c>
      <c r="E624" s="15">
        <f t="shared" si="18"/>
        <v>29.419255466497539</v>
      </c>
      <c r="F624" s="15">
        <f>3/(Data!$G$5*PI()/30)*D624*Parameters!$E$6/C624</f>
        <v>99.731154312889601</v>
      </c>
      <c r="G624" s="15">
        <f>Data!$C$11/((((SQRT((Parameters!$E$6/C624)^2+(Parameters!$E$7)^2))*1/(Parameters!$E$8))/((SQRT((Parameters!$E$6/C624)^2+(Parameters!$E$7)^2))+1/(Parameters!$E$8)))+(SQRT((Parameters!$E$4)^2+(Parameters!$E$5)^2)))</f>
        <v>29.757446701615155</v>
      </c>
      <c r="H624" s="15">
        <f t="shared" si="19"/>
        <v>6.4856134976744624</v>
      </c>
    </row>
    <row r="625" spans="2:8" x14ac:dyDescent="0.25">
      <c r="B625" s="15">
        <v>622</v>
      </c>
      <c r="C625" s="15">
        <f>(Data!$G$5-B625)/Data!$G$5</f>
        <v>0.58533333333333337</v>
      </c>
      <c r="D625" s="15">
        <f>Data!$C$11^2/((Parameters!$E$4+Parameters!$E$6/C625)^2+(Parameters!$E$5+Parameters!$E$7)^2)</f>
        <v>864.89256691254468</v>
      </c>
      <c r="E625" s="15">
        <f t="shared" si="18"/>
        <v>29.409055865711579</v>
      </c>
      <c r="F625" s="15">
        <f>3/(Data!$G$5*PI()/30)*D625*Parameters!$E$6/C625</f>
        <v>99.775523357084211</v>
      </c>
      <c r="G625" s="15">
        <f>Data!$C$11/((((SQRT((Parameters!$E$6/C625)^2+(Parameters!$E$7)^2))*1/(Parameters!$E$8))/((SQRT((Parameters!$E$6/C625)^2+(Parameters!$E$7)^2))+1/(Parameters!$E$8)))+(SQRT((Parameters!$E$4)^2+(Parameters!$E$5)^2)))</f>
        <v>29.74641337926893</v>
      </c>
      <c r="H625" s="15">
        <f t="shared" si="19"/>
        <v>6.4989473279374259</v>
      </c>
    </row>
    <row r="626" spans="2:8" x14ac:dyDescent="0.25">
      <c r="B626" s="15">
        <v>623</v>
      </c>
      <c r="C626" s="15">
        <f>(Data!$G$5-B626)/Data!$G$5</f>
        <v>0.58466666666666667</v>
      </c>
      <c r="D626" s="15">
        <f>Data!$C$11^2/((Parameters!$E$4+Parameters!$E$6/C626)^2+(Parameters!$E$5+Parameters!$E$7)^2)</f>
        <v>864.29151725562792</v>
      </c>
      <c r="E626" s="15">
        <f t="shared" si="18"/>
        <v>29.398835304406667</v>
      </c>
      <c r="F626" s="15">
        <f>3/(Data!$G$5*PI()/30)*D626*Parameters!$E$6/C626</f>
        <v>99.819875277507151</v>
      </c>
      <c r="G626" s="15">
        <f>Data!$C$11/((((SQRT((Parameters!$E$6/C626)^2+(Parameters!$E$7)^2))*1/(Parameters!$E$8))/((SQRT((Parameters!$E$6/C626)^2+(Parameters!$E$7)^2))+1/(Parameters!$E$8)))+(SQRT((Parameters!$E$4)^2+(Parameters!$E$5)^2)))</f>
        <v>29.735358988936415</v>
      </c>
      <c r="H626" s="15">
        <f t="shared" si="19"/>
        <v>6.5122893336694352</v>
      </c>
    </row>
    <row r="627" spans="2:8" x14ac:dyDescent="0.25">
      <c r="B627" s="15">
        <v>624</v>
      </c>
      <c r="C627" s="15">
        <f>(Data!$G$5-B627)/Data!$G$5</f>
        <v>0.58399999999999996</v>
      </c>
      <c r="D627" s="15">
        <f>Data!$C$11^2/((Parameters!$E$4+Parameters!$E$6/C627)^2+(Parameters!$E$5+Parameters!$E$7)^2)</f>
        <v>863.68944121038987</v>
      </c>
      <c r="E627" s="15">
        <f t="shared" si="18"/>
        <v>29.388593726314806</v>
      </c>
      <c r="F627" s="15">
        <f>3/(Data!$G$5*PI()/30)*D627*Parameters!$E$6/C627</f>
        <v>99.864209781732342</v>
      </c>
      <c r="G627" s="15">
        <f>Data!$C$11/((((SQRT((Parameters!$E$6/C627)^2+(Parameters!$E$7)^2))*1/(Parameters!$E$8))/((SQRT((Parameters!$E$6/C627)^2+(Parameters!$E$7)^2))+1/(Parameters!$E$8)))+(SQRT((Parameters!$E$4)^2+(Parameters!$E$5)^2)))</f>
        <v>29.724283483945449</v>
      </c>
      <c r="H627" s="15">
        <f t="shared" si="19"/>
        <v>6.5256394903822788</v>
      </c>
    </row>
    <row r="628" spans="2:8" x14ac:dyDescent="0.25">
      <c r="B628" s="15">
        <v>625</v>
      </c>
      <c r="C628" s="15">
        <f>(Data!$G$5-B628)/Data!$G$5</f>
        <v>0.58333333333333337</v>
      </c>
      <c r="D628" s="15">
        <f>Data!$C$11^2/((Parameters!$E$4+Parameters!$E$6/C628)^2+(Parameters!$E$5+Parameters!$E$7)^2)</f>
        <v>863.08633675184512</v>
      </c>
      <c r="E628" s="15">
        <f t="shared" si="18"/>
        <v>29.378331074992076</v>
      </c>
      <c r="F628" s="15">
        <f>3/(Data!$G$5*PI()/30)*D628*Parameters!$E$6/C628</f>
        <v>99.908526575640309</v>
      </c>
      <c r="G628" s="15">
        <f>Data!$C$11/((((SQRT((Parameters!$E$6/C628)^2+(Parameters!$E$7)^2))*1/(Parameters!$E$8))/((SQRT((Parameters!$E$6/C628)^2+(Parameters!$E$7)^2))+1/(Parameters!$E$8)))+(SQRT((Parameters!$E$4)^2+(Parameters!$E$5)^2)))</f>
        <v>29.713186817514934</v>
      </c>
      <c r="H628" s="15">
        <f t="shared" si="19"/>
        <v>6.5389977733544207</v>
      </c>
    </row>
    <row r="629" spans="2:8" x14ac:dyDescent="0.25">
      <c r="B629" s="15">
        <v>626</v>
      </c>
      <c r="C629" s="15">
        <f>(Data!$G$5-B629)/Data!$G$5</f>
        <v>0.58266666666666667</v>
      </c>
      <c r="D629" s="15">
        <f>Data!$C$11^2/((Parameters!$E$4+Parameters!$E$6/C629)^2+(Parameters!$E$5+Parameters!$E$7)^2)</f>
        <v>862.48220185193497</v>
      </c>
      <c r="E629" s="15">
        <f t="shared" si="18"/>
        <v>29.368047293818073</v>
      </c>
      <c r="F629" s="15">
        <f>3/(Data!$G$5*PI()/30)*D629*Parameters!$E$6/C629</f>
        <v>99.952825363409289</v>
      </c>
      <c r="G629" s="15">
        <f>Data!$C$11/((((SQRT((Parameters!$E$6/C629)^2+(Parameters!$E$7)^2))*1/(Parameters!$E$8))/((SQRT((Parameters!$E$6/C629)^2+(Parameters!$E$7)^2))+1/(Parameters!$E$8)))+(SQRT((Parameters!$E$4)^2+(Parameters!$E$5)^2)))</f>
        <v>29.702068942754568</v>
      </c>
      <c r="H629" s="15">
        <f t="shared" si="19"/>
        <v>6.5523641576295359</v>
      </c>
    </row>
    <row r="630" spans="2:8" x14ac:dyDescent="0.25">
      <c r="B630" s="15">
        <v>627</v>
      </c>
      <c r="C630" s="15">
        <f>(Data!$G$5-B630)/Data!$G$5</f>
        <v>0.58199999999999996</v>
      </c>
      <c r="D630" s="15">
        <f>Data!$C$11^2/((Parameters!$E$4+Parameters!$E$6/C630)^2+(Parameters!$E$5+Parameters!$E$7)^2)</f>
        <v>861.87703447953595</v>
      </c>
      <c r="E630" s="15">
        <f t="shared" si="18"/>
        <v>29.3577423259953</v>
      </c>
      <c r="F630" s="15">
        <f>3/(Data!$G$5*PI()/30)*D630*Parameters!$E$6/C630</f>
        <v>99.997105847506575</v>
      </c>
      <c r="G630" s="15">
        <f>Data!$C$11/((((SQRT((Parameters!$E$6/C630)^2+(Parameters!$E$7)^2))*1/(Parameters!$E$8))/((SQRT((Parameters!$E$6/C630)^2+(Parameters!$E$7)^2))+1/(Parameters!$E$8)))+(SQRT((Parameters!$E$4)^2+(Parameters!$E$5)^2)))</f>
        <v>29.690929812664653</v>
      </c>
      <c r="H630" s="15">
        <f t="shared" si="19"/>
        <v>6.5657386180150432</v>
      </c>
    </row>
    <row r="631" spans="2:8" x14ac:dyDescent="0.25">
      <c r="B631" s="15">
        <v>628</v>
      </c>
      <c r="C631" s="15">
        <f>(Data!$G$5-B631)/Data!$G$5</f>
        <v>0.58133333333333337</v>
      </c>
      <c r="D631" s="15">
        <f>Data!$C$11^2/((Parameters!$E$4+Parameters!$E$6/C631)^2+(Parameters!$E$5+Parameters!$E$7)^2)</f>
        <v>861.27083260046754</v>
      </c>
      <c r="E631" s="15">
        <f t="shared" si="18"/>
        <v>29.347416114548611</v>
      </c>
      <c r="F631" s="15">
        <f>3/(Data!$G$5*PI()/30)*D631*Parameters!$E$6/C631</f>
        <v>100.0413677286795</v>
      </c>
      <c r="G631" s="15">
        <f>Data!$C$11/((((SQRT((Parameters!$E$6/C631)^2+(Parameters!$E$7)^2))*1/(Parameters!$E$8))/((SQRT((Parameters!$E$6/C631)^2+(Parameters!$E$7)^2))+1/(Parameters!$E$8)))+(SQRT((Parameters!$E$4)^2+(Parameters!$E$5)^2)))</f>
        <v>29.679769380135784</v>
      </c>
      <c r="H631" s="15">
        <f t="shared" si="19"/>
        <v>6.5791211290806197</v>
      </c>
    </row>
    <row r="632" spans="2:8" x14ac:dyDescent="0.25">
      <c r="B632" s="15">
        <v>629</v>
      </c>
      <c r="C632" s="15">
        <f>(Data!$G$5-B632)/Data!$G$5</f>
        <v>0.58066666666666666</v>
      </c>
      <c r="D632" s="15">
        <f>Data!$C$11^2/((Parameters!$E$4+Parameters!$E$6/C632)^2+(Parameters!$E$5+Parameters!$E$7)^2)</f>
        <v>860.66359417750004</v>
      </c>
      <c r="E632" s="15">
        <f t="shared" si="18"/>
        <v>29.337068602324603</v>
      </c>
      <c r="F632" s="15">
        <f>3/(Data!$G$5*PI()/30)*D632*Parameters!$E$6/C632</f>
        <v>100.08561070594654</v>
      </c>
      <c r="G632" s="15">
        <f>Data!$C$11/((((SQRT((Parameters!$E$6/C632)^2+(Parameters!$E$7)^2))*1/(Parameters!$E$8))/((SQRT((Parameters!$E$6/C632)^2+(Parameters!$E$7)^2))+1/(Parameters!$E$8)))+(SQRT((Parameters!$E$4)^2+(Parameters!$E$5)^2)))</f>
        <v>29.668587597948694</v>
      </c>
      <c r="H632" s="15">
        <f t="shared" si="19"/>
        <v>6.5925116651567119</v>
      </c>
    </row>
    <row r="633" spans="2:8" x14ac:dyDescent="0.25">
      <c r="B633" s="15">
        <v>630</v>
      </c>
      <c r="C633" s="15">
        <f>(Data!$G$5-B633)/Data!$G$5</f>
        <v>0.57999999999999996</v>
      </c>
      <c r="D633" s="15">
        <f>Data!$C$11^2/((Parameters!$E$4+Parameters!$E$6/C633)^2+(Parameters!$E$5+Parameters!$E$7)^2)</f>
        <v>860.05531717036331</v>
      </c>
      <c r="E633" s="15">
        <f t="shared" si="18"/>
        <v>29.326699731991038</v>
      </c>
      <c r="F633" s="15">
        <f>3/(Data!$G$5*PI()/30)*D633*Parameters!$E$6/C633</f>
        <v>100.12983447658834</v>
      </c>
      <c r="G633" s="15">
        <f>Data!$C$11/((((SQRT((Parameters!$E$6/C633)^2+(Parameters!$E$7)^2))*1/(Parameters!$E$8))/((SQRT((Parameters!$E$6/C633)^2+(Parameters!$E$7)^2))+1/(Parameters!$E$8)))+(SQRT((Parameters!$E$4)^2+(Parameters!$E$5)^2)))</f>
        <v>29.657384418773965</v>
      </c>
      <c r="H633" s="15">
        <f t="shared" si="19"/>
        <v>6.6059102003330512</v>
      </c>
    </row>
    <row r="634" spans="2:8" x14ac:dyDescent="0.25">
      <c r="B634" s="15">
        <v>631</v>
      </c>
      <c r="C634" s="15">
        <f>(Data!$G$5-B634)/Data!$G$5</f>
        <v>0.57933333333333337</v>
      </c>
      <c r="D634" s="15">
        <f>Data!$C$11^2/((Parameters!$E$4+Parameters!$E$6/C634)^2+(Parameters!$E$5+Parameters!$E$7)^2)</f>
        <v>859.44599953575528</v>
      </c>
      <c r="E634" s="15">
        <f t="shared" si="18"/>
        <v>29.316309446036268</v>
      </c>
      <c r="F634" s="15">
        <f>3/(Data!$G$5*PI()/30)*D634*Parameters!$E$6/C634</f>
        <v>100.17403873613874</v>
      </c>
      <c r="G634" s="15">
        <f>Data!$C$11/((((SQRT((Parameters!$E$6/C634)^2+(Parameters!$E$7)^2))*1/(Parameters!$E$8))/((SQRT((Parameters!$E$6/C634)^2+(Parameters!$E$7)^2))+1/(Parameters!$E$8)))+(SQRT((Parameters!$E$4)^2+(Parameters!$E$5)^2)))</f>
        <v>29.646159795171794</v>
      </c>
      <c r="H634" s="15">
        <f t="shared" si="19"/>
        <v>6.6193167084571245</v>
      </c>
    </row>
    <row r="635" spans="2:8" x14ac:dyDescent="0.25">
      <c r="B635" s="15">
        <v>632</v>
      </c>
      <c r="C635" s="15">
        <f>(Data!$G$5-B635)/Data!$G$5</f>
        <v>0.57866666666666666</v>
      </c>
      <c r="D635" s="15">
        <f>Data!$C$11^2/((Parameters!$E$4+Parameters!$E$6/C635)^2+(Parameters!$E$5+Parameters!$E$7)^2)</f>
        <v>858.8356392273497</v>
      </c>
      <c r="E635" s="15">
        <f t="shared" si="18"/>
        <v>29.30589768676861</v>
      </c>
      <c r="F635" s="15">
        <f>3/(Data!$G$5*PI()/30)*D635*Parameters!$E$6/C635</f>
        <v>100.21822317837567</v>
      </c>
      <c r="G635" s="15">
        <f>Data!$C$11/((((SQRT((Parameters!$E$6/C635)^2+(Parameters!$E$7)^2))*1/(Parameters!$E$8))/((SQRT((Parameters!$E$6/C635)^2+(Parameters!$E$7)^2))+1/(Parameters!$E$8)))+(SQRT((Parameters!$E$4)^2+(Parameters!$E$5)^2)))</f>
        <v>29.634913679591747</v>
      </c>
      <c r="H635" s="15">
        <f t="shared" si="19"/>
        <v>6.6327311631326875</v>
      </c>
    </row>
    <row r="636" spans="2:8" x14ac:dyDescent="0.25">
      <c r="B636" s="15">
        <v>633</v>
      </c>
      <c r="C636" s="15">
        <f>(Data!$G$5-B636)/Data!$G$5</f>
        <v>0.57799999999999996</v>
      </c>
      <c r="D636" s="15">
        <f>Data!$C$11^2/((Parameters!$E$4+Parameters!$E$6/C636)^2+(Parameters!$E$5+Parameters!$E$7)^2)</f>
        <v>858.22423419580571</v>
      </c>
      <c r="E636" s="15">
        <f t="shared" si="18"/>
        <v>29.295464396315783</v>
      </c>
      <c r="F636" s="15">
        <f>3/(Data!$G$5*PI()/30)*D636*Parameters!$E$6/C636</f>
        <v>100.26238749531203</v>
      </c>
      <c r="G636" s="15">
        <f>Data!$C$11/((((SQRT((Parameters!$E$6/C636)^2+(Parameters!$E$7)^2))*1/(Parameters!$E$8))/((SQRT((Parameters!$E$6/C636)^2+(Parameters!$E$7)^2))+1/(Parameters!$E$8)))+(SQRT((Parameters!$E$4)^2+(Parameters!$E$5)^2)))</f>
        <v>29.623646024372579</v>
      </c>
      <c r="H636" s="15">
        <f t="shared" si="19"/>
        <v>6.6461535377182184</v>
      </c>
    </row>
    <row r="637" spans="2:8" x14ac:dyDescent="0.25">
      <c r="B637" s="15">
        <v>634</v>
      </c>
      <c r="C637" s="15">
        <f>(Data!$G$5-B637)/Data!$G$5</f>
        <v>0.57733333333333337</v>
      </c>
      <c r="D637" s="15">
        <f>Data!$C$11^2/((Parameters!$E$4+Parameters!$E$6/C637)^2+(Parameters!$E$5+Parameters!$E$7)^2)</f>
        <v>857.61178238877676</v>
      </c>
      <c r="E637" s="15">
        <f t="shared" si="18"/>
        <v>29.285009516624317</v>
      </c>
      <c r="F637" s="15">
        <f>3/(Data!$G$5*PI()/30)*D637*Parameters!$E$6/C637</f>
        <v>100.30653137718663</v>
      </c>
      <c r="G637" s="15">
        <f>Data!$C$11/((((SQRT((Parameters!$E$6/C637)^2+(Parameters!$E$7)^2))*1/(Parameters!$E$8))/((SQRT((Parameters!$E$6/C637)^2+(Parameters!$E$7)^2))+1/(Parameters!$E$8)))+(SQRT((Parameters!$E$4)^2+(Parameters!$E$5)^2)))</f>
        <v>29.612356781741902</v>
      </c>
      <c r="H637" s="15">
        <f t="shared" si="19"/>
        <v>6.6595838053254006</v>
      </c>
    </row>
    <row r="638" spans="2:8" x14ac:dyDescent="0.25">
      <c r="B638" s="15">
        <v>635</v>
      </c>
      <c r="C638" s="15">
        <f>(Data!$G$5-B638)/Data!$G$5</f>
        <v>0.57666666666666666</v>
      </c>
      <c r="D638" s="15">
        <f>Data!$C$11^2/((Parameters!$E$4+Parameters!$E$6/C638)^2+(Parameters!$E$5+Parameters!$E$7)^2)</f>
        <v>856.99828175091909</v>
      </c>
      <c r="E638" s="15">
        <f t="shared" si="18"/>
        <v>29.27453298945893</v>
      </c>
      <c r="F638" s="15">
        <f>3/(Data!$G$5*PI()/30)*D638*Parameters!$E$6/C638</f>
        <v>100.35065451245487</v>
      </c>
      <c r="G638" s="15">
        <f>Data!$C$11/((((SQRT((Parameters!$E$6/C638)^2+(Parameters!$E$7)^2))*1/(Parameters!$E$8))/((SQRT((Parameters!$E$6/C638)^2+(Parameters!$E$7)^2))+1/(Parameters!$E$8)))+(SQRT((Parameters!$E$4)^2+(Parameters!$E$5)^2)))</f>
        <v>29.601045903816019</v>
      </c>
      <c r="H638" s="15">
        <f t="shared" si="19"/>
        <v>6.6730219388175778</v>
      </c>
    </row>
    <row r="639" spans="2:8" x14ac:dyDescent="0.25">
      <c r="B639" s="15">
        <v>636</v>
      </c>
      <c r="C639" s="15">
        <f>(Data!$G$5-B639)/Data!$G$5</f>
        <v>0.57599999999999996</v>
      </c>
      <c r="D639" s="15">
        <f>Data!$C$11^2/((Parameters!$E$4+Parameters!$E$6/C639)^2+(Parameters!$E$5+Parameters!$E$7)^2)</f>
        <v>856.38373022390067</v>
      </c>
      <c r="E639" s="15">
        <f t="shared" si="18"/>
        <v>29.264034756401937</v>
      </c>
      <c r="F639" s="15">
        <f>3/(Data!$G$5*PI()/30)*D639*Parameters!$E$6/C639</f>
        <v>100.39475658777953</v>
      </c>
      <c r="G639" s="15">
        <f>Data!$C$11/((((SQRT((Parameters!$E$6/C639)^2+(Parameters!$E$7)^2))*1/(Parameters!$E$8))/((SQRT((Parameters!$E$6/C639)^2+(Parameters!$E$7)^2))+1/(Parameters!$E$8)))+(SQRT((Parameters!$E$4)^2+(Parameters!$E$5)^2)))</f>
        <v>29.589713342599634</v>
      </c>
      <c r="H639" s="15">
        <f t="shared" si="19"/>
        <v>6.6864679108081972</v>
      </c>
    </row>
    <row r="640" spans="2:8" x14ac:dyDescent="0.25">
      <c r="B640" s="15">
        <v>637</v>
      </c>
      <c r="C640" s="15">
        <f>(Data!$G$5-B640)/Data!$G$5</f>
        <v>0.57533333333333336</v>
      </c>
      <c r="D640" s="15">
        <f>Data!$C$11^2/((Parameters!$E$4+Parameters!$E$6/C640)^2+(Parameters!$E$5+Parameters!$E$7)^2)</f>
        <v>855.76812574641235</v>
      </c>
      <c r="E640" s="15">
        <f t="shared" si="18"/>
        <v>29.253514758852692</v>
      </c>
      <c r="F640" s="15">
        <f>3/(Data!$G$5*PI()/30)*D640*Parameters!$E$6/C640</f>
        <v>100.43883728802163</v>
      </c>
      <c r="G640" s="15">
        <f>Data!$C$11/((((SQRT((Parameters!$E$6/C640)^2+(Parameters!$E$7)^2))*1/(Parameters!$E$8))/((SQRT((Parameters!$E$6/C640)^2+(Parameters!$E$7)^2))+1/(Parameters!$E$8)))+(SQRT((Parameters!$E$4)^2+(Parameters!$E$5)^2)))</f>
        <v>29.578359049985654</v>
      </c>
      <c r="H640" s="15">
        <f t="shared" si="19"/>
        <v>6.6999216936592711</v>
      </c>
    </row>
    <row r="641" spans="2:8" x14ac:dyDescent="0.25">
      <c r="B641" s="15">
        <v>638</v>
      </c>
      <c r="C641" s="15">
        <f>(Data!$G$5-B641)/Data!$G$5</f>
        <v>0.57466666666666666</v>
      </c>
      <c r="D641" s="15">
        <f>Data!$C$11^2/((Parameters!$E$4+Parameters!$E$6/C641)^2+(Parameters!$E$5+Parameters!$E$7)^2)</f>
        <v>855.15146625417515</v>
      </c>
      <c r="E641" s="15">
        <f t="shared" si="18"/>
        <v>29.242972938026927</v>
      </c>
      <c r="F641" s="15">
        <f>3/(Data!$G$5*PI()/30)*D641*Parameters!$E$6/C641</f>
        <v>100.4828962962309</v>
      </c>
      <c r="G641" s="15">
        <f>Data!$C$11/((((SQRT((Parameters!$E$6/C641)^2+(Parameters!$E$7)^2))*1/(Parameters!$E$8))/((SQRT((Parameters!$E$6/C641)^2+(Parameters!$E$7)^2))+1/(Parameters!$E$8)))+(SQRT((Parameters!$E$4)^2+(Parameters!$E$5)^2)))</f>
        <v>29.566982977754911</v>
      </c>
      <c r="H641" s="15">
        <f t="shared" si="19"/>
        <v>6.7133832594797891</v>
      </c>
    </row>
    <row r="642" spans="2:8" x14ac:dyDescent="0.25">
      <c r="B642" s="15">
        <v>639</v>
      </c>
      <c r="C642" s="15">
        <f>(Data!$G$5-B642)/Data!$G$5</f>
        <v>0.57399999999999995</v>
      </c>
      <c r="D642" s="15">
        <f>Data!$C$11^2/((Parameters!$E$4+Parameters!$E$6/C642)^2+(Parameters!$E$5+Parameters!$E$7)^2)</f>
        <v>854.53374967995171</v>
      </c>
      <c r="E642" s="15">
        <f t="shared" si="18"/>
        <v>29.232409234956187</v>
      </c>
      <c r="F642" s="15">
        <f>3/(Data!$G$5*PI()/30)*D642*Parameters!$E$6/C642</f>
        <v>100.52693329363652</v>
      </c>
      <c r="G642" s="15">
        <f>Data!$C$11/((((SQRT((Parameters!$E$6/C642)^2+(Parameters!$E$7)^2))*1/(Parameters!$E$8))/((SQRT((Parameters!$E$6/C642)^2+(Parameters!$E$7)^2))+1/(Parameters!$E$8)))+(SQRT((Parameters!$E$4)^2+(Parameters!$E$5)^2)))</f>
        <v>29.555585077575948</v>
      </c>
      <c r="H642" s="15">
        <f t="shared" si="19"/>
        <v>6.7268525801241532</v>
      </c>
    </row>
    <row r="643" spans="2:8" x14ac:dyDescent="0.25">
      <c r="B643" s="15">
        <v>640</v>
      </c>
      <c r="C643" s="15">
        <f>(Data!$G$5-B643)/Data!$G$5</f>
        <v>0.57333333333333336</v>
      </c>
      <c r="D643" s="15">
        <f>Data!$C$11^2/((Parameters!$E$4+Parameters!$E$6/C643)^2+(Parameters!$E$5+Parameters!$E$7)^2)</f>
        <v>853.91497395355475</v>
      </c>
      <c r="E643" s="15">
        <f t="shared" si="18"/>
        <v>29.221823590487208</v>
      </c>
      <c r="F643" s="15">
        <f>3/(Data!$G$5*PI()/30)*D643*Parameters!$E$6/C643</f>
        <v>100.57094795963764</v>
      </c>
      <c r="G643" s="15">
        <f>Data!$C$11/((((SQRT((Parameters!$E$6/C643)^2+(Parameters!$E$7)^2))*1/(Parameters!$E$8))/((SQRT((Parameters!$E$6/C643)^2+(Parameters!$E$7)^2))+1/(Parameters!$E$8)))+(SQRT((Parameters!$E$4)^2+(Parameters!$E$5)^2)))</f>
        <v>29.544165301004764</v>
      </c>
      <c r="H643" s="15">
        <f t="shared" si="19"/>
        <v>6.740329627190591</v>
      </c>
    </row>
    <row r="644" spans="2:8" x14ac:dyDescent="0.25">
      <c r="B644" s="15">
        <v>641</v>
      </c>
      <c r="C644" s="15">
        <f>(Data!$G$5-B644)/Data!$G$5</f>
        <v>0.57266666666666666</v>
      </c>
      <c r="D644" s="15">
        <f>Data!$C$11^2/((Parameters!$E$4+Parameters!$E$6/C644)^2+(Parameters!$E$5+Parameters!$E$7)^2)</f>
        <v>853.29513700185851</v>
      </c>
      <c r="E644" s="15">
        <f t="shared" ref="E644:E707" si="20">SQRT(D644)</f>
        <v>29.211215945281335</v>
      </c>
      <c r="F644" s="15">
        <f>3/(Data!$G$5*PI()/30)*D644*Parameters!$E$6/C644</f>
        <v>100.61493997179399</v>
      </c>
      <c r="G644" s="15">
        <f>Data!$C$11/((((SQRT((Parameters!$E$6/C644)^2+(Parameters!$E$7)^2))*1/(Parameters!$E$8))/((SQRT((Parameters!$E$6/C644)^2+(Parameters!$E$7)^2))+1/(Parameters!$E$8)))+(SQRT((Parameters!$E$4)^2+(Parameters!$E$5)^2)))</f>
        <v>29.532723599484548</v>
      </c>
      <c r="H644" s="15">
        <f t="shared" ref="H644:H707" si="21">(F644*B644*PI()/30)/1000</f>
        <v>6.7538143720195665</v>
      </c>
    </row>
    <row r="645" spans="2:8" x14ac:dyDescent="0.25">
      <c r="B645" s="15">
        <v>642</v>
      </c>
      <c r="C645" s="15">
        <f>(Data!$G$5-B645)/Data!$G$5</f>
        <v>0.57199999999999995</v>
      </c>
      <c r="D645" s="15">
        <f>Data!$C$11^2/((Parameters!$E$4+Parameters!$E$6/C645)^2+(Parameters!$E$5+Parameters!$E$7)^2)</f>
        <v>852.6742367488074</v>
      </c>
      <c r="E645" s="15">
        <f t="shared" si="20"/>
        <v>29.200586239813873</v>
      </c>
      <c r="F645" s="15">
        <f>3/(Data!$G$5*PI()/30)*D645*Parameters!$E$6/C645</f>
        <v>100.65890900581623</v>
      </c>
      <c r="G645" s="15">
        <f>Data!$C$11/((((SQRT((Parameters!$E$6/C645)^2+(Parameters!$E$7)^2))*1/(Parameters!$E$8))/((SQRT((Parameters!$E$6/C645)^2+(Parameters!$E$7)^2))+1/(Parameters!$E$8)))+(SQRT((Parameters!$E$4)^2+(Parameters!$E$5)^2)))</f>
        <v>29.521259924345504</v>
      </c>
      <c r="H645" s="15">
        <f t="shared" si="21"/>
        <v>6.7673067856921651</v>
      </c>
    </row>
    <row r="646" spans="2:8" x14ac:dyDescent="0.25">
      <c r="B646" s="15">
        <v>643</v>
      </c>
      <c r="C646" s="15">
        <f>(Data!$G$5-B646)/Data!$G$5</f>
        <v>0.57133333333333336</v>
      </c>
      <c r="D646" s="15">
        <f>Data!$C$11^2/((Parameters!$E$4+Parameters!$E$6/C646)^2+(Parameters!$E$5+Parameters!$E$7)^2)</f>
        <v>852.0522711154282</v>
      </c>
      <c r="E646" s="15">
        <f t="shared" si="20"/>
        <v>29.189934414373532</v>
      </c>
      <c r="F646" s="15">
        <f>3/(Data!$G$5*PI()/30)*D646*Parameters!$E$6/C646</f>
        <v>100.70285473555651</v>
      </c>
      <c r="G646" s="15">
        <f>Data!$C$11/((((SQRT((Parameters!$E$6/C646)^2+(Parameters!$E$7)^2))*1/(Parameters!$E$8))/((SQRT((Parameters!$E$6/C646)^2+(Parameters!$E$7)^2))+1/(Parameters!$E$8)))+(SQRT((Parameters!$E$4)^2+(Parameters!$E$5)^2)))</f>
        <v>29.509774226804542</v>
      </c>
      <c r="H646" s="15">
        <f t="shared" si="21"/>
        <v>6.7808068390284886</v>
      </c>
    </row>
    <row r="647" spans="2:8" x14ac:dyDescent="0.25">
      <c r="B647" s="15">
        <v>644</v>
      </c>
      <c r="C647" s="15">
        <f>(Data!$G$5-B647)/Data!$G$5</f>
        <v>0.57066666666666666</v>
      </c>
      <c r="D647" s="15">
        <f>Data!$C$11^2/((Parameters!$E$4+Parameters!$E$6/C647)^2+(Parameters!$E$5+Parameters!$E$7)^2)</f>
        <v>851.42923801983909</v>
      </c>
      <c r="E647" s="15">
        <f t="shared" si="20"/>
        <v>29.179260409061762</v>
      </c>
      <c r="F647" s="15">
        <f>3/(Data!$G$5*PI()/30)*D647*Parameters!$E$6/C647</f>
        <v>100.74677683299892</v>
      </c>
      <c r="G647" s="15">
        <f>Data!$C$11/((((SQRT((Parameters!$E$6/C647)^2+(Parameters!$E$7)^2))*1/(Parameters!$E$8))/((SQRT((Parameters!$E$6/C647)^2+(Parameters!$E$7)^2))+1/(Parameters!$E$8)))+(SQRT((Parameters!$E$4)^2+(Parameters!$E$5)^2)))</f>
        <v>29.498266457965062</v>
      </c>
      <c r="H647" s="15">
        <f t="shared" si="21"/>
        <v>6.7943145025860483</v>
      </c>
    </row>
    <row r="648" spans="2:8" x14ac:dyDescent="0.25">
      <c r="B648" s="15">
        <v>645</v>
      </c>
      <c r="C648" s="15">
        <f>(Data!$G$5-B648)/Data!$G$5</f>
        <v>0.56999999999999995</v>
      </c>
      <c r="D648" s="15">
        <f>Data!$C$11^2/((Parameters!$E$4+Parameters!$E$6/C648)^2+(Parameters!$E$5+Parameters!$E$7)^2)</f>
        <v>850.8051353772604</v>
      </c>
      <c r="E648" s="15">
        <f t="shared" si="20"/>
        <v>29.168564163792162</v>
      </c>
      <c r="F648" s="15">
        <f>3/(Data!$G$5*PI()/30)*D648*Parameters!$E$6/C648</f>
        <v>100.79067496824955</v>
      </c>
      <c r="G648" s="15">
        <f>Data!$C$11/((((SQRT((Parameters!$E$6/C648)^2+(Parameters!$E$7)^2))*1/(Parameters!$E$8))/((SQRT((Parameters!$E$6/C648)^2+(Parameters!$E$7)^2))+1/(Parameters!$E$8)))+(SQRT((Parameters!$E$4)^2+(Parameters!$E$5)^2)))</f>
        <v>29.486736568816692</v>
      </c>
      <c r="H648" s="15">
        <f t="shared" si="21"/>
        <v>6.8078297466581024</v>
      </c>
    </row>
    <row r="649" spans="2:8" x14ac:dyDescent="0.25">
      <c r="B649" s="15">
        <v>646</v>
      </c>
      <c r="C649" s="15">
        <f>(Data!$G$5-B649)/Data!$G$5</f>
        <v>0.56933333333333336</v>
      </c>
      <c r="D649" s="15">
        <f>Data!$C$11^2/((Parameters!$E$4+Parameters!$E$6/C649)^2+(Parameters!$E$5+Parameters!$E$7)^2)</f>
        <v>850.1799611000273</v>
      </c>
      <c r="E649" s="15">
        <f t="shared" si="20"/>
        <v>29.157845618289898</v>
      </c>
      <c r="F649" s="15">
        <f>3/(Data!$G$5*PI()/30)*D649*Parameters!$E$6/C649</f>
        <v>100.83454880952708</v>
      </c>
      <c r="G649" s="15">
        <f>Data!$C$11/((((SQRT((Parameters!$E$6/C649)^2+(Parameters!$E$7)^2))*1/(Parameters!$E$8))/((SQRT((Parameters!$E$6/C649)^2+(Parameters!$E$7)^2))+1/(Parameters!$E$8)))+(SQRT((Parameters!$E$4)^2+(Parameters!$E$5)^2)))</f>
        <v>29.475184510235096</v>
      </c>
      <c r="H649" s="15">
        <f t="shared" si="21"/>
        <v>6.8213525412720468</v>
      </c>
    </row>
    <row r="650" spans="2:8" x14ac:dyDescent="0.25">
      <c r="B650" s="15">
        <v>647</v>
      </c>
      <c r="C650" s="15">
        <f>(Data!$G$5-B650)/Data!$G$5</f>
        <v>0.56866666666666665</v>
      </c>
      <c r="D650" s="15">
        <f>Data!$C$11^2/((Parameters!$E$4+Parameters!$E$6/C650)^2+(Parameters!$E$5+Parameters!$E$7)^2)</f>
        <v>849.55371309759812</v>
      </c>
      <c r="E650" s="15">
        <f t="shared" si="20"/>
        <v>29.147104712091014</v>
      </c>
      <c r="F650" s="15">
        <f>3/(Data!$G$5*PI()/30)*D650*Parameters!$E$6/C650</f>
        <v>100.87839802315298</v>
      </c>
      <c r="G650" s="15">
        <f>Data!$C$11/((((SQRT((Parameters!$E$6/C650)^2+(Parameters!$E$7)^2))*1/(Parameters!$E$8))/((SQRT((Parameters!$E$6/C650)^2+(Parameters!$E$7)^2))+1/(Parameters!$E$8)))+(SQRT((Parameters!$E$4)^2+(Parameters!$E$5)^2)))</f>
        <v>29.463610232981654</v>
      </c>
      <c r="H650" s="15">
        <f t="shared" si="21"/>
        <v>6.8348828561877548</v>
      </c>
    </row>
    <row r="651" spans="2:8" x14ac:dyDescent="0.25">
      <c r="B651" s="15">
        <v>648</v>
      </c>
      <c r="C651" s="15">
        <f>(Data!$G$5-B651)/Data!$G$5</f>
        <v>0.56799999999999995</v>
      </c>
      <c r="D651" s="15">
        <f>Data!$C$11^2/((Parameters!$E$4+Parameters!$E$6/C651)^2+(Parameters!$E$5+Parameters!$E$7)^2)</f>
        <v>848.92638927656833</v>
      </c>
      <c r="E651" s="15">
        <f t="shared" si="20"/>
        <v>29.13634138454189</v>
      </c>
      <c r="F651" s="15">
        <f>3/(Data!$G$5*PI()/30)*D651*Parameters!$E$6/C651</f>
        <v>100.92222227354158</v>
      </c>
      <c r="G651" s="15">
        <f>Data!$C$11/((((SQRT((Parameters!$E$6/C651)^2+(Parameters!$E$7)^2))*1/(Parameters!$E$8))/((SQRT((Parameters!$E$6/C651)^2+(Parameters!$E$7)^2))+1/(Parameters!$E$8)))+(SQRT((Parameters!$E$4)^2+(Parameters!$E$5)^2)))</f>
        <v>29.452013687703285</v>
      </c>
      <c r="H651" s="15">
        <f t="shared" si="21"/>
        <v>6.8484206608959113</v>
      </c>
    </row>
    <row r="652" spans="2:8" x14ac:dyDescent="0.25">
      <c r="B652" s="15">
        <v>649</v>
      </c>
      <c r="C652" s="15">
        <f>(Data!$G$5-B652)/Data!$G$5</f>
        <v>0.56733333333333336</v>
      </c>
      <c r="D652" s="15">
        <f>Data!$C$11^2/((Parameters!$E$4+Parameters!$E$6/C652)^2+(Parameters!$E$5+Parameters!$E$7)^2)</f>
        <v>848.29798754068008</v>
      </c>
      <c r="E652" s="15">
        <f t="shared" si="20"/>
        <v>29.125555574798572</v>
      </c>
      <c r="F652" s="15">
        <f>3/(Data!$G$5*PI()/30)*D652*Parameters!$E$6/C652</f>
        <v>100.96602122319031</v>
      </c>
      <c r="G652" s="15">
        <f>Data!$C$11/((((SQRT((Parameters!$E$6/C652)^2+(Parameters!$E$7)^2))*1/(Parameters!$E$8))/((SQRT((Parameters!$E$6/C652)^2+(Parameters!$E$7)^2))+1/(Parameters!$E$8)))+(SQRT((Parameters!$E$4)^2+(Parameters!$E$5)^2)))</f>
        <v>29.440394824932177</v>
      </c>
      <c r="H652" s="15">
        <f t="shared" si="21"/>
        <v>6.86196592461636</v>
      </c>
    </row>
    <row r="653" spans="2:8" x14ac:dyDescent="0.25">
      <c r="B653" s="15">
        <v>650</v>
      </c>
      <c r="C653" s="15">
        <f>(Data!$G$5-B653)/Data!$G$5</f>
        <v>0.56666666666666665</v>
      </c>
      <c r="D653" s="15">
        <f>Data!$C$11^2/((Parameters!$E$4+Parameters!$E$6/C653)^2+(Parameters!$E$5+Parameters!$E$7)^2)</f>
        <v>847.66850579083416</v>
      </c>
      <c r="E653" s="15">
        <f t="shared" si="20"/>
        <v>29.11474722182616</v>
      </c>
      <c r="F653" s="15">
        <f>3/(Data!$G$5*PI()/30)*D653*Parameters!$E$6/C653</f>
        <v>101.0097945326698</v>
      </c>
      <c r="G653" s="15">
        <f>Data!$C$11/((((SQRT((Parameters!$E$6/C653)^2+(Parameters!$E$7)^2))*1/(Parameters!$E$8))/((SQRT((Parameters!$E$6/C653)^2+(Parameters!$E$7)^2))+1/(Parameters!$E$8)))+(SQRT((Parameters!$E$4)^2+(Parameters!$E$5)^2)))</f>
        <v>29.428753595085496</v>
      </c>
      <c r="H653" s="15">
        <f t="shared" si="21"/>
        <v>6.8755186162964144</v>
      </c>
    </row>
    <row r="654" spans="2:8" x14ac:dyDescent="0.25">
      <c r="B654" s="15">
        <v>651</v>
      </c>
      <c r="C654" s="15">
        <f>(Data!$G$5-B654)/Data!$G$5</f>
        <v>0.56599999999999995</v>
      </c>
      <c r="D654" s="15">
        <f>Data!$C$11^2/((Parameters!$E$4+Parameters!$E$6/C654)^2+(Parameters!$E$5+Parameters!$E$7)^2)</f>
        <v>847.03794192510236</v>
      </c>
      <c r="E654" s="15">
        <f t="shared" si="20"/>
        <v>29.103916264398205</v>
      </c>
      <c r="F654" s="15">
        <f>3/(Data!$G$5*PI()/30)*D654*Parameters!$E$6/C654</f>
        <v>101.05354186061398</v>
      </c>
      <c r="G654" s="15">
        <f>Data!$C$11/((((SQRT((Parameters!$E$6/C654)^2+(Parameters!$E$7)^2))*1/(Parameters!$E$8))/((SQRT((Parameters!$E$6/C654)^2+(Parameters!$E$7)^2))+1/(Parameters!$E$8)))+(SQRT((Parameters!$E$4)^2+(Parameters!$E$5)^2)))</f>
        <v>29.417089948465243</v>
      </c>
      <c r="H654" s="15">
        <f t="shared" si="21"/>
        <v>6.8890787046091777</v>
      </c>
    </row>
    <row r="655" spans="2:8" x14ac:dyDescent="0.25">
      <c r="B655" s="15">
        <v>652</v>
      </c>
      <c r="C655" s="15">
        <f>(Data!$G$5-B655)/Data!$G$5</f>
        <v>0.56533333333333335</v>
      </c>
      <c r="D655" s="15">
        <f>Data!$C$11^2/((Parameters!$E$4+Parameters!$E$6/C655)^2+(Parameters!$E$5+Parameters!$E$7)^2)</f>
        <v>846.40629383873977</v>
      </c>
      <c r="E655" s="15">
        <f t="shared" si="20"/>
        <v>29.093062641096068</v>
      </c>
      <c r="F655" s="15">
        <f>3/(Data!$G$5*PI()/30)*D655*Parameters!$E$6/C655</f>
        <v>101.09726286371006</v>
      </c>
      <c r="G655" s="15">
        <f>Data!$C$11/((((SQRT((Parameters!$E$6/C655)^2+(Parameters!$E$7)^2))*1/(Parameters!$E$8))/((SQRT((Parameters!$E$6/C655)^2+(Parameters!$E$7)^2))+1/(Parameters!$E$8)))+(SQRT((Parameters!$E$4)^2+(Parameters!$E$5)^2)))</f>
        <v>29.405403835257907</v>
      </c>
      <c r="H655" s="15">
        <f t="shared" si="21"/>
        <v>6.9026461579518452</v>
      </c>
    </row>
    <row r="656" spans="2:8" x14ac:dyDescent="0.25">
      <c r="B656" s="15">
        <v>653</v>
      </c>
      <c r="C656" s="15">
        <f>(Data!$G$5-B656)/Data!$G$5</f>
        <v>0.56466666666666665</v>
      </c>
      <c r="D656" s="15">
        <f>Data!$C$11^2/((Parameters!$E$4+Parameters!$E$6/C656)^2+(Parameters!$E$5+Parameters!$E$7)^2)</f>
        <v>845.77355942419513</v>
      </c>
      <c r="E656" s="15">
        <f t="shared" si="20"/>
        <v>29.082186290308286</v>
      </c>
      <c r="F656" s="15">
        <f>3/(Data!$G$5*PI()/30)*D656*Parameters!$E$6/C656</f>
        <v>101.1409571966884</v>
      </c>
      <c r="G656" s="15">
        <f>Data!$C$11/((((SQRT((Parameters!$E$6/C656)^2+(Parameters!$E$7)^2))*1/(Parameters!$E$8))/((SQRT((Parameters!$E$6/C656)^2+(Parameters!$E$7)^2))+1/(Parameters!$E$8)))+(SQRT((Parameters!$E$4)^2+(Parameters!$E$5)^2)))</f>
        <v>29.393695205534279</v>
      </c>
      <c r="H656" s="15">
        <f t="shared" si="21"/>
        <v>6.916220944443995</v>
      </c>
    </row>
    <row r="657" spans="2:8" x14ac:dyDescent="0.25">
      <c r="B657" s="15">
        <v>654</v>
      </c>
      <c r="C657" s="15">
        <f>(Data!$G$5-B657)/Data!$G$5</f>
        <v>0.56399999999999995</v>
      </c>
      <c r="D657" s="15">
        <f>Data!$C$11^2/((Parameters!$E$4+Parameters!$E$6/C657)^2+(Parameters!$E$5+Parameters!$E$7)^2)</f>
        <v>845.13973657112524</v>
      </c>
      <c r="E657" s="15">
        <f t="shared" si="20"/>
        <v>29.071287150229953</v>
      </c>
      <c r="F657" s="15">
        <f>3/(Data!$G$5*PI()/30)*D657*Parameters!$E$6/C657</f>
        <v>101.18462451231265</v>
      </c>
      <c r="G657" s="15">
        <f>Data!$C$11/((((SQRT((Parameters!$E$6/C657)^2+(Parameters!$E$7)^2))*1/(Parameters!$E$8))/((SQRT((Parameters!$E$6/C657)^2+(Parameters!$E$7)^2))+1/(Parameters!$E$8)))+(SQRT((Parameters!$E$4)^2+(Parameters!$E$5)^2)))</f>
        <v>29.381964009249188</v>
      </c>
      <c r="H657" s="15">
        <f t="shared" si="21"/>
        <v>6.9298030319258839</v>
      </c>
    </row>
    <row r="658" spans="2:8" x14ac:dyDescent="0.25">
      <c r="B658" s="15">
        <v>655</v>
      </c>
      <c r="C658" s="15">
        <f>(Data!$G$5-B658)/Data!$G$5</f>
        <v>0.56333333333333335</v>
      </c>
      <c r="D658" s="15">
        <f>Data!$C$11^2/((Parameters!$E$4+Parameters!$E$6/C658)^2+(Parameters!$E$5+Parameters!$E$7)^2)</f>
        <v>844.50482316640614</v>
      </c>
      <c r="E658" s="15">
        <f t="shared" si="20"/>
        <v>29.060365158862098</v>
      </c>
      <c r="F658" s="15">
        <f>3/(Data!$G$5*PI()/30)*D658*Parameters!$E$6/C658</f>
        <v>101.22826446136929</v>
      </c>
      <c r="G658" s="15">
        <f>Data!$C$11/((((SQRT((Parameters!$E$6/C658)^2+(Parameters!$E$7)^2))*1/(Parameters!$E$8))/((SQRT((Parameters!$E$6/C658)^2+(Parameters!$E$7)^2))+1/(Parameters!$E$8)))+(SQRT((Parameters!$E$4)^2+(Parameters!$E$5)^2)))</f>
        <v>29.370210196241242</v>
      </c>
      <c r="H658" s="15">
        <f t="shared" si="21"/>
        <v>6.9433923879567008</v>
      </c>
    </row>
    <row r="659" spans="2:8" x14ac:dyDescent="0.25">
      <c r="B659" s="15">
        <v>656</v>
      </c>
      <c r="C659" s="15">
        <f>(Data!$G$5-B659)/Data!$G$5</f>
        <v>0.56266666666666665</v>
      </c>
      <c r="D659" s="15">
        <f>Data!$C$11^2/((Parameters!$E$4+Parameters!$E$6/C659)^2+(Parameters!$E$5+Parameters!$E$7)^2)</f>
        <v>843.86881709414672</v>
      </c>
      <c r="E659" s="15">
        <f t="shared" si="20"/>
        <v>29.049420254011039</v>
      </c>
      <c r="F659" s="15">
        <f>3/(Data!$G$5*PI()/30)*D659*Parameters!$E$6/C659</f>
        <v>101.27187669265784</v>
      </c>
      <c r="G659" s="15">
        <f>Data!$C$11/((((SQRT((Parameters!$E$6/C659)^2+(Parameters!$E$7)^2))*1/(Parameters!$E$8))/((SQRT((Parameters!$E$6/C659)^2+(Parameters!$E$7)^2))+1/(Parameters!$E$8)))+(SQRT((Parameters!$E$4)^2+(Parameters!$E$5)^2)))</f>
        <v>29.3584337162326</v>
      </c>
      <c r="H659" s="15">
        <f t="shared" si="21"/>
        <v>6.9569889798128619</v>
      </c>
    </row>
    <row r="660" spans="2:8" x14ac:dyDescent="0.25">
      <c r="B660" s="15">
        <v>657</v>
      </c>
      <c r="C660" s="15">
        <f>(Data!$G$5-B660)/Data!$G$5</f>
        <v>0.56200000000000006</v>
      </c>
      <c r="D660" s="15">
        <f>Data!$C$11^2/((Parameters!$E$4+Parameters!$E$6/C660)^2+(Parameters!$E$5+Parameters!$E$7)^2)</f>
        <v>843.23171623570147</v>
      </c>
      <c r="E660" s="15">
        <f t="shared" si="20"/>
        <v>29.038452373287758</v>
      </c>
      <c r="F660" s="15">
        <f>3/(Data!$G$5*PI()/30)*D660*Parameters!$E$6/C660</f>
        <v>101.31546085298025</v>
      </c>
      <c r="G660" s="15">
        <f>Data!$C$11/((((SQRT((Parameters!$E$6/C660)^2+(Parameters!$E$7)^2))*1/(Parameters!$E$8))/((SQRT((Parameters!$E$6/C660)^2+(Parameters!$E$7)^2))+1/(Parameters!$E$8)))+(SQRT((Parameters!$E$4)^2+(Parameters!$E$5)^2)))</f>
        <v>29.346634518828729</v>
      </c>
      <c r="H660" s="15">
        <f t="shared" si="21"/>
        <v>6.9705927744862359</v>
      </c>
    </row>
    <row r="661" spans="2:8" x14ac:dyDescent="0.25">
      <c r="B661" s="15">
        <v>658</v>
      </c>
      <c r="C661" s="15">
        <f>(Data!$G$5-B661)/Data!$G$5</f>
        <v>0.56133333333333335</v>
      </c>
      <c r="D661" s="15">
        <f>Data!$C$11^2/((Parameters!$E$4+Parameters!$E$6/C661)^2+(Parameters!$E$5+Parameters!$E$7)^2)</f>
        <v>842.59351846968241</v>
      </c>
      <c r="E661" s="15">
        <f t="shared" si="20"/>
        <v>29.027461454107254</v>
      </c>
      <c r="F661" s="15">
        <f>3/(Data!$G$5*PI()/30)*D661*Parameters!$E$6/C661</f>
        <v>101.35901658713088</v>
      </c>
      <c r="G661" s="15">
        <f>Data!$C$11/((((SQRT((Parameters!$E$6/C661)^2+(Parameters!$E$7)^2))*1/(Parameters!$E$8))/((SQRT((Parameters!$E$6/C661)^2+(Parameters!$E$7)^2))+1/(Parameters!$E$8)))+(SQRT((Parameters!$E$4)^2+(Parameters!$E$5)^2)))</f>
        <v>29.334812553518127</v>
      </c>
      <c r="H661" s="15">
        <f t="shared" si="21"/>
        <v>6.9842037386824121</v>
      </c>
    </row>
    <row r="662" spans="2:8" x14ac:dyDescent="0.25">
      <c r="B662" s="15">
        <v>659</v>
      </c>
      <c r="C662" s="15">
        <f>(Data!$G$5-B662)/Data!$G$5</f>
        <v>0.56066666666666665</v>
      </c>
      <c r="D662" s="15">
        <f>Data!$C$11^2/((Parameters!$E$4+Parameters!$E$6/C662)^2+(Parameters!$E$5+Parameters!$E$7)^2)</f>
        <v>841.95422167197432</v>
      </c>
      <c r="E662" s="15">
        <f t="shared" si="20"/>
        <v>29.016447433687922</v>
      </c>
      <c r="F662" s="15">
        <f>3/(Data!$G$5*PI()/30)*D662*Parameters!$E$6/C662</f>
        <v>101.40254353788603</v>
      </c>
      <c r="G662" s="15">
        <f>Data!$C$11/((((SQRT((Parameters!$E$6/C662)^2+(Parameters!$E$7)^2))*1/(Parameters!$E$8))/((SQRT((Parameters!$E$6/C662)^2+(Parameters!$E$7)^2))+1/(Parameters!$E$8)))+(SQRT((Parameters!$E$4)^2+(Parameters!$E$5)^2)))</f>
        <v>29.322967769672097</v>
      </c>
      <c r="H662" s="15">
        <f t="shared" si="21"/>
        <v>6.9978218388189246</v>
      </c>
    </row>
    <row r="663" spans="2:8" x14ac:dyDescent="0.25">
      <c r="B663" s="15">
        <v>660</v>
      </c>
      <c r="C663" s="15">
        <f>(Data!$G$5-B663)/Data!$G$5</f>
        <v>0.56000000000000005</v>
      </c>
      <c r="D663" s="15">
        <f>Data!$C$11^2/((Parameters!$E$4+Parameters!$E$6/C663)^2+(Parameters!$E$5+Parameters!$E$7)^2)</f>
        <v>841.31382371574739</v>
      </c>
      <c r="E663" s="15">
        <f t="shared" si="20"/>
        <v>29.005410249050907</v>
      </c>
      <c r="F663" s="15">
        <f>3/(Data!$G$5*PI()/30)*D663*Parameters!$E$6/C663</f>
        <v>101.44604134599368</v>
      </c>
      <c r="G663" s="15">
        <f>Data!$C$11/((((SQRT((Parameters!$E$6/C663)^2+(Parameters!$E$7)^2))*1/(Parameters!$E$8))/((SQRT((Parameters!$E$6/C663)^2+(Parameters!$E$7)^2))+1/(Parameters!$E$8)))+(SQRT((Parameters!$E$4)^2+(Parameters!$E$5)^2)))</f>
        <v>29.311100116544509</v>
      </c>
      <c r="H663" s="15">
        <f t="shared" si="21"/>
        <v>7.0114470410234828</v>
      </c>
    </row>
    <row r="664" spans="2:8" x14ac:dyDescent="0.25">
      <c r="B664" s="15">
        <v>661</v>
      </c>
      <c r="C664" s="15">
        <f>(Data!$G$5-B664)/Data!$G$5</f>
        <v>0.55933333333333335</v>
      </c>
      <c r="D664" s="15">
        <f>Data!$C$11^2/((Parameters!$E$4+Parameters!$E$6/C664)^2+(Parameters!$E$5+Parameters!$E$7)^2)</f>
        <v>840.67232247146978</v>
      </c>
      <c r="E664" s="15">
        <f t="shared" si="20"/>
        <v>28.994349837019449</v>
      </c>
      <c r="F664" s="15">
        <f>3/(Data!$G$5*PI()/30)*D664*Parameters!$E$6/C664</f>
        <v>101.48950965016279</v>
      </c>
      <c r="G664" s="15">
        <f>Data!$C$11/((((SQRT((Parameters!$E$6/C664)^2+(Parameters!$E$7)^2))*1/(Parameters!$E$8))/((SQRT((Parameters!$E$6/C664)^2+(Parameters!$E$7)^2))+1/(Parameters!$E$8)))+(SQRT((Parameters!$E$4)^2+(Parameters!$E$5)^2)))</f>
        <v>29.29920954327152</v>
      </c>
      <c r="H664" s="15">
        <f t="shared" si="21"/>
        <v>7.0250793111321794</v>
      </c>
    </row>
    <row r="665" spans="2:8" x14ac:dyDescent="0.25">
      <c r="B665" s="15">
        <v>662</v>
      </c>
      <c r="C665" s="15">
        <f>(Data!$G$5-B665)/Data!$G$5</f>
        <v>0.55866666666666664</v>
      </c>
      <c r="D665" s="15">
        <f>Data!$C$11^2/((Parameters!$E$4+Parameters!$E$6/C665)^2+(Parameters!$E$5+Parameters!$E$7)^2)</f>
        <v>840.02971580692406</v>
      </c>
      <c r="E665" s="15">
        <f t="shared" si="20"/>
        <v>28.983266134218276</v>
      </c>
      <c r="F665" s="15">
        <f>3/(Data!$G$5*PI()/30)*D665*Parameters!$E$6/C665</f>
        <v>101.53294808705323</v>
      </c>
      <c r="G665" s="15">
        <f>Data!$C$11/((((SQRT((Parameters!$E$6/C665)^2+(Parameters!$E$7)^2))*1/(Parameters!$E$8))/((SQRT((Parameters!$E$6/C665)^2+(Parameters!$E$7)^2))+1/(Parameters!$E$8)))+(SQRT((Parameters!$E$4)^2+(Parameters!$E$5)^2)))</f>
        <v>29.287295998871347</v>
      </c>
      <c r="H665" s="15">
        <f t="shared" si="21"/>
        <v>7.0387186146877108</v>
      </c>
    </row>
    <row r="666" spans="2:8" x14ac:dyDescent="0.25">
      <c r="B666" s="15">
        <v>663</v>
      </c>
      <c r="C666" s="15">
        <f>(Data!$G$5-B666)/Data!$G$5</f>
        <v>0.55800000000000005</v>
      </c>
      <c r="D666" s="15">
        <f>Data!$C$11^2/((Parameters!$E$4+Parameters!$E$6/C666)^2+(Parameters!$E$5+Parameters!$E$7)^2)</f>
        <v>839.38600158721943</v>
      </c>
      <c r="E666" s="15">
        <f t="shared" si="20"/>
        <v>28.972159077072931</v>
      </c>
      <c r="F666" s="15">
        <f>3/(Data!$G$5*PI()/30)*D666*Parameters!$E$6/C666</f>
        <v>101.57635629126494</v>
      </c>
      <c r="G666" s="15">
        <f>Data!$C$11/((((SQRT((Parameters!$E$6/C666)^2+(Parameters!$E$7)^2))*1/(Parameters!$E$8))/((SQRT((Parameters!$E$6/C666)^2+(Parameters!$E$7)^2))+1/(Parameters!$E$8)))+(SQRT((Parameters!$E$4)^2+(Parameters!$E$5)^2)))</f>
        <v>29.275359432244024</v>
      </c>
      <c r="H666" s="15">
        <f t="shared" si="21"/>
        <v>7.0523649169375675</v>
      </c>
    </row>
    <row r="667" spans="2:8" x14ac:dyDescent="0.25">
      <c r="B667" s="15">
        <v>664</v>
      </c>
      <c r="C667" s="15">
        <f>(Data!$G$5-B667)/Data!$G$5</f>
        <v>0.55733333333333335</v>
      </c>
      <c r="D667" s="15">
        <f>Data!$C$11^2/((Parameters!$E$4+Parameters!$E$6/C667)^2+(Parameters!$E$5+Parameters!$E$7)^2)</f>
        <v>838.74117767480573</v>
      </c>
      <c r="E667" s="15">
        <f t="shared" si="20"/>
        <v>28.961028601809115</v>
      </c>
      <c r="F667" s="15">
        <f>3/(Data!$G$5*PI()/30)*D667*Parameters!$E$6/C667</f>
        <v>101.61973389532736</v>
      </c>
      <c r="G667" s="15">
        <f>Data!$C$11/((((SQRT((Parameters!$E$6/C667)^2+(Parameters!$E$7)^2))*1/(Parameters!$E$8))/((SQRT((Parameters!$E$6/C667)^2+(Parameters!$E$7)^2))+1/(Parameters!$E$8)))+(SQRT((Parameters!$E$4)^2+(Parameters!$E$5)^2)))</f>
        <v>29.263399792171128</v>
      </c>
      <c r="H667" s="15">
        <f t="shared" si="21"/>
        <v>7.0660181828321971</v>
      </c>
    </row>
    <row r="668" spans="2:8" x14ac:dyDescent="0.25">
      <c r="B668" s="15">
        <v>665</v>
      </c>
      <c r="C668" s="15">
        <f>(Data!$G$5-B668)/Data!$G$5</f>
        <v>0.55666666666666664</v>
      </c>
      <c r="D668" s="15">
        <f>Data!$C$11^2/((Parameters!$E$4+Parameters!$E$6/C668)^2+(Parameters!$E$5+Parameters!$E$7)^2)</f>
        <v>838.09524192948959</v>
      </c>
      <c r="E668" s="15">
        <f t="shared" si="20"/>
        <v>28.949874644452084</v>
      </c>
      <c r="F668" s="15">
        <f>3/(Data!$G$5*PI()/30)*D668*Parameters!$E$6/C668</f>
        <v>101.66308052968893</v>
      </c>
      <c r="G668" s="15">
        <f>Data!$C$11/((((SQRT((Parameters!$E$6/C668)^2+(Parameters!$E$7)^2))*1/(Parameters!$E$8))/((SQRT((Parameters!$E$6/C668)^2+(Parameters!$E$7)^2))+1/(Parameters!$E$8)))+(SQRT((Parameters!$E$4)^2+(Parameters!$E$5)^2)))</f>
        <v>29.251417027315544</v>
      </c>
      <c r="H668" s="15">
        <f t="shared" si="21"/>
        <v>7.0796783770232175</v>
      </c>
    </row>
    <row r="669" spans="2:8" x14ac:dyDescent="0.25">
      <c r="B669" s="15">
        <v>666</v>
      </c>
      <c r="C669" s="15">
        <f>(Data!$G$5-B669)/Data!$G$5</f>
        <v>0.55600000000000005</v>
      </c>
      <c r="D669" s="15">
        <f>Data!$C$11^2/((Parameters!$E$4+Parameters!$E$6/C669)^2+(Parameters!$E$5+Parameters!$E$7)^2)</f>
        <v>837.44819220844875</v>
      </c>
      <c r="E669" s="15">
        <f t="shared" si="20"/>
        <v>28.938697140825962</v>
      </c>
      <c r="F669" s="15">
        <f>3/(Data!$G$5*PI()/30)*D669*Parameters!$E$6/C669</f>
        <v>101.70639582270638</v>
      </c>
      <c r="G669" s="15">
        <f>Data!$C$11/((((SQRT((Parameters!$E$6/C669)^2+(Parameters!$E$7)^2))*1/(Parameters!$E$8))/((SQRT((Parameters!$E$6/C669)^2+(Parameters!$E$7)^2))+1/(Parameters!$E$8)))+(SQRT((Parameters!$E$4)^2+(Parameters!$E$5)^2)))</f>
        <v>29.239411086221224</v>
      </c>
      <c r="H669" s="15">
        <f t="shared" si="21"/>
        <v>7.093345463861561</v>
      </c>
    </row>
    <row r="670" spans="2:8" x14ac:dyDescent="0.25">
      <c r="B670" s="15">
        <v>667</v>
      </c>
      <c r="C670" s="15">
        <f>(Data!$G$5-B670)/Data!$G$5</f>
        <v>0.55533333333333335</v>
      </c>
      <c r="D670" s="15">
        <f>Data!$C$11^2/((Parameters!$E$4+Parameters!$E$6/C670)^2+(Parameters!$E$5+Parameters!$E$7)^2)</f>
        <v>836.80002636624567</v>
      </c>
      <c r="E670" s="15">
        <f t="shared" si="20"/>
        <v>28.927496026553104</v>
      </c>
      <c r="F670" s="15">
        <f>3/(Data!$G$5*PI()/30)*D670*Parameters!$E$6/C670</f>
        <v>101.74967940063394</v>
      </c>
      <c r="G670" s="15">
        <f>Data!$C$11/((((SQRT((Parameters!$E$6/C670)^2+(Parameters!$E$7)^2))*1/(Parameters!$E$8))/((SQRT((Parameters!$E$6/C670)^2+(Parameters!$E$7)^2))+1/(Parameters!$E$8)))+(SQRT((Parameters!$E$4)^2+(Parameters!$E$5)^2)))</f>
        <v>29.227381917312922</v>
      </c>
      <c r="H670" s="15">
        <f t="shared" si="21"/>
        <v>7.1070194073956312</v>
      </c>
    </row>
    <row r="671" spans="2:8" x14ac:dyDescent="0.25">
      <c r="B671" s="15">
        <v>668</v>
      </c>
      <c r="C671" s="15">
        <f>(Data!$G$5-B671)/Data!$G$5</f>
        <v>0.55466666666666664</v>
      </c>
      <c r="D671" s="15">
        <f>Data!$C$11^2/((Parameters!$E$4+Parameters!$E$6/C671)^2+(Parameters!$E$5+Parameters!$E$7)^2)</f>
        <v>836.15074225484398</v>
      </c>
      <c r="E671" s="15">
        <f t="shared" si="20"/>
        <v>28.916271237053436</v>
      </c>
      <c r="F671" s="15">
        <f>3/(Data!$G$5*PI()/30)*D671*Parameters!$E$6/C671</f>
        <v>101.79293088761243</v>
      </c>
      <c r="G671" s="15">
        <f>Data!$C$11/((((SQRT((Parameters!$E$6/C671)^2+(Parameters!$E$7)^2))*1/(Parameters!$E$8))/((SQRT((Parameters!$E$6/C671)^2+(Parameters!$E$7)^2))+1/(Parameters!$E$8)))+(SQRT((Parameters!$E$4)^2+(Parameters!$E$5)^2)))</f>
        <v>29.215329468895934</v>
      </c>
      <c r="H671" s="15">
        <f t="shared" si="21"/>
        <v>7.1207001713694336</v>
      </c>
    </row>
    <row r="672" spans="2:8" x14ac:dyDescent="0.25">
      <c r="B672" s="15">
        <v>669</v>
      </c>
      <c r="C672" s="15">
        <f>(Data!$G$5-B672)/Data!$G$5</f>
        <v>0.55400000000000005</v>
      </c>
      <c r="D672" s="15">
        <f>Data!$C$11^2/((Parameters!$E$4+Parameters!$E$6/C672)^2+(Parameters!$E$5+Parameters!$E$7)^2)</f>
        <v>835.50033772362383</v>
      </c>
      <c r="E672" s="15">
        <f t="shared" si="20"/>
        <v>28.905022707543818</v>
      </c>
      <c r="F672" s="15">
        <f>3/(Data!$G$5*PI()/30)*D672*Parameters!$E$6/C672</f>
        <v>101.8361499056587</v>
      </c>
      <c r="G672" s="15">
        <f>Data!$C$11/((((SQRT((Parameters!$E$6/C672)^2+(Parameters!$E$7)^2))*1/(Parameters!$E$8))/((SQRT((Parameters!$E$6/C672)^2+(Parameters!$E$7)^2))+1/(Parameters!$E$8)))+(SQRT((Parameters!$E$4)^2+(Parameters!$E$5)^2)))</f>
        <v>29.203253689155883</v>
      </c>
      <c r="H672" s="15">
        <f t="shared" si="21"/>
        <v>7.1343877192207446</v>
      </c>
    </row>
    <row r="673" spans="2:8" x14ac:dyDescent="0.25">
      <c r="B673" s="15">
        <v>670</v>
      </c>
      <c r="C673" s="15">
        <f>(Data!$G$5-B673)/Data!$G$5</f>
        <v>0.55333333333333334</v>
      </c>
      <c r="D673" s="15">
        <f>Data!$C$11^2/((Parameters!$E$4+Parameters!$E$6/C673)^2+(Parameters!$E$5+Parameters!$E$7)^2)</f>
        <v>834.84881061939745</v>
      </c>
      <c r="E673" s="15">
        <f t="shared" si="20"/>
        <v>28.893750373037374</v>
      </c>
      <c r="F673" s="15">
        <f>3/(Data!$G$5*PI()/30)*D673*Parameters!$E$6/C673</f>
        <v>101.87933607465465</v>
      </c>
      <c r="G673" s="15">
        <f>Data!$C$11/((((SQRT((Parameters!$E$6/C673)^2+(Parameters!$E$7)^2))*1/(Parameters!$E$8))/((SQRT((Parameters!$E$6/C673)^2+(Parameters!$E$7)^2))+1/(Parameters!$E$8)))+(SQRT((Parameters!$E$4)^2+(Parameters!$E$5)^2)))</f>
        <v>29.191154526158442</v>
      </c>
      <c r="H673" s="15">
        <f t="shared" si="21"/>
        <v>7.1480820140792067</v>
      </c>
    </row>
    <row r="674" spans="2:8" x14ac:dyDescent="0.25">
      <c r="B674" s="15">
        <v>671</v>
      </c>
      <c r="C674" s="15">
        <f>(Data!$G$5-B674)/Data!$G$5</f>
        <v>0.55266666666666664</v>
      </c>
      <c r="D674" s="15">
        <f>Data!$C$11^2/((Parameters!$E$4+Parameters!$E$6/C674)^2+(Parameters!$E$5+Parameters!$E$7)^2)</f>
        <v>834.19615878642389</v>
      </c>
      <c r="E674" s="15">
        <f t="shared" si="20"/>
        <v>28.882454168342825</v>
      </c>
      <c r="F674" s="15">
        <f>3/(Data!$G$5*PI()/30)*D674*Parameters!$E$6/C674</f>
        <v>101.92248901233606</v>
      </c>
      <c r="G674" s="15">
        <f>Data!$C$11/((((SQRT((Parameters!$E$6/C674)^2+(Parameters!$E$7)^2))*1/(Parameters!$E$8))/((SQRT((Parameters!$E$6/C674)^2+(Parameters!$E$7)^2))+1/(Parameters!$E$8)))+(SQRT((Parameters!$E$4)^2+(Parameters!$E$5)^2)))</f>
        <v>29.179031927849053</v>
      </c>
      <c r="H674" s="15">
        <f t="shared" si="21"/>
        <v>7.1617830187644476</v>
      </c>
    </row>
    <row r="675" spans="2:8" x14ac:dyDescent="0.25">
      <c r="B675" s="15">
        <v>672</v>
      </c>
      <c r="C675" s="15">
        <f>(Data!$G$5-B675)/Data!$G$5</f>
        <v>0.55200000000000005</v>
      </c>
      <c r="D675" s="15">
        <f>Data!$C$11^2/((Parameters!$E$4+Parameters!$E$6/C675)^2+(Parameters!$E$5+Parameters!$E$7)^2)</f>
        <v>833.54238006642618</v>
      </c>
      <c r="E675" s="15">
        <f t="shared" si="20"/>
        <v>28.871134028063846</v>
      </c>
      <c r="F675" s="15">
        <f>3/(Data!$G$5*PI()/30)*D675*Parameters!$E$6/C675</f>
        <v>101.96560833428178</v>
      </c>
      <c r="G675" s="15">
        <f>Data!$C$11/((((SQRT((Parameters!$E$6/C675)^2+(Parameters!$E$7)^2))*1/(Parameters!$E$8))/((SQRT((Parameters!$E$6/C675)^2+(Parameters!$E$7)^2))+1/(Parameters!$E$8)))+(SQRT((Parameters!$E$4)^2+(Parameters!$E$5)^2)))</f>
        <v>29.16688584205275</v>
      </c>
      <c r="H675" s="15">
        <f t="shared" si="21"/>
        <v>7.1754906957841822</v>
      </c>
    </row>
    <row r="676" spans="2:8" x14ac:dyDescent="0.25">
      <c r="B676" s="15">
        <v>673</v>
      </c>
      <c r="C676" s="15">
        <f>(Data!$G$5-B676)/Data!$G$5</f>
        <v>0.55133333333333334</v>
      </c>
      <c r="D676" s="15">
        <f>Data!$C$11^2/((Parameters!$E$4+Parameters!$E$6/C676)^2+(Parameters!$E$5+Parameters!$E$7)^2)</f>
        <v>832.88747229860815</v>
      </c>
      <c r="E676" s="15">
        <f t="shared" si="20"/>
        <v>28.859789886598413</v>
      </c>
      <c r="F676" s="15">
        <f>3/(Data!$G$5*PI()/30)*D676*Parameters!$E$6/C676</f>
        <v>102.00869365390285</v>
      </c>
      <c r="G676" s="15">
        <f>Data!$C$11/((((SQRT((Parameters!$E$6/C676)^2+(Parameters!$E$7)^2))*1/(Parameters!$E$8))/((SQRT((Parameters!$E$6/C676)^2+(Parameters!$E$7)^2))+1/(Parameters!$E$8)))+(SQRT((Parameters!$E$4)^2+(Parameters!$E$5)^2)))</f>
        <v>29.154716216473847</v>
      </c>
      <c r="H676" s="15">
        <f t="shared" si="21"/>
        <v>7.1892050073323155</v>
      </c>
    </row>
    <row r="677" spans="2:8" x14ac:dyDescent="0.25">
      <c r="B677" s="15">
        <v>674</v>
      </c>
      <c r="C677" s="15">
        <f>(Data!$G$5-B677)/Data!$G$5</f>
        <v>0.55066666666666664</v>
      </c>
      <c r="D677" s="15">
        <f>Data!$C$11^2/((Parameters!$E$4+Parameters!$E$6/C677)^2+(Parameters!$E$5+Parameters!$E$7)^2)</f>
        <v>832.23143331966901</v>
      </c>
      <c r="E677" s="15">
        <f t="shared" si="20"/>
        <v>28.848421678138113</v>
      </c>
      <c r="F677" s="15">
        <f>3/(Data!$G$5*PI()/30)*D677*Parameters!$E$6/C677</f>
        <v>102.05174458243103</v>
      </c>
      <c r="G677" s="15">
        <f>Data!$C$11/((((SQRT((Parameters!$E$6/C677)^2+(Parameters!$E$7)^2))*1/(Parameters!$E$8))/((SQRT((Parameters!$E$6/C677)^2+(Parameters!$E$7)^2))+1/(Parameters!$E$8)))+(SQRT((Parameters!$E$4)^2+(Parameters!$E$5)^2)))</f>
        <v>29.142522998695696</v>
      </c>
      <c r="H677" s="15">
        <f t="shared" si="21"/>
        <v>7.2029259152870084</v>
      </c>
    </row>
    <row r="678" spans="2:8" x14ac:dyDescent="0.25">
      <c r="B678" s="15">
        <v>675</v>
      </c>
      <c r="C678" s="15">
        <f>(Data!$G$5-B678)/Data!$G$5</f>
        <v>0.55000000000000004</v>
      </c>
      <c r="D678" s="15">
        <f>Data!$C$11^2/((Parameters!$E$4+Parameters!$E$6/C678)^2+(Parameters!$E$5+Parameters!$E$7)^2)</f>
        <v>831.57426096382153</v>
      </c>
      <c r="E678" s="15">
        <f t="shared" si="20"/>
        <v>28.837029336667491</v>
      </c>
      <c r="F678" s="15">
        <f>3/(Data!$G$5*PI()/30)*D678*Parameters!$E$6/C678</f>
        <v>102.09476072890784</v>
      </c>
      <c r="G678" s="15">
        <f>Data!$C$11/((((SQRT((Parameters!$E$6/C678)^2+(Parameters!$E$7)^2))*1/(Parameters!$E$8))/((SQRT((Parameters!$E$6/C678)^2+(Parameters!$E$7)^2))+1/(Parameters!$E$8)))+(SQRT((Parameters!$E$4)^2+(Parameters!$E$5)^2)))</f>
        <v>29.130306136180455</v>
      </c>
      <c r="H678" s="15">
        <f t="shared" si="21"/>
        <v>7.2166533812087543</v>
      </c>
    </row>
    <row r="679" spans="2:8" x14ac:dyDescent="0.25">
      <c r="B679" s="15">
        <v>676</v>
      </c>
      <c r="C679" s="15">
        <f>(Data!$G$5-B679)/Data!$G$5</f>
        <v>0.54933333333333334</v>
      </c>
      <c r="D679" s="15">
        <f>Data!$C$11^2/((Parameters!$E$4+Parameters!$E$6/C679)^2+(Parameters!$E$5+Parameters!$E$7)^2)</f>
        <v>830.91595306280885</v>
      </c>
      <c r="E679" s="15">
        <f t="shared" si="20"/>
        <v>28.825612795963398</v>
      </c>
      <c r="F679" s="15">
        <f>3/(Data!$G$5*PI()/30)*D679*Parameters!$E$6/C679</f>
        <v>102.13774170017348</v>
      </c>
      <c r="G679" s="15">
        <f>Data!$C$11/((((SQRT((Parameters!$E$6/C679)^2+(Parameters!$E$7)^2))*1/(Parameters!$E$8))/((SQRT((Parameters!$E$6/C679)^2+(Parameters!$E$7)^2))+1/(Parameters!$E$8)))+(SQRT((Parameters!$E$4)^2+(Parameters!$E$5)^2)))</f>
        <v>29.118065576268805</v>
      </c>
      <c r="H679" s="15">
        <f t="shared" si="21"/>
        <v>7.2303873663384453</v>
      </c>
    </row>
    <row r="680" spans="2:8" x14ac:dyDescent="0.25">
      <c r="B680" s="15">
        <v>677</v>
      </c>
      <c r="C680" s="15">
        <f>(Data!$G$5-B680)/Data!$G$5</f>
        <v>0.54866666666666664</v>
      </c>
      <c r="D680" s="15">
        <f>Data!$C$11^2/((Parameters!$E$4+Parameters!$E$6/C680)^2+(Parameters!$E$5+Parameters!$E$7)^2)</f>
        <v>830.25650744592133</v>
      </c>
      <c r="E680" s="15">
        <f t="shared" si="20"/>
        <v>28.81417198959431</v>
      </c>
      <c r="F680" s="15">
        <f>3/(Data!$G$5*PI()/30)*D680*Parameters!$E$6/C680</f>
        <v>102.18068710085529</v>
      </c>
      <c r="G680" s="15">
        <f>Data!$C$11/((((SQRT((Parameters!$E$6/C680)^2+(Parameters!$E$7)^2))*1/(Parameters!$E$8))/((SQRT((Parameters!$E$6/C680)^2+(Parameters!$E$7)^2))+1/(Parameters!$E$8)))+(SQRT((Parameters!$E$4)^2+(Parameters!$E$5)^2)))</f>
        <v>29.105801266179721</v>
      </c>
      <c r="H680" s="15">
        <f t="shared" si="21"/>
        <v>7.2441278315954181</v>
      </c>
    </row>
    <row r="681" spans="2:8" x14ac:dyDescent="0.25">
      <c r="B681" s="15">
        <v>678</v>
      </c>
      <c r="C681" s="15">
        <f>(Data!$G$5-B681)/Data!$G$5</f>
        <v>0.54800000000000004</v>
      </c>
      <c r="D681" s="15">
        <f>Data!$C$11^2/((Parameters!$E$4+Parameters!$E$6/C681)^2+(Parameters!$E$5+Parameters!$E$7)^2)</f>
        <v>829.59592194001414</v>
      </c>
      <c r="E681" s="15">
        <f t="shared" si="20"/>
        <v>28.802706850919655</v>
      </c>
      <c r="F681" s="15">
        <f>3/(Data!$G$5*PI()/30)*D681*Parameters!$E$6/C681</f>
        <v>102.2235965333567</v>
      </c>
      <c r="G681" s="15">
        <f>Data!$C$11/((((SQRT((Parameters!$E$6/C681)^2+(Parameters!$E$7)^2))*1/(Parameters!$E$8))/((SQRT((Parameters!$E$6/C681)^2+(Parameters!$E$7)^2))+1/(Parameters!$E$8)))+(SQRT((Parameters!$E$4)^2+(Parameters!$E$5)^2)))</f>
        <v>29.093513153010232</v>
      </c>
      <c r="H681" s="15">
        <f t="shared" si="21"/>
        <v>7.2578747375754809</v>
      </c>
    </row>
    <row r="682" spans="2:8" x14ac:dyDescent="0.25">
      <c r="B682" s="15">
        <v>679</v>
      </c>
      <c r="C682" s="15">
        <f>(Data!$G$5-B682)/Data!$G$5</f>
        <v>0.54733333333333334</v>
      </c>
      <c r="D682" s="15">
        <f>Data!$C$11^2/((Parameters!$E$4+Parameters!$E$6/C682)^2+(Parameters!$E$5+Parameters!$E$7)^2)</f>
        <v>828.93419436952377</v>
      </c>
      <c r="E682" s="15">
        <f t="shared" si="20"/>
        <v>28.791217313089138</v>
      </c>
      <c r="F682" s="15">
        <f>3/(Data!$G$5*PI()/30)*D682*Parameters!$E$6/C682</f>
        <v>102.26646959784554</v>
      </c>
      <c r="G682" s="15">
        <f>Data!$C$11/((((SQRT((Parameters!$E$6/C682)^2+(Parameters!$E$7)^2))*1/(Parameters!$E$8))/((SQRT((Parameters!$E$6/C682)^2+(Parameters!$E$7)^2))+1/(Parameters!$E$8)))+(SQRT((Parameters!$E$4)^2+(Parameters!$E$5)^2)))</f>
        <v>29.081201183735079</v>
      </c>
      <c r="H682" s="15">
        <f t="shared" si="21"/>
        <v>7.2716280445489527</v>
      </c>
    </row>
    <row r="683" spans="2:8" x14ac:dyDescent="0.25">
      <c r="B683" s="15">
        <v>680</v>
      </c>
      <c r="C683" s="15">
        <f>(Data!$G$5-B683)/Data!$G$5</f>
        <v>0.54666666666666663</v>
      </c>
      <c r="D683" s="15">
        <f>Data!$C$11^2/((Parameters!$E$4+Parameters!$E$6/C683)^2+(Parameters!$E$5+Parameters!$E$7)^2)</f>
        <v>828.2713225564886</v>
      </c>
      <c r="E683" s="15">
        <f t="shared" si="20"/>
        <v>28.779703309042098</v>
      </c>
      <c r="F683" s="15">
        <f>3/(Data!$G$5*PI()/30)*D683*Parameters!$E$6/C683</f>
        <v>102.30930589224307</v>
      </c>
      <c r="G683" s="15">
        <f>Data!$C$11/((((SQRT((Parameters!$E$6/C683)^2+(Parameters!$E$7)^2))*1/(Parameters!$E$8))/((SQRT((Parameters!$E$6/C683)^2+(Parameters!$E$7)^2))+1/(Parameters!$E$8)))+(SQRT((Parameters!$E$4)^2+(Parameters!$E$5)^2)))</f>
        <v>29.068865305206611</v>
      </c>
      <c r="H683" s="15">
        <f t="shared" si="21"/>
        <v>7.2853877124586806</v>
      </c>
    </row>
    <row r="684" spans="2:8" x14ac:dyDescent="0.25">
      <c r="B684" s="15">
        <v>681</v>
      </c>
      <c r="C684" s="15">
        <f>(Data!$G$5-B684)/Data!$G$5</f>
        <v>0.54600000000000004</v>
      </c>
      <c r="D684" s="15">
        <f>Data!$C$11^2/((Parameters!$E$4+Parameters!$E$6/C684)^2+(Parameters!$E$5+Parameters!$E$7)^2)</f>
        <v>827.60730432056425</v>
      </c>
      <c r="E684" s="15">
        <f t="shared" si="20"/>
        <v>28.76816477150679</v>
      </c>
      <c r="F684" s="15">
        <f>3/(Data!$G$5*PI()/30)*D684*Parameters!$E$6/C684</f>
        <v>102.35210501221204</v>
      </c>
      <c r="G684" s="15">
        <f>Data!$C$11/((((SQRT((Parameters!$E$6/C684)^2+(Parameters!$E$7)^2))*1/(Parameters!$E$8))/((SQRT((Parameters!$E$6/C684)^2+(Parameters!$E$7)^2))+1/(Parameters!$E$8)))+(SQRT((Parameters!$E$4)^2+(Parameters!$E$5)^2)))</f>
        <v>29.056505464154377</v>
      </c>
      <c r="H684" s="15">
        <f t="shared" si="21"/>
        <v>7.2991537009180307</v>
      </c>
    </row>
    <row r="685" spans="2:8" x14ac:dyDescent="0.25">
      <c r="B685" s="15">
        <v>682</v>
      </c>
      <c r="C685" s="15">
        <f>(Data!$G$5-B685)/Data!$G$5</f>
        <v>0.54533333333333334</v>
      </c>
      <c r="D685" s="15">
        <f>Data!$C$11^2/((Parameters!$E$4+Parameters!$E$6/C685)^2+(Parameters!$E$5+Parameters!$E$7)^2)</f>
        <v>826.94213747904348</v>
      </c>
      <c r="E685" s="15">
        <f t="shared" si="20"/>
        <v>28.756601632999743</v>
      </c>
      <c r="F685" s="15">
        <f>3/(Data!$G$5*PI()/30)*D685*Parameters!$E$6/C685</f>
        <v>102.39486655114553</v>
      </c>
      <c r="G685" s="15">
        <f>Data!$C$11/((((SQRT((Parameters!$E$6/C685)^2+(Parameters!$E$7)^2))*1/(Parameters!$E$8))/((SQRT((Parameters!$E$6/C685)^2+(Parameters!$E$7)^2))+1/(Parameters!$E$8)))+(SQRT((Parameters!$E$4)^2+(Parameters!$E$5)^2)))</f>
        <v>29.044121607184977</v>
      </c>
      <c r="H685" s="15">
        <f t="shared" si="21"/>
        <v>7.3129259692089086</v>
      </c>
    </row>
    <row r="686" spans="2:8" x14ac:dyDescent="0.25">
      <c r="B686" s="15">
        <v>683</v>
      </c>
      <c r="C686" s="15">
        <f>(Data!$G$5-B686)/Data!$G$5</f>
        <v>0.54466666666666663</v>
      </c>
      <c r="D686" s="15">
        <f>Data!$C$11^2/((Parameters!$E$4+Parameters!$E$6/C686)^2+(Parameters!$E$5+Parameters!$E$7)^2)</f>
        <v>826.2758198468739</v>
      </c>
      <c r="E686" s="15">
        <f t="shared" si="20"/>
        <v>28.745013825825062</v>
      </c>
      <c r="F686" s="15">
        <f>3/(Data!$G$5*PI()/30)*D686*Parameters!$E$6/C686</f>
        <v>102.43759010015506</v>
      </c>
      <c r="G686" s="15">
        <f>Data!$C$11/((((SQRT((Parameters!$E$6/C686)^2+(Parameters!$E$7)^2))*1/(Parameters!$E$8))/((SQRT((Parameters!$E$6/C686)^2+(Parameters!$E$7)^2))+1/(Parameters!$E$8)))+(SQRT((Parameters!$E$4)^2+(Parameters!$E$5)^2)))</f>
        <v>29.03171368078176</v>
      </c>
      <c r="H686" s="15">
        <f t="shared" si="21"/>
        <v>7.3267044762797076</v>
      </c>
    </row>
    <row r="687" spans="2:8" x14ac:dyDescent="0.25">
      <c r="B687" s="15">
        <v>684</v>
      </c>
      <c r="C687" s="15">
        <f>(Data!$G$5-B687)/Data!$G$5</f>
        <v>0.54400000000000004</v>
      </c>
      <c r="D687" s="15">
        <f>Data!$C$11^2/((Parameters!$E$4+Parameters!$E$6/C687)^2+(Parameters!$E$5+Parameters!$E$7)^2)</f>
        <v>825.60834923667801</v>
      </c>
      <c r="E687" s="15">
        <f t="shared" si="20"/>
        <v>28.733401282073761</v>
      </c>
      <c r="F687" s="15">
        <f>3/(Data!$G$5*PI()/30)*D687*Parameters!$E$6/C687</f>
        <v>102.48027524805923</v>
      </c>
      <c r="G687" s="15">
        <f>Data!$C$11/((((SQRT((Parameters!$E$6/C687)^2+(Parameters!$E$7)^2))*1/(Parameters!$E$8))/((SQRT((Parameters!$E$6/C687)^2+(Parameters!$E$7)^2))+1/(Parameters!$E$8)))+(SQRT((Parameters!$E$4)^2+(Parameters!$E$5)^2)))</f>
        <v>29.019281631304572</v>
      </c>
      <c r="H687" s="15">
        <f t="shared" si="21"/>
        <v>7.3404891807433126</v>
      </c>
    </row>
    <row r="688" spans="2:8" x14ac:dyDescent="0.25">
      <c r="B688" s="15">
        <v>685</v>
      </c>
      <c r="C688" s="15">
        <f>(Data!$G$5-B688)/Data!$G$5</f>
        <v>0.54333333333333333</v>
      </c>
      <c r="D688" s="15">
        <f>Data!$C$11^2/((Parameters!$E$4+Parameters!$E$6/C688)^2+(Parameters!$E$5+Parameters!$E$7)^2)</f>
        <v>824.93972345877091</v>
      </c>
      <c r="E688" s="15">
        <f t="shared" si="20"/>
        <v>28.72176393362307</v>
      </c>
      <c r="F688" s="15">
        <f>3/(Data!$G$5*PI()/30)*D688*Parameters!$E$6/C688</f>
        <v>102.52292158137178</v>
      </c>
      <c r="G688" s="15">
        <f>Data!$C$11/((((SQRT((Parameters!$E$6/C688)^2+(Parameters!$E$7)^2))*1/(Parameters!$E$8))/((SQRT((Parameters!$E$6/C688)^2+(Parameters!$E$7)^2))+1/(Parameters!$E$8)))+(SQRT((Parameters!$E$4)^2+(Parameters!$E$5)^2)))</f>
        <v>29.006825404989513</v>
      </c>
      <c r="H688" s="15">
        <f t="shared" si="21"/>
        <v>7.3542800408750342</v>
      </c>
    </row>
    <row r="689" spans="2:8" x14ac:dyDescent="0.25">
      <c r="B689" s="15">
        <v>686</v>
      </c>
      <c r="C689" s="15">
        <f>(Data!$G$5-B689)/Data!$G$5</f>
        <v>0.54266666666666663</v>
      </c>
      <c r="D689" s="15">
        <f>Data!$C$11^2/((Parameters!$E$4+Parameters!$E$6/C689)^2+(Parameters!$E$5+Parameters!$E$7)^2)</f>
        <v>824.26994032118046</v>
      </c>
      <c r="E689" s="15">
        <f t="shared" si="20"/>
        <v>28.710101712135756</v>
      </c>
      <c r="F689" s="15">
        <f>3/(Data!$G$5*PI()/30)*D689*Parameters!$E$6/C689</f>
        <v>102.56552868429002</v>
      </c>
      <c r="G689" s="15">
        <f>Data!$C$11/((((SQRT((Parameters!$E$6/C689)^2+(Parameters!$E$7)^2))*1/(Parameters!$E$8))/((SQRT((Parameters!$E$6/C689)^2+(Parameters!$E$7)^2))+1/(Parameters!$E$8)))+(SQRT((Parameters!$E$4)^2+(Parameters!$E$5)^2)))</f>
        <v>28.994344947948665</v>
      </c>
      <c r="H689" s="15">
        <f t="shared" si="21"/>
        <v>7.3680770146105807</v>
      </c>
    </row>
    <row r="690" spans="2:8" x14ac:dyDescent="0.25">
      <c r="B690" s="15">
        <v>687</v>
      </c>
      <c r="C690" s="15">
        <f>(Data!$G$5-B690)/Data!$G$5</f>
        <v>0.54200000000000004</v>
      </c>
      <c r="D690" s="15">
        <f>Data!$C$11^2/((Parameters!$E$4+Parameters!$E$6/C690)^2+(Parameters!$E$5+Parameters!$E$7)^2)</f>
        <v>823.59899762966734</v>
      </c>
      <c r="E690" s="15">
        <f t="shared" si="20"/>
        <v>28.698414549059454</v>
      </c>
      <c r="F690" s="15">
        <f>3/(Data!$G$5*PI()/30)*D690*Parameters!$E$6/C690</f>
        <v>102.60809613868295</v>
      </c>
      <c r="G690" s="15">
        <f>Data!$C$11/((((SQRT((Parameters!$E$6/C690)^2+(Parameters!$E$7)^2))*1/(Parameters!$E$8))/((SQRT((Parameters!$E$6/C690)^2+(Parameters!$E$7)^2))+1/(Parameters!$E$8)))+(SQRT((Parameters!$E$4)^2+(Parameters!$E$5)^2)))</f>
        <v>28.981840206169881</v>
      </c>
      <c r="H690" s="15">
        <f t="shared" si="21"/>
        <v>7.3818800595439846</v>
      </c>
    </row>
    <row r="691" spans="2:8" x14ac:dyDescent="0.25">
      <c r="B691" s="15">
        <v>688</v>
      </c>
      <c r="C691" s="15">
        <f>(Data!$G$5-B691)/Data!$G$5</f>
        <v>0.54133333333333333</v>
      </c>
      <c r="D691" s="15">
        <f>Data!$C$11^2/((Parameters!$E$4+Parameters!$E$6/C691)^2+(Parameters!$E$5+Parameters!$E$7)^2)</f>
        <v>822.92689318774342</v>
      </c>
      <c r="E691" s="15">
        <f t="shared" si="20"/>
        <v>28.686702375625948</v>
      </c>
      <c r="F691" s="15">
        <f>3/(Data!$G$5*PI()/30)*D691*Parameters!$E$6/C691</f>
        <v>102.65062352407942</v>
      </c>
      <c r="G691" s="15">
        <f>Data!$C$11/((((SQRT((Parameters!$E$6/C691)^2+(Parameters!$E$7)^2))*1/(Parameters!$E$8))/((SQRT((Parameters!$E$6/C691)^2+(Parameters!$E$7)^2))+1/(Parameters!$E$8)))+(SQRT((Parameters!$E$4)^2+(Parameters!$E$5)^2)))</f>
        <v>28.96931112551642</v>
      </c>
      <c r="H691" s="15">
        <f t="shared" si="21"/>
        <v>7.3956891329255257</v>
      </c>
    </row>
    <row r="692" spans="2:8" x14ac:dyDescent="0.25">
      <c r="B692" s="15">
        <v>689</v>
      </c>
      <c r="C692" s="15">
        <f>(Data!$G$5-B692)/Data!$G$5</f>
        <v>0.54066666666666663</v>
      </c>
      <c r="D692" s="15">
        <f>Data!$C$11^2/((Parameters!$E$4+Parameters!$E$6/C692)^2+(Parameters!$E$5+Parameters!$E$7)^2)</f>
        <v>822.25362479669297</v>
      </c>
      <c r="E692" s="15">
        <f t="shared" si="20"/>
        <v>28.674965122850505</v>
      </c>
      <c r="F692" s="15">
        <f>3/(Data!$G$5*PI()/30)*D692*Parameters!$E$6/C692</f>
        <v>102.69311041765611</v>
      </c>
      <c r="G692" s="15">
        <f>Data!$C$11/((((SQRT((Parameters!$E$6/C692)^2+(Parameters!$E$7)^2))*1/(Parameters!$E$8))/((SQRT((Parameters!$E$6/C692)^2+(Parameters!$E$7)^2))+1/(Parameters!$E$8)))+(SQRT((Parameters!$E$4)^2+(Parameters!$E$5)^2)))</f>
        <v>28.956757651726846</v>
      </c>
      <c r="H692" s="15">
        <f t="shared" si="21"/>
        <v>7.4095041916596465</v>
      </c>
    </row>
    <row r="693" spans="2:8" x14ac:dyDescent="0.25">
      <c r="B693" s="15">
        <v>690</v>
      </c>
      <c r="C693" s="15">
        <f>(Data!$G$5-B693)/Data!$G$5</f>
        <v>0.54</v>
      </c>
      <c r="D693" s="15">
        <f>Data!$C$11^2/((Parameters!$E$4+Parameters!$E$6/C693)^2+(Parameters!$E$5+Parameters!$E$7)^2)</f>
        <v>821.57919025559318</v>
      </c>
      <c r="E693" s="15">
        <f t="shared" si="20"/>
        <v>28.663202721531192</v>
      </c>
      <c r="F693" s="15">
        <f>3/(Data!$G$5*PI()/30)*D693*Parameters!$E$6/C693</f>
        <v>102.73555639422574</v>
      </c>
      <c r="G693" s="15">
        <f>Data!$C$11/((((SQRT((Parameters!$E$6/C693)^2+(Parameters!$E$7)^2))*1/(Parameters!$E$8))/((SQRT((Parameters!$E$6/C693)^2+(Parameters!$E$7)^2))+1/(Parameters!$E$8)))+(SQRT((Parameters!$E$4)^2+(Parameters!$E$5)^2)))</f>
        <v>28.944179730414621</v>
      </c>
      <c r="H693" s="15">
        <f t="shared" si="21"/>
        <v>7.423325192302868</v>
      </c>
    </row>
    <row r="694" spans="2:8" x14ac:dyDescent="0.25">
      <c r="B694" s="15">
        <v>691</v>
      </c>
      <c r="C694" s="15">
        <f>(Data!$G$5-B694)/Data!$G$5</f>
        <v>0.53933333333333333</v>
      </c>
      <c r="D694" s="15">
        <f>Data!$C$11^2/((Parameters!$E$4+Parameters!$E$6/C694)^2+(Parameters!$E$5+Parameters!$E$7)^2)</f>
        <v>820.90358736133396</v>
      </c>
      <c r="E694" s="15">
        <f t="shared" si="20"/>
        <v>28.651415102248162</v>
      </c>
      <c r="F694" s="15">
        <f>3/(Data!$G$5*PI()/30)*D694*Parameters!$E$6/C694</f>
        <v>102.77796102622494</v>
      </c>
      <c r="G694" s="15">
        <f>Data!$C$11/((((SQRT((Parameters!$E$6/C694)^2+(Parameters!$E$7)^2))*1/(Parameters!$E$8))/((SQRT((Parameters!$E$6/C694)^2+(Parameters!$E$7)^2))+1/(Parameters!$E$8)))+(SQRT((Parameters!$E$4)^2+(Parameters!$E$5)^2)))</f>
        <v>28.931577307067954</v>
      </c>
      <c r="H694" s="15">
        <f t="shared" si="21"/>
        <v>7.4371520910616704</v>
      </c>
    </row>
    <row r="695" spans="2:8" x14ac:dyDescent="0.25">
      <c r="B695" s="15">
        <v>692</v>
      </c>
      <c r="C695" s="15">
        <f>(Data!$G$5-B695)/Data!$G$5</f>
        <v>0.53866666666666663</v>
      </c>
      <c r="D695" s="15">
        <f>Data!$C$11^2/((Parameters!$E$4+Parameters!$E$6/C695)^2+(Parameters!$E$5+Parameters!$E$7)^2)</f>
        <v>820.22681390863931</v>
      </c>
      <c r="E695" s="15">
        <f t="shared" si="20"/>
        <v>28.639602195362968</v>
      </c>
      <c r="F695" s="15">
        <f>3/(Data!$G$5*PI()/30)*D695*Parameters!$E$6/C695</f>
        <v>102.82032388370213</v>
      </c>
      <c r="G695" s="15">
        <f>Data!$C$11/((((SQRT((Parameters!$E$6/C695)^2+(Parameters!$E$7)^2))*1/(Parameters!$E$8))/((SQRT((Parameters!$E$6/C695)^2+(Parameters!$E$7)^2))+1/(Parameters!$E$8)))+(SQRT((Parameters!$E$4)^2+(Parameters!$E$5)^2)))</f>
        <v>28.91895032704948</v>
      </c>
      <c r="H695" s="15">
        <f t="shared" si="21"/>
        <v>7.450984843790371</v>
      </c>
    </row>
    <row r="696" spans="2:8" x14ac:dyDescent="0.25">
      <c r="B696" s="15">
        <v>693</v>
      </c>
      <c r="C696" s="15">
        <f>(Data!$G$5-B696)/Data!$G$5</f>
        <v>0.53800000000000003</v>
      </c>
      <c r="D696" s="15">
        <f>Data!$C$11^2/((Parameters!$E$4+Parameters!$E$6/C696)^2+(Parameters!$E$5+Parameters!$E$7)^2)</f>
        <v>819.54886769008897</v>
      </c>
      <c r="E696" s="15">
        <f t="shared" si="20"/>
        <v>28.627763931017892</v>
      </c>
      <c r="F696" s="15">
        <f>3/(Data!$G$5*PI()/30)*D696*Parameters!$E$6/C696</f>
        <v>102.86264453430545</v>
      </c>
      <c r="G696" s="15">
        <f>Data!$C$11/((((SQRT((Parameters!$E$6/C696)^2+(Parameters!$E$7)^2))*1/(Parameters!$E$8))/((SQRT((Parameters!$E$6/C696)^2+(Parameters!$E$7)^2))+1/(Parameters!$E$8)))+(SQRT((Parameters!$E$4)^2+(Parameters!$E$5)^2)))</f>
        <v>28.906298735596042</v>
      </c>
      <c r="H696" s="15">
        <f t="shared" si="21"/>
        <v>7.4648234059890006</v>
      </c>
    </row>
    <row r="697" spans="2:8" x14ac:dyDescent="0.25">
      <c r="B697" s="15">
        <v>694</v>
      </c>
      <c r="C697" s="15">
        <f>(Data!$G$5-B697)/Data!$G$5</f>
        <v>0.53733333333333333</v>
      </c>
      <c r="D697" s="15">
        <f>Data!$C$11^2/((Parameters!$E$4+Parameters!$E$6/C697)^2+(Parameters!$E$5+Parameters!$E$7)^2)</f>
        <v>818.86974649613853</v>
      </c>
      <c r="E697" s="15">
        <f t="shared" si="20"/>
        <v>28.615900239135211</v>
      </c>
      <c r="F697" s="15">
        <f>3/(Data!$G$5*PI()/30)*D697*Parameters!$E$6/C697</f>
        <v>102.90492254327057</v>
      </c>
      <c r="G697" s="15">
        <f>Data!$C$11/((((SQRT((Parameters!$E$6/C697)^2+(Parameters!$E$7)^2))*1/(Parameters!$E$8))/((SQRT((Parameters!$E$6/C697)^2+(Parameters!$E$7)^2))+1/(Parameters!$E$8)))+(SQRT((Parameters!$E$4)^2+(Parameters!$E$5)^2)))</f>
        <v>28.893622477818404</v>
      </c>
      <c r="H697" s="15">
        <f t="shared" si="21"/>
        <v>7.4786677328011617</v>
      </c>
    </row>
    <row r="698" spans="2:8" x14ac:dyDescent="0.25">
      <c r="B698" s="15">
        <v>695</v>
      </c>
      <c r="C698" s="15">
        <f>(Data!$G$5-B698)/Data!$G$5</f>
        <v>0.53666666666666663</v>
      </c>
      <c r="D698" s="15">
        <f>Data!$C$11^2/((Parameters!$E$4+Parameters!$E$6/C698)^2+(Parameters!$E$5+Parameters!$E$7)^2)</f>
        <v>818.18944811514223</v>
      </c>
      <c r="E698" s="15">
        <f t="shared" si="20"/>
        <v>28.604011049416517</v>
      </c>
      <c r="F698" s="15">
        <f>3/(Data!$G$5*PI()/30)*D698*Parameters!$E$6/C698</f>
        <v>102.94715747340831</v>
      </c>
      <c r="G698" s="15">
        <f>Data!$C$11/((((SQRT((Parameters!$E$6/C698)^2+(Parameters!$E$7)^2))*1/(Parameters!$E$8))/((SQRT((Parameters!$E$6/C698)^2+(Parameters!$E$7)^2))+1/(Parameters!$E$8)))+(SQRT((Parameters!$E$4)^2+(Parameters!$E$5)^2)))</f>
        <v>28.880921498701007</v>
      </c>
      <c r="H698" s="15">
        <f t="shared" si="21"/>
        <v>7.4925177790118589</v>
      </c>
    </row>
    <row r="699" spans="2:8" x14ac:dyDescent="0.25">
      <c r="B699" s="15">
        <v>696</v>
      </c>
      <c r="C699" s="15">
        <f>(Data!$G$5-B699)/Data!$G$5</f>
        <v>0.53600000000000003</v>
      </c>
      <c r="D699" s="15">
        <f>Data!$C$11^2/((Parameters!$E$4+Parameters!$E$6/C699)^2+(Parameters!$E$5+Parameters!$E$7)^2)</f>
        <v>817.50797033337483</v>
      </c>
      <c r="E699" s="15">
        <f t="shared" si="20"/>
        <v>28.592096291342031</v>
      </c>
      <c r="F699" s="15">
        <f>3/(Data!$G$5*PI()/30)*D699*Parameters!$E$6/C699</f>
        <v>102.98934888509247</v>
      </c>
      <c r="G699" s="15">
        <f>Data!$C$11/((((SQRT((Parameters!$E$6/C699)^2+(Parameters!$E$7)^2))*1/(Parameters!$E$8))/((SQRT((Parameters!$E$6/C699)^2+(Parameters!$E$7)^2))+1/(Parameters!$E$8)))+(SQRT((Parameters!$E$4)^2+(Parameters!$E$5)^2)))</f>
        <v>28.868195743101705</v>
      </c>
      <c r="H699" s="15">
        <f t="shared" si="21"/>
        <v>7.506373499045341</v>
      </c>
    </row>
    <row r="700" spans="2:8" x14ac:dyDescent="0.25">
      <c r="B700" s="15">
        <v>697</v>
      </c>
      <c r="C700" s="15">
        <f>(Data!$G$5-B700)/Data!$G$5</f>
        <v>0.53533333333333333</v>
      </c>
      <c r="D700" s="15">
        <f>Data!$C$11^2/((Parameters!$E$4+Parameters!$E$6/C700)^2+(Parameters!$E$5+Parameters!$E$7)^2)</f>
        <v>816.82531093505281</v>
      </c>
      <c r="E700" s="15">
        <f t="shared" si="20"/>
        <v>28.58015589416987</v>
      </c>
      <c r="F700" s="15">
        <f>3/(Data!$G$5*PI()/30)*D700*Parameters!$E$6/C700</f>
        <v>103.03149633624741</v>
      </c>
      <c r="G700" s="15">
        <f>Data!$C$11/((((SQRT((Parameters!$E$6/C700)^2+(Parameters!$E$7)^2))*1/(Parameters!$E$8))/((SQRT((Parameters!$E$6/C700)^2+(Parameters!$E$7)^2))+1/(Parameters!$E$8)))+(SQRT((Parameters!$E$4)^2+(Parameters!$E$5)^2)))</f>
        <v>28.855445155751504</v>
      </c>
      <c r="H700" s="15">
        <f t="shared" si="21"/>
        <v>7.5202348469629339</v>
      </c>
    </row>
    <row r="701" spans="2:8" x14ac:dyDescent="0.25">
      <c r="B701" s="15">
        <v>698</v>
      </c>
      <c r="C701" s="15">
        <f>(Data!$G$5-B701)/Data!$G$5</f>
        <v>0.53466666666666662</v>
      </c>
      <c r="D701" s="15">
        <f>Data!$C$11^2/((Parameters!$E$4+Parameters!$E$6/C701)^2+(Parameters!$E$5+Parameters!$E$7)^2)</f>
        <v>816.14146770235834</v>
      </c>
      <c r="E701" s="15">
        <f t="shared" si="20"/>
        <v>28.56818978693537</v>
      </c>
      <c r="F701" s="15">
        <f>3/(Data!$G$5*PI()/30)*D701*Parameters!$E$6/C701</f>
        <v>103.07359938233557</v>
      </c>
      <c r="G701" s="15">
        <f>Data!$C$11/((((SQRT((Parameters!$E$6/C701)^2+(Parameters!$E$7)^2))*1/(Parameters!$E$8))/((SQRT((Parameters!$E$6/C701)^2+(Parameters!$E$7)^2))+1/(Parameters!$E$8)))+(SQRT((Parameters!$E$4)^2+(Parameters!$E$5)^2)))</f>
        <v>28.842669681254336</v>
      </c>
      <c r="H701" s="15">
        <f t="shared" si="21"/>
        <v>7.5341017764608269</v>
      </c>
    </row>
    <row r="702" spans="2:8" x14ac:dyDescent="0.25">
      <c r="B702" s="15">
        <v>699</v>
      </c>
      <c r="C702" s="15">
        <f>(Data!$G$5-B702)/Data!$G$5</f>
        <v>0.53400000000000003</v>
      </c>
      <c r="D702" s="15">
        <f>Data!$C$11^2/((Parameters!$E$4+Parameters!$E$6/C702)^2+(Parameters!$E$5+Parameters!$E$7)^2)</f>
        <v>815.456438415462</v>
      </c>
      <c r="E702" s="15">
        <f t="shared" si="20"/>
        <v>28.556197898450382</v>
      </c>
      <c r="F702" s="15">
        <f>3/(Data!$G$5*PI()/30)*D702*Parameters!$E$6/C702</f>
        <v>103.11565757634517</v>
      </c>
      <c r="G702" s="15">
        <f>Data!$C$11/((((SQRT((Parameters!$E$6/C702)^2+(Parameters!$E$7)^2))*1/(Parameters!$E$8))/((SQRT((Parameters!$E$6/C702)^2+(Parameters!$E$7)^2))+1/(Parameters!$E$8)))+(SQRT((Parameters!$E$4)^2+(Parameters!$E$5)^2)))</f>
        <v>28.829869264086732</v>
      </c>
      <c r="H702" s="15">
        <f t="shared" si="21"/>
        <v>7.5479742408678909</v>
      </c>
    </row>
    <row r="703" spans="2:8" x14ac:dyDescent="0.25">
      <c r="B703" s="15">
        <v>700</v>
      </c>
      <c r="C703" s="15">
        <f>(Data!$G$5-B703)/Data!$G$5</f>
        <v>0.53333333333333333</v>
      </c>
      <c r="D703" s="15">
        <f>Data!$C$11^2/((Parameters!$E$4+Parameters!$E$6/C703)^2+(Parameters!$E$5+Parameters!$E$7)^2)</f>
        <v>814.77022085254339</v>
      </c>
      <c r="E703" s="15">
        <f t="shared" si="20"/>
        <v>28.544180157302527</v>
      </c>
      <c r="F703" s="15">
        <f>3/(Data!$G$5*PI()/30)*D703*Parameters!$E$6/C703</f>
        <v>103.15767046877734</v>
      </c>
      <c r="G703" s="15">
        <f>Data!$C$11/((((SQRT((Parameters!$E$6/C703)^2+(Parameters!$E$7)^2))*1/(Parameters!$E$8))/((SQRT((Parameters!$E$6/C703)^2+(Parameters!$E$7)^2))+1/(Parameters!$E$8)))+(SQRT((Parameters!$E$4)^2+(Parameters!$E$5)^2)))</f>
        <v>28.817043848597617</v>
      </c>
      <c r="H703" s="15">
        <f t="shared" si="21"/>
        <v>7.5618521931434453</v>
      </c>
    </row>
    <row r="704" spans="2:8" x14ac:dyDescent="0.25">
      <c r="B704" s="15">
        <v>701</v>
      </c>
      <c r="C704" s="15">
        <f>(Data!$G$5-B704)/Data!$G$5</f>
        <v>0.53266666666666662</v>
      </c>
      <c r="D704" s="15">
        <f>Data!$C$11^2/((Parameters!$E$4+Parameters!$E$6/C704)^2+(Parameters!$E$5+Parameters!$E$7)^2)</f>
        <v>814.08281278981804</v>
      </c>
      <c r="E704" s="15">
        <f t="shared" si="20"/>
        <v>28.532136491854548</v>
      </c>
      <c r="F704" s="15">
        <f>3/(Data!$G$5*PI()/30)*D704*Parameters!$E$6/C704</f>
        <v>103.19963760763382</v>
      </c>
      <c r="G704" s="15">
        <f>Data!$C$11/((((SQRT((Parameters!$E$6/C704)^2+(Parameters!$E$7)^2))*1/(Parameters!$E$8))/((SQRT((Parameters!$E$6/C704)^2+(Parameters!$E$7)^2))+1/(Parameters!$E$8)))+(SQRT((Parameters!$E$4)^2+(Parameters!$E$5)^2)))</f>
        <v>28.80419337900803</v>
      </c>
      <c r="H704" s="15">
        <f t="shared" si="21"/>
        <v>7.5757355858750399</v>
      </c>
    </row>
    <row r="705" spans="2:8" x14ac:dyDescent="0.25">
      <c r="B705" s="15">
        <v>702</v>
      </c>
      <c r="C705" s="15">
        <f>(Data!$G$5-B705)/Data!$G$5</f>
        <v>0.53200000000000003</v>
      </c>
      <c r="D705" s="15">
        <f>Data!$C$11^2/((Parameters!$E$4+Parameters!$E$6/C705)^2+(Parameters!$E$5+Parameters!$E$7)^2)</f>
        <v>813.39421200155925</v>
      </c>
      <c r="E705" s="15">
        <f t="shared" si="20"/>
        <v>28.520066830243564</v>
      </c>
      <c r="F705" s="15">
        <f>3/(Data!$G$5*PI()/30)*D705*Parameters!$E$6/C705</f>
        <v>103.24155853840422</v>
      </c>
      <c r="G705" s="15">
        <f>Data!$C$11/((((SQRT((Parameters!$E$6/C705)^2+(Parameters!$E$7)^2))*1/(Parameters!$E$8))/((SQRT((Parameters!$E$6/C705)^2+(Parameters!$E$7)^2))+1/(Parameters!$E$8)))+(SQRT((Parameters!$E$4)^2+(Parameters!$E$5)^2)))</f>
        <v>28.791317799410876</v>
      </c>
      <c r="H705" s="15">
        <f t="shared" si="21"/>
        <v>7.5896243712762237</v>
      </c>
    </row>
    <row r="706" spans="2:8" x14ac:dyDescent="0.25">
      <c r="B706" s="15">
        <v>703</v>
      </c>
      <c r="C706" s="15">
        <f>(Data!$G$5-B706)/Data!$G$5</f>
        <v>0.53133333333333332</v>
      </c>
      <c r="D706" s="15">
        <f>Data!$C$11^2/((Parameters!$E$4+Parameters!$E$6/C706)^2+(Parameters!$E$5+Parameters!$E$7)^2)</f>
        <v>812.70441626012087</v>
      </c>
      <c r="E706" s="15">
        <f t="shared" si="20"/>
        <v>28.507971100380345</v>
      </c>
      <c r="F706" s="15">
        <f>3/(Data!$G$5*PI()/30)*D706*Parameters!$E$6/C706</f>
        <v>103.28343280405316</v>
      </c>
      <c r="G706" s="15">
        <f>Data!$C$11/((((SQRT((Parameters!$E$6/C706)^2+(Parameters!$E$7)^2))*1/(Parameters!$E$8))/((SQRT((Parameters!$E$6/C706)^2+(Parameters!$E$7)^2))+1/(Parameters!$E$8)))+(SQRT((Parameters!$E$4)^2+(Parameters!$E$5)^2)))</f>
        <v>28.778417053770642</v>
      </c>
      <c r="H706" s="15">
        <f t="shared" si="21"/>
        <v>7.6035185011842712</v>
      </c>
    </row>
    <row r="707" spans="2:8" x14ac:dyDescent="0.25">
      <c r="B707" s="15">
        <v>704</v>
      </c>
      <c r="C707" s="15">
        <f>(Data!$G$5-B707)/Data!$G$5</f>
        <v>0.53066666666666662</v>
      </c>
      <c r="D707" s="15">
        <f>Data!$C$11^2/((Parameters!$E$4+Parameters!$E$6/C707)^2+(Parameters!$E$5+Parameters!$E$7)^2)</f>
        <v>812.01342333596415</v>
      </c>
      <c r="E707" s="15">
        <f t="shared" si="20"/>
        <v>28.495849229948632</v>
      </c>
      <c r="F707" s="15">
        <f>3/(Data!$G$5*PI()/30)*D707*Parameters!$E$6/C707</f>
        <v>103.3252599450077</v>
      </c>
      <c r="G707" s="15">
        <f>Data!$C$11/((((SQRT((Parameters!$E$6/C707)^2+(Parameters!$E$7)^2))*1/(Parameters!$E$8))/((SQRT((Parameters!$E$6/C707)^2+(Parameters!$E$7)^2))+1/(Parameters!$E$8)))+(SQRT((Parameters!$E$4)^2+(Parameters!$E$5)^2)))</f>
        <v>28.765491085923159</v>
      </c>
      <c r="H707" s="15">
        <f t="shared" si="21"/>
        <v>7.6174179270579438</v>
      </c>
    </row>
    <row r="708" spans="2:8" x14ac:dyDescent="0.25">
      <c r="B708" s="15">
        <v>705</v>
      </c>
      <c r="C708" s="15">
        <f>(Data!$G$5-B708)/Data!$G$5</f>
        <v>0.53</v>
      </c>
      <c r="D708" s="15">
        <f>Data!$C$11^2/((Parameters!$E$4+Parameters!$E$6/C708)^2+(Parameters!$E$5+Parameters!$E$7)^2)</f>
        <v>811.32123099768035</v>
      </c>
      <c r="E708" s="15">
        <f t="shared" ref="E708:E771" si="22">SQRT(D708)</f>
        <v>28.483701146404417</v>
      </c>
      <c r="F708" s="15">
        <f>3/(Data!$G$5*PI()/30)*D708*Parameters!$E$6/C708</f>
        <v>103.36703949914435</v>
      </c>
      <c r="G708" s="15">
        <f>Data!$C$11/((((SQRT((Parameters!$E$6/C708)^2+(Parameters!$E$7)^2))*1/(Parameters!$E$8))/((SQRT((Parameters!$E$6/C708)^2+(Parameters!$E$7)^2))+1/(Parameters!$E$8)))+(SQRT((Parameters!$E$4)^2+(Parameters!$E$5)^2)))</f>
        <v>28.752539839575327</v>
      </c>
      <c r="H708" s="15">
        <f t="shared" ref="H708:H771" si="23">(F708*B708*PI()/30)/1000</f>
        <v>7.6313225999751904</v>
      </c>
    </row>
    <row r="709" spans="2:8" x14ac:dyDescent="0.25">
      <c r="B709" s="15">
        <v>706</v>
      </c>
      <c r="C709" s="15">
        <f>(Data!$G$5-B709)/Data!$G$5</f>
        <v>0.52933333333333332</v>
      </c>
      <c r="D709" s="15">
        <f>Data!$C$11^2/((Parameters!$E$4+Parameters!$E$6/C709)^2+(Parameters!$E$5+Parameters!$E$7)^2)</f>
        <v>810.62783701201613</v>
      </c>
      <c r="E709" s="15">
        <f t="shared" si="22"/>
        <v>28.471526776975207</v>
      </c>
      <c r="F709" s="15">
        <f>3/(Data!$G$5*PI()/30)*D709*Parameters!$E$6/C709</f>
        <v>103.4087710017763</v>
      </c>
      <c r="G709" s="15">
        <f>Data!$C$11/((((SQRT((Parameters!$E$6/C709)^2+(Parameters!$E$7)^2))*1/(Parameters!$E$8))/((SQRT((Parameters!$E$6/C709)^2+(Parameters!$E$7)^2))+1/(Parameters!$E$8)))+(SQRT((Parameters!$E$4)^2+(Parameters!$E$5)^2)))</f>
        <v>28.739563258304862</v>
      </c>
      <c r="H709" s="15">
        <f t="shared" si="23"/>
        <v>7.6452324706308774</v>
      </c>
    </row>
    <row r="710" spans="2:8" x14ac:dyDescent="0.25">
      <c r="B710" s="15">
        <v>707</v>
      </c>
      <c r="C710" s="15">
        <f>(Data!$G$5-B710)/Data!$G$5</f>
        <v>0.52866666666666662</v>
      </c>
      <c r="D710" s="15">
        <f>Data!$C$11^2/((Parameters!$E$4+Parameters!$E$6/C710)^2+(Parameters!$E$5+Parameters!$E$7)^2)</f>
        <v>809.93323914389839</v>
      </c>
      <c r="E710" s="15">
        <f t="shared" si="22"/>
        <v>28.45932604865931</v>
      </c>
      <c r="F710" s="15">
        <f>3/(Data!$G$5*PI()/30)*D710*Parameters!$E$6/C710</f>
        <v>103.45045398564025</v>
      </c>
      <c r="G710" s="15">
        <f>Data!$C$11/((((SQRT((Parameters!$E$6/C710)^2+(Parameters!$E$7)^2))*1/(Parameters!$E$8))/((SQRT((Parameters!$E$6/C710)^2+(Parameters!$E$7)^2))+1/(Parameters!$E$8)))+(SQRT((Parameters!$E$4)^2+(Parameters!$E$5)^2)))</f>
        <v>28.726561285560031</v>
      </c>
      <c r="H710" s="15">
        <f t="shared" si="23"/>
        <v>7.6591474893344733</v>
      </c>
    </row>
    <row r="711" spans="2:8" x14ac:dyDescent="0.25">
      <c r="B711" s="15">
        <v>708</v>
      </c>
      <c r="C711" s="15">
        <f>(Data!$G$5-B711)/Data!$G$5</f>
        <v>0.52800000000000002</v>
      </c>
      <c r="D711" s="15">
        <f>Data!$C$11^2/((Parameters!$E$4+Parameters!$E$6/C711)^2+(Parameters!$E$5+Parameters!$E$7)^2)</f>
        <v>809.23743515646083</v>
      </c>
      <c r="E711" s="15">
        <f t="shared" si="22"/>
        <v>28.447098888225156</v>
      </c>
      <c r="F711" s="15">
        <f>3/(Data!$G$5*PI()/30)*D711*Parameters!$E$6/C711</f>
        <v>103.49208798088375</v>
      </c>
      <c r="G711" s="15">
        <f>Data!$C$11/((((SQRT((Parameters!$E$6/C711)^2+(Parameters!$E$7)^2))*1/(Parameters!$E$8))/((SQRT((Parameters!$E$6/C711)^2+(Parameters!$E$7)^2))+1/(Parameters!$E$8)))+(SQRT((Parameters!$E$4)^2+(Parameters!$E$5)^2)))</f>
        <v>28.713533864659375</v>
      </c>
      <c r="H711" s="15">
        <f t="shared" si="23"/>
        <v>7.673067606007745</v>
      </c>
    </row>
    <row r="712" spans="2:8" x14ac:dyDescent="0.25">
      <c r="B712" s="15">
        <v>709</v>
      </c>
      <c r="C712" s="15">
        <f>(Data!$G$5-B712)/Data!$G$5</f>
        <v>0.52733333333333332</v>
      </c>
      <c r="D712" s="15">
        <f>Data!$C$11^2/((Parameters!$E$4+Parameters!$E$6/C712)^2+(Parameters!$E$5+Parameters!$E$7)^2)</f>
        <v>808.54042281106763</v>
      </c>
      <c r="E712" s="15">
        <f t="shared" si="22"/>
        <v>28.434845222210505</v>
      </c>
      <c r="F712" s="15">
        <f>3/(Data!$G$5*PI()/30)*D712*Parameters!$E$6/C712</f>
        <v>103.53367251505173</v>
      </c>
      <c r="G712" s="15">
        <f>Data!$C$11/((((SQRT((Parameters!$E$6/C712)^2+(Parameters!$E$7)^2))*1/(Parameters!$E$8))/((SQRT((Parameters!$E$6/C712)^2+(Parameters!$E$7)^2))+1/(Parameters!$E$8)))+(SQRT((Parameters!$E$4)^2+(Parameters!$E$5)^2)))</f>
        <v>28.700480938791479</v>
      </c>
      <c r="H712" s="15">
        <f t="shared" si="23"/>
        <v>7.6869927701824246</v>
      </c>
    </row>
    <row r="713" spans="2:8" x14ac:dyDescent="0.25">
      <c r="B713" s="15">
        <v>710</v>
      </c>
      <c r="C713" s="15">
        <f>(Data!$G$5-B713)/Data!$G$5</f>
        <v>0.52666666666666662</v>
      </c>
      <c r="D713" s="15">
        <f>Data!$C$11^2/((Parameters!$E$4+Parameters!$E$6/C713)^2+(Parameters!$E$5+Parameters!$E$7)^2)</f>
        <v>807.84219986734115</v>
      </c>
      <c r="E713" s="15">
        <f t="shared" si="22"/>
        <v>28.422564976921791</v>
      </c>
      <c r="F713" s="15">
        <f>3/(Data!$G$5*PI()/30)*D713*Parameters!$E$6/C713</f>
        <v>103.57520711307363</v>
      </c>
      <c r="G713" s="15">
        <f>Data!$C$11/((((SQRT((Parameters!$E$6/C713)^2+(Parameters!$E$7)^2))*1/(Parameters!$E$8))/((SQRT((Parameters!$E$6/C713)^2+(Parameters!$E$7)^2))+1/(Parameters!$E$8)))+(SQRT((Parameters!$E$4)^2+(Parameters!$E$5)^2)))</f>
        <v>28.687402451014695</v>
      </c>
      <c r="H713" s="15">
        <f t="shared" si="23"/>
        <v>7.7009229309978702</v>
      </c>
    </row>
    <row r="714" spans="2:8" x14ac:dyDescent="0.25">
      <c r="B714" s="15">
        <v>711</v>
      </c>
      <c r="C714" s="15">
        <f>(Data!$G$5-B714)/Data!$G$5</f>
        <v>0.52600000000000002</v>
      </c>
      <c r="D714" s="15">
        <f>Data!$C$11^2/((Parameters!$E$4+Parameters!$E$6/C714)^2+(Parameters!$E$5+Parameters!$E$7)^2)</f>
        <v>807.14276408318824</v>
      </c>
      <c r="E714" s="15">
        <f t="shared" si="22"/>
        <v>28.410258078433365</v>
      </c>
      <c r="F714" s="15">
        <f>3/(Data!$G$5*PI()/30)*D714*Parameters!$E$6/C714</f>
        <v>103.61669129725017</v>
      </c>
      <c r="G714" s="15">
        <f>Data!$C$11/((((SQRT((Parameters!$E$6/C714)^2+(Parameters!$E$7)^2))*1/(Parameters!$E$8))/((SQRT((Parameters!$E$6/C714)^2+(Parameters!$E$7)^2))+1/(Parameters!$E$8)))+(SQRT((Parameters!$E$4)^2+(Parameters!$E$5)^2)))</f>
        <v>28.674298344256854</v>
      </c>
      <c r="H714" s="15">
        <f t="shared" si="23"/>
        <v>7.7148580371987245</v>
      </c>
    </row>
    <row r="715" spans="2:8" x14ac:dyDescent="0.25">
      <c r="B715" s="15">
        <v>712</v>
      </c>
      <c r="C715" s="15">
        <f>(Data!$G$5-B715)/Data!$G$5</f>
        <v>0.52533333333333332</v>
      </c>
      <c r="D715" s="15">
        <f>Data!$C$11^2/((Parameters!$E$4+Parameters!$E$6/C715)^2+(Parameters!$E$5+Parameters!$E$7)^2)</f>
        <v>806.44211321482544</v>
      </c>
      <c r="E715" s="15">
        <f t="shared" si="22"/>
        <v>28.397924452586768</v>
      </c>
      <c r="F715" s="15">
        <f>3/(Data!$G$5*PI()/30)*D715*Parameters!$E$6/C715</f>
        <v>103.65812458723998</v>
      </c>
      <c r="G715" s="15">
        <f>Data!$C$11/((((SQRT((Parameters!$E$6/C715)^2+(Parameters!$E$7)^2))*1/(Parameters!$E$8))/((SQRT((Parameters!$E$6/C715)^2+(Parameters!$E$7)^2))+1/(Parameters!$E$8)))+(SQRT((Parameters!$E$4)^2+(Parameters!$E$5)^2)))</f>
        <v>28.661168561315037</v>
      </c>
      <c r="H715" s="15">
        <f t="shared" si="23"/>
        <v>7.7287980371325355</v>
      </c>
    </row>
    <row r="716" spans="2:8" x14ac:dyDescent="0.25">
      <c r="B716" s="15">
        <v>713</v>
      </c>
      <c r="C716" s="15">
        <f>(Data!$G$5-B716)/Data!$G$5</f>
        <v>0.52466666666666661</v>
      </c>
      <c r="D716" s="15">
        <f>Data!$C$11^2/((Parameters!$E$4+Parameters!$E$6/C716)^2+(Parameters!$E$5+Parameters!$E$7)^2)</f>
        <v>805.74024501680742</v>
      </c>
      <c r="E716" s="15">
        <f t="shared" si="22"/>
        <v>28.385564024990018</v>
      </c>
      <c r="F716" s="15">
        <f>3/(Data!$G$5*PI()/30)*D716*Parameters!$E$6/C716</f>
        <v>103.69950650004638</v>
      </c>
      <c r="G716" s="15">
        <f>Data!$C$11/((((SQRT((Parameters!$E$6/C716)^2+(Parameters!$E$7)^2))*1/(Parameters!$E$8))/((SQRT((Parameters!$E$6/C716)^2+(Parameters!$E$7)^2))+1/(Parameters!$E$8)))+(SQRT((Parameters!$E$4)^2+(Parameters!$E$5)^2)))</f>
        <v>28.648013044855308</v>
      </c>
      <c r="H716" s="15">
        <f t="shared" si="23"/>
        <v>7.7427428787473849</v>
      </c>
    </row>
    <row r="717" spans="2:8" x14ac:dyDescent="0.25">
      <c r="B717" s="15">
        <v>714</v>
      </c>
      <c r="C717" s="15">
        <f>(Data!$G$5-B717)/Data!$G$5</f>
        <v>0.52400000000000002</v>
      </c>
      <c r="D717" s="15">
        <f>Data!$C$11^2/((Parameters!$E$4+Parameters!$E$6/C717)^2+(Parameters!$E$5+Parameters!$E$7)^2)</f>
        <v>805.03715724205415</v>
      </c>
      <c r="E717" s="15">
        <f t="shared" si="22"/>
        <v>28.373176721016879</v>
      </c>
      <c r="F717" s="15">
        <f>3/(Data!$G$5*PI()/30)*D717*Parameters!$E$6/C717</f>
        <v>103.74083655000405</v>
      </c>
      <c r="G717" s="15">
        <f>Data!$C$11/((((SQRT((Parameters!$E$6/C717)^2+(Parameters!$E$7)^2))*1/(Parameters!$E$8))/((SQRT((Parameters!$E$6/C717)^2+(Parameters!$E$7)^2))+1/(Parameters!$E$8)))+(SQRT((Parameters!$E$4)^2+(Parameters!$E$5)^2)))</f>
        <v>28.634831737412433</v>
      </c>
      <c r="H717" s="15">
        <f t="shared" si="23"/>
        <v>7.7566925095895032</v>
      </c>
    </row>
    <row r="718" spans="2:8" x14ac:dyDescent="0.25">
      <c r="B718" s="15">
        <v>715</v>
      </c>
      <c r="C718" s="15">
        <f>(Data!$G$5-B718)/Data!$G$5</f>
        <v>0.52333333333333332</v>
      </c>
      <c r="D718" s="15">
        <f>Data!$C$11^2/((Parameters!$E$4+Parameters!$E$6/C718)^2+(Parameters!$E$5+Parameters!$E$7)^2)</f>
        <v>804.33284764187658</v>
      </c>
      <c r="E718" s="15">
        <f t="shared" si="22"/>
        <v>28.360762465806108</v>
      </c>
      <c r="F718" s="15">
        <f>3/(Data!$G$5*PI()/30)*D718*Parameters!$E$6/C718</f>
        <v>103.78211424876535</v>
      </c>
      <c r="G718" s="15">
        <f>Data!$C$11/((((SQRT((Parameters!$E$6/C718)^2+(Parameters!$E$7)^2))*1/(Parameters!$E$8))/((SQRT((Parameters!$E$6/C718)^2+(Parameters!$E$7)^2))+1/(Parameters!$E$8)))+(SQRT((Parameters!$E$4)^2+(Parameters!$E$5)^2)))</f>
        <v>28.621624581389611</v>
      </c>
      <c r="H718" s="15">
        <f t="shared" si="23"/>
        <v>7.7706468768008508</v>
      </c>
    </row>
    <row r="719" spans="2:8" x14ac:dyDescent="0.25">
      <c r="B719" s="15">
        <v>716</v>
      </c>
      <c r="C719" s="15">
        <f>(Data!$G$5-B719)/Data!$G$5</f>
        <v>0.52266666666666661</v>
      </c>
      <c r="D719" s="15">
        <f>Data!$C$11^2/((Parameters!$E$4+Parameters!$E$6/C719)^2+(Parameters!$E$5+Parameters!$E$7)^2)</f>
        <v>803.6273139660077</v>
      </c>
      <c r="E719" s="15">
        <f t="shared" si="22"/>
        <v>28.348321184260765</v>
      </c>
      <c r="F719" s="15">
        <f>3/(Data!$G$5*PI()/30)*D719*Parameters!$E$6/C719</f>
        <v>103.8233391052872</v>
      </c>
      <c r="G719" s="15">
        <f>Data!$C$11/((((SQRT((Parameters!$E$6/C719)^2+(Parameters!$E$7)^2))*1/(Parameters!$E$8))/((SQRT((Parameters!$E$6/C719)^2+(Parameters!$E$7)^2))+1/(Parameters!$E$8)))+(SQRT((Parameters!$E$4)^2+(Parameters!$E$5)^2)))</f>
        <v>28.608391519058262</v>
      </c>
      <c r="H719" s="15">
        <f t="shared" si="23"/>
        <v>7.7846059271167274</v>
      </c>
    </row>
    <row r="720" spans="2:8" x14ac:dyDescent="0.25">
      <c r="B720" s="15">
        <v>717</v>
      </c>
      <c r="C720" s="15">
        <f>(Data!$G$5-B720)/Data!$G$5</f>
        <v>0.52200000000000002</v>
      </c>
      <c r="D720" s="15">
        <f>Data!$C$11^2/((Parameters!$E$4+Parameters!$E$6/C720)^2+(Parameters!$E$5+Parameters!$E$7)^2)</f>
        <v>802.92055396262833</v>
      </c>
      <c r="E720" s="15">
        <f t="shared" si="22"/>
        <v>28.335852801047444</v>
      </c>
      <c r="F720" s="15">
        <f>3/(Data!$G$5*PI()/30)*D720*Parameters!$E$6/C720</f>
        <v>103.86451062581716</v>
      </c>
      <c r="G720" s="15">
        <f>Data!$C$11/((((SQRT((Parameters!$E$6/C720)^2+(Parameters!$E$7)^2))*1/(Parameters!$E$8))/((SQRT((Parameters!$E$6/C720)^2+(Parameters!$E$7)^2))+1/(Parameters!$E$8)))+(SQRT((Parameters!$E$4)^2+(Parameters!$E$5)^2)))</f>
        <v>28.595132492557688</v>
      </c>
      <c r="H720" s="15">
        <f t="shared" si="23"/>
        <v>7.7985696068633121</v>
      </c>
    </row>
    <row r="721" spans="2:8" x14ac:dyDescent="0.25">
      <c r="B721" s="15">
        <v>718</v>
      </c>
      <c r="C721" s="15">
        <f>(Data!$G$5-B721)/Data!$G$5</f>
        <v>0.52133333333333332</v>
      </c>
      <c r="D721" s="15">
        <f>Data!$C$11^2/((Parameters!$E$4+Parameters!$E$6/C721)^2+(Parameters!$E$5+Parameters!$E$7)^2)</f>
        <v>802.21256537839611</v>
      </c>
      <c r="E721" s="15">
        <f t="shared" si="22"/>
        <v>28.323357240595545</v>
      </c>
      <c r="F721" s="15">
        <f>3/(Data!$G$5*PI()/30)*D721*Parameters!$E$6/C721</f>
        <v>103.90562831388006</v>
      </c>
      <c r="G721" s="15">
        <f>Data!$C$11/((((SQRT((Parameters!$E$6/C721)^2+(Parameters!$E$7)^2))*1/(Parameters!$E$8))/((SQRT((Parameters!$E$6/C721)^2+(Parameters!$E$7)^2))+1/(Parameters!$E$8)))+(SQRT((Parameters!$E$4)^2+(Parameters!$E$5)^2)))</f>
        <v>28.581847443894866</v>
      </c>
      <c r="H721" s="15">
        <f t="shared" si="23"/>
        <v>7.8125378619552448</v>
      </c>
    </row>
    <row r="722" spans="2:8" x14ac:dyDescent="0.25">
      <c r="B722" s="15">
        <v>719</v>
      </c>
      <c r="C722" s="15">
        <f>(Data!$G$5-B722)/Data!$G$5</f>
        <v>0.52066666666666672</v>
      </c>
      <c r="D722" s="15">
        <f>Data!$C$11^2/((Parameters!$E$4+Parameters!$E$6/C722)^2+(Parameters!$E$5+Parameters!$E$7)^2)</f>
        <v>801.50334595847573</v>
      </c>
      <c r="E722" s="15">
        <f t="shared" si="22"/>
        <v>28.310834427096559</v>
      </c>
      <c r="F722" s="15">
        <f>3/(Data!$G$5*PI()/30)*D722*Parameters!$E$6/C722</f>
        <v>103.94669167026412</v>
      </c>
      <c r="G722" s="15">
        <f>Data!$C$11/((((SQRT((Parameters!$E$6/C722)^2+(Parameters!$E$7)^2))*1/(Parameters!$E$8))/((SQRT((Parameters!$E$6/C722)^2+(Parameters!$E$7)^2))+1/(Parameters!$E$8)))+(SQRT((Parameters!$E$4)^2+(Parameters!$E$5)^2)))</f>
        <v>28.568536314944154</v>
      </c>
      <c r="H722" s="15">
        <f t="shared" si="23"/>
        <v>7.8265106378931542</v>
      </c>
    </row>
    <row r="723" spans="2:8" x14ac:dyDescent="0.25">
      <c r="B723" s="15">
        <v>720</v>
      </c>
      <c r="C723" s="15">
        <f>(Data!$G$5-B723)/Data!$G$5</f>
        <v>0.52</v>
      </c>
      <c r="D723" s="15">
        <f>Data!$C$11^2/((Parameters!$E$4+Parameters!$E$6/C723)^2+(Parameters!$E$5+Parameters!$E$7)^2)</f>
        <v>800.79289344656672</v>
      </c>
      <c r="E723" s="15">
        <f t="shared" si="22"/>
        <v>28.298284284503303</v>
      </c>
      <c r="F723" s="15">
        <f>3/(Data!$G$5*PI()/30)*D723*Parameters!$E$6/C723</f>
        <v>103.98770019300747</v>
      </c>
      <c r="G723" s="15">
        <f>Data!$C$11/((((SQRT((Parameters!$E$6/C723)^2+(Parameters!$E$7)^2))*1/(Parameters!$E$8))/((SQRT((Parameters!$E$6/C723)^2+(Parameters!$E$7)^2))+1/(Parameters!$E$8)))+(SQRT((Parameters!$E$4)^2+(Parameters!$E$5)^2)))</f>
        <v>28.555199047447037</v>
      </c>
      <c r="H723" s="15">
        <f t="shared" si="23"/>
        <v>7.8404878797612048</v>
      </c>
    </row>
    <row r="724" spans="2:8" x14ac:dyDescent="0.25">
      <c r="B724" s="15">
        <v>721</v>
      </c>
      <c r="C724" s="15">
        <f>(Data!$G$5-B724)/Data!$G$5</f>
        <v>0.51933333333333331</v>
      </c>
      <c r="D724" s="15">
        <f>Data!$C$11^2/((Parameters!$E$4+Parameters!$E$6/C724)^2+(Parameters!$E$5+Parameters!$E$7)^2)</f>
        <v>800.08120558493295</v>
      </c>
      <c r="E724" s="15">
        <f t="shared" si="22"/>
        <v>28.285706736529193</v>
      </c>
      <c r="F724" s="15">
        <f>3/(Data!$G$5*PI()/30)*D724*Parameters!$E$6/C724</f>
        <v>104.02865337738395</v>
      </c>
      <c r="G724" s="15">
        <f>Data!$C$11/((((SQRT((Parameters!$E$6/C724)^2+(Parameters!$E$7)^2))*1/(Parameters!$E$8))/((SQRT((Parameters!$E$6/C724)^2+(Parameters!$E$7)^2))+1/(Parameters!$E$8)))+(SQRT((Parameters!$E$4)^2+(Parameters!$E$5)^2)))</f>
        <v>28.541835583011864</v>
      </c>
      <c r="H724" s="15">
        <f t="shared" si="23"/>
        <v>7.8544695322245888</v>
      </c>
    </row>
    <row r="725" spans="2:8" x14ac:dyDescent="0.25">
      <c r="B725" s="15">
        <v>722</v>
      </c>
      <c r="C725" s="15">
        <f>(Data!$G$5-B725)/Data!$G$5</f>
        <v>0.51866666666666672</v>
      </c>
      <c r="D725" s="15">
        <f>Data!$C$11^2/((Parameters!$E$4+Parameters!$E$6/C725)^2+(Parameters!$E$5+Parameters!$E$7)^2)</f>
        <v>799.36828011443424</v>
      </c>
      <c r="E725" s="15">
        <f t="shared" si="22"/>
        <v>28.273101706647509</v>
      </c>
      <c r="F725" s="15">
        <f>3/(Data!$G$5*PI()/30)*D725*Parameters!$E$6/C725</f>
        <v>104.06955071588963</v>
      </c>
      <c r="G725" s="15">
        <f>Data!$C$11/((((SQRT((Parameters!$E$6/C725)^2+(Parameters!$E$7)^2))*1/(Parameters!$E$8))/((SQRT((Parameters!$E$6/C725)^2+(Parameters!$E$7)^2))+1/(Parameters!$E$8)))+(SQRT((Parameters!$E$4)^2+(Parameters!$E$5)^2)))</f>
        <v>28.528445863113575</v>
      </c>
      <c r="H725" s="15">
        <f t="shared" si="23"/>
        <v>7.8684555395270639</v>
      </c>
    </row>
    <row r="726" spans="2:8" x14ac:dyDescent="0.25">
      <c r="B726" s="15">
        <v>723</v>
      </c>
      <c r="C726" s="15">
        <f>(Data!$G$5-B726)/Data!$G$5</f>
        <v>0.51800000000000002</v>
      </c>
      <c r="D726" s="15">
        <f>Data!$C$11^2/((Parameters!$E$4+Parameters!$E$6/C726)^2+(Parameters!$E$5+Parameters!$E$7)^2)</f>
        <v>798.6541147745545</v>
      </c>
      <c r="E726" s="15">
        <f t="shared" si="22"/>
        <v>28.260469118090636</v>
      </c>
      <c r="F726" s="15">
        <f>3/(Data!$G$5*PI()/30)*D726*Parameters!$E$6/C726</f>
        <v>104.11039169822872</v>
      </c>
      <c r="G726" s="15">
        <f>Data!$C$11/((((SQRT((Parameters!$E$6/C726)^2+(Parameters!$E$7)^2))*1/(Parameters!$E$8))/((SQRT((Parameters!$E$6/C726)^2+(Parameters!$E$7)^2))+1/(Parameters!$E$8)))+(SQRT((Parameters!$E$4)^2+(Parameters!$E$5)^2)))</f>
        <v>28.515029829093436</v>
      </c>
      <c r="H726" s="15">
        <f t="shared" si="23"/>
        <v>7.8824458454884185</v>
      </c>
    </row>
    <row r="727" spans="2:8" x14ac:dyDescent="0.25">
      <c r="B727" s="15">
        <v>724</v>
      </c>
      <c r="C727" s="15">
        <f>(Data!$G$5-B727)/Data!$G$5</f>
        <v>0.51733333333333331</v>
      </c>
      <c r="D727" s="15">
        <f>Data!$C$11^2/((Parameters!$E$4+Parameters!$E$6/C727)^2+(Parameters!$E$5+Parameters!$E$7)^2)</f>
        <v>797.93870730343383</v>
      </c>
      <c r="E727" s="15">
        <f t="shared" si="22"/>
        <v>28.247808893849339</v>
      </c>
      <c r="F727" s="15">
        <f>3/(Data!$G$5*PI()/30)*D727*Parameters!$E$6/C727</f>
        <v>104.15117581129945</v>
      </c>
      <c r="G727" s="15">
        <f>Data!$C$11/((((SQRT((Parameters!$E$6/C727)^2+(Parameters!$E$7)^2))*1/(Parameters!$E$8))/((SQRT((Parameters!$E$6/C727)^2+(Parameters!$E$7)^2))+1/(Parameters!$E$8)))+(SQRT((Parameters!$E$4)^2+(Parameters!$E$5)^2)))</f>
        <v>28.501587422158778</v>
      </c>
      <c r="H727" s="15">
        <f t="shared" si="23"/>
        <v>7.8964403935019511</v>
      </c>
    </row>
    <row r="728" spans="2:8" x14ac:dyDescent="0.25">
      <c r="B728" s="15">
        <v>725</v>
      </c>
      <c r="C728" s="15">
        <f>(Data!$G$5-B728)/Data!$G$5</f>
        <v>0.51666666666666672</v>
      </c>
      <c r="D728" s="15">
        <f>Data!$C$11^2/((Parameters!$E$4+Parameters!$E$6/C728)^2+(Parameters!$E$5+Parameters!$E$7)^2)</f>
        <v>797.22205543789869</v>
      </c>
      <c r="E728" s="15">
        <f t="shared" si="22"/>
        <v>28.235120956672006</v>
      </c>
      <c r="F728" s="15">
        <f>3/(Data!$G$5*PI()/30)*D728*Parameters!$E$6/C728</f>
        <v>104.19190253918022</v>
      </c>
      <c r="G728" s="15">
        <f>Data!$C$11/((((SQRT((Parameters!$E$6/C728)^2+(Parameters!$E$7)^2))*1/(Parameters!$E$8))/((SQRT((Parameters!$E$6/C728)^2+(Parameters!$E$7)^2))+1/(Parameters!$E$8)))+(SQRT((Parameters!$E$4)^2+(Parameters!$E$5)^2)))</f>
        <v>28.488118583382743</v>
      </c>
      <c r="H728" s="15">
        <f t="shared" si="23"/>
        <v>7.910439126531946</v>
      </c>
    </row>
    <row r="729" spans="2:8" x14ac:dyDescent="0.25">
      <c r="B729" s="15">
        <v>726</v>
      </c>
      <c r="C729" s="15">
        <f>(Data!$G$5-B729)/Data!$G$5</f>
        <v>0.51600000000000001</v>
      </c>
      <c r="D729" s="15">
        <f>Data!$C$11^2/((Parameters!$E$4+Parameters!$E$6/C729)^2+(Parameters!$E$5+Parameters!$E$7)^2)</f>
        <v>796.50415691349315</v>
      </c>
      <c r="E729" s="15">
        <f t="shared" si="22"/>
        <v>28.222405229063895</v>
      </c>
      <c r="F729" s="15">
        <f>3/(Data!$G$5*PI()/30)*D729*Parameters!$E$6/C729</f>
        <v>104.23257136311528</v>
      </c>
      <c r="G729" s="15">
        <f>Data!$C$11/((((SQRT((Parameters!$E$6/C729)^2+(Parameters!$E$7)^2))*1/(Parameters!$E$8))/((SQRT((Parameters!$E$6/C729)^2+(Parameters!$E$7)^2))+1/(Parameters!$E$8)))+(SQRT((Parameters!$E$4)^2+(Parameters!$E$5)^2)))</f>
        <v>28.474623253703964</v>
      </c>
      <c r="H729" s="15">
        <f t="shared" si="23"/>
        <v>7.9244419871111109</v>
      </c>
    </row>
    <row r="730" spans="2:8" x14ac:dyDescent="0.25">
      <c r="B730" s="15">
        <v>727</v>
      </c>
      <c r="C730" s="15">
        <f>(Data!$G$5-B730)/Data!$G$5</f>
        <v>0.51533333333333331</v>
      </c>
      <c r="D730" s="15">
        <f>Data!$C$11^2/((Parameters!$E$4+Parameters!$E$6/C730)^2+(Parameters!$E$5+Parameters!$E$7)^2)</f>
        <v>795.78500946451163</v>
      </c>
      <c r="E730" s="15">
        <f t="shared" si="22"/>
        <v>28.209661633286416</v>
      </c>
      <c r="F730" s="15">
        <f>3/(Data!$G$5*PI()/30)*D730*Parameters!$E$6/C730</f>
        <v>104.27318176150088</v>
      </c>
      <c r="G730" s="15">
        <f>Data!$C$11/((((SQRT((Parameters!$E$6/C730)^2+(Parameters!$E$7)^2))*1/(Parameters!$E$8))/((SQRT((Parameters!$E$6/C730)^2+(Parameters!$E$7)^2))+1/(Parameters!$E$8)))+(SQRT((Parameters!$E$4)^2+(Parameters!$E$5)^2)))</f>
        <v>28.46110137392639</v>
      </c>
      <c r="H730" s="15">
        <f t="shared" si="23"/>
        <v>7.9384489173380297</v>
      </c>
    </row>
    <row r="731" spans="2:8" x14ac:dyDescent="0.25">
      <c r="B731" s="15">
        <v>728</v>
      </c>
      <c r="C731" s="15">
        <f>(Data!$G$5-B731)/Data!$G$5</f>
        <v>0.51466666666666672</v>
      </c>
      <c r="D731" s="15">
        <f>Data!$C$11^2/((Parameters!$E$4+Parameters!$E$6/C731)^2+(Parameters!$E$5+Parameters!$E$7)^2)</f>
        <v>795.0646108240295</v>
      </c>
      <c r="E731" s="15">
        <f t="shared" si="22"/>
        <v>28.196890091356341</v>
      </c>
      <c r="F731" s="15">
        <f>3/(Data!$G$5*PI()/30)*D731*Parameters!$E$6/C731</f>
        <v>104.31373320987053</v>
      </c>
      <c r="G731" s="15">
        <f>Data!$C$11/((((SQRT((Parameters!$E$6/C731)^2+(Parameters!$E$7)^2))*1/(Parameters!$E$8))/((SQRT((Parameters!$E$6/C731)^2+(Parameters!$E$7)^2))+1/(Parameters!$E$8)))+(SQRT((Parameters!$E$4)^2+(Parameters!$E$5)^2)))</f>
        <v>28.447552884718931</v>
      </c>
      <c r="H731" s="15">
        <f t="shared" si="23"/>
        <v>7.9524598588745583</v>
      </c>
    </row>
    <row r="732" spans="2:8" x14ac:dyDescent="0.25">
      <c r="B732" s="15">
        <v>729</v>
      </c>
      <c r="C732" s="15">
        <f>(Data!$G$5-B732)/Data!$G$5</f>
        <v>0.51400000000000001</v>
      </c>
      <c r="D732" s="15">
        <f>Data!$C$11^2/((Parameters!$E$4+Parameters!$E$6/C732)^2+(Parameters!$E$5+Parameters!$E$7)^2)</f>
        <v>794.34295872393568</v>
      </c>
      <c r="E732" s="15">
        <f t="shared" si="22"/>
        <v>28.184090525045075</v>
      </c>
      <c r="F732" s="15">
        <f>3/(Data!$G$5*PI()/30)*D732*Parameters!$E$6/C732</f>
        <v>104.3542251808811</v>
      </c>
      <c r="G732" s="15">
        <f>Data!$C$11/((((SQRT((Parameters!$E$6/C732)^2+(Parameters!$E$7)^2))*1/(Parameters!$E$8))/((SQRT((Parameters!$E$6/C732)^2+(Parameters!$E$7)^2))+1/(Parameters!$E$8)))+(SQRT((Parameters!$E$4)^2+(Parameters!$E$5)^2)))</f>
        <v>28.433977726615229</v>
      </c>
      <c r="H732" s="15">
        <f t="shared" si="23"/>
        <v>7.9664747529432587</v>
      </c>
    </row>
    <row r="733" spans="2:8" x14ac:dyDescent="0.25">
      <c r="B733" s="15">
        <v>730</v>
      </c>
      <c r="C733" s="15">
        <f>(Data!$G$5-B733)/Data!$G$5</f>
        <v>0.51333333333333331</v>
      </c>
      <c r="D733" s="15">
        <f>Data!$C$11^2/((Parameters!$E$4+Parameters!$E$6/C733)^2+(Parameters!$E$5+Parameters!$E$7)^2)</f>
        <v>793.62005089496643</v>
      </c>
      <c r="E733" s="15">
        <f t="shared" si="22"/>
        <v>28.171262855877909</v>
      </c>
      <c r="F733" s="15">
        <f>3/(Data!$G$5*PI()/30)*D733*Parameters!$E$6/C733</f>
        <v>104.39465714429828</v>
      </c>
      <c r="G733" s="15">
        <f>Data!$C$11/((((SQRT((Parameters!$E$6/C733)^2+(Parameters!$E$7)^2))*1/(Parameters!$E$8))/((SQRT((Parameters!$E$6/C733)^2+(Parameters!$E$7)^2))+1/(Parameters!$E$8)))+(SQRT((Parameters!$E$4)^2+(Parameters!$E$5)^2)))</f>
        <v>28.420375840013399</v>
      </c>
      <c r="H733" s="15">
        <f t="shared" si="23"/>
        <v>7.9804935403247814</v>
      </c>
    </row>
    <row r="734" spans="2:8" x14ac:dyDescent="0.25">
      <c r="B734" s="15">
        <v>731</v>
      </c>
      <c r="C734" s="15">
        <f>(Data!$G$5-B734)/Data!$G$5</f>
        <v>0.51266666666666671</v>
      </c>
      <c r="D734" s="15">
        <f>Data!$C$11^2/((Parameters!$E$4+Parameters!$E$6/C734)^2+(Parameters!$E$5+Parameters!$E$7)^2)</f>
        <v>792.89588506673738</v>
      </c>
      <c r="E734" s="15">
        <f t="shared" si="22"/>
        <v>28.158407005133252</v>
      </c>
      <c r="F734" s="15">
        <f>3/(Data!$G$5*PI()/30)*D734*Parameters!$E$6/C734</f>
        <v>104.43502856698207</v>
      </c>
      <c r="G734" s="15">
        <f>Data!$C$11/((((SQRT((Parameters!$E$6/C734)^2+(Parameters!$E$7)^2))*1/(Parameters!$E$8))/((SQRT((Parameters!$E$6/C734)^2+(Parameters!$E$7)^2))+1/(Parameters!$E$8)))+(SQRT((Parameters!$E$4)^2+(Parameters!$E$5)^2)))</f>
        <v>28.406747165175751</v>
      </c>
      <c r="H734" s="15">
        <f t="shared" si="23"/>
        <v>7.9945161613552456</v>
      </c>
    </row>
    <row r="735" spans="2:8" x14ac:dyDescent="0.25">
      <c r="B735" s="15">
        <v>732</v>
      </c>
      <c r="C735" s="15">
        <f>(Data!$G$5-B735)/Data!$G$5</f>
        <v>0.51200000000000001</v>
      </c>
      <c r="D735" s="15">
        <f>Data!$C$11^2/((Parameters!$E$4+Parameters!$E$6/C735)^2+(Parameters!$E$5+Parameters!$E$7)^2)</f>
        <v>792.17045896777722</v>
      </c>
      <c r="E735" s="15">
        <f t="shared" si="22"/>
        <v>28.145522893841878</v>
      </c>
      <c r="F735" s="15">
        <f>3/(Data!$G$5*PI()/30)*D735*Parameters!$E$6/C735</f>
        <v>104.47533891287253</v>
      </c>
      <c r="G735" s="15">
        <f>Data!$C$11/((((SQRT((Parameters!$E$6/C735)^2+(Parameters!$E$7)^2))*1/(Parameters!$E$8))/((SQRT((Parameters!$E$6/C735)^2+(Parameters!$E$7)^2))+1/(Parameters!$E$8)))+(SQRT((Parameters!$E$4)^2+(Parameters!$E$5)^2)))</f>
        <v>28.393091642228523</v>
      </c>
      <c r="H735" s="15">
        <f t="shared" si="23"/>
        <v>8.008542555923615</v>
      </c>
    </row>
    <row r="736" spans="2:8" x14ac:dyDescent="0.25">
      <c r="B736" s="15">
        <v>733</v>
      </c>
      <c r="C736" s="15">
        <f>(Data!$G$5-B736)/Data!$G$5</f>
        <v>0.51133333333333331</v>
      </c>
      <c r="D736" s="15">
        <f>Data!$C$11^2/((Parameters!$E$4+Parameters!$E$6/C736)^2+(Parameters!$E$5+Parameters!$E$7)^2)</f>
        <v>791.44377032556145</v>
      </c>
      <c r="E736" s="15">
        <f t="shared" si="22"/>
        <v>28.13261044278617</v>
      </c>
      <c r="F736" s="15">
        <f>3/(Data!$G$5*PI()/30)*D736*Parameters!$E$6/C736</f>
        <v>104.51558764297485</v>
      </c>
      <c r="G736" s="15">
        <f>Data!$C$11/((((SQRT((Parameters!$E$6/C736)^2+(Parameters!$E$7)^2))*1/(Parameters!$E$8))/((SQRT((Parameters!$E$6/C736)^2+(Parameters!$E$7)^2))+1/(Parameters!$E$8)))+(SQRT((Parameters!$E$4)^2+(Parameters!$E$5)^2)))</f>
        <v>28.379409211161612</v>
      </c>
      <c r="H736" s="15">
        <f t="shared" si="23"/>
        <v>8.0225726634690346</v>
      </c>
    </row>
    <row r="737" spans="2:8" x14ac:dyDescent="0.25">
      <c r="B737" s="15">
        <v>734</v>
      </c>
      <c r="C737" s="15">
        <f>(Data!$G$5-B737)/Data!$G$5</f>
        <v>0.51066666666666671</v>
      </c>
      <c r="D737" s="15">
        <f>Data!$C$11^2/((Parameters!$E$4+Parameters!$E$6/C737)^2+(Parameters!$E$5+Parameters!$E$7)^2)</f>
        <v>790.71581686654747</v>
      </c>
      <c r="E737" s="15">
        <f t="shared" si="22"/>
        <v>28.119669572499379</v>
      </c>
      <c r="F737" s="15">
        <f>3/(Data!$G$5*PI()/30)*D737*Parameters!$E$6/C737</f>
        <v>104.555774215345</v>
      </c>
      <c r="G737" s="15">
        <f>Data!$C$11/((((SQRT((Parameters!$E$6/C737)^2+(Parameters!$E$7)^2))*1/(Parameters!$E$8))/((SQRT((Parameters!$E$6/C737)^2+(Parameters!$E$7)^2))+1/(Parameters!$E$8)))+(SQRT((Parameters!$E$4)^2+(Parameters!$E$5)^2)))</f>
        <v>28.365699811828289</v>
      </c>
      <c r="H737" s="15">
        <f t="shared" si="23"/>
        <v>8.0366064229781866</v>
      </c>
    </row>
    <row r="738" spans="2:8" x14ac:dyDescent="0.25">
      <c r="B738" s="15">
        <v>735</v>
      </c>
      <c r="C738" s="15">
        <f>(Data!$G$5-B738)/Data!$G$5</f>
        <v>0.51</v>
      </c>
      <c r="D738" s="15">
        <f>Data!$C$11^2/((Parameters!$E$4+Parameters!$E$6/C738)^2+(Parameters!$E$5+Parameters!$E$7)^2)</f>
        <v>789.98659631620797</v>
      </c>
      <c r="E738" s="15">
        <f t="shared" si="22"/>
        <v>28.106700203264843</v>
      </c>
      <c r="F738" s="15">
        <f>3/(Data!$G$5*PI()/30)*D738*Parameters!$E$6/C738</f>
        <v>104.59589808507504</v>
      </c>
      <c r="G738" s="15">
        <f>Data!$C$11/((((SQRT((Parameters!$E$6/C738)^2+(Parameters!$E$7)^2))*1/(Parameters!$E$8))/((SQRT((Parameters!$E$6/C738)^2+(Parameters!$E$7)^2))+1/(Parameters!$E$8)))+(SQRT((Parameters!$E$4)^2+(Parameters!$E$5)^2)))</f>
        <v>28.35196338394498</v>
      </c>
      <c r="H738" s="15">
        <f t="shared" si="23"/>
        <v>8.0506437729826121</v>
      </c>
    </row>
    <row r="739" spans="2:8" x14ac:dyDescent="0.25">
      <c r="B739" s="15">
        <v>736</v>
      </c>
      <c r="C739" s="15">
        <f>(Data!$G$5-B739)/Data!$G$5</f>
        <v>0.5093333333333333</v>
      </c>
      <c r="D739" s="15">
        <f>Data!$C$11^2/((Parameters!$E$4+Parameters!$E$6/C739)^2+(Parameters!$E$5+Parameters!$E$7)^2)</f>
        <v>789.25610639906586</v>
      </c>
      <c r="E739" s="15">
        <f t="shared" si="22"/>
        <v>28.093702255115218</v>
      </c>
      <c r="F739" s="15">
        <f>3/(Data!$G$5*PI()/30)*D739*Parameters!$E$6/C739</f>
        <v>104.635958704278</v>
      </c>
      <c r="G739" s="15">
        <f>Data!$C$11/((((SQRT((Parameters!$E$6/C739)^2+(Parameters!$E$7)^2))*1/(Parameters!$E$8))/((SQRT((Parameters!$E$6/C739)^2+(Parameters!$E$7)^2))+1/(Parameters!$E$8)))+(SQRT((Parameters!$E$4)^2+(Parameters!$E$5)^2)))</f>
        <v>28.33819986709095</v>
      </c>
      <c r="H739" s="15">
        <f t="shared" si="23"/>
        <v>8.064684651556</v>
      </c>
    </row>
    <row r="740" spans="2:8" x14ac:dyDescent="0.25">
      <c r="B740" s="15">
        <v>737</v>
      </c>
      <c r="C740" s="15">
        <f>(Data!$G$5-B740)/Data!$G$5</f>
        <v>0.50866666666666671</v>
      </c>
      <c r="D740" s="15">
        <f>Data!$C$11^2/((Parameters!$E$4+Parameters!$E$6/C740)^2+(Parameters!$E$5+Parameters!$E$7)^2)</f>
        <v>788.52434483873128</v>
      </c>
      <c r="E740" s="15">
        <f t="shared" si="22"/>
        <v>28.080675647831754</v>
      </c>
      <c r="F740" s="15">
        <f>3/(Data!$G$5*PI()/30)*D740*Parameters!$E$6/C740</f>
        <v>104.67595552207359</v>
      </c>
      <c r="G740" s="15">
        <f>Data!$C$11/((((SQRT((Parameters!$E$6/C740)^2+(Parameters!$E$7)^2))*1/(Parameters!$E$8))/((SQRT((Parameters!$E$6/C740)^2+(Parameters!$E$7)^2))+1/(Parameters!$E$8)))+(SQRT((Parameters!$E$4)^2+(Parameters!$E$5)^2)))</f>
        <v>28.32440920070804</v>
      </c>
      <c r="H740" s="15">
        <f t="shared" si="23"/>
        <v>8.078728996311515</v>
      </c>
    </row>
    <row r="741" spans="2:8" x14ac:dyDescent="0.25">
      <c r="B741" s="15">
        <v>738</v>
      </c>
      <c r="C741" s="15">
        <f>(Data!$G$5-B741)/Data!$G$5</f>
        <v>0.50800000000000001</v>
      </c>
      <c r="D741" s="15">
        <f>Data!$C$11^2/((Parameters!$E$4+Parameters!$E$6/C741)^2+(Parameters!$E$5+Parameters!$E$7)^2)</f>
        <v>787.79130935793467</v>
      </c>
      <c r="E741" s="15">
        <f t="shared" si="22"/>
        <v>28.067620300943481</v>
      </c>
      <c r="F741" s="15">
        <f>3/(Data!$G$5*PI()/30)*D741*Parameters!$E$6/C741</f>
        <v>104.7158879845728</v>
      </c>
      <c r="G741" s="15">
        <f>Data!$C$11/((((SQRT((Parameters!$E$6/C741)^2+(Parameters!$E$7)^2))*1/(Parameters!$E$8))/((SQRT((Parameters!$E$6/C741)^2+(Parameters!$E$7)^2))+1/(Parameters!$E$8)))+(SQRT((Parameters!$E$4)^2+(Parameters!$E$5)^2)))</f>
        <v>28.310591324100422</v>
      </c>
      <c r="H741" s="15">
        <f t="shared" si="23"/>
        <v>8.092776744399055</v>
      </c>
    </row>
    <row r="742" spans="2:8" x14ac:dyDescent="0.25">
      <c r="B742" s="15">
        <v>739</v>
      </c>
      <c r="C742" s="15">
        <f>(Data!$G$5-B742)/Data!$G$5</f>
        <v>0.5073333333333333</v>
      </c>
      <c r="D742" s="15">
        <f>Data!$C$11^2/((Parameters!$E$4+Parameters!$E$6/C742)^2+(Parameters!$E$5+Parameters!$E$7)^2)</f>
        <v>787.05699767856572</v>
      </c>
      <c r="E742" s="15">
        <f t="shared" si="22"/>
        <v>28.054536133726497</v>
      </c>
      <c r="F742" s="15">
        <f>3/(Data!$G$5*PI()/30)*D742*Parameters!$E$6/C742</f>
        <v>104.75575553486331</v>
      </c>
      <c r="G742" s="15">
        <f>Data!$C$11/((((SQRT((Parameters!$E$6/C742)^2+(Parameters!$E$7)^2))*1/(Parameters!$E$8))/((SQRT((Parameters!$E$6/C742)^2+(Parameters!$E$7)^2))+1/(Parameters!$E$8)))+(SQRT((Parameters!$E$4)^2+(Parameters!$E$5)^2)))</f>
        <v>28.296746176434322</v>
      </c>
      <c r="H742" s="15">
        <f t="shared" si="23"/>
        <v>8.1068278325025283</v>
      </c>
    </row>
    <row r="743" spans="2:8" x14ac:dyDescent="0.25">
      <c r="B743" s="15">
        <v>740</v>
      </c>
      <c r="C743" s="15">
        <f>(Data!$G$5-B743)/Data!$G$5</f>
        <v>0.50666666666666671</v>
      </c>
      <c r="D743" s="15">
        <f>Data!$C$11^2/((Parameters!$E$4+Parameters!$E$6/C743)^2+(Parameters!$E$5+Parameters!$E$7)^2)</f>
        <v>786.32140752170778</v>
      </c>
      <c r="E743" s="15">
        <f t="shared" si="22"/>
        <v>28.041423065203158</v>
      </c>
      <c r="F743" s="15">
        <f>3/(Data!$G$5*PI()/30)*D743*Parameters!$E$6/C743</f>
        <v>104.79555761299422</v>
      </c>
      <c r="G743" s="15">
        <f>Data!$C$11/((((SQRT((Parameters!$E$6/C743)^2+(Parameters!$E$7)^2))*1/(Parameters!$E$8))/((SQRT((Parameters!$E$6/C743)^2+(Parameters!$E$7)^2))+1/(Parameters!$E$8)))+(SQRT((Parameters!$E$4)^2+(Parameters!$E$5)^2)))</f>
        <v>28.28287369673772</v>
      </c>
      <c r="H743" s="15">
        <f t="shared" si="23"/>
        <v>8.1208821968371048</v>
      </c>
    </row>
    <row r="744" spans="2:8" x14ac:dyDescent="0.25">
      <c r="B744" s="15">
        <v>741</v>
      </c>
      <c r="C744" s="15">
        <f>(Data!$G$5-B744)/Data!$G$5</f>
        <v>0.50600000000000001</v>
      </c>
      <c r="D744" s="15">
        <f>Data!$C$11^2/((Parameters!$E$4+Parameters!$E$6/C744)^2+(Parameters!$E$5+Parameters!$E$7)^2)</f>
        <v>785.58453660767555</v>
      </c>
      <c r="E744" s="15">
        <f t="shared" si="22"/>
        <v>28.028281014141335</v>
      </c>
      <c r="F744" s="15">
        <f>3/(Data!$G$5*PI()/30)*D744*Parameters!$E$6/C744</f>
        <v>104.83529365596112</v>
      </c>
      <c r="G744" s="15">
        <f>Data!$C$11/((((SQRT((Parameters!$E$6/C744)^2+(Parameters!$E$7)^2))*1/(Parameters!$E$8))/((SQRT((Parameters!$E$6/C744)^2+(Parameters!$E$7)^2))+1/(Parameters!$E$8)))+(SQRT((Parameters!$E$4)^2+(Parameters!$E$5)^2)))</f>
        <v>28.268973823900122</v>
      </c>
      <c r="H744" s="15">
        <f t="shared" si="23"/>
        <v>8.1349397731464546</v>
      </c>
    </row>
    <row r="745" spans="2:8" x14ac:dyDescent="0.25">
      <c r="B745" s="15">
        <v>742</v>
      </c>
      <c r="C745" s="15">
        <f>(Data!$G$5-B745)/Data!$G$5</f>
        <v>0.5053333333333333</v>
      </c>
      <c r="D745" s="15">
        <f>Data!$C$11^2/((Parameters!$E$4+Parameters!$E$6/C745)^2+(Parameters!$E$5+Parameters!$E$7)^2)</f>
        <v>784.84638265605258</v>
      </c>
      <c r="E745" s="15">
        <f t="shared" si="22"/>
        <v>28.015109899053627</v>
      </c>
      <c r="F745" s="15">
        <f>3/(Data!$G$5*PI()/30)*D745*Parameters!$E$6/C745</f>
        <v>104.87496309769085</v>
      </c>
      <c r="G745" s="15">
        <f>Data!$C$11/((((SQRT((Parameters!$E$6/C745)^2+(Parameters!$E$7)^2))*1/(Parameters!$E$8))/((SQRT((Parameters!$E$6/C745)^2+(Parameters!$E$7)^2))+1/(Parameters!$E$8)))+(SQRT((Parameters!$E$4)^2+(Parameters!$E$5)^2)))</f>
        <v>28.255046496672289</v>
      </c>
      <c r="H745" s="15">
        <f t="shared" si="23"/>
        <v>8.1490004966999674</v>
      </c>
    </row>
    <row r="746" spans="2:8" x14ac:dyDescent="0.25">
      <c r="B746" s="15">
        <v>743</v>
      </c>
      <c r="C746" s="15">
        <f>(Data!$G$5-B746)/Data!$G$5</f>
        <v>0.50466666666666671</v>
      </c>
      <c r="D746" s="15">
        <f>Data!$C$11^2/((Parameters!$E$4+Parameters!$E$6/C746)^2+(Parameters!$E$5+Parameters!$E$7)^2)</f>
        <v>784.10694338572853</v>
      </c>
      <c r="E746" s="15">
        <f t="shared" si="22"/>
        <v>28.001909638196615</v>
      </c>
      <c r="F746" s="15">
        <f>3/(Data!$G$5*PI()/30)*D746*Parameters!$E$6/C746</f>
        <v>104.91456536902625</v>
      </c>
      <c r="G746" s="15">
        <f>Data!$C$11/((((SQRT((Parameters!$E$6/C746)^2+(Parameters!$E$7)^2))*1/(Parameters!$E$8))/((SQRT((Parameters!$E$6/C746)^2+(Parameters!$E$7)^2))+1/(Parameters!$E$8)))+(SQRT((Parameters!$E$4)^2+(Parameters!$E$5)^2)))</f>
        <v>28.241091653665915</v>
      </c>
      <c r="H746" s="15">
        <f t="shared" si="23"/>
        <v>8.163064302289964</v>
      </c>
    </row>
    <row r="747" spans="2:8" x14ac:dyDescent="0.25">
      <c r="B747" s="15">
        <v>744</v>
      </c>
      <c r="C747" s="15">
        <f>(Data!$G$5-B747)/Data!$G$5</f>
        <v>0.504</v>
      </c>
      <c r="D747" s="15">
        <f>Data!$C$11^2/((Parameters!$E$4+Parameters!$E$6/C747)^2+(Parameters!$E$5+Parameters!$E$7)^2)</f>
        <v>783.36621651493783</v>
      </c>
      <c r="E747" s="15">
        <f t="shared" si="22"/>
        <v>27.988680149570072</v>
      </c>
      <c r="F747" s="15">
        <f>3/(Data!$G$5*PI()/30)*D747*Parameters!$E$6/C747</f>
        <v>104.95409989771103</v>
      </c>
      <c r="G747" s="15">
        <f>Data!$C$11/((((SQRT((Parameters!$E$6/C747)^2+(Parameters!$E$7)^2))*1/(Parameters!$E$8))/((SQRT((Parameters!$E$6/C747)^2+(Parameters!$E$7)^2))+1/(Parameters!$E$8)))+(SQRT((Parameters!$E$4)^2+(Parameters!$E$5)^2)))</f>
        <v>28.227109233353413</v>
      </c>
      <c r="H747" s="15">
        <f t="shared" si="23"/>
        <v>8.1771311242289002</v>
      </c>
    </row>
    <row r="748" spans="2:8" x14ac:dyDescent="0.25">
      <c r="B748" s="15">
        <v>745</v>
      </c>
      <c r="C748" s="15">
        <f>(Data!$G$5-B748)/Data!$G$5</f>
        <v>0.5033333333333333</v>
      </c>
      <c r="D748" s="15">
        <f>Data!$C$11^2/((Parameters!$E$4+Parameters!$E$6/C748)^2+(Parameters!$E$5+Parameters!$E$7)^2)</f>
        <v>782.62419976129752</v>
      </c>
      <c r="E748" s="15">
        <f t="shared" si="22"/>
        <v>27.975421350916193</v>
      </c>
      <c r="F748" s="15">
        <f>3/(Data!$G$5*PI()/30)*D748*Parameters!$E$6/C748</f>
        <v>104.9935661083742</v>
      </c>
      <c r="G748" s="15">
        <f>Data!$C$11/((((SQRT((Parameters!$E$6/C748)^2+(Parameters!$E$7)^2))*1/(Parameters!$E$8))/((SQRT((Parameters!$E$6/C748)^2+(Parameters!$E$7)^2))+1/(Parameters!$E$8)))+(SQRT((Parameters!$E$4)^2+(Parameters!$E$5)^2)))</f>
        <v>28.21309917406764</v>
      </c>
      <c r="H748" s="15">
        <f t="shared" si="23"/>
        <v>8.1912008963465208</v>
      </c>
    </row>
    <row r="749" spans="2:8" x14ac:dyDescent="0.25">
      <c r="B749" s="15">
        <v>746</v>
      </c>
      <c r="C749" s="15">
        <f>(Data!$G$5-B749)/Data!$G$5</f>
        <v>0.50266666666666671</v>
      </c>
      <c r="D749" s="15">
        <f>Data!$C$11^2/((Parameters!$E$4+Parameters!$E$6/C749)^2+(Parameters!$E$5+Parameters!$E$7)^2)</f>
        <v>781.88089084184628</v>
      </c>
      <c r="E749" s="15">
        <f t="shared" si="22"/>
        <v>27.96213315971881</v>
      </c>
      <c r="F749" s="15">
        <f>3/(Data!$G$5*PI()/30)*D749*Parameters!$E$6/C749</f>
        <v>105.03296342251467</v>
      </c>
      <c r="G749" s="15">
        <f>Data!$C$11/((((SQRT((Parameters!$E$6/C749)^2+(Parameters!$E$7)^2))*1/(Parameters!$E$8))/((SQRT((Parameters!$E$6/C749)^2+(Parameters!$E$7)^2))+1/(Parameters!$E$8)))+(SQRT((Parameters!$E$4)^2+(Parameters!$E$5)^2)))</f>
        <v>28.199061414001577</v>
      </c>
      <c r="H749" s="15">
        <f t="shared" si="23"/>
        <v>8.2052735519870463</v>
      </c>
    </row>
    <row r="750" spans="2:8" x14ac:dyDescent="0.25">
      <c r="B750" s="15">
        <v>747</v>
      </c>
      <c r="C750" s="15">
        <f>(Data!$G$5-B750)/Data!$G$5</f>
        <v>0.502</v>
      </c>
      <c r="D750" s="15">
        <f>Data!$C$11^2/((Parameters!$E$4+Parameters!$E$6/C750)^2+(Parameters!$E$5+Parameters!$E$7)^2)</f>
        <v>781.13628747308474</v>
      </c>
      <c r="E750" s="15">
        <f t="shared" si="22"/>
        <v>27.948815493202655</v>
      </c>
      <c r="F750" s="15">
        <f>3/(Data!$G$5*PI()/30)*D750*Parameters!$E$6/C750</f>
        <v>105.07229125848606</v>
      </c>
      <c r="G750" s="15">
        <f>Data!$C$11/((((SQRT((Parameters!$E$6/C750)^2+(Parameters!$E$7)^2))*1/(Parameters!$E$8))/((SQRT((Parameters!$E$6/C750)^2+(Parameters!$E$7)^2))+1/(Parameters!$E$8)))+(SQRT((Parameters!$E$4)^2+(Parameters!$E$5)^2)))</f>
        <v>28.184995891208132</v>
      </c>
      <c r="H750" s="15">
        <f t="shared" si="23"/>
        <v>8.2193490240063198</v>
      </c>
    </row>
    <row r="751" spans="2:8" x14ac:dyDescent="0.25">
      <c r="B751" s="15">
        <v>748</v>
      </c>
      <c r="C751" s="15">
        <f>(Data!$G$5-B751)/Data!$G$5</f>
        <v>0.5013333333333333</v>
      </c>
      <c r="D751" s="15">
        <f>Data!$C$11^2/((Parameters!$E$4+Parameters!$E$6/C751)^2+(Parameters!$E$5+Parameters!$E$7)^2)</f>
        <v>780.39038737101419</v>
      </c>
      <c r="E751" s="15">
        <f t="shared" si="22"/>
        <v>27.935468268332539</v>
      </c>
      <c r="F751" s="15">
        <f>3/(Data!$G$5*PI()/30)*D751*Parameters!$E$6/C751</f>
        <v>105.11154903148076</v>
      </c>
      <c r="G751" s="15">
        <f>Data!$C$11/((((SQRT((Parameters!$E$6/C751)^2+(Parameters!$E$7)^2))*1/(Parameters!$E$8))/((SQRT((Parameters!$E$6/C751)^2+(Parameters!$E$7)^2))+1/(Parameters!$E$8)))+(SQRT((Parameters!$E$4)^2+(Parameters!$E$5)^2)))</f>
        <v>28.170902543599787</v>
      </c>
      <c r="H751" s="15">
        <f t="shared" si="23"/>
        <v>8.233427244768933</v>
      </c>
    </row>
    <row r="752" spans="2:8" x14ac:dyDescent="0.25">
      <c r="B752" s="15">
        <v>749</v>
      </c>
      <c r="C752" s="15">
        <f>(Data!$G$5-B752)/Data!$G$5</f>
        <v>0.5006666666666667</v>
      </c>
      <c r="D752" s="15">
        <f>Data!$C$11^2/((Parameters!$E$4+Parameters!$E$6/C752)^2+(Parameters!$E$5+Parameters!$E$7)^2)</f>
        <v>779.64318825117687</v>
      </c>
      <c r="E752" s="15">
        <f t="shared" si="22"/>
        <v>27.922091401812594</v>
      </c>
      <c r="F752" s="15">
        <f>3/(Data!$G$5*PI()/30)*D752*Parameters!$E$6/C752</f>
        <v>105.15073615351443</v>
      </c>
      <c r="G752" s="15">
        <f>Data!$C$11/((((SQRT((Parameters!$E$6/C752)^2+(Parameters!$E$7)^2))*1/(Parameters!$E$8))/((SQRT((Parameters!$E$6/C752)^2+(Parameters!$E$7)^2))+1/(Parameters!$E$8)))+(SQRT((Parameters!$E$4)^2+(Parameters!$E$5)^2)))</f>
        <v>28.156781308948418</v>
      </c>
      <c r="H752" s="15">
        <f t="shared" si="23"/>
        <v>8.2475081461453428</v>
      </c>
    </row>
    <row r="753" spans="2:8" x14ac:dyDescent="0.25">
      <c r="B753" s="15">
        <v>750</v>
      </c>
      <c r="C753" s="15">
        <f>(Data!$G$5-B753)/Data!$G$5</f>
        <v>0.5</v>
      </c>
      <c r="D753" s="15">
        <f>Data!$C$11^2/((Parameters!$E$4+Parameters!$E$6/C753)^2+(Parameters!$E$5+Parameters!$E$7)^2)</f>
        <v>778.89468782869733</v>
      </c>
      <c r="E753" s="15">
        <f t="shared" si="22"/>
        <v>27.908684810085504</v>
      </c>
      <c r="F753" s="15">
        <f>3/(Data!$G$5*PI()/30)*D753*Parameters!$E$6/C753</f>
        <v>105.18985203341047</v>
      </c>
      <c r="G753" s="15">
        <f>Data!$C$11/((((SQRT((Parameters!$E$6/C753)^2+(Parameters!$E$7)^2))*1/(Parameters!$E$8))/((SQRT((Parameters!$E$6/C753)^2+(Parameters!$E$7)^2))+1/(Parameters!$E$8)))+(SQRT((Parameters!$E$4)^2+(Parameters!$E$5)^2)))</f>
        <v>28.142632124884926</v>
      </c>
      <c r="H753" s="15">
        <f t="shared" si="23"/>
        <v>8.2615916595089924</v>
      </c>
    </row>
    <row r="754" spans="2:8" x14ac:dyDescent="0.25">
      <c r="B754" s="15">
        <v>751</v>
      </c>
      <c r="C754" s="15">
        <f>(Data!$G$5-B754)/Data!$G$5</f>
        <v>0.49933333333333335</v>
      </c>
      <c r="D754" s="15">
        <f>Data!$C$11^2/((Parameters!$E$4+Parameters!$E$6/C754)^2+(Parameters!$E$5+Parameters!$E$7)^2)</f>
        <v>778.14488381832234</v>
      </c>
      <c r="E754" s="15">
        <f t="shared" si="22"/>
        <v>27.895248409331693</v>
      </c>
      <c r="F754" s="15">
        <f>3/(Data!$G$5*PI()/30)*D754*Parameters!$E$6/C754</f>
        <v>105.22889607678397</v>
      </c>
      <c r="G754" s="15">
        <f>Data!$C$11/((((SQRT((Parameters!$E$6/C754)^2+(Parameters!$E$7)^2))*1/(Parameters!$E$8))/((SQRT((Parameters!$E$6/C754)^2+(Parameters!$E$7)^2))+1/(Parameters!$E$8)))+(SQRT((Parameters!$E$4)^2+(Parameters!$E$5)^2)))</f>
        <v>28.128454928899057</v>
      </c>
      <c r="H754" s="15">
        <f t="shared" si="23"/>
        <v>8.2756777157333818</v>
      </c>
    </row>
    <row r="755" spans="2:8" x14ac:dyDescent="0.25">
      <c r="B755" s="15">
        <v>752</v>
      </c>
      <c r="C755" s="15">
        <f>(Data!$G$5-B755)/Data!$G$5</f>
        <v>0.49866666666666665</v>
      </c>
      <c r="D755" s="15">
        <f>Data!$C$11^2/((Parameters!$E$4+Parameters!$E$6/C755)^2+(Parameters!$E$5+Parameters!$E$7)^2)</f>
        <v>777.39377393446387</v>
      </c>
      <c r="E755" s="15">
        <f t="shared" si="22"/>
        <v>27.881782115468585</v>
      </c>
      <c r="F755" s="15">
        <f>3/(Data!$G$5*PI()/30)*D755*Parameters!$E$6/C755</f>
        <v>105.26786768602622</v>
      </c>
      <c r="G755" s="15">
        <f>Data!$C$11/((((SQRT((Parameters!$E$6/C755)^2+(Parameters!$E$7)^2))*1/(Parameters!$E$8))/((SQRT((Parameters!$E$6/C755)^2+(Parameters!$E$7)^2))+1/(Parameters!$E$8)))+(SQRT((Parameters!$E$4)^2+(Parameters!$E$5)^2)))</f>
        <v>28.114249658339066</v>
      </c>
      <c r="H755" s="15">
        <f t="shared" si="23"/>
        <v>8.2897662451891581</v>
      </c>
    </row>
    <row r="756" spans="2:8" x14ac:dyDescent="0.25">
      <c r="B756" s="15">
        <v>753</v>
      </c>
      <c r="C756" s="15">
        <f>(Data!$G$5-B756)/Data!$G$5</f>
        <v>0.498</v>
      </c>
      <c r="D756" s="15">
        <f>Data!$C$11^2/((Parameters!$E$4+Parameters!$E$6/C756)^2+(Parameters!$E$5+Parameters!$E$7)^2)</f>
        <v>776.6413558912393</v>
      </c>
      <c r="E756" s="15">
        <f t="shared" si="22"/>
        <v>27.868285844149785</v>
      </c>
      <c r="F756" s="15">
        <f>3/(Data!$G$5*PI()/30)*D756*Parameters!$E$6/C756</f>
        <v>105.30676626028846</v>
      </c>
      <c r="G756" s="15">
        <f>Data!$C$11/((((SQRT((Parameters!$E$6/C756)^2+(Parameters!$E$7)^2))*1/(Parameters!$E$8))/((SQRT((Parameters!$E$6/C756)^2+(Parameters!$E$7)^2))+1/(Parameters!$E$8)))+(SQRT((Parameters!$E$4)^2+(Parameters!$E$5)^2)))</f>
        <v>28.100016250411468</v>
      </c>
      <c r="H756" s="15">
        <f t="shared" si="23"/>
        <v>8.3038571777411541</v>
      </c>
    </row>
    <row r="757" spans="2:8" x14ac:dyDescent="0.25">
      <c r="B757" s="15">
        <v>754</v>
      </c>
      <c r="C757" s="15">
        <f>(Data!$G$5-B757)/Data!$G$5</f>
        <v>0.49733333333333335</v>
      </c>
      <c r="D757" s="15">
        <f>Data!$C$11^2/((Parameters!$E$4+Parameters!$E$6/C757)^2+(Parameters!$E$5+Parameters!$E$7)^2)</f>
        <v>775.88762740251525</v>
      </c>
      <c r="E757" s="15">
        <f t="shared" si="22"/>
        <v>27.854759510764318</v>
      </c>
      <c r="F757" s="15">
        <f>3/(Data!$G$5*PI()/30)*D757*Parameters!$E$6/C757</f>
        <v>105.34559119546621</v>
      </c>
      <c r="G757" s="15">
        <f>Data!$C$11/((((SQRT((Parameters!$E$6/C757)^2+(Parameters!$E$7)^2))*1/(Parameters!$E$8))/((SQRT((Parameters!$E$6/C757)^2+(Parameters!$E$7)^2))+1/(Parameters!$E$8)))+(SQRT((Parameters!$E$4)^2+(Parameters!$E$5)^2)))</f>
        <v>28.085754642180795</v>
      </c>
      <c r="H757" s="15">
        <f t="shared" si="23"/>
        <v>8.317950442745456</v>
      </c>
    </row>
    <row r="758" spans="2:8" x14ac:dyDescent="0.25">
      <c r="B758" s="15">
        <v>755</v>
      </c>
      <c r="C758" s="15">
        <f>(Data!$G$5-B758)/Data!$G$5</f>
        <v>0.49666666666666665</v>
      </c>
      <c r="D758" s="15">
        <f>Data!$C$11^2/((Parameters!$E$4+Parameters!$E$6/C758)^2+(Parameters!$E$5+Parameters!$E$7)^2)</f>
        <v>775.13258618194914</v>
      </c>
      <c r="E758" s="15">
        <f t="shared" si="22"/>
        <v>27.841203030435828</v>
      </c>
      <c r="F758" s="15">
        <f>3/(Data!$G$5*PI()/30)*D758*Parameters!$E$6/C758</f>
        <v>105.38434188418302</v>
      </c>
      <c r="G758" s="15">
        <f>Data!$C$11/((((SQRT((Parameters!$E$6/C758)^2+(Parameters!$E$7)^2))*1/(Parameters!$E$8))/((SQRT((Parameters!$E$6/C758)^2+(Parameters!$E$7)^2))+1/(Parameters!$E$8)))+(SQRT((Parameters!$E$4)^2+(Parameters!$E$5)^2)))</f>
        <v>28.071464770569236</v>
      </c>
      <c r="H758" s="15">
        <f t="shared" si="23"/>
        <v>8.332045969046403</v>
      </c>
    </row>
    <row r="759" spans="2:8" x14ac:dyDescent="0.25">
      <c r="B759" s="15">
        <v>756</v>
      </c>
      <c r="C759" s="15">
        <f>(Data!$G$5-B759)/Data!$G$5</f>
        <v>0.496</v>
      </c>
      <c r="D759" s="15">
        <f>Data!$C$11^2/((Parameters!$E$4+Parameters!$E$6/C759)^2+(Parameters!$E$5+Parameters!$E$7)^2)</f>
        <v>774.37622994303388</v>
      </c>
      <c r="E759" s="15">
        <f t="shared" si="22"/>
        <v>27.827616318021814</v>
      </c>
      <c r="F759" s="15">
        <f>3/(Data!$G$5*PI()/30)*D759*Parameters!$E$6/C759</f>
        <v>105.42301771577461</v>
      </c>
      <c r="G759" s="15">
        <f>Data!$C$11/((((SQRT((Parameters!$E$6/C759)^2+(Parameters!$E$7)^2))*1/(Parameters!$E$8))/((SQRT((Parameters!$E$6/C759)^2+(Parameters!$E$7)^2))+1/(Parameters!$E$8)))+(SQRT((Parameters!$E$4)^2+(Parameters!$E$5)^2)))</f>
        <v>28.057146572356476</v>
      </c>
      <c r="H759" s="15">
        <f t="shared" si="23"/>
        <v>8.3461436849736312</v>
      </c>
    </row>
    <row r="760" spans="2:8" x14ac:dyDescent="0.25">
      <c r="B760" s="15">
        <v>757</v>
      </c>
      <c r="C760" s="15">
        <f>(Data!$G$5-B760)/Data!$G$5</f>
        <v>0.49533333333333335</v>
      </c>
      <c r="D760" s="15">
        <f>Data!$C$11^2/((Parameters!$E$4+Parameters!$E$6/C760)^2+(Parameters!$E$5+Parameters!$E$7)^2)</f>
        <v>773.61855639914006</v>
      </c>
      <c r="E760" s="15">
        <f t="shared" si="22"/>
        <v>27.813999288112814</v>
      </c>
      <c r="F760" s="15">
        <f>3/(Data!$G$5*PI()/30)*D760*Parameters!$E$6/C760</f>
        <v>105.46161807627237</v>
      </c>
      <c r="G760" s="15">
        <f>Data!$C$11/((((SQRT((Parameters!$E$6/C760)^2+(Parameters!$E$7)^2))*1/(Parameters!$E$8))/((SQRT((Parameters!$E$6/C760)^2+(Parameters!$E$7)^2))+1/(Parameters!$E$8)))+(SQRT((Parameters!$E$4)^2+(Parameters!$E$5)^2)))</f>
        <v>28.042799984179357</v>
      </c>
      <c r="H760" s="15">
        <f t="shared" si="23"/>
        <v>8.3602435183390398</v>
      </c>
    </row>
    <row r="761" spans="2:8" x14ac:dyDescent="0.25">
      <c r="B761" s="15">
        <v>758</v>
      </c>
      <c r="C761" s="15">
        <f>(Data!$G$5-B761)/Data!$G$5</f>
        <v>0.49466666666666664</v>
      </c>
      <c r="D761" s="15">
        <f>Data!$C$11^2/((Parameters!$E$4+Parameters!$E$6/C761)^2+(Parameters!$E$5+Parameters!$E$7)^2)</f>
        <v>772.85956326356074</v>
      </c>
      <c r="E761" s="15">
        <f t="shared" si="22"/>
        <v>27.800351855031632</v>
      </c>
      <c r="F761" s="15">
        <f>3/(Data!$G$5*PI()/30)*D761*Parameters!$E$6/C761</f>
        <v>105.50014234838747</v>
      </c>
      <c r="G761" s="15">
        <f>Data!$C$11/((((SQRT((Parameters!$E$6/C761)^2+(Parameters!$E$7)^2))*1/(Parameters!$E$8))/((SQRT((Parameters!$E$6/C761)^2+(Parameters!$E$7)^2))+1/(Parameters!$E$8)))+(SQRT((Parameters!$E$4)^2+(Parameters!$E$5)^2)))</f>
        <v>28.028424942531601</v>
      </c>
      <c r="H761" s="15">
        <f t="shared" si="23"/>
        <v>8.3743453964337853</v>
      </c>
    </row>
    <row r="762" spans="2:8" x14ac:dyDescent="0.25">
      <c r="B762" s="15">
        <v>759</v>
      </c>
      <c r="C762" s="15">
        <f>(Data!$G$5-B762)/Data!$G$5</f>
        <v>0.49399999999999999</v>
      </c>
      <c r="D762" s="15">
        <f>Data!$C$11^2/((Parameters!$E$4+Parameters!$E$6/C762)^2+(Parameters!$E$5+Parameters!$E$7)^2)</f>
        <v>772.09924824955692</v>
      </c>
      <c r="E762" s="15">
        <f t="shared" si="22"/>
        <v>27.786673932832567</v>
      </c>
      <c r="F762" s="15">
        <f>3/(Data!$G$5*PI()/30)*D762*Parameters!$E$6/C762</f>
        <v>105.53858991149433</v>
      </c>
      <c r="G762" s="15">
        <f>Data!$C$11/((((SQRT((Parameters!$E$6/C762)^2+(Parameters!$E$7)^2))*1/(Parameters!$E$8))/((SQRT((Parameters!$E$6/C762)^2+(Parameters!$E$7)^2))+1/(Parameters!$E$8)))+(SQRT((Parameters!$E$4)^2+(Parameters!$E$5)^2)))</f>
        <v>28.014021383763591</v>
      </c>
      <c r="H762" s="15">
        <f t="shared" si="23"/>
        <v>8.3884492460252638</v>
      </c>
    </row>
    <row r="763" spans="2:8" x14ac:dyDescent="0.25">
      <c r="B763" s="15">
        <v>760</v>
      </c>
      <c r="C763" s="15">
        <f>(Data!$G$5-B763)/Data!$G$5</f>
        <v>0.49333333333333335</v>
      </c>
      <c r="D763" s="15">
        <f>Data!$C$11^2/((Parameters!$E$4+Parameters!$E$6/C763)^2+(Parameters!$E$5+Parameters!$E$7)^2)</f>
        <v>771.33760907040062</v>
      </c>
      <c r="E763" s="15">
        <f t="shared" si="22"/>
        <v>27.772965435300577</v>
      </c>
      <c r="F763" s="15">
        <f>3/(Data!$G$5*PI()/30)*D763*Parameters!$E$6/C763</f>
        <v>105.57696014161426</v>
      </c>
      <c r="G763" s="15">
        <f>Data!$C$11/((((SQRT((Parameters!$E$6/C763)^2+(Parameters!$E$7)^2))*1/(Parameters!$E$8))/((SQRT((Parameters!$E$6/C763)^2+(Parameters!$E$7)^2))+1/(Parameters!$E$8)))+(SQRT((Parameters!$E$4)^2+(Parameters!$E$5)^2)))</f>
        <v>27.999589244082021</v>
      </c>
      <c r="H763" s="15">
        <f t="shared" si="23"/>
        <v>8.4025549933540233</v>
      </c>
    </row>
    <row r="764" spans="2:8" x14ac:dyDescent="0.25">
      <c r="B764" s="15">
        <v>761</v>
      </c>
      <c r="C764" s="15">
        <f>(Data!$G$5-B764)/Data!$G$5</f>
        <v>0.49266666666666664</v>
      </c>
      <c r="D764" s="15">
        <f>Data!$C$11^2/((Parameters!$E$4+Parameters!$E$6/C764)^2+(Parameters!$E$5+Parameters!$E$7)^2)</f>
        <v>770.57464343942252</v>
      </c>
      <c r="E764" s="15">
        <f t="shared" si="22"/>
        <v>27.759226275950532</v>
      </c>
      <c r="F764" s="15">
        <f>3/(Data!$G$5*PI()/30)*D764*Parameters!$E$6/C764</f>
        <v>105.61525241139914</v>
      </c>
      <c r="G764" s="15">
        <f>Data!$C$11/((((SQRT((Parameters!$E$6/C764)^2+(Parameters!$E$7)^2))*1/(Parameters!$E$8))/((SQRT((Parameters!$E$6/C764)^2+(Parameters!$E$7)^2))+1/(Parameters!$E$8)))+(SQRT((Parameters!$E$4)^2+(Parameters!$E$5)^2)))</f>
        <v>27.985128459549692</v>
      </c>
      <c r="H764" s="15">
        <f t="shared" si="23"/>
        <v>8.4166625641307302</v>
      </c>
    </row>
    <row r="765" spans="2:8" x14ac:dyDescent="0.25">
      <c r="B765" s="15">
        <v>762</v>
      </c>
      <c r="C765" s="15">
        <f>(Data!$G$5-B765)/Data!$G$5</f>
        <v>0.49199999999999999</v>
      </c>
      <c r="D765" s="15">
        <f>Data!$C$11^2/((Parameters!$E$4+Parameters!$E$6/C765)^2+(Parameters!$E$5+Parameters!$E$7)^2)</f>
        <v>769.8103490700571</v>
      </c>
      <c r="E765" s="15">
        <f t="shared" si="22"/>
        <v>27.745456368026407</v>
      </c>
      <c r="F765" s="15">
        <f>3/(Data!$G$5*PI()/30)*D765*Parameters!$E$6/C765</f>
        <v>105.65346609011483</v>
      </c>
      <c r="G765" s="15">
        <f>Data!$C$11/((((SQRT((Parameters!$E$6/C765)^2+(Parameters!$E$7)^2))*1/(Parameters!$E$8))/((SQRT((Parameters!$E$6/C765)^2+(Parameters!$E$7)^2))+1/(Parameters!$E$8)))+(SQRT((Parameters!$E$4)^2+(Parameters!$E$5)^2)))</f>
        <v>27.970638966085211</v>
      </c>
      <c r="H765" s="15">
        <f t="shared" si="23"/>
        <v>8.4307718835330778</v>
      </c>
    </row>
    <row r="766" spans="2:8" x14ac:dyDescent="0.25">
      <c r="B766" s="15">
        <v>763</v>
      </c>
      <c r="C766" s="15">
        <f>(Data!$G$5-B766)/Data!$G$5</f>
        <v>0.49133333333333334</v>
      </c>
      <c r="D766" s="15">
        <f>Data!$C$11^2/((Parameters!$E$4+Parameters!$E$6/C766)^2+(Parameters!$E$5+Parameters!$E$7)^2)</f>
        <v>769.04472367588778</v>
      </c>
      <c r="E766" s="15">
        <f t="shared" si="22"/>
        <v>27.731655624500455</v>
      </c>
      <c r="F766" s="15">
        <f>3/(Data!$G$5*PI()/30)*D766*Parameters!$E$6/C766</f>
        <v>105.69160054362443</v>
      </c>
      <c r="G766" s="15">
        <f>Data!$C$11/((((SQRT((Parameters!$E$6/C766)^2+(Parameters!$E$7)^2))*1/(Parameters!$E$8))/((SQRT((Parameters!$E$6/C766)^2+(Parameters!$E$7)^2))+1/(Parameters!$E$8)))+(SQRT((Parameters!$E$4)^2+(Parameters!$E$5)^2)))</f>
        <v>27.956120699462698</v>
      </c>
      <c r="H766" s="15">
        <f t="shared" si="23"/>
        <v>8.4448828762026693</v>
      </c>
    </row>
    <row r="767" spans="2:8" x14ac:dyDescent="0.25">
      <c r="B767" s="15">
        <v>764</v>
      </c>
      <c r="C767" s="15">
        <f>(Data!$G$5-B767)/Data!$G$5</f>
        <v>0.49066666666666664</v>
      </c>
      <c r="D767" s="15">
        <f>Data!$C$11^2/((Parameters!$E$4+Parameters!$E$6/C767)^2+(Parameters!$E$5+Parameters!$E$7)^2)</f>
        <v>768.27776497069658</v>
      </c>
      <c r="E767" s="15">
        <f t="shared" si="22"/>
        <v>27.717823958072476</v>
      </c>
      <c r="F767" s="15">
        <f>3/(Data!$G$5*PI()/30)*D767*Parameters!$E$6/C767</f>
        <v>105.72965513437201</v>
      </c>
      <c r="G767" s="15">
        <f>Data!$C$11/((((SQRT((Parameters!$E$6/C767)^2+(Parameters!$E$7)^2))*1/(Parameters!$E$8))/((SQRT((Parameters!$E$6/C767)^2+(Parameters!$E$7)^2))+1/(Parameters!$E$8)))+(SQRT((Parameters!$E$4)^2+(Parameters!$E$5)^2)))</f>
        <v>27.941573595311553</v>
      </c>
      <c r="H767" s="15">
        <f t="shared" si="23"/>
        <v>8.4589954662419427</v>
      </c>
    </row>
    <row r="768" spans="2:8" x14ac:dyDescent="0.25">
      <c r="B768" s="15">
        <v>765</v>
      </c>
      <c r="C768" s="15">
        <f>(Data!$G$5-B768)/Data!$G$5</f>
        <v>0.49</v>
      </c>
      <c r="D768" s="15">
        <f>Data!$C$11^2/((Parameters!$E$4+Parameters!$E$6/C768)^2+(Parameters!$E$5+Parameters!$E$7)^2)</f>
        <v>767.50947066850927</v>
      </c>
      <c r="E768" s="15">
        <f t="shared" si="22"/>
        <v>27.703961281168969</v>
      </c>
      <c r="F768" s="15">
        <f>3/(Data!$G$5*PI()/30)*D768*Parameters!$E$6/C768</f>
        <v>105.76762922136542</v>
      </c>
      <c r="G768" s="15">
        <f>Data!$C$11/((((SQRT((Parameters!$E$6/C768)^2+(Parameters!$E$7)^2))*1/(Parameters!$E$8))/((SQRT((Parameters!$E$6/C768)^2+(Parameters!$E$7)^2))+1/(Parameters!$E$8)))+(SQRT((Parameters!$E$4)^2+(Parameters!$E$5)^2)))</f>
        <v>27.926997589116155</v>
      </c>
      <c r="H768" s="15">
        <f t="shared" si="23"/>
        <v>8.4731095772109946</v>
      </c>
    </row>
    <row r="769" spans="2:8" x14ac:dyDescent="0.25">
      <c r="B769" s="15">
        <v>766</v>
      </c>
      <c r="C769" s="15">
        <f>(Data!$G$5-B769)/Data!$G$5</f>
        <v>0.48933333333333334</v>
      </c>
      <c r="D769" s="15">
        <f>Data!$C$11^2/((Parameters!$E$4+Parameters!$E$6/C769)^2+(Parameters!$E$5+Parameters!$E$7)^2)</f>
        <v>766.7398384836448</v>
      </c>
      <c r="E769" s="15">
        <f t="shared" si="22"/>
        <v>27.690067505942359</v>
      </c>
      <c r="F769" s="15">
        <f>3/(Data!$G$5*PI()/30)*D769*Parameters!$E$6/C769</f>
        <v>105.80552216015995</v>
      </c>
      <c r="G769" s="15">
        <f>Data!$C$11/((((SQRT((Parameters!$E$6/C769)^2+(Parameters!$E$7)^2))*1/(Parameters!$E$8))/((SQRT((Parameters!$E$6/C769)^2+(Parameters!$E$7)^2))+1/(Parameters!$E$8)))+(SQRT((Parameters!$E$4)^2+(Parameters!$E$5)^2)))</f>
        <v>27.912392616215584</v>
      </c>
      <c r="H769" s="15">
        <f t="shared" si="23"/>
        <v>8.4872251321244789</v>
      </c>
    </row>
    <row r="770" spans="2:8" x14ac:dyDescent="0.25">
      <c r="B770" s="15">
        <v>767</v>
      </c>
      <c r="C770" s="15">
        <f>(Data!$G$5-B770)/Data!$G$5</f>
        <v>0.48866666666666669</v>
      </c>
      <c r="D770" s="15">
        <f>Data!$C$11^2/((Parameters!$E$4+Parameters!$E$6/C770)^2+(Parameters!$E$5+Parameters!$E$7)^2)</f>
        <v>765.96886613076219</v>
      </c>
      <c r="E770" s="15">
        <f t="shared" si="22"/>
        <v>27.676142544270185</v>
      </c>
      <c r="F770" s="15">
        <f>3/(Data!$G$5*PI()/30)*D770*Parameters!$E$6/C770</f>
        <v>105.84333330284105</v>
      </c>
      <c r="G770" s="15">
        <f>Data!$C$11/((((SQRT((Parameters!$E$6/C770)^2+(Parameters!$E$7)^2))*1/(Parameters!$E$8))/((SQRT((Parameters!$E$6/C770)^2+(Parameters!$E$7)^2))+1/(Parameters!$E$8)))+(SQRT((Parameters!$E$4)^2+(Parameters!$E$5)^2)))</f>
        <v>27.897758611803372</v>
      </c>
      <c r="H770" s="15">
        <f t="shared" si="23"/>
        <v>8.5013420534484077</v>
      </c>
    </row>
    <row r="771" spans="2:8" x14ac:dyDescent="0.25">
      <c r="B771" s="15">
        <v>768</v>
      </c>
      <c r="C771" s="15">
        <f>(Data!$G$5-B771)/Data!$G$5</f>
        <v>0.48799999999999999</v>
      </c>
      <c r="D771" s="15">
        <f>Data!$C$11^2/((Parameters!$E$4+Parameters!$E$6/C771)^2+(Parameters!$E$5+Parameters!$E$7)^2)</f>
        <v>765.19655132491096</v>
      </c>
      <c r="E771" s="15">
        <f t="shared" si="22"/>
        <v>27.662186307754325</v>
      </c>
      <c r="F771" s="15">
        <f>3/(Data!$G$5*PI()/30)*D771*Parameters!$E$6/C771</f>
        <v>105.88106199800775</v>
      </c>
      <c r="G771" s="15">
        <f>Data!$C$11/((((SQRT((Parameters!$E$6/C771)^2+(Parameters!$E$7)^2))*1/(Parameters!$E$8))/((SQRT((Parameters!$E$6/C771)^2+(Parameters!$E$7)^2))+1/(Parameters!$E$8)))+(SQRT((Parameters!$E$4)^2+(Parameters!$E$5)^2)))</f>
        <v>27.883095510927209</v>
      </c>
      <c r="H771" s="15">
        <f t="shared" si="23"/>
        <v>8.5154602630970011</v>
      </c>
    </row>
    <row r="772" spans="2:8" x14ac:dyDescent="0.25">
      <c r="B772" s="15">
        <v>769</v>
      </c>
      <c r="C772" s="15">
        <f>(Data!$G$5-B772)/Data!$G$5</f>
        <v>0.48733333333333334</v>
      </c>
      <c r="D772" s="15">
        <f>Data!$C$11^2/((Parameters!$E$4+Parameters!$E$6/C772)^2+(Parameters!$E$5+Parameters!$E$7)^2)</f>
        <v>764.42289178157966</v>
      </c>
      <c r="E772" s="15">
        <f t="shared" ref="E772:E835" si="24">SQRT(D772)</f>
        <v>27.648198707720177</v>
      </c>
      <c r="F772" s="15">
        <f>3/(Data!$G$5*PI()/30)*D772*Parameters!$E$6/C772</f>
        <v>105.91870759075539</v>
      </c>
      <c r="G772" s="15">
        <f>Data!$C$11/((((SQRT((Parameters!$E$6/C772)^2+(Parameters!$E$7)^2))*1/(Parameters!$E$8))/((SQRT((Parameters!$E$6/C772)^2+(Parameters!$E$7)^2))+1/(Parameters!$E$8)))+(SQRT((Parameters!$E$4)^2+(Parameters!$E$5)^2)))</f>
        <v>27.868403248488661</v>
      </c>
      <c r="H772" s="15">
        <f t="shared" ref="H772:H835" si="25">(F772*B772*PI()/30)/1000</f>
        <v>8.5295796824294641</v>
      </c>
    </row>
    <row r="773" spans="2:8" x14ac:dyDescent="0.25">
      <c r="B773" s="15">
        <v>770</v>
      </c>
      <c r="C773" s="15">
        <f>(Data!$G$5-B773)/Data!$G$5</f>
        <v>0.48666666666666669</v>
      </c>
      <c r="D773" s="15">
        <f>Data!$C$11^2/((Parameters!$E$4+Parameters!$E$6/C773)^2+(Parameters!$E$5+Parameters!$E$7)^2)</f>
        <v>763.64788521674586</v>
      </c>
      <c r="E773" s="15">
        <f t="shared" si="24"/>
        <v>27.634179655215856</v>
      </c>
      <c r="F773" s="15">
        <f>3/(Data!$G$5*PI()/30)*D773*Parameters!$E$6/C773</f>
        <v>105.95626942265874</v>
      </c>
      <c r="G773" s="15">
        <f>Data!$C$11/((((SQRT((Parameters!$E$6/C773)^2+(Parameters!$E$7)^2))*1/(Parameters!$E$8))/((SQRT((Parameters!$E$6/C773)^2+(Parameters!$E$7)^2))+1/(Parameters!$E$8)))+(SQRT((Parameters!$E$4)^2+(Parameters!$E$5)^2)))</f>
        <v>27.853681759242935</v>
      </c>
      <c r="H773" s="15">
        <f t="shared" si="25"/>
        <v>8.5437002322468096</v>
      </c>
    </row>
    <row r="774" spans="2:8" x14ac:dyDescent="0.25">
      <c r="B774" s="15">
        <v>771</v>
      </c>
      <c r="C774" s="15">
        <f>(Data!$G$5-B774)/Data!$G$5</f>
        <v>0.48599999999999999</v>
      </c>
      <c r="D774" s="15">
        <f>Data!$C$11^2/((Parameters!$E$4+Parameters!$E$6/C774)^2+(Parameters!$E$5+Parameters!$E$7)^2)</f>
        <v>762.87152934692631</v>
      </c>
      <c r="E774" s="15">
        <f t="shared" si="24"/>
        <v>27.620129061011397</v>
      </c>
      <c r="F774" s="15">
        <f>3/(Data!$G$5*PI()/30)*D774*Parameters!$E$6/C774</f>
        <v>105.99374683175463</v>
      </c>
      <c r="G774" s="15">
        <f>Data!$C$11/((((SQRT((Parameters!$E$6/C774)^2+(Parameters!$E$7)^2))*1/(Parameters!$E$8))/((SQRT((Parameters!$E$6/C774)^2+(Parameters!$E$7)^2))+1/(Parameters!$E$8)))+(SQRT((Parameters!$E$4)^2+(Parameters!$E$5)^2)))</f>
        <v>27.838930977798551</v>
      </c>
      <c r="H774" s="15">
        <f t="shared" si="25"/>
        <v>8.5578218327885853</v>
      </c>
    </row>
    <row r="775" spans="2:8" x14ac:dyDescent="0.25">
      <c r="B775" s="15">
        <v>772</v>
      </c>
      <c r="C775" s="15">
        <f>(Data!$G$5-B775)/Data!$G$5</f>
        <v>0.48533333333333334</v>
      </c>
      <c r="D775" s="15">
        <f>Data!$C$11^2/((Parameters!$E$4+Parameters!$E$6/C775)^2+(Parameters!$E$5+Parameters!$E$7)^2)</f>
        <v>762.09382188922882</v>
      </c>
      <c r="E775" s="15">
        <f t="shared" si="24"/>
        <v>27.606046835597972</v>
      </c>
      <c r="F775" s="15">
        <f>3/(Data!$G$5*PI()/30)*D775*Parameters!$E$6/C775</f>
        <v>106.03113915252509</v>
      </c>
      <c r="G775" s="15">
        <f>Data!$C$11/((((SQRT((Parameters!$E$6/C775)^2+(Parameters!$E$7)^2))*1/(Parameters!$E$8))/((SQRT((Parameters!$E$6/C775)^2+(Parameters!$E$7)^2))+1/(Parameters!$E$8)))+(SQRT((Parameters!$E$4)^2+(Parameters!$E$5)^2)))</f>
        <v>27.824150838617115</v>
      </c>
      <c r="H775" s="15">
        <f t="shared" si="25"/>
        <v>8.5719444037296881</v>
      </c>
    </row>
    <row r="776" spans="2:8" x14ac:dyDescent="0.25">
      <c r="B776" s="15">
        <v>773</v>
      </c>
      <c r="C776" s="15">
        <f>(Data!$G$5-B776)/Data!$G$5</f>
        <v>0.48466666666666669</v>
      </c>
      <c r="D776" s="15">
        <f>Data!$C$11^2/((Parameters!$E$4+Parameters!$E$6/C776)^2+(Parameters!$E$5+Parameters!$E$7)^2)</f>
        <v>761.31476056140275</v>
      </c>
      <c r="E776" s="15">
        <f t="shared" si="24"/>
        <v>27.591932889187063</v>
      </c>
      <c r="F776" s="15">
        <f>3/(Data!$G$5*PI()/30)*D776*Parameters!$E$6/C776</f>
        <v>106.06844571587962</v>
      </c>
      <c r="G776" s="15">
        <f>Data!$C$11/((((SQRT((Parameters!$E$6/C776)^2+(Parameters!$E$7)^2))*1/(Parameters!$E$8))/((SQRT((Parameters!$E$6/C776)^2+(Parameters!$E$7)^2))+1/(Parameters!$E$8)))+(SQRT((Parameters!$E$4)^2+(Parameters!$E$5)^2)))</f>
        <v>27.809341276013019</v>
      </c>
      <c r="H776" s="15">
        <f t="shared" si="25"/>
        <v>8.5860678641770463</v>
      </c>
    </row>
    <row r="777" spans="2:8" x14ac:dyDescent="0.25">
      <c r="B777" s="15">
        <v>774</v>
      </c>
      <c r="C777" s="15">
        <f>(Data!$G$5-B777)/Data!$G$5</f>
        <v>0.48399999999999999</v>
      </c>
      <c r="D777" s="15">
        <f>Data!$C$11^2/((Parameters!$E$4+Parameters!$E$6/C777)^2+(Parameters!$E$5+Parameters!$E$7)^2)</f>
        <v>760.53434308189082</v>
      </c>
      <c r="E777" s="15">
        <f t="shared" si="24"/>
        <v>27.577787131709659</v>
      </c>
      <c r="F777" s="15">
        <f>3/(Data!$G$5*PI()/30)*D777*Parameters!$E$6/C777</f>
        <v>106.10566584913823</v>
      </c>
      <c r="G777" s="15">
        <f>Data!$C$11/((((SQRT((Parameters!$E$6/C777)^2+(Parameters!$E$7)^2))*1/(Parameters!$E$8))/((SQRT((Parameters!$E$6/C777)^2+(Parameters!$E$7)^2))+1/(Parameters!$E$8)))+(SQRT((Parameters!$E$4)^2+(Parameters!$E$5)^2)))</f>
        <v>27.794502224153145</v>
      </c>
      <c r="H777" s="15">
        <f t="shared" si="25"/>
        <v>8.6001921326663773</v>
      </c>
    </row>
    <row r="778" spans="2:8" x14ac:dyDescent="0.25">
      <c r="B778" s="15">
        <v>775</v>
      </c>
      <c r="C778" s="15">
        <f>(Data!$G$5-B778)/Data!$G$5</f>
        <v>0.48333333333333334</v>
      </c>
      <c r="D778" s="15">
        <f>Data!$C$11^2/((Parameters!$E$4+Parameters!$E$6/C778)^2+(Parameters!$E$5+Parameters!$E$7)^2)</f>
        <v>759.75256716988258</v>
      </c>
      <c r="E778" s="15">
        <f t="shared" si="24"/>
        <v>27.563609472815468</v>
      </c>
      <c r="F778" s="15">
        <f>3/(Data!$G$5*PI()/30)*D778*Parameters!$E$6/C778</f>
        <v>106.14279887601374</v>
      </c>
      <c r="G778" s="15">
        <f>Data!$C$11/((((SQRT((Parameters!$E$6/C778)^2+(Parameters!$E$7)^2))*1/(Parameters!$E$8))/((SQRT((Parameters!$E$6/C778)^2+(Parameters!$E$7)^2))+1/(Parameters!$E$8)))+(SQRT((Parameters!$E$4)^2+(Parameters!$E$5)^2)))</f>
        <v>27.779633617056646</v>
      </c>
      <c r="H778" s="15">
        <f t="shared" si="25"/>
        <v>8.6143171271588805</v>
      </c>
    </row>
    <row r="779" spans="2:8" x14ac:dyDescent="0.25">
      <c r="B779" s="15">
        <v>776</v>
      </c>
      <c r="C779" s="15">
        <f>(Data!$G$5-B779)/Data!$G$5</f>
        <v>0.48266666666666669</v>
      </c>
      <c r="D779" s="15">
        <f>Data!$C$11^2/((Parameters!$E$4+Parameters!$E$6/C779)^2+(Parameters!$E$5+Parameters!$E$7)^2)</f>
        <v>758.96943054536587</v>
      </c>
      <c r="E779" s="15">
        <f t="shared" si="24"/>
        <v>27.54939982187209</v>
      </c>
      <c r="F779" s="15">
        <f>3/(Data!$G$5*PI()/30)*D779*Parameters!$E$6/C779</f>
        <v>106.17984411659437</v>
      </c>
      <c r="G779" s="15">
        <f>Data!$C$11/((((SQRT((Parameters!$E$6/C779)^2+(Parameters!$E$7)^2))*1/(Parameters!$E$8))/((SQRT((Parameters!$E$6/C779)^2+(Parameters!$E$7)^2))+1/(Parameters!$E$8)))+(SQRT((Parameters!$E$4)^2+(Parameters!$E$5)^2)))</f>
        <v>27.764735388594634</v>
      </c>
      <c r="H779" s="15">
        <f t="shared" si="25"/>
        <v>8.6284427650379261</v>
      </c>
    </row>
    <row r="780" spans="2:8" x14ac:dyDescent="0.25">
      <c r="B780" s="15">
        <v>777</v>
      </c>
      <c r="C780" s="15">
        <f>(Data!$G$5-B780)/Data!$G$5</f>
        <v>0.48199999999999998</v>
      </c>
      <c r="D780" s="15">
        <f>Data!$C$11^2/((Parameters!$E$4+Parameters!$E$6/C780)^2+(Parameters!$E$5+Parameters!$E$7)^2)</f>
        <v>758.18493092918209</v>
      </c>
      <c r="E780" s="15">
        <f t="shared" si="24"/>
        <v>27.535158087964234</v>
      </c>
      <c r="F780" s="15">
        <f>3/(Data!$G$5*PI()/30)*D780*Parameters!$E$6/C780</f>
        <v>106.21680088732626</v>
      </c>
      <c r="G780" s="15">
        <f>Data!$C$11/((((SQRT((Parameters!$E$6/C780)^2+(Parameters!$E$7)^2))*1/(Parameters!$E$8))/((SQRT((Parameters!$E$6/C780)^2+(Parameters!$E$7)^2))+1/(Parameters!$E$8)))+(SQRT((Parameters!$E$4)^2+(Parameters!$E$5)^2)))</f>
        <v>27.749807472489898</v>
      </c>
      <c r="H780" s="15">
        <f t="shared" si="25"/>
        <v>8.6425689631057416</v>
      </c>
    </row>
    <row r="781" spans="2:8" x14ac:dyDescent="0.25">
      <c r="B781" s="15">
        <v>778</v>
      </c>
      <c r="C781" s="15">
        <f>(Data!$G$5-B781)/Data!$G$5</f>
        <v>0.48133333333333334</v>
      </c>
      <c r="D781" s="15">
        <f>Data!$C$11^2/((Parameters!$E$4+Parameters!$E$6/C781)^2+(Parameters!$E$5+Parameters!$E$7)^2)</f>
        <v>757.39906604307896</v>
      </c>
      <c r="E781" s="15">
        <f t="shared" si="24"/>
        <v>27.520884179892892</v>
      </c>
      <c r="F781" s="15">
        <f>3/(Data!$G$5*PI()/30)*D781*Parameters!$E$6/C781</f>
        <v>106.2536685009957</v>
      </c>
      <c r="G781" s="15">
        <f>Data!$C$11/((((SQRT((Parameters!$E$6/C781)^2+(Parameters!$E$7)^2))*1/(Parameters!$E$8))/((SQRT((Parameters!$E$6/C781)^2+(Parameters!$E$7)^2))+1/(Parameters!$E$8)))+(SQRT((Parameters!$E$4)^2+(Parameters!$E$5)^2)))</f>
        <v>27.734849802316653</v>
      </c>
      <c r="H781" s="15">
        <f t="shared" si="25"/>
        <v>8.6566956375800448</v>
      </c>
    </row>
    <row r="782" spans="2:8" x14ac:dyDescent="0.25">
      <c r="B782" s="15">
        <v>779</v>
      </c>
      <c r="C782" s="15">
        <f>(Data!$G$5-B782)/Data!$G$5</f>
        <v>0.48066666666666669</v>
      </c>
      <c r="D782" s="15">
        <f>Data!$C$11^2/((Parameters!$E$4+Parameters!$E$6/C782)^2+(Parameters!$E$5+Parameters!$E$7)^2)</f>
        <v>756.61183360976531</v>
      </c>
      <c r="E782" s="15">
        <f t="shared" si="24"/>
        <v>27.506578006174546</v>
      </c>
      <c r="F782" s="15">
        <f>3/(Data!$G$5*PI()/30)*D782*Parameters!$E$6/C782</f>
        <v>106.29044626671146</v>
      </c>
      <c r="G782" s="15">
        <f>Data!$C$11/((((SQRT((Parameters!$E$6/C782)^2+(Parameters!$E$7)^2))*1/(Parameters!$E$8))/((SQRT((Parameters!$E$6/C782)^2+(Parameters!$E$7)^2))+1/(Parameters!$E$8)))+(SQRT((Parameters!$E$4)^2+(Parameters!$E$5)^2)))</f>
        <v>27.71986231150024</v>
      </c>
      <c r="H782" s="15">
        <f t="shared" si="25"/>
        <v>8.6708227040907051</v>
      </c>
    </row>
    <row r="783" spans="2:8" x14ac:dyDescent="0.25">
      <c r="B783" s="15">
        <v>780</v>
      </c>
      <c r="C783" s="15">
        <f>(Data!$G$5-B783)/Data!$G$5</f>
        <v>0.48</v>
      </c>
      <c r="D783" s="15">
        <f>Data!$C$11^2/((Parameters!$E$4+Parameters!$E$6/C783)^2+(Parameters!$E$5+Parameters!$E$7)^2)</f>
        <v>755.82323135296656</v>
      </c>
      <c r="E783" s="15">
        <f t="shared" si="24"/>
        <v>27.492239475040343</v>
      </c>
      <c r="F783" s="15">
        <f>3/(Data!$G$5*PI()/30)*D783*Parameters!$E$6/C783</f>
        <v>106.32713348988699</v>
      </c>
      <c r="G783" s="15">
        <f>Data!$C$11/((((SQRT((Parameters!$E$6/C783)^2+(Parameters!$E$7)^2))*1/(Parameters!$E$8))/((SQRT((Parameters!$E$6/C783)^2+(Parameters!$E$7)^2))+1/(Parameters!$E$8)))+(SQRT((Parameters!$E$4)^2+(Parameters!$E$5)^2)))</f>
        <v>27.704844933316874</v>
      </c>
      <c r="H783" s="15">
        <f t="shared" si="25"/>
        <v>8.684950077676346</v>
      </c>
    </row>
    <row r="784" spans="2:8" x14ac:dyDescent="0.25">
      <c r="B784" s="15">
        <v>781</v>
      </c>
      <c r="C784" s="15">
        <f>(Data!$G$5-B784)/Data!$G$5</f>
        <v>0.47933333333333333</v>
      </c>
      <c r="D784" s="15">
        <f>Data!$C$11^2/((Parameters!$E$4+Parameters!$E$6/C784)^2+(Parameters!$E$5+Parameters!$E$7)^2)</f>
        <v>755.03325699747984</v>
      </c>
      <c r="E784" s="15">
        <f t="shared" si="24"/>
        <v>27.477868494435295</v>
      </c>
      <c r="F784" s="15">
        <f>3/(Data!$G$5*PI()/30)*D784*Parameters!$E$6/C784</f>
        <v>106.36372947222257</v>
      </c>
      <c r="G784" s="15">
        <f>Data!$C$11/((((SQRT((Parameters!$E$6/C784)^2+(Parameters!$E$7)^2))*1/(Parameters!$E$8))/((SQRT((Parameters!$E$6/C784)^2+(Parameters!$E$7)^2))+1/(Parameters!$E$8)))+(SQRT((Parameters!$E$4)^2+(Parameters!$E$5)^2)))</f>
        <v>27.689797600893353</v>
      </c>
      <c r="H784" s="15">
        <f t="shared" si="25"/>
        <v>8.6990776727809553</v>
      </c>
    </row>
    <row r="785" spans="2:8" x14ac:dyDescent="0.25">
      <c r="B785" s="15">
        <v>782</v>
      </c>
      <c r="C785" s="15">
        <f>(Data!$G$5-B785)/Data!$G$5</f>
        <v>0.47866666666666668</v>
      </c>
      <c r="D785" s="15">
        <f>Data!$C$11^2/((Parameters!$E$4+Parameters!$E$6/C785)^2+(Parameters!$E$5+Parameters!$E$7)^2)</f>
        <v>754.24190826923075</v>
      </c>
      <c r="E785" s="15">
        <f t="shared" si="24"/>
        <v>27.463464972017473</v>
      </c>
      <c r="F785" s="15">
        <f>3/(Data!$G$5*PI()/30)*D785*Parameters!$E$6/C785</f>
        <v>106.40023351168742</v>
      </c>
      <c r="G785" s="15">
        <f>Data!$C$11/((((SQRT((Parameters!$E$6/C785)^2+(Parameters!$E$7)^2))*1/(Parameters!$E$8))/((SQRT((Parameters!$E$6/C785)^2+(Parameters!$E$7)^2))+1/(Parameters!$E$8)))+(SQRT((Parameters!$E$4)^2+(Parameters!$E$5)^2)))</f>
        <v>27.674720247206778</v>
      </c>
      <c r="H785" s="15">
        <f t="shared" si="25"/>
        <v>8.7132054032504858</v>
      </c>
    </row>
    <row r="786" spans="2:8" x14ac:dyDescent="0.25">
      <c r="B786" s="15">
        <v>783</v>
      </c>
      <c r="C786" s="15">
        <f>(Data!$G$5-B786)/Data!$G$5</f>
        <v>0.47799999999999998</v>
      </c>
      <c r="D786" s="15">
        <f>Data!$C$11^2/((Parameters!$E$4+Parameters!$E$6/C786)^2+(Parameters!$E$5+Parameters!$E$7)^2)</f>
        <v>753.44918289532984</v>
      </c>
      <c r="E786" s="15">
        <f t="shared" si="24"/>
        <v>27.449028815157192</v>
      </c>
      <c r="F786" s="15">
        <f>3/(Data!$G$5*PI()/30)*D786*Parameters!$E$6/C786</f>
        <v>106.4366449025017</v>
      </c>
      <c r="G786" s="15">
        <f>Data!$C$11/((((SQRT((Parameters!$E$6/C786)^2+(Parameters!$E$7)^2))*1/(Parameters!$E$8))/((SQRT((Parameters!$E$6/C786)^2+(Parameters!$E$7)^2))+1/(Parameters!$E$8)))+(SQRT((Parameters!$E$4)^2+(Parameters!$E$5)^2)))</f>
        <v>27.659612805084308</v>
      </c>
      <c r="H786" s="15">
        <f t="shared" si="25"/>
        <v>8.72733318232941</v>
      </c>
    </row>
    <row r="787" spans="2:8" x14ac:dyDescent="0.25">
      <c r="B787" s="15">
        <v>784</v>
      </c>
      <c r="C787" s="15">
        <f>(Data!$G$5-B787)/Data!$G$5</f>
        <v>0.47733333333333333</v>
      </c>
      <c r="D787" s="15">
        <f>Data!$C$11^2/((Parameters!$E$4+Parameters!$E$6/C787)^2+(Parameters!$E$5+Parameters!$E$7)^2)</f>
        <v>752.65507860413004</v>
      </c>
      <c r="E787" s="15">
        <f t="shared" si="24"/>
        <v>27.434559930936199</v>
      </c>
      <c r="F787" s="15">
        <f>3/(Data!$G$5*PI()/30)*D787*Parameters!$E$6/C787</f>
        <v>106.47296293511829</v>
      </c>
      <c r="G787" s="15">
        <f>Data!$C$11/((((SQRT((Parameters!$E$6/C787)^2+(Parameters!$E$7)^2))*1/(Parameters!$E$8))/((SQRT((Parameters!$E$6/C787)^2+(Parameters!$E$7)^2))+1/(Parameters!$E$8)))+(SQRT((Parameters!$E$4)^2+(Parameters!$E$5)^2)))</f>
        <v>27.644475207202817</v>
      </c>
      <c r="H787" s="15">
        <f t="shared" si="25"/>
        <v>8.741460922657275</v>
      </c>
    </row>
    <row r="788" spans="2:8" x14ac:dyDescent="0.25">
      <c r="B788" s="15">
        <v>785</v>
      </c>
      <c r="C788" s="15">
        <f>(Data!$G$5-B788)/Data!$G$5</f>
        <v>0.47666666666666668</v>
      </c>
      <c r="D788" s="15">
        <f>Data!$C$11^2/((Parameters!$E$4+Parameters!$E$6/C788)^2+(Parameters!$E$5+Parameters!$E$7)^2)</f>
        <v>751.85959312528394</v>
      </c>
      <c r="E788" s="15">
        <f t="shared" si="24"/>
        <v>27.420058226146857</v>
      </c>
      <c r="F788" s="15">
        <f>3/(Data!$G$5*PI()/30)*D788*Parameters!$E$6/C788</f>
        <v>106.50918689620484</v>
      </c>
      <c r="G788" s="15">
        <f>Data!$C$11/((((SQRT((Parameters!$E$6/C788)^2+(Parameters!$E$7)^2))*1/(Parameters!$E$8))/((SQRT((Parameters!$E$6/C788)^2+(Parameters!$E$7)^2))+1/(Parameters!$E$8)))+(SQRT((Parameters!$E$4)^2+(Parameters!$E$5)^2)))</f>
        <v>27.629307386088708</v>
      </c>
      <c r="H788" s="15">
        <f t="shared" si="25"/>
        <v>8.7555885362652468</v>
      </c>
    </row>
    <row r="789" spans="2:8" x14ac:dyDescent="0.25">
      <c r="B789" s="15">
        <v>786</v>
      </c>
      <c r="C789" s="15">
        <f>(Data!$G$5-B789)/Data!$G$5</f>
        <v>0.47599999999999998</v>
      </c>
      <c r="D789" s="15">
        <f>Data!$C$11^2/((Parameters!$E$4+Parameters!$E$6/C789)^2+(Parameters!$E$5+Parameters!$E$7)^2)</f>
        <v>751.06272418980313</v>
      </c>
      <c r="E789" s="15">
        <f t="shared" si="24"/>
        <v>27.405523607291343</v>
      </c>
      <c r="F789" s="15">
        <f>3/(Data!$G$5*PI()/30)*D789*Parameters!$E$6/C789</f>
        <v>106.54531606862544</v>
      </c>
      <c r="G789" s="15">
        <f>Data!$C$11/((((SQRT((Parameters!$E$6/C789)^2+(Parameters!$E$7)^2))*1/(Parameters!$E$8))/((SQRT((Parameters!$E$6/C789)^2+(Parameters!$E$7)^2))+1/(Parameters!$E$8)))+(SQRT((Parameters!$E$4)^2+(Parameters!$E$5)^2)))</f>
        <v>27.614109274117567</v>
      </c>
      <c r="H789" s="15">
        <f t="shared" si="25"/>
        <v>8.7697159345726217</v>
      </c>
    </row>
    <row r="790" spans="2:8" x14ac:dyDescent="0.25">
      <c r="B790" s="15">
        <v>787</v>
      </c>
      <c r="C790" s="15">
        <f>(Data!$G$5-B790)/Data!$G$5</f>
        <v>0.47533333333333333</v>
      </c>
      <c r="D790" s="15">
        <f>Data!$C$11^2/((Parameters!$E$4+Parameters!$E$6/C790)^2+(Parameters!$E$5+Parameters!$E$7)^2)</f>
        <v>750.26446953011703</v>
      </c>
      <c r="E790" s="15">
        <f t="shared" si="24"/>
        <v>27.390955980580834</v>
      </c>
      <c r="F790" s="15">
        <f>3/(Data!$G$5*PI()/30)*D790*Parameters!$E$6/C790</f>
        <v>106.58134973142241</v>
      </c>
      <c r="G790" s="15">
        <f>Data!$C$11/((((SQRT((Parameters!$E$6/C790)^2+(Parameters!$E$7)^2))*1/(Parameters!$E$8))/((SQRT((Parameters!$E$6/C790)^2+(Parameters!$E$7)^2))+1/(Parameters!$E$8)))+(SQRT((Parameters!$E$4)^2+(Parameters!$E$5)^2)))</f>
        <v>27.598880803513897</v>
      </c>
      <c r="H790" s="15">
        <f t="shared" si="25"/>
        <v>8.7838430283833286</v>
      </c>
    </row>
    <row r="791" spans="2:8" x14ac:dyDescent="0.25">
      <c r="B791" s="15">
        <v>788</v>
      </c>
      <c r="C791" s="15">
        <f>(Data!$G$5-B791)/Data!$G$5</f>
        <v>0.47466666666666668</v>
      </c>
      <c r="D791" s="15">
        <f>Data!$C$11^2/((Parameters!$E$4+Parameters!$E$6/C791)^2+(Parameters!$E$5+Parameters!$E$7)^2)</f>
        <v>749.46482688013111</v>
      </c>
      <c r="E791" s="15">
        <f t="shared" si="24"/>
        <v>27.376355251934672</v>
      </c>
      <c r="F791" s="15">
        <f>3/(Data!$G$5*PI()/30)*D791*Parameters!$E$6/C791</f>
        <v>106.61728715979773</v>
      </c>
      <c r="G791" s="15">
        <f>Data!$C$11/((((SQRT((Parameters!$E$6/C791)^2+(Parameters!$E$7)^2))*1/(Parameters!$E$8))/((SQRT((Parameters!$E$6/C791)^2+(Parameters!$E$7)^2))+1/(Parameters!$E$8)))+(SQRT((Parameters!$E$4)^2+(Parameters!$E$5)^2)))</f>
        <v>27.583621906350881</v>
      </c>
      <c r="H791" s="15">
        <f t="shared" si="25"/>
        <v>8.797969727882414</v>
      </c>
    </row>
    <row r="792" spans="2:8" x14ac:dyDescent="0.25">
      <c r="B792" s="15">
        <v>789</v>
      </c>
      <c r="C792" s="15">
        <f>(Data!$G$5-B792)/Data!$G$5</f>
        <v>0.47399999999999998</v>
      </c>
      <c r="D792" s="15">
        <f>Data!$C$11^2/((Parameters!$E$4+Parameters!$E$6/C792)^2+(Parameters!$E$5+Parameters!$E$7)^2)</f>
        <v>748.66379397528931</v>
      </c>
      <c r="E792" s="15">
        <f t="shared" si="24"/>
        <v>27.36172132697958</v>
      </c>
      <c r="F792" s="15">
        <f>3/(Data!$G$5*PI()/30)*D792*Parameters!$E$6/C792</f>
        <v>106.65312762509491</v>
      </c>
      <c r="G792" s="15">
        <f>Data!$C$11/((((SQRT((Parameters!$E$6/C792)^2+(Parameters!$E$7)^2))*1/(Parameters!$E$8))/((SQRT((Parameters!$E$6/C792)^2+(Parameters!$E$7)^2))+1/(Parameters!$E$8)))+(SQRT((Parameters!$E$4)^2+(Parameters!$E$5)^2)))</f>
        <v>27.568332514550058</v>
      </c>
      <c r="H792" s="15">
        <f t="shared" si="25"/>
        <v>8.8120959426325047</v>
      </c>
    </row>
    <row r="793" spans="2:8" x14ac:dyDescent="0.25">
      <c r="B793" s="15">
        <v>790</v>
      </c>
      <c r="C793" s="15">
        <f>(Data!$G$5-B793)/Data!$G$5</f>
        <v>0.47333333333333333</v>
      </c>
      <c r="D793" s="15">
        <f>Data!$C$11^2/((Parameters!$E$4+Parameters!$E$6/C793)^2+(Parameters!$E$5+Parameters!$E$7)^2)</f>
        <v>747.86136855263351</v>
      </c>
      <c r="E793" s="15">
        <f t="shared" si="24"/>
        <v>27.347054111048845</v>
      </c>
      <c r="F793" s="15">
        <f>3/(Data!$G$5*PI()/30)*D793*Parameters!$E$6/C793</f>
        <v>106.68887039478032</v>
      </c>
      <c r="G793" s="15">
        <f>Data!$C$11/((((SQRT((Parameters!$E$6/C793)^2+(Parameters!$E$7)^2))*1/(Parameters!$E$8))/((SQRT((Parameters!$E$6/C793)^2+(Parameters!$E$7)^2))+1/(Parameters!$E$8)))+(SQRT((Parameters!$E$4)^2+(Parameters!$E$5)^2)))</f>
        <v>27.553012559881076</v>
      </c>
      <c r="H793" s="15">
        <f t="shared" si="25"/>
        <v>8.8262215815702678</v>
      </c>
    </row>
    <row r="794" spans="2:8" x14ac:dyDescent="0.25">
      <c r="B794" s="15">
        <v>791</v>
      </c>
      <c r="C794" s="15">
        <f>(Data!$G$5-B794)/Data!$G$5</f>
        <v>0.47266666666666668</v>
      </c>
      <c r="D794" s="15">
        <f>Data!$C$11^2/((Parameters!$E$4+Parameters!$E$6/C794)^2+(Parameters!$E$5+Parameters!$E$7)^2)</f>
        <v>747.05754835086418</v>
      </c>
      <c r="E794" s="15">
        <f t="shared" si="24"/>
        <v>27.332353509181463</v>
      </c>
      <c r="F794" s="15">
        <f>3/(Data!$G$5*PI()/30)*D794*Parameters!$E$6/C794</f>
        <v>106.72451473242452</v>
      </c>
      <c r="G794" s="15">
        <f>Data!$C$11/((((SQRT((Parameters!$E$6/C794)^2+(Parameters!$E$7)^2))*1/(Parameters!$E$8))/((SQRT((Parameters!$E$6/C794)^2+(Parameters!$E$7)^2))+1/(Parameters!$E$8)))+(SQRT((Parameters!$E$4)^2+(Parameters!$E$5)^2)))</f>
        <v>27.537661973961402</v>
      </c>
      <c r="H794" s="15">
        <f t="shared" si="25"/>
        <v>8.8403465530028171</v>
      </c>
    </row>
    <row r="795" spans="2:8" x14ac:dyDescent="0.25">
      <c r="B795" s="15">
        <v>792</v>
      </c>
      <c r="C795" s="15">
        <f>(Data!$G$5-B795)/Data!$G$5</f>
        <v>0.47199999999999998</v>
      </c>
      <c r="D795" s="15">
        <f>Data!$C$11^2/((Parameters!$E$4+Parameters!$E$6/C795)^2+(Parameters!$E$5+Parameters!$E$7)^2)</f>
        <v>746.25233111040393</v>
      </c>
      <c r="E795" s="15">
        <f t="shared" si="24"/>
        <v>27.317619426121375</v>
      </c>
      <c r="F795" s="15">
        <f>3/(Data!$G$5*PI()/30)*D795*Parameters!$E$6/C795</f>
        <v>106.76005989768385</v>
      </c>
      <c r="G795" s="15">
        <f>Data!$C$11/((((SQRT((Parameters!$E$6/C795)^2+(Parameters!$E$7)^2))*1/(Parameters!$E$8))/((SQRT((Parameters!$E$6/C795)^2+(Parameters!$E$7)^2))+1/(Parameters!$E$8)))+(SQRT((Parameters!$E$4)^2+(Parameters!$E$5)^2)))</f>
        <v>27.522280688256043</v>
      </c>
      <c r="H795" s="15">
        <f t="shared" si="25"/>
        <v>8.854470764604164</v>
      </c>
    </row>
    <row r="796" spans="2:8" x14ac:dyDescent="0.25">
      <c r="B796" s="15">
        <v>793</v>
      </c>
      <c r="C796" s="15">
        <f>(Data!$G$5-B796)/Data!$G$5</f>
        <v>0.47133333333333333</v>
      </c>
      <c r="D796" s="15">
        <f>Data!$C$11^2/((Parameters!$E$4+Parameters!$E$6/C796)^2+(Parameters!$E$5+Parameters!$E$7)^2)</f>
        <v>745.44571457345887</v>
      </c>
      <c r="E796" s="15">
        <f t="shared" si="24"/>
        <v>27.302851766316625</v>
      </c>
      <c r="F796" s="15">
        <f>3/(Data!$G$5*PI()/30)*D796*Parameters!$E$6/C796</f>
        <v>106.79550514628137</v>
      </c>
      <c r="G796" s="15">
        <f>Data!$C$11/((((SQRT((Parameters!$E$6/C796)^2+(Parameters!$E$7)^2))*1/(Parameters!$E$8))/((SQRT((Parameters!$E$6/C796)^2+(Parameters!$E$7)^2))+1/(Parameters!$E$8)))+(SQRT((Parameters!$E$4)^2+(Parameters!$E$5)^2)))</f>
        <v>27.506868634077282</v>
      </c>
      <c r="H796" s="15">
        <f t="shared" si="25"/>
        <v>8.8685941234115671</v>
      </c>
    </row>
    <row r="797" spans="2:8" x14ac:dyDescent="0.25">
      <c r="B797" s="15">
        <v>794</v>
      </c>
      <c r="C797" s="15">
        <f>(Data!$G$5-B797)/Data!$G$5</f>
        <v>0.47066666666666668</v>
      </c>
      <c r="D797" s="15">
        <f>Data!$C$11^2/((Parameters!$E$4+Parameters!$E$6/C797)^2+(Parameters!$E$5+Parameters!$E$7)^2)</f>
        <v>744.6376964840822</v>
      </c>
      <c r="E797" s="15">
        <f t="shared" si="24"/>
        <v>27.288050433918546</v>
      </c>
      <c r="F797" s="15">
        <f>3/(Data!$G$5*PI()/30)*D797*Parameters!$E$6/C797</f>
        <v>106.83084972998846</v>
      </c>
      <c r="G797" s="15">
        <f>Data!$C$11/((((SQRT((Parameters!$E$6/C797)^2+(Parameters!$E$7)^2))*1/(Parameters!$E$8))/((SQRT((Parameters!$E$6/C797)^2+(Parameters!$E$7)^2))+1/(Parameters!$E$8)))+(SQRT((Parameters!$E$4)^2+(Parameters!$E$5)^2)))</f>
        <v>27.49142574258439</v>
      </c>
      <c r="H797" s="15">
        <f t="shared" si="25"/>
        <v>8.8827165358219542</v>
      </c>
    </row>
    <row r="798" spans="2:8" x14ac:dyDescent="0.25">
      <c r="B798" s="15">
        <v>795</v>
      </c>
      <c r="C798" s="15">
        <f>(Data!$G$5-B798)/Data!$G$5</f>
        <v>0.47</v>
      </c>
      <c r="D798" s="15">
        <f>Data!$C$11^2/((Parameters!$E$4+Parameters!$E$6/C798)^2+(Parameters!$E$5+Parameters!$E$7)^2)</f>
        <v>743.82827458823715</v>
      </c>
      <c r="E798" s="15">
        <f t="shared" si="24"/>
        <v>27.273215332780936</v>
      </c>
      <c r="F798" s="15">
        <f>3/(Data!$G$5*PI()/30)*D798*Parameters!$E$6/C798</f>
        <v>106.86609289660554</v>
      </c>
      <c r="G798" s="15">
        <f>Data!$C$11/((((SQRT((Parameters!$E$6/C798)^2+(Parameters!$E$7)^2))*1/(Parameters!$E$8))/((SQRT((Parameters!$E$6/C798)^2+(Parameters!$E$7)^2))+1/(Parameters!$E$8)))+(SQRT((Parameters!$E$4)^2+(Parameters!$E$5)^2)))</f>
        <v>27.475951944783343</v>
      </c>
      <c r="H798" s="15">
        <f t="shared" si="25"/>
        <v>8.8968379075882389</v>
      </c>
    </row>
    <row r="799" spans="2:8" x14ac:dyDescent="0.25">
      <c r="B799" s="15">
        <v>796</v>
      </c>
      <c r="C799" s="15">
        <f>(Data!$G$5-B799)/Data!$G$5</f>
        <v>0.46933333333333332</v>
      </c>
      <c r="D799" s="15">
        <f>Data!$C$11^2/((Parameters!$E$4+Parameters!$E$6/C799)^2+(Parameters!$E$5+Parameters!$E$7)^2)</f>
        <v>743.01744663386319</v>
      </c>
      <c r="E799" s="15">
        <f t="shared" si="24"/>
        <v>27.258346366459268</v>
      </c>
      <c r="F799" s="15">
        <f>3/(Data!$G$5*PI()/30)*D799*Parameters!$E$6/C799</f>
        <v>106.90123388994347</v>
      </c>
      <c r="G799" s="15">
        <f>Data!$C$11/((((SQRT((Parameters!$E$6/C799)^2+(Parameters!$E$7)^2))*1/(Parameters!$E$8))/((SQRT((Parameters!$E$6/C799)^2+(Parameters!$E$7)^2))+1/(Parameters!$E$8)))+(SQRT((Parameters!$E$4)^2+(Parameters!$E$5)^2)))</f>
        <v>27.460447171526578</v>
      </c>
      <c r="H799" s="15">
        <f t="shared" si="25"/>
        <v>8.9109581438157051</v>
      </c>
    </row>
    <row r="800" spans="2:8" x14ac:dyDescent="0.25">
      <c r="B800" s="15">
        <v>797</v>
      </c>
      <c r="C800" s="15">
        <f>(Data!$G$5-B800)/Data!$G$5</f>
        <v>0.46866666666666668</v>
      </c>
      <c r="D800" s="15">
        <f>Data!$C$11^2/((Parameters!$E$4+Parameters!$E$6/C800)^2+(Parameters!$E$5+Parameters!$E$7)^2)</f>
        <v>742.20521037093863</v>
      </c>
      <c r="E800" s="15">
        <f t="shared" si="24"/>
        <v>27.243443438209837</v>
      </c>
      <c r="F800" s="15">
        <f>3/(Data!$G$5*PI()/30)*D800*Parameters!$E$6/C800</f>
        <v>106.93627194980434</v>
      </c>
      <c r="G800" s="15">
        <f>Data!$C$11/((((SQRT((Parameters!$E$6/C800)^2+(Parameters!$E$7)^2))*1/(Parameters!$E$8))/((SQRT((Parameters!$E$6/C800)^2+(Parameters!$E$7)^2))+1/(Parameters!$E$8)))+(SQRT((Parameters!$E$4)^2+(Parameters!$E$5)^2)))</f>
        <v>27.444911353512655</v>
      </c>
      <c r="H800" s="15">
        <f t="shared" si="25"/>
        <v>8.9250771489583034</v>
      </c>
    </row>
    <row r="801" spans="2:8" x14ac:dyDescent="0.25">
      <c r="B801" s="15">
        <v>798</v>
      </c>
      <c r="C801" s="15">
        <f>(Data!$G$5-B801)/Data!$G$5</f>
        <v>0.46800000000000003</v>
      </c>
      <c r="D801" s="15">
        <f>Data!$C$11^2/((Parameters!$E$4+Parameters!$E$6/C801)^2+(Parameters!$E$5+Parameters!$E$7)^2)</f>
        <v>741.39156355154785</v>
      </c>
      <c r="E801" s="15">
        <f t="shared" si="24"/>
        <v>27.228506450988966</v>
      </c>
      <c r="F801" s="15">
        <f>3/(Data!$G$5*PI()/30)*D801*Parameters!$E$6/C801</f>
        <v>106.97120631196239</v>
      </c>
      <c r="G801" s="15">
        <f>Data!$C$11/((((SQRT((Parameters!$E$6/C801)^2+(Parameters!$E$7)^2))*1/(Parameters!$E$8))/((SQRT((Parameters!$E$6/C801)^2+(Parameters!$E$7)^2))+1/(Parameters!$E$8)))+(SQRT((Parameters!$E$4)^2+(Parameters!$E$5)^2)))</f>
        <v>27.429344421286057</v>
      </c>
      <c r="H801" s="15">
        <f t="shared" si="25"/>
        <v>8.9391948268149566</v>
      </c>
    </row>
    <row r="802" spans="2:8" x14ac:dyDescent="0.25">
      <c r="B802" s="15">
        <v>799</v>
      </c>
      <c r="C802" s="15">
        <f>(Data!$G$5-B802)/Data!$G$5</f>
        <v>0.46733333333333332</v>
      </c>
      <c r="D802" s="15">
        <f>Data!$C$11^2/((Parameters!$E$4+Parameters!$E$6/C802)^2+(Parameters!$E$5+Parameters!$E$7)^2)</f>
        <v>740.57650392994674</v>
      </c>
      <c r="E802" s="15">
        <f t="shared" si="24"/>
        <v>27.213535307452187</v>
      </c>
      <c r="F802" s="15">
        <f>3/(Data!$G$5*PI()/30)*D802*Parameters!$E$6/C802</f>
        <v>107.00603620814491</v>
      </c>
      <c r="G802" s="15">
        <f>Data!$C$11/((((SQRT((Parameters!$E$6/C802)^2+(Parameters!$E$7)^2))*1/(Parameters!$E$8))/((SQRT((Parameters!$E$6/C802)^2+(Parameters!$E$7)^2))+1/(Parameters!$E$8)))+(SQRT((Parameters!$E$4)^2+(Parameters!$E$5)^2)))</f>
        <v>27.413746305236835</v>
      </c>
      <c r="H802" s="15">
        <f t="shared" si="25"/>
        <v>8.9533110805258627</v>
      </c>
    </row>
    <row r="803" spans="2:8" x14ac:dyDescent="0.25">
      <c r="B803" s="15">
        <v>800</v>
      </c>
      <c r="C803" s="15">
        <f>(Data!$G$5-B803)/Data!$G$5</f>
        <v>0.46666666666666667</v>
      </c>
      <c r="D803" s="15">
        <f>Data!$C$11^2/((Parameters!$E$4+Parameters!$E$6/C803)^2+(Parameters!$E$5+Parameters!$E$7)^2)</f>
        <v>739.76002926263016</v>
      </c>
      <c r="E803" s="15">
        <f t="shared" si="24"/>
        <v>27.198529909953407</v>
      </c>
      <c r="F803" s="15">
        <f>3/(Data!$G$5*PI()/30)*D803*Parameters!$E$6/C803</f>
        <v>107.04076086601299</v>
      </c>
      <c r="G803" s="15">
        <f>Data!$C$11/((((SQRT((Parameters!$E$6/C803)^2+(Parameters!$E$7)^2))*1/(Parameters!$E$8))/((SQRT((Parameters!$E$6/C803)^2+(Parameters!$E$7)^2))+1/(Parameters!$E$8)))+(SQRT((Parameters!$E$4)^2+(Parameters!$E$5)^2)))</f>
        <v>27.398116935600385</v>
      </c>
      <c r="H803" s="15">
        <f t="shared" si="25"/>
        <v>8.9674258125687523</v>
      </c>
    </row>
    <row r="804" spans="2:8" x14ac:dyDescent="0.25">
      <c r="B804" s="15">
        <v>801</v>
      </c>
      <c r="C804" s="15">
        <f>(Data!$G$5-B804)/Data!$G$5</f>
        <v>0.46600000000000003</v>
      </c>
      <c r="D804" s="15">
        <f>Data!$C$11^2/((Parameters!$E$4+Parameters!$E$6/C804)^2+(Parameters!$E$5+Parameters!$E$7)^2)</f>
        <v>738.94213730839829</v>
      </c>
      <c r="E804" s="15">
        <f t="shared" si="24"/>
        <v>27.183490160544107</v>
      </c>
      <c r="F804" s="15">
        <f>3/(Data!$G$5*PI()/30)*D804*Parameters!$E$6/C804</f>
        <v>107.07537950914212</v>
      </c>
      <c r="G804" s="15">
        <f>Data!$C$11/((((SQRT((Parameters!$E$6/C804)^2+(Parameters!$E$7)^2))*1/(Parameters!$E$8))/((SQRT((Parameters!$E$6/C804)^2+(Parameters!$E$7)^2))+1/(Parameters!$E$8)))+(SQRT((Parameters!$E$4)^2+(Parameters!$E$5)^2)))</f>
        <v>27.382456242457142</v>
      </c>
      <c r="H804" s="15">
        <f t="shared" si="25"/>
        <v>8.9815389247551405</v>
      </c>
    </row>
    <row r="805" spans="2:8" x14ac:dyDescent="0.25">
      <c r="B805" s="15">
        <v>802</v>
      </c>
      <c r="C805" s="15">
        <f>(Data!$G$5-B805)/Data!$G$5</f>
        <v>0.46533333333333332</v>
      </c>
      <c r="D805" s="15">
        <f>Data!$C$11^2/((Parameters!$E$4+Parameters!$E$6/C805)^2+(Parameters!$E$5+Parameters!$E$7)^2)</f>
        <v>738.12282582842613</v>
      </c>
      <c r="E805" s="15">
        <f t="shared" si="24"/>
        <v>27.168415960972517</v>
      </c>
      <c r="F805" s="15">
        <f>3/(Data!$G$5*PI()/30)*D805*Parameters!$E$6/C805</f>
        <v>107.10989135700301</v>
      </c>
      <c r="G805" s="15">
        <f>Data!$C$11/((((SQRT((Parameters!$E$6/C805)^2+(Parameters!$E$7)^2))*1/(Parameters!$E$8))/((SQRT((Parameters!$E$6/C805)^2+(Parameters!$E$7)^2))+1/(Parameters!$E$8)))+(SQRT((Parameters!$E$4)^2+(Parameters!$E$5)^2)))</f>
        <v>27.36676415573233</v>
      </c>
      <c r="H805" s="15">
        <f t="shared" si="25"/>
        <v>8.9956503182265717</v>
      </c>
    </row>
    <row r="806" spans="2:8" x14ac:dyDescent="0.25">
      <c r="B806" s="15">
        <v>803</v>
      </c>
      <c r="C806" s="15">
        <f>(Data!$G$5-B806)/Data!$G$5</f>
        <v>0.46466666666666667</v>
      </c>
      <c r="D806" s="15">
        <f>Data!$C$11^2/((Parameters!$E$4+Parameters!$E$6/C806)^2+(Parameters!$E$5+Parameters!$E$7)^2)</f>
        <v>737.30209258633101</v>
      </c>
      <c r="E806" s="15">
        <f t="shared" si="24"/>
        <v>27.153307212682787</v>
      </c>
      <c r="F806" s="15">
        <f>3/(Data!$G$5*PI()/30)*D806*Parameters!$E$6/C806</f>
        <v>107.14429562494182</v>
      </c>
      <c r="G806" s="15">
        <f>Data!$C$11/((((SQRT((Parameters!$E$6/C806)^2+(Parameters!$E$7)^2))*1/(Parameters!$E$8))/((SQRT((Parameters!$E$6/C806)^2+(Parameters!$E$7)^2))+1/(Parameters!$E$8)))+(SQRT((Parameters!$E$4)^2+(Parameters!$E$5)^2)))</f>
        <v>27.35104060519566</v>
      </c>
      <c r="H806" s="15">
        <f t="shared" si="25"/>
        <v>9.0097598934508092</v>
      </c>
    </row>
    <row r="807" spans="2:8" x14ac:dyDescent="0.25">
      <c r="B807" s="15">
        <v>804</v>
      </c>
      <c r="C807" s="15">
        <f>(Data!$G$5-B807)/Data!$G$5</f>
        <v>0.46400000000000002</v>
      </c>
      <c r="D807" s="15">
        <f>Data!$C$11^2/((Parameters!$E$4+Parameters!$E$6/C807)^2+(Parameters!$E$5+Parameters!$E$7)^2)</f>
        <v>736.4799353482432</v>
      </c>
      <c r="E807" s="15">
        <f t="shared" si="24"/>
        <v>27.138163816814195</v>
      </c>
      <c r="F807" s="15">
        <f>3/(Data!$G$5*PI()/30)*D807*Parameters!$E$6/C807</f>
        <v>107.17859152416098</v>
      </c>
      <c r="G807" s="15">
        <f>Data!$C$11/((((SQRT((Parameters!$E$6/C807)^2+(Parameters!$E$7)^2))*1/(Parameters!$E$8))/((SQRT((Parameters!$E$6/C807)^2+(Parameters!$E$7)^2))+1/(Parameters!$E$8)))+(SQRT((Parameters!$E$4)^2+(Parameters!$E$5)^2)))</f>
        <v>27.335285520461039</v>
      </c>
      <c r="H807" s="15">
        <f t="shared" si="25"/>
        <v>9.0238675502180641</v>
      </c>
    </row>
    <row r="808" spans="2:8" x14ac:dyDescent="0.25">
      <c r="B808" s="15">
        <v>805</v>
      </c>
      <c r="C808" s="15">
        <f>(Data!$G$5-B808)/Data!$G$5</f>
        <v>0.46333333333333332</v>
      </c>
      <c r="D808" s="15">
        <f>Data!$C$11^2/((Parameters!$E$4+Parameters!$E$6/C808)^2+(Parameters!$E$5+Parameters!$E$7)^2)</f>
        <v>735.65635188287422</v>
      </c>
      <c r="E808" s="15">
        <f t="shared" si="24"/>
        <v>27.12298567420029</v>
      </c>
      <c r="F808" s="15">
        <f>3/(Data!$G$5*PI()/30)*D808*Parameters!$E$6/C808</f>
        <v>107.2127782616993</v>
      </c>
      <c r="G808" s="15">
        <f>Data!$C$11/((((SQRT((Parameters!$E$6/C808)^2+(Parameters!$E$7)^2))*1/(Parameters!$E$8))/((SQRT((Parameters!$E$6/C808)^2+(Parameters!$E$7)^2))+1/(Parameters!$E$8)))+(SQRT((Parameters!$E$4)^2+(Parameters!$E$5)^2)))</f>
        <v>27.319498830986326</v>
      </c>
      <c r="H808" s="15">
        <f t="shared" si="25"/>
        <v>9.0379731876371441</v>
      </c>
    </row>
    <row r="809" spans="2:8" x14ac:dyDescent="0.25">
      <c r="B809" s="15">
        <v>806</v>
      </c>
      <c r="C809" s="15">
        <f>(Data!$G$5-B809)/Data!$G$5</f>
        <v>0.46266666666666667</v>
      </c>
      <c r="D809" s="15">
        <f>Data!$C$11^2/((Parameters!$E$4+Parameters!$E$6/C809)^2+(Parameters!$E$5+Parameters!$E$7)^2)</f>
        <v>734.83133996158938</v>
      </c>
      <c r="E809" s="15">
        <f t="shared" si="24"/>
        <v>27.107772685368111</v>
      </c>
      <c r="F809" s="15">
        <f>3/(Data!$G$5*PI()/30)*D809*Parameters!$E$6/C809</f>
        <v>107.24685504041243</v>
      </c>
      <c r="G809" s="15">
        <f>Data!$C$11/((((SQRT((Parameters!$E$6/C809)^2+(Parameters!$E$7)^2))*1/(Parameters!$E$8))/((SQRT((Parameters!$E$6/C809)^2+(Parameters!$E$7)^2))+1/(Parameters!$E$8)))+(SQRT((Parameters!$E$4)^2+(Parameters!$E$5)^2)))</f>
        <v>27.303680466073047</v>
      </c>
      <c r="H809" s="15">
        <f t="shared" si="25"/>
        <v>9.0520767041316255</v>
      </c>
    </row>
    <row r="810" spans="2:8" x14ac:dyDescent="0.25">
      <c r="B810" s="15">
        <v>807</v>
      </c>
      <c r="C810" s="15">
        <f>(Data!$G$5-B810)/Data!$G$5</f>
        <v>0.46200000000000002</v>
      </c>
      <c r="D810" s="15">
        <f>Data!$C$11^2/((Parameters!$E$4+Parameters!$E$6/C810)^2+(Parameters!$E$5+Parameters!$E$7)^2)</f>
        <v>734.00489735847839</v>
      </c>
      <c r="E810" s="15">
        <f t="shared" si="24"/>
        <v>27.09252475053734</v>
      </c>
      <c r="F810" s="15">
        <f>3/(Data!$G$5*PI()/30)*D810*Parameters!$E$6/C810</f>
        <v>107.28082105895318</v>
      </c>
      <c r="G810" s="15">
        <f>Data!$C$11/((((SQRT((Parameters!$E$6/C810)^2+(Parameters!$E$7)^2))*1/(Parameters!$E$8))/((SQRT((Parameters!$E$6/C810)^2+(Parameters!$E$7)^2))+1/(Parameters!$E$8)))+(SQRT((Parameters!$E$4)^2+(Parameters!$E$5)^2)))</f>
        <v>27.287830354866102</v>
      </c>
      <c r="H810" s="15">
        <f t="shared" si="25"/>
        <v>9.0661779974360002</v>
      </c>
    </row>
    <row r="811" spans="2:8" x14ac:dyDescent="0.25">
      <c r="B811" s="15">
        <v>808</v>
      </c>
      <c r="C811" s="15">
        <f>(Data!$G$5-B811)/Data!$G$5</f>
        <v>0.46133333333333332</v>
      </c>
      <c r="D811" s="15">
        <f>Data!$C$11^2/((Parameters!$E$4+Parameters!$E$6/C811)^2+(Parameters!$E$5+Parameters!$E$7)^2)</f>
        <v>733.17702185042663</v>
      </c>
      <c r="E811" s="15">
        <f t="shared" si="24"/>
        <v>27.077241769619494</v>
      </c>
      <c r="F811" s="15">
        <f>3/(Data!$G$5*PI()/30)*D811*Parameters!$E$6/C811</f>
        <v>107.31467551175145</v>
      </c>
      <c r="G811" s="15">
        <f>Data!$C$11/((((SQRT((Parameters!$E$6/C811)^2+(Parameters!$E$7)^2))*1/(Parameters!$E$8))/((SQRT((Parameters!$E$6/C811)^2+(Parameters!$E$7)^2))+1/(Parameters!$E$8)))+(SQRT((Parameters!$E$4)^2+(Parameters!$E$5)^2)))</f>
        <v>27.2719484263535</v>
      </c>
      <c r="H811" s="15">
        <f t="shared" si="25"/>
        <v>9.0802769645917802</v>
      </c>
    </row>
    <row r="812" spans="2:8" x14ac:dyDescent="0.25">
      <c r="B812" s="15">
        <v>809</v>
      </c>
      <c r="C812" s="15">
        <f>(Data!$G$5-B812)/Data!$G$5</f>
        <v>0.46066666666666667</v>
      </c>
      <c r="D812" s="15">
        <f>Data!$C$11^2/((Parameters!$E$4+Parameters!$E$6/C812)^2+(Parameters!$E$5+Parameters!$E$7)^2)</f>
        <v>732.34771121718916</v>
      </c>
      <c r="E812" s="15">
        <f t="shared" si="24"/>
        <v>27.061923642217106</v>
      </c>
      <c r="F812" s="15">
        <f>3/(Data!$G$5*PI()/30)*D812*Parameters!$E$6/C812</f>
        <v>107.34841758899454</v>
      </c>
      <c r="G812" s="15">
        <f>Data!$C$11/((((SQRT((Parameters!$E$6/C812)^2+(Parameters!$E$7)^2))*1/(Parameters!$E$8))/((SQRT((Parameters!$E$6/C812)^2+(Parameters!$E$7)^2))+1/(Parameters!$E$8)))+(SQRT((Parameters!$E$4)^2+(Parameters!$E$5)^2)))</f>
        <v>27.256034609366072</v>
      </c>
      <c r="H812" s="15">
        <f t="shared" si="25"/>
        <v>9.0943735019436094</v>
      </c>
    </row>
    <row r="813" spans="2:8" x14ac:dyDescent="0.25">
      <c r="B813" s="15">
        <v>810</v>
      </c>
      <c r="C813" s="15">
        <f>(Data!$G$5-B813)/Data!$G$5</f>
        <v>0.46</v>
      </c>
      <c r="D813" s="15">
        <f>Data!$C$11^2/((Parameters!$E$4+Parameters!$E$6/C813)^2+(Parameters!$E$5+Parameters!$E$7)^2)</f>
        <v>731.51696324146371</v>
      </c>
      <c r="E813" s="15">
        <f t="shared" si="24"/>
        <v>27.046570267622911</v>
      </c>
      <c r="F813" s="15">
        <f>3/(Data!$G$5*PI()/30)*D813*Parameters!$E$6/C813</f>
        <v>107.38204647660719</v>
      </c>
      <c r="G813" s="15">
        <f>Data!$C$11/((((SQRT((Parameters!$E$6/C813)^2+(Parameters!$E$7)^2))*1/(Parameters!$E$8))/((SQRT((Parameters!$E$6/C813)^2+(Parameters!$E$7)^2))+1/(Parameters!$E$8)))+(SQRT((Parameters!$E$4)^2+(Parameters!$E$5)^2)))</f>
        <v>27.240088832577197</v>
      </c>
      <c r="H813" s="15">
        <f t="shared" si="25"/>
        <v>9.1084675051353639</v>
      </c>
    </row>
    <row r="814" spans="2:8" x14ac:dyDescent="0.25">
      <c r="B814" s="15">
        <v>811</v>
      </c>
      <c r="C814" s="15">
        <f>(Data!$G$5-B814)/Data!$G$5</f>
        <v>0.45933333333333332</v>
      </c>
      <c r="D814" s="15">
        <f>Data!$C$11^2/((Parameters!$E$4+Parameters!$E$6/C814)^2+(Parameters!$E$5+Parameters!$E$7)^2)</f>
        <v>730.68477570896391</v>
      </c>
      <c r="E814" s="15">
        <f t="shared" si="24"/>
        <v>27.03118154481901</v>
      </c>
      <c r="F814" s="15">
        <f>3/(Data!$G$5*PI()/30)*D814*Parameters!$E$6/C814</f>
        <v>107.41556135623141</v>
      </c>
      <c r="G814" s="15">
        <f>Data!$C$11/((((SQRT((Parameters!$E$6/C814)^2+(Parameters!$E$7)^2))*1/(Parameters!$E$8))/((SQRT((Parameters!$E$6/C814)^2+(Parameters!$E$7)^2))+1/(Parameters!$E$8)))+(SQRT((Parameters!$E$4)^2+(Parameters!$E$5)^2)))</f>
        <v>27.224111024502513</v>
      </c>
      <c r="H814" s="15">
        <f t="shared" si="25"/>
        <v>9.122558869106193</v>
      </c>
    </row>
    <row r="815" spans="2:8" x14ac:dyDescent="0.25">
      <c r="B815" s="15">
        <v>812</v>
      </c>
      <c r="C815" s="15">
        <f>(Data!$G$5-B815)/Data!$G$5</f>
        <v>0.45866666666666667</v>
      </c>
      <c r="D815" s="15">
        <f>Data!$C$11^2/((Parameters!$E$4+Parameters!$E$6/C815)^2+(Parameters!$E$5+Parameters!$E$7)^2)</f>
        <v>729.85114640849542</v>
      </c>
      <c r="E815" s="15">
        <f t="shared" si="24"/>
        <v>27.015757372476074</v>
      </c>
      <c r="F815" s="15">
        <f>3/(Data!$G$5*PI()/30)*D815*Parameters!$E$6/C815</f>
        <v>107.4489614052064</v>
      </c>
      <c r="G815" s="15">
        <f>Data!$C$11/((((SQRT((Parameters!$E$6/C815)^2+(Parameters!$E$7)^2))*1/(Parameters!$E$8))/((SQRT((Parameters!$E$6/C815)^2+(Parameters!$E$7)^2))+1/(Parameters!$E$8)))+(SQRT((Parameters!$E$4)^2+(Parameters!$E$5)^2)))</f>
        <v>27.208101113499673</v>
      </c>
      <c r="H815" s="15">
        <f t="shared" si="25"/>
        <v>9.1366474880865702</v>
      </c>
    </row>
    <row r="816" spans="2:8" x14ac:dyDescent="0.25">
      <c r="B816" s="15">
        <v>813</v>
      </c>
      <c r="C816" s="15">
        <f>(Data!$G$5-B816)/Data!$G$5</f>
        <v>0.45800000000000002</v>
      </c>
      <c r="D816" s="15">
        <f>Data!$C$11^2/((Parameters!$E$4+Parameters!$E$6/C816)^2+(Parameters!$E$5+Parameters!$E$7)^2)</f>
        <v>729.0160731320301</v>
      </c>
      <c r="E816" s="15">
        <f t="shared" si="24"/>
        <v>27.000297648952504</v>
      </c>
      <c r="F816" s="15">
        <f>3/(Data!$G$5*PI()/30)*D816*Parameters!$E$6/C816</f>
        <v>107.48224579654843</v>
      </c>
      <c r="G816" s="15">
        <f>Data!$C$11/((((SQRT((Parameters!$E$6/C816)^2+(Parameters!$E$7)^2))*1/(Parameters!$E$8))/((SQRT((Parameters!$E$6/C816)^2+(Parameters!$E$7)^2))+1/(Parameters!$E$8)))+(SQRT((Parameters!$E$4)^2+(Parameters!$E$5)^2)))</f>
        <v>27.192059027768032</v>
      </c>
      <c r="H816" s="15">
        <f t="shared" si="25"/>
        <v>9.1507332555943375</v>
      </c>
    </row>
    <row r="817" spans="2:8" x14ac:dyDescent="0.25">
      <c r="B817" s="15">
        <v>814</v>
      </c>
      <c r="C817" s="15">
        <f>(Data!$G$5-B817)/Data!$G$5</f>
        <v>0.45733333333333331</v>
      </c>
      <c r="D817" s="15">
        <f>Data!$C$11^2/((Parameters!$E$4+Parameters!$E$6/C817)^2+(Parameters!$E$5+Parameters!$E$7)^2)</f>
        <v>728.17955367478294</v>
      </c>
      <c r="E817" s="15">
        <f t="shared" si="24"/>
        <v>26.984802272293621</v>
      </c>
      <c r="F817" s="15">
        <f>3/(Data!$G$5*PI()/30)*D817*Parameters!$E$6/C817</f>
        <v>107.51541369893049</v>
      </c>
      <c r="G817" s="15">
        <f>Data!$C$11/((((SQRT((Parameters!$E$6/C817)^2+(Parameters!$E$7)^2))*1/(Parameters!$E$8))/((SQRT((Parameters!$E$6/C817)^2+(Parameters!$E$7)^2))+1/(Parameters!$E$8)))+(SQRT((Parameters!$E$4)^2+(Parameters!$E$5)^2)))</f>
        <v>27.175984695348365</v>
      </c>
      <c r="H817" s="15">
        <f t="shared" si="25"/>
        <v>9.1648160644307026</v>
      </c>
    </row>
    <row r="818" spans="2:8" x14ac:dyDescent="0.25">
      <c r="B818" s="15">
        <v>815</v>
      </c>
      <c r="C818" s="15">
        <f>(Data!$G$5-B818)/Data!$G$5</f>
        <v>0.45666666666666667</v>
      </c>
      <c r="D818" s="15">
        <f>Data!$C$11^2/((Parameters!$E$4+Parameters!$E$6/C818)^2+(Parameters!$E$5+Parameters!$E$7)^2)</f>
        <v>727.3415858352887</v>
      </c>
      <c r="E818" s="15">
        <f t="shared" si="24"/>
        <v>26.969271140230852</v>
      </c>
      <c r="F818" s="15">
        <f>3/(Data!$G$5*PI()/30)*D818*Parameters!$E$6/C818</f>
        <v>107.54846427666197</v>
      </c>
      <c r="G818" s="15">
        <f>Data!$C$11/((((SQRT((Parameters!$E$6/C818)^2+(Parameters!$E$7)^2))*1/(Parameters!$E$8))/((SQRT((Parameters!$E$6/C818)^2+(Parameters!$E$7)^2))+1/(Parameters!$E$8)))+(SQRT((Parameters!$E$4)^2+(Parameters!$E$5)^2)))</f>
        <v>27.159878044122635</v>
      </c>
      <c r="H818" s="15">
        <f t="shared" si="25"/>
        <v>9.1788958066762305</v>
      </c>
    </row>
    <row r="819" spans="2:8" x14ac:dyDescent="0.25">
      <c r="B819" s="15">
        <v>816</v>
      </c>
      <c r="C819" s="15">
        <f>(Data!$G$5-B819)/Data!$G$5</f>
        <v>0.45600000000000002</v>
      </c>
      <c r="D819" s="15">
        <f>Data!$C$11^2/((Parameters!$E$4+Parameters!$E$6/C819)^2+(Parameters!$E$5+Parameters!$E$7)^2)</f>
        <v>726.50216741547956</v>
      </c>
      <c r="E819" s="15">
        <f t="shared" si="24"/>
        <v>26.953704150180908</v>
      </c>
      <c r="F819" s="15">
        <f>3/(Data!$G$5*PI()/30)*D819*Parameters!$E$6/C819</f>
        <v>107.58139668966831</v>
      </c>
      <c r="G819" s="15">
        <f>Data!$C$11/((((SQRT((Parameters!$E$6/C819)^2+(Parameters!$E$7)^2))*1/(Parameters!$E$8))/((SQRT((Parameters!$E$6/C819)^2+(Parameters!$E$7)^2))+1/(Parameters!$E$8)))+(SQRT((Parameters!$E$4)^2+(Parameters!$E$5)^2)))</f>
        <v>27.143739001813657</v>
      </c>
      <c r="H819" s="15">
        <f t="shared" si="25"/>
        <v>9.1929723736868016</v>
      </c>
    </row>
    <row r="820" spans="2:8" x14ac:dyDescent="0.25">
      <c r="B820" s="15">
        <v>817</v>
      </c>
      <c r="C820" s="15">
        <f>(Data!$G$5-B820)/Data!$G$5</f>
        <v>0.45533333333333331</v>
      </c>
      <c r="D820" s="15">
        <f>Data!$C$11^2/((Parameters!$E$4+Parameters!$E$6/C820)^2+(Parameters!$E$5+Parameters!$E$7)^2)</f>
        <v>725.66129622076323</v>
      </c>
      <c r="E820" s="15">
        <f t="shared" si="24"/>
        <v>26.938101199244969</v>
      </c>
      <c r="F820" s="15">
        <f>3/(Data!$G$5*PI()/30)*D820*Parameters!$E$6/C820</f>
        <v>107.61421009347045</v>
      </c>
      <c r="G820" s="15">
        <f>Data!$C$11/((((SQRT((Parameters!$E$6/C820)^2+(Parameters!$E$7)^2))*1/(Parameters!$E$8))/((SQRT((Parameters!$E$6/C820)^2+(Parameters!$E$7)^2))+1/(Parameters!$E$8)))+(SQRT((Parameters!$E$4)^2+(Parameters!$E$5)^2)))</f>
        <v>27.127567495984852</v>
      </c>
      <c r="H820" s="15">
        <f t="shared" si="25"/>
        <v>9.2070456560895995</v>
      </c>
    </row>
    <row r="821" spans="2:8" x14ac:dyDescent="0.25">
      <c r="B821" s="15">
        <v>818</v>
      </c>
      <c r="C821" s="15">
        <f>(Data!$G$5-B821)/Data!$G$5</f>
        <v>0.45466666666666666</v>
      </c>
      <c r="D821" s="15">
        <f>Data!$C$11^2/((Parameters!$E$4+Parameters!$E$6/C821)^2+(Parameters!$E$5+Parameters!$E$7)^2)</f>
        <v>724.81897006010172</v>
      </c>
      <c r="E821" s="15">
        <f t="shared" si="24"/>
        <v>26.922462184207848</v>
      </c>
      <c r="F821" s="15">
        <f>3/(Data!$G$5*PI()/30)*D821*Parameters!$E$6/C821</f>
        <v>107.64690363916418</v>
      </c>
      <c r="G821" s="15">
        <f>Data!$C$11/((((SQRT((Parameters!$E$6/C821)^2+(Parameters!$E$7)^2))*1/(Parameters!$E$8))/((SQRT((Parameters!$E$6/C821)^2+(Parameters!$E$7)^2))+1/(Parameters!$E$8)))+(SQRT((Parameters!$E$4)^2+(Parameters!$E$5)^2)))</f>
        <v>27.111363454039978</v>
      </c>
      <c r="H821" s="15">
        <f t="shared" si="25"/>
        <v>9.221115543778998</v>
      </c>
    </row>
    <row r="822" spans="2:8" x14ac:dyDescent="0.25">
      <c r="B822" s="15">
        <v>819</v>
      </c>
      <c r="C822" s="15">
        <f>(Data!$G$5-B822)/Data!$G$5</f>
        <v>0.45400000000000001</v>
      </c>
      <c r="D822" s="15">
        <f>Data!$C$11^2/((Parameters!$E$4+Parameters!$E$6/C822)^2+(Parameters!$E$5+Parameters!$E$7)^2)</f>
        <v>723.97518674609228</v>
      </c>
      <c r="E822" s="15">
        <f t="shared" si="24"/>
        <v>26.906787001537218</v>
      </c>
      <c r="F822" s="15">
        <f>3/(Data!$G$5*PI()/30)*D822*Parameters!$E$6/C822</f>
        <v>107.67947647339987</v>
      </c>
      <c r="G822" s="15">
        <f>Data!$C$11/((((SQRT((Parameters!$E$6/C822)^2+(Parameters!$E$7)^2))*1/(Parameters!$E$8))/((SQRT((Parameters!$E$6/C822)^2+(Parameters!$E$7)^2))+1/(Parameters!$E$8)))+(SQRT((Parameters!$E$4)^2+(Parameters!$E$5)^2)))</f>
        <v>27.095126803222804</v>
      </c>
      <c r="H822" s="15">
        <f t="shared" si="25"/>
        <v>9.2351819259125243</v>
      </c>
    </row>
    <row r="823" spans="2:8" x14ac:dyDescent="0.25">
      <c r="B823" s="15">
        <v>820</v>
      </c>
      <c r="C823" s="15">
        <f>(Data!$G$5-B823)/Data!$G$5</f>
        <v>0.45333333333333331</v>
      </c>
      <c r="D823" s="15">
        <f>Data!$C$11^2/((Parameters!$E$4+Parameters!$E$6/C823)^2+(Parameters!$E$5+Parameters!$E$7)^2)</f>
        <v>723.12994409504574</v>
      </c>
      <c r="E823" s="15">
        <f t="shared" si="24"/>
        <v>26.891075547382737</v>
      </c>
      <c r="F823" s="15">
        <f>3/(Data!$G$5*PI()/30)*D823*Parameters!$E$6/C823</f>
        <v>107.71192773836123</v>
      </c>
      <c r="G823" s="15">
        <f>Data!$C$11/((((SQRT((Parameters!$E$6/C823)^2+(Parameters!$E$7)^2))*1/(Parameters!$E$8))/((SQRT((Parameters!$E$6/C823)^2+(Parameters!$E$7)^2))+1/(Parameters!$E$8)))+(SQRT((Parameters!$E$4)^2+(Parameters!$E$5)^2)))</f>
        <v>27.078857470616917</v>
      </c>
      <c r="H823" s="15">
        <f t="shared" si="25"/>
        <v>9.2492446909066928</v>
      </c>
    </row>
    <row r="824" spans="2:8" x14ac:dyDescent="0.25">
      <c r="B824" s="15">
        <v>821</v>
      </c>
      <c r="C824" s="15">
        <f>(Data!$G$5-B824)/Data!$G$5</f>
        <v>0.45266666666666666</v>
      </c>
      <c r="D824" s="15">
        <f>Data!$C$11^2/((Parameters!$E$4+Parameters!$E$6/C824)^2+(Parameters!$E$5+Parameters!$E$7)^2)</f>
        <v>722.28323992706976</v>
      </c>
      <c r="E824" s="15">
        <f t="shared" si="24"/>
        <v>26.875327717575274</v>
      </c>
      <c r="F824" s="15">
        <f>3/(Data!$G$5*PI()/30)*D824*Parameters!$E$6/C824</f>
        <v>107.74425657174497</v>
      </c>
      <c r="G824" s="15">
        <f>Data!$C$11/((((SQRT((Parameters!$E$6/C824)^2+(Parameters!$E$7)^2))*1/(Parameters!$E$8))/((SQRT((Parameters!$E$6/C824)^2+(Parameters!$E$7)^2))+1/(Parameters!$E$8)))+(SQRT((Parameters!$E$4)^2+(Parameters!$E$5)^2)))</f>
        <v>27.062555383145337</v>
      </c>
      <c r="H824" s="15">
        <f t="shared" si="25"/>
        <v>9.263303726432941</v>
      </c>
    </row>
    <row r="825" spans="2:8" x14ac:dyDescent="0.25">
      <c r="B825" s="15">
        <v>822</v>
      </c>
      <c r="C825" s="15">
        <f>(Data!$G$5-B825)/Data!$G$5</f>
        <v>0.45200000000000001</v>
      </c>
      <c r="D825" s="15">
        <f>Data!$C$11^2/((Parameters!$E$4+Parameters!$E$6/C825)^2+(Parameters!$E$5+Parameters!$E$7)^2)</f>
        <v>721.43507206614993</v>
      </c>
      <c r="E825" s="15">
        <f t="shared" si="24"/>
        <v>26.859543407626084</v>
      </c>
      <c r="F825" s="15">
        <f>3/(Data!$G$5*PI()/30)*D825*Parameters!$E$6/C825</f>
        <v>107.77646210673983</v>
      </c>
      <c r="G825" s="15">
        <f>Data!$C$11/((((SQRT((Parameters!$E$6/C825)^2+(Parameters!$E$7)^2))*1/(Parameters!$E$8))/((SQRT((Parameters!$E$6/C825)^2+(Parameters!$E$7)^2))+1/(Parameters!$E$8)))+(SQRT((Parameters!$E$4)^2+(Parameters!$E$5)^2)))</f>
        <v>27.046220467570315</v>
      </c>
      <c r="H825" s="15">
        <f t="shared" si="25"/>
        <v>9.2773589194134516</v>
      </c>
    </row>
    <row r="826" spans="2:8" x14ac:dyDescent="0.25">
      <c r="B826" s="15">
        <v>823</v>
      </c>
      <c r="C826" s="15">
        <f>(Data!$G$5-B826)/Data!$G$5</f>
        <v>0.45133333333333331</v>
      </c>
      <c r="D826" s="15">
        <f>Data!$C$11^2/((Parameters!$E$4+Parameters!$E$6/C826)^2+(Parameters!$E$5+Parameters!$E$7)^2)</f>
        <v>720.58543834023192</v>
      </c>
      <c r="E826" s="15">
        <f t="shared" si="24"/>
        <v>26.843722512725986</v>
      </c>
      <c r="F826" s="15">
        <f>3/(Data!$G$5*PI()/30)*D826*Parameters!$E$6/C826</f>
        <v>107.8085434720055</v>
      </c>
      <c r="G826" s="15">
        <f>Data!$C$11/((((SQRT((Parameters!$E$6/C826)^2+(Parameters!$E$7)^2))*1/(Parameters!$E$8))/((SQRT((Parameters!$E$6/C826)^2+(Parameters!$E$7)^2))+1/(Parameters!$E$8)))+(SQRT((Parameters!$E$4)^2+(Parameters!$E$5)^2)))</f>
        <v>27.029852650493048</v>
      </c>
      <c r="H826" s="15">
        <f t="shared" si="25"/>
        <v>9.2914101560169868</v>
      </c>
    </row>
    <row r="827" spans="2:8" x14ac:dyDescent="0.25">
      <c r="B827" s="15">
        <v>824</v>
      </c>
      <c r="C827" s="15">
        <f>(Data!$G$5-B827)/Data!$G$5</f>
        <v>0.45066666666666666</v>
      </c>
      <c r="D827" s="15">
        <f>Data!$C$11^2/((Parameters!$E$4+Parameters!$E$6/C827)^2+(Parameters!$E$5+Parameters!$E$7)^2)</f>
        <v>719.73433658130534</v>
      </c>
      <c r="E827" s="15">
        <f t="shared" si="24"/>
        <v>26.827864927744535</v>
      </c>
      <c r="F827" s="15">
        <f>3/(Data!$G$5*PI()/30)*D827*Parameters!$E$6/C827</f>
        <v>107.84049979165172</v>
      </c>
      <c r="G827" s="15">
        <f>Data!$C$11/((((SQRT((Parameters!$E$6/C827)^2+(Parameters!$E$7)^2))*1/(Parameters!$E$8))/((SQRT((Parameters!$E$6/C827)^2+(Parameters!$E$7)^2))+1/(Parameters!$E$8)))+(SQRT((Parameters!$E$4)^2+(Parameters!$E$5)^2)))</f>
        <v>27.01345185835336</v>
      </c>
      <c r="H827" s="15">
        <f t="shared" si="25"/>
        <v>9.3054573216547141</v>
      </c>
    </row>
    <row r="828" spans="2:8" x14ac:dyDescent="0.25">
      <c r="B828" s="15">
        <v>825</v>
      </c>
      <c r="C828" s="15">
        <f>(Data!$G$5-B828)/Data!$G$5</f>
        <v>0.45</v>
      </c>
      <c r="D828" s="15">
        <f>Data!$C$11^2/((Parameters!$E$4+Parameters!$E$6/C828)^2+(Parameters!$E$5+Parameters!$E$7)^2)</f>
        <v>718.88176462548893</v>
      </c>
      <c r="E828" s="15">
        <f t="shared" si="24"/>
        <v>26.811970547229254</v>
      </c>
      <c r="F828" s="15">
        <f>3/(Data!$G$5*PI()/30)*D828*Parameters!$E$6/C828</f>
        <v>107.87233018521745</v>
      </c>
      <c r="G828" s="15">
        <f>Data!$C$11/((((SQRT((Parameters!$E$6/C828)^2+(Parameters!$E$7)^2))*1/(Parameters!$E$8))/((SQRT((Parameters!$E$6/C828)^2+(Parameters!$E$7)^2))+1/(Parameters!$E$8)))+(SQRT((Parameters!$E$4)^2+(Parameters!$E$5)^2)))</f>
        <v>26.997018017429465</v>
      </c>
      <c r="H828" s="15">
        <f t="shared" si="25"/>
        <v>9.3195003009760189</v>
      </c>
    </row>
    <row r="829" spans="2:8" x14ac:dyDescent="0.25">
      <c r="B829" s="15">
        <v>826</v>
      </c>
      <c r="C829" s="15">
        <f>(Data!$G$5-B829)/Data!$G$5</f>
        <v>0.44933333333333331</v>
      </c>
      <c r="D829" s="15">
        <f>Data!$C$11^2/((Parameters!$E$4+Parameters!$E$6/C829)^2+(Parameters!$E$5+Parameters!$E$7)^2)</f>
        <v>718.02772031311338</v>
      </c>
      <c r="E829" s="15">
        <f t="shared" si="24"/>
        <v>26.796039265404755</v>
      </c>
      <c r="F829" s="15">
        <f>3/(Data!$G$5*PI()/30)*D829*Parameters!$E$6/C829</f>
        <v>107.90403376764922</v>
      </c>
      <c r="G829" s="15">
        <f>Data!$C$11/((((SQRT((Parameters!$E$6/C829)^2+(Parameters!$E$7)^2))*1/(Parameters!$E$8))/((SQRT((Parameters!$E$6/C829)^2+(Parameters!$E$7)^2))+1/(Parameters!$E$8)))+(SQRT((Parameters!$E$4)^2+(Parameters!$E$5)^2)))</f>
        <v>26.980551053837658</v>
      </c>
      <c r="H829" s="15">
        <f t="shared" si="25"/>
        <v>9.3335389778642455</v>
      </c>
    </row>
    <row r="830" spans="2:8" x14ac:dyDescent="0.25">
      <c r="B830" s="15">
        <v>827</v>
      </c>
      <c r="C830" s="15">
        <f>(Data!$G$5-B830)/Data!$G$5</f>
        <v>0.44866666666666666</v>
      </c>
      <c r="D830" s="15">
        <f>Data!$C$11^2/((Parameters!$E$4+Parameters!$E$6/C830)^2+(Parameters!$E$5+Parameters!$E$7)^2)</f>
        <v>717.17220148880904</v>
      </c>
      <c r="E830" s="15">
        <f t="shared" si="24"/>
        <v>26.780070976171984</v>
      </c>
      <c r="F830" s="15">
        <f>3/(Data!$G$5*PI()/30)*D830*Parameters!$E$6/C830</f>
        <v>107.93560964928038</v>
      </c>
      <c r="G830" s="15">
        <f>Data!$C$11/((((SQRT((Parameters!$E$6/C830)^2+(Parameters!$E$7)^2))*1/(Parameters!$E$8))/((SQRT((Parameters!$E$6/C830)^2+(Parameters!$E$7)^2))+1/(Parameters!$E$8)))+(SQRT((Parameters!$E$4)^2+(Parameters!$E$5)^2)))</f>
        <v>26.964050893532061</v>
      </c>
      <c r="H830" s="15">
        <f t="shared" si="25"/>
        <v>9.3475732354324848</v>
      </c>
    </row>
    <row r="831" spans="2:8" x14ac:dyDescent="0.25">
      <c r="B831" s="15">
        <v>828</v>
      </c>
      <c r="C831" s="15">
        <f>(Data!$G$5-B831)/Data!$G$5</f>
        <v>0.44800000000000001</v>
      </c>
      <c r="D831" s="15">
        <f>Data!$C$11^2/((Parameters!$E$4+Parameters!$E$6/C831)^2+(Parameters!$E$5+Parameters!$E$7)^2)</f>
        <v>716.31520600159149</v>
      </c>
      <c r="E831" s="15">
        <f t="shared" si="24"/>
        <v>26.764065573107377</v>
      </c>
      <c r="F831" s="15">
        <f>3/(Data!$G$5*PI()/30)*D831*Parameters!$E$6/C831</f>
        <v>107.96705693580961</v>
      </c>
      <c r="G831" s="15">
        <f>Data!$C$11/((((SQRT((Parameters!$E$6/C831)^2+(Parameters!$E$7)^2))*1/(Parameters!$E$8))/((SQRT((Parameters!$E$6/C831)^2+(Parameters!$E$7)^2))+1/(Parameters!$E$8)))+(SQRT((Parameters!$E$4)^2+(Parameters!$E$5)^2)))</f>
        <v>26.94751746230434</v>
      </c>
      <c r="H831" s="15">
        <f t="shared" si="25"/>
        <v>9.3616029560193113</v>
      </c>
    </row>
    <row r="832" spans="2:8" x14ac:dyDescent="0.25">
      <c r="B832" s="15">
        <v>829</v>
      </c>
      <c r="C832" s="15">
        <f>(Data!$G$5-B832)/Data!$G$5</f>
        <v>0.44733333333333336</v>
      </c>
      <c r="D832" s="15">
        <f>Data!$C$11^2/((Parameters!$E$4+Parameters!$E$6/C832)^2+(Parameters!$E$5+Parameters!$E$7)^2)</f>
        <v>715.45673170494854</v>
      </c>
      <c r="E832" s="15">
        <f t="shared" si="24"/>
        <v>26.748022949462051</v>
      </c>
      <c r="F832" s="15">
        <f>3/(Data!$G$5*PI()/30)*D832*Parameters!$E$6/C832</f>
        <v>107.99837472827949</v>
      </c>
      <c r="G832" s="15">
        <f>Data!$C$11/((((SQRT((Parameters!$E$6/C832)^2+(Parameters!$E$7)^2))*1/(Parameters!$E$8))/((SQRT((Parameters!$E$6/C832)^2+(Parameters!$E$7)^2))+1/(Parameters!$E$8)))+(SQRT((Parameters!$E$4)^2+(Parameters!$E$5)^2)))</f>
        <v>26.930950685783401</v>
      </c>
      <c r="H832" s="15">
        <f t="shared" si="25"/>
        <v>9.3756280211844789</v>
      </c>
    </row>
    <row r="833" spans="2:8" x14ac:dyDescent="0.25">
      <c r="B833" s="15">
        <v>830</v>
      </c>
      <c r="C833" s="15">
        <f>(Data!$G$5-B833)/Data!$G$5</f>
        <v>0.44666666666666666</v>
      </c>
      <c r="D833" s="15">
        <f>Data!$C$11^2/((Parameters!$E$4+Parameters!$E$6/C833)^2+(Parameters!$E$5+Parameters!$E$7)^2)</f>
        <v>714.59677645692921</v>
      </c>
      <c r="E833" s="15">
        <f t="shared" si="24"/>
        <v>26.731942998161006</v>
      </c>
      <c r="F833" s="15">
        <f>3/(Data!$G$5*PI()/30)*D833*Parameters!$E$6/C833</f>
        <v>108.02956212305529</v>
      </c>
      <c r="G833" s="15">
        <f>Data!$C$11/((((SQRT((Parameters!$E$6/C833)^2+(Parameters!$E$7)^2))*1/(Parameters!$E$8))/((SQRT((Parameters!$E$6/C833)^2+(Parameters!$E$7)^2))+1/(Parameters!$E$8)))+(SQRT((Parameters!$E$4)^2+(Parameters!$E$5)^2)))</f>
        <v>26.914350489435165</v>
      </c>
      <c r="H833" s="15">
        <f t="shared" si="25"/>
        <v>9.3896483117046508</v>
      </c>
    </row>
    <row r="834" spans="2:8" x14ac:dyDescent="0.25">
      <c r="B834" s="15">
        <v>831</v>
      </c>
      <c r="C834" s="15">
        <f>(Data!$G$5-B834)/Data!$G$5</f>
        <v>0.44600000000000001</v>
      </c>
      <c r="D834" s="15">
        <f>Data!$C$11^2/((Parameters!$E$4+Parameters!$E$6/C834)^2+(Parameters!$E$5+Parameters!$E$7)^2)</f>
        <v>713.73533812023186</v>
      </c>
      <c r="E834" s="15">
        <f t="shared" si="24"/>
        <v>26.715825611802302</v>
      </c>
      <c r="F834" s="15">
        <f>3/(Data!$G$5*PI()/30)*D834*Parameters!$E$6/C834</f>
        <v>108.06061821180322</v>
      </c>
      <c r="G834" s="15">
        <f>Data!$C$11/((((SQRT((Parameters!$E$6/C834)^2+(Parameters!$E$7)^2))*1/(Parameters!$E$8))/((SQRT((Parameters!$E$6/C834)^2+(Parameters!$E$7)^2))+1/(Parameters!$E$8)))+(SQRT((Parameters!$E$4)^2+(Parameters!$E$5)^2)))</f>
        <v>26.897716798562225</v>
      </c>
      <c r="H834" s="15">
        <f t="shared" si="25"/>
        <v>9.4036637075690557</v>
      </c>
    </row>
    <row r="835" spans="2:8" x14ac:dyDescent="0.25">
      <c r="B835" s="15">
        <v>832</v>
      </c>
      <c r="C835" s="15">
        <f>(Data!$G$5-B835)/Data!$G$5</f>
        <v>0.44533333333333336</v>
      </c>
      <c r="D835" s="15">
        <f>Data!$C$11^2/((Parameters!$E$4+Parameters!$E$6/C835)^2+(Parameters!$E$5+Parameters!$E$7)^2)</f>
        <v>712.87241456229378</v>
      </c>
      <c r="E835" s="15">
        <f t="shared" si="24"/>
        <v>26.699670682656251</v>
      </c>
      <c r="F835" s="15">
        <f>3/(Data!$G$5*PI()/30)*D835*Parameters!$E$6/C835</f>
        <v>108.09154208146894</v>
      </c>
      <c r="G835" s="15">
        <f>Data!$C$11/((((SQRT((Parameters!$E$6/C835)^2+(Parameters!$E$7)^2))*1/(Parameters!$E$8))/((SQRT((Parameters!$E$6/C835)^2+(Parameters!$E$7)^2))+1/(Parameters!$E$8)))+(SQRT((Parameters!$E$4)^2+(Parameters!$E$5)^2)))</f>
        <v>26.881049538303611</v>
      </c>
      <c r="H835" s="15">
        <f t="shared" si="25"/>
        <v>9.4176740879751524</v>
      </c>
    </row>
    <row r="836" spans="2:8" x14ac:dyDescent="0.25">
      <c r="B836" s="15">
        <v>833</v>
      </c>
      <c r="C836" s="15">
        <f>(Data!$G$5-B836)/Data!$G$5</f>
        <v>0.44466666666666665</v>
      </c>
      <c r="D836" s="15">
        <f>Data!$C$11^2/((Parameters!$E$4+Parameters!$E$6/C836)^2+(Parameters!$E$5+Parameters!$E$7)^2)</f>
        <v>712.00800365538214</v>
      </c>
      <c r="E836" s="15">
        <f t="shared" ref="E836:E899" si="26">SQRT(D836)</f>
        <v>26.683478102664619</v>
      </c>
      <c r="F836" s="15">
        <f>3/(Data!$G$5*PI()/30)*D836*Parameters!$E$6/C836</f>
        <v>108.12233281425607</v>
      </c>
      <c r="G836" s="15">
        <f>Data!$C$11/((((SQRT((Parameters!$E$6/C836)^2+(Parameters!$E$7)^2))*1/(Parameters!$E$8))/((SQRT((Parameters!$E$6/C836)^2+(Parameters!$E$7)^2))+1/(Parameters!$E$8)))+(SQRT((Parameters!$E$4)^2+(Parameters!$E$5)^2)))</f>
        <v>26.864348633634506</v>
      </c>
      <c r="H836" s="15">
        <f t="shared" ref="H836:H899" si="27">(F836*B836*PI()/30)/1000</f>
        <v>9.4316793313242826</v>
      </c>
    </row>
    <row r="837" spans="2:8" x14ac:dyDescent="0.25">
      <c r="B837" s="15">
        <v>834</v>
      </c>
      <c r="C837" s="15">
        <f>(Data!$G$5-B837)/Data!$G$5</f>
        <v>0.44400000000000001</v>
      </c>
      <c r="D837" s="15">
        <f>Data!$C$11^2/((Parameters!$E$4+Parameters!$E$6/C837)^2+(Parameters!$E$5+Parameters!$E$7)^2)</f>
        <v>711.14210327668536</v>
      </c>
      <c r="E837" s="15">
        <f t="shared" si="26"/>
        <v>26.667247763439807</v>
      </c>
      <c r="F837" s="15">
        <f>3/(Data!$G$5*PI()/30)*D837*Parameters!$E$6/C837</f>
        <v>108.15298948760424</v>
      </c>
      <c r="G837" s="15">
        <f>Data!$C$11/((((SQRT((Parameters!$E$6/C837)^2+(Parameters!$E$7)^2))*1/(Parameters!$E$8))/((SQRT((Parameters!$E$6/C837)^2+(Parameters!$E$7)^2))+1/(Parameters!$E$8)))+(SQRT((Parameters!$E$4)^2+(Parameters!$E$5)^2)))</f>
        <v>26.847614009365966</v>
      </c>
      <c r="H837" s="15">
        <f t="shared" si="27"/>
        <v>9.4456793152172782</v>
      </c>
    </row>
    <row r="838" spans="2:8" x14ac:dyDescent="0.25">
      <c r="B838" s="15">
        <v>835</v>
      </c>
      <c r="C838" s="15">
        <f>(Data!$G$5-B838)/Data!$G$5</f>
        <v>0.44333333333333336</v>
      </c>
      <c r="D838" s="15">
        <f>Data!$C$11^2/((Parameters!$E$4+Parameters!$E$6/C838)^2+(Parameters!$E$5+Parameters!$E$7)^2)</f>
        <v>710.27471130840399</v>
      </c>
      <c r="E838" s="15">
        <f t="shared" si="26"/>
        <v>26.650979556264044</v>
      </c>
      <c r="F838" s="15">
        <f>3/(Data!$G$5*PI()/30)*D838*Parameters!$E$6/C838</f>
        <v>108.18351117416732</v>
      </c>
      <c r="G838" s="15">
        <f>Data!$C$11/((((SQRT((Parameters!$E$6/C838)^2+(Parameters!$E$7)^2))*1/(Parameters!$E$8))/((SQRT((Parameters!$E$6/C838)^2+(Parameters!$E$7)^2))+1/(Parameters!$E$8)))+(SQRT((Parameters!$E$4)^2+(Parameters!$E$5)^2)))</f>
        <v>26.830845590144609</v>
      </c>
      <c r="H838" s="15">
        <f t="shared" si="27"/>
        <v>9.4596739164500541</v>
      </c>
    </row>
    <row r="839" spans="2:8" x14ac:dyDescent="0.25">
      <c r="B839" s="15">
        <v>836</v>
      </c>
      <c r="C839" s="15">
        <f>(Data!$G$5-B839)/Data!$G$5</f>
        <v>0.44266666666666665</v>
      </c>
      <c r="D839" s="15">
        <f>Data!$C$11^2/((Parameters!$E$4+Parameters!$E$6/C839)^2+(Parameters!$E$5+Parameters!$E$7)^2)</f>
        <v>709.40582563784483</v>
      </c>
      <c r="E839" s="15">
        <f t="shared" si="26"/>
        <v>26.634673372088589</v>
      </c>
      <c r="F839" s="15">
        <f>3/(Data!$G$5*PI()/30)*D839*Parameters!$E$6/C839</f>
        <v>108.21389694179167</v>
      </c>
      <c r="G839" s="15">
        <f>Data!$C$11/((((SQRT((Parameters!$E$6/C839)^2+(Parameters!$E$7)^2))*1/(Parameters!$E$8))/((SQRT((Parameters!$E$6/C839)^2+(Parameters!$E$7)^2))+1/(Parameters!$E$8)))+(SQRT((Parameters!$E$4)^2+(Parameters!$E$5)^2)))</f>
        <v>26.814043300452415</v>
      </c>
      <c r="H839" s="15">
        <f t="shared" si="27"/>
        <v>9.4736630110092044</v>
      </c>
    </row>
    <row r="840" spans="2:8" x14ac:dyDescent="0.25">
      <c r="B840" s="15">
        <v>837</v>
      </c>
      <c r="C840" s="15">
        <f>(Data!$G$5-B840)/Data!$G$5</f>
        <v>0.442</v>
      </c>
      <c r="D840" s="15">
        <f>Data!$C$11^2/((Parameters!$E$4+Parameters!$E$6/C840)^2+(Parameters!$E$5+Parameters!$E$7)^2)</f>
        <v>708.53544415751458</v>
      </c>
      <c r="E840" s="15">
        <f t="shared" si="26"/>
        <v>26.618329101532925</v>
      </c>
      <c r="F840" s="15">
        <f>3/(Data!$G$5*PI()/30)*D840*Parameters!$E$6/C840</f>
        <v>108.24414585349416</v>
      </c>
      <c r="G840" s="15">
        <f>Data!$C$11/((((SQRT((Parameters!$E$6/C840)^2+(Parameters!$E$7)^2))*1/(Parameters!$E$8))/((SQRT((Parameters!$E$6/C840)^2+(Parameters!$E$7)^2))+1/(Parameters!$E$8)))+(SQRT((Parameters!$E$4)^2+(Parameters!$E$5)^2)))</f>
        <v>26.797207064606354</v>
      </c>
      <c r="H840" s="15">
        <f t="shared" si="27"/>
        <v>9.4876464740675566</v>
      </c>
    </row>
    <row r="841" spans="2:8" x14ac:dyDescent="0.25">
      <c r="B841" s="15">
        <v>838</v>
      </c>
      <c r="C841" s="15">
        <f>(Data!$G$5-B841)/Data!$G$5</f>
        <v>0.44133333333333336</v>
      </c>
      <c r="D841" s="15">
        <f>Data!$C$11^2/((Parameters!$E$4+Parameters!$E$6/C841)^2+(Parameters!$E$5+Parameters!$E$7)^2)</f>
        <v>707.66356476521366</v>
      </c>
      <c r="E841" s="15">
        <f t="shared" si="26"/>
        <v>26.601946634883952</v>
      </c>
      <c r="F841" s="15">
        <f>3/(Data!$G$5*PI()/30)*D841*Parameters!$E$6/C841</f>
        <v>108.27425696744017</v>
      </c>
      <c r="G841" s="15">
        <f>Data!$C$11/((((SQRT((Parameters!$E$6/C841)^2+(Parameters!$E$7)^2))*1/(Parameters!$E$8))/((SQRT((Parameters!$E$6/C841)^2+(Parameters!$E$7)^2))+1/(Parameters!$E$8)))+(SQRT((Parameters!$E$4)^2+(Parameters!$E$5)^2)))</f>
        <v>26.780336806758175</v>
      </c>
      <c r="H841" s="15">
        <f t="shared" si="27"/>
        <v>9.5016241799797125</v>
      </c>
    </row>
    <row r="842" spans="2:8" x14ac:dyDescent="0.25">
      <c r="B842" s="15">
        <v>839</v>
      </c>
      <c r="C842" s="15">
        <f>(Data!$G$5-B842)/Data!$G$5</f>
        <v>0.44066666666666665</v>
      </c>
      <c r="D842" s="15">
        <f>Data!$C$11^2/((Parameters!$E$4+Parameters!$E$6/C842)^2+(Parameters!$E$5+Parameters!$E$7)^2)</f>
        <v>706.79018536413196</v>
      </c>
      <c r="E842" s="15">
        <f t="shared" si="26"/>
        <v>26.585525862095185</v>
      </c>
      <c r="F842" s="15">
        <f>3/(Data!$G$5*PI()/30)*D842*Parameters!$E$6/C842</f>
        <v>108.30422933692135</v>
      </c>
      <c r="G842" s="15">
        <f>Data!$C$11/((((SQRT((Parameters!$E$6/C842)^2+(Parameters!$E$7)^2))*1/(Parameters!$E$8))/((SQRT((Parameters!$E$6/C842)^2+(Parameters!$E$7)^2))+1/(Parameters!$E$8)))+(SQRT((Parameters!$E$4)^2+(Parameters!$E$5)^2)))</f>
        <v>26.763432450894108</v>
      </c>
      <c r="H842" s="15">
        <f t="shared" si="27"/>
        <v>9.5155960022775492</v>
      </c>
    </row>
    <row r="843" spans="2:8" x14ac:dyDescent="0.25">
      <c r="B843" s="15">
        <v>840</v>
      </c>
      <c r="C843" s="15">
        <f>(Data!$G$5-B843)/Data!$G$5</f>
        <v>0.44</v>
      </c>
      <c r="D843" s="15">
        <f>Data!$C$11^2/((Parameters!$E$4+Parameters!$E$6/C843)^2+(Parameters!$E$5+Parameters!$E$7)^2)</f>
        <v>705.91530386294551</v>
      </c>
      <c r="E843" s="15">
        <f t="shared" si="26"/>
        <v>26.569066672785958</v>
      </c>
      <c r="F843" s="15">
        <f>3/(Data!$G$5*PI()/30)*D843*Parameters!$E$6/C843</f>
        <v>108.33406201033378</v>
      </c>
      <c r="G843" s="15">
        <f>Data!$C$11/((((SQRT((Parameters!$E$6/C843)^2+(Parameters!$E$7)^2))*1/(Parameters!$E$8))/((SQRT((Parameters!$E$6/C843)^2+(Parameters!$E$7)^2))+1/(Parameters!$E$8)))+(SQRT((Parameters!$E$4)^2+(Parameters!$E$5)^2)))</f>
        <v>26.746493920834574</v>
      </c>
      <c r="H843" s="15">
        <f t="shared" si="27"/>
        <v>9.5295618136657598</v>
      </c>
    </row>
    <row r="844" spans="2:8" x14ac:dyDescent="0.25">
      <c r="B844" s="15">
        <v>841</v>
      </c>
      <c r="C844" s="15">
        <f>(Data!$G$5-B844)/Data!$G$5</f>
        <v>0.43933333333333335</v>
      </c>
      <c r="D844" s="15">
        <f>Data!$C$11^2/((Parameters!$E$4+Parameters!$E$6/C844)^2+(Parameters!$E$5+Parameters!$E$7)^2)</f>
        <v>705.03891817591261</v>
      </c>
      <c r="E844" s="15">
        <f t="shared" si="26"/>
        <v>26.552568956240609</v>
      </c>
      <c r="F844" s="15">
        <f>3/(Data!$G$5*PI()/30)*D844*Parameters!$E$6/C844</f>
        <v>108.36375403115541</v>
      </c>
      <c r="G844" s="15">
        <f>Data!$C$11/((((SQRT((Parameters!$E$6/C844)^2+(Parameters!$E$7)^2))*1/(Parameters!$E$8))/((SQRT((Parameters!$E$6/C844)^2+(Parameters!$E$7)^2))+1/(Parameters!$E$8)))+(SQRT((Parameters!$E$4)^2+(Parameters!$E$5)^2)))</f>
        <v>26.729521140233924</v>
      </c>
      <c r="H844" s="15">
        <f t="shared" si="27"/>
        <v>9.543521486017287</v>
      </c>
    </row>
    <row r="845" spans="2:8" x14ac:dyDescent="0.25">
      <c r="B845" s="15">
        <v>842</v>
      </c>
      <c r="C845" s="15">
        <f>(Data!$G$5-B845)/Data!$G$5</f>
        <v>0.43866666666666665</v>
      </c>
      <c r="D845" s="15">
        <f>Data!$C$11^2/((Parameters!$E$4+Parameters!$E$6/C845)^2+(Parameters!$E$5+Parameters!$E$7)^2)</f>
        <v>704.1610262229724</v>
      </c>
      <c r="E845" s="15">
        <f t="shared" si="26"/>
        <v>26.536032601407701</v>
      </c>
      <c r="F845" s="15">
        <f>3/(Data!$G$5*PI()/30)*D845*Parameters!$E$6/C845</f>
        <v>108.39330443792396</v>
      </c>
      <c r="G845" s="15">
        <f>Data!$C$11/((((SQRT((Parameters!$E$6/C845)^2+(Parameters!$E$7)^2))*1/(Parameters!$E$8))/((SQRT((Parameters!$E$6/C845)^2+(Parameters!$E$7)^2))+1/(Parameters!$E$8)))+(SQRT((Parameters!$E$4)^2+(Parameters!$E$5)^2)))</f>
        <v>26.712514032580145</v>
      </c>
      <c r="H845" s="15">
        <f t="shared" si="27"/>
        <v>9.5574748903688072</v>
      </c>
    </row>
    <row r="846" spans="2:8" x14ac:dyDescent="0.25">
      <c r="B846" s="15">
        <v>843</v>
      </c>
      <c r="C846" s="15">
        <f>(Data!$G$5-B846)/Data!$G$5</f>
        <v>0.438</v>
      </c>
      <c r="D846" s="15">
        <f>Data!$C$11^2/((Parameters!$E$4+Parameters!$E$6/C846)^2+(Parameters!$E$5+Parameters!$E$7)^2)</f>
        <v>703.28162592984449</v>
      </c>
      <c r="E846" s="15">
        <f t="shared" si="26"/>
        <v>26.519457496899225</v>
      </c>
      <c r="F846" s="15">
        <f>3/(Data!$G$5*PI()/30)*D846*Parameters!$E$6/C846</f>
        <v>108.42271226421461</v>
      </c>
      <c r="G846" s="15">
        <f>Data!$C$11/((((SQRT((Parameters!$E$6/C846)^2+(Parameters!$E$7)^2))*1/(Parameters!$E$8))/((SQRT((Parameters!$E$6/C846)^2+(Parameters!$E$7)^2))+1/(Parameters!$E$8)))+(SQRT((Parameters!$E$4)^2+(Parameters!$E$5)^2)))</f>
        <v>26.695472521194624</v>
      </c>
      <c r="H846" s="15">
        <f t="shared" si="27"/>
        <v>9.5714218969161777</v>
      </c>
    </row>
    <row r="847" spans="2:8" x14ac:dyDescent="0.25">
      <c r="B847" s="15">
        <v>844</v>
      </c>
      <c r="C847" s="15">
        <f>(Data!$G$5-B847)/Data!$G$5</f>
        <v>0.43733333333333335</v>
      </c>
      <c r="D847" s="15">
        <f>Data!$C$11^2/((Parameters!$E$4+Parameters!$E$6/C847)^2+(Parameters!$E$5+Parameters!$E$7)^2)</f>
        <v>702.4007152281265</v>
      </c>
      <c r="E847" s="15">
        <f t="shared" si="26"/>
        <v>26.502843530989775</v>
      </c>
      <c r="F847" s="15">
        <f>3/(Data!$G$5*PI()/30)*D847*Parameters!$E$6/C847</f>
        <v>108.45197653861736</v>
      </c>
      <c r="G847" s="15">
        <f>Data!$C$11/((((SQRT((Parameters!$E$6/C847)^2+(Parameters!$E$7)^2))*1/(Parameters!$E$8))/((SQRT((Parameters!$E$6/C847)^2+(Parameters!$E$7)^2))+1/(Parameters!$E$8)))+(SQRT((Parameters!$E$4)^2+(Parameters!$E$5)^2)))</f>
        <v>26.678396529231794</v>
      </c>
      <c r="H847" s="15">
        <f t="shared" si="27"/>
        <v>9.5853623750098311</v>
      </c>
    </row>
    <row r="848" spans="2:8" x14ac:dyDescent="0.25">
      <c r="B848" s="15">
        <v>845</v>
      </c>
      <c r="C848" s="15">
        <f>(Data!$G$5-B848)/Data!$G$5</f>
        <v>0.43666666666666665</v>
      </c>
      <c r="D848" s="15">
        <f>Data!$C$11^2/((Parameters!$E$4+Parameters!$E$6/C848)^2+(Parameters!$E$5+Parameters!$E$7)^2)</f>
        <v>701.51829205539605</v>
      </c>
      <c r="E848" s="15">
        <f t="shared" si="26"/>
        <v>26.486190591615777</v>
      </c>
      <c r="F848" s="15">
        <f>3/(Data!$G$5*PI()/30)*D848*Parameters!$E$6/C848</f>
        <v>108.48109628471461</v>
      </c>
      <c r="G848" s="15">
        <f>Data!$C$11/((((SQRT((Parameters!$E$6/C848)^2+(Parameters!$E$7)^2))*1/(Parameters!$E$8))/((SQRT((Parameters!$E$6/C848)^2+(Parameters!$E$7)^2))+1/(Parameters!$E$8)))+(SQRT((Parameters!$E$4)^2+(Parameters!$E$5)^2)))</f>
        <v>26.661285979678919</v>
      </c>
      <c r="H848" s="15">
        <f t="shared" si="27"/>
        <v>9.5992961931501757</v>
      </c>
    </row>
    <row r="849" spans="2:8" x14ac:dyDescent="0.25">
      <c r="B849" s="15">
        <v>846</v>
      </c>
      <c r="C849" s="15">
        <f>(Data!$G$5-B849)/Data!$G$5</f>
        <v>0.436</v>
      </c>
      <c r="D849" s="15">
        <f>Data!$C$11^2/((Parameters!$E$4+Parameters!$E$6/C849)^2+(Parameters!$E$5+Parameters!$E$7)^2)</f>
        <v>700.63435435531267</v>
      </c>
      <c r="E849" s="15">
        <f t="shared" si="26"/>
        <v>26.469498566374707</v>
      </c>
      <c r="F849" s="15">
        <f>3/(Data!$G$5*PI()/30)*D849*Parameters!$E$6/C849</f>
        <v>108.51007052105875</v>
      </c>
      <c r="G849" s="15">
        <f>Data!$C$11/((((SQRT((Parameters!$E$6/C849)^2+(Parameters!$E$7)^2))*1/(Parameters!$E$8))/((SQRT((Parameters!$E$6/C849)^2+(Parameters!$E$7)^2))+1/(Parameters!$E$8)))+(SQRT((Parameters!$E$4)^2+(Parameters!$E$5)^2)))</f>
        <v>26.644140795355817</v>
      </c>
      <c r="H849" s="15">
        <f t="shared" si="27"/>
        <v>9.6132232189830127</v>
      </c>
    </row>
    <row r="850" spans="2:8" x14ac:dyDescent="0.25">
      <c r="B850" s="15">
        <v>847</v>
      </c>
      <c r="C850" s="15">
        <f>(Data!$G$5-B850)/Data!$G$5</f>
        <v>0.43533333333333335</v>
      </c>
      <c r="D850" s="15">
        <f>Data!$C$11^2/((Parameters!$E$4+Parameters!$E$6/C850)^2+(Parameters!$E$5+Parameters!$E$7)^2)</f>
        <v>699.74890007771864</v>
      </c>
      <c r="E850" s="15">
        <f t="shared" si="26"/>
        <v>26.452767342524272</v>
      </c>
      <c r="F850" s="15">
        <f>3/(Data!$G$5*PI()/30)*D850*Parameters!$E$6/C850</f>
        <v>108.5388982611492</v>
      </c>
      <c r="G850" s="15">
        <f>Data!$C$11/((((SQRT((Parameters!$E$6/C850)^2+(Parameters!$E$7)^2))*1/(Parameters!$E$8))/((SQRT((Parameters!$E$6/C850)^2+(Parameters!$E$7)^2))+1/(Parameters!$E$8)))+(SQRT((Parameters!$E$4)^2+(Parameters!$E$5)^2)))</f>
        <v>26.626960898914533</v>
      </c>
      <c r="H850" s="15">
        <f t="shared" si="27"/>
        <v>9.6271433192948326</v>
      </c>
    </row>
    <row r="851" spans="2:8" x14ac:dyDescent="0.25">
      <c r="B851" s="15">
        <v>848</v>
      </c>
      <c r="C851" s="15">
        <f>(Data!$G$5-B851)/Data!$G$5</f>
        <v>0.43466666666666665</v>
      </c>
      <c r="D851" s="15">
        <f>Data!$C$11^2/((Parameters!$E$4+Parameters!$E$6/C851)^2+(Parameters!$E$5+Parameters!$E$7)^2)</f>
        <v>698.86192717874314</v>
      </c>
      <c r="E851" s="15">
        <f t="shared" si="26"/>
        <v>26.435996806981635</v>
      </c>
      <c r="F851" s="15">
        <f>3/(Data!$G$5*PI()/30)*D851*Parameters!$E$6/C851</f>
        <v>108.56757851340996</v>
      </c>
      <c r="G851" s="15">
        <f>Data!$C$11/((((SQRT((Parameters!$E$6/C851)^2+(Parameters!$E$7)^2))*1/(Parameters!$E$8))/((SQRT((Parameters!$E$6/C851)^2+(Parameters!$E$7)^2))+1/(Parameters!$E$8)))+(SQRT((Parameters!$E$4)^2+(Parameters!$E$5)^2)))</f>
        <v>26.609746212839109</v>
      </c>
      <c r="H851" s="15">
        <f t="shared" si="27"/>
        <v>9.6410563600081982</v>
      </c>
    </row>
    <row r="852" spans="2:8" x14ac:dyDescent="0.25">
      <c r="B852" s="15">
        <v>849</v>
      </c>
      <c r="C852" s="15">
        <f>(Data!$G$5-B852)/Data!$G$5</f>
        <v>0.434</v>
      </c>
      <c r="D852" s="15">
        <f>Data!$C$11^2/((Parameters!$E$4+Parameters!$E$6/C852)^2+(Parameters!$E$5+Parameters!$E$7)^2)</f>
        <v>697.97343362090646</v>
      </c>
      <c r="E852" s="15">
        <f t="shared" si="26"/>
        <v>26.419186846322624</v>
      </c>
      <c r="F852" s="15">
        <f>3/(Data!$G$5*PI()/30)*D852*Parameters!$E$6/C852</f>
        <v>108.59611028116672</v>
      </c>
      <c r="G852" s="15">
        <f>Data!$C$11/((((SQRT((Parameters!$E$6/C852)^2+(Parameters!$E$7)^2))*1/(Parameters!$E$8))/((SQRT((Parameters!$E$6/C852)^2+(Parameters!$E$7)^2))+1/(Parameters!$E$8)))+(SQRT((Parameters!$E$4)^2+(Parameters!$E$5)^2)))</f>
        <v>26.592496659445292</v>
      </c>
      <c r="H852" s="15">
        <f t="shared" si="27"/>
        <v>9.6549622061770535</v>
      </c>
    </row>
    <row r="853" spans="2:8" x14ac:dyDescent="0.25">
      <c r="B853" s="15">
        <v>850</v>
      </c>
      <c r="C853" s="15">
        <f>(Data!$G$5-B853)/Data!$G$5</f>
        <v>0.43333333333333335</v>
      </c>
      <c r="D853" s="15">
        <f>Data!$C$11^2/((Parameters!$E$4+Parameters!$E$6/C853)^2+(Parameters!$E$5+Parameters!$E$7)^2)</f>
        <v>697.08341737322428</v>
      </c>
      <c r="E853" s="15">
        <f t="shared" si="26"/>
        <v>26.402337346780953</v>
      </c>
      <c r="F853" s="15">
        <f>3/(Data!$G$5*PI()/30)*D853*Parameters!$E$6/C853</f>
        <v>108.62449256262398</v>
      </c>
      <c r="G853" s="15">
        <f>Data!$C$11/((((SQRT((Parameters!$E$6/C853)^2+(Parameters!$E$7)^2))*1/(Parameters!$E$8))/((SQRT((Parameters!$E$6/C853)^2+(Parameters!$E$7)^2))+1/(Parameters!$E$8)))+(SQRT((Parameters!$E$4)^2+(Parameters!$E$5)^2)))</f>
        <v>26.575212160880252</v>
      </c>
      <c r="H853" s="15">
        <f t="shared" si="27"/>
        <v>9.6688607219819946</v>
      </c>
    </row>
    <row r="854" spans="2:8" x14ac:dyDescent="0.25">
      <c r="B854" s="15">
        <v>851</v>
      </c>
      <c r="C854" s="15">
        <f>(Data!$G$5-B854)/Data!$G$5</f>
        <v>0.43266666666666664</v>
      </c>
      <c r="D854" s="15">
        <f>Data!$C$11^2/((Parameters!$E$4+Parameters!$E$6/C854)^2+(Parameters!$E$5+Parameters!$E$7)^2)</f>
        <v>696.19187641131407</v>
      </c>
      <c r="E854" s="15">
        <f t="shared" si="26"/>
        <v>26.385448194247413</v>
      </c>
      <c r="F854" s="15">
        <f>3/(Data!$G$5*PI()/30)*D854*Parameters!$E$6/C854</f>
        <v>108.65272435084221</v>
      </c>
      <c r="G854" s="15">
        <f>Data!$C$11/((((SQRT((Parameters!$E$6/C854)^2+(Parameters!$E$7)^2))*1/(Parameters!$E$8))/((SQRT((Parameters!$E$6/C854)^2+(Parameters!$E$7)^2))+1/(Parameters!$E$8)))+(SQRT((Parameters!$E$4)^2+(Parameters!$E$5)^2)))</f>
        <v>26.557892639122301</v>
      </c>
      <c r="H854" s="15">
        <f t="shared" si="27"/>
        <v>9.6827517707255808</v>
      </c>
    </row>
    <row r="855" spans="2:8" x14ac:dyDescent="0.25">
      <c r="B855" s="15">
        <v>852</v>
      </c>
      <c r="C855" s="15">
        <f>(Data!$G$5-B855)/Data!$G$5</f>
        <v>0.432</v>
      </c>
      <c r="D855" s="15">
        <f>Data!$C$11^2/((Parameters!$E$4+Parameters!$E$6/C855)^2+(Parameters!$E$5+Parameters!$E$7)^2)</f>
        <v>695.29880871750186</v>
      </c>
      <c r="E855" s="15">
        <f t="shared" si="26"/>
        <v>26.368519274269115</v>
      </c>
      <c r="F855" s="15">
        <f>3/(Data!$G$5*PI()/30)*D855*Parameters!$E$6/C855</f>
        <v>108.68080463371469</v>
      </c>
      <c r="G855" s="15">
        <f>Data!$C$11/((((SQRT((Parameters!$E$6/C855)^2+(Parameters!$E$7)^2))*1/(Parameters!$E$8))/((SQRT((Parameters!$E$6/C855)^2+(Parameters!$E$7)^2))+1/(Parameters!$E$8)))+(SQRT((Parameters!$E$4)^2+(Parameters!$E$5)^2)))</f>
        <v>26.540538015980626</v>
      </c>
      <c r="H855" s="15">
        <f t="shared" si="27"/>
        <v>9.696635214827559</v>
      </c>
    </row>
    <row r="856" spans="2:8" x14ac:dyDescent="0.25">
      <c r="B856" s="15">
        <v>853</v>
      </c>
      <c r="C856" s="15">
        <f>(Data!$G$5-B856)/Data!$G$5</f>
        <v>0.43133333333333335</v>
      </c>
      <c r="D856" s="15">
        <f>Data!$C$11^2/((Parameters!$E$4+Parameters!$E$6/C856)^2+(Parameters!$E$5+Parameters!$E$7)^2)</f>
        <v>694.40421228093021</v>
      </c>
      <c r="E856" s="15">
        <f t="shared" si="26"/>
        <v>26.351550472048704</v>
      </c>
      <c r="F856" s="15">
        <f>3/(Data!$G$5*PI()/30)*D856*Parameters!$E$6/C856</f>
        <v>108.70873239394467</v>
      </c>
      <c r="G856" s="15">
        <f>Data!$C$11/((((SQRT((Parameters!$E$6/C856)^2+(Parameters!$E$7)^2))*1/(Parameters!$E$8))/((SQRT((Parameters!$E$6/C856)^2+(Parameters!$E$7)^2))+1/(Parameters!$E$8)))+(SQRT((Parameters!$E$4)^2+(Parameters!$E$5)^2)))</f>
        <v>26.523148213095016</v>
      </c>
      <c r="H856" s="15">
        <f t="shared" si="27"/>
        <v>9.7105109158201213</v>
      </c>
    </row>
    <row r="857" spans="2:8" x14ac:dyDescent="0.25">
      <c r="B857" s="15">
        <v>854</v>
      </c>
      <c r="C857" s="15">
        <f>(Data!$G$5-B857)/Data!$G$5</f>
        <v>0.43066666666666664</v>
      </c>
      <c r="D857" s="15">
        <f>Data!$C$11^2/((Parameters!$E$4+Parameters!$E$6/C857)^2+(Parameters!$E$5+Parameters!$E$7)^2)</f>
        <v>693.50808509766637</v>
      </c>
      <c r="E857" s="15">
        <f t="shared" si="26"/>
        <v>26.334541672443557</v>
      </c>
      <c r="F857" s="15">
        <f>3/(Data!$G$5*PI()/30)*D857*Parameters!$E$6/C857</f>
        <v>108.73650660902214</v>
      </c>
      <c r="G857" s="15">
        <f>Data!$C$11/((((SQRT((Parameters!$E$6/C857)^2+(Parameters!$E$7)^2))*1/(Parameters!$E$8))/((SQRT((Parameters!$E$6/C857)^2+(Parameters!$E$7)^2))+1/(Parameters!$E$8)))+(SQRT((Parameters!$E$4)^2+(Parameters!$E$5)^2)))</f>
        <v>26.505723151935573</v>
      </c>
      <c r="H857" s="15">
        <f t="shared" si="27"/>
        <v>9.7243787343431123</v>
      </c>
    </row>
    <row r="858" spans="2:8" x14ac:dyDescent="0.25">
      <c r="B858" s="15">
        <v>855</v>
      </c>
      <c r="C858" s="15">
        <f>(Data!$G$5-B858)/Data!$G$5</f>
        <v>0.43</v>
      </c>
      <c r="D858" s="15">
        <f>Data!$C$11^2/((Parameters!$E$4+Parameters!$E$6/C858)^2+(Parameters!$E$5+Parameters!$E$7)^2)</f>
        <v>692.61042517081262</v>
      </c>
      <c r="E858" s="15">
        <f t="shared" si="26"/>
        <v>26.317492759965045</v>
      </c>
      <c r="F858" s="15">
        <f>3/(Data!$G$5*PI()/30)*D858*Parameters!$E$6/C858</f>
        <v>108.76412625120057</v>
      </c>
      <c r="G858" s="15">
        <f>Data!$C$11/((((SQRT((Parameters!$E$6/C858)^2+(Parameters!$E$7)^2))*1/(Parameters!$E$8))/((SQRT((Parameters!$E$6/C858)^2+(Parameters!$E$7)^2))+1/(Parameters!$E$8)))+(SQRT((Parameters!$E$4)^2+(Parameters!$E$5)^2)))</f>
        <v>26.488262753802442</v>
      </c>
      <c r="H858" s="15">
        <f t="shared" si="27"/>
        <v>9.7382385301392063</v>
      </c>
    </row>
    <row r="859" spans="2:8" x14ac:dyDescent="0.25">
      <c r="B859" s="15">
        <v>856</v>
      </c>
      <c r="C859" s="15">
        <f>(Data!$G$5-B859)/Data!$G$5</f>
        <v>0.42933333333333334</v>
      </c>
      <c r="D859" s="15">
        <f>Data!$C$11^2/((Parameters!$E$4+Parameters!$E$6/C859)^2+(Parameters!$E$5+Parameters!$E$7)^2)</f>
        <v>691.71123051061579</v>
      </c>
      <c r="E859" s="15">
        <f t="shared" si="26"/>
        <v>26.300403618777711</v>
      </c>
      <c r="F859" s="15">
        <f>3/(Data!$G$5*PI()/30)*D859*Parameters!$E$6/C859</f>
        <v>108.79159028747365</v>
      </c>
      <c r="G859" s="15">
        <f>Data!$C$11/((((SQRT((Parameters!$E$6/C859)^2+(Parameters!$E$7)^2))*1/(Parameters!$E$8))/((SQRT((Parameters!$E$6/C859)^2+(Parameters!$E$7)^2))+1/(Parameters!$E$8)))+(SQRT((Parameters!$E$4)^2+(Parameters!$E$5)^2)))</f>
        <v>26.470766939825527</v>
      </c>
      <c r="H859" s="15">
        <f t="shared" si="27"/>
        <v>9.7520901620491038</v>
      </c>
    </row>
    <row r="860" spans="2:8" x14ac:dyDescent="0.25">
      <c r="B860" s="15">
        <v>857</v>
      </c>
      <c r="C860" s="15">
        <f>(Data!$G$5-B860)/Data!$G$5</f>
        <v>0.42866666666666664</v>
      </c>
      <c r="D860" s="15">
        <f>Data!$C$11^2/((Parameters!$E$4+Parameters!$E$6/C860)^2+(Parameters!$E$5+Parameters!$E$7)^2)</f>
        <v>690.8104991345798</v>
      </c>
      <c r="E860" s="15">
        <f t="shared" si="26"/>
        <v>26.283274132698534</v>
      </c>
      <c r="F860" s="15">
        <f>3/(Data!$G$5*PI()/30)*D860*Parameters!$E$6/C860</f>
        <v>108.81889767955212</v>
      </c>
      <c r="G860" s="15">
        <f>Data!$C$11/((((SQRT((Parameters!$E$6/C860)^2+(Parameters!$E$7)^2))*1/(Parameters!$E$8))/((SQRT((Parameters!$E$6/C860)^2+(Parameters!$E$7)^2))+1/(Parameters!$E$8)))+(SQRT((Parameters!$E$4)^2+(Parameters!$E$5)^2)))</f>
        <v>26.453235630964219</v>
      </c>
      <c r="H860" s="15">
        <f t="shared" si="27"/>
        <v>9.7659334880066684</v>
      </c>
    </row>
    <row r="861" spans="2:8" x14ac:dyDescent="0.25">
      <c r="B861" s="15">
        <v>858</v>
      </c>
      <c r="C861" s="15">
        <f>(Data!$G$5-B861)/Data!$G$5</f>
        <v>0.42799999999999999</v>
      </c>
      <c r="D861" s="15">
        <f>Data!$C$11^2/((Parameters!$E$4+Parameters!$E$6/C861)^2+(Parameters!$E$5+Parameters!$E$7)^2)</f>
        <v>689.9082290675783</v>
      </c>
      <c r="E861" s="15">
        <f t="shared" si="26"/>
        <v>26.266104185196141</v>
      </c>
      <c r="F861" s="15">
        <f>3/(Data!$G$5*PI()/30)*D861*Parameters!$E$6/C861</f>
        <v>108.84604738384026</v>
      </c>
      <c r="G861" s="15">
        <f>Data!$C$11/((((SQRT((Parameters!$E$6/C861)^2+(Parameters!$E$7)^2))*1/(Parameters!$E$8))/((SQRT((Parameters!$E$6/C861)^2+(Parameters!$E$7)^2))+1/(Parameters!$E$8)))+(SQRT((Parameters!$E$4)^2+(Parameters!$E$5)^2)))</f>
        <v>26.435668748007135</v>
      </c>
      <c r="H861" s="15">
        <f t="shared" si="27"/>
        <v>9.7797683650340712</v>
      </c>
    </row>
    <row r="862" spans="2:8" x14ac:dyDescent="0.25">
      <c r="B862" s="15">
        <v>859</v>
      </c>
      <c r="C862" s="15">
        <f>(Data!$G$5-B862)/Data!$G$5</f>
        <v>0.42733333333333334</v>
      </c>
      <c r="D862" s="15">
        <f>Data!$C$11^2/((Parameters!$E$4+Parameters!$E$6/C862)^2+(Parameters!$E$5+Parameters!$E$7)^2)</f>
        <v>689.00441834196647</v>
      </c>
      <c r="E862" s="15">
        <f t="shared" si="26"/>
        <v>26.248893659390038</v>
      </c>
      <c r="F862" s="15">
        <f>3/(Data!$G$5*PI()/30)*D862*Parameters!$E$6/C862</f>
        <v>108.87303835141229</v>
      </c>
      <c r="G862" s="15">
        <f>Data!$C$11/((((SQRT((Parameters!$E$6/C862)^2+(Parameters!$E$7)^2))*1/(Parameters!$E$8))/((SQRT((Parameters!$E$6/C862)^2+(Parameters!$E$7)^2))+1/(Parameters!$E$8)))+(SQRT((Parameters!$E$4)^2+(Parameters!$E$5)^2)))</f>
        <v>26.418066211571805</v>
      </c>
      <c r="H862" s="15">
        <f t="shared" si="27"/>
        <v>9.7935946492368764</v>
      </c>
    </row>
    <row r="863" spans="2:8" x14ac:dyDescent="0.25">
      <c r="B863" s="15">
        <v>860</v>
      </c>
      <c r="C863" s="15">
        <f>(Data!$G$5-B863)/Data!$G$5</f>
        <v>0.42666666666666669</v>
      </c>
      <c r="D863" s="15">
        <f>Data!$C$11^2/((Parameters!$E$4+Parameters!$E$6/C863)^2+(Parameters!$E$5+Parameters!$E$7)^2)</f>
        <v>688.09906499769738</v>
      </c>
      <c r="E863" s="15">
        <f t="shared" si="26"/>
        <v>26.231642438049839</v>
      </c>
      <c r="F863" s="15">
        <f>3/(Data!$G$5*PI()/30)*D863*Parameters!$E$6/C863</f>
        <v>108.89986952798908</v>
      </c>
      <c r="G863" s="15">
        <f>Data!$C$11/((((SQRT((Parameters!$E$6/C863)^2+(Parameters!$E$7)^2))*1/(Parameters!$E$8))/((SQRT((Parameters!$E$6/C863)^2+(Parameters!$E$7)^2))+1/(Parameters!$E$8)))+(SQRT((Parameters!$E$4)^2+(Parameters!$E$5)^2)))</f>
        <v>26.40042794210445</v>
      </c>
      <c r="H863" s="15">
        <f t="shared" si="27"/>
        <v>9.8074121957991682</v>
      </c>
    </row>
    <row r="864" spans="2:8" x14ac:dyDescent="0.25">
      <c r="B864" s="15">
        <v>861</v>
      </c>
      <c r="C864" s="15">
        <f>(Data!$G$5-B864)/Data!$G$5</f>
        <v>0.42599999999999999</v>
      </c>
      <c r="D864" s="15">
        <f>Data!$C$11^2/((Parameters!$E$4+Parameters!$E$6/C864)^2+(Parameters!$E$5+Parameters!$E$7)^2)</f>
        <v>687.19216708243641</v>
      </c>
      <c r="E864" s="15">
        <f t="shared" si="26"/>
        <v>26.214350403594526</v>
      </c>
      <c r="F864" s="15">
        <f>3/(Data!$G$5*PI()/30)*D864*Parameters!$E$6/C864</f>
        <v>108.92653985391445</v>
      </c>
      <c r="G864" s="15">
        <f>Data!$C$11/((((SQRT((Parameters!$E$6/C864)^2+(Parameters!$E$7)^2))*1/(Parameters!$E$8))/((SQRT((Parameters!$E$6/C864)^2+(Parameters!$E$7)^2))+1/(Parameters!$E$8)))+(SQRT((Parameters!$E$4)^2+(Parameters!$E$5)^2)))</f>
        <v>26.382753859879639</v>
      </c>
      <c r="H864" s="15">
        <f t="shared" si="27"/>
        <v>9.8212208589785863</v>
      </c>
    </row>
    <row r="865" spans="2:8" x14ac:dyDescent="0.25">
      <c r="B865" s="15">
        <v>862</v>
      </c>
      <c r="C865" s="15">
        <f>(Data!$G$5-B865)/Data!$G$5</f>
        <v>0.42533333333333334</v>
      </c>
      <c r="D865" s="15">
        <f>Data!$C$11^2/((Parameters!$E$4+Parameters!$E$6/C865)^2+(Parameters!$E$5+Parameters!$E$7)^2)</f>
        <v>686.28372265167741</v>
      </c>
      <c r="E865" s="15">
        <f t="shared" si="26"/>
        <v>26.197017438091638</v>
      </c>
      <c r="F865" s="15">
        <f>3/(Data!$G$5*PI()/30)*D865*Parameters!$E$6/C865</f>
        <v>108.95304826413138</v>
      </c>
      <c r="G865" s="15">
        <f>Data!$C$11/((((SQRT((Parameters!$E$6/C865)^2+(Parameters!$E$7)^2))*1/(Parameters!$E$8))/((SQRT((Parameters!$E$6/C865)^2+(Parameters!$E$7)^2))+1/(Parameters!$E$8)))+(SQRT((Parameters!$E$4)^2+(Parameters!$E$5)^2)))</f>
        <v>26.365043885000066</v>
      </c>
      <c r="H865" s="15">
        <f t="shared" si="27"/>
        <v>9.8350204921013891</v>
      </c>
    </row>
    <row r="866" spans="2:8" x14ac:dyDescent="0.25">
      <c r="B866" s="15">
        <v>863</v>
      </c>
      <c r="C866" s="15">
        <f>(Data!$G$5-B866)/Data!$G$5</f>
        <v>0.42466666666666669</v>
      </c>
      <c r="D866" s="15">
        <f>Data!$C$11^2/((Parameters!$E$4+Parameters!$E$6/C866)^2+(Parameters!$E$5+Parameters!$E$7)^2)</f>
        <v>685.37372976886081</v>
      </c>
      <c r="E866" s="15">
        <f t="shared" si="26"/>
        <v>26.179643423256568</v>
      </c>
      <c r="F866" s="15">
        <f>3/(Data!$G$5*PI()/30)*D866*Parameters!$E$6/C866</f>
        <v>108.97939368815857</v>
      </c>
      <c r="G866" s="15">
        <f>Data!$C$11/((((SQRT((Parameters!$E$6/C866)^2+(Parameters!$E$7)^2))*1/(Parameters!$E$8))/((SQRT((Parameters!$E$6/C866)^2+(Parameters!$E$7)^2))+1/(Parameters!$E$8)))+(SQRT((Parameters!$E$4)^2+(Parameters!$E$5)^2)))</f>
        <v>26.347297937396267</v>
      </c>
      <c r="H866" s="15">
        <f t="shared" si="27"/>
        <v>9.8488109475574852</v>
      </c>
    </row>
    <row r="867" spans="2:8" x14ac:dyDescent="0.25">
      <c r="B867" s="15">
        <v>864</v>
      </c>
      <c r="C867" s="15">
        <f>(Data!$G$5-B867)/Data!$G$5</f>
        <v>0.42399999999999999</v>
      </c>
      <c r="D867" s="15">
        <f>Data!$C$11^2/((Parameters!$E$4+Parameters!$E$6/C867)^2+(Parameters!$E$5+Parameters!$E$7)^2)</f>
        <v>684.4621865054911</v>
      </c>
      <c r="E867" s="15">
        <f t="shared" si="26"/>
        <v>26.16222824045175</v>
      </c>
      <c r="F867" s="15">
        <f>3/(Data!$G$5*PI()/30)*D867*Parameters!$E$6/C867</f>
        <v>109.00557505006623</v>
      </c>
      <c r="G867" s="15">
        <f>Data!$C$11/((((SQRT((Parameters!$E$6/C867)^2+(Parameters!$E$7)^2))*1/(Parameters!$E$8))/((SQRT((Parameters!$E$6/C867)^2+(Parameters!$E$7)^2))+1/(Parameters!$E$8)))+(SQRT((Parameters!$E$4)^2+(Parameters!$E$5)^2)))</f>
        <v>26.329515936826297</v>
      </c>
      <c r="H867" s="15">
        <f t="shared" si="27"/>
        <v>9.8625920767954263</v>
      </c>
    </row>
    <row r="868" spans="2:8" x14ac:dyDescent="0.25">
      <c r="B868" s="15">
        <v>865</v>
      </c>
      <c r="C868" s="15">
        <f>(Data!$G$5-B868)/Data!$G$5</f>
        <v>0.42333333333333334</v>
      </c>
      <c r="D868" s="15">
        <f>Data!$C$11^2/((Parameters!$E$4+Parameters!$E$6/C868)^2+(Parameters!$E$5+Parameters!$E$7)^2)</f>
        <v>683.54909094125742</v>
      </c>
      <c r="E868" s="15">
        <f t="shared" si="26"/>
        <v>26.14477177068596</v>
      </c>
      <c r="F868" s="15">
        <f>3/(Data!$G$5*PI()/30)*D868*Parameters!$E$6/C868</f>
        <v>109.03159126845274</v>
      </c>
      <c r="G868" s="15">
        <f>Data!$C$11/((((SQRT((Parameters!$E$6/C868)^2+(Parameters!$E$7)^2))*1/(Parameters!$E$8))/((SQRT((Parameters!$E$6/C868)^2+(Parameters!$E$7)^2))+1/(Parameters!$E$8)))+(SQRT((Parameters!$E$4)^2+(Parameters!$E$5)^2)))</f>
        <v>26.311697802875539</v>
      </c>
      <c r="H868" s="15">
        <f t="shared" si="27"/>
        <v>9.876363730317415</v>
      </c>
    </row>
    <row r="869" spans="2:8" x14ac:dyDescent="0.25">
      <c r="B869" s="15">
        <v>866</v>
      </c>
      <c r="C869" s="15">
        <f>(Data!$G$5-B869)/Data!$G$5</f>
        <v>0.42266666666666669</v>
      </c>
      <c r="D869" s="15">
        <f>Data!$C$11^2/((Parameters!$E$4+Parameters!$E$6/C869)^2+(Parameters!$E$5+Parameters!$E$7)^2)</f>
        <v>682.63444116415224</v>
      </c>
      <c r="E869" s="15">
        <f t="shared" si="26"/>
        <v>26.127273894613502</v>
      </c>
      <c r="F869" s="15">
        <f>3/(Data!$G$5*PI()/30)*D869*Parameters!$E$6/C869</f>
        <v>109.05744125642016</v>
      </c>
      <c r="G869" s="15">
        <f>Data!$C$11/((((SQRT((Parameters!$E$6/C869)^2+(Parameters!$E$7)^2))*1/(Parameters!$E$8))/((SQRT((Parameters!$E$6/C869)^2+(Parameters!$E$7)^2))+1/(Parameters!$E$8)))+(SQRT((Parameters!$E$4)^2+(Parameters!$E$5)^2)))</f>
        <v>26.293843454956349</v>
      </c>
      <c r="H869" s="15">
        <f t="shared" si="27"/>
        <v>9.8901257576742339</v>
      </c>
    </row>
    <row r="870" spans="2:8" x14ac:dyDescent="0.25">
      <c r="B870" s="15">
        <v>867</v>
      </c>
      <c r="C870" s="15">
        <f>(Data!$G$5-B870)/Data!$G$5</f>
        <v>0.42199999999999999</v>
      </c>
      <c r="D870" s="15">
        <f>Data!$C$11^2/((Parameters!$E$4+Parameters!$E$6/C870)^2+(Parameters!$E$5+Parameters!$E$7)^2)</f>
        <v>681.7182352705945</v>
      </c>
      <c r="E870" s="15">
        <f t="shared" si="26"/>
        <v>26.109734492533519</v>
      </c>
      <c r="F870" s="15">
        <f>3/(Data!$G$5*PI()/30)*D870*Parameters!$E$6/C870</f>
        <v>109.08312392155075</v>
      </c>
      <c r="G870" s="15">
        <f>Data!$C$11/((((SQRT((Parameters!$E$6/C870)^2+(Parameters!$E$7)^2))*1/(Parameters!$E$8))/((SQRT((Parameters!$E$6/C870)^2+(Parameters!$E$7)^2))+1/(Parameters!$E$8)))+(SQRT((Parameters!$E$4)^2+(Parameters!$E$5)^2)))</f>
        <v>26.275952812307811</v>
      </c>
      <c r="H870" s="15">
        <f t="shared" si="27"/>
        <v>9.9038780074602393</v>
      </c>
    </row>
    <row r="871" spans="2:8" x14ac:dyDescent="0.25">
      <c r="B871" s="15">
        <v>868</v>
      </c>
      <c r="C871" s="15">
        <f>(Data!$G$5-B871)/Data!$G$5</f>
        <v>0.42133333333333334</v>
      </c>
      <c r="D871" s="15">
        <f>Data!$C$11^2/((Parameters!$E$4+Parameters!$E$6/C871)^2+(Parameters!$E$5+Parameters!$E$7)^2)</f>
        <v>680.80047136555072</v>
      </c>
      <c r="E871" s="15">
        <f t="shared" si="26"/>
        <v>26.09215344438919</v>
      </c>
      <c r="F871" s="15">
        <f>3/(Data!$G$5*PI()/30)*D871*Parameters!$E$6/C871</f>
        <v>109.1086381658826</v>
      </c>
      <c r="G871" s="15">
        <f>Data!$C$11/((((SQRT((Parameters!$E$6/C871)^2+(Parameters!$E$7)^2))*1/(Parameters!$E$8))/((SQRT((Parameters!$E$6/C871)^2+(Parameters!$E$7)^2))+1/(Parameters!$E$8)))+(SQRT((Parameters!$E$4)^2+(Parameters!$E$5)^2)))</f>
        <v>26.25802579399549</v>
      </c>
      <c r="H871" s="15">
        <f t="shared" si="27"/>
        <v>9.9176203273082439</v>
      </c>
    </row>
    <row r="872" spans="2:8" x14ac:dyDescent="0.25">
      <c r="B872" s="15">
        <v>869</v>
      </c>
      <c r="C872" s="15">
        <f>(Data!$G$5-B872)/Data!$G$5</f>
        <v>0.42066666666666669</v>
      </c>
      <c r="D872" s="15">
        <f>Data!$C$11^2/((Parameters!$E$4+Parameters!$E$6/C872)^2+(Parameters!$E$5+Parameters!$E$7)^2)</f>
        <v>679.88114756265918</v>
      </c>
      <c r="E872" s="15">
        <f t="shared" si="26"/>
        <v>26.074530629767033</v>
      </c>
      <c r="F872" s="15">
        <f>3/(Data!$G$5*PI()/30)*D872*Parameters!$E$6/C872</f>
        <v>109.13398288588557</v>
      </c>
      <c r="G872" s="15">
        <f>Data!$C$11/((((SQRT((Parameters!$E$6/C872)^2+(Parameters!$E$7)^2))*1/(Parameters!$E$8))/((SQRT((Parameters!$E$6/C872)^2+(Parameters!$E$7)^2))+1/(Parameters!$E$8)))+(SQRT((Parameters!$E$4)^2+(Parameters!$E$5)^2)))</f>
        <v>26.240062318911104</v>
      </c>
      <c r="H872" s="15">
        <f t="shared" si="27"/>
        <v>9.9313525638844329</v>
      </c>
    </row>
    <row r="873" spans="2:8" x14ac:dyDescent="0.25">
      <c r="B873" s="15">
        <v>870</v>
      </c>
      <c r="C873" s="15">
        <f>(Data!$G$5-B873)/Data!$G$5</f>
        <v>0.42</v>
      </c>
      <c r="D873" s="15">
        <f>Data!$C$11^2/((Parameters!$E$4+Parameters!$E$6/C873)^2+(Parameters!$E$5+Parameters!$E$7)^2)</f>
        <v>678.96026198435379</v>
      </c>
      <c r="E873" s="15">
        <f t="shared" si="26"/>
        <v>26.056865927896123</v>
      </c>
      <c r="F873" s="15">
        <f>3/(Data!$G$5*PI()/30)*D873*Parameters!$E$6/C873</f>
        <v>109.15915697243717</v>
      </c>
      <c r="G873" s="15">
        <f>Data!$C$11/((((SQRT((Parameters!$E$6/C873)^2+(Parameters!$E$7)^2))*1/(Parameters!$E$8))/((SQRT((Parameters!$E$6/C873)^2+(Parameters!$E$7)^2))+1/(Parameters!$E$8)))+(SQRT((Parameters!$E$4)^2+(Parameters!$E$5)^2)))</f>
        <v>26.22206230577228</v>
      </c>
      <c r="H873" s="15">
        <f t="shared" si="27"/>
        <v>9.9450745628832458</v>
      </c>
    </row>
    <row r="874" spans="2:8" x14ac:dyDescent="0.25">
      <c r="B874" s="15">
        <v>871</v>
      </c>
      <c r="C874" s="15">
        <f>(Data!$G$5-B874)/Data!$G$5</f>
        <v>0.41933333333333334</v>
      </c>
      <c r="D874" s="15">
        <f>Data!$C$11^2/((Parameters!$E$4+Parameters!$E$6/C874)^2+(Parameters!$E$5+Parameters!$E$7)^2)</f>
        <v>678.03781276199072</v>
      </c>
      <c r="E874" s="15">
        <f t="shared" si="26"/>
        <v>26.039159217647384</v>
      </c>
      <c r="F874" s="15">
        <f>3/(Data!$G$5*PI()/30)*D874*Parameters!$E$6/C874</f>
        <v>109.18415931079839</v>
      </c>
      <c r="G874" s="15">
        <f>Data!$C$11/((((SQRT((Parameters!$E$6/C874)^2+(Parameters!$E$7)^2))*1/(Parameters!$E$8))/((SQRT((Parameters!$E$6/C874)^2+(Parameters!$E$7)^2))+1/(Parameters!$E$8)))+(SQRT((Parameters!$E$4)^2+(Parameters!$E$5)^2)))</f>
        <v>26.204025673122288</v>
      </c>
      <c r="H874" s="15">
        <f t="shared" si="27"/>
        <v>9.958786169022245</v>
      </c>
    </row>
    <row r="875" spans="2:8" x14ac:dyDescent="0.25">
      <c r="B875" s="15">
        <v>872</v>
      </c>
      <c r="C875" s="15">
        <f>(Data!$G$5-B875)/Data!$G$5</f>
        <v>0.41866666666666669</v>
      </c>
      <c r="D875" s="15">
        <f>Data!$C$11^2/((Parameters!$E$4+Parameters!$E$6/C875)^2+(Parameters!$E$5+Parameters!$E$7)^2)</f>
        <v>677.11379803597379</v>
      </c>
      <c r="E875" s="15">
        <f t="shared" si="26"/>
        <v>26.021410377532842</v>
      </c>
      <c r="F875" s="15">
        <f>3/(Data!$G$5*PI()/30)*D875*Parameters!$E$6/C875</f>
        <v>109.20898878058921</v>
      </c>
      <c r="G875" s="15">
        <f>Data!$C$11/((((SQRT((Parameters!$E$6/C875)^2+(Parameters!$E$7)^2))*1/(Parameters!$E$8))/((SQRT((Parameters!$E$6/C875)^2+(Parameters!$E$7)^2))+1/(Parameters!$E$8)))+(SQRT((Parameters!$E$4)^2+(Parameters!$E$5)^2)))</f>
        <v>26.185952339329734</v>
      </c>
      <c r="H875" s="15">
        <f t="shared" si="27"/>
        <v>9.9724872260369466</v>
      </c>
    </row>
    <row r="876" spans="2:8" x14ac:dyDescent="0.25">
      <c r="B876" s="15">
        <v>873</v>
      </c>
      <c r="C876" s="15">
        <f>(Data!$G$5-B876)/Data!$G$5</f>
        <v>0.41799999999999998</v>
      </c>
      <c r="D876" s="15">
        <f>Data!$C$11^2/((Parameters!$E$4+Parameters!$E$6/C876)^2+(Parameters!$E$5+Parameters!$E$7)^2)</f>
        <v>676.18821595588213</v>
      </c>
      <c r="E876" s="15">
        <f t="shared" si="26"/>
        <v>26.003619285704868</v>
      </c>
      <c r="F876" s="15">
        <f>3/(Data!$G$5*PI()/30)*D876*Parameters!$E$6/C876</f>
        <v>109.23364425576429</v>
      </c>
      <c r="G876" s="15">
        <f>Data!$C$11/((((SQRT((Parameters!$E$6/C876)^2+(Parameters!$E$7)^2))*1/(Parameters!$E$8))/((SQRT((Parameters!$E$6/C876)^2+(Parameters!$E$7)^2))+1/(Parameters!$E$8)))+(SQRT((Parameters!$E$4)^2+(Parameters!$E$5)^2)))</f>
        <v>26.167842222588337</v>
      </c>
      <c r="H876" s="15">
        <f t="shared" si="27"/>
        <v>9.986177576675626</v>
      </c>
    </row>
    <row r="877" spans="2:8" x14ac:dyDescent="0.25">
      <c r="B877" s="15">
        <v>874</v>
      </c>
      <c r="C877" s="15">
        <f>(Data!$G$5-B877)/Data!$G$5</f>
        <v>0.41733333333333333</v>
      </c>
      <c r="D877" s="15">
        <f>Data!$C$11^2/((Parameters!$E$4+Parameters!$E$6/C877)^2+(Parameters!$E$5+Parameters!$E$7)^2)</f>
        <v>675.26106468060038</v>
      </c>
      <c r="E877" s="15">
        <f t="shared" si="26"/>
        <v>25.985785819955503</v>
      </c>
      <c r="F877" s="15">
        <f>3/(Data!$G$5*PI()/30)*D877*Parameters!$E$6/C877</f>
        <v>109.25812460458873</v>
      </c>
      <c r="G877" s="15">
        <f>Data!$C$11/((((SQRT((Parameters!$E$6/C877)^2+(Parameters!$E$7)^2))*1/(Parameters!$E$8))/((SQRT((Parameters!$E$6/C877)^2+(Parameters!$E$7)^2))+1/(Parameters!$E$8)))+(SQRT((Parameters!$E$4)^2+(Parameters!$E$5)^2)))</f>
        <v>26.149695240916586</v>
      </c>
      <c r="H877" s="15">
        <f t="shared" si="27"/>
        <v>9.9998570626941525</v>
      </c>
    </row>
    <row r="878" spans="2:8" x14ac:dyDescent="0.25">
      <c r="B878" s="15">
        <v>875</v>
      </c>
      <c r="C878" s="15">
        <f>(Data!$G$5-B878)/Data!$G$5</f>
        <v>0.41666666666666669</v>
      </c>
      <c r="D878" s="15">
        <f>Data!$C$11^2/((Parameters!$E$4+Parameters!$E$6/C878)^2+(Parameters!$E$5+Parameters!$E$7)^2)</f>
        <v>674.33234237844647</v>
      </c>
      <c r="E878" s="15">
        <f t="shared" si="26"/>
        <v>25.967909857715664</v>
      </c>
      <c r="F878" s="15">
        <f>3/(Data!$G$5*PI()/30)*D878*Parameters!$E$6/C878</f>
        <v>109.28242868961333</v>
      </c>
      <c r="G878" s="15">
        <f>Data!$C$11/((((SQRT((Parameters!$E$6/C878)^2+(Parameters!$E$7)^2))*1/(Parameters!$E$8))/((SQRT((Parameters!$E$6/C878)^2+(Parameters!$E$7)^2))+1/(Parameters!$E$8)))+(SQRT((Parameters!$E$4)^2+(Parameters!$E$5)^2)))</f>
        <v>26.131511312157521</v>
      </c>
      <c r="H878" s="15">
        <f t="shared" si="27"/>
        <v>10.01352552485074</v>
      </c>
    </row>
    <row r="879" spans="2:8" x14ac:dyDescent="0.25">
      <c r="B879" s="15">
        <v>876</v>
      </c>
      <c r="C879" s="15">
        <f>(Data!$G$5-B879)/Data!$G$5</f>
        <v>0.41599999999999998</v>
      </c>
      <c r="D879" s="15">
        <f>Data!$C$11^2/((Parameters!$E$4+Parameters!$E$6/C879)^2+(Parameters!$E$5+Parameters!$E$7)^2)</f>
        <v>673.40204722730391</v>
      </c>
      <c r="E879" s="15">
        <f t="shared" si="26"/>
        <v>25.949991276054487</v>
      </c>
      <c r="F879" s="15">
        <f>3/(Data!$G$5*PI()/30)*D879*Parameters!$E$6/C879</f>
        <v>109.30655536765016</v>
      </c>
      <c r="G879" s="15">
        <f>Data!$C$11/((((SQRT((Parameters!$E$6/C879)^2+(Parameters!$E$7)^2))*1/(Parameters!$E$8))/((SQRT((Parameters!$E$6/C879)^2+(Parameters!$E$7)^2))+1/(Parameters!$E$8)))+(SQRT((Parameters!$E$4)^2+(Parameters!$E$5)^2)))</f>
        <v>26.113290353978446</v>
      </c>
      <c r="H879" s="15">
        <f t="shared" si="27"/>
        <v>10.027182802900699</v>
      </c>
    </row>
    <row r="880" spans="2:8" x14ac:dyDescent="0.25">
      <c r="B880" s="15">
        <v>877</v>
      </c>
      <c r="C880" s="15">
        <f>(Data!$G$5-B880)/Data!$G$5</f>
        <v>0.41533333333333333</v>
      </c>
      <c r="D880" s="15">
        <f>Data!$C$11^2/((Parameters!$E$4+Parameters!$E$6/C880)^2+(Parameters!$E$5+Parameters!$E$7)^2)</f>
        <v>672.47017741475304</v>
      </c>
      <c r="E880" s="15">
        <f t="shared" si="26"/>
        <v>25.932029951678544</v>
      </c>
      <c r="F880" s="15">
        <f>3/(Data!$G$5*PI()/30)*D880*Parameters!$E$6/C880</f>
        <v>109.33050348974798</v>
      </c>
      <c r="G880" s="15">
        <f>Data!$C$11/((((SQRT((Parameters!$E$6/C880)^2+(Parameters!$E$7)^2))*1/(Parameters!$E$8))/((SQRT((Parameters!$E$6/C880)^2+(Parameters!$E$7)^2))+1/(Parameters!$E$8)))+(SQRT((Parameters!$E$4)^2+(Parameters!$E$5)^2)))</f>
        <v>26.095032283870637</v>
      </c>
      <c r="H880" s="15">
        <f t="shared" si="27"/>
        <v>10.040828735591187</v>
      </c>
    </row>
    <row r="881" spans="2:8" x14ac:dyDescent="0.25">
      <c r="B881" s="15">
        <v>878</v>
      </c>
      <c r="C881" s="15">
        <f>(Data!$G$5-B881)/Data!$G$5</f>
        <v>0.41466666666666668</v>
      </c>
      <c r="D881" s="15">
        <f>Data!$C$11^2/((Parameters!$E$4+Parameters!$E$6/C881)^2+(Parameters!$E$5+Parameters!$E$7)^2)</f>
        <v>671.53673113820435</v>
      </c>
      <c r="E881" s="15">
        <f t="shared" si="26"/>
        <v>25.914025760931171</v>
      </c>
      <c r="F881" s="15">
        <f>3/(Data!$G$5*PI()/30)*D881*Parameters!$E$6/C881</f>
        <v>109.35427190116752</v>
      </c>
      <c r="G881" s="15">
        <f>Data!$C$11/((((SQRT((Parameters!$E$6/C881)^2+(Parameters!$E$7)^2))*1/(Parameters!$E$8))/((SQRT((Parameters!$E$6/C881)^2+(Parameters!$E$7)^2))+1/(Parameters!$E$8)))+(SQRT((Parameters!$E$4)^2+(Parameters!$E$5)^2)))</f>
        <v>26.076737019149089</v>
      </c>
      <c r="H881" s="15">
        <f t="shared" si="27"/>
        <v>10.054463160655921</v>
      </c>
    </row>
    <row r="882" spans="2:8" x14ac:dyDescent="0.25">
      <c r="B882" s="15">
        <v>879</v>
      </c>
      <c r="C882" s="15">
        <f>(Data!$G$5-B882)/Data!$G$5</f>
        <v>0.41399999999999998</v>
      </c>
      <c r="D882" s="15">
        <f>Data!$C$11^2/((Parameters!$E$4+Parameters!$E$6/C882)^2+(Parameters!$E$5+Parameters!$E$7)^2)</f>
        <v>670.60170660503263</v>
      </c>
      <c r="E882" s="15">
        <f t="shared" si="26"/>
        <v>25.895978579791741</v>
      </c>
      <c r="F882" s="15">
        <f>3/(Data!$G$5*PI()/30)*D882*Parameters!$E$6/C882</f>
        <v>109.37785944135685</v>
      </c>
      <c r="G882" s="15">
        <f>Data!$C$11/((((SQRT((Parameters!$E$6/C882)^2+(Parameters!$E$7)^2))*1/(Parameters!$E$8))/((SQRT((Parameters!$E$6/C882)^2+(Parameters!$E$7)^2))+1/(Parameters!$E$8)))+(SQRT((Parameters!$E$4)^2+(Parameters!$E$5)^2)))</f>
        <v>26.058404476952244</v>
      </c>
      <c r="H882" s="15">
        <f t="shared" si="27"/>
        <v>10.06808591480987</v>
      </c>
    </row>
    <row r="883" spans="2:8" x14ac:dyDescent="0.25">
      <c r="B883" s="15">
        <v>880</v>
      </c>
      <c r="C883" s="15">
        <f>(Data!$G$5-B883)/Data!$G$5</f>
        <v>0.41333333333333333</v>
      </c>
      <c r="D883" s="15">
        <f>Data!$C$11^2/((Parameters!$E$4+Parameters!$E$6/C883)^2+(Parameters!$E$5+Parameters!$E$7)^2)</f>
        <v>669.66510203271218</v>
      </c>
      <c r="E883" s="15">
        <f t="shared" si="26"/>
        <v>25.877888283874945</v>
      </c>
      <c r="F883" s="15">
        <f>3/(Data!$G$5*PI()/30)*D883*Parameters!$E$6/C883</f>
        <v>109.40126494392642</v>
      </c>
      <c r="G883" s="15">
        <f>Data!$C$11/((((SQRT((Parameters!$E$6/C883)^2+(Parameters!$E$7)^2))*1/(Parameters!$E$8))/((SQRT((Parameters!$E$6/C883)^2+(Parameters!$E$7)^2))+1/(Parameters!$E$8)))+(SQRT((Parameters!$E$4)^2+(Parameters!$E$5)^2)))</f>
        <v>26.040034574241691</v>
      </c>
      <c r="H883" s="15">
        <f t="shared" si="27"/>
        <v>10.081696833743914</v>
      </c>
    </row>
    <row r="884" spans="2:8" x14ac:dyDescent="0.25">
      <c r="B884" s="15">
        <v>881</v>
      </c>
      <c r="C884" s="15">
        <f>(Data!$G$5-B884)/Data!$G$5</f>
        <v>0.41266666666666668</v>
      </c>
      <c r="D884" s="15">
        <f>Data!$C$11^2/((Parameters!$E$4+Parameters!$E$6/C884)^2+(Parameters!$E$5+Parameters!$E$7)^2)</f>
        <v>668.72691564895285</v>
      </c>
      <c r="E884" s="15">
        <f t="shared" si="26"/>
        <v>25.859754748430095</v>
      </c>
      <c r="F884" s="15">
        <f>3/(Data!$G$5*PI()/30)*D884*Parameters!$E$6/C884</f>
        <v>109.4244872366244</v>
      </c>
      <c r="G884" s="15">
        <f>Data!$C$11/((((SQRT((Parameters!$E$6/C884)^2+(Parameters!$E$7)^2))*1/(Parameters!$E$8))/((SQRT((Parameters!$E$6/C884)^2+(Parameters!$E$7)^2))+1/(Parameters!$E$8)))+(SQRT((Parameters!$E$4)^2+(Parameters!$E$5)^2)))</f>
        <v>26.021627227801932</v>
      </c>
      <c r="H884" s="15">
        <f t="shared" si="27"/>
        <v>10.095295752119519</v>
      </c>
    </row>
    <row r="885" spans="2:8" x14ac:dyDescent="0.25">
      <c r="B885" s="15">
        <v>882</v>
      </c>
      <c r="C885" s="15">
        <f>(Data!$G$5-B885)/Data!$G$5</f>
        <v>0.41199999999999998</v>
      </c>
      <c r="D885" s="15">
        <f>Data!$C$11^2/((Parameters!$E$4+Parameters!$E$6/C885)^2+(Parameters!$E$5+Parameters!$E$7)^2)</f>
        <v>667.78714569183808</v>
      </c>
      <c r="E885" s="15">
        <f t="shared" si="26"/>
        <v>25.841577848340417</v>
      </c>
      <c r="F885" s="15">
        <f>3/(Data!$G$5*PI()/30)*D885*Parameters!$E$6/C885</f>
        <v>109.44752514131171</v>
      </c>
      <c r="G885" s="15">
        <f>Data!$C$11/((((SQRT((Parameters!$E$6/C885)^2+(Parameters!$E$7)^2))*1/(Parameters!$E$8))/((SQRT((Parameters!$E$6/C885)^2+(Parameters!$E$7)^2))+1/(Parameters!$E$8)))+(SQRT((Parameters!$E$4)^2+(Parameters!$E$5)^2)))</f>
        <v>26.003182354240082</v>
      </c>
      <c r="H885" s="15">
        <f t="shared" si="27"/>
        <v>10.108882503563354</v>
      </c>
    </row>
    <row r="886" spans="2:8" x14ac:dyDescent="0.25">
      <c r="B886" s="15">
        <v>883</v>
      </c>
      <c r="C886" s="15">
        <f>(Data!$G$5-B886)/Data!$G$5</f>
        <v>0.41133333333333333</v>
      </c>
      <c r="D886" s="15">
        <f>Data!$C$11^2/((Parameters!$E$4+Parameters!$E$6/C886)^2+(Parameters!$E$5+Parameters!$E$7)^2)</f>
        <v>666.84579040996334</v>
      </c>
      <c r="E886" s="15">
        <f t="shared" si="26"/>
        <v>25.823357458122352</v>
      </c>
      <c r="F886" s="15">
        <f>3/(Data!$G$5*PI()/30)*D886*Parameters!$E$6/C886</f>
        <v>109.47037747393709</v>
      </c>
      <c r="G886" s="15">
        <f>Data!$C$11/((((SQRT((Parameters!$E$6/C886)^2+(Parameters!$E$7)^2))*1/(Parameters!$E$8))/((SQRT((Parameters!$E$6/C886)^2+(Parameters!$E$7)^2))+1/(Parameters!$E$8)))+(SQRT((Parameters!$E$4)^2+(Parameters!$E$5)^2)))</f>
        <v>25.984699869985587</v>
      </c>
      <c r="H886" s="15">
        <f t="shared" si="27"/>
        <v>10.122456920661904</v>
      </c>
    </row>
    <row r="887" spans="2:8" x14ac:dyDescent="0.25">
      <c r="B887" s="15">
        <v>884</v>
      </c>
      <c r="C887" s="15">
        <f>(Data!$G$5-B887)/Data!$G$5</f>
        <v>0.41066666666666668</v>
      </c>
      <c r="D887" s="15">
        <f>Data!$C$11^2/((Parameters!$E$4+Parameters!$E$6/C887)^2+(Parameters!$E$5+Parameters!$E$7)^2)</f>
        <v>665.90284806257546</v>
      </c>
      <c r="E887" s="15">
        <f t="shared" si="26"/>
        <v>25.805093451924865</v>
      </c>
      <c r="F887" s="15">
        <f>3/(Data!$G$5*PI()/30)*D887*Parameters!$E$6/C887</f>
        <v>109.49304304451202</v>
      </c>
      <c r="G887" s="15">
        <f>Data!$C$11/((((SQRT((Parameters!$E$6/C887)^2+(Parameters!$E$7)^2))*1/(Parameters!$E$8))/((SQRT((Parameters!$E$6/C887)^2+(Parameters!$E$7)^2))+1/(Parameters!$E$8)))+(SQRT((Parameters!$E$4)^2+(Parameters!$E$5)^2)))</f>
        <v>25.966179691289994</v>
      </c>
      <c r="H887" s="15">
        <f t="shared" si="27"/>
        <v>10.136018834956056</v>
      </c>
    </row>
    <row r="888" spans="2:8" x14ac:dyDescent="0.25">
      <c r="B888" s="15">
        <v>885</v>
      </c>
      <c r="C888" s="15">
        <f>(Data!$G$5-B888)/Data!$G$5</f>
        <v>0.41</v>
      </c>
      <c r="D888" s="15">
        <f>Data!$C$11^2/((Parameters!$E$4+Parameters!$E$6/C888)^2+(Parameters!$E$5+Parameters!$E$7)^2)</f>
        <v>664.95831691971398</v>
      </c>
      <c r="E888" s="15">
        <f t="shared" si="26"/>
        <v>25.786785703528736</v>
      </c>
      <c r="F888" s="15">
        <f>3/(Data!$G$5*PI()/30)*D888*Parameters!$E$6/C888</f>
        <v>109.51552065708572</v>
      </c>
      <c r="G888" s="15">
        <f>Data!$C$11/((((SQRT((Parameters!$E$6/C888)^2+(Parameters!$E$7)^2))*1/(Parameters!$E$8))/((SQRT((Parameters!$E$6/C888)^2+(Parameters!$E$7)^2))+1/(Parameters!$E$8)))+(SQRT((Parameters!$E$4)^2+(Parameters!$E$5)^2)))</f>
        <v>25.947621734226637</v>
      </c>
      <c r="H888" s="15">
        <f t="shared" si="27"/>
        <v>10.149568076935671</v>
      </c>
    </row>
    <row r="889" spans="2:8" x14ac:dyDescent="0.25">
      <c r="B889" s="15">
        <v>886</v>
      </c>
      <c r="C889" s="15">
        <f>(Data!$G$5-B889)/Data!$G$5</f>
        <v>0.40933333333333333</v>
      </c>
      <c r="D889" s="15">
        <f>Data!$C$11^2/((Parameters!$E$4+Parameters!$E$6/C889)^2+(Parameters!$E$5+Parameters!$E$7)^2)</f>
        <v>664.01219526235343</v>
      </c>
      <c r="E889" s="15">
        <f t="shared" si="26"/>
        <v>25.768434086345902</v>
      </c>
      <c r="F889" s="15">
        <f>3/(Data!$G$5*PI()/30)*D889*Parameters!$E$6/C889</f>
        <v>109.53780910972004</v>
      </c>
      <c r="G889" s="15">
        <f>Data!$C$11/((((SQRT((Parameters!$E$6/C889)^2+(Parameters!$E$7)^2))*1/(Parameters!$E$8))/((SQRT((Parameters!$E$6/C889)^2+(Parameters!$E$7)^2))+1/(Parameters!$E$8)))+(SQRT((Parameters!$E$4)^2+(Parameters!$E$5)^2)))</f>
        <v>25.929025914690385</v>
      </c>
      <c r="H889" s="15">
        <f t="shared" si="27"/>
        <v>10.163104476034134</v>
      </c>
    </row>
    <row r="890" spans="2:8" x14ac:dyDescent="0.25">
      <c r="B890" s="15">
        <v>887</v>
      </c>
      <c r="C890" s="15">
        <f>(Data!$G$5-B890)/Data!$G$5</f>
        <v>0.40866666666666668</v>
      </c>
      <c r="D890" s="15">
        <f>Data!$C$11^2/((Parameters!$E$4+Parameters!$E$6/C890)^2+(Parameters!$E$5+Parameters!$E$7)^2)</f>
        <v>663.06448138254621</v>
      </c>
      <c r="E890" s="15">
        <f t="shared" si="26"/>
        <v>25.750038473418758</v>
      </c>
      <c r="F890" s="15">
        <f>3/(Data!$G$5*PI()/30)*D890*Parameters!$E$6/C890</f>
        <v>109.55990719446434</v>
      </c>
      <c r="G890" s="15">
        <f>Data!$C$11/((((SQRT((Parameters!$E$6/C890)^2+(Parameters!$E$7)^2))*1/(Parameters!$E$8))/((SQRT((Parameters!$E$6/C890)^2+(Parameters!$E$7)^2))+1/(Parameters!$E$8)))+(SQRT((Parameters!$E$4)^2+(Parameters!$E$5)^2)))</f>
        <v>25.910392148397374</v>
      </c>
      <c r="H890" s="15">
        <f t="shared" si="27"/>
        <v>10.176627860622881</v>
      </c>
    </row>
    <row r="891" spans="2:8" x14ac:dyDescent="0.25">
      <c r="B891" s="15">
        <v>888</v>
      </c>
      <c r="C891" s="15">
        <f>(Data!$G$5-B891)/Data!$G$5</f>
        <v>0.40799999999999997</v>
      </c>
      <c r="D891" s="15">
        <f>Data!$C$11^2/((Parameters!$E$4+Parameters!$E$6/C891)^2+(Parameters!$E$5+Parameters!$E$7)^2)</f>
        <v>662.11517358356627</v>
      </c>
      <c r="E891" s="15">
        <f t="shared" si="26"/>
        <v>25.73159873741945</v>
      </c>
      <c r="F891" s="15">
        <f>3/(Data!$G$5*PI()/30)*D891*Parameters!$E$6/C891</f>
        <v>109.58181369733005</v>
      </c>
      <c r="G891" s="15">
        <f>Data!$C$11/((((SQRT((Parameters!$E$6/C891)^2+(Parameters!$E$7)^2))*1/(Parameters!$E$8))/((SQRT((Parameters!$E$6/C891)^2+(Parameters!$E$7)^2))+1/(Parameters!$E$8)))+(SQRT((Parameters!$E$4)^2+(Parameters!$E$5)^2)))</f>
        <v>25.891720350884729</v>
      </c>
      <c r="H891" s="15">
        <f t="shared" si="27"/>
        <v>10.190138058005893</v>
      </c>
    </row>
    <row r="892" spans="2:8" x14ac:dyDescent="0.25">
      <c r="B892" s="15">
        <v>889</v>
      </c>
      <c r="C892" s="15">
        <f>(Data!$G$5-B892)/Data!$G$5</f>
        <v>0.40733333333333333</v>
      </c>
      <c r="D892" s="15">
        <f>Data!$C$11^2/((Parameters!$E$4+Parameters!$E$6/C892)^2+(Parameters!$E$5+Parameters!$E$7)^2)</f>
        <v>661.16427018005663</v>
      </c>
      <c r="E892" s="15">
        <f t="shared" si="26"/>
        <v>25.713114750649261</v>
      </c>
      <c r="F892" s="15">
        <f>3/(Data!$G$5*PI()/30)*D892*Parameters!$E$6/C892</f>
        <v>109.60352739826567</v>
      </c>
      <c r="G892" s="15">
        <f>Data!$C$11/((((SQRT((Parameters!$E$6/C892)^2+(Parameters!$E$7)^2))*1/(Parameters!$E$8))/((SQRT((Parameters!$E$6/C892)^2+(Parameters!$E$7)^2))+1/(Parameters!$E$8)))+(SQRT((Parameters!$E$4)^2+(Parameters!$E$5)^2)))</f>
        <v>25.873010437510271</v>
      </c>
      <c r="H892" s="15">
        <f t="shared" si="27"/>
        <v>10.203634894414199</v>
      </c>
    </row>
    <row r="893" spans="2:8" x14ac:dyDescent="0.25">
      <c r="B893" s="15">
        <v>890</v>
      </c>
      <c r="C893" s="15">
        <f>(Data!$G$5-B893)/Data!$G$5</f>
        <v>0.40666666666666668</v>
      </c>
      <c r="D893" s="15">
        <f>Data!$C$11^2/((Parameters!$E$4+Parameters!$E$6/C893)^2+(Parameters!$E$5+Parameters!$E$7)^2)</f>
        <v>660.21176949817368</v>
      </c>
      <c r="E893" s="15">
        <f t="shared" si="26"/>
        <v>25.694586385037873</v>
      </c>
      <c r="F893" s="15">
        <f>3/(Data!$G$5*PI()/30)*D893*Parameters!$E$6/C893</f>
        <v>109.62504707113121</v>
      </c>
      <c r="G893" s="15">
        <f>Data!$C$11/((((SQRT((Parameters!$E$6/C893)^2+(Parameters!$E$7)^2))*1/(Parameters!$E$8))/((SQRT((Parameters!$E$6/C893)^2+(Parameters!$E$7)^2))+1/(Parameters!$E$8)))+(SQRT((Parameters!$E$4)^2+(Parameters!$E$5)^2)))</f>
        <v>25.854262323452296</v>
      </c>
      <c r="H893" s="15">
        <f t="shared" si="27"/>
        <v>10.217118195000332</v>
      </c>
    </row>
    <row r="894" spans="2:8" x14ac:dyDescent="0.25">
      <c r="B894" s="15">
        <v>891</v>
      </c>
      <c r="C894" s="15">
        <f>(Data!$G$5-B894)/Data!$G$5</f>
        <v>0.40600000000000003</v>
      </c>
      <c r="D894" s="15">
        <f>Data!$C$11^2/((Parameters!$E$4+Parameters!$E$6/C894)^2+(Parameters!$E$5+Parameters!$E$7)^2)</f>
        <v>659.25766987573729</v>
      </c>
      <c r="E894" s="15">
        <f t="shared" si="26"/>
        <v>25.676013512142756</v>
      </c>
      <c r="F894" s="15">
        <f>3/(Data!$G$5*PI()/30)*D894*Parameters!$E$6/C894</f>
        <v>109.64637148367298</v>
      </c>
      <c r="G894" s="15">
        <f>Data!$C$11/((((SQRT((Parameters!$E$6/C894)^2+(Parameters!$E$7)^2))*1/(Parameters!$E$8))/((SQRT((Parameters!$E$6/C894)^2+(Parameters!$E$7)^2))+1/(Parameters!$E$8)))+(SQRT((Parameters!$E$4)^2+(Parameters!$E$5)^2)))</f>
        <v>25.835475923709254</v>
      </c>
      <c r="H894" s="15">
        <f t="shared" si="27"/>
        <v>10.230587783832767</v>
      </c>
    </row>
    <row r="895" spans="2:8" x14ac:dyDescent="0.25">
      <c r="B895" s="15">
        <v>892</v>
      </c>
      <c r="C895" s="15">
        <f>(Data!$G$5-B895)/Data!$G$5</f>
        <v>0.40533333333333332</v>
      </c>
      <c r="D895" s="15">
        <f>Data!$C$11^2/((Parameters!$E$4+Parameters!$E$6/C895)^2+(Parameters!$E$5+Parameters!$E$7)^2)</f>
        <v>658.30196966237827</v>
      </c>
      <c r="E895" s="15">
        <f t="shared" si="26"/>
        <v>25.657396003148452</v>
      </c>
      <c r="F895" s="15">
        <f>3/(Data!$G$5*PI()/30)*D895*Parameters!$E$6/C895</f>
        <v>109.66749939749802</v>
      </c>
      <c r="G895" s="15">
        <f>Data!$C$11/((((SQRT((Parameters!$E$6/C895)^2+(Parameters!$E$7)^2))*1/(Parameters!$E$8))/((SQRT((Parameters!$E$6/C895)^2+(Parameters!$E$7)^2))+1/(Parameters!$E$8)))+(SQRT((Parameters!$E$4)^2+(Parameters!$E$5)^2)))</f>
        <v>25.816651153099514</v>
      </c>
      <c r="H895" s="15">
        <f t="shared" si="27"/>
        <v>10.244043483890355</v>
      </c>
    </row>
    <row r="896" spans="2:8" x14ac:dyDescent="0.25">
      <c r="B896" s="15">
        <v>893</v>
      </c>
      <c r="C896" s="15">
        <f>(Data!$G$5-B896)/Data!$G$5</f>
        <v>0.40466666666666667</v>
      </c>
      <c r="D896" s="15">
        <f>Data!$C$11^2/((Parameters!$E$4+Parameters!$E$6/C896)^2+(Parameters!$E$5+Parameters!$E$7)^2)</f>
        <v>657.34466721969</v>
      </c>
      <c r="E896" s="15">
        <f t="shared" si="26"/>
        <v>25.638733728865979</v>
      </c>
      <c r="F896" s="15">
        <f>3/(Data!$G$5*PI()/30)*D896*Parameters!$E$6/C896</f>
        <v>109.68842956804868</v>
      </c>
      <c r="G896" s="15">
        <f>Data!$C$11/((((SQRT((Parameters!$E$6/C896)^2+(Parameters!$E$7)^2))*1/(Parameters!$E$8))/((SQRT((Parameters!$E$6/C896)^2+(Parameters!$E$7)^2))+1/(Parameters!$E$8)))+(SQRT((Parameters!$E$4)^2+(Parameters!$E$5)^2)))</f>
        <v>25.797787926261066</v>
      </c>
      <c r="H896" s="15">
        <f t="shared" si="27"/>
        <v>10.257485117056714</v>
      </c>
    </row>
    <row r="897" spans="2:8" x14ac:dyDescent="0.25">
      <c r="B897" s="15">
        <v>894</v>
      </c>
      <c r="C897" s="15">
        <f>(Data!$G$5-B897)/Data!$G$5</f>
        <v>0.40400000000000003</v>
      </c>
      <c r="D897" s="15">
        <f>Data!$C$11^2/((Parameters!$E$4+Parameters!$E$6/C897)^2+(Parameters!$E$5+Parameters!$E$7)^2)</f>
        <v>656.38576092137885</v>
      </c>
      <c r="E897" s="15">
        <f t="shared" si="26"/>
        <v>25.620026559732111</v>
      </c>
      <c r="F897" s="15">
        <f>3/(Data!$G$5*PI()/30)*D897*Parameters!$E$6/C897</f>
        <v>109.70916074457712</v>
      </c>
      <c r="G897" s="15">
        <f>Data!$C$11/((((SQRT((Parameters!$E$6/C897)^2+(Parameters!$E$7)^2))*1/(Parameters!$E$8))/((SQRT((Parameters!$E$6/C897)^2+(Parameters!$E$7)^2))+1/(Parameters!$E$8)))+(SQRT((Parameters!$E$4)^2+(Parameters!$E$5)^2)))</f>
        <v>25.778886157651282</v>
      </c>
      <c r="H897" s="15">
        <f t="shared" si="27"/>
        <v>10.270912504114621</v>
      </c>
    </row>
    <row r="898" spans="2:8" x14ac:dyDescent="0.25">
      <c r="B898" s="15">
        <v>895</v>
      </c>
      <c r="C898" s="15">
        <f>(Data!$G$5-B898)/Data!$G$5</f>
        <v>0.40333333333333332</v>
      </c>
      <c r="D898" s="15">
        <f>Data!$C$11^2/((Parameters!$E$4+Parameters!$E$6/C898)^2+(Parameters!$E$5+Parameters!$E$7)^2)</f>
        <v>655.42524915341812</v>
      </c>
      <c r="E898" s="15">
        <f t="shared" si="26"/>
        <v>25.601274365808788</v>
      </c>
      <c r="F898" s="15">
        <f>3/(Data!$G$5*PI()/30)*D898*Parameters!$E$6/C898</f>
        <v>109.72969167011968</v>
      </c>
      <c r="G898" s="15">
        <f>Data!$C$11/((((SQRT((Parameters!$E$6/C898)^2+(Parameters!$E$7)^2))*1/(Parameters!$E$8))/((SQRT((Parameters!$E$6/C898)^2+(Parameters!$E$7)^2))+1/(Parameters!$E$8)))+(SQRT((Parameters!$E$4)^2+(Parameters!$E$5)^2)))</f>
        <v>25.759945761546614</v>
      </c>
      <c r="H898" s="15">
        <f t="shared" si="27"/>
        <v>10.284325464740379</v>
      </c>
    </row>
    <row r="899" spans="2:8" x14ac:dyDescent="0.25">
      <c r="B899" s="15">
        <v>896</v>
      </c>
      <c r="C899" s="15">
        <f>(Data!$G$5-B899)/Data!$G$5</f>
        <v>0.40266666666666667</v>
      </c>
      <c r="D899" s="15">
        <f>Data!$C$11^2/((Parameters!$E$4+Parameters!$E$6/C899)^2+(Parameters!$E$5+Parameters!$E$7)^2)</f>
        <v>654.46313031420107</v>
      </c>
      <c r="E899" s="15">
        <f t="shared" si="26"/>
        <v>25.582477016782427</v>
      </c>
      <c r="F899" s="15">
        <f>3/(Data!$G$5*PI()/30)*D899*Parameters!$E$6/C899</f>
        <v>109.75002108147125</v>
      </c>
      <c r="G899" s="15">
        <f>Data!$C$11/((((SQRT((Parameters!$E$6/C899)^2+(Parameters!$E$7)^2))*1/(Parameters!$E$8))/((SQRT((Parameters!$E$6/C899)^2+(Parameters!$E$7)^2))+1/(Parameters!$E$8)))+(SQRT((Parameters!$E$4)^2+(Parameters!$E$5)^2)))</f>
        <v>25.740966652042353</v>
      </c>
      <c r="H899" s="15">
        <f t="shared" si="27"/>
        <v>10.297723817498134</v>
      </c>
    </row>
    <row r="900" spans="2:8" x14ac:dyDescent="0.25">
      <c r="B900" s="15">
        <v>897</v>
      </c>
      <c r="C900" s="15">
        <f>(Data!$G$5-B900)/Data!$G$5</f>
        <v>0.40200000000000002</v>
      </c>
      <c r="D900" s="15">
        <f>Data!$C$11^2/((Parameters!$E$4+Parameters!$E$6/C900)^2+(Parameters!$E$5+Parameters!$E$7)^2)</f>
        <v>653.49940281469662</v>
      </c>
      <c r="E900" s="15">
        <f t="shared" ref="E900:E963" si="28">SQRT(D900)</f>
        <v>25.563634381963308</v>
      </c>
      <c r="F900" s="15">
        <f>3/(Data!$G$5*PI()/30)*D900*Parameters!$E$6/C900</f>
        <v>109.7701477091596</v>
      </c>
      <c r="G900" s="15">
        <f>Data!$C$11/((((SQRT((Parameters!$E$6/C900)^2+(Parameters!$E$7)^2))*1/(Parameters!$E$8))/((SQRT((Parameters!$E$6/C900)^2+(Parameters!$E$7)^2))+1/(Parameters!$E$8)))+(SQRT((Parameters!$E$4)^2+(Parameters!$E$5)^2)))</f>
        <v>25.721948743052327</v>
      </c>
      <c r="H900" s="15">
        <f t="shared" ref="H900:H963" si="29">(F900*B900*PI()/30)/1000</f>
        <v>10.311107379834214</v>
      </c>
    </row>
    <row r="901" spans="2:8" x14ac:dyDescent="0.25">
      <c r="B901" s="15">
        <v>898</v>
      </c>
      <c r="C901" s="15">
        <f>(Data!$G$5-B901)/Data!$G$5</f>
        <v>0.40133333333333332</v>
      </c>
      <c r="D901" s="15">
        <f>Data!$C$11^2/((Parameters!$E$4+Parameters!$E$6/C901)^2+(Parameters!$E$5+Parameters!$E$7)^2)</f>
        <v>652.53406507860552</v>
      </c>
      <c r="E901" s="15">
        <f t="shared" si="28"/>
        <v>25.544746330284934</v>
      </c>
      <c r="F901" s="15">
        <f>3/(Data!$G$5*PI()/30)*D901*Parameters!$E$6/C901</f>
        <v>109.79007027741969</v>
      </c>
      <c r="G901" s="15">
        <f>Data!$C$11/((((SQRT((Parameters!$E$6/C901)^2+(Parameters!$E$7)^2))*1/(Parameters!$E$8))/((SQRT((Parameters!$E$6/C901)^2+(Parameters!$E$7)^2))+1/(Parameters!$E$8)))+(SQRT((Parameters!$E$4)^2+(Parameters!$E$5)^2)))</f>
        <v>25.702891948308672</v>
      </c>
      <c r="H901" s="15">
        <f t="shared" si="29"/>
        <v>10.324475968071422</v>
      </c>
    </row>
    <row r="902" spans="2:8" x14ac:dyDescent="0.25">
      <c r="B902" s="15">
        <v>899</v>
      </c>
      <c r="C902" s="15">
        <f>(Data!$G$5-B902)/Data!$G$5</f>
        <v>0.40066666666666667</v>
      </c>
      <c r="D902" s="15">
        <f>Data!$C$11^2/((Parameters!$E$4+Parameters!$E$6/C902)^2+(Parameters!$E$5+Parameters!$E$7)^2)</f>
        <v>651.56711554251888</v>
      </c>
      <c r="E902" s="15">
        <f t="shared" si="28"/>
        <v>25.525812730303397</v>
      </c>
      <c r="F902" s="15">
        <f>3/(Data!$G$5*PI()/30)*D902*Parameters!$E$6/C902</f>
        <v>109.8097875041678</v>
      </c>
      <c r="G902" s="15">
        <f>Data!$C$11/((((SQRT((Parameters!$E$6/C902)^2+(Parameters!$E$7)^2))*1/(Parameters!$E$8))/((SQRT((Parameters!$E$6/C902)^2+(Parameters!$E$7)^2))+1/(Parameters!$E$8)))+(SQRT((Parameters!$E$4)^2+(Parameters!$E$5)^2)))</f>
        <v>25.683796181361533</v>
      </c>
      <c r="H902" s="15">
        <f t="shared" si="29"/>
        <v>10.337829397403317</v>
      </c>
    </row>
    <row r="903" spans="2:8" x14ac:dyDescent="0.25">
      <c r="B903" s="15">
        <v>900</v>
      </c>
      <c r="C903" s="15">
        <f>(Data!$G$5-B903)/Data!$G$5</f>
        <v>0.4</v>
      </c>
      <c r="D903" s="15">
        <f>Data!$C$11^2/((Parameters!$E$4+Parameters!$E$6/C903)^2+(Parameters!$E$5+Parameters!$E$7)^2)</f>
        <v>650.59855265607598</v>
      </c>
      <c r="E903" s="15">
        <f t="shared" si="28"/>
        <v>25.506833450196751</v>
      </c>
      <c r="F903" s="15">
        <f>3/(Data!$G$5*PI()/30)*D903*Parameters!$E$6/C903</f>
        <v>109.82929810097588</v>
      </c>
      <c r="G903" s="15">
        <f>Data!$C$11/((((SQRT((Parameters!$E$6/C903)^2+(Parameters!$E$7)^2))*1/(Parameters!$E$8))/((SQRT((Parameters!$E$6/C903)^2+(Parameters!$E$7)^2))+1/(Parameters!$E$8)))+(SQRT((Parameters!$E$4)^2+(Parameters!$E$5)^2)))</f>
        <v>25.664661355578808</v>
      </c>
      <c r="H903" s="15">
        <f t="shared" si="29"/>
        <v>10.351167481888476</v>
      </c>
    </row>
    <row r="904" spans="2:8" x14ac:dyDescent="0.25">
      <c r="B904" s="15">
        <v>901</v>
      </c>
      <c r="C904" s="15">
        <f>(Data!$G$5-B904)/Data!$G$5</f>
        <v>0.39933333333333332</v>
      </c>
      <c r="D904" s="15">
        <f>Data!$C$11^2/((Parameters!$E$4+Parameters!$E$6/C904)^2+(Parameters!$E$5+Parameters!$E$7)^2)</f>
        <v>649.6283748821254</v>
      </c>
      <c r="E904" s="15">
        <f t="shared" si="28"/>
        <v>25.487808357764411</v>
      </c>
      <c r="F904" s="15">
        <f>3/(Data!$G$5*PI()/30)*D904*Parameters!$E$6/C904</f>
        <v>109.84860077304553</v>
      </c>
      <c r="G904" s="15">
        <f>Data!$C$11/((((SQRT((Parameters!$E$6/C904)^2+(Parameters!$E$7)^2))*1/(Parameters!$E$8))/((SQRT((Parameters!$E$6/C904)^2+(Parameters!$E$7)^2))+1/(Parameters!$E$8)))+(SQRT((Parameters!$E$4)^2+(Parameters!$E$5)^2)))</f>
        <v>25.645487384145866</v>
      </c>
      <c r="H904" s="15">
        <f t="shared" si="29"/>
        <v>10.364490034444726</v>
      </c>
    </row>
    <row r="905" spans="2:8" x14ac:dyDescent="0.25">
      <c r="B905" s="15">
        <v>902</v>
      </c>
      <c r="C905" s="15">
        <f>(Data!$G$5-B905)/Data!$G$5</f>
        <v>0.39866666666666667</v>
      </c>
      <c r="D905" s="15">
        <f>Data!$C$11^2/((Parameters!$E$4+Parameters!$E$6/C905)^2+(Parameters!$E$5+Parameters!$E$7)^2)</f>
        <v>648.65658069688652</v>
      </c>
      <c r="E905" s="15">
        <f t="shared" si="28"/>
        <v>25.468737320426516</v>
      </c>
      <c r="F905" s="15">
        <f>3/(Data!$G$5*PI()/30)*D905*Parameters!$E$6/C905</f>
        <v>109.86769421918221</v>
      </c>
      <c r="G905" s="15">
        <f>Data!$C$11/((((SQRT((Parameters!$E$6/C905)^2+(Parameters!$E$7)^2))*1/(Parameters!$E$8))/((SQRT((Parameters!$E$6/C905)^2+(Parameters!$E$7)^2))+1/(Parameters!$E$8)))+(SQRT((Parameters!$E$4)^2+(Parameters!$E$5)^2)))</f>
        <v>25.626274180065298</v>
      </c>
      <c r="H905" s="15">
        <f t="shared" si="29"/>
        <v>10.377796866843365</v>
      </c>
    </row>
    <row r="906" spans="2:8" x14ac:dyDescent="0.25">
      <c r="B906" s="15">
        <v>903</v>
      </c>
      <c r="C906" s="15">
        <f>(Data!$G$5-B906)/Data!$G$5</f>
        <v>0.39800000000000002</v>
      </c>
      <c r="D906" s="15">
        <f>Data!$C$11^2/((Parameters!$E$4+Parameters!$E$6/C906)^2+(Parameters!$E$5+Parameters!$E$7)^2)</f>
        <v>647.6831685901119</v>
      </c>
      <c r="E906" s="15">
        <f t="shared" si="28"/>
        <v>25.449620205223336</v>
      </c>
      <c r="F906" s="15">
        <f>3/(Data!$G$5*PI()/30)*D906*Parameters!$E$6/C906</f>
        <v>109.88657713176922</v>
      </c>
      <c r="G906" s="15">
        <f>Data!$C$11/((((SQRT((Parameters!$E$6/C906)^2+(Parameters!$E$7)^2))*1/(Parameters!$E$8))/((SQRT((Parameters!$E$6/C906)^2+(Parameters!$E$7)^2))+1/(Parameters!$E$8)))+(SQRT((Parameters!$E$4)^2+(Parameters!$E$5)^2)))</f>
        <v>25.607021656156654</v>
      </c>
      <c r="H906" s="15">
        <f t="shared" si="29"/>
        <v>10.391087789703361</v>
      </c>
    </row>
    <row r="907" spans="2:8" x14ac:dyDescent="0.25">
      <c r="B907" s="15">
        <v>904</v>
      </c>
      <c r="C907" s="15">
        <f>(Data!$G$5-B907)/Data!$G$5</f>
        <v>0.39733333333333332</v>
      </c>
      <c r="D907" s="15">
        <f>Data!$C$11^2/((Parameters!$E$4+Parameters!$E$6/C907)^2+(Parameters!$E$5+Parameters!$E$7)^2)</f>
        <v>646.70813706525121</v>
      </c>
      <c r="E907" s="15">
        <f t="shared" si="28"/>
        <v>25.430456878814645</v>
      </c>
      <c r="F907" s="15">
        <f>3/(Data!$G$5*PI()/30)*D907*Parameters!$E$6/C907</f>
        <v>109.90524819674171</v>
      </c>
      <c r="G907" s="15">
        <f>Data!$C$11/((((SQRT((Parameters!$E$6/C907)^2+(Parameters!$E$7)^2))*1/(Parameters!$E$8))/((SQRT((Parameters!$E$6/C907)^2+(Parameters!$E$7)^2))+1/(Parameters!$E$8)))+(SQRT((Parameters!$E$4)^2+(Parameters!$E$5)^2)))</f>
        <v>25.587729725056143</v>
      </c>
      <c r="H907" s="15">
        <f t="shared" si="29"/>
        <v>10.40436261248551</v>
      </c>
    </row>
    <row r="908" spans="2:8" x14ac:dyDescent="0.25">
      <c r="B908" s="15">
        <v>905</v>
      </c>
      <c r="C908" s="15">
        <f>(Data!$G$5-B908)/Data!$G$5</f>
        <v>0.39666666666666667</v>
      </c>
      <c r="D908" s="15">
        <f>Data!$C$11^2/((Parameters!$E$4+Parameters!$E$6/C908)^2+(Parameters!$E$5+Parameters!$E$7)^2)</f>
        <v>645.73148463961809</v>
      </c>
      <c r="E908" s="15">
        <f t="shared" si="28"/>
        <v>25.411247207479175</v>
      </c>
      <c r="F908" s="15">
        <f>3/(Data!$G$5*PI()/30)*D908*Parameters!$E$6/C908</f>
        <v>109.92370609356081</v>
      </c>
      <c r="G908" s="15">
        <f>Data!$C$11/((((SQRT((Parameters!$E$6/C908)^2+(Parameters!$E$7)^2))*1/(Parameters!$E$8))/((SQRT((Parameters!$E$6/C908)^2+(Parameters!$E$7)^2))+1/(Parameters!$E$8)))+(SQRT((Parameters!$E$4)^2+(Parameters!$E$5)^2)))</f>
        <v>25.568398299216391</v>
      </c>
      <c r="H908" s="15">
        <f t="shared" si="29"/>
        <v>10.417621143486642</v>
      </c>
    </row>
    <row r="909" spans="2:8" x14ac:dyDescent="0.25">
      <c r="B909" s="15">
        <v>906</v>
      </c>
      <c r="C909" s="15">
        <f>(Data!$G$5-B909)/Data!$G$5</f>
        <v>0.39600000000000002</v>
      </c>
      <c r="D909" s="15">
        <f>Data!$C$11^2/((Parameters!$E$4+Parameters!$E$6/C909)^2+(Parameters!$E$5+Parameters!$E$7)^2)</f>
        <v>644.75320984455504</v>
      </c>
      <c r="E909" s="15">
        <f t="shared" si="28"/>
        <v>25.391991057113955</v>
      </c>
      <c r="F909" s="15">
        <f>3/(Data!$G$5*PI()/30)*D909*Parameters!$E$6/C909</f>
        <v>109.9419494951873</v>
      </c>
      <c r="G909" s="15">
        <f>Data!$C$11/((((SQRT((Parameters!$E$6/C909)^2+(Parameters!$E$7)^2))*1/(Parameters!$E$8))/((SQRT((Parameters!$E$6/C909)^2+(Parameters!$E$7)^2))+1/(Parameters!$E$8)))+(SQRT((Parameters!$E$4)^2+(Parameters!$E$5)^2)))</f>
        <v>25.549027290906182</v>
      </c>
      <c r="H909" s="15">
        <f t="shared" si="29"/>
        <v>10.430863189833699</v>
      </c>
    </row>
    <row r="910" spans="2:8" x14ac:dyDescent="0.25">
      <c r="B910" s="15">
        <v>907</v>
      </c>
      <c r="C910" s="15">
        <f>(Data!$G$5-B910)/Data!$G$5</f>
        <v>0.39533333333333331</v>
      </c>
      <c r="D910" s="15">
        <f>Data!$C$11^2/((Parameters!$E$4+Parameters!$E$6/C910)^2+(Parameters!$E$5+Parameters!$E$7)^2)</f>
        <v>643.77331122560201</v>
      </c>
      <c r="E910" s="15">
        <f t="shared" si="28"/>
        <v>25.372688293233772</v>
      </c>
      <c r="F910" s="15">
        <f>3/(Data!$G$5*PI()/30)*D910*Parameters!$E$6/C910</f>
        <v>109.95997706805566</v>
      </c>
      <c r="G910" s="15">
        <f>Data!$C$11/((((SQRT((Parameters!$E$6/C910)^2+(Parameters!$E$7)^2))*1/(Parameters!$E$8))/((SQRT((Parameters!$E$6/C910)^2+(Parameters!$E$7)^2))+1/(Parameters!$E$8)))+(SQRT((Parameters!$E$4)^2+(Parameters!$E$5)^2)))</f>
        <v>25.529616612210155</v>
      </c>
      <c r="H910" s="15">
        <f t="shared" si="29"/>
        <v>10.444088557477885</v>
      </c>
    </row>
    <row r="911" spans="2:8" x14ac:dyDescent="0.25">
      <c r="B911" s="15">
        <v>908</v>
      </c>
      <c r="C911" s="15">
        <f>(Data!$G$5-B911)/Data!$G$5</f>
        <v>0.39466666666666667</v>
      </c>
      <c r="D911" s="15">
        <f>Data!$C$11^2/((Parameters!$E$4+Parameters!$E$6/C911)^2+(Parameters!$E$5+Parameters!$E$7)^2)</f>
        <v>642.79178734266713</v>
      </c>
      <c r="E911" s="15">
        <f t="shared" si="28"/>
        <v>25.353338780970589</v>
      </c>
      <c r="F911" s="15">
        <f>3/(Data!$G$5*PI()/30)*D911*Parameters!$E$6/C911</f>
        <v>109.97778747204805</v>
      </c>
      <c r="G911" s="15">
        <f>Data!$C$11/((((SQRT((Parameters!$E$6/C911)^2+(Parameters!$E$7)^2))*1/(Parameters!$E$8))/((SQRT((Parameters!$E$6/C911)^2+(Parameters!$E$7)^2))+1/(Parameters!$E$8)))+(SQRT((Parameters!$E$4)^2+(Parameters!$E$5)^2)))</f>
        <v>25.510166175028587</v>
      </c>
      <c r="H911" s="15">
        <f t="shared" si="29"/>
        <v>10.457297051188771</v>
      </c>
    </row>
    <row r="912" spans="2:8" x14ac:dyDescent="0.25">
      <c r="B912" s="15">
        <v>909</v>
      </c>
      <c r="C912" s="15">
        <f>(Data!$G$5-B912)/Data!$G$5</f>
        <v>0.39400000000000002</v>
      </c>
      <c r="D912" s="15">
        <f>Data!$C$11^2/((Parameters!$E$4+Parameters!$E$6/C912)^2+(Parameters!$E$5+Parameters!$E$7)^2)</f>
        <v>641.80863677019522</v>
      </c>
      <c r="E912" s="15">
        <f t="shared" si="28"/>
        <v>25.333942385072941</v>
      </c>
      <c r="F912" s="15">
        <f>3/(Data!$G$5*PI()/30)*D912*Parameters!$E$6/C912</f>
        <v>109.99537936046779</v>
      </c>
      <c r="G912" s="15">
        <f>Data!$C$11/((((SQRT((Parameters!$E$6/C912)^2+(Parameters!$E$7)^2))*1/(Parameters!$E$8))/((SQRT((Parameters!$E$6/C912)^2+(Parameters!$E$7)^2))+1/(Parameters!$E$8)))+(SQRT((Parameters!$E$4)^2+(Parameters!$E$5)^2)))</f>
        <v>25.490675891077085</v>
      </c>
      <c r="H912" s="15">
        <f t="shared" si="29"/>
        <v>10.470488474548338</v>
      </c>
    </row>
    <row r="913" spans="2:8" x14ac:dyDescent="0.25">
      <c r="B913" s="15">
        <v>910</v>
      </c>
      <c r="C913" s="15">
        <f>(Data!$G$5-B913)/Data!$G$5</f>
        <v>0.39333333333333331</v>
      </c>
      <c r="D913" s="15">
        <f>Data!$C$11^2/((Parameters!$E$4+Parameters!$E$6/C913)^2+(Parameters!$E$5+Parameters!$E$7)^2)</f>
        <v>640.82385809734114</v>
      </c>
      <c r="E913" s="15">
        <f t="shared" si="28"/>
        <v>25.31449896990539</v>
      </c>
      <c r="F913" s="15">
        <f>3/(Data!$G$5*PI()/30)*D913*Parameters!$E$6/C913</f>
        <v>110.0127513800135</v>
      </c>
      <c r="G913" s="15">
        <f>Data!$C$11/((((SQRT((Parameters!$E$6/C913)^2+(Parameters!$E$7)^2))*1/(Parameters!$E$8))/((SQRT((Parameters!$E$6/C913)^2+(Parameters!$E$7)^2))+1/(Parameters!$E$8)))+(SQRT((Parameters!$E$4)^2+(Parameters!$E$5)^2)))</f>
        <v>25.471145671886337</v>
      </c>
      <c r="H913" s="15">
        <f t="shared" si="29"/>
        <v>10.483662629945075</v>
      </c>
    </row>
    <row r="914" spans="2:8" x14ac:dyDescent="0.25">
      <c r="B914" s="15">
        <v>911</v>
      </c>
      <c r="C914" s="15">
        <f>(Data!$G$5-B914)/Data!$G$5</f>
        <v>0.39266666666666666</v>
      </c>
      <c r="D914" s="15">
        <f>Data!$C$11^2/((Parameters!$E$4+Parameters!$E$6/C914)^2+(Parameters!$E$5+Parameters!$E$7)^2)</f>
        <v>639.8374499281432</v>
      </c>
      <c r="E914" s="15">
        <f t="shared" si="28"/>
        <v>25.295008399447966</v>
      </c>
      <c r="F914" s="15">
        <f>3/(Data!$G$5*PI()/30)*D914*Parameters!$E$6/C914</f>
        <v>110.02990217075258</v>
      </c>
      <c r="G914" s="15">
        <f>Data!$C$11/((((SQRT((Parameters!$E$6/C914)^2+(Parameters!$E$7)^2))*1/(Parameters!$E$8))/((SQRT((Parameters!$E$6/C914)^2+(Parameters!$E$7)^2))+1/(Parameters!$E$8)))+(SQRT((Parameters!$E$4)^2+(Parameters!$E$5)^2)))</f>
        <v>25.451575428801856</v>
      </c>
      <c r="H914" s="15">
        <f t="shared" si="29"/>
        <v>10.496819318567974</v>
      </c>
    </row>
    <row r="915" spans="2:8" x14ac:dyDescent="0.25">
      <c r="B915" s="15">
        <v>912</v>
      </c>
      <c r="C915" s="15">
        <f>(Data!$G$5-B915)/Data!$G$5</f>
        <v>0.39200000000000002</v>
      </c>
      <c r="D915" s="15">
        <f>Data!$C$11^2/((Parameters!$E$4+Parameters!$E$6/C915)^2+(Parameters!$E$5+Parameters!$E$7)^2)</f>
        <v>638.84941088169739</v>
      </c>
      <c r="E915" s="15">
        <f t="shared" si="28"/>
        <v>25.27547053729559</v>
      </c>
      <c r="F915" s="15">
        <f>3/(Data!$G$5*PI()/30)*D915*Parameters!$E$6/C915</f>
        <v>110.04683036609509</v>
      </c>
      <c r="G915" s="15">
        <f>Data!$C$11/((((SQRT((Parameters!$E$6/C915)^2+(Parameters!$E$7)^2))*1/(Parameters!$E$8))/((SQRT((Parameters!$E$6/C915)^2+(Parameters!$E$7)^2))+1/(Parameters!$E$8)))+(SQRT((Parameters!$E$4)^2+(Parameters!$E$5)^2)))</f>
        <v>25.431965072983708</v>
      </c>
      <c r="H915" s="15">
        <f t="shared" si="29"/>
        <v>10.50995834040058</v>
      </c>
    </row>
    <row r="916" spans="2:8" x14ac:dyDescent="0.25">
      <c r="B916" s="15">
        <v>913</v>
      </c>
      <c r="C916" s="15">
        <f>(Data!$G$5-B916)/Data!$G$5</f>
        <v>0.39133333333333331</v>
      </c>
      <c r="D916" s="15">
        <f>Data!$C$11^2/((Parameters!$E$4+Parameters!$E$6/C916)^2+(Parameters!$E$5+Parameters!$E$7)^2)</f>
        <v>637.8597395923332</v>
      </c>
      <c r="E916" s="15">
        <f t="shared" si="28"/>
        <v>25.255885246657524</v>
      </c>
      <c r="F916" s="15">
        <f>3/(Data!$G$5*PI()/30)*D916*Parameters!$E$6/C916</f>
        <v>110.06353459276725</v>
      </c>
      <c r="G916" s="15">
        <f>Data!$C$11/((((SQRT((Parameters!$E$6/C916)^2+(Parameters!$E$7)^2))*1/(Parameters!$E$8))/((SQRT((Parameters!$E$6/C916)^2+(Parameters!$E$7)^2))+1/(Parameters!$E$8)))+(SQRT((Parameters!$E$4)^2+(Parameters!$E$5)^2)))</f>
        <v>25.412314515406223</v>
      </c>
      <c r="H916" s="15">
        <f t="shared" si="29"/>
        <v>10.523079494214974</v>
      </c>
    </row>
    <row r="917" spans="2:8" x14ac:dyDescent="0.25">
      <c r="B917" s="15">
        <v>914</v>
      </c>
      <c r="C917" s="15">
        <f>(Data!$G$5-B917)/Data!$G$5</f>
        <v>0.39066666666666666</v>
      </c>
      <c r="D917" s="15">
        <f>Data!$C$11^2/((Parameters!$E$4+Parameters!$E$6/C917)^2+(Parameters!$E$5+Parameters!$E$7)^2)</f>
        <v>636.86843470979261</v>
      </c>
      <c r="E917" s="15">
        <f t="shared" si="28"/>
        <v>25.236252390356867</v>
      </c>
      <c r="F917" s="15">
        <f>3/(Data!$G$5*PI()/30)*D917*Parameters!$E$6/C917</f>
        <v>110.08001347078537</v>
      </c>
      <c r="G917" s="15">
        <f>Data!$C$11/((((SQRT((Parameters!$E$6/C917)^2+(Parameters!$E$7)^2))*1/(Parameters!$E$8))/((SQRT((Parameters!$E$6/C917)^2+(Parameters!$E$7)^2))+1/(Parameters!$E$8)))+(SQRT((Parameters!$E$4)^2+(Parameters!$E$5)^2)))</f>
        <v>25.392623666857784</v>
      </c>
      <c r="H917" s="15">
        <f t="shared" si="29"/>
        <v>10.536182577565755</v>
      </c>
    </row>
    <row r="918" spans="2:8" x14ac:dyDescent="0.25">
      <c r="B918" s="15">
        <v>915</v>
      </c>
      <c r="C918" s="15">
        <f>(Data!$G$5-B918)/Data!$G$5</f>
        <v>0.39</v>
      </c>
      <c r="D918" s="15">
        <f>Data!$C$11^2/((Parameters!$E$4+Parameters!$E$6/C918)^2+(Parameters!$E$5+Parameters!$E$7)^2)</f>
        <v>635.87549489940682</v>
      </c>
      <c r="E918" s="15">
        <f t="shared" si="28"/>
        <v>25.216571830829956</v>
      </c>
      <c r="F918" s="15">
        <f>3/(Data!$G$5*PI()/30)*D918*Parameters!$E$6/C918</f>
        <v>110.09626561342915</v>
      </c>
      <c r="G918" s="15">
        <f>Data!$C$11/((((SQRT((Parameters!$E$6/C918)^2+(Parameters!$E$7)^2))*1/(Parameters!$E$8))/((SQRT((Parameters!$E$6/C918)^2+(Parameters!$E$7)^2))+1/(Parameters!$E$8)))+(SQRT((Parameters!$E$4)^2+(Parameters!$E$5)^2)))</f>
        <v>25.372892437940504</v>
      </c>
      <c r="H918" s="15">
        <f t="shared" si="29"/>
        <v>10.549267386783997</v>
      </c>
    </row>
    <row r="919" spans="2:8" x14ac:dyDescent="0.25">
      <c r="B919" s="15">
        <v>916</v>
      </c>
      <c r="C919" s="15">
        <f>(Data!$G$5-B919)/Data!$G$5</f>
        <v>0.38933333333333331</v>
      </c>
      <c r="D919" s="15">
        <f>Data!$C$11^2/((Parameters!$E$4+Parameters!$E$6/C919)^2+(Parameters!$E$5+Parameters!$E$7)^2)</f>
        <v>634.88091884227822</v>
      </c>
      <c r="E919" s="15">
        <f t="shared" si="28"/>
        <v>25.196843430125888</v>
      </c>
      <c r="F919" s="15">
        <f>3/(Data!$G$5*PI()/30)*D919*Parameters!$E$6/C919</f>
        <v>110.11228962721555</v>
      </c>
      <c r="G919" s="15">
        <f>Data!$C$11/((((SQRT((Parameters!$E$6/C919)^2+(Parameters!$E$7)^2))*1/(Parameters!$E$8))/((SQRT((Parameters!$E$6/C919)^2+(Parameters!$E$7)^2))+1/(Parameters!$E$8)))+(SQRT((Parameters!$E$4)^2+(Parameters!$E$5)^2)))</f>
        <v>25.353120739070004</v>
      </c>
      <c r="H919" s="15">
        <f t="shared" si="29"/>
        <v>10.562333716971192</v>
      </c>
    </row>
    <row r="920" spans="2:8" x14ac:dyDescent="0.25">
      <c r="B920" s="15">
        <v>917</v>
      </c>
      <c r="C920" s="15">
        <f>(Data!$G$5-B920)/Data!$G$5</f>
        <v>0.38866666666666666</v>
      </c>
      <c r="D920" s="15">
        <f>Data!$C$11^2/((Parameters!$E$4+Parameters!$E$6/C920)^2+(Parameters!$E$5+Parameters!$E$7)^2)</f>
        <v>633.88470523546096</v>
      </c>
      <c r="E920" s="15">
        <f t="shared" si="28"/>
        <v>25.177067049905972</v>
      </c>
      <c r="F920" s="15">
        <f>3/(Data!$G$5*PI()/30)*D920*Parameters!$E$6/C920</f>
        <v>110.12808411187198</v>
      </c>
      <c r="G920" s="15">
        <f>Data!$C$11/((((SQRT((Parameters!$E$6/C920)^2+(Parameters!$E$7)^2))*1/(Parameters!$E$8))/((SQRT((Parameters!$E$6/C920)^2+(Parameters!$E$7)^2))+1/(Parameters!$E$8)))+(SQRT((Parameters!$E$4)^2+(Parameters!$E$5)^2)))</f>
        <v>25.333308480475143</v>
      </c>
      <c r="H920" s="15">
        <f t="shared" si="29"/>
        <v>10.575381361993148</v>
      </c>
    </row>
    <row r="921" spans="2:8" x14ac:dyDescent="0.25">
      <c r="B921" s="15">
        <v>918</v>
      </c>
      <c r="C921" s="15">
        <f>(Data!$G$5-B921)/Data!$G$5</f>
        <v>0.38800000000000001</v>
      </c>
      <c r="D921" s="15">
        <f>Data!$C$11^2/((Parameters!$E$4+Parameters!$E$6/C921)^2+(Parameters!$E$5+Parameters!$E$7)^2)</f>
        <v>632.88685279214474</v>
      </c>
      <c r="E921" s="15">
        <f t="shared" si="28"/>
        <v>25.157242551443208</v>
      </c>
      <c r="F921" s="15">
        <f>3/(Data!$G$5*PI()/30)*D921*Parameters!$E$6/C921</f>
        <v>110.14364766031029</v>
      </c>
      <c r="G921" s="15">
        <f>Data!$C$11/((((SQRT((Parameters!$E$6/C921)^2+(Parameters!$E$7)^2))*1/(Parameters!$E$8))/((SQRT((Parameters!$E$6/C921)^2+(Parameters!$E$7)^2))+1/(Parameters!$E$8)))+(SQRT((Parameters!$E$4)^2+(Parameters!$E$5)^2)))</f>
        <v>25.313455572197736</v>
      </c>
      <c r="H921" s="15">
        <f t="shared" si="29"/>
        <v>10.58841011447393</v>
      </c>
    </row>
    <row r="922" spans="2:8" x14ac:dyDescent="0.25">
      <c r="B922" s="15">
        <v>919</v>
      </c>
      <c r="C922" s="15">
        <f>(Data!$G$5-B922)/Data!$G$5</f>
        <v>0.38733333333333331</v>
      </c>
      <c r="D922" s="15">
        <f>Data!$C$11^2/((Parameters!$E$4+Parameters!$E$6/C922)^2+(Parameters!$E$5+Parameters!$E$7)^2)</f>
        <v>631.88736024183845</v>
      </c>
      <c r="E922" s="15">
        <f t="shared" si="28"/>
        <v>25.137369795621787</v>
      </c>
      <c r="F922" s="15">
        <f>3/(Data!$G$5*PI()/30)*D922*Parameters!$E$6/C922</f>
        <v>110.15897885859991</v>
      </c>
      <c r="G922" s="15">
        <f>Data!$C$11/((((SQRT((Parameters!$E$6/C922)^2+(Parameters!$E$7)^2))*1/(Parameters!$E$8))/((SQRT((Parameters!$E$6/C922)^2+(Parameters!$E$7)^2))+1/(Parameters!$E$8)))+(SQRT((Parameters!$E$4)^2+(Parameters!$E$5)^2)))</f>
        <v>25.293561924092295</v>
      </c>
      <c r="H922" s="15">
        <f t="shared" si="29"/>
        <v>10.601419765789705</v>
      </c>
    </row>
    <row r="923" spans="2:8" x14ac:dyDescent="0.25">
      <c r="B923" s="15">
        <v>920</v>
      </c>
      <c r="C923" s="15">
        <f>(Data!$G$5-B923)/Data!$G$5</f>
        <v>0.38666666666666666</v>
      </c>
      <c r="D923" s="15">
        <f>Data!$C$11^2/((Parameters!$E$4+Parameters!$E$6/C923)^2+(Parameters!$E$5+Parameters!$E$7)^2)</f>
        <v>630.88622633055695</v>
      </c>
      <c r="E923" s="15">
        <f t="shared" si="28"/>
        <v>25.117448642936587</v>
      </c>
      <c r="F923" s="15">
        <f>3/(Data!$G$5*PI()/30)*D923*Parameters!$E$6/C923</f>
        <v>110.17407628594145</v>
      </c>
      <c r="G923" s="15">
        <f>Data!$C$11/((((SQRT((Parameters!$E$6/C923)^2+(Parameters!$E$7)^2))*1/(Parameters!$E$8))/((SQRT((Parameters!$E$6/C923)^2+(Parameters!$E$7)^2))+1/(Parameters!$E$8)))+(SQRT((Parameters!$E$4)^2+(Parameters!$E$5)^2)))</f>
        <v>25.273627445825802</v>
      </c>
      <c r="H923" s="15">
        <f t="shared" si="29"/>
        <v>10.614410106062623</v>
      </c>
    </row>
    <row r="924" spans="2:8" x14ac:dyDescent="0.25">
      <c r="B924" s="15">
        <v>921</v>
      </c>
      <c r="C924" s="15">
        <f>(Data!$G$5-B924)/Data!$G$5</f>
        <v>0.38600000000000001</v>
      </c>
      <c r="D924" s="15">
        <f>Data!$C$11^2/((Parameters!$E$4+Parameters!$E$6/C924)^2+(Parameters!$E$5+Parameters!$E$7)^2)</f>
        <v>629.8834498210075</v>
      </c>
      <c r="E924" s="15">
        <f t="shared" si="28"/>
        <v>25.097478953492669</v>
      </c>
      <c r="F924" s="15">
        <f>3/(Data!$G$5*PI()/30)*D924*Parameters!$E$6/C924</f>
        <v>110.18893851464013</v>
      </c>
      <c r="G924" s="15">
        <f>Data!$C$11/((((SQRT((Parameters!$E$6/C924)^2+(Parameters!$E$7)^2))*1/(Parameters!$E$8))/((SQRT((Parameters!$E$6/C924)^2+(Parameters!$E$7)^2))+1/(Parameters!$E$8)))+(SQRT((Parameters!$E$4)^2+(Parameters!$E$5)^2)))</f>
        <v>25.253652046877406</v>
      </c>
      <c r="H924" s="15">
        <f t="shared" si="29"/>
        <v>10.62738092415464</v>
      </c>
    </row>
    <row r="925" spans="2:8" x14ac:dyDescent="0.25">
      <c r="B925" s="15">
        <v>922</v>
      </c>
      <c r="C925" s="15">
        <f>(Data!$G$5-B925)/Data!$G$5</f>
        <v>0.38533333333333336</v>
      </c>
      <c r="D925" s="15">
        <f>Data!$C$11^2/((Parameters!$E$4+Parameters!$E$6/C925)^2+(Parameters!$E$5+Parameters!$E$7)^2)</f>
        <v>628.87902949277895</v>
      </c>
      <c r="E925" s="15">
        <f t="shared" si="28"/>
        <v>25.077460587004797</v>
      </c>
      <c r="F925" s="15">
        <f>3/(Data!$G$5*PI()/30)*D925*Parameters!$E$6/C925</f>
        <v>110.20356411007926</v>
      </c>
      <c r="G925" s="15">
        <f>Data!$C$11/((((SQRT((Parameters!$E$6/C925)^2+(Parameters!$E$7)^2))*1/(Parameters!$E$8))/((SQRT((Parameters!$E$6/C925)^2+(Parameters!$E$7)^2))+1/(Parameters!$E$8)))+(SQRT((Parameters!$E$4)^2+(Parameters!$E$5)^2)))</f>
        <v>25.23363563653816</v>
      </c>
      <c r="H925" s="15">
        <f t="shared" si="29"/>
        <v>10.640332007661371</v>
      </c>
    </row>
    <row r="926" spans="2:8" x14ac:dyDescent="0.25">
      <c r="B926" s="15">
        <v>923</v>
      </c>
      <c r="C926" s="15">
        <f>(Data!$G$5-B926)/Data!$G$5</f>
        <v>0.38466666666666666</v>
      </c>
      <c r="D926" s="15">
        <f>Data!$C$11^2/((Parameters!$E$4+Parameters!$E$6/C926)^2+(Parameters!$E$5+Parameters!$E$7)^2)</f>
        <v>627.87296414253228</v>
      </c>
      <c r="E926" s="15">
        <f t="shared" si="28"/>
        <v>25.057393402796954</v>
      </c>
      <c r="F926" s="15">
        <f>3/(Data!$G$5*PI()/30)*D926*Parameters!$E$6/C926</f>
        <v>110.21795163069361</v>
      </c>
      <c r="G926" s="15">
        <f>Data!$C$11/((((SQRT((Parameters!$E$6/C926)^2+(Parameters!$E$7)^2))*1/(Parameters!$E$8))/((SQRT((Parameters!$E$6/C926)^2+(Parameters!$E$7)^2))+1/(Parameters!$E$8)))+(SQRT((Parameters!$E$4)^2+(Parameters!$E$5)^2)))</f>
        <v>25.2135781239108</v>
      </c>
      <c r="H926" s="15">
        <f t="shared" si="29"/>
        <v>10.653263142905871</v>
      </c>
    </row>
    <row r="927" spans="2:8" x14ac:dyDescent="0.25">
      <c r="B927" s="15">
        <v>924</v>
      </c>
      <c r="C927" s="15">
        <f>(Data!$G$5-B927)/Data!$G$5</f>
        <v>0.38400000000000001</v>
      </c>
      <c r="D927" s="15">
        <f>Data!$C$11^2/((Parameters!$E$4+Parameters!$E$6/C927)^2+(Parameters!$E$5+Parameters!$E$7)^2)</f>
        <v>626.86525258419113</v>
      </c>
      <c r="E927" s="15">
        <f t="shared" si="28"/>
        <v>25.037277259801854</v>
      </c>
      <c r="F927" s="15">
        <f>3/(Data!$G$5*PI()/30)*D927*Parameters!$E$6/C927</f>
        <v>110.23209962794267</v>
      </c>
      <c r="G927" s="15">
        <f>Data!$C$11/((((SQRT((Parameters!$E$6/C927)^2+(Parameters!$E$7)^2))*1/(Parameters!$E$8))/((SQRT((Parameters!$E$6/C927)^2+(Parameters!$E$7)^2))+1/(Parameters!$E$8)))+(SQRT((Parameters!$E$4)^2+(Parameters!$E$5)^2)))</f>
        <v>25.193479417909447</v>
      </c>
      <c r="H927" s="15">
        <f t="shared" si="29"/>
        <v>10.666174114932424</v>
      </c>
    </row>
    <row r="928" spans="2:8" x14ac:dyDescent="0.25">
      <c r="B928" s="15">
        <v>925</v>
      </c>
      <c r="C928" s="15">
        <f>(Data!$G$5-B928)/Data!$G$5</f>
        <v>0.38333333333333336</v>
      </c>
      <c r="D928" s="15">
        <f>Data!$C$11^2/((Parameters!$E$4+Parameters!$E$6/C928)^2+(Parameters!$E$5+Parameters!$E$7)^2)</f>
        <v>625.85589364913653</v>
      </c>
      <c r="E928" s="15">
        <f t="shared" si="28"/>
        <v>25.017112016560514</v>
      </c>
      <c r="F928" s="15">
        <f>3/(Data!$G$5*PI()/30)*D928*Parameters!$E$6/C928</f>
        <v>110.24600664628431</v>
      </c>
      <c r="G928" s="15">
        <f>Data!$C$11/((((SQRT((Parameters!$E$6/C928)^2+(Parameters!$E$7)^2))*1/(Parameters!$E$8))/((SQRT((Parameters!$E$6/C928)^2+(Parameters!$E$7)^2))+1/(Parameters!$E$8)))+(SQRT((Parameters!$E$4)^2+(Parameters!$E$5)^2)))</f>
        <v>25.173339427259364</v>
      </c>
      <c r="H928" s="15">
        <f t="shared" si="29"/>
        <v>10.679064707500332</v>
      </c>
    </row>
    <row r="929" spans="2:8" x14ac:dyDescent="0.25">
      <c r="B929" s="15">
        <v>926</v>
      </c>
      <c r="C929" s="15">
        <f>(Data!$G$5-B929)/Data!$G$5</f>
        <v>0.38266666666666665</v>
      </c>
      <c r="D929" s="15">
        <f>Data!$C$11^2/((Parameters!$E$4+Parameters!$E$6/C929)^2+(Parameters!$E$5+Parameters!$E$7)^2)</f>
        <v>624.84488618639909</v>
      </c>
      <c r="E929" s="15">
        <f t="shared" si="28"/>
        <v>24.99689753122173</v>
      </c>
      <c r="F929" s="15">
        <f>3/(Data!$G$5*PI()/30)*D929*Parameters!$E$6/C929</f>
        <v>110.25967122314769</v>
      </c>
      <c r="G929" s="15">
        <f>Data!$C$11/((((SQRT((Parameters!$E$6/C929)^2+(Parameters!$E$7)^2))*1/(Parameters!$E$8))/((SQRT((Parameters!$E$6/C929)^2+(Parameters!$E$7)^2))+1/(Parameters!$E$8)))+(SQRT((Parameters!$E$4)^2+(Parameters!$E$5)^2)))</f>
        <v>25.153158060496686</v>
      </c>
      <c r="H929" s="15">
        <f t="shared" si="29"/>
        <v>10.691934703077621</v>
      </c>
    </row>
    <row r="930" spans="2:8" x14ac:dyDescent="0.25">
      <c r="B930" s="15">
        <v>927</v>
      </c>
      <c r="C930" s="15">
        <f>(Data!$G$5-B930)/Data!$G$5</f>
        <v>0.38200000000000001</v>
      </c>
      <c r="D930" s="15">
        <f>Data!$C$11^2/((Parameters!$E$4+Parameters!$E$6/C930)^2+(Parameters!$E$5+Parameters!$E$7)^2)</f>
        <v>623.83222906285823</v>
      </c>
      <c r="E930" s="15">
        <f t="shared" si="28"/>
        <v>24.976633661541705</v>
      </c>
      <c r="F930" s="15">
        <f>3/(Data!$G$5*PI()/30)*D930*Parameters!$E$6/C930</f>
        <v>110.2730918889071</v>
      </c>
      <c r="G930" s="15">
        <f>Data!$C$11/((((SQRT((Parameters!$E$6/C930)^2+(Parameters!$E$7)^2))*1/(Parameters!$E$8))/((SQRT((Parameters!$E$6/C930)^2+(Parameters!$E$7)^2))+1/(Parameters!$E$8)))+(SQRT((Parameters!$E$4)^2+(Parameters!$E$5)^2)))</f>
        <v>25.132935225968176</v>
      </c>
      <c r="H930" s="15">
        <f t="shared" si="29"/>
        <v>10.704783882834823</v>
      </c>
    </row>
    <row r="931" spans="2:8" x14ac:dyDescent="0.25">
      <c r="B931" s="15">
        <v>928</v>
      </c>
      <c r="C931" s="15">
        <f>(Data!$G$5-B931)/Data!$G$5</f>
        <v>0.38133333333333336</v>
      </c>
      <c r="D931" s="15">
        <f>Data!$C$11^2/((Parameters!$E$4+Parameters!$E$6/C931)^2+(Parameters!$E$5+Parameters!$E$7)^2)</f>
        <v>622.81792116343649</v>
      </c>
      <c r="E931" s="15">
        <f t="shared" si="28"/>
        <v>24.956320264883534</v>
      </c>
      <c r="F931" s="15">
        <f>3/(Data!$G$5*PI()/30)*D931*Parameters!$E$6/C931</f>
        <v>110.28626716685476</v>
      </c>
      <c r="G931" s="15">
        <f>Data!$C$11/((((SQRT((Parameters!$E$6/C931)^2+(Parameters!$E$7)^2))*1/(Parameters!$E$8))/((SQRT((Parameters!$E$6/C931)^2+(Parameters!$E$7)^2))+1/(Parameters!$E$8)))+(SQRT((Parameters!$E$4)^2+(Parameters!$E$5)^2)))</f>
        <v>25.112670831830943</v>
      </c>
      <c r="H931" s="15">
        <f t="shared" si="29"/>
        <v>10.717612026638646</v>
      </c>
    </row>
    <row r="932" spans="2:8" x14ac:dyDescent="0.25">
      <c r="B932" s="15">
        <v>929</v>
      </c>
      <c r="C932" s="15">
        <f>(Data!$G$5-B932)/Data!$G$5</f>
        <v>0.38066666666666665</v>
      </c>
      <c r="D932" s="15">
        <f>Data!$C$11^2/((Parameters!$E$4+Parameters!$E$6/C932)^2+(Parameters!$E$5+Parameters!$E$7)^2)</f>
        <v>621.80196139130078</v>
      </c>
      <c r="E932" s="15">
        <f t="shared" si="28"/>
        <v>24.935957198216812</v>
      </c>
      <c r="F932" s="15">
        <f>3/(Data!$G$5*PI()/30)*D932*Parameters!$E$6/C932</f>
        <v>110.29919557317449</v>
      </c>
      <c r="G932" s="15">
        <f>Data!$C$11/((((SQRT((Parameters!$E$6/C932)^2+(Parameters!$E$7)^2))*1/(Parameters!$E$8))/((SQRT((Parameters!$E$6/C932)^2+(Parameters!$E$7)^2))+1/(Parameters!$E$8)))+(SQRT((Parameters!$E$4)^2+(Parameters!$E$5)^2)))</f>
        <v>25.09236478605219</v>
      </c>
      <c r="H932" s="15">
        <f t="shared" si="29"/>
        <v>10.730418913045694</v>
      </c>
    </row>
    <row r="933" spans="2:8" x14ac:dyDescent="0.25">
      <c r="B933" s="15">
        <v>930</v>
      </c>
      <c r="C933" s="15">
        <f>(Data!$G$5-B933)/Data!$G$5</f>
        <v>0.38</v>
      </c>
      <c r="D933" s="15">
        <f>Data!$C$11^2/((Parameters!$E$4+Parameters!$E$6/C933)^2+(Parameters!$E$5+Parameters!$E$7)^2)</f>
        <v>620.78434866806208</v>
      </c>
      <c r="E933" s="15">
        <f t="shared" si="28"/>
        <v>24.915544318117195</v>
      </c>
      <c r="F933" s="15">
        <f>3/(Data!$G$5*PI()/30)*D933*Parameters!$E$6/C933</f>
        <v>110.31187561691478</v>
      </c>
      <c r="G933" s="15">
        <f>Data!$C$11/((((SQRT((Parameters!$E$6/C933)^2+(Parameters!$E$7)^2))*1/(Parameters!$E$8))/((SQRT((Parameters!$E$6/C933)^2+(Parameters!$E$7)^2))+1/(Parameters!$E$8)))+(SQRT((Parameters!$E$4)^2+(Parameters!$E$5)^2)))</f>
        <v>25.072016996408987</v>
      </c>
      <c r="H933" s="15">
        <f t="shared" si="29"/>
        <v>10.743204319296124</v>
      </c>
    </row>
    <row r="934" spans="2:8" x14ac:dyDescent="0.25">
      <c r="B934" s="15">
        <v>931</v>
      </c>
      <c r="C934" s="15">
        <f>(Data!$G$5-B934)/Data!$G$5</f>
        <v>0.37933333333333336</v>
      </c>
      <c r="D934" s="15">
        <f>Data!$C$11^2/((Parameters!$E$4+Parameters!$E$6/C934)^2+(Parameters!$E$5+Parameters!$E$7)^2)</f>
        <v>619.76508193397763</v>
      </c>
      <c r="E934" s="15">
        <f t="shared" si="28"/>
        <v>24.895081480765988</v>
      </c>
      <c r="F934" s="15">
        <f>3/(Data!$G$5*PI()/30)*D934*Parameters!$E$6/C934</f>
        <v>110.32430579996219</v>
      </c>
      <c r="G934" s="15">
        <f>Data!$C$11/((((SQRT((Parameters!$E$6/C934)^2+(Parameters!$E$7)^2))*1/(Parameters!$E$8))/((SQRT((Parameters!$E$6/C934)^2+(Parameters!$E$7)^2))+1/(Parameters!$E$8)))+(SQRT((Parameters!$E$4)^2+(Parameters!$E$5)^2)))</f>
        <v>25.05162737048796</v>
      </c>
      <c r="H934" s="15">
        <f t="shared" si="29"/>
        <v>10.755968021307325</v>
      </c>
    </row>
    <row r="935" spans="2:8" x14ac:dyDescent="0.25">
      <c r="B935" s="15">
        <v>932</v>
      </c>
      <c r="C935" s="15">
        <f>(Data!$G$5-B935)/Data!$G$5</f>
        <v>0.37866666666666665</v>
      </c>
      <c r="D935" s="15">
        <f>Data!$C$11^2/((Parameters!$E$4+Parameters!$E$6/C935)^2+(Parameters!$E$5+Parameters!$E$7)^2)</f>
        <v>618.74416014815404</v>
      </c>
      <c r="E935" s="15">
        <f t="shared" si="28"/>
        <v>24.87456854194971</v>
      </c>
      <c r="F935" s="15">
        <f>3/(Data!$G$5*PI()/30)*D935*Parameters!$E$6/C935</f>
        <v>110.33648461701445</v>
      </c>
      <c r="G935" s="15">
        <f>Data!$C$11/((((SQRT((Parameters!$E$6/C935)^2+(Parameters!$E$7)^2))*1/(Parameters!$E$8))/((SQRT((Parameters!$E$6/C935)^2+(Parameters!$E$7)^2))+1/(Parameters!$E$8)))+(SQRT((Parameters!$E$4)^2+(Parameters!$E$5)^2)))</f>
        <v>25.03119581568507</v>
      </c>
      <c r="H935" s="15">
        <f t="shared" si="29"/>
        <v>10.768709793667526</v>
      </c>
    </row>
    <row r="936" spans="2:8" x14ac:dyDescent="0.25">
      <c r="B936" s="15">
        <v>933</v>
      </c>
      <c r="C936" s="15">
        <f>(Data!$G$5-B936)/Data!$G$5</f>
        <v>0.378</v>
      </c>
      <c r="D936" s="15">
        <f>Data!$C$11^2/((Parameters!$E$4+Parameters!$E$6/C936)^2+(Parameters!$E$5+Parameters!$E$7)^2)</f>
        <v>617.72158228875321</v>
      </c>
      <c r="E936" s="15">
        <f t="shared" si="28"/>
        <v>24.854005357059719</v>
      </c>
      <c r="F936" s="15">
        <f>3/(Data!$G$5*PI()/30)*D936*Parameters!$E$6/C936</f>
        <v>110.34841055555384</v>
      </c>
      <c r="G936" s="15">
        <f>Data!$C$11/((((SQRT((Parameters!$E$6/C936)^2+(Parameters!$E$7)^2))*1/(Parameters!$E$8))/((SQRT((Parameters!$E$6/C936)^2+(Parameters!$E$7)^2))+1/(Parameters!$E$8)))+(SQRT((Parameters!$E$4)^2+(Parameters!$E$5)^2)))</f>
        <v>25.010722239205343</v>
      </c>
      <c r="H936" s="15">
        <f t="shared" si="29"/>
        <v>10.781429409629453</v>
      </c>
    </row>
    <row r="937" spans="2:8" x14ac:dyDescent="0.25">
      <c r="B937" s="15">
        <v>934</v>
      </c>
      <c r="C937" s="15">
        <f>(Data!$G$5-B937)/Data!$G$5</f>
        <v>0.37733333333333335</v>
      </c>
      <c r="D937" s="15">
        <f>Data!$C$11^2/((Parameters!$E$4+Parameters!$E$6/C937)^2+(Parameters!$E$5+Parameters!$E$7)^2)</f>
        <v>616.69734735319867</v>
      </c>
      <c r="E937" s="15">
        <f t="shared" si="28"/>
        <v>24.833391781091819</v>
      </c>
      <c r="F937" s="15">
        <f>3/(Data!$G$5*PI()/30)*D937*Parameters!$E$6/C937</f>
        <v>110.36008209582042</v>
      </c>
      <c r="G937" s="15">
        <f>Data!$C$11/((((SQRT((Parameters!$E$6/C937)^2+(Parameters!$E$7)^2))*1/(Parameters!$E$8))/((SQRT((Parameters!$E$6/C937)^2+(Parameters!$E$7)^2))+1/(Parameters!$E$8)))+(SQRT((Parameters!$E$4)^2+(Parameters!$E$5)^2)))</f>
        <v>24.990206548062634</v>
      </c>
      <c r="H937" s="15">
        <f t="shared" si="29"/>
        <v>10.794126641103912</v>
      </c>
    </row>
    <row r="938" spans="2:8" x14ac:dyDescent="0.25">
      <c r="B938" s="15">
        <v>935</v>
      </c>
      <c r="C938" s="15">
        <f>(Data!$G$5-B938)/Data!$G$5</f>
        <v>0.37666666666666665</v>
      </c>
      <c r="D938" s="15">
        <f>Data!$C$11^2/((Parameters!$E$4+Parameters!$E$6/C938)^2+(Parameters!$E$5+Parameters!$E$7)^2)</f>
        <v>615.67145435838302</v>
      </c>
      <c r="E938" s="15">
        <f t="shared" si="28"/>
        <v>24.812727668645845</v>
      </c>
      <c r="F938" s="15">
        <f>3/(Data!$G$5*PI()/30)*D938*Parameters!$E$6/C938</f>
        <v>110.37149771078518</v>
      </c>
      <c r="G938" s="15">
        <f>Data!$C$11/((((SQRT((Parameters!$E$6/C938)^2+(Parameters!$E$7)^2))*1/(Parameters!$E$8))/((SQRT((Parameters!$E$6/C938)^2+(Parameters!$E$7)^2))+1/(Parameters!$E$8)))+(SQRT((Parameters!$E$4)^2+(Parameters!$E$5)^2)))</f>
        <v>24.969648649079303</v>
      </c>
      <c r="H938" s="15">
        <f t="shared" si="29"/>
        <v>10.806801258653383</v>
      </c>
    </row>
    <row r="939" spans="2:8" x14ac:dyDescent="0.25">
      <c r="B939" s="15">
        <v>936</v>
      </c>
      <c r="C939" s="15">
        <f>(Data!$G$5-B939)/Data!$G$5</f>
        <v>0.376</v>
      </c>
      <c r="D939" s="15">
        <f>Data!$C$11^2/((Parameters!$E$4+Parameters!$E$6/C939)^2+(Parameters!$E$5+Parameters!$E$7)^2)</f>
        <v>614.64390234087909</v>
      </c>
      <c r="E939" s="15">
        <f t="shared" si="28"/>
        <v>24.792012873925326</v>
      </c>
      <c r="F939" s="15">
        <f>3/(Data!$G$5*PI()/30)*D939*Parameters!$E$6/C939</f>
        <v>110.38265586612332</v>
      </c>
      <c r="G939" s="15">
        <f>Data!$C$11/((((SQRT((Parameters!$E$6/C939)^2+(Parameters!$E$7)^2))*1/(Parameters!$E$8))/((SQRT((Parameters!$E$6/C939)^2+(Parameters!$E$7)^2))+1/(Parameters!$E$8)))+(SQRT((Parameters!$E$4)^2+(Parameters!$E$5)^2)))</f>
        <v>24.949048448886067</v>
      </c>
      <c r="H939" s="15">
        <f t="shared" si="29"/>
        <v>10.819453031485589</v>
      </c>
    </row>
    <row r="940" spans="2:8" x14ac:dyDescent="0.25">
      <c r="B940" s="15">
        <v>937</v>
      </c>
      <c r="C940" s="15">
        <f>(Data!$G$5-B940)/Data!$G$5</f>
        <v>0.37533333333333335</v>
      </c>
      <c r="D940" s="15">
        <f>Data!$C$11^2/((Parameters!$E$4+Parameters!$E$6/C940)^2+(Parameters!$E$5+Parameters!$E$7)^2)</f>
        <v>613.61469035715015</v>
      </c>
      <c r="E940" s="15">
        <f t="shared" si="28"/>
        <v>24.771247250737098</v>
      </c>
      <c r="F940" s="15">
        <f>3/(Data!$G$5*PI()/30)*D940*Parameters!$E$6/C940</f>
        <v>110.39355502018743</v>
      </c>
      <c r="G940" s="15">
        <f>Data!$C$11/((((SQRT((Parameters!$E$6/C940)^2+(Parameters!$E$7)^2))*1/(Parameters!$E$8))/((SQRT((Parameters!$E$6/C940)^2+(Parameters!$E$7)^2))+1/(Parameters!$E$8)))+(SQRT((Parameters!$E$4)^2+(Parameters!$E$5)^2)))</f>
        <v>24.92840585392165</v>
      </c>
      <c r="H940" s="15">
        <f t="shared" si="29"/>
        <v>10.832081727447045</v>
      </c>
    </row>
    <row r="941" spans="2:8" x14ac:dyDescent="0.25">
      <c r="B941" s="15">
        <v>938</v>
      </c>
      <c r="C941" s="15">
        <f>(Data!$G$5-B941)/Data!$G$5</f>
        <v>0.37466666666666665</v>
      </c>
      <c r="D941" s="15">
        <f>Data!$C$11^2/((Parameters!$E$4+Parameters!$E$6/C941)^2+(Parameters!$E$5+Parameters!$E$7)^2)</f>
        <v>612.58381748376246</v>
      </c>
      <c r="E941" s="15">
        <f t="shared" si="28"/>
        <v>24.750430652490927</v>
      </c>
      <c r="F941" s="15">
        <f>3/(Data!$G$5*PI()/30)*D941*Parameters!$E$6/C941</f>
        <v>110.40419362398082</v>
      </c>
      <c r="G941" s="15">
        <f>Data!$C$11/((((SQRT((Parameters!$E$6/C941)^2+(Parameters!$E$7)^2))*1/(Parameters!$E$8))/((SQRT((Parameters!$E$6/C941)^2+(Parameters!$E$7)^2))+1/(Parameters!$E$8)))+(SQRT((Parameters!$E$4)^2+(Parameters!$E$5)^2)))</f>
        <v>24.907720770432569</v>
      </c>
      <c r="H941" s="15">
        <f t="shared" si="29"/>
        <v>10.844687113016592</v>
      </c>
    </row>
    <row r="942" spans="2:8" x14ac:dyDescent="0.25">
      <c r="B942" s="15">
        <v>939</v>
      </c>
      <c r="C942" s="15">
        <f>(Data!$G$5-B942)/Data!$G$5</f>
        <v>0.374</v>
      </c>
      <c r="D942" s="15">
        <f>Data!$C$11^2/((Parameters!$E$4+Parameters!$E$6/C942)^2+(Parameters!$E$5+Parameters!$E$7)^2)</f>
        <v>611.55128281760142</v>
      </c>
      <c r="E942" s="15">
        <f t="shared" si="28"/>
        <v>24.729562932199215</v>
      </c>
      <c r="F942" s="15">
        <f>3/(Data!$G$5*PI()/30)*D942*Parameters!$E$6/C942</f>
        <v>110.41457012113054</v>
      </c>
      <c r="G942" s="15">
        <f>Data!$C$11/((((SQRT((Parameters!$E$6/C942)^2+(Parameters!$E$7)^2))*1/(Parameters!$E$8))/((SQRT((Parameters!$E$6/C942)^2+(Parameters!$E$7)^2))+1/(Parameters!$E$8)))+(SQRT((Parameters!$E$4)^2+(Parameters!$E$5)^2)))</f>
        <v>24.886993104472868</v>
      </c>
      <c r="H942" s="15">
        <f t="shared" si="29"/>
        <v>10.857268953298925</v>
      </c>
    </row>
    <row r="943" spans="2:8" x14ac:dyDescent="0.25">
      <c r="B943" s="15">
        <v>940</v>
      </c>
      <c r="C943" s="15">
        <f>(Data!$G$5-B943)/Data!$G$5</f>
        <v>0.37333333333333335</v>
      </c>
      <c r="D943" s="15">
        <f>Data!$C$11^2/((Parameters!$E$4+Parameters!$E$6/C943)^2+(Parameters!$E$5+Parameters!$E$7)^2)</f>
        <v>610.51708547608598</v>
      </c>
      <c r="E943" s="15">
        <f t="shared" si="28"/>
        <v>24.708643942476609</v>
      </c>
      <c r="F943" s="15">
        <f>3/(Data!$G$5*PI()/30)*D943*Parameters!$E$6/C943</f>
        <v>110.4246829478608</v>
      </c>
      <c r="G943" s="15">
        <f>Data!$C$11/((((SQRT((Parameters!$E$6/C943)^2+(Parameters!$E$7)^2))*1/(Parameters!$E$8))/((SQRT((Parameters!$E$6/C943)^2+(Parameters!$E$7)^2))+1/(Parameters!$E$8)))+(SQRT((Parameters!$E$4)^2+(Parameters!$E$5)^2)))</f>
        <v>24.866222761903888</v>
      </c>
      <c r="H943" s="15">
        <f t="shared" si="29"/>
        <v>10.869827012018092</v>
      </c>
    </row>
    <row r="944" spans="2:8" x14ac:dyDescent="0.25">
      <c r="B944" s="15">
        <v>941</v>
      </c>
      <c r="C944" s="15">
        <f>(Data!$G$5-B944)/Data!$G$5</f>
        <v>0.37266666666666665</v>
      </c>
      <c r="D944" s="15">
        <f>Data!$C$11^2/((Parameters!$E$4+Parameters!$E$6/C944)^2+(Parameters!$E$5+Parameters!$E$7)^2)</f>
        <v>609.4812245973867</v>
      </c>
      <c r="E944" s="15">
        <f t="shared" si="28"/>
        <v>24.687673535539687</v>
      </c>
      <c r="F944" s="15">
        <f>3/(Data!$G$5*PI()/30)*D944*Parameters!$E$6/C944</f>
        <v>110.43453053296606</v>
      </c>
      <c r="G944" s="15">
        <f>Data!$C$11/((((SQRT((Parameters!$E$6/C944)^2+(Parameters!$E$7)^2))*1/(Parameters!$E$8))/((SQRT((Parameters!$E$6/C944)^2+(Parameters!$E$7)^2))+1/(Parameters!$E$8)))+(SQRT((Parameters!$E$4)^2+(Parameters!$E$5)^2)))</f>
        <v>24.845409648393971</v>
      </c>
      <c r="H944" s="15">
        <f t="shared" si="29"/>
        <v>10.882361051510955</v>
      </c>
    </row>
    <row r="945" spans="2:8" x14ac:dyDescent="0.25">
      <c r="B945" s="15">
        <v>942</v>
      </c>
      <c r="C945" s="15">
        <f>(Data!$G$5-B945)/Data!$G$5</f>
        <v>0.372</v>
      </c>
      <c r="D945" s="15">
        <f>Data!$C$11^2/((Parameters!$E$4+Parameters!$E$6/C945)^2+(Parameters!$E$5+Parameters!$E$7)^2)</f>
        <v>608.44369934064571</v>
      </c>
      <c r="E945" s="15">
        <f t="shared" si="28"/>
        <v>24.666651563206663</v>
      </c>
      <c r="F945" s="15">
        <f>3/(Data!$G$5*PI()/30)*D945*Parameters!$E$6/C945</f>
        <v>110.44411129778437</v>
      </c>
      <c r="G945" s="15">
        <f>Data!$C$11/((((SQRT((Parameters!$E$6/C945)^2+(Parameters!$E$7)^2))*1/(Parameters!$E$8))/((SQRT((Parameters!$E$6/C945)^2+(Parameters!$E$7)^2))+1/(Parameters!$E$8)))+(SQRT((Parameters!$E$4)^2+(Parameters!$E$5)^2)))</f>
        <v>24.824553669418247</v>
      </c>
      <c r="H945" s="15">
        <f t="shared" si="29"/>
        <v>10.894870832720708</v>
      </c>
    </row>
    <row r="946" spans="2:8" x14ac:dyDescent="0.25">
      <c r="B946" s="15">
        <v>943</v>
      </c>
      <c r="C946" s="15">
        <f>(Data!$G$5-B946)/Data!$G$5</f>
        <v>0.37133333333333335</v>
      </c>
      <c r="D946" s="15">
        <f>Data!$C$11^2/((Parameters!$E$4+Parameters!$E$6/C946)^2+(Parameters!$E$5+Parameters!$E$7)^2)</f>
        <v>607.40450888619637</v>
      </c>
      <c r="E946" s="15">
        <f t="shared" si="28"/>
        <v>24.645577876897033</v>
      </c>
      <c r="F946" s="15">
        <f>3/(Data!$G$5*PI()/30)*D946*Parameters!$E$6/C946</f>
        <v>110.45342365617039</v>
      </c>
      <c r="G946" s="15">
        <f>Data!$C$11/((((SQRT((Parameters!$E$6/C946)^2+(Parameters!$E$7)^2))*1/(Parameters!$E$8))/((SQRT((Parameters!$E$6/C946)^2+(Parameters!$E$7)^2))+1/(Parameters!$E$8)))+(SQRT((Parameters!$E$4)^2+(Parameters!$E$5)^2)))</f>
        <v>24.803654730258351</v>
      </c>
      <c r="H946" s="15">
        <f t="shared" si="29"/>
        <v>10.907356115190273</v>
      </c>
    </row>
    <row r="947" spans="2:8" x14ac:dyDescent="0.25">
      <c r="B947" s="15">
        <v>944</v>
      </c>
      <c r="C947" s="15">
        <f>(Data!$G$5-B947)/Data!$G$5</f>
        <v>0.37066666666666664</v>
      </c>
      <c r="D947" s="15">
        <f>Data!$C$11^2/((Parameters!$E$4+Parameters!$E$6/C947)^2+(Parameters!$E$5+Parameters!$E$7)^2)</f>
        <v>606.36365243578689</v>
      </c>
      <c r="E947" s="15">
        <f t="shared" si="28"/>
        <v>24.624452327631307</v>
      </c>
      <c r="F947" s="15">
        <f>3/(Data!$G$5*PI()/30)*D947*Parameters!$E$6/C947</f>
        <v>110.46246601446887</v>
      </c>
      <c r="G947" s="15">
        <f>Data!$C$11/((((SQRT((Parameters!$E$6/C947)^2+(Parameters!$E$7)^2))*1/(Parameters!$E$8))/((SQRT((Parameters!$E$6/C947)^2+(Parameters!$E$7)^2))+1/(Parameters!$E$8)))+(SQRT((Parameters!$E$4)^2+(Parameters!$E$5)^2)))</f>
        <v>24.782712736002182</v>
      </c>
      <c r="H947" s="15">
        <f t="shared" si="29"/>
        <v>10.919816657055781</v>
      </c>
    </row>
    <row r="948" spans="2:8" x14ac:dyDescent="0.25">
      <c r="B948" s="15">
        <v>945</v>
      </c>
      <c r="C948" s="15">
        <f>(Data!$G$5-B948)/Data!$G$5</f>
        <v>0.37</v>
      </c>
      <c r="D948" s="15">
        <f>Data!$C$11^2/((Parameters!$E$4+Parameters!$E$6/C948)^2+(Parameters!$E$5+Parameters!$E$7)^2)</f>
        <v>605.32112921280395</v>
      </c>
      <c r="E948" s="15">
        <f t="shared" si="28"/>
        <v>24.603274766030719</v>
      </c>
      <c r="F948" s="15">
        <f>3/(Data!$G$5*PI()/30)*D948*Parameters!$E$6/C948</f>
        <v>110.4712367714878</v>
      </c>
      <c r="G948" s="15">
        <f>Data!$C$11/((((SQRT((Parameters!$E$6/C948)^2+(Parameters!$E$7)^2))*1/(Parameters!$E$8))/((SQRT((Parameters!$E$6/C948)^2+(Parameters!$E$7)^2))+1/(Parameters!$E$8)))+(SQRT((Parameters!$E$4)^2+(Parameters!$E$5)^2)))</f>
        <v>24.761727591543668</v>
      </c>
      <c r="H948" s="15">
        <f t="shared" si="29"/>
        <v>10.932252215039968</v>
      </c>
    </row>
    <row r="949" spans="2:8" x14ac:dyDescent="0.25">
      <c r="B949" s="15">
        <v>946</v>
      </c>
      <c r="C949" s="15">
        <f>(Data!$G$5-B949)/Data!$G$5</f>
        <v>0.36933333333333335</v>
      </c>
      <c r="D949" s="15">
        <f>Data!$C$11^2/((Parameters!$E$4+Parameters!$E$6/C949)^2+(Parameters!$E$5+Parameters!$E$7)^2)</f>
        <v>604.27693846249804</v>
      </c>
      <c r="E949" s="15">
        <f t="shared" si="28"/>
        <v>24.582045042316924</v>
      </c>
      <c r="F949" s="15">
        <f>3/(Data!$G$5*PI()/30)*D949*Parameters!$E$6/C949</f>
        <v>110.4797343184715</v>
      </c>
      <c r="G949" s="15">
        <f>Data!$C$11/((((SQRT((Parameters!$E$6/C949)^2+(Parameters!$E$7)^2))*1/(Parameters!$E$8))/((SQRT((Parameters!$E$6/C949)^2+(Parameters!$E$7)^2))+1/(Parameters!$E$8)))+(SQRT((Parameters!$E$4)^2+(Parameters!$E$5)^2)))</f>
        <v>24.740699201582476</v>
      </c>
      <c r="H949" s="15">
        <f t="shared" si="29"/>
        <v>10.944662544445574</v>
      </c>
    </row>
    <row r="950" spans="2:8" x14ac:dyDescent="0.25">
      <c r="B950" s="15">
        <v>947</v>
      </c>
      <c r="C950" s="15">
        <f>(Data!$G$5-B950)/Data!$G$5</f>
        <v>0.36866666666666664</v>
      </c>
      <c r="D950" s="15">
        <f>Data!$C$11^2/((Parameters!$E$4+Parameters!$E$6/C950)^2+(Parameters!$E$5+Parameters!$E$7)^2)</f>
        <v>603.2310794522117</v>
      </c>
      <c r="E950" s="15">
        <f t="shared" si="28"/>
        <v>24.560763006311749</v>
      </c>
      <c r="F950" s="15">
        <f>3/(Data!$G$5*PI()/30)*D950*Parameters!$E$6/C950</f>
        <v>110.48795703907422</v>
      </c>
      <c r="G950" s="15">
        <f>Data!$C$11/((((SQRT((Parameters!$E$6/C950)^2+(Parameters!$E$7)^2))*1/(Parameters!$E$8))/((SQRT((Parameters!$E$6/C950)^2+(Parameters!$E$7)^2))+1/(Parameters!$E$8)))+(SQRT((Parameters!$E$4)^2+(Parameters!$E$5)^2)))</f>
        <v>24.719627470623792</v>
      </c>
      <c r="H950" s="15">
        <f t="shared" si="29"/>
        <v>10.957047399148763</v>
      </c>
    </row>
    <row r="951" spans="2:8" x14ac:dyDescent="0.25">
      <c r="B951" s="15">
        <v>948</v>
      </c>
      <c r="C951" s="15">
        <f>(Data!$G$5-B951)/Data!$G$5</f>
        <v>0.36799999999999999</v>
      </c>
      <c r="D951" s="15">
        <f>Data!$C$11^2/((Parameters!$E$4+Parameters!$E$6/C951)^2+(Parameters!$E$5+Parameters!$E$7)^2)</f>
        <v>602.18355147160798</v>
      </c>
      <c r="E951" s="15">
        <f t="shared" si="28"/>
        <v>24.539428507436924</v>
      </c>
      <c r="F951" s="15">
        <f>3/(Data!$G$5*PI()/30)*D951*Parameters!$E$6/C951</f>
        <v>110.49590330933307</v>
      </c>
      <c r="G951" s="15">
        <f>Data!$C$11/((((SQRT((Parameters!$E$6/C951)^2+(Parameters!$E$7)^2))*1/(Parameters!$E$8))/((SQRT((Parameters!$E$6/C951)^2+(Parameters!$E$7)^2))+1/(Parameters!$E$8)))+(SQRT((Parameters!$E$4)^2+(Parameters!$E$5)^2)))</f>
        <v>24.698512302978067</v>
      </c>
      <c r="H951" s="15">
        <f t="shared" si="29"/>
        <v>10.969406531592458</v>
      </c>
    </row>
    <row r="952" spans="2:8" x14ac:dyDescent="0.25">
      <c r="B952" s="15">
        <v>949</v>
      </c>
      <c r="C952" s="15">
        <f>(Data!$G$5-B952)/Data!$G$5</f>
        <v>0.36733333333333335</v>
      </c>
      <c r="D952" s="15">
        <f>Data!$C$11^2/((Parameters!$E$4+Parameters!$E$6/C952)^2+(Parameters!$E$5+Parameters!$E$7)^2)</f>
        <v>601.13435383290175</v>
      </c>
      <c r="E952" s="15">
        <f t="shared" si="28"/>
        <v>24.518041394713848</v>
      </c>
      <c r="F952" s="15">
        <f>3/(Data!$G$5*PI()/30)*D952*Parameters!$E$6/C952</f>
        <v>110.50357149764163</v>
      </c>
      <c r="G952" s="15">
        <f>Data!$C$11/((((SQRT((Parameters!$E$6/C952)^2+(Parameters!$E$7)^2))*1/(Parameters!$E$8))/((SQRT((Parameters!$E$6/C952)^2+(Parameters!$E$7)^2))+1/(Parameters!$E$8)))+(SQRT((Parameters!$E$4)^2+(Parameters!$E$5)^2)))</f>
        <v>24.67735360276075</v>
      </c>
      <c r="H952" s="15">
        <f t="shared" si="29"/>
        <v>10.981739692779724</v>
      </c>
    </row>
    <row r="953" spans="2:8" x14ac:dyDescent="0.25">
      <c r="B953" s="15">
        <v>950</v>
      </c>
      <c r="C953" s="15">
        <f>(Data!$G$5-B953)/Data!$G$5</f>
        <v>0.36666666666666664</v>
      </c>
      <c r="D953" s="15">
        <f>Data!$C$11^2/((Parameters!$E$4+Parameters!$E$6/C953)^2+(Parameters!$E$5+Parameters!$E$7)^2)</f>
        <v>600.08348587109117</v>
      </c>
      <c r="E953" s="15">
        <f t="shared" si="28"/>
        <v>24.496601516763324</v>
      </c>
      <c r="F953" s="15">
        <f>3/(Data!$G$5*PI()/30)*D953*Parameters!$E$6/C953</f>
        <v>110.51095996472303</v>
      </c>
      <c r="G953" s="15">
        <f>Data!$C$11/((((SQRT((Parameters!$E$6/C953)^2+(Parameters!$E$7)^2))*1/(Parameters!$E$8))/((SQRT((Parameters!$E$6/C953)^2+(Parameters!$E$7)^2))+1/(Parameters!$E$8)))+(SQRT((Parameters!$E$4)^2+(Parameters!$E$5)^2)))</f>
        <v>24.65615127389205</v>
      </c>
      <c r="H953" s="15">
        <f t="shared" si="29"/>
        <v>10.994046632267104</v>
      </c>
    </row>
    <row r="954" spans="2:8" x14ac:dyDescent="0.25">
      <c r="B954" s="15">
        <v>951</v>
      </c>
      <c r="C954" s="15">
        <f>(Data!$G$5-B954)/Data!$G$5</f>
        <v>0.36599999999999999</v>
      </c>
      <c r="D954" s="15">
        <f>Data!$C$11^2/((Parameters!$E$4+Parameters!$E$6/C954)^2+(Parameters!$E$5+Parameters!$E$7)^2)</f>
        <v>599.03094694419292</v>
      </c>
      <c r="E954" s="15">
        <f t="shared" si="28"/>
        <v>24.475108721805363</v>
      </c>
      <c r="F954" s="15">
        <f>3/(Data!$G$5*PI()/30)*D954*Parameters!$E$6/C954</f>
        <v>110.51806706360335</v>
      </c>
      <c r="G954" s="15">
        <f>Data!$C$11/((((SQRT((Parameters!$E$6/C954)^2+(Parameters!$E$7)^2))*1/(Parameters!$E$8))/((SQRT((Parameters!$E$6/C954)^2+(Parameters!$E$7)^2))+1/(Parameters!$E$8)))+(SQRT((Parameters!$E$4)^2+(Parameters!$E$5)^2)))</f>
        <v>24.634905220096698</v>
      </c>
      <c r="H954" s="15">
        <f t="shared" si="29"/>
        <v>11.006327098157945</v>
      </c>
    </row>
    <row r="955" spans="2:8" x14ac:dyDescent="0.25">
      <c r="B955" s="15">
        <v>952</v>
      </c>
      <c r="C955" s="15">
        <f>(Data!$G$5-B955)/Data!$G$5</f>
        <v>0.36533333333333334</v>
      </c>
      <c r="D955" s="15">
        <f>Data!$C$11^2/((Parameters!$E$4+Parameters!$E$6/C955)^2+(Parameters!$E$5+Parameters!$E$7)^2)</f>
        <v>597.97673643347696</v>
      </c>
      <c r="E955" s="15">
        <f t="shared" si="28"/>
        <v>24.453562857658941</v>
      </c>
      <c r="F955" s="15">
        <f>3/(Data!$G$5*PI()/30)*D955*Parameters!$E$6/C955</f>
        <v>110.52489113958497</v>
      </c>
      <c r="G955" s="15">
        <f>Data!$C$11/((((SQRT((Parameters!$E$6/C955)^2+(Parameters!$E$7)^2))*1/(Parameters!$E$8))/((SQRT((Parameters!$E$6/C955)^2+(Parameters!$E$7)^2))+1/(Parameters!$E$8)))+(SQRT((Parameters!$E$4)^2+(Parameters!$E$5)^2)))</f>
        <v>24.613615344903664</v>
      </c>
      <c r="H955" s="15">
        <f t="shared" si="29"/>
        <v>11.018580837095701</v>
      </c>
    </row>
    <row r="956" spans="2:8" x14ac:dyDescent="0.25">
      <c r="B956" s="15">
        <v>953</v>
      </c>
      <c r="C956" s="15">
        <f>(Data!$G$5-B956)/Data!$G$5</f>
        <v>0.36466666666666664</v>
      </c>
      <c r="D956" s="15">
        <f>Data!$C$11^2/((Parameters!$E$4+Parameters!$E$6/C956)^2+(Parameters!$E$5+Parameters!$E$7)^2)</f>
        <v>596.92085374370458</v>
      </c>
      <c r="E956" s="15">
        <f t="shared" si="28"/>
        <v>24.431963771741817</v>
      </c>
      <c r="F956" s="15">
        <f>3/(Data!$G$5*PI()/30)*D956*Parameters!$E$6/C956</f>
        <v>110.53143053022004</v>
      </c>
      <c r="G956" s="15">
        <f>Data!$C$11/((((SQRT((Parameters!$E$6/C956)^2+(Parameters!$E$7)^2))*1/(Parameters!$E$8))/((SQRT((Parameters!$E$6/C956)^2+(Parameters!$E$7)^2))+1/(Parameters!$E$8)))+(SQRT((Parameters!$E$4)^2+(Parameters!$E$5)^2)))</f>
        <v>24.592281551645943</v>
      </c>
      <c r="H956" s="15">
        <f t="shared" si="29"/>
        <v>11.030807594257263</v>
      </c>
    </row>
    <row r="957" spans="2:8" x14ac:dyDescent="0.25">
      <c r="B957" s="15">
        <v>954</v>
      </c>
      <c r="C957" s="15">
        <f>(Data!$G$5-B957)/Data!$G$5</f>
        <v>0.36399999999999999</v>
      </c>
      <c r="D957" s="15">
        <f>Data!$C$11^2/((Parameters!$E$4+Parameters!$E$6/C957)^2+(Parameters!$E$5+Parameters!$E$7)^2)</f>
        <v>595.86329830336774</v>
      </c>
      <c r="E957" s="15">
        <f t="shared" si="28"/>
        <v>24.410311311070323</v>
      </c>
      <c r="F957" s="15">
        <f>3/(Data!$G$5*PI()/30)*D957*Parameters!$E$6/C957</f>
        <v>110.53768356528373</v>
      </c>
      <c r="G957" s="15">
        <f>Data!$C$11/((((SQRT((Parameters!$E$6/C957)^2+(Parameters!$E$7)^2))*1/(Parameters!$E$8))/((SQRT((Parameters!$E$6/C957)^2+(Parameters!$E$7)^2))+1/(Parameters!$E$8)))+(SQRT((Parameters!$E$4)^2+(Parameters!$E$5)^2)))</f>
        <v>24.570903743460303</v>
      </c>
      <c r="H957" s="15">
        <f t="shared" si="29"/>
        <v>11.04300711334621</v>
      </c>
    </row>
    <row r="958" spans="2:8" x14ac:dyDescent="0.25">
      <c r="B958" s="15">
        <v>955</v>
      </c>
      <c r="C958" s="15">
        <f>(Data!$G$5-B958)/Data!$G$5</f>
        <v>0.36333333333333334</v>
      </c>
      <c r="D958" s="15">
        <f>Data!$C$11^2/((Parameters!$E$4+Parameters!$E$6/C958)^2+(Parameters!$E$5+Parameters!$E$7)^2)</f>
        <v>594.80406956492948</v>
      </c>
      <c r="E958" s="15">
        <f t="shared" si="28"/>
        <v>24.388605322259195</v>
      </c>
      <c r="F958" s="15">
        <f>3/(Data!$G$5*PI()/30)*D958*Parameters!$E$6/C958</f>
        <v>110.54364856674771</v>
      </c>
      <c r="G958" s="15">
        <f>Data!$C$11/((((SQRT((Parameters!$E$6/C958)^2+(Parameters!$E$7)^2))*1/(Parameters!$E$8))/((SQRT((Parameters!$E$6/C958)^2+(Parameters!$E$7)^2))+1/(Parameters!$E$8)))+(SQRT((Parameters!$E$4)^2+(Parameters!$E$5)^2)))</f>
        <v>24.549481823287007</v>
      </c>
      <c r="H958" s="15">
        <f t="shared" si="29"/>
        <v>11.055179136586089</v>
      </c>
    </row>
    <row r="959" spans="2:8" x14ac:dyDescent="0.25">
      <c r="B959" s="15">
        <v>956</v>
      </c>
      <c r="C959" s="15">
        <f>(Data!$G$5-B959)/Data!$G$5</f>
        <v>0.36266666666666669</v>
      </c>
      <c r="D959" s="15">
        <f>Data!$C$11^2/((Parameters!$E$4+Parameters!$E$6/C959)^2+(Parameters!$E$5+Parameters!$E$7)^2)</f>
        <v>593.74316700506665</v>
      </c>
      <c r="E959" s="15">
        <f t="shared" si="28"/>
        <v>24.366845651521384</v>
      </c>
      <c r="F959" s="15">
        <f>3/(Data!$G$5*PI()/30)*D959*Parameters!$E$6/C959</f>
        <v>110.54932384875366</v>
      </c>
      <c r="G959" s="15">
        <f>Data!$C$11/((((SQRT((Parameters!$E$6/C959)^2+(Parameters!$E$7)^2))*1/(Parameters!$E$8))/((SQRT((Parameters!$E$6/C959)^2+(Parameters!$E$7)^2))+1/(Parameters!$E$8)))+(SQRT((Parameters!$E$4)^2+(Parameters!$E$5)^2)))</f>
        <v>24.528015693869612</v>
      </c>
      <c r="H959" s="15">
        <f t="shared" si="29"/>
        <v>11.067323404713687</v>
      </c>
    </row>
    <row r="960" spans="2:8" x14ac:dyDescent="0.25">
      <c r="B960" s="15">
        <v>957</v>
      </c>
      <c r="C960" s="15">
        <f>(Data!$G$5-B960)/Data!$G$5</f>
        <v>0.36199999999999999</v>
      </c>
      <c r="D960" s="15">
        <f>Data!$C$11^2/((Parameters!$E$4+Parameters!$E$6/C960)^2+(Parameters!$E$5+Parameters!$E$7)^2)</f>
        <v>592.68059012491472</v>
      </c>
      <c r="E960" s="15">
        <f t="shared" si="28"/>
        <v>24.345032144667929</v>
      </c>
      <c r="F960" s="15">
        <f>3/(Data!$G$5*PI()/30)*D960*Parameters!$E$6/C960</f>
        <v>110.55470771758671</v>
      </c>
      <c r="G960" s="15">
        <f>Data!$C$11/((((SQRT((Parameters!$E$6/C960)^2+(Parameters!$E$7)^2))*1/(Parameters!$E$8))/((SQRT((Parameters!$E$6/C960)^2+(Parameters!$E$7)^2))+1/(Parameters!$E$8)))+(SQRT((Parameters!$E$4)^2+(Parameters!$E$5)^2)))</f>
        <v>24.506505257754672</v>
      </c>
      <c r="H960" s="15">
        <f t="shared" si="29"/>
        <v>11.079439656972255</v>
      </c>
    </row>
    <row r="961" spans="2:8" x14ac:dyDescent="0.25">
      <c r="B961" s="15">
        <v>958</v>
      </c>
      <c r="C961" s="15">
        <f>(Data!$G$5-B961)/Data!$G$5</f>
        <v>0.36133333333333334</v>
      </c>
      <c r="D961" s="15">
        <f>Data!$C$11^2/((Parameters!$E$4+Parameters!$E$6/C961)^2+(Parameters!$E$5+Parameters!$E$7)^2)</f>
        <v>591.61633845031326</v>
      </c>
      <c r="E961" s="15">
        <f t="shared" si="28"/>
        <v>24.32316464710777</v>
      </c>
      <c r="F961" s="15">
        <f>3/(Data!$G$5*PI()/30)*D961*Parameters!$E$6/C961</f>
        <v>110.55979847164883</v>
      </c>
      <c r="G961" s="15">
        <f>Data!$C$11/((((SQRT((Parameters!$E$6/C961)^2+(Parameters!$E$7)^2))*1/(Parameters!$E$8))/((SQRT((Parameters!$E$6/C961)^2+(Parameters!$E$7)^2))+1/(Parameters!$E$8)))+(SQRT((Parameters!$E$4)^2+(Parameters!$E$5)^2)))</f>
        <v>24.484950417291547</v>
      </c>
      <c r="H961" s="15">
        <f t="shared" si="29"/>
        <v>11.091527631104741</v>
      </c>
    </row>
    <row r="962" spans="2:8" x14ac:dyDescent="0.25">
      <c r="B962" s="15">
        <v>959</v>
      </c>
      <c r="C962" s="15">
        <f>(Data!$G$5-B962)/Data!$G$5</f>
        <v>0.36066666666666669</v>
      </c>
      <c r="D962" s="15">
        <f>Data!$C$11^2/((Parameters!$E$4+Parameters!$E$6/C962)^2+(Parameters!$E$5+Parameters!$E$7)^2)</f>
        <v>590.55041153205457</v>
      </c>
      <c r="E962" s="15">
        <f t="shared" si="28"/>
        <v>24.301243003847656</v>
      </c>
      <c r="F962" s="15">
        <f>3/(Data!$G$5*PI()/30)*D962*Parameters!$E$6/C962</f>
        <v>110.56459440143269</v>
      </c>
      <c r="G962" s="15">
        <f>Data!$C$11/((((SQRT((Parameters!$E$6/C962)^2+(Parameters!$E$7)^2))*1/(Parameters!$E$8))/((SQRT((Parameters!$E$6/C962)^2+(Parameters!$E$7)^2))+1/(Parameters!$E$8)))+(SQRT((Parameters!$E$4)^2+(Parameters!$E$5)^2)))</f>
        <v>24.463351074632104</v>
      </c>
      <c r="H962" s="15">
        <f t="shared" si="29"/>
        <v>11.103587063347014</v>
      </c>
    </row>
    <row r="963" spans="2:8" x14ac:dyDescent="0.25">
      <c r="B963" s="15">
        <v>960</v>
      </c>
      <c r="C963" s="15">
        <f>(Data!$G$5-B963)/Data!$G$5</f>
        <v>0.36</v>
      </c>
      <c r="D963" s="15">
        <f>Data!$C$11^2/((Parameters!$E$4+Parameters!$E$6/C963)^2+(Parameters!$E$5+Parameters!$E$7)^2)</f>
        <v>589.48280894613242</v>
      </c>
      <c r="E963" s="15">
        <f t="shared" si="28"/>
        <v>24.279267059491982</v>
      </c>
      <c r="F963" s="15">
        <f>3/(Data!$G$5*PI()/30)*D963*Parameters!$E$6/C963</f>
        <v>110.56909378949494</v>
      </c>
      <c r="G963" s="15">
        <f>Data!$C$11/((((SQRT((Parameters!$E$6/C963)^2+(Parameters!$E$7)^2))*1/(Parameters!$E$8))/((SQRT((Parameters!$E$6/C963)^2+(Parameters!$E$7)^2))+1/(Parameters!$E$8)))+(SQRT((Parameters!$E$4)^2+(Parameters!$E$5)^2)))</f>
        <v>24.441707131730517</v>
      </c>
      <c r="H963" s="15">
        <f t="shared" si="29"/>
        <v>11.115617688421061</v>
      </c>
    </row>
    <row r="964" spans="2:8" x14ac:dyDescent="0.25">
      <c r="B964" s="15">
        <v>961</v>
      </c>
      <c r="C964" s="15">
        <f>(Data!$G$5-B964)/Data!$G$5</f>
        <v>0.35933333333333334</v>
      </c>
      <c r="D964" s="15">
        <f>Data!$C$11^2/((Parameters!$E$4+Parameters!$E$6/C964)^2+(Parameters!$E$5+Parameters!$E$7)^2)</f>
        <v>588.41353029399409</v>
      </c>
      <c r="E964" s="15">
        <f t="shared" ref="E964:E1027" si="30">SQRT(D964)</f>
        <v>24.257236658242714</v>
      </c>
      <c r="F964" s="15">
        <f>3/(Data!$G$5*PI()/30)*D964*Parameters!$E$6/C964</f>
        <v>110.57329491042992</v>
      </c>
      <c r="G964" s="15">
        <f>Data!$C$11/((((SQRT((Parameters!$E$6/C964)^2+(Parameters!$E$7)^2))*1/(Parameters!$E$8))/((SQRT((Parameters!$E$6/C964)^2+(Parameters!$E$7)^2))+1/(Parameters!$E$8)))+(SQRT((Parameters!$E$4)^2+(Parameters!$E$5)^2)))</f>
        <v>24.420018490343001</v>
      </c>
      <c r="H964" s="15">
        <f t="shared" ref="H964:H1027" si="31">(F964*B964*PI()/30)/1000</f>
        <v>11.127619239528173</v>
      </c>
    </row>
    <row r="965" spans="2:8" x14ac:dyDescent="0.25">
      <c r="B965" s="15">
        <v>962</v>
      </c>
      <c r="C965" s="15">
        <f>(Data!$G$5-B965)/Data!$G$5</f>
        <v>0.35866666666666669</v>
      </c>
      <c r="D965" s="15">
        <f>Data!$C$11^2/((Parameters!$E$4+Parameters!$E$6/C965)^2+(Parameters!$E$5+Parameters!$E$7)^2)</f>
        <v>587.34257520279357</v>
      </c>
      <c r="E965" s="15">
        <f t="shared" si="30"/>
        <v>24.235151643899272</v>
      </c>
      <c r="F965" s="15">
        <f>3/(Data!$G$5*PI()/30)*D965*Parameters!$E$6/C965</f>
        <v>110.57719603084351</v>
      </c>
      <c r="G965" s="15">
        <f>Data!$C$11/((((SQRT((Parameters!$E$6/C965)^2+(Parameters!$E$7)^2))*1/(Parameters!$E$8))/((SQRT((Parameters!$E$6/C965)^2+(Parameters!$E$7)^2))+1/(Parameters!$E$8)))+(SQRT((Parameters!$E$4)^2+(Parameters!$E$5)^2)))</f>
        <v>24.398285052027557</v>
      </c>
      <c r="H965" s="15">
        <f t="shared" si="31"/>
        <v>11.139591448342141</v>
      </c>
    </row>
    <row r="966" spans="2:8" x14ac:dyDescent="0.25">
      <c r="B966" s="15">
        <v>963</v>
      </c>
      <c r="C966" s="15">
        <f>(Data!$G$5-B966)/Data!$G$5</f>
        <v>0.35799999999999998</v>
      </c>
      <c r="D966" s="15">
        <f>Data!$C$11^2/((Parameters!$E$4+Parameters!$E$6/C966)^2+(Parameters!$E$5+Parameters!$E$7)^2)</f>
        <v>586.2699433256455</v>
      </c>
      <c r="E966" s="15">
        <f t="shared" si="30"/>
        <v>24.21301185985844</v>
      </c>
      <c r="F966" s="15">
        <f>3/(Data!$G$5*PI()/30)*D966*Parameters!$E$6/C966</f>
        <v>110.58079540932643</v>
      </c>
      <c r="G966" s="15">
        <f>Data!$C$11/((((SQRT((Parameters!$E$6/C966)^2+(Parameters!$E$7)^2))*1/(Parameters!$E$8))/((SQRT((Parameters!$E$6/C966)^2+(Parameters!$E$7)^2))+1/(Parameters!$E$8)))+(SQRT((Parameters!$E$4)^2+(Parameters!$E$5)^2)))</f>
        <v>24.376506718143755</v>
      </c>
      <c r="H966" s="15">
        <f t="shared" si="31"/>
        <v>11.151534045002393</v>
      </c>
    </row>
    <row r="967" spans="2:8" x14ac:dyDescent="0.25">
      <c r="B967" s="15">
        <v>964</v>
      </c>
      <c r="C967" s="15">
        <f>(Data!$G$5-B967)/Data!$G$5</f>
        <v>0.35733333333333334</v>
      </c>
      <c r="D967" s="15">
        <f>Data!$C$11^2/((Parameters!$E$4+Parameters!$E$6/C967)^2+(Parameters!$E$5+Parameters!$E$7)^2)</f>
        <v>585.19563434188365</v>
      </c>
      <c r="E967" s="15">
        <f t="shared" si="30"/>
        <v>24.190817149114324</v>
      </c>
      <c r="F967" s="15">
        <f>3/(Data!$G$5*PI()/30)*D967*Parameters!$E$6/C967</f>
        <v>110.58409129642851</v>
      </c>
      <c r="G967" s="15">
        <f>Data!$C$11/((((SQRT((Parameters!$E$6/C967)^2+(Parameters!$E$7)^2))*1/(Parameters!$E$8))/((SQRT((Parameters!$E$6/C967)^2+(Parameters!$E$7)^2))+1/(Parameters!$E$8)))+(SQRT((Parameters!$E$4)^2+(Parameters!$E$5)^2)))</f>
        <v>24.354683389852479</v>
      </c>
      <c r="H967" s="15">
        <f t="shared" si="31"/>
        <v>11.163446758107177</v>
      </c>
    </row>
    <row r="968" spans="2:8" x14ac:dyDescent="0.25">
      <c r="B968" s="15">
        <v>965</v>
      </c>
      <c r="C968" s="15">
        <f>(Data!$G$5-B968)/Data!$G$5</f>
        <v>0.35666666666666669</v>
      </c>
      <c r="D968" s="15">
        <f>Data!$C$11^2/((Parameters!$E$4+Parameters!$E$6/C968)^2+(Parameters!$E$5+Parameters!$E$7)^2)</f>
        <v>584.11964795731785</v>
      </c>
      <c r="E968" s="15">
        <f t="shared" si="30"/>
        <v>24.168567354258254</v>
      </c>
      <c r="F968" s="15">
        <f>3/(Data!$G$5*PI()/30)*D968*Parameters!$E$6/C968</f>
        <v>110.58708193463204</v>
      </c>
      <c r="G968" s="15">
        <f>Data!$C$11/((((SQRT((Parameters!$E$6/C968)^2+(Parameters!$E$7)^2))*1/(Parameters!$E$8))/((SQRT((Parameters!$E$6/C968)^2+(Parameters!$E$7)^2))+1/(Parameters!$E$8)))+(SQRT((Parameters!$E$4)^2+(Parameters!$E$5)^2)))</f>
        <v>24.332814968115684</v>
      </c>
      <c r="H968" s="15">
        <f t="shared" si="31"/>
        <v>11.175329314706683</v>
      </c>
    </row>
    <row r="969" spans="2:8" x14ac:dyDescent="0.25">
      <c r="B969" s="15">
        <v>966</v>
      </c>
      <c r="C969" s="15">
        <f>(Data!$G$5-B969)/Data!$G$5</f>
        <v>0.35599999999999998</v>
      </c>
      <c r="D969" s="15">
        <f>Data!$C$11^2/((Parameters!$E$4+Parameters!$E$6/C969)^2+(Parameters!$E$5+Parameters!$E$7)^2)</f>
        <v>583.04198390449517</v>
      </c>
      <c r="E969" s="15">
        <f t="shared" si="30"/>
        <v>24.146262317478769</v>
      </c>
      <c r="F969" s="15">
        <f>3/(Data!$G$5*PI()/30)*D969*Parameters!$E$6/C969</f>
        <v>110.58976555832585</v>
      </c>
      <c r="G969" s="15">
        <f>Data!$C$11/((((SQRT((Parameters!$E$6/C969)^2+(Parameters!$E$7)^2))*1/(Parameters!$E$8))/((SQRT((Parameters!$E$6/C969)^2+(Parameters!$E$7)^2))+1/(Parameters!$E$8)))+(SQRT((Parameters!$E$4)^2+(Parameters!$E$5)^2)))</f>
        <v>24.310901353696146</v>
      </c>
      <c r="H969" s="15">
        <f t="shared" si="31"/>
        <v>11.187181440296179</v>
      </c>
    </row>
    <row r="970" spans="2:8" x14ac:dyDescent="0.25">
      <c r="B970" s="15">
        <v>967</v>
      </c>
      <c r="C970" s="15">
        <f>(Data!$G$5-B970)/Data!$G$5</f>
        <v>0.35533333333333333</v>
      </c>
      <c r="D970" s="15">
        <f>Data!$C$11^2/((Parameters!$E$4+Parameters!$E$6/C970)^2+(Parameters!$E$5+Parameters!$E$7)^2)</f>
        <v>581.96264194296214</v>
      </c>
      <c r="E970" s="15">
        <f t="shared" si="30"/>
        <v>24.123901880561572</v>
      </c>
      <c r="F970" s="15">
        <f>3/(Data!$G$5*PI()/30)*D970*Parameters!$E$6/C970</f>
        <v>110.59214039377919</v>
      </c>
      <c r="G970" s="15">
        <f>Data!$C$11/((((SQRT((Parameters!$E$6/C970)^2+(Parameters!$E$7)^2))*1/(Parameters!$E$8))/((SQRT((Parameters!$E$6/C970)^2+(Parameters!$E$7)^2))+1/(Parameters!$E$8)))+(SQRT((Parameters!$E$4)^2+(Parameters!$E$5)^2)))</f>
        <v>24.288942447157254</v>
      </c>
      <c r="H970" s="15">
        <f t="shared" si="31"/>
        <v>11.199002858809136</v>
      </c>
    </row>
    <row r="971" spans="2:8" x14ac:dyDescent="0.25">
      <c r="B971" s="15">
        <v>968</v>
      </c>
      <c r="C971" s="15">
        <f>(Data!$G$5-B971)/Data!$G$5</f>
        <v>0.35466666666666669</v>
      </c>
      <c r="D971" s="15">
        <f>Data!$C$11^2/((Parameters!$E$4+Parameters!$E$6/C971)^2+(Parameters!$E$5+Parameters!$E$7)^2)</f>
        <v>580.88162185952842</v>
      </c>
      <c r="E971" s="15">
        <f t="shared" si="30"/>
        <v>24.101485884889513</v>
      </c>
      <c r="F971" s="15">
        <f>3/(Data!$G$5*PI()/30)*D971*Parameters!$E$6/C971</f>
        <v>110.59420465911563</v>
      </c>
      <c r="G971" s="15">
        <f>Data!$C$11/((((SQRT((Parameters!$E$6/C971)^2+(Parameters!$E$7)^2))*1/(Parameters!$E$8))/((SQRT((Parameters!$E$6/C971)^2+(Parameters!$E$7)^2))+1/(Parameters!$E$8)))+(SQRT((Parameters!$E$4)^2+(Parameters!$E$5)^2)))</f>
        <v>24.266938148862717</v>
      </c>
      <c r="H971" s="15">
        <f t="shared" si="31"/>
        <v>11.21079329261033</v>
      </c>
    </row>
    <row r="972" spans="2:8" x14ac:dyDescent="0.25">
      <c r="B972" s="15">
        <v>969</v>
      </c>
      <c r="C972" s="15">
        <f>(Data!$G$5-B972)/Data!$G$5</f>
        <v>0.35399999999999998</v>
      </c>
      <c r="D972" s="15">
        <f>Data!$C$11^2/((Parameters!$E$4+Parameters!$E$6/C972)^2+(Parameters!$E$5+Parameters!$E$7)^2)</f>
        <v>579.79892346853251</v>
      </c>
      <c r="E972" s="15">
        <f t="shared" si="30"/>
        <v>24.079014171442576</v>
      </c>
      <c r="F972" s="15">
        <f>3/(Data!$G$5*PI()/30)*D972*Parameters!$E$6/C972</f>
        <v>110.59595656428705</v>
      </c>
      <c r="G972" s="15">
        <f>Data!$C$11/((((SQRT((Parameters!$E$6/C972)^2+(Parameters!$E$7)^2))*1/(Parameters!$E$8))/((SQRT((Parameters!$E$6/C972)^2+(Parameters!$E$7)^2))+1/(Parameters!$E$8)))+(SQRT((Parameters!$E$4)^2+(Parameters!$E$5)^2)))</f>
        <v>24.244888358976372</v>
      </c>
      <c r="H972" s="15">
        <f t="shared" si="31"/>
        <v>11.222552462488933</v>
      </c>
    </row>
    <row r="973" spans="2:8" x14ac:dyDescent="0.25">
      <c r="B973" s="15">
        <v>970</v>
      </c>
      <c r="C973" s="15">
        <f>(Data!$G$5-B973)/Data!$G$5</f>
        <v>0.35333333333333333</v>
      </c>
      <c r="D973" s="15">
        <f>Data!$C$11^2/((Parameters!$E$4+Parameters!$E$6/C973)^2+(Parameters!$E$5+Parameters!$E$7)^2)</f>
        <v>578.71454661211021</v>
      </c>
      <c r="E973" s="15">
        <f t="shared" si="30"/>
        <v>24.056486580797916</v>
      </c>
      <c r="F973" s="15">
        <f>3/(Data!$G$5*PI()/30)*D973*Parameters!$E$6/C973</f>
        <v>110.59739431104775</v>
      </c>
      <c r="G973" s="15">
        <f>Data!$C$11/((((SQRT((Parameters!$E$6/C973)^2+(Parameters!$E$7)^2))*1/(Parameters!$E$8))/((SQRT((Parameters!$E$6/C973)^2+(Parameters!$E$7)^2))+1/(Parameters!$E$8)))+(SQRT((Parameters!$E$4)^2+(Parameters!$E$5)^2)))</f>
        <v>24.222792977461921</v>
      </c>
      <c r="H973" s="15">
        <f t="shared" si="31"/>
        <v>11.234280087651614</v>
      </c>
    </row>
    <row r="974" spans="2:8" x14ac:dyDescent="0.25">
      <c r="B974" s="15">
        <v>971</v>
      </c>
      <c r="C974" s="15">
        <f>(Data!$G$5-B974)/Data!$G$5</f>
        <v>0.35266666666666668</v>
      </c>
      <c r="D974" s="15">
        <f>Data!$C$11^2/((Parameters!$E$4+Parameters!$E$6/C974)^2+(Parameters!$E$5+Parameters!$E$7)^2)</f>
        <v>577.62849116046334</v>
      </c>
      <c r="E974" s="15">
        <f t="shared" si="30"/>
        <v>24.033902953129843</v>
      </c>
      <c r="F974" s="15">
        <f>3/(Data!$G$5*PI()/30)*D974*Parameters!$E$6/C974</f>
        <v>110.59851609292868</v>
      </c>
      <c r="G974" s="15">
        <f>Data!$C$11/((((SQRT((Parameters!$E$6/C974)^2+(Parameters!$E$7)^2))*1/(Parameters!$E$8))/((SQRT((Parameters!$E$6/C974)^2+(Parameters!$E$7)^2))+1/(Parameters!$E$8)))+(SQRT((Parameters!$E$4)^2+(Parameters!$E$5)^2)))</f>
        <v>24.200651904082697</v>
      </c>
      <c r="H974" s="15">
        <f t="shared" si="31"/>
        <v>11.245975885715614</v>
      </c>
    </row>
    <row r="975" spans="2:8" x14ac:dyDescent="0.25">
      <c r="B975" s="15">
        <v>972</v>
      </c>
      <c r="C975" s="15">
        <f>(Data!$G$5-B975)/Data!$G$5</f>
        <v>0.35199999999999998</v>
      </c>
      <c r="D975" s="15">
        <f>Data!$C$11^2/((Parameters!$E$4+Parameters!$E$6/C975)^2+(Parameters!$E$5+Parameters!$E$7)^2)</f>
        <v>576.54075701213128</v>
      </c>
      <c r="E975" s="15">
        <f t="shared" si="30"/>
        <v>24.01126312820988</v>
      </c>
      <c r="F975" s="15">
        <f>3/(Data!$G$5*PI()/30)*D975*Parameters!$E$6/C975</f>
        <v>110.59932009521131</v>
      </c>
      <c r="G975" s="15">
        <f>Data!$C$11/((((SQRT((Parameters!$E$6/C975)^2+(Parameters!$E$7)^2))*1/(Parameters!$E$8))/((SQRT((Parameters!$E$6/C975)^2+(Parameters!$E$7)^2))+1/(Parameters!$E$8)))+(SQRT((Parameters!$E$4)^2+(Parameters!$E$5)^2)))</f>
        <v>24.178465038401423</v>
      </c>
      <c r="H975" s="15">
        <f t="shared" si="31"/>
        <v>11.257639572701795</v>
      </c>
    </row>
    <row r="976" spans="2:8" x14ac:dyDescent="0.25">
      <c r="B976" s="15">
        <v>973</v>
      </c>
      <c r="C976" s="15">
        <f>(Data!$G$5-B976)/Data!$G$5</f>
        <v>0.35133333333333333</v>
      </c>
      <c r="D976" s="15">
        <f>Data!$C$11^2/((Parameters!$E$4+Parameters!$E$6/C976)^2+(Parameters!$E$5+Parameters!$E$7)^2)</f>
        <v>575.45134409426487</v>
      </c>
      <c r="E976" s="15">
        <f t="shared" si="30"/>
        <v>23.988566945406824</v>
      </c>
      <c r="F976" s="15">
        <f>3/(Data!$G$5*PI()/30)*D976*Parameters!$E$6/C976</f>
        <v>110.59980449490227</v>
      </c>
      <c r="G976" s="15">
        <f>Data!$C$11/((((SQRT((Parameters!$E$6/C976)^2+(Parameters!$E$7)^2))*1/(Parameters!$E$8))/((SQRT((Parameters!$E$6/C976)^2+(Parameters!$E$7)^2))+1/(Parameters!$E$8)))+(SQRT((Parameters!$E$4)^2+(Parameters!$E$5)^2)))</f>
        <v>24.156232279779992</v>
      </c>
      <c r="H976" s="15">
        <f t="shared" si="31"/>
        <v>11.269270863027725</v>
      </c>
    </row>
    <row r="977" spans="2:8" x14ac:dyDescent="0.25">
      <c r="B977" s="15">
        <v>974</v>
      </c>
      <c r="C977" s="15">
        <f>(Data!$G$5-B977)/Data!$G$5</f>
        <v>0.35066666666666668</v>
      </c>
      <c r="D977" s="15">
        <f>Data!$C$11^2/((Parameters!$E$4+Parameters!$E$6/C977)^2+(Parameters!$E$5+Parameters!$E$7)^2)</f>
        <v>574.36025236290061</v>
      </c>
      <c r="E977" s="15">
        <f t="shared" si="30"/>
        <v>23.96581424368679</v>
      </c>
      <c r="F977" s="15">
        <f>3/(Data!$G$5*PI()/30)*D977*Parameters!$E$6/C977</f>
        <v>110.5999674607074</v>
      </c>
      <c r="G977" s="15">
        <f>Data!$C$11/((((SQRT((Parameters!$E$6/C977)^2+(Parameters!$E$7)^2))*1/(Parameters!$E$8))/((SQRT((Parameters!$E$6/C977)^2+(Parameters!$E$7)^2))+1/(Parameters!$E$8)))+(SQRT((Parameters!$E$4)^2+(Parameters!$E$5)^2)))</f>
        <v>24.133953527379202</v>
      </c>
      <c r="H977" s="15">
        <f t="shared" si="31"/>
        <v>11.280869469500701</v>
      </c>
    </row>
    <row r="978" spans="2:8" x14ac:dyDescent="0.25">
      <c r="B978" s="15">
        <v>975</v>
      </c>
      <c r="C978" s="15">
        <f>(Data!$G$5-B978)/Data!$G$5</f>
        <v>0.35</v>
      </c>
      <c r="D978" s="15">
        <f>Data!$C$11^2/((Parameters!$E$4+Parameters!$E$6/C978)^2+(Parameters!$E$5+Parameters!$E$7)^2)</f>
        <v>573.26748180323864</v>
      </c>
      <c r="E978" s="15">
        <f t="shared" si="30"/>
        <v>23.943004861613311</v>
      </c>
      <c r="F978" s="15">
        <f>3/(Data!$G$5*PI()/30)*D978*Parameters!$E$6/C978</f>
        <v>110.59980715300634</v>
      </c>
      <c r="G978" s="15">
        <f>Data!$C$11/((((SQRT((Parameters!$E$6/C978)^2+(Parameters!$E$7)^2))*1/(Parameters!$E$8))/((SQRT((Parameters!$E$6/C978)^2+(Parameters!$E$7)^2))+1/(Parameters!$E$8)))+(SQRT((Parameters!$E$4)^2+(Parameters!$E$5)^2)))</f>
        <v>24.111628680158518</v>
      </c>
      <c r="H978" s="15">
        <f t="shared" si="31"/>
        <v>11.292435103310808</v>
      </c>
    </row>
    <row r="979" spans="2:8" x14ac:dyDescent="0.25">
      <c r="B979" s="15">
        <v>976</v>
      </c>
      <c r="C979" s="15">
        <f>(Data!$G$5-B979)/Data!$G$5</f>
        <v>0.34933333333333333</v>
      </c>
      <c r="D979" s="15">
        <f>Data!$C$11^2/((Parameters!$E$4+Parameters!$E$6/C979)^2+(Parameters!$E$5+Parameters!$E$7)^2)</f>
        <v>572.17303242992068</v>
      </c>
      <c r="E979" s="15">
        <f t="shared" si="30"/>
        <v>23.920138637347417</v>
      </c>
      <c r="F979" s="15">
        <f>3/(Data!$G$5*PI()/30)*D979*Parameters!$E$6/C979</f>
        <v>110.59932172382675</v>
      </c>
      <c r="G979" s="15">
        <f>Data!$C$11/((((SQRT((Parameters!$E$6/C979)^2+(Parameters!$E$7)^2))*1/(Parameters!$E$8))/((SQRT((Parameters!$E$6/C979)^2+(Parameters!$E$7)^2))+1/(Parameters!$E$8)))+(SQRT((Parameters!$E$4)^2+(Parameters!$E$5)^2)))</f>
        <v>24.089257636875903</v>
      </c>
      <c r="H979" s="15">
        <f t="shared" si="31"/>
        <v>11.303967474023933</v>
      </c>
    </row>
    <row r="980" spans="2:8" x14ac:dyDescent="0.25">
      <c r="B980" s="15">
        <v>977</v>
      </c>
      <c r="C980" s="15">
        <f>(Data!$G$5-B980)/Data!$G$5</f>
        <v>0.34866666666666668</v>
      </c>
      <c r="D980" s="15">
        <f>Data!$C$11^2/((Parameters!$E$4+Parameters!$E$6/C980)^2+(Parameters!$E$5+Parameters!$E$7)^2)</f>
        <v>571.07690428731178</v>
      </c>
      <c r="E980" s="15">
        <f t="shared" si="30"/>
        <v>23.897215408647757</v>
      </c>
      <c r="F980" s="15">
        <f>3/(Data!$G$5*PI()/30)*D980*Parameters!$E$6/C980</f>
        <v>110.59850931681908</v>
      </c>
      <c r="G980" s="15">
        <f>Data!$C$11/((((SQRT((Parameters!$E$6/C980)^2+(Parameters!$E$7)^2))*1/(Parameters!$E$8))/((SQRT((Parameters!$E$6/C980)^2+(Parameters!$E$7)^2))+1/(Parameters!$E$8)))+(SQRT((Parameters!$E$4)^2+(Parameters!$E$5)^2)))</f>
        <v>24.06684029608747</v>
      </c>
      <c r="H980" s="15">
        <f t="shared" si="31"/>
        <v>11.315466289574799</v>
      </c>
    </row>
    <row r="981" spans="2:8" x14ac:dyDescent="0.25">
      <c r="B981" s="15">
        <v>978</v>
      </c>
      <c r="C981" s="15">
        <f>(Data!$G$5-B981)/Data!$G$5</f>
        <v>0.34799999999999998</v>
      </c>
      <c r="D981" s="15">
        <f>Data!$C$11^2/((Parameters!$E$4+Parameters!$E$6/C981)^2+(Parameters!$E$5+Parameters!$E$7)^2)</f>
        <v>569.97909744978256</v>
      </c>
      <c r="E981" s="15">
        <f t="shared" si="30"/>
        <v>23.874235012870727</v>
      </c>
      <c r="F981" s="15">
        <f>3/(Data!$G$5*PI()/30)*D981*Parameters!$E$6/C981</f>
        <v>110.59736806723114</v>
      </c>
      <c r="G981" s="15">
        <f>Data!$C$11/((((SQRT((Parameters!$E$6/C981)^2+(Parameters!$E$7)^2))*1/(Parameters!$E$8))/((SQRT((Parameters!$E$6/C981)^2+(Parameters!$E$7)^2))+1/(Parameters!$E$8)))+(SQRT((Parameters!$E$4)^2+(Parameters!$E$5)^2)))</f>
        <v>24.044376556147348</v>
      </c>
      <c r="H981" s="15">
        <f t="shared" si="31"/>
        <v>11.326931256259979</v>
      </c>
    </row>
    <row r="982" spans="2:8" x14ac:dyDescent="0.25">
      <c r="B982" s="15">
        <v>979</v>
      </c>
      <c r="C982" s="15">
        <f>(Data!$G$5-B982)/Data!$G$5</f>
        <v>0.34733333333333333</v>
      </c>
      <c r="D982" s="15">
        <f>Data!$C$11^2/((Parameters!$E$4+Parameters!$E$6/C982)^2+(Parameters!$E$5+Parameters!$E$7)^2)</f>
        <v>568.87961202199369</v>
      </c>
      <c r="E982" s="15">
        <f t="shared" si="30"/>
        <v>23.851197286970599</v>
      </c>
      <c r="F982" s="15">
        <f>3/(Data!$G$5*PI()/30)*D982*Parameters!$E$6/C982</f>
        <v>110.59589610188267</v>
      </c>
      <c r="G982" s="15">
        <f>Data!$C$11/((((SQRT((Parameters!$E$6/C982)^2+(Parameters!$E$7)^2))*1/(Parameters!$E$8))/((SQRT((Parameters!$E$6/C982)^2+(Parameters!$E$7)^2))+1/(Parameters!$E$8)))+(SQRT((Parameters!$E$4)^2+(Parameters!$E$5)^2)))</f>
        <v>24.021866315207408</v>
      </c>
      <c r="H982" s="15">
        <f t="shared" si="31"/>
        <v>11.33836207873089</v>
      </c>
    </row>
    <row r="983" spans="2:8" x14ac:dyDescent="0.25">
      <c r="B983" s="15">
        <v>980</v>
      </c>
      <c r="C983" s="15">
        <f>(Data!$G$5-B983)/Data!$G$5</f>
        <v>0.34666666666666668</v>
      </c>
      <c r="D983" s="15">
        <f>Data!$C$11^2/((Parameters!$E$4+Parameters!$E$6/C983)^2+(Parameters!$E$5+Parameters!$E$7)^2)</f>
        <v>567.77844813918307</v>
      </c>
      <c r="E983" s="15">
        <f t="shared" si="30"/>
        <v>23.828102067499692</v>
      </c>
      <c r="F983" s="15">
        <f>3/(Data!$G$5*PI()/30)*D983*Parameters!$E$6/C983</f>
        <v>110.59409153914029</v>
      </c>
      <c r="G983" s="15">
        <f>Data!$C$11/((((SQRT((Parameters!$E$6/C983)^2+(Parameters!$E$7)^2))*1/(Parameters!$E$8))/((SQRT((Parameters!$E$6/C983)^2+(Parameters!$E$7)^2))+1/(Parameters!$E$8)))+(SQRT((Parameters!$E$4)^2+(Parameters!$E$5)^2)))</f>
        <v>23.999309471217</v>
      </c>
      <c r="H983" s="15">
        <f t="shared" si="31"/>
        <v>11.349758459986807</v>
      </c>
    </row>
    <row r="984" spans="2:8" x14ac:dyDescent="0.25">
      <c r="B984" s="15">
        <v>981</v>
      </c>
      <c r="C984" s="15">
        <f>(Data!$G$5-B984)/Data!$G$5</f>
        <v>0.34599999999999997</v>
      </c>
      <c r="D984" s="15">
        <f>Data!$C$11^2/((Parameters!$E$4+Parameters!$E$6/C984)^2+(Parameters!$E$5+Parameters!$E$7)^2)</f>
        <v>566.67560596745375</v>
      </c>
      <c r="E984" s="15">
        <f t="shared" si="30"/>
        <v>23.804949190608532</v>
      </c>
      <c r="F984" s="15">
        <f>3/(Data!$G$5*PI()/30)*D984*Parameters!$E$6/C984</f>
        <v>110.59195248889225</v>
      </c>
      <c r="G984" s="15">
        <f>Data!$C$11/((((SQRT((Parameters!$E$6/C984)^2+(Parameters!$E$7)^2))*1/(Parameters!$E$8))/((SQRT((Parameters!$E$6/C984)^2+(Parameters!$E$7)^2))+1/(Parameters!$E$8)))+(SQRT((Parameters!$E$4)^2+(Parameters!$E$5)^2)))</f>
        <v>23.976705921922782</v>
      </c>
      <c r="H984" s="15">
        <f t="shared" si="31"/>
        <v>11.361120101367849</v>
      </c>
    </row>
    <row r="985" spans="2:8" x14ac:dyDescent="0.25">
      <c r="B985" s="15">
        <v>982</v>
      </c>
      <c r="C985" s="15">
        <f>(Data!$G$5-B985)/Data!$G$5</f>
        <v>0.34533333333333333</v>
      </c>
      <c r="D985" s="15">
        <f>Data!$C$11^2/((Parameters!$E$4+Parameters!$E$6/C985)^2+(Parameters!$E$5+Parameters!$E$7)^2)</f>
        <v>565.57108570406467</v>
      </c>
      <c r="E985" s="15">
        <f t="shared" si="30"/>
        <v>23.781738492046049</v>
      </c>
      <c r="F985" s="15">
        <f>3/(Data!$G$5*PI()/30)*D985*Parameters!$E$6/C985</f>
        <v>110.58947705252342</v>
      </c>
      <c r="G985" s="15">
        <f>Data!$C$11/((((SQRT((Parameters!$E$6/C985)^2+(Parameters!$E$7)^2))*1/(Parameters!$E$8))/((SQRT((Parameters!$E$6/C985)^2+(Parameters!$E$7)^2))+1/(Parameters!$E$8)))+(SQRT((Parameters!$E$4)^2+(Parameters!$E$5)^2)))</f>
        <v>23.954055564868455</v>
      </c>
      <c r="H985" s="15">
        <f t="shared" si="31"/>
        <v>11.372446702547959</v>
      </c>
    </row>
    <row r="986" spans="2:8" x14ac:dyDescent="0.25">
      <c r="B986" s="15">
        <v>983</v>
      </c>
      <c r="C986" s="15">
        <f>(Data!$G$5-B986)/Data!$G$5</f>
        <v>0.34466666666666668</v>
      </c>
      <c r="D986" s="15">
        <f>Data!$C$11^2/((Parameters!$E$4+Parameters!$E$6/C986)^2+(Parameters!$E$5+Parameters!$E$7)^2)</f>
        <v>564.46488757772318</v>
      </c>
      <c r="E986" s="15">
        <f t="shared" si="30"/>
        <v>23.758469807159788</v>
      </c>
      <c r="F986" s="15">
        <f>3/(Data!$G$5*PI()/30)*D986*Parameters!$E$6/C986</f>
        <v>110.5866633228904</v>
      </c>
      <c r="G986" s="15">
        <f>Data!$C$11/((((SQRT((Parameters!$E$6/C986)^2+(Parameters!$E$7)^2))*1/(Parameters!$E$8))/((SQRT((Parameters!$E$6/C986)^2+(Parameters!$E$7)^2))+1/(Parameters!$E$8)))+(SQRT((Parameters!$E$4)^2+(Parameters!$E$5)^2)))</f>
        <v>23.93135829739451</v>
      </c>
      <c r="H986" s="15">
        <f t="shared" si="31"/>
        <v>11.383737961527897</v>
      </c>
    </row>
    <row r="987" spans="2:8" x14ac:dyDescent="0.25">
      <c r="B987" s="15">
        <v>984</v>
      </c>
      <c r="C987" s="15">
        <f>(Data!$G$5-B987)/Data!$G$5</f>
        <v>0.34399999999999997</v>
      </c>
      <c r="D987" s="15">
        <f>Data!$C$11^2/((Parameters!$E$4+Parameters!$E$6/C987)^2+(Parameters!$E$5+Parameters!$E$7)^2)</f>
        <v>563.35701184887898</v>
      </c>
      <c r="E987" s="15">
        <f t="shared" si="30"/>
        <v>23.73514297089611</v>
      </c>
      <c r="F987" s="15">
        <f>3/(Data!$G$5*PI()/30)*D987*Parameters!$E$6/C987</f>
        <v>110.58350938429659</v>
      </c>
      <c r="G987" s="15">
        <f>Data!$C$11/((((SQRT((Parameters!$E$6/C987)^2+(Parameters!$E$7)^2))*1/(Parameters!$E$8))/((SQRT((Parameters!$E$6/C987)^2+(Parameters!$E$7)^2))+1/(Parameters!$E$8)))+(SQRT((Parameters!$E$4)^2+(Parameters!$E$5)^2)))</f>
        <v>23.90861401663804</v>
      </c>
      <c r="H987" s="15">
        <f t="shared" si="31"/>
        <v>11.394993574628199</v>
      </c>
    </row>
    <row r="988" spans="2:8" x14ac:dyDescent="0.25">
      <c r="B988" s="15">
        <v>985</v>
      </c>
      <c r="C988" s="15">
        <f>(Data!$G$5-B988)/Data!$G$5</f>
        <v>0.34333333333333332</v>
      </c>
      <c r="D988" s="15">
        <f>Data!$C$11^2/((Parameters!$E$4+Parameters!$E$6/C988)^2+(Parameters!$E$5+Parameters!$E$7)^2)</f>
        <v>562.24745881002104</v>
      </c>
      <c r="E988" s="15">
        <f t="shared" si="30"/>
        <v>23.711757817800457</v>
      </c>
      <c r="F988" s="15">
        <f>3/(Data!$G$5*PI()/30)*D988*Parameters!$E$6/C988</f>
        <v>110.58001331246746</v>
      </c>
      <c r="G988" s="15">
        <f>Data!$C$11/((((SQRT((Parameters!$E$6/C988)^2+(Parameters!$E$7)^2))*1/(Parameters!$E$8))/((SQRT((Parameters!$E$6/C988)^2+(Parameters!$E$7)^2))+1/(Parameters!$E$8)))+(SQRT((Parameters!$E$4)^2+(Parameters!$E$5)^2)))</f>
        <v>23.885822619532487</v>
      </c>
      <c r="H988" s="15">
        <f t="shared" si="31"/>
        <v>11.406213236482156</v>
      </c>
    </row>
    <row r="989" spans="2:8" x14ac:dyDescent="0.25">
      <c r="B989" s="15">
        <v>986</v>
      </c>
      <c r="C989" s="15">
        <f>(Data!$G$5-B989)/Data!$G$5</f>
        <v>0.34266666666666667</v>
      </c>
      <c r="D989" s="15">
        <f>Data!$C$11^2/((Parameters!$E$4+Parameters!$E$6/C989)^2+(Parameters!$E$5+Parameters!$E$7)^2)</f>
        <v>561.13622878597516</v>
      </c>
      <c r="E989" s="15">
        <f t="shared" si="30"/>
        <v>23.688314182017578</v>
      </c>
      <c r="F989" s="15">
        <f>3/(Data!$G$5*PI()/30)*D989*Parameters!$E$6/C989</f>
        <v>110.57617317452578</v>
      </c>
      <c r="G989" s="15">
        <f>Data!$C$11/((((SQRT((Parameters!$E$6/C989)^2+(Parameters!$E$7)^2))*1/(Parameters!$E$8))/((SQRT((Parameters!$E$6/C989)^2+(Parameters!$E$7)^2))+1/(Parameters!$E$8)))+(SQRT((Parameters!$E$4)^2+(Parameters!$E$5)^2)))</f>
        <v>23.862984002807412</v>
      </c>
      <c r="H989" s="15">
        <f t="shared" si="31"/>
        <v>11.417396640028754</v>
      </c>
    </row>
    <row r="990" spans="2:8" x14ac:dyDescent="0.25">
      <c r="B990" s="15">
        <v>987</v>
      </c>
      <c r="C990" s="15">
        <f>(Data!$G$5-B990)/Data!$G$5</f>
        <v>0.34200000000000003</v>
      </c>
      <c r="D990" s="15">
        <f>Data!$C$11^2/((Parameters!$E$4+Parameters!$E$6/C990)^2+(Parameters!$E$5+Parameters!$E$7)^2)</f>
        <v>560.02332213420493</v>
      </c>
      <c r="E990" s="15">
        <f t="shared" si="30"/>
        <v>23.66481189729183</v>
      </c>
      <c r="F990" s="15">
        <f>3/(Data!$G$5*PI()/30)*D990*Parameters!$E$6/C990</f>
        <v>110.57198702896733</v>
      </c>
      <c r="G990" s="15">
        <f>Data!$C$11/((((SQRT((Parameters!$E$6/C990)^2+(Parameters!$E$7)^2))*1/(Parameters!$E$8))/((SQRT((Parameters!$E$6/C990)^2+(Parameters!$E$7)^2))+1/(Parameters!$E$8)))+(SQRT((Parameters!$E$4)^2+(Parameters!$E$5)^2)))</f>
        <v>23.840098062988272</v>
      </c>
      <c r="H990" s="15">
        <f t="shared" si="31"/>
        <v>11.428543476505677</v>
      </c>
    </row>
    <row r="991" spans="2:8" x14ac:dyDescent="0.25">
      <c r="B991" s="15">
        <v>988</v>
      </c>
      <c r="C991" s="15">
        <f>(Data!$G$5-B991)/Data!$G$5</f>
        <v>0.34133333333333332</v>
      </c>
      <c r="D991" s="15">
        <f>Data!$C$11^2/((Parameters!$E$4+Parameters!$E$6/C991)^2+(Parameters!$E$5+Parameters!$E$7)^2)</f>
        <v>558.90873924511368</v>
      </c>
      <c r="E991" s="15">
        <f t="shared" si="30"/>
        <v>23.641250796967441</v>
      </c>
      <c r="F991" s="15">
        <f>3/(Data!$G$5*PI()/30)*D991*Parameters!$E$6/C991</f>
        <v>110.56745292563622</v>
      </c>
      <c r="G991" s="15">
        <f>Data!$C$11/((((SQRT((Parameters!$E$6/C991)^2+(Parameters!$E$7)^2))*1/(Parameters!$E$8))/((SQRT((Parameters!$E$6/C991)^2+(Parameters!$E$7)^2))+1/(Parameters!$E$8)))+(SQRT((Parameters!$E$4)^2+(Parameters!$E$5)^2)))</f>
        <v>23.817164696396187</v>
      </c>
      <c r="H991" s="15">
        <f t="shared" si="31"/>
        <v>11.439653435442208</v>
      </c>
    </row>
    <row r="992" spans="2:8" x14ac:dyDescent="0.25">
      <c r="B992" s="15">
        <v>989</v>
      </c>
      <c r="C992" s="15">
        <f>(Data!$G$5-B992)/Data!$G$5</f>
        <v>0.34066666666666667</v>
      </c>
      <c r="D992" s="15">
        <f>Data!$C$11^2/((Parameters!$E$4+Parameters!$E$6/C992)^2+(Parameters!$E$5+Parameters!$E$7)^2)</f>
        <v>557.79248054234904</v>
      </c>
      <c r="E992" s="15">
        <f t="shared" si="30"/>
        <v>23.617630713988842</v>
      </c>
      <c r="F992" s="15">
        <f>3/(Data!$G$5*PI()/30)*D992*Parameters!$E$6/C992</f>
        <v>110.56256890570053</v>
      </c>
      <c r="G992" s="15">
        <f>Data!$C$11/((((SQRT((Parameters!$E$6/C992)^2+(Parameters!$E$7)^2))*1/(Parameters!$E$8))/((SQRT((Parameters!$E$6/C992)^2+(Parameters!$E$7)^2))+1/(Parameters!$E$8)))+(SQRT((Parameters!$E$4)^2+(Parameters!$E$5)^2)))</f>
        <v>23.794183799147724</v>
      </c>
      <c r="H992" s="15">
        <f t="shared" si="31"/>
        <v>11.450726204652209</v>
      </c>
    </row>
    <row r="993" spans="2:8" x14ac:dyDescent="0.25">
      <c r="B993" s="15">
        <v>990</v>
      </c>
      <c r="C993" s="15">
        <f>(Data!$G$5-B993)/Data!$G$5</f>
        <v>0.34</v>
      </c>
      <c r="D993" s="15">
        <f>Data!$C$11^2/((Parameters!$E$4+Parameters!$E$6/C993)^2+(Parameters!$E$5+Parameters!$E$7)^2)</f>
        <v>556.67454648310854</v>
      </c>
      <c r="E993" s="15">
        <f t="shared" si="30"/>
        <v>23.593951480900959</v>
      </c>
      <c r="F993" s="15">
        <f>3/(Data!$G$5*PI()/30)*D993*Parameters!$E$6/C993</f>
        <v>110.55733300162825</v>
      </c>
      <c r="G993" s="15">
        <f>Data!$C$11/((((SQRT((Parameters!$E$6/C993)^2+(Parameters!$E$7)^2))*1/(Parameters!$E$8))/((SQRT((Parameters!$E$6/C993)^2+(Parameters!$E$7)^2))+1/(Parameters!$E$8)))+(SQRT((Parameters!$E$4)^2+(Parameters!$E$5)^2)))</f>
        <v>23.771155267154644</v>
      </c>
      <c r="H993" s="15">
        <f t="shared" si="31"/>
        <v>11.461761470227058</v>
      </c>
    </row>
    <row r="994" spans="2:8" x14ac:dyDescent="0.25">
      <c r="B994" s="15">
        <v>991</v>
      </c>
      <c r="C994" s="15">
        <f>(Data!$G$5-B994)/Data!$G$5</f>
        <v>0.33933333333333332</v>
      </c>
      <c r="D994" s="15">
        <f>Data!$C$11^2/((Parameters!$E$4+Parameters!$E$6/C994)^2+(Parameters!$E$5+Parameters!$E$7)^2)</f>
        <v>555.55493755844816</v>
      </c>
      <c r="E994" s="15">
        <f t="shared" si="30"/>
        <v>23.570212929849575</v>
      </c>
      <c r="F994" s="15">
        <f>3/(Data!$G$5*PI()/30)*D994*Parameters!$E$6/C994</f>
        <v>110.55174323716294</v>
      </c>
      <c r="G994" s="15">
        <f>Data!$C$11/((((SQRT((Parameters!$E$6/C994)^2+(Parameters!$E$7)^2))*1/(Parameters!$E$8))/((SQRT((Parameters!$E$6/C994)^2+(Parameters!$E$7)^2))+1/(Parameters!$E$8)))+(SQRT((Parameters!$E$4)^2+(Parameters!$E$5)^2)))</f>
        <v>23.748078996123713</v>
      </c>
      <c r="H994" s="15">
        <f t="shared" si="31"/>
        <v>11.47275891652858</v>
      </c>
    </row>
    <row r="995" spans="2:8" x14ac:dyDescent="0.25">
      <c r="B995" s="15">
        <v>992</v>
      </c>
      <c r="C995" s="15">
        <f>(Data!$G$5-B995)/Data!$G$5</f>
        <v>0.33866666666666667</v>
      </c>
      <c r="D995" s="15">
        <f>Data!$C$11^2/((Parameters!$E$4+Parameters!$E$6/C995)^2+(Parameters!$E$5+Parameters!$E$7)^2)</f>
        <v>554.4336542935938</v>
      </c>
      <c r="E995" s="15">
        <f t="shared" si="30"/>
        <v>23.546414892581712</v>
      </c>
      <c r="F995" s="15">
        <f>3/(Data!$G$5*PI()/30)*D995*Parameters!$E$6/C995</f>
        <v>110.54579762730008</v>
      </c>
      <c r="G995" s="15">
        <f>Data!$C$11/((((SQRT((Parameters!$E$6/C995)^2+(Parameters!$E$7)^2))*1/(Parameters!$E$8))/((SQRT((Parameters!$E$6/C995)^2+(Parameters!$E$7)^2))+1/(Parameters!$E$8)))+(SQRT((Parameters!$E$4)^2+(Parameters!$E$5)^2)))</f>
        <v>23.724954881556439</v>
      </c>
      <c r="H995" s="15">
        <f t="shared" si="31"/>
        <v>11.483718226182024</v>
      </c>
    </row>
    <row r="996" spans="2:8" x14ac:dyDescent="0.25">
      <c r="B996" s="15">
        <v>993</v>
      </c>
      <c r="C996" s="15">
        <f>(Data!$G$5-B996)/Data!$G$5</f>
        <v>0.33800000000000002</v>
      </c>
      <c r="D996" s="15">
        <f>Data!$C$11^2/((Parameters!$E$4+Parameters!$E$6/C996)^2+(Parameters!$E$5+Parameters!$E$7)^2)</f>
        <v>553.31069724825147</v>
      </c>
      <c r="E996" s="15">
        <f t="shared" si="30"/>
        <v>23.522557200445949</v>
      </c>
      <c r="F996" s="15">
        <f>3/(Data!$G$5*PI()/30)*D996*Parameters!$E$6/C996</f>
        <v>110.5394941782627</v>
      </c>
      <c r="G996" s="15">
        <f>Data!$C$11/((((SQRT((Parameters!$E$6/C996)^2+(Parameters!$E$7)^2))*1/(Parameters!$E$8))/((SQRT((Parameters!$E$6/C996)^2+(Parameters!$E$7)^2))+1/(Parameters!$E$8)))+(SQRT((Parameters!$E$4)^2+(Parameters!$E$5)^2)))</f>
        <v>23.701782818748882</v>
      </c>
      <c r="H996" s="15">
        <f t="shared" si="31"/>
        <v>11.494639080068938</v>
      </c>
    </row>
    <row r="997" spans="2:8" x14ac:dyDescent="0.25">
      <c r="B997" s="15">
        <v>994</v>
      </c>
      <c r="C997" s="15">
        <f>(Data!$G$5-B997)/Data!$G$5</f>
        <v>0.33733333333333332</v>
      </c>
      <c r="D997" s="15">
        <f>Data!$C$11^2/((Parameters!$E$4+Parameters!$E$6/C997)^2+(Parameters!$E$5+Parameters!$E$7)^2)</f>
        <v>552.18606701692306</v>
      </c>
      <c r="E997" s="15">
        <f t="shared" si="30"/>
        <v>23.498639684392863</v>
      </c>
      <c r="F997" s="15">
        <f>3/(Data!$G$5*PI()/30)*D997*Parameters!$E$6/C997</f>
        <v>110.5328308874781</v>
      </c>
      <c r="G997" s="15">
        <f>Data!$C$11/((((SQRT((Parameters!$E$6/C997)^2+(Parameters!$E$7)^2))*1/(Parameters!$E$8))/((SQRT((Parameters!$E$6/C997)^2+(Parameters!$E$7)^2))+1/(Parameters!$E$8)))+(SQRT((Parameters!$E$4)^2+(Parameters!$E$5)^2)))</f>
        <v>23.678562702791375</v>
      </c>
      <c r="H997" s="15">
        <f t="shared" si="31"/>
        <v>11.505521157320157</v>
      </c>
    </row>
    <row r="998" spans="2:8" x14ac:dyDescent="0.25">
      <c r="B998" s="15">
        <v>995</v>
      </c>
      <c r="C998" s="15">
        <f>(Data!$G$5-B998)/Data!$G$5</f>
        <v>0.33666666666666667</v>
      </c>
      <c r="D998" s="15">
        <f>Data!$C$11^2/((Parameters!$E$4+Parameters!$E$6/C998)^2+(Parameters!$E$5+Parameters!$E$7)^2)</f>
        <v>551.05976422922322</v>
      </c>
      <c r="E998" s="15">
        <f t="shared" si="30"/>
        <v>23.474662174975453</v>
      </c>
      <c r="F998" s="15">
        <f>3/(Data!$G$5*PI()/30)*D998*Parameters!$E$6/C998</f>
        <v>110.52580574355393</v>
      </c>
      <c r="G998" s="15">
        <f>Data!$C$11/((((SQRT((Parameters!$E$6/C998)^2+(Parameters!$E$7)^2))*1/(Parameters!$E$8))/((SQRT((Parameters!$E$6/C998)^2+(Parameters!$E$7)^2))+1/(Parameters!$E$8)))+(SQRT((Parameters!$E$4)^2+(Parameters!$E$5)^2)))</f>
        <v>23.655294428568403</v>
      </c>
      <c r="H998" s="15">
        <f t="shared" si="31"/>
        <v>11.516364135308713</v>
      </c>
    </row>
    <row r="999" spans="2:8" x14ac:dyDescent="0.25">
      <c r="B999" s="15">
        <v>996</v>
      </c>
      <c r="C999" s="15">
        <f>(Data!$G$5-B999)/Data!$G$5</f>
        <v>0.33600000000000002</v>
      </c>
      <c r="D999" s="15">
        <f>Data!$C$11^2/((Parameters!$E$4+Parameters!$E$6/C999)^2+(Parameters!$E$5+Parameters!$E$7)^2)</f>
        <v>549.9317895501963</v>
      </c>
      <c r="E999" s="15">
        <f t="shared" si="30"/>
        <v>23.450624502349534</v>
      </c>
      <c r="F999" s="15">
        <f>3/(Data!$G$5*PI()/30)*D999*Parameters!$E$6/C999</f>
        <v>110.51841672625481</v>
      </c>
      <c r="G999" s="15">
        <f>Data!$C$11/((((SQRT((Parameters!$E$6/C999)^2+(Parameters!$E$7)^2))*1/(Parameters!$E$8))/((SQRT((Parameters!$E$6/C999)^2+(Parameters!$E$7)^2))+1/(Parameters!$E$8)))+(SQRT((Parameters!$E$4)^2+(Parameters!$E$5)^2)))</f>
        <v>23.631977890758243</v>
      </c>
      <c r="H999" s="15">
        <f t="shared" si="31"/>
        <v>11.52716768964277</v>
      </c>
    </row>
    <row r="1000" spans="2:8" x14ac:dyDescent="0.25">
      <c r="B1000" s="15">
        <v>997</v>
      </c>
      <c r="C1000" s="15">
        <f>(Data!$G$5-B1000)/Data!$G$5</f>
        <v>0.33533333333333332</v>
      </c>
      <c r="D1000" s="15">
        <f>Data!$C$11^2/((Parameters!$E$4+Parameters!$E$6/C1000)^2+(Parameters!$E$5+Parameters!$E$7)^2)</f>
        <v>548.80214368063719</v>
      </c>
      <c r="E1000" s="15">
        <f t="shared" si="30"/>
        <v>23.426526496274199</v>
      </c>
      <c r="F1000" s="15">
        <f>3/(Data!$G$5*PI()/30)*D1000*Parameters!$E$6/C1000</f>
        <v>110.51066180647881</v>
      </c>
      <c r="G1000" s="15">
        <f>Data!$C$11/((((SQRT((Parameters!$E$6/C1000)^2+(Parameters!$E$7)^2))*1/(Parameters!$E$8))/((SQRT((Parameters!$E$6/C1000)^2+(Parameters!$E$7)^2))+1/(Parameters!$E$8)))+(SQRT((Parameters!$E$4)^2+(Parameters!$E$5)^2)))</f>
        <v>23.608612983832856</v>
      </c>
      <c r="H1000" s="15">
        <f t="shared" si="31"/>
        <v>11.53793149415854</v>
      </c>
    </row>
    <row r="1001" spans="2:8" x14ac:dyDescent="0.25">
      <c r="B1001" s="15">
        <v>998</v>
      </c>
      <c r="C1001" s="15">
        <f>(Data!$G$5-B1001)/Data!$G$5</f>
        <v>0.33466666666666667</v>
      </c>
      <c r="D1001" s="15">
        <f>Data!$C$11^2/((Parameters!$E$4+Parameters!$E$6/C1001)^2+(Parameters!$E$5+Parameters!$E$7)^2)</f>
        <v>547.67082735741553</v>
      </c>
      <c r="E1001" s="15">
        <f t="shared" si="30"/>
        <v>23.402367986112335</v>
      </c>
      <c r="F1001" s="15">
        <f>3/(Data!$G$5*PI()/30)*D1001*Parameters!$E$6/C1001</f>
        <v>110.50253894623455</v>
      </c>
      <c r="G1001" s="15">
        <f>Data!$C$11/((((SQRT((Parameters!$E$6/C1001)^2+(Parameters!$E$7)^2))*1/(Parameters!$E$8))/((SQRT((Parameters!$E$6/C1001)^2+(Parameters!$E$7)^2))+1/(Parameters!$E$8)))+(SQRT((Parameters!$E$4)^2+(Parameters!$E$5)^2)))</f>
        <v>23.585199602057617</v>
      </c>
      <c r="H1001" s="15">
        <f t="shared" si="31"/>
        <v>11.548655220913249</v>
      </c>
    </row>
    <row r="1002" spans="2:8" x14ac:dyDescent="0.25">
      <c r="B1002" s="15">
        <v>999</v>
      </c>
      <c r="C1002" s="15">
        <f>(Data!$G$5-B1002)/Data!$G$5</f>
        <v>0.33400000000000002</v>
      </c>
      <c r="D1002" s="15">
        <f>Data!$C$11^2/((Parameters!$E$4+Parameters!$E$6/C1002)^2+(Parameters!$E$5+Parameters!$E$7)^2)</f>
        <v>546.53784135379851</v>
      </c>
      <c r="E1002" s="15">
        <f t="shared" si="30"/>
        <v>23.378148800831056</v>
      </c>
      <c r="F1002" s="15">
        <f>3/(Data!$G$5*PI()/30)*D1002*Parameters!$E$6/C1002</f>
        <v>110.49404609861783</v>
      </c>
      <c r="G1002" s="15">
        <f>Data!$C$11/((((SQRT((Parameters!$E$6/C1002)^2+(Parameters!$E$7)^2))*1/(Parameters!$E$8))/((SQRT((Parameters!$E$6/C1002)^2+(Parameters!$E$7)^2))+1/(Parameters!$E$8)))+(SQRT((Parameters!$E$4)^2+(Parameters!$E$5)^2)))</f>
        <v>23.561737639491092</v>
      </c>
      <c r="H1002" s="15">
        <f t="shared" si="31"/>
        <v>11.559338540178029</v>
      </c>
    </row>
    <row r="1003" spans="2:8" x14ac:dyDescent="0.25">
      <c r="B1003" s="15">
        <v>1000</v>
      </c>
      <c r="C1003" s="15">
        <f>(Data!$G$5-B1003)/Data!$G$5</f>
        <v>0.33333333333333331</v>
      </c>
      <c r="D1003" s="15">
        <f>Data!$C$11^2/((Parameters!$E$4+Parameters!$E$6/C1003)^2+(Parameters!$E$5+Parameters!$E$7)^2)</f>
        <v>545.40318647977767</v>
      </c>
      <c r="E1003" s="15">
        <f t="shared" si="30"/>
        <v>23.353868769002229</v>
      </c>
      <c r="F1003" s="15">
        <f>3/(Data!$G$5*PI()/30)*D1003*Parameters!$E$6/C1003</f>
        <v>110.48518120778864</v>
      </c>
      <c r="G1003" s="15">
        <f>Data!$C$11/((((SQRT((Parameters!$E$6/C1003)^2+(Parameters!$E$7)^2))*1/(Parameters!$E$8))/((SQRT((Parameters!$E$6/C1003)^2+(Parameters!$E$7)^2))+1/(Parameters!$E$8)))+(SQRT((Parameters!$E$4)^2+(Parameters!$E$5)^2)))</f>
        <v>23.538226989984828</v>
      </c>
      <c r="H1003" s="15">
        <f t="shared" si="31"/>
        <v>11.569981120430862</v>
      </c>
    </row>
    <row r="1004" spans="2:8" x14ac:dyDescent="0.25">
      <c r="B1004" s="15">
        <v>1001</v>
      </c>
      <c r="C1004" s="15">
        <f>(Data!$G$5-B1004)/Data!$G$5</f>
        <v>0.33266666666666667</v>
      </c>
      <c r="D1004" s="15">
        <f>Data!$C$11^2/((Parameters!$E$4+Parameters!$E$6/C1004)^2+(Parameters!$E$5+Parameters!$E$7)^2)</f>
        <v>544.26686358239908</v>
      </c>
      <c r="E1004" s="15">
        <f t="shared" si="30"/>
        <v>23.329527718803035</v>
      </c>
      <c r="F1004" s="15">
        <f>3/(Data!$G$5*PI()/30)*D1004*Parameters!$E$6/C1004</f>
        <v>110.47594220894868</v>
      </c>
      <c r="G1004" s="15">
        <f>Data!$C$11/((((SQRT((Parameters!$E$6/C1004)^2+(Parameters!$E$7)^2))*1/(Parameters!$E$8))/((SQRT((Parameters!$E$6/C1004)^2+(Parameters!$E$7)^2))+1/(Parameters!$E$8)))+(SQRT((Parameters!$E$4)^2+(Parameters!$E$5)^2)))</f>
        <v>23.514667547183148</v>
      </c>
      <c r="H1004" s="15">
        <f t="shared" si="31"/>
        <v>11.580582628349525</v>
      </c>
    </row>
    <row r="1005" spans="2:8" x14ac:dyDescent="0.25">
      <c r="B1005" s="15">
        <v>1002</v>
      </c>
      <c r="C1005" s="15">
        <f>(Data!$G$5-B1005)/Data!$G$5</f>
        <v>0.33200000000000002</v>
      </c>
      <c r="D1005" s="15">
        <f>Data!$C$11^2/((Parameters!$E$4+Parameters!$E$6/C1005)^2+(Parameters!$E$5+Parameters!$E$7)^2)</f>
        <v>543.12887354609325</v>
      </c>
      <c r="E1005" s="15">
        <f t="shared" si="30"/>
        <v>23.305125478016489</v>
      </c>
      <c r="F1005" s="15">
        <f>3/(Data!$G$5*PI()/30)*D1005*Parameters!$E$6/C1005</f>
        <v>110.46632702831846</v>
      </c>
      <c r="G1005" s="15">
        <f>Data!$C$11/((((SQRT((Parameters!$E$6/C1005)^2+(Parameters!$E$7)^2))*1/(Parameters!$E$8))/((SQRT((Parameters!$E$6/C1005)^2+(Parameters!$E$7)^2))+1/(Parameters!$E$8)))+(SQRT((Parameters!$E$4)^2+(Parameters!$E$5)^2)))</f>
        <v>23.49105920452288</v>
      </c>
      <c r="H1005" s="15">
        <f t="shared" si="31"/>
        <v>11.591142728804511</v>
      </c>
    </row>
    <row r="1006" spans="2:8" x14ac:dyDescent="0.25">
      <c r="B1006" s="15">
        <v>1003</v>
      </c>
      <c r="C1006" s="15">
        <f>(Data!$G$5-B1006)/Data!$G$5</f>
        <v>0.33133333333333331</v>
      </c>
      <c r="D1006" s="15">
        <f>Data!$C$11^2/((Parameters!$E$4+Parameters!$E$6/C1006)^2+(Parameters!$E$5+Parameters!$E$7)^2)</f>
        <v>541.98921729300741</v>
      </c>
      <c r="E1006" s="15">
        <f t="shared" si="30"/>
        <v>23.280661874032006</v>
      </c>
      <c r="F1006" s="15">
        <f>3/(Data!$G$5*PI()/30)*D1006*Parameters!$E$6/C1006</f>
        <v>110.4563335831148</v>
      </c>
      <c r="G1006" s="15">
        <f>Data!$C$11/((((SQRT((Parameters!$E$6/C1006)^2+(Parameters!$E$7)^2))*1/(Parameters!$E$8))/((SQRT((Parameters!$E$6/C1006)^2+(Parameters!$E$7)^2))+1/(Parameters!$E$8)))+(SQRT((Parameters!$E$4)^2+(Parameters!$E$5)^2)))</f>
        <v>23.467401855233206</v>
      </c>
      <c r="H1006" s="15">
        <f t="shared" si="31"/>
        <v>11.601661084851951</v>
      </c>
    </row>
    <row r="1007" spans="2:8" x14ac:dyDescent="0.25">
      <c r="B1007" s="15">
        <v>1004</v>
      </c>
      <c r="C1007" s="15">
        <f>(Data!$G$5-B1007)/Data!$G$5</f>
        <v>0.33066666666666666</v>
      </c>
      <c r="D1007" s="15">
        <f>Data!$C$11^2/((Parameters!$E$4+Parameters!$E$6/C1007)^2+(Parameters!$E$5+Parameters!$E$7)^2)</f>
        <v>540.84789578334289</v>
      </c>
      <c r="E1007" s="15">
        <f t="shared" si="30"/>
        <v>23.256136733846034</v>
      </c>
      <c r="F1007" s="15">
        <f>3/(Data!$G$5*PI()/30)*D1007*Parameters!$E$6/C1007</f>
        <v>110.4459597815287</v>
      </c>
      <c r="G1007" s="15">
        <f>Data!$C$11/((((SQRT((Parameters!$E$6/C1007)^2+(Parameters!$E$7)^2))*1/(Parameters!$E$8))/((SQRT((Parameters!$E$6/C1007)^2+(Parameters!$E$7)^2))+1/(Parameters!$E$8)))+(SQRT((Parameters!$E$4)^2+(Parameters!$E$5)^2)))</f>
        <v>23.443695392335414</v>
      </c>
      <c r="H1007" s="15">
        <f t="shared" si="31"/>
        <v>11.612137357726585</v>
      </c>
    </row>
    <row r="1008" spans="2:8" x14ac:dyDescent="0.25">
      <c r="B1008" s="15">
        <v>1005</v>
      </c>
      <c r="C1008" s="15">
        <f>(Data!$G$5-B1008)/Data!$G$5</f>
        <v>0.33</v>
      </c>
      <c r="D1008" s="15">
        <f>Data!$C$11^2/((Parameters!$E$4+Parameters!$E$6/C1008)^2+(Parameters!$E$5+Parameters!$E$7)^2)</f>
        <v>539.70491001568951</v>
      </c>
      <c r="E1008" s="15">
        <f t="shared" si="30"/>
        <v>23.231549884062609</v>
      </c>
      <c r="F1008" s="15">
        <f>3/(Data!$G$5*PI()/30)*D1008*Parameters!$E$6/C1008</f>
        <v>110.43520352270295</v>
      </c>
      <c r="G1008" s="15">
        <f>Data!$C$11/((((SQRT((Parameters!$E$6/C1008)^2+(Parameters!$E$7)^2))*1/(Parameters!$E$8))/((SQRT((Parameters!$E$6/C1008)^2+(Parameters!$E$7)^2))+1/(Parameters!$E$8)))+(SQRT((Parameters!$E$4)^2+(Parameters!$E$5)^2)))</f>
        <v>23.419939708642655</v>
      </c>
      <c r="H1008" s="15">
        <f t="shared" si="31"/>
        <v>11.622571206834678</v>
      </c>
    </row>
    <row r="1009" spans="2:8" x14ac:dyDescent="0.25">
      <c r="B1009" s="15">
        <v>1006</v>
      </c>
      <c r="C1009" s="15">
        <f>(Data!$G$5-B1009)/Data!$G$5</f>
        <v>0.32933333333333331</v>
      </c>
      <c r="D1009" s="15">
        <f>Data!$C$11^2/((Parameters!$E$4+Parameters!$E$6/C1009)^2+(Parameters!$E$5+Parameters!$E$7)^2)</f>
        <v>538.56026102736678</v>
      </c>
      <c r="E1009" s="15">
        <f t="shared" si="30"/>
        <v>23.206901150894033</v>
      </c>
      <c r="F1009" s="15">
        <f>3/(Data!$G$5*PI()/30)*D1009*Parameters!$E$6/C1009</f>
        <v>110.42406269671024</v>
      </c>
      <c r="G1009" s="15">
        <f>Data!$C$11/((((SQRT((Parameters!$E$6/C1009)^2+(Parameters!$E$7)^2))*1/(Parameters!$E$8))/((SQRT((Parameters!$E$6/C1009)^2+(Parameters!$E$7)^2))+1/(Parameters!$E$8)))+(SQRT((Parameters!$E$4)^2+(Parameters!$E$5)^2)))</f>
        <v>23.396134696759788</v>
      </c>
      <c r="H1009" s="15">
        <f t="shared" si="31"/>
        <v>11.63296228974696</v>
      </c>
    </row>
    <row r="1010" spans="2:8" x14ac:dyDescent="0.25">
      <c r="B1010" s="15">
        <v>1007</v>
      </c>
      <c r="C1010" s="15">
        <f>(Data!$G$5-B1010)/Data!$G$5</f>
        <v>0.32866666666666666</v>
      </c>
      <c r="D1010" s="15">
        <f>Data!$C$11^2/((Parameters!$E$4+Parameters!$E$6/C1010)^2+(Parameters!$E$5+Parameters!$E$7)^2)</f>
        <v>537.41394989476555</v>
      </c>
      <c r="E1010" s="15">
        <f t="shared" si="30"/>
        <v>23.182190360161517</v>
      </c>
      <c r="F1010" s="15">
        <f>3/(Data!$G$5*PI()/30)*D1010*Parameters!$E$6/C1010</f>
        <v>110.41253518453135</v>
      </c>
      <c r="G1010" s="15">
        <f>Data!$C$11/((((SQRT((Parameters!$E$6/C1010)^2+(Parameters!$E$7)^2))*1/(Parameters!$E$8))/((SQRT((Parameters!$E$6/C1010)^2+(Parameters!$E$7)^2))+1/(Parameters!$E$8)))+(SQRT((Parameters!$E$4)^2+(Parameters!$E$5)^2)))</f>
        <v>23.372280249083104</v>
      </c>
      <c r="H1010" s="15">
        <f t="shared" si="31"/>
        <v>11.643310262191596</v>
      </c>
    </row>
    <row r="1011" spans="2:8" x14ac:dyDescent="0.25">
      <c r="B1011" s="15">
        <v>1008</v>
      </c>
      <c r="C1011" s="15">
        <f>(Data!$G$5-B1011)/Data!$G$5</f>
        <v>0.32800000000000001</v>
      </c>
      <c r="D1011" s="15">
        <f>Data!$C$11^2/((Parameters!$E$4+Parameters!$E$6/C1011)^2+(Parameters!$E$5+Parameters!$E$7)^2)</f>
        <v>536.26597773368974</v>
      </c>
      <c r="E1011" s="15">
        <f t="shared" si="30"/>
        <v>23.157417337295836</v>
      </c>
      <c r="F1011" s="15">
        <f>3/(Data!$G$5*PI()/30)*D1011*Parameters!$E$6/C1011</f>
        <v>110.40061885803335</v>
      </c>
      <c r="G1011" s="15">
        <f>Data!$C$11/((((SQRT((Parameters!$E$6/C1011)^2+(Parameters!$E$7)^2))*1/(Parameters!$E$8))/((SQRT((Parameters!$E$6/C1011)^2+(Parameters!$E$7)^2))+1/(Parameters!$E$8)))+(SQRT((Parameters!$E$4)^2+(Parameters!$E$5)^2)))</f>
        <v>23.348376257800165</v>
      </c>
      <c r="H1011" s="15">
        <f t="shared" si="31"/>
        <v>11.653614778047125</v>
      </c>
    </row>
    <row r="1012" spans="2:8" x14ac:dyDescent="0.25">
      <c r="B1012" s="15">
        <v>1009</v>
      </c>
      <c r="C1012" s="15">
        <f>(Data!$G$5-B1012)/Data!$G$5</f>
        <v>0.32733333333333331</v>
      </c>
      <c r="D1012" s="15">
        <f>Data!$C$11^2/((Parameters!$E$4+Parameters!$E$6/C1012)^2+(Parameters!$E$5+Parameters!$E$7)^2)</f>
        <v>535.11634569970363</v>
      </c>
      <c r="E1012" s="15">
        <f t="shared" si="30"/>
        <v>23.13258190733805</v>
      </c>
      <c r="F1012" s="15">
        <f>3/(Data!$G$5*PI()/30)*D1012*Parameters!$E$6/C1012</f>
        <v>110.38831157994824</v>
      </c>
      <c r="G1012" s="15">
        <f>Data!$C$11/((((SQRT((Parameters!$E$6/C1012)^2+(Parameters!$E$7)^2))*1/(Parameters!$E$8))/((SQRT((Parameters!$E$6/C1012)^2+(Parameters!$E$7)^2))+1/(Parameters!$E$8)))+(SQRT((Parameters!$E$4)^2+(Parameters!$E$5)^2)))</f>
        <v>23.324422614889521</v>
      </c>
      <c r="H1012" s="15">
        <f t="shared" si="31"/>
        <v>11.663875489335407</v>
      </c>
    </row>
    <row r="1013" spans="2:8" x14ac:dyDescent="0.25">
      <c r="B1013" s="15">
        <v>1010</v>
      </c>
      <c r="C1013" s="15">
        <f>(Data!$G$5-B1013)/Data!$G$5</f>
        <v>0.32666666666666666</v>
      </c>
      <c r="D1013" s="15">
        <f>Data!$C$11^2/((Parameters!$E$4+Parameters!$E$6/C1013)^2+(Parameters!$E$5+Parameters!$E$7)^2)</f>
        <v>533.96505498847955</v>
      </c>
      <c r="E1013" s="15">
        <f t="shared" si="30"/>
        <v>23.107683894940219</v>
      </c>
      <c r="F1013" s="15">
        <f>3/(Data!$G$5*PI()/30)*D1013*Parameters!$E$6/C1013</f>
        <v>110.37561120385151</v>
      </c>
      <c r="G1013" s="15">
        <f>Data!$C$11/((((SQRT((Parameters!$E$6/C1013)^2+(Parameters!$E$7)^2))*1/(Parameters!$E$8))/((SQRT((Parameters!$E$6/C1013)^2+(Parameters!$E$7)^2))+1/(Parameters!$E$8)))+(SQRT((Parameters!$E$4)^2+(Parameters!$E$5)^2)))</f>
        <v>23.300419212120591</v>
      </c>
      <c r="H1013" s="15">
        <f t="shared" si="31"/>
        <v>11.674092046214605</v>
      </c>
    </row>
    <row r="1014" spans="2:8" x14ac:dyDescent="0.25">
      <c r="B1014" s="15">
        <v>1011</v>
      </c>
      <c r="C1014" s="15">
        <f>(Data!$G$5-B1014)/Data!$G$5</f>
        <v>0.32600000000000001</v>
      </c>
      <c r="D1014" s="15">
        <f>Data!$C$11^2/((Parameters!$E$4+Parameters!$E$6/C1014)^2+(Parameters!$E$5+Parameters!$E$7)^2)</f>
        <v>532.81210683614734</v>
      </c>
      <c r="E1014" s="15">
        <f t="shared" si="30"/>
        <v>23.08272312436614</v>
      </c>
      <c r="F1014" s="15">
        <f>3/(Data!$G$5*PI()/30)*D1014*Parameters!$E$6/C1014</f>
        <v>110.36251557414121</v>
      </c>
      <c r="G1014" s="15">
        <f>Data!$C$11/((((SQRT((Parameters!$E$6/C1014)^2+(Parameters!$E$7)^2))*1/(Parameters!$E$8))/((SQRT((Parameters!$E$6/C1014)^2+(Parameters!$E$7)^2))+1/(Parameters!$E$8)))+(SQRT((Parameters!$E$4)^2+(Parameters!$E$5)^2)))</f>
        <v>23.276365941053363</v>
      </c>
      <c r="H1014" s="15">
        <f t="shared" si="31"/>
        <v>11.684264096972155</v>
      </c>
    </row>
    <row r="1015" spans="2:8" x14ac:dyDescent="0.25">
      <c r="B1015" s="15">
        <v>1012</v>
      </c>
      <c r="C1015" s="15">
        <f>(Data!$G$5-B1015)/Data!$G$5</f>
        <v>0.32533333333333331</v>
      </c>
      <c r="D1015" s="15">
        <f>Data!$C$11^2/((Parameters!$E$4+Parameters!$E$6/C1015)^2+(Parameters!$E$5+Parameters!$E$7)^2)</f>
        <v>531.65750251964675</v>
      </c>
      <c r="E1015" s="15">
        <f t="shared" si="30"/>
        <v>23.05769941949211</v>
      </c>
      <c r="F1015" s="15">
        <f>3/(Data!$G$5*PI()/30)*D1015*Parameters!$E$6/C1015</f>
        <v>110.34902252601688</v>
      </c>
      <c r="G1015" s="15">
        <f>Data!$C$11/((((SQRT((Parameters!$E$6/C1015)^2+(Parameters!$E$7)^2))*1/(Parameters!$E$8))/((SQRT((Parameters!$E$6/C1015)^2+(Parameters!$E$7)^2))+1/(Parameters!$E$8)))+(SQRT((Parameters!$E$4)^2+(Parameters!$E$5)^2)))</f>
        <v>23.25226269303824</v>
      </c>
      <c r="H1015" s="15">
        <f t="shared" si="31"/>
        <v>11.694391288017728</v>
      </c>
    </row>
    <row r="1016" spans="2:8" x14ac:dyDescent="0.25">
      <c r="B1016" s="15">
        <v>1013</v>
      </c>
      <c r="C1016" s="15">
        <f>(Data!$G$5-B1016)/Data!$G$5</f>
        <v>0.32466666666666666</v>
      </c>
      <c r="D1016" s="15">
        <f>Data!$C$11^2/((Parameters!$E$4+Parameters!$E$6/C1016)^2+(Parameters!$E$5+Parameters!$E$7)^2)</f>
        <v>530.50124335708165</v>
      </c>
      <c r="E1016" s="15">
        <f t="shared" si="30"/>
        <v>23.032612603807706</v>
      </c>
      <c r="F1016" s="15">
        <f>3/(Data!$G$5*PI()/30)*D1016*Parameters!$E$6/C1016</f>
        <v>110.33512988545858</v>
      </c>
      <c r="G1016" s="15">
        <f>Data!$C$11/((((SQRT((Parameters!$E$6/C1016)^2+(Parameters!$E$7)^2))*1/(Parameters!$E$8))/((SQRT((Parameters!$E$6/C1016)^2+(Parameters!$E$7)^2))+1/(Parameters!$E$8)))+(SQRT((Parameters!$E$4)^2+(Parameters!$E$5)^2)))</f>
        <v>23.228109359215807</v>
      </c>
      <c r="H1016" s="15">
        <f t="shared" si="31"/>
        <v>11.704473263876192</v>
      </c>
    </row>
    <row r="1017" spans="2:8" x14ac:dyDescent="0.25">
      <c r="B1017" s="15">
        <v>1014</v>
      </c>
      <c r="C1017" s="15">
        <f>(Data!$G$5-B1017)/Data!$G$5</f>
        <v>0.32400000000000001</v>
      </c>
      <c r="D1017" s="15">
        <f>Data!$C$11^2/((Parameters!$E$4+Parameters!$E$6/C1017)^2+(Parameters!$E$5+Parameters!$E$7)^2)</f>
        <v>529.34333070807713</v>
      </c>
      <c r="E1017" s="15">
        <f t="shared" si="30"/>
        <v>23.007462500416622</v>
      </c>
      <c r="F1017" s="15">
        <f>3/(Data!$G$5*PI()/30)*D1017*Parameters!$E$6/C1017</f>
        <v>110.32083546920698</v>
      </c>
      <c r="G1017" s="15">
        <f>Data!$C$11/((((SQRT((Parameters!$E$6/C1017)^2+(Parameters!$E$7)^2))*1/(Parameters!$E$8))/((SQRT((Parameters!$E$6/C1017)^2+(Parameters!$E$7)^2))+1/(Parameters!$E$8)))+(SQRT((Parameters!$E$4)^2+(Parameters!$E$5)^2)))</f>
        <v>23.203905830516614</v>
      </c>
      <c r="H1017" s="15">
        <f t="shared" si="31"/>
        <v>11.714509667180673</v>
      </c>
    </row>
    <row r="1018" spans="2:8" x14ac:dyDescent="0.25">
      <c r="B1018" s="15">
        <v>1015</v>
      </c>
      <c r="C1018" s="15">
        <f>(Data!$G$5-B1018)/Data!$G$5</f>
        <v>0.32333333333333331</v>
      </c>
      <c r="D1018" s="15">
        <f>Data!$C$11^2/((Parameters!$E$4+Parameters!$E$6/C1018)^2+(Parameters!$E$5+Parameters!$E$7)^2)</f>
        <v>528.18376597413726</v>
      </c>
      <c r="E1018" s="15">
        <f t="shared" si="30"/>
        <v>22.982248932037468</v>
      </c>
      <c r="F1018" s="15">
        <f>3/(Data!$G$5*PI()/30)*D1018*Parameters!$E$6/C1018</f>
        <v>110.30613708474226</v>
      </c>
      <c r="G1018" s="15">
        <f>Data!$C$11/((((SQRT((Parameters!$E$6/C1018)^2+(Parameters!$E$7)^2))*1/(Parameters!$E$8))/((SQRT((Parameters!$E$6/C1018)^2+(Parameters!$E$7)^2))+1/(Parameters!$E$8)))+(SQRT((Parameters!$E$4)^2+(Parameters!$E$5)^2)))</f>
        <v>23.17965199766099</v>
      </c>
      <c r="H1018" s="15">
        <f t="shared" si="31"/>
        <v>11.724500138665478</v>
      </c>
    </row>
    <row r="1019" spans="2:8" x14ac:dyDescent="0.25">
      <c r="B1019" s="15">
        <v>1016</v>
      </c>
      <c r="C1019" s="15">
        <f>(Data!$G$5-B1019)/Data!$G$5</f>
        <v>0.32266666666666666</v>
      </c>
      <c r="D1019" s="15">
        <f>Data!$C$11^2/((Parameters!$E$4+Parameters!$E$6/C1019)^2+(Parameters!$E$5+Parameters!$E$7)^2)</f>
        <v>527.02255059900631</v>
      </c>
      <c r="E1019" s="15">
        <f t="shared" si="30"/>
        <v>22.956971721004631</v>
      </c>
      <c r="F1019" s="15">
        <f>3/(Data!$G$5*PI()/30)*D1019*Parameters!$E$6/C1019</f>
        <v>110.29103253026437</v>
      </c>
      <c r="G1019" s="15">
        <f>Data!$C$11/((((SQRT((Parameters!$E$6/C1019)^2+(Parameters!$E$7)^2))*1/(Parameters!$E$8))/((SQRT((Parameters!$E$6/C1019)^2+(Parameters!$E$7)^2))+1/(Parameters!$E$8)))+(SQRT((Parameters!$E$4)^2+(Parameters!$E$5)^2)))</f>
        <v>23.155347751158818</v>
      </c>
      <c r="H1019" s="15">
        <f t="shared" si="31"/>
        <v>11.734444317159134</v>
      </c>
    </row>
    <row r="1020" spans="2:8" x14ac:dyDescent="0.25">
      <c r="B1020" s="15">
        <v>1017</v>
      </c>
      <c r="C1020" s="15">
        <f>(Data!$G$5-B1020)/Data!$G$5</f>
        <v>0.32200000000000001</v>
      </c>
      <c r="D1020" s="15">
        <f>Data!$C$11^2/((Parameters!$E$4+Parameters!$E$6/C1020)^2+(Parameters!$E$5+Parameters!$E$7)^2)</f>
        <v>525.85968606903225</v>
      </c>
      <c r="E1020" s="15">
        <f t="shared" si="30"/>
        <v>22.931630689269184</v>
      </c>
      <c r="F1020" s="15">
        <f>3/(Data!$G$5*PI()/30)*D1020*Parameters!$E$6/C1020</f>
        <v>110.27551959467316</v>
      </c>
      <c r="G1020" s="15">
        <f>Data!$C$11/((((SQRT((Parameters!$E$6/C1020)^2+(Parameters!$E$7)^2))*1/(Parameters!$E$8))/((SQRT((Parameters!$E$6/C1020)^2+(Parameters!$E$7)^2))+1/(Parameters!$E$8)))+(SQRT((Parameters!$E$4)^2+(Parameters!$E$5)^2)))</f>
        <v>23.130992981309323</v>
      </c>
      <c r="H1020" s="15">
        <f t="shared" si="31"/>
        <v>11.744341839577423</v>
      </c>
    </row>
    <row r="1021" spans="2:8" x14ac:dyDescent="0.25">
      <c r="B1021" s="15">
        <v>1018</v>
      </c>
      <c r="C1021" s="15">
        <f>(Data!$G$5-B1021)/Data!$G$5</f>
        <v>0.32133333333333336</v>
      </c>
      <c r="D1021" s="15">
        <f>Data!$C$11^2/((Parameters!$E$4+Parameters!$E$6/C1021)^2+(Parameters!$E$5+Parameters!$E$7)^2)</f>
        <v>524.69517391353099</v>
      </c>
      <c r="E1021" s="15">
        <f t="shared" si="30"/>
        <v>22.906225658399748</v>
      </c>
      <c r="F1021" s="15">
        <f>3/(Data!$G$5*PI()/30)*D1021*Parameters!$E$6/C1021</f>
        <v>110.25959605754835</v>
      </c>
      <c r="G1021" s="15">
        <f>Data!$C$11/((((SQRT((Parameters!$E$6/C1021)^2+(Parameters!$E$7)^2))*1/(Parameters!$E$8))/((SQRT((Parameters!$E$6/C1021)^2+(Parameters!$E$7)^2))+1/(Parameters!$E$8)))+(SQRT((Parameters!$E$4)^2+(Parameters!$E$5)^2)))</f>
        <v>23.106587578200887</v>
      </c>
      <c r="H1021" s="15">
        <f t="shared" si="31"/>
        <v>11.75419234091637</v>
      </c>
    </row>
    <row r="1022" spans="2:8" x14ac:dyDescent="0.25">
      <c r="B1022" s="15">
        <v>1019</v>
      </c>
      <c r="C1022" s="15">
        <f>(Data!$G$5-B1022)/Data!$G$5</f>
        <v>0.32066666666666666</v>
      </c>
      <c r="D1022" s="15">
        <f>Data!$C$11^2/((Parameters!$E$4+Parameters!$E$6/C1022)^2+(Parameters!$E$5+Parameters!$E$7)^2)</f>
        <v>523.52901570515462</v>
      </c>
      <c r="E1022" s="15">
        <f t="shared" si="30"/>
        <v>22.880756449583451</v>
      </c>
      <c r="F1022" s="15">
        <f>3/(Data!$G$5*PI()/30)*D1022*Parameters!$E$6/C1022</f>
        <v>110.24325968913026</v>
      </c>
      <c r="G1022" s="15">
        <f>Data!$C$11/((((SQRT((Parameters!$E$6/C1022)^2+(Parameters!$E$7)^2))*1/(Parameters!$E$8))/((SQRT((Parameters!$E$6/C1022)^2+(Parameters!$E$7)^2))+1/(Parameters!$E$8)))+(SQRT((Parameters!$E$4)^2+(Parameters!$E$5)^2)))</f>
        <v>23.08213143171082</v>
      </c>
      <c r="H1022" s="15">
        <f t="shared" si="31"/>
        <v>11.763995454245316</v>
      </c>
    </row>
    <row r="1023" spans="2:8" x14ac:dyDescent="0.25">
      <c r="B1023" s="15">
        <v>1020</v>
      </c>
      <c r="C1023" s="15">
        <f>(Data!$G$5-B1023)/Data!$G$5</f>
        <v>0.32</v>
      </c>
      <c r="D1023" s="15">
        <f>Data!$C$11^2/((Parameters!$E$4+Parameters!$E$6/C1023)^2+(Parameters!$E$5+Parameters!$E$7)^2)</f>
        <v>522.36121306026064</v>
      </c>
      <c r="E1023" s="15">
        <f t="shared" si="30"/>
        <v>22.855222883626855</v>
      </c>
      <c r="F1023" s="15">
        <f>3/(Data!$G$5*PI()/30)*D1023*Parameters!$E$6/C1023</f>
        <v>110.22650825030036</v>
      </c>
      <c r="G1023" s="15">
        <f>Data!$C$11/((((SQRT((Parameters!$E$6/C1023)^2+(Parameters!$E$7)^2))*1/(Parameters!$E$8))/((SQRT((Parameters!$E$6/C1023)^2+(Parameters!$E$7)^2))+1/(Parameters!$E$8)))+(SQRT((Parameters!$E$4)^2+(Parameters!$E$5)^2)))</f>
        <v>23.057624431505175</v>
      </c>
      <c r="H1023" s="15">
        <f t="shared" si="31"/>
        <v>11.773750810699942</v>
      </c>
    </row>
    <row r="1024" spans="2:8" x14ac:dyDescent="0.25">
      <c r="B1024" s="15">
        <v>1021</v>
      </c>
      <c r="C1024" s="15">
        <f>(Data!$G$5-B1024)/Data!$G$5</f>
        <v>0.31933333333333336</v>
      </c>
      <c r="D1024" s="15">
        <f>Data!$C$11^2/((Parameters!$E$4+Parameters!$E$6/C1024)^2+(Parameters!$E$5+Parameters!$E$7)^2)</f>
        <v>521.19176763928385</v>
      </c>
      <c r="E1024" s="15">
        <f t="shared" si="30"/>
        <v>22.829624780956955</v>
      </c>
      <c r="F1024" s="15">
        <f>3/(Data!$G$5*PI()/30)*D1024*Parameters!$E$6/C1024</f>
        <v>110.20933949256232</v>
      </c>
      <c r="G1024" s="15">
        <f>Data!$C$11/((((SQRT((Parameters!$E$6/C1024)^2+(Parameters!$E$7)^2))*1/(Parameters!$E$8))/((SQRT((Parameters!$E$6/C1024)^2+(Parameters!$E$7)^2))+1/(Parameters!$E$8)))+(SQRT((Parameters!$E$4)^2+(Parameters!$E$5)^2)))</f>
        <v>23.033066467038534</v>
      </c>
      <c r="H1024" s="15">
        <f t="shared" si="31"/>
        <v>11.783458039475347</v>
      </c>
    </row>
    <row r="1025" spans="2:8" x14ac:dyDescent="0.25">
      <c r="B1025" s="15">
        <v>1022</v>
      </c>
      <c r="C1025" s="15">
        <f>(Data!$G$5-B1025)/Data!$G$5</f>
        <v>0.31866666666666665</v>
      </c>
      <c r="D1025" s="15">
        <f>Data!$C$11^2/((Parameters!$E$4+Parameters!$E$6/C1025)^2+(Parameters!$E$5+Parameters!$E$7)^2)</f>
        <v>520.02068114710994</v>
      </c>
      <c r="E1025" s="15">
        <f t="shared" si="30"/>
        <v>22.80396196162215</v>
      </c>
      <c r="F1025" s="15">
        <f>3/(Data!$G$5*PI()/30)*D1025*Parameters!$E$6/C1025</f>
        <v>110.19175115802308</v>
      </c>
      <c r="G1025" s="15">
        <f>Data!$C$11/((((SQRT((Parameters!$E$6/C1025)^2+(Parameters!$E$7)^2))*1/(Parameters!$E$8))/((SQRT((Parameters!$E$6/C1025)^2+(Parameters!$E$7)^2))+1/(Parameters!$E$8)))+(SQRT((Parameters!$E$4)^2+(Parameters!$E$5)^2)))</f>
        <v>23.00845742755379</v>
      </c>
      <c r="H1025" s="15">
        <f t="shared" si="31"/>
        <v>11.793116767819106</v>
      </c>
    </row>
    <row r="1026" spans="2:8" x14ac:dyDescent="0.25">
      <c r="B1026" s="15">
        <v>1023</v>
      </c>
      <c r="C1026" s="15">
        <f>(Data!$G$5-B1026)/Data!$G$5</f>
        <v>0.318</v>
      </c>
      <c r="D1026" s="15">
        <f>Data!$C$11^2/((Parameters!$E$4+Parameters!$E$6/C1026)^2+(Parameters!$E$5+Parameters!$E$7)^2)</f>
        <v>518.84795533345289</v>
      </c>
      <c r="E1026" s="15">
        <f t="shared" si="30"/>
        <v>22.778234245293309</v>
      </c>
      <c r="F1026" s="15">
        <f>3/(Data!$G$5*PI()/30)*D1026*Parameters!$E$6/C1026</f>
        <v>110.17374097937429</v>
      </c>
      <c r="G1026" s="15">
        <f>Data!$C$11/((((SQRT((Parameters!$E$6/C1026)^2+(Parameters!$E$7)^2))*1/(Parameters!$E$8))/((SQRT((Parameters!$E$6/C1026)^2+(Parameters!$E$7)^2))+1/(Parameters!$E$8)))+(SQRT((Parameters!$E$4)^2+(Parameters!$E$5)^2)))</f>
        <v>22.983797202081981</v>
      </c>
      <c r="H1026" s="15">
        <f t="shared" si="31"/>
        <v>11.80272662102437</v>
      </c>
    </row>
    <row r="1027" spans="2:8" x14ac:dyDescent="0.25">
      <c r="B1027" s="15">
        <v>1024</v>
      </c>
      <c r="C1027" s="15">
        <f>(Data!$G$5-B1027)/Data!$G$5</f>
        <v>0.31733333333333336</v>
      </c>
      <c r="D1027" s="15">
        <f>Data!$C$11^2/((Parameters!$E$4+Parameters!$E$6/C1027)^2+(Parameters!$E$5+Parameters!$E$7)^2)</f>
        <v>517.67359199323209</v>
      </c>
      <c r="E1027" s="15">
        <f t="shared" si="30"/>
        <v>22.752441451264787</v>
      </c>
      <c r="F1027" s="15">
        <f>3/(Data!$G$5*PI()/30)*D1027*Parameters!$E$6/C1027</f>
        <v>110.15530667987395</v>
      </c>
      <c r="G1027" s="15">
        <f>Data!$C$11/((((SQRT((Parameters!$E$6/C1027)^2+(Parameters!$E$7)^2))*1/(Parameters!$E$8))/((SQRT((Parameters!$E$6/C1027)^2+(Parameters!$E$7)^2))+1/(Parameters!$E$8)))+(SQRT((Parameters!$E$4)^2+(Parameters!$E$5)^2)))</f>
        <v>22.959085679442055</v>
      </c>
      <c r="H1027" s="15">
        <f t="shared" si="31"/>
        <v>11.81228722242296</v>
      </c>
    </row>
    <row r="1028" spans="2:8" x14ac:dyDescent="0.25">
      <c r="B1028" s="15">
        <v>1025</v>
      </c>
      <c r="C1028" s="15">
        <f>(Data!$G$5-B1028)/Data!$G$5</f>
        <v>0.31666666666666665</v>
      </c>
      <c r="D1028" s="15">
        <f>Data!$C$11^2/((Parameters!$E$4+Parameters!$E$6/C1028)^2+(Parameters!$E$5+Parameters!$E$7)^2)</f>
        <v>516.49759296695356</v>
      </c>
      <c r="E1028" s="15">
        <f t="shared" ref="E1028:E1091" si="32">SQRT(D1028)</f>
        <v>22.72658339845551</v>
      </c>
      <c r="F1028" s="15">
        <f>3/(Data!$G$5*PI()/30)*D1028*Parameters!$E$6/C1028</f>
        <v>110.13644597332821</v>
      </c>
      <c r="G1028" s="15">
        <f>Data!$C$11/((((SQRT((Parameters!$E$6/C1028)^2+(Parameters!$E$7)^2))*1/(Parameters!$E$8))/((SQRT((Parameters!$E$6/C1028)^2+(Parameters!$E$7)^2))+1/(Parameters!$E$8)))+(SQRT((Parameters!$E$4)^2+(Parameters!$E$5)^2)))</f>
        <v>22.934322748240682</v>
      </c>
      <c r="H1028" s="15">
        <f t="shared" ref="H1028:H1091" si="33">(F1028*B1028*PI()/30)/1000</f>
        <v>11.821798193378482</v>
      </c>
    </row>
    <row r="1029" spans="2:8" x14ac:dyDescent="0.25">
      <c r="B1029" s="15">
        <v>1026</v>
      </c>
      <c r="C1029" s="15">
        <f>(Data!$G$5-B1029)/Data!$G$5</f>
        <v>0.316</v>
      </c>
      <c r="D1029" s="15">
        <f>Data!$C$11^2/((Parameters!$E$4+Parameters!$E$6/C1029)^2+(Parameters!$E$5+Parameters!$E$7)^2)</f>
        <v>515.31996014109347</v>
      </c>
      <c r="E1029" s="15">
        <f t="shared" si="32"/>
        <v>22.700659905410095</v>
      </c>
      <c r="F1029" s="15">
        <f>3/(Data!$G$5*PI()/30)*D1029*Parameters!$E$6/C1029</f>
        <v>110.11715656407362</v>
      </c>
      <c r="G1029" s="15">
        <f>Data!$C$11/((((SQRT((Parameters!$E$6/C1029)^2+(Parameters!$E$7)^2))*1/(Parameters!$E$8))/((SQRT((Parameters!$E$6/C1029)^2+(Parameters!$E$7)^2))+1/(Parameters!$E$8)))+(SQRT((Parameters!$E$4)^2+(Parameters!$E$5)^2)))</f>
        <v>22.909508296872051</v>
      </c>
      <c r="H1029" s="15">
        <f t="shared" si="33"/>
        <v>11.831259153279465</v>
      </c>
    </row>
    <row r="1030" spans="2:8" x14ac:dyDescent="0.25">
      <c r="B1030" s="15">
        <v>1027</v>
      </c>
      <c r="C1030" s="15">
        <f>(Data!$G$5-B1030)/Data!$G$5</f>
        <v>0.31533333333333335</v>
      </c>
      <c r="D1030" s="15">
        <f>Data!$C$11^2/((Parameters!$E$4+Parameters!$E$6/C1030)^2+(Parameters!$E$5+Parameters!$E$7)^2)</f>
        <v>514.14069544848178</v>
      </c>
      <c r="E1030" s="15">
        <f t="shared" si="32"/>
        <v>22.674670790299949</v>
      </c>
      <c r="F1030" s="15">
        <f>3/(Data!$G$5*PI()/30)*D1030*Parameters!$E$6/C1030</f>
        <v>110.09743614695934</v>
      </c>
      <c r="G1030" s="15">
        <f>Data!$C$11/((((SQRT((Parameters!$E$6/C1030)^2+(Parameters!$E$7)^2))*1/(Parameters!$E$8))/((SQRT((Parameters!$E$6/C1030)^2+(Parameters!$E$7)^2))+1/(Parameters!$E$8)))+(SQRT((Parameters!$E$4)^2+(Parameters!$E$5)^2)))</f>
        <v>22.884642213517679</v>
      </c>
      <c r="H1030" s="15">
        <f t="shared" si="33"/>
        <v>11.840669719532483</v>
      </c>
    </row>
    <row r="1031" spans="2:8" x14ac:dyDescent="0.25">
      <c r="B1031" s="15">
        <v>1028</v>
      </c>
      <c r="C1031" s="15">
        <f>(Data!$G$5-B1031)/Data!$G$5</f>
        <v>0.31466666666666665</v>
      </c>
      <c r="D1031" s="15">
        <f>Data!$C$11^2/((Parameters!$E$4+Parameters!$E$6/C1031)^2+(Parameters!$E$5+Parameters!$E$7)^2)</f>
        <v>512.95980086869099</v>
      </c>
      <c r="E1031" s="15">
        <f t="shared" si="32"/>
        <v>22.648615870924452</v>
      </c>
      <c r="F1031" s="15">
        <f>3/(Data!$G$5*PI()/30)*D1031*Parameters!$E$6/C1031</f>
        <v>110.07728240732982</v>
      </c>
      <c r="G1031" s="15">
        <f>Data!$C$11/((((SQRT((Parameters!$E$6/C1031)^2+(Parameters!$E$7)^2))*1/(Parameters!$E$8))/((SQRT((Parameters!$E$6/C1031)^2+(Parameters!$E$7)^2))+1/(Parameters!$E$8)))+(SQRT((Parameters!$E$4)^2+(Parameters!$E$5)^2)))</f>
        <v>22.859724386146201</v>
      </c>
      <c r="H1031" s="15">
        <f t="shared" si="33"/>
        <v>11.850029507555341</v>
      </c>
    </row>
    <row r="1032" spans="2:8" x14ac:dyDescent="0.25">
      <c r="B1032" s="15">
        <v>1029</v>
      </c>
      <c r="C1032" s="15">
        <f>(Data!$G$5-B1032)/Data!$G$5</f>
        <v>0.314</v>
      </c>
      <c r="D1032" s="15">
        <f>Data!$C$11^2/((Parameters!$E$4+Parameters!$E$6/C1032)^2+(Parameters!$E$5+Parameters!$E$7)^2)</f>
        <v>511.77727842842535</v>
      </c>
      <c r="E1032" s="15">
        <f t="shared" si="32"/>
        <v>22.622494964712121</v>
      </c>
      <c r="F1032" s="15">
        <f>3/(Data!$G$5*PI()/30)*D1032*Parameters!$E$6/C1032</f>
        <v>110.05669302100782</v>
      </c>
      <c r="G1032" s="15">
        <f>Data!$C$11/((((SQRT((Parameters!$E$6/C1032)^2+(Parameters!$E$7)^2))*1/(Parameters!$E$8))/((SQRT((Parameters!$E$6/C1032)^2+(Parameters!$E$7)^2))+1/(Parameters!$E$8)))+(SQRT((Parameters!$E$4)^2+(Parameters!$E$5)^2)))</f>
        <v>22.834754702513187</v>
      </c>
      <c r="H1032" s="15">
        <f t="shared" si="33"/>
        <v>11.859338130770253</v>
      </c>
    </row>
    <row r="1033" spans="2:8" x14ac:dyDescent="0.25">
      <c r="B1033" s="15">
        <v>1030</v>
      </c>
      <c r="C1033" s="15">
        <f>(Data!$G$5-B1033)/Data!$G$5</f>
        <v>0.31333333333333335</v>
      </c>
      <c r="D1033" s="15">
        <f>Data!$C$11^2/((Parameters!$E$4+Parameters!$E$6/C1033)^2+(Parameters!$E$5+Parameters!$E$7)^2)</f>
        <v>510.59313020191246</v>
      </c>
      <c r="E1033" s="15">
        <f t="shared" si="32"/>
        <v>22.596307888721832</v>
      </c>
      <c r="F1033" s="15">
        <f>3/(Data!$G$5*PI()/30)*D1033*Parameters!$E$6/C1033</f>
        <v>110.03566565427732</v>
      </c>
      <c r="G1033" s="15">
        <f>Data!$C$11/((((SQRT((Parameters!$E$6/C1033)^2+(Parameters!$E$7)^2))*1/(Parameters!$E$8))/((SQRT((Parameters!$E$6/C1033)^2+(Parameters!$E$7)^2))+1/(Parameters!$E$8)))+(SQRT((Parameters!$E$4)^2+(Parameters!$E$5)^2)))</f>
        <v>22.809733050160926</v>
      </c>
      <c r="H1033" s="15">
        <f t="shared" si="33"/>
        <v>11.868595200597017</v>
      </c>
    </row>
    <row r="1034" spans="2:8" x14ac:dyDescent="0.25">
      <c r="B1034" s="15">
        <v>1031</v>
      </c>
      <c r="C1034" s="15">
        <f>(Data!$G$5-B1034)/Data!$G$5</f>
        <v>0.31266666666666665</v>
      </c>
      <c r="D1034" s="15">
        <f>Data!$C$11^2/((Parameters!$E$4+Parameters!$E$6/C1034)^2+(Parameters!$E$5+Parameters!$E$7)^2)</f>
        <v>509.4073583112974</v>
      </c>
      <c r="E1034" s="15">
        <f t="shared" si="32"/>
        <v>22.57005445964403</v>
      </c>
      <c r="F1034" s="15">
        <f>3/(Data!$G$5*PI()/30)*D1034*Parameters!$E$6/C1034</f>
        <v>110.01419796386723</v>
      </c>
      <c r="G1034" s="15">
        <f>Data!$C$11/((((SQRT((Parameters!$E$6/C1034)^2+(Parameters!$E$7)^2))*1/(Parameters!$E$8))/((SQRT((Parameters!$E$6/C1034)^2+(Parameters!$E$7)^2))+1/(Parameters!$E$8)))+(SQRT((Parameters!$E$4)^2+(Parameters!$E$5)^2)))</f>
        <v>22.784659316418242</v>
      </c>
      <c r="H1034" s="15">
        <f t="shared" si="33"/>
        <v>11.87780032644627</v>
      </c>
    </row>
    <row r="1035" spans="2:8" x14ac:dyDescent="0.25">
      <c r="B1035" s="15">
        <v>1032</v>
      </c>
      <c r="C1035" s="15">
        <f>(Data!$G$5-B1035)/Data!$G$5</f>
        <v>0.312</v>
      </c>
      <c r="D1035" s="15">
        <f>Data!$C$11^2/((Parameters!$E$4+Parameters!$E$6/C1035)^2+(Parameters!$E$5+Parameters!$E$7)^2)</f>
        <v>508.21996492703948</v>
      </c>
      <c r="E1035" s="15">
        <f t="shared" si="32"/>
        <v>22.543734493802031</v>
      </c>
      <c r="F1035" s="15">
        <f>3/(Data!$G$5*PI()/30)*D1035*Parameters!$E$6/C1035</f>
        <v>109.99228759693472</v>
      </c>
      <c r="G1035" s="15">
        <f>Data!$C$11/((((SQRT((Parameters!$E$6/C1035)^2+(Parameters!$E$7)^2))*1/(Parameters!$E$8))/((SQRT((Parameters!$E$6/C1035)^2+(Parameters!$E$7)^2))+1/(Parameters!$E$8)))+(SQRT((Parameters!$E$4)^2+(Parameters!$E$5)^2)))</f>
        <v>22.759533388400303</v>
      </c>
      <c r="H1035" s="15">
        <f t="shared" si="33"/>
        <v>11.886953115712666</v>
      </c>
    </row>
    <row r="1036" spans="2:8" x14ac:dyDescent="0.25">
      <c r="B1036" s="15">
        <v>1033</v>
      </c>
      <c r="C1036" s="15">
        <f>(Data!$G$5-B1036)/Data!$G$5</f>
        <v>0.31133333333333335</v>
      </c>
      <c r="D1036" s="15">
        <f>Data!$C$11^2/((Parameters!$E$4+Parameters!$E$6/C1036)^2+(Parameters!$E$5+Parameters!$E$7)^2)</f>
        <v>507.03095226831073</v>
      </c>
      <c r="E1036" s="15">
        <f t="shared" si="32"/>
        <v>22.517347807153282</v>
      </c>
      <c r="F1036" s="15">
        <f>3/(Data!$G$5*PI()/30)*D1036*Parameters!$E$6/C1036</f>
        <v>109.96993219104961</v>
      </c>
      <c r="G1036" s="15">
        <f>Data!$C$11/((((SQRT((Parameters!$E$6/C1036)^2+(Parameters!$E$7)^2))*1/(Parameters!$E$8))/((SQRT((Parameters!$E$6/C1036)^2+(Parameters!$E$7)^2))+1/(Parameters!$E$8)))+(SQRT((Parameters!$E$4)^2+(Parameters!$E$5)^2)))</f>
        <v>22.734355153008416</v>
      </c>
      <c r="H1036" s="15">
        <f t="shared" si="33"/>
        <v>11.896053173768191</v>
      </c>
    </row>
    <row r="1037" spans="2:8" x14ac:dyDescent="0.25">
      <c r="B1037" s="15">
        <v>1034</v>
      </c>
      <c r="C1037" s="15">
        <f>(Data!$G$5-B1037)/Data!$G$5</f>
        <v>0.31066666666666665</v>
      </c>
      <c r="D1037" s="15">
        <f>Data!$C$11^2/((Parameters!$E$4+Parameters!$E$6/C1037)^2+(Parameters!$E$5+Parameters!$E$7)^2)</f>
        <v>505.84032260339598</v>
      </c>
      <c r="E1037" s="15">
        <f t="shared" si="32"/>
        <v>22.490894215290684</v>
      </c>
      <c r="F1037" s="15">
        <f>3/(Data!$G$5*PI()/30)*D1037*Parameters!$E$6/C1037</f>
        <v>109.94712937417827</v>
      </c>
      <c r="G1037" s="15">
        <f>Data!$C$11/((((SQRT((Parameters!$E$6/C1037)^2+(Parameters!$E$7)^2))*1/(Parameters!$E$8))/((SQRT((Parameters!$E$6/C1037)^2+(Parameters!$E$7)^2))+1/(Parameters!$E$8)))+(SQRT((Parameters!$E$4)^2+(Parameters!$E$5)^2)))</f>
        <v>22.709124496929846</v>
      </c>
      <c r="H1037" s="15">
        <f t="shared" si="33"/>
        <v>11.9051001039554</v>
      </c>
    </row>
    <row r="1038" spans="2:8" x14ac:dyDescent="0.25">
      <c r="B1038" s="15">
        <v>1035</v>
      </c>
      <c r="C1038" s="15">
        <f>(Data!$G$5-B1038)/Data!$G$5</f>
        <v>0.31</v>
      </c>
      <c r="D1038" s="15">
        <f>Data!$C$11^2/((Parameters!$E$4+Parameters!$E$6/C1038)^2+(Parameters!$E$5+Parameters!$E$7)^2)</f>
        <v>504.64807825009723</v>
      </c>
      <c r="E1038" s="15">
        <f t="shared" si="32"/>
        <v>22.464373533443954</v>
      </c>
      <c r="F1038" s="15">
        <f>3/(Data!$G$5*PI()/30)*D1038*Parameters!$E$6/C1038</f>
        <v>109.92387676466841</v>
      </c>
      <c r="G1038" s="15">
        <f>Data!$C$11/((((SQRT((Parameters!$E$6/C1038)^2+(Parameters!$E$7)^2))*1/(Parameters!$E$8))/((SQRT((Parameters!$E$6/C1038)^2+(Parameters!$E$7)^2))+1/(Parameters!$E$8)))+(SQRT((Parameters!$E$4)^2+(Parameters!$E$5)^2)))</f>
        <v>22.683841306637603</v>
      </c>
      <c r="H1038" s="15">
        <f t="shared" si="33"/>
        <v>11.914093507580725</v>
      </c>
    </row>
    <row r="1039" spans="2:8" x14ac:dyDescent="0.25">
      <c r="B1039" s="15">
        <v>1036</v>
      </c>
      <c r="C1039" s="15">
        <f>(Data!$G$5-B1039)/Data!$G$5</f>
        <v>0.30933333333333335</v>
      </c>
      <c r="D1039" s="15">
        <f>Data!$C$11^2/((Parameters!$E$4+Parameters!$E$6/C1039)^2+(Parameters!$E$5+Parameters!$E$7)^2)</f>
        <v>503.45422157613837</v>
      </c>
      <c r="E1039" s="15">
        <f t="shared" si="32"/>
        <v>22.437785576480991</v>
      </c>
      <c r="F1039" s="15">
        <f>3/(Data!$G$5*PI()/30)*D1039*Parameters!$E$6/C1039</f>
        <v>109.90017197123377</v>
      </c>
      <c r="G1039" s="15">
        <f>Data!$C$11/((((SQRT((Parameters!$E$6/C1039)^2+(Parameters!$E$7)^2))*1/(Parameters!$E$8))/((SQRT((Parameters!$E$6/C1039)^2+(Parameters!$E$7)^2))+1/(Parameters!$E$8)))+(SQRT((Parameters!$E$4)^2+(Parameters!$E$5)^2)))</f>
        <v>22.658505468390285</v>
      </c>
      <c r="H1039" s="15">
        <f t="shared" si="33"/>
        <v>11.923032983907797</v>
      </c>
    </row>
    <row r="1040" spans="2:8" x14ac:dyDescent="0.25">
      <c r="B1040" s="15">
        <v>1037</v>
      </c>
      <c r="C1040" s="15">
        <f>(Data!$G$5-B1040)/Data!$G$5</f>
        <v>0.30866666666666664</v>
      </c>
      <c r="D1040" s="15">
        <f>Data!$C$11^2/((Parameters!$E$4+Parameters!$E$6/C1040)^2+(Parameters!$E$5+Parameters!$E$7)^2)</f>
        <v>502.25875499957226</v>
      </c>
      <c r="E1040" s="15">
        <f t="shared" si="32"/>
        <v>22.411130158909263</v>
      </c>
      <c r="F1040" s="15">
        <f>3/(Data!$G$5*PI()/30)*D1040*Parameters!$E$6/C1040</f>
        <v>109.8760125929393</v>
      </c>
      <c r="G1040" s="15">
        <f>Data!$C$11/((((SQRT((Parameters!$E$6/C1040)^2+(Parameters!$E$7)^2))*1/(Parameters!$E$8))/((SQRT((Parameters!$E$6/C1040)^2+(Parameters!$E$7)^2))+1/(Parameters!$E$8)))+(SQRT((Parameters!$E$4)^2+(Parameters!$E$5)^2)))</f>
        <v>22.633116868231848</v>
      </c>
      <c r="H1040" s="15">
        <f t="shared" si="33"/>
        <v>11.931918130150775</v>
      </c>
    </row>
    <row r="1041" spans="2:8" x14ac:dyDescent="0.25">
      <c r="B1041" s="15">
        <v>1038</v>
      </c>
      <c r="C1041" s="15">
        <f>(Data!$G$5-B1041)/Data!$G$5</f>
        <v>0.308</v>
      </c>
      <c r="D1041" s="15">
        <f>Data!$C$11^2/((Parameters!$E$4+Parameters!$E$6/C1041)^2+(Parameters!$E$5+Parameters!$E$7)^2)</f>
        <v>501.06168098919255</v>
      </c>
      <c r="E1041" s="15">
        <f t="shared" si="32"/>
        <v>22.384407094877286</v>
      </c>
      <c r="F1041" s="15">
        <f>3/(Data!$G$5*PI()/30)*D1041*Parameters!$E$6/C1041</f>
        <v>109.85139621918685</v>
      </c>
      <c r="G1041" s="15">
        <f>Data!$C$11/((((SQRT((Parameters!$E$6/C1041)^2+(Parameters!$E$7)^2))*1/(Parameters!$E$8))/((SQRT((Parameters!$E$6/C1041)^2+(Parameters!$E$7)^2))+1/(Parameters!$E$8)))+(SQRT((Parameters!$E$4)^2+(Parameters!$E$5)^2)))</f>
        <v>22.607675391991435</v>
      </c>
      <c r="H1041" s="15">
        <f t="shared" si="33"/>
        <v>11.940748541467753</v>
      </c>
    </row>
    <row r="1042" spans="2:8" x14ac:dyDescent="0.25">
      <c r="B1042" s="15">
        <v>1039</v>
      </c>
      <c r="C1042" s="15">
        <f>(Data!$G$5-B1042)/Data!$G$5</f>
        <v>0.30733333333333335</v>
      </c>
      <c r="D1042" s="15">
        <f>Data!$C$11^2/((Parameters!$E$4+Parameters!$E$6/C1042)^2+(Parameters!$E$5+Parameters!$E$7)^2)</f>
        <v>499.86300206494366</v>
      </c>
      <c r="E1042" s="15">
        <f t="shared" si="32"/>
        <v>22.357616198176039</v>
      </c>
      <c r="F1042" s="15">
        <f>3/(Data!$G$5*PI()/30)*D1042*Parameters!$E$6/C1042</f>
        <v>109.82632042970044</v>
      </c>
      <c r="G1042" s="15">
        <f>Data!$C$11/((((SQRT((Parameters!$E$6/C1042)^2+(Parameters!$E$7)^2))*1/(Parameters!$E$8))/((SQRT((Parameters!$E$6/C1042)^2+(Parameters!$E$7)^2))+1/(Parameters!$E$8)))+(SQRT((Parameters!$E$4)^2+(Parameters!$E$5)^2)))</f>
        <v>22.582180925283215</v>
      </c>
      <c r="H1042" s="15">
        <f t="shared" si="33"/>
        <v>11.949523810954087</v>
      </c>
    </row>
    <row r="1043" spans="2:8" x14ac:dyDescent="0.25">
      <c r="B1043" s="15">
        <v>1040</v>
      </c>
      <c r="C1043" s="15">
        <f>(Data!$G$5-B1043)/Data!$G$5</f>
        <v>0.30666666666666664</v>
      </c>
      <c r="D1043" s="15">
        <f>Data!$C$11^2/((Parameters!$E$4+Parameters!$E$6/C1043)^2+(Parameters!$E$5+Parameters!$E$7)^2)</f>
        <v>498.66272079833635</v>
      </c>
      <c r="E1043" s="15">
        <f t="shared" si="32"/>
        <v>22.330757282240484</v>
      </c>
      <c r="F1043" s="15">
        <f>3/(Data!$G$5*PI()/30)*D1043*Parameters!$E$6/C1043</f>
        <v>109.80078279451276</v>
      </c>
      <c r="G1043" s="15">
        <f>Data!$C$11/((((SQRT((Parameters!$E$6/C1043)^2+(Parameters!$E$7)^2))*1/(Parameters!$E$8))/((SQRT((Parameters!$E$6/C1043)^2+(Parameters!$E$7)^2))+1/(Parameters!$E$8)))+(SQRT((Parameters!$E$4)^2+(Parameters!$E$5)^2)))</f>
        <v>22.556633353506129</v>
      </c>
      <c r="H1043" s="15">
        <f t="shared" si="33"/>
        <v>11.958243529635862</v>
      </c>
    </row>
    <row r="1044" spans="2:8" x14ac:dyDescent="0.25">
      <c r="B1044" s="15">
        <v>1041</v>
      </c>
      <c r="C1044" s="15">
        <f>(Data!$G$5-B1044)/Data!$G$5</f>
        <v>0.30599999999999999</v>
      </c>
      <c r="D1044" s="15">
        <f>Data!$C$11^2/((Parameters!$E$4+Parameters!$E$6/C1044)^2+(Parameters!$E$5+Parameters!$E$7)^2)</f>
        <v>497.46083981286495</v>
      </c>
      <c r="E1044" s="15">
        <f t="shared" si="32"/>
        <v>22.30383016015108</v>
      </c>
      <c r="F1044" s="15">
        <f>3/(Data!$G$5*PI()/30)*D1044*Parameters!$E$6/C1044</f>
        <v>109.77478087395139</v>
      </c>
      <c r="G1044" s="15">
        <f>Data!$C$11/((((SQRT((Parameters!$E$6/C1044)^2+(Parameters!$E$7)^2))*1/(Parameters!$E$8))/((SQRT((Parameters!$E$6/C1044)^2+(Parameters!$E$7)^2))+1/(Parameters!$E$8)))+(SQRT((Parameters!$E$4)^2+(Parameters!$E$5)^2)))</f>
        <v>22.531032561843759</v>
      </c>
      <c r="H1044" s="15">
        <f t="shared" si="33"/>
        <v>11.966907286463314</v>
      </c>
    </row>
    <row r="1045" spans="2:8" x14ac:dyDescent="0.25">
      <c r="B1045" s="15">
        <v>1042</v>
      </c>
      <c r="C1045" s="15">
        <f>(Data!$G$5-B1045)/Data!$G$5</f>
        <v>0.30533333333333335</v>
      </c>
      <c r="D1045" s="15">
        <f>Data!$C$11^2/((Parameters!$E$4+Parameters!$E$6/C1045)^2+(Parameters!$E$5+Parameters!$E$7)^2)</f>
        <v>496.2573617844252</v>
      </c>
      <c r="E1045" s="15">
        <f t="shared" si="32"/>
        <v>22.276834644635336</v>
      </c>
      <c r="F1045" s="15">
        <f>3/(Data!$G$5*PI()/30)*D1045*Parameters!$E$6/C1045</f>
        <v>109.74831221862553</v>
      </c>
      <c r="G1045" s="15">
        <f>Data!$C$11/((((SQRT((Parameters!$E$6/C1045)^2+(Parameters!$E$7)^2))*1/(Parameters!$E$8))/((SQRT((Parameters!$E$6/C1045)^2+(Parameters!$E$7)^2))+1/(Parameters!$E$8)))+(SQRT((Parameters!$E$4)^2+(Parameters!$E$5)^2)))</f>
        <v>22.505378435264138</v>
      </c>
      <c r="H1045" s="15">
        <f t="shared" si="33"/>
        <v>11.975514668304308</v>
      </c>
    </row>
    <row r="1046" spans="2:8" x14ac:dyDescent="0.25">
      <c r="B1046" s="15">
        <v>1043</v>
      </c>
      <c r="C1046" s="15">
        <f>(Data!$G$5-B1046)/Data!$G$5</f>
        <v>0.30466666666666664</v>
      </c>
      <c r="D1046" s="15">
        <f>Data!$C$11^2/((Parameters!$E$4+Parameters!$E$6/C1046)^2+(Parameters!$E$5+Parameters!$E$7)^2)</f>
        <v>495.05228944173632</v>
      </c>
      <c r="E1046" s="15">
        <f t="shared" si="32"/>
        <v>22.249770548069396</v>
      </c>
      <c r="F1046" s="15">
        <f>3/(Data!$G$5*PI()/30)*D1046*Parameters!$E$6/C1046</f>
        <v>109.72137436941298</v>
      </c>
      <c r="G1046" s="15">
        <f>Data!$C$11/((((SQRT((Parameters!$E$6/C1046)^2+(Parameters!$E$7)^2))*1/(Parameters!$E$8))/((SQRT((Parameters!$E$6/C1046)^2+(Parameters!$E$7)^2))+1/(Parameters!$E$8)))+(SQRT((Parameters!$E$4)^2+(Parameters!$E$5)^2)))</f>
        <v>22.479670858519516</v>
      </c>
      <c r="H1046" s="15">
        <f t="shared" si="33"/>
        <v>11.984065259937811</v>
      </c>
    </row>
    <row r="1047" spans="2:8" x14ac:dyDescent="0.25">
      <c r="B1047" s="15">
        <v>1044</v>
      </c>
      <c r="C1047" s="15">
        <f>(Data!$G$5-B1047)/Data!$G$5</f>
        <v>0.30399999999999999</v>
      </c>
      <c r="D1047" s="15">
        <f>Data!$C$11^2/((Parameters!$E$4+Parameters!$E$6/C1047)^2+(Parameters!$E$5+Parameters!$E$7)^2)</f>
        <v>493.84562556676491</v>
      </c>
      <c r="E1047" s="15">
        <f t="shared" si="32"/>
        <v>22.222637682479657</v>
      </c>
      <c r="F1047" s="15">
        <f>3/(Data!$G$5*PI()/30)*D1047*Parameters!$E$6/C1047</f>
        <v>109.69396485744785</v>
      </c>
      <c r="G1047" s="15">
        <f>Data!$C$11/((((SQRT((Parameters!$E$6/C1047)^2+(Parameters!$E$7)^2))*1/(Parameters!$E$8))/((SQRT((Parameters!$E$6/C1047)^2+(Parameters!$E$7)^2))+1/(Parameters!$E$8)))+(SQRT((Parameters!$E$4)^2+(Parameters!$E$5)^2)))</f>
        <v>22.453909716146242</v>
      </c>
      <c r="H1047" s="15">
        <f t="shared" si="33"/>
        <v>11.99255864404747</v>
      </c>
    </row>
    <row r="1048" spans="2:8" x14ac:dyDescent="0.25">
      <c r="B1048" s="15">
        <v>1045</v>
      </c>
      <c r="C1048" s="15">
        <f>(Data!$G$5-B1048)/Data!$G$5</f>
        <v>0.30333333333333334</v>
      </c>
      <c r="D1048" s="15">
        <f>Data!$C$11^2/((Parameters!$E$4+Parameters!$E$6/C1048)^2+(Parameters!$E$5+Parameters!$E$7)^2)</f>
        <v>492.63737299514986</v>
      </c>
      <c r="E1048" s="15">
        <f t="shared" si="32"/>
        <v>22.195435859544411</v>
      </c>
      <c r="F1048" s="15">
        <f>3/(Data!$G$5*PI()/30)*D1048*Parameters!$E$6/C1048</f>
        <v>109.66608120410777</v>
      </c>
      <c r="G1048" s="15">
        <f>Data!$C$11/((((SQRT((Parameters!$E$6/C1048)^2+(Parameters!$E$7)^2))*1/(Parameters!$E$8))/((SQRT((Parameters!$E$6/C1048)^2+(Parameters!$E$7)^2))+1/(Parameters!$E$8)))+(SQRT((Parameters!$E$4)^2+(Parameters!$E$5)^2)))</f>
        <v>22.428094892464539</v>
      </c>
      <c r="H1048" s="15">
        <f t="shared" si="33"/>
        <v>12.000994401215099</v>
      </c>
    </row>
    <row r="1049" spans="2:8" x14ac:dyDescent="0.25">
      <c r="B1049" s="15">
        <v>1046</v>
      </c>
      <c r="C1049" s="15">
        <f>(Data!$G$5-B1049)/Data!$G$5</f>
        <v>0.30266666666666664</v>
      </c>
      <c r="D1049" s="15">
        <f>Data!$C$11^2/((Parameters!$E$4+Parameters!$E$6/C1049)^2+(Parameters!$E$5+Parameters!$E$7)^2)</f>
        <v>491.42753461663114</v>
      </c>
      <c r="E1049" s="15">
        <f t="shared" si="32"/>
        <v>22.168164890595502</v>
      </c>
      <c r="F1049" s="15">
        <f>3/(Data!$G$5*PI()/30)*D1049*Parameters!$E$6/C1049</f>
        <v>109.63772092100238</v>
      </c>
      <c r="G1049" s="15">
        <f>Data!$C$11/((((SQRT((Parameters!$E$6/C1049)^2+(Parameters!$E$7)^2))*1/(Parameters!$E$8))/((SQRT((Parameters!$E$6/C1049)^2+(Parameters!$E$7)^2))+1/(Parameters!$E$8)))+(SQRT((Parameters!$E$4)^2+(Parameters!$E$5)^2)))</f>
        <v>22.402226271578321</v>
      </c>
      <c r="H1049" s="15">
        <f t="shared" si="33"/>
        <v>12.009372109914317</v>
      </c>
    </row>
    <row r="1050" spans="2:8" x14ac:dyDescent="0.25">
      <c r="B1050" s="15">
        <v>1047</v>
      </c>
      <c r="C1050" s="15">
        <f>(Data!$G$5-B1050)/Data!$G$5</f>
        <v>0.30199999999999999</v>
      </c>
      <c r="D1050" s="15">
        <f>Data!$C$11^2/((Parameters!$E$4+Parameters!$E$6/C1050)^2+(Parameters!$E$5+Parameters!$E$7)^2)</f>
        <v>490.21611337548057</v>
      </c>
      <c r="E1050" s="15">
        <f t="shared" si="32"/>
        <v>22.140824586620088</v>
      </c>
      <c r="F1050" s="15">
        <f>3/(Data!$G$5*PI()/30)*D1050*Parameters!$E$6/C1050</f>
        <v>109.60888150996166</v>
      </c>
      <c r="G1050" s="15">
        <f>Data!$C$11/((((SQRT((Parameters!$E$6/C1050)^2+(Parameters!$E$7)^2))*1/(Parameters!$E$8))/((SQRT((Parameters!$E$6/C1050)^2+(Parameters!$E$7)^2))+1/(Parameters!$E$8)))+(SQRT((Parameters!$E$4)^2+(Parameters!$E$5)^2)))</f>
        <v>22.376303737375039</v>
      </c>
      <c r="H1050" s="15">
        <f t="shared" si="33"/>
        <v>12.017691346504149</v>
      </c>
    </row>
    <row r="1051" spans="2:8" x14ac:dyDescent="0.25">
      <c r="B1051" s="15">
        <v>1048</v>
      </c>
      <c r="C1051" s="15">
        <f>(Data!$G$5-B1051)/Data!$G$5</f>
        <v>0.30133333333333334</v>
      </c>
      <c r="D1051" s="15">
        <f>Data!$C$11^2/((Parameters!$E$4+Parameters!$E$6/C1051)^2+(Parameters!$E$5+Parameters!$E$7)^2)</f>
        <v>489.00311227093351</v>
      </c>
      <c r="E1051" s="15">
        <f t="shared" si="32"/>
        <v>22.113414758262316</v>
      </c>
      <c r="F1051" s="15">
        <f>3/(Data!$G$5*PI()/30)*D1051*Parameters!$E$6/C1051</f>
        <v>109.57956046302455</v>
      </c>
      <c r="G1051" s="15">
        <f>Data!$C$11/((((SQRT((Parameters!$E$6/C1051)^2+(Parameters!$E$7)^2))*1/(Parameters!$E$8))/((SQRT((Parameters!$E$6/C1051)^2+(Parameters!$E$7)^2))+1/(Parameters!$E$8)))+(SQRT((Parameters!$E$4)^2+(Parameters!$E$5)^2)))</f>
        <v>22.350327173525461</v>
      </c>
      <c r="H1051" s="15">
        <f t="shared" si="33"/>
        <v>12.02595168522266</v>
      </c>
    </row>
    <row r="1052" spans="2:8" x14ac:dyDescent="0.25">
      <c r="B1052" s="15">
        <v>1049</v>
      </c>
      <c r="C1052" s="15">
        <f>(Data!$G$5-B1052)/Data!$G$5</f>
        <v>0.30066666666666669</v>
      </c>
      <c r="D1052" s="15">
        <f>Data!$C$11^2/((Parameters!$E$4+Parameters!$E$6/C1052)^2+(Parameters!$E$5+Parameters!$E$7)^2)</f>
        <v>487.78853435762511</v>
      </c>
      <c r="E1052" s="15">
        <f t="shared" si="32"/>
        <v>22.085935215825142</v>
      </c>
      <c r="F1052" s="15">
        <f>3/(Data!$G$5*PI()/30)*D1052*Parameters!$E$6/C1052</f>
        <v>109.54975526242842</v>
      </c>
      <c r="G1052" s="15">
        <f>Data!$C$11/((((SQRT((Parameters!$E$6/C1052)^2+(Parameters!$E$7)^2))*1/(Parameters!$E$8))/((SQRT((Parameters!$E$6/C1052)^2+(Parameters!$E$7)^2))+1/(Parameters!$E$8)))+(SQRT((Parameters!$E$4)^2+(Parameters!$E$5)^2)))</f>
        <v>22.324296463483549</v>
      </c>
      <c r="H1052" s="15">
        <f t="shared" si="33"/>
        <v>12.034152698180671</v>
      </c>
    </row>
    <row r="1053" spans="2:8" x14ac:dyDescent="0.25">
      <c r="B1053" s="15">
        <v>1050</v>
      </c>
      <c r="C1053" s="15">
        <f>(Data!$G$5-B1053)/Data!$G$5</f>
        <v>0.3</v>
      </c>
      <c r="D1053" s="15">
        <f>Data!$C$11^2/((Parameters!$E$4+Parameters!$E$6/C1053)^2+(Parameters!$E$5+Parameters!$E$7)^2)</f>
        <v>486.57238274602639</v>
      </c>
      <c r="E1053" s="15">
        <f t="shared" si="32"/>
        <v>22.05838576927211</v>
      </c>
      <c r="F1053" s="15">
        <f>3/(Data!$G$5*PI()/30)*D1053*Parameters!$E$6/C1053</f>
        <v>109.51946338059818</v>
      </c>
      <c r="G1053" s="15">
        <f>Data!$C$11/((((SQRT((Parameters!$E$6/C1053)^2+(Parameters!$E$7)^2))*1/(Parameters!$E$8))/((SQRT((Parameters!$E$6/C1053)^2+(Parameters!$E$7)^2))+1/(Parameters!$E$8)))+(SQRT((Parameters!$E$4)^2+(Parameters!$E$5)^2)))</f>
        <v>22.298211490486203</v>
      </c>
      <c r="H1053" s="15">
        <f t="shared" si="33"/>
        <v>12.042293955355426</v>
      </c>
    </row>
    <row r="1054" spans="2:8" x14ac:dyDescent="0.25">
      <c r="B1054" s="15">
        <v>1051</v>
      </c>
      <c r="C1054" s="15">
        <f>(Data!$G$5-B1054)/Data!$G$5</f>
        <v>0.29933333333333334</v>
      </c>
      <c r="D1054" s="15">
        <f>Data!$C$11^2/((Parameters!$E$4+Parameters!$E$6/C1054)^2+(Parameters!$E$5+Parameters!$E$7)^2)</f>
        <v>485.35466060288519</v>
      </c>
      <c r="E1054" s="15">
        <f t="shared" si="32"/>
        <v>22.030766228229222</v>
      </c>
      <c r="F1054" s="15">
        <f>3/(Data!$G$5*PI()/30)*D1054*Parameters!$E$6/C1054</f>
        <v>109.48868228013663</v>
      </c>
      <c r="G1054" s="15">
        <f>Data!$C$11/((((SQRT((Parameters!$E$6/C1054)^2+(Parameters!$E$7)^2))*1/(Parameters!$E$8))/((SQRT((Parameters!$E$6/C1054)^2+(Parameters!$E$7)^2))+1/(Parameters!$E$8)))+(SQRT((Parameters!$E$4)^2+(Parameters!$E$5)^2)))</f>
        <v>22.27207213755316</v>
      </c>
      <c r="H1054" s="15">
        <f t="shared" si="33"/>
        <v>12.050375024584397</v>
      </c>
    </row>
    <row r="1055" spans="2:8" x14ac:dyDescent="0.25">
      <c r="B1055" s="15">
        <v>1052</v>
      </c>
      <c r="C1055" s="15">
        <f>(Data!$G$5-B1055)/Data!$G$5</f>
        <v>0.29866666666666669</v>
      </c>
      <c r="D1055" s="15">
        <f>Data!$C$11^2/((Parameters!$E$4+Parameters!$E$6/C1055)^2+(Parameters!$E$5+Parameters!$E$7)^2)</f>
        <v>484.1353711516669</v>
      </c>
      <c r="E1055" s="15">
        <f t="shared" si="32"/>
        <v>22.003076401986768</v>
      </c>
      <c r="F1055" s="15">
        <f>3/(Data!$G$5*PI()/30)*D1055*Parameters!$E$6/C1055</f>
        <v>109.4574094138144</v>
      </c>
      <c r="G1055" s="15">
        <f>Data!$C$11/((((SQRT((Parameters!$E$6/C1055)^2+(Parameters!$E$7)^2))*1/(Parameters!$E$8))/((SQRT((Parameters!$E$6/C1055)^2+(Parameters!$E$7)^2))+1/(Parameters!$E$8)))+(SQRT((Parameters!$E$4)^2+(Parameters!$E$5)^2)))</f>
        <v>22.245878287486768</v>
      </c>
      <c r="H1055" s="15">
        <f t="shared" si="33"/>
        <v>12.058395471559027</v>
      </c>
    </row>
    <row r="1056" spans="2:8" x14ac:dyDescent="0.25">
      <c r="B1056" s="15">
        <v>1053</v>
      </c>
      <c r="C1056" s="15">
        <f>(Data!$G$5-B1056)/Data!$G$5</f>
        <v>0.29799999999999999</v>
      </c>
      <c r="D1056" s="15">
        <f>Data!$C$11^2/((Parameters!$E$4+Parameters!$E$6/C1056)^2+(Parameters!$E$5+Parameters!$E$7)^2)</f>
        <v>482.91451767299907</v>
      </c>
      <c r="E1056" s="15">
        <f t="shared" si="32"/>
        <v>21.975316099501256</v>
      </c>
      <c r="F1056" s="15">
        <f>3/(Data!$G$5*PI()/30)*D1056*Parameters!$E$6/C1056</f>
        <v>109.42564222456075</v>
      </c>
      <c r="G1056" s="15">
        <f>Data!$C$11/((((SQRT((Parameters!$E$6/C1056)^2+(Parameters!$E$7)^2))*1/(Parameters!$E$8))/((SQRT((Parameters!$E$6/C1056)^2+(Parameters!$E$7)^2))+1/(Parameters!$E$8)))+(SQRT((Parameters!$E$4)^2+(Parameters!$E$5)^2)))</f>
        <v>22.219629822871816</v>
      </c>
      <c r="H1056" s="15">
        <f t="shared" si="33"/>
        <v>12.066354859818581</v>
      </c>
    </row>
    <row r="1057" spans="2:8" x14ac:dyDescent="0.25">
      <c r="B1057" s="15">
        <v>1054</v>
      </c>
      <c r="C1057" s="15">
        <f>(Data!$G$5-B1057)/Data!$G$5</f>
        <v>0.29733333333333334</v>
      </c>
      <c r="D1057" s="15">
        <f>Data!$C$11^2/((Parameters!$E$4+Parameters!$E$6/C1057)^2+(Parameters!$E$5+Parameters!$E$7)^2)</f>
        <v>481.69210350511838</v>
      </c>
      <c r="E1057" s="15">
        <f t="shared" si="32"/>
        <v>21.947485129397364</v>
      </c>
      <c r="F1057" s="15">
        <f>3/(Data!$G$5*PI()/30)*D1057*Parameters!$E$6/C1057</f>
        <v>109.39337814545469</v>
      </c>
      <c r="G1057" s="15">
        <f>Data!$C$11/((((SQRT((Parameters!$E$6/C1057)^2+(Parameters!$E$7)^2))*1/(Parameters!$E$8))/((SQRT((Parameters!$E$6/C1057)^2+(Parameters!$E$7)^2))+1/(Parameters!$E$8)))+(SQRT((Parameters!$E$4)^2+(Parameters!$E$5)^2)))</f>
        <v>22.193326626075393</v>
      </c>
      <c r="H1057" s="15">
        <f t="shared" si="33"/>
        <v>12.074252750743991</v>
      </c>
    </row>
    <row r="1058" spans="2:8" x14ac:dyDescent="0.25">
      <c r="B1058" s="15">
        <v>1055</v>
      </c>
      <c r="C1058" s="15">
        <f>(Data!$G$5-B1058)/Data!$G$5</f>
        <v>0.29666666666666669</v>
      </c>
      <c r="D1058" s="15">
        <f>Data!$C$11^2/((Parameters!$E$4+Parameters!$E$6/C1058)^2+(Parameters!$E$5+Parameters!$E$7)^2)</f>
        <v>480.46813204431805</v>
      </c>
      <c r="E1058" s="15">
        <f t="shared" si="32"/>
        <v>21.919583299969872</v>
      </c>
      <c r="F1058" s="15">
        <f>3/(Data!$G$5*PI()/30)*D1058*Parameters!$E$6/C1058</f>
        <v>109.36061459971623</v>
      </c>
      <c r="G1058" s="15">
        <f>Data!$C$11/((((SQRT((Parameters!$E$6/C1058)^2+(Parameters!$E$7)^2))*1/(Parameters!$E$8))/((SQRT((Parameters!$E$6/C1058)^2+(Parameters!$E$7)^2))+1/(Parameters!$E$8)))+(SQRT((Parameters!$E$4)^2+(Parameters!$E$5)^2)))</f>
        <v>22.166968579246667</v>
      </c>
      <c r="H1058" s="15">
        <f t="shared" si="33"/>
        <v>12.082088703551749</v>
      </c>
    </row>
    <row r="1059" spans="2:8" x14ac:dyDescent="0.25">
      <c r="B1059" s="15">
        <v>1056</v>
      </c>
      <c r="C1059" s="15">
        <f>(Data!$G$5-B1059)/Data!$G$5</f>
        <v>0.29599999999999999</v>
      </c>
      <c r="D1059" s="15">
        <f>Data!$C$11^2/((Parameters!$E$4+Parameters!$E$6/C1059)^2+(Parameters!$E$5+Parameters!$E$7)^2)</f>
        <v>479.24260674540062</v>
      </c>
      <c r="E1059" s="15">
        <f t="shared" si="32"/>
        <v>21.891610419185717</v>
      </c>
      <c r="F1059" s="15">
        <f>3/(Data!$G$5*PI()/30)*D1059*Parameters!$E$6/C1059</f>
        <v>109.32734900069863</v>
      </c>
      <c r="G1059" s="15">
        <f>Data!$C$11/((((SQRT((Parameters!$E$6/C1059)^2+(Parameters!$E$7)^2))*1/(Parameters!$E$8))/((SQRT((Parameters!$E$6/C1059)^2+(Parameters!$E$7)^2))+1/(Parameters!$E$8)))+(SQRT((Parameters!$E$4)^2+(Parameters!$E$5)^2)))</f>
        <v>22.140555564316742</v>
      </c>
      <c r="H1059" s="15">
        <f t="shared" si="33"/>
        <v>12.089862275287887</v>
      </c>
    </row>
    <row r="1060" spans="2:8" x14ac:dyDescent="0.25">
      <c r="B1060" s="15">
        <v>1057</v>
      </c>
      <c r="C1060" s="15">
        <f>(Data!$G$5-B1060)/Data!$G$5</f>
        <v>0.29533333333333334</v>
      </c>
      <c r="D1060" s="15">
        <f>Data!$C$11^2/((Parameters!$E$4+Parameters!$E$6/C1060)^2+(Parameters!$E$5+Parameters!$E$7)^2)</f>
        <v>478.01553112212974</v>
      </c>
      <c r="E1060" s="15">
        <f t="shared" si="32"/>
        <v>21.863566294686002</v>
      </c>
      <c r="F1060" s="15">
        <f>3/(Data!$G$5*PI()/30)*D1060*Parameters!$E$6/C1060</f>
        <v>109.29357875188022</v>
      </c>
      <c r="G1060" s="15">
        <f>Data!$C$11/((((SQRT((Parameters!$E$6/C1060)^2+(Parameters!$E$7)^2))*1/(Parameters!$E$8))/((SQRT((Parameters!$E$6/C1060)^2+(Parameters!$E$7)^2))+1/(Parameters!$E$8)))+(SQRT((Parameters!$E$4)^2+(Parameters!$E$5)^2)))</f>
        <v>22.114087462998484</v>
      </c>
      <c r="H1060" s="15">
        <f t="shared" si="33"/>
        <v>12.097573020821892</v>
      </c>
    </row>
    <row r="1061" spans="2:8" x14ac:dyDescent="0.25">
      <c r="B1061" s="15">
        <v>1058</v>
      </c>
      <c r="C1061" s="15">
        <f>(Data!$G$5-B1061)/Data!$G$5</f>
        <v>0.29466666666666669</v>
      </c>
      <c r="D1061" s="15">
        <f>Data!$C$11^2/((Parameters!$E$4+Parameters!$E$6/C1061)^2+(Parameters!$E$5+Parameters!$E$7)^2)</f>
        <v>476.7869087476866</v>
      </c>
      <c r="E1061" s="15">
        <f t="shared" si="32"/>
        <v>21.835450733788086</v>
      </c>
      <c r="F1061" s="15">
        <f>3/(Data!$G$5*PI()/30)*D1061*Parameters!$E$6/C1061</f>
        <v>109.25930124685742</v>
      </c>
      <c r="G1061" s="15">
        <f>Data!$C$11/((((SQRT((Parameters!$E$6/C1061)^2+(Parameters!$E$7)^2))*1/(Parameters!$E$8))/((SQRT((Parameters!$E$6/C1061)^2+(Parameters!$E$7)^2))+1/(Parameters!$E$8)))+(SQRT((Parameters!$E$4)^2+(Parameters!$E$5)^2)))</f>
        <v>22.087564156786325</v>
      </c>
      <c r="H1061" s="15">
        <f t="shared" si="33"/>
        <v>12.105220492840777</v>
      </c>
    </row>
    <row r="1062" spans="2:8" x14ac:dyDescent="0.25">
      <c r="B1062" s="15">
        <v>1059</v>
      </c>
      <c r="C1062" s="15">
        <f>(Data!$G$5-B1062)/Data!$G$5</f>
        <v>0.29399999999999998</v>
      </c>
      <c r="D1062" s="15">
        <f>Data!$C$11^2/((Parameters!$E$4+Parameters!$E$6/C1062)^2+(Parameters!$E$5+Parameters!$E$7)^2)</f>
        <v>475.55674325512763</v>
      </c>
      <c r="E1062" s="15">
        <f t="shared" si="32"/>
        <v>21.807263543487696</v>
      </c>
      <c r="F1062" s="15">
        <f>3/(Data!$G$5*PI()/30)*D1062*Parameters!$E$6/C1062</f>
        <v>109.22451386933777</v>
      </c>
      <c r="G1062" s="15">
        <f>Data!$C$11/((((SQRT((Parameters!$E$6/C1062)^2+(Parameters!$E$7)^2))*1/(Parameters!$E$8))/((SQRT((Parameters!$E$6/C1062)^2+(Parameters!$E$7)^2))+1/(Parameters!$E$8)))+(SQRT((Parameters!$E$4)^2+(Parameters!$E$5)^2)))</f>
        <v>22.060985526956131</v>
      </c>
      <c r="H1062" s="15">
        <f t="shared" si="33"/>
        <v>12.112804241843127</v>
      </c>
    </row>
    <row r="1063" spans="2:8" x14ac:dyDescent="0.25">
      <c r="B1063" s="15">
        <v>1060</v>
      </c>
      <c r="C1063" s="15">
        <f>(Data!$G$5-B1063)/Data!$G$5</f>
        <v>0.29333333333333333</v>
      </c>
      <c r="D1063" s="15">
        <f>Data!$C$11^2/((Parameters!$E$4+Parameters!$E$6/C1063)^2+(Parameters!$E$5+Parameters!$E$7)^2)</f>
        <v>474.32503833784472</v>
      </c>
      <c r="E1063" s="15">
        <f t="shared" si="32"/>
        <v>21.779004530461091</v>
      </c>
      <c r="F1063" s="15">
        <f>3/(Data!$G$5*PI()/30)*D1063*Parameters!$E$6/C1063</f>
        <v>109.18921399313352</v>
      </c>
      <c r="G1063" s="15">
        <f>Data!$C$11/((((SQRT((Parameters!$E$6/C1063)^2+(Parameters!$E$7)^2))*1/(Parameters!$E$8))/((SQRT((Parameters!$E$6/C1063)^2+(Parameters!$E$7)^2))+1/(Parameters!$E$8)))+(SQRT((Parameters!$E$4)^2+(Parameters!$E$5)^2)))</f>
        <v>22.034351454565002</v>
      </c>
      <c r="H1063" s="15">
        <f t="shared" si="33"/>
        <v>12.120323816133215</v>
      </c>
    </row>
    <row r="1064" spans="2:8" x14ac:dyDescent="0.25">
      <c r="B1064" s="15">
        <v>1061</v>
      </c>
      <c r="C1064" s="15">
        <f>(Data!$G$5-B1064)/Data!$G$5</f>
        <v>0.29266666666666669</v>
      </c>
      <c r="D1064" s="15">
        <f>Data!$C$11^2/((Parameters!$E$4+Parameters!$E$6/C1064)^2+(Parameters!$E$5+Parameters!$E$7)^2)</f>
        <v>473.09179775002741</v>
      </c>
      <c r="E1064" s="15">
        <f t="shared" si="32"/>
        <v>21.750673501067212</v>
      </c>
      <c r="F1064" s="15">
        <f>3/(Data!$G$5*PI()/30)*D1064*Parameters!$E$6/C1064</f>
        <v>109.15339898215551</v>
      </c>
      <c r="G1064" s="15">
        <f>Data!$C$11/((((SQRT((Parameters!$E$6/C1064)^2+(Parameters!$E$7)^2))*1/(Parameters!$E$8))/((SQRT((Parameters!$E$6/C1064)^2+(Parameters!$E$7)^2))+1/(Parameters!$E$8)))+(SQRT((Parameters!$E$4)^2+(Parameters!$E$5)^2)))</f>
        <v>22.007661820451119</v>
      </c>
      <c r="H1064" s="15">
        <f t="shared" si="33"/>
        <v>12.127778761815128</v>
      </c>
    </row>
    <row r="1065" spans="2:8" x14ac:dyDescent="0.25">
      <c r="B1065" s="15">
        <v>1062</v>
      </c>
      <c r="C1065" s="15">
        <f>(Data!$G$5-B1065)/Data!$G$5</f>
        <v>0.29199999999999998</v>
      </c>
      <c r="D1065" s="15">
        <f>Data!$C$11^2/((Parameters!$E$4+Parameters!$E$6/C1065)^2+(Parameters!$E$5+Parameters!$E$7)^2)</f>
        <v>471.85702530712797</v>
      </c>
      <c r="E1065" s="15">
        <f t="shared" si="32"/>
        <v>21.722270261349941</v>
      </c>
      <c r="F1065" s="15">
        <f>3/(Data!$G$5*PI()/30)*D1065*Parameters!$E$6/C1065</f>
        <v>109.1170661904078</v>
      </c>
      <c r="G1065" s="15">
        <f>Data!$C$11/((((SQRT((Parameters!$E$6/C1065)^2+(Parameters!$E$7)^2))*1/(Parameters!$E$8))/((SQRT((Parameters!$E$6/C1065)^2+(Parameters!$E$7)^2))+1/(Parameters!$E$8)))+(SQRT((Parameters!$E$4)^2+(Parameters!$E$5)^2)))</f>
        <v>21.980916505233569</v>
      </c>
      <c r="H1065" s="15">
        <f t="shared" si="33"/>
        <v>12.135168622786994</v>
      </c>
    </row>
    <row r="1066" spans="2:8" x14ac:dyDescent="0.25">
      <c r="B1066" s="15">
        <v>1063</v>
      </c>
      <c r="C1066" s="15">
        <f>(Data!$G$5-B1066)/Data!$G$5</f>
        <v>0.29133333333333333</v>
      </c>
      <c r="D1066" s="15">
        <f>Data!$C$11^2/((Parameters!$E$4+Parameters!$E$6/C1066)^2+(Parameters!$E$5+Parameters!$E$7)^2)</f>
        <v>470.62072488632805</v>
      </c>
      <c r="E1066" s="15">
        <f t="shared" si="32"/>
        <v>21.693794617040332</v>
      </c>
      <c r="F1066" s="15">
        <f>3/(Data!$G$5*PI()/30)*D1066*Parameters!$E$6/C1066</f>
        <v>109.0802129619823</v>
      </c>
      <c r="G1066" s="15">
        <f>Data!$C$11/((((SQRT((Parameters!$E$6/C1066)^2+(Parameters!$E$7)^2))*1/(Parameters!$E$8))/((SQRT((Parameters!$E$6/C1066)^2+(Parameters!$E$7)^2))+1/(Parameters!$E$8)))+(SQRT((Parameters!$E$4)^2+(Parameters!$E$5)^2)))</f>
        <v>21.954115389312189</v>
      </c>
      <c r="H1066" s="15">
        <f t="shared" si="33"/>
        <v>12.14249294073521</v>
      </c>
    </row>
    <row r="1067" spans="2:8" x14ac:dyDescent="0.25">
      <c r="B1067" s="15">
        <v>1064</v>
      </c>
      <c r="C1067" s="15">
        <f>(Data!$G$5-B1067)/Data!$G$5</f>
        <v>0.29066666666666668</v>
      </c>
      <c r="D1067" s="15">
        <f>Data!$C$11^2/((Parameters!$E$4+Parameters!$E$6/C1067)^2+(Parameters!$E$5+Parameters!$E$7)^2)</f>
        <v>469.38290042700817</v>
      </c>
      <c r="E1067" s="15">
        <f t="shared" si="32"/>
        <v>21.665246373558926</v>
      </c>
      <c r="F1067" s="15">
        <f>3/(Data!$G$5*PI()/30)*D1067*Parameters!$E$6/C1067</f>
        <v>109.04283663105436</v>
      </c>
      <c r="G1067" s="15">
        <f>Data!$C$11/((((SQRT((Parameters!$E$6/C1067)^2+(Parameters!$E$7)^2))*1/(Parameters!$E$8))/((SQRT((Parameters!$E$6/C1067)^2+(Parameters!$E$7)^2))+1/(Parameters!$E$8)))+(SQRT((Parameters!$E$4)^2+(Parameters!$E$5)^2)))</f>
        <v>21.927258352867394</v>
      </c>
      <c r="H1067" s="15">
        <f t="shared" si="33"/>
        <v>12.149751255128733</v>
      </c>
    </row>
    <row r="1068" spans="2:8" x14ac:dyDescent="0.25">
      <c r="B1068" s="15">
        <v>1065</v>
      </c>
      <c r="C1068" s="15">
        <f>(Data!$G$5-B1068)/Data!$G$5</f>
        <v>0.28999999999999998</v>
      </c>
      <c r="D1068" s="15">
        <f>Data!$C$11^2/((Parameters!$E$4+Parameters!$E$6/C1068)^2+(Parameters!$E$5+Parameters!$E$7)^2)</f>
        <v>468.14355593121911</v>
      </c>
      <c r="E1068" s="15">
        <f t="shared" si="32"/>
        <v>21.636625336018071</v>
      </c>
      <c r="F1068" s="15">
        <f>3/(Data!$G$5*PI()/30)*D1068*Parameters!$E$6/C1068</f>
        <v>109.00493452187848</v>
      </c>
      <c r="G1068" s="15">
        <f>Data!$C$11/((((SQRT((Parameters!$E$6/C1068)^2+(Parameters!$E$7)^2))*1/(Parameters!$E$8))/((SQRT((Parameters!$E$6/C1068)^2+(Parameters!$E$7)^2))+1/(Parameters!$E$8)))+(SQRT((Parameters!$E$4)^2+(Parameters!$E$5)^2)))</f>
        <v>21.900345275860001</v>
      </c>
      <c r="H1068" s="15">
        <f t="shared" si="33"/>
        <v>12.156943103213433</v>
      </c>
    </row>
    <row r="1069" spans="2:8" x14ac:dyDescent="0.25">
      <c r="B1069" s="15">
        <v>1066</v>
      </c>
      <c r="C1069" s="15">
        <f>(Data!$G$5-B1069)/Data!$G$5</f>
        <v>0.28933333333333333</v>
      </c>
      <c r="D1069" s="15">
        <f>Data!$C$11^2/((Parameters!$E$4+Parameters!$E$6/C1069)^2+(Parameters!$E$5+Parameters!$E$7)^2)</f>
        <v>466.90269546415584</v>
      </c>
      <c r="E1069" s="15">
        <f t="shared" si="32"/>
        <v>21.607931309224302</v>
      </c>
      <c r="F1069" s="15">
        <f>3/(Data!$G$5*PI()/30)*D1069*Parameters!$E$6/C1069</f>
        <v>108.96650394878452</v>
      </c>
      <c r="G1069" s="15">
        <f>Data!$C$11/((((SQRT((Parameters!$E$6/C1069)^2+(Parameters!$E$7)^2))*1/(Parameters!$E$8))/((SQRT((Parameters!$E$6/C1069)^2+(Parameters!$E$7)^2))+1/(Parameters!$E$8)))+(SQRT((Parameters!$E$4)^2+(Parameters!$E$5)^2)))</f>
        <v>21.873376038031097</v>
      </c>
      <c r="H1069" s="15">
        <f t="shared" si="33"/>
        <v>12.164068020006457</v>
      </c>
    </row>
    <row r="1070" spans="2:8" x14ac:dyDescent="0.25">
      <c r="B1070" s="15">
        <v>1067</v>
      </c>
      <c r="C1070" s="15">
        <f>(Data!$G$5-B1070)/Data!$G$5</f>
        <v>0.28866666666666668</v>
      </c>
      <c r="D1070" s="15">
        <f>Data!$C$11^2/((Parameters!$E$4+Parameters!$E$6/C1070)^2+(Parameters!$E$5+Parameters!$E$7)^2)</f>
        <v>465.66032315463326</v>
      </c>
      <c r="E1070" s="15">
        <f t="shared" si="32"/>
        <v>21.579164097680735</v>
      </c>
      <c r="F1070" s="15">
        <f>3/(Data!$G$5*PI()/30)*D1070*Parameters!$E$6/C1070</f>
        <v>108.92754221617453</v>
      </c>
      <c r="G1070" s="15">
        <f>Data!$C$11/((((SQRT((Parameters!$E$6/C1070)^2+(Parameters!$E$7)^2))*1/(Parameters!$E$8))/((SQRT((Parameters!$E$6/C1070)^2+(Parameters!$E$7)^2))+1/(Parameters!$E$8)))+(SQRT((Parameters!$E$4)^2+(Parameters!$E$5)^2)))</f>
        <v>21.846350518901836</v>
      </c>
      <c r="H1070" s="15">
        <f t="shared" si="33"/>
        <v>12.171125538290701</v>
      </c>
    </row>
    <row r="1071" spans="2:8" x14ac:dyDescent="0.25">
      <c r="B1071" s="15">
        <v>1068</v>
      </c>
      <c r="C1071" s="15">
        <f>(Data!$G$5-B1071)/Data!$G$5</f>
        <v>0.28799999999999998</v>
      </c>
      <c r="D1071" s="15">
        <f>Data!$C$11^2/((Parameters!$E$4+Parameters!$E$6/C1071)^2+(Parameters!$E$5+Parameters!$E$7)^2)</f>
        <v>464.41644319556485</v>
      </c>
      <c r="E1071" s="15">
        <f t="shared" si="32"/>
        <v>21.550323505589535</v>
      </c>
      <c r="F1071" s="15">
        <f>3/(Data!$G$5*PI()/30)*D1071*Parameters!$E$6/C1071</f>
        <v>108.88804661851998</v>
      </c>
      <c r="G1071" s="15">
        <f>Data!$C$11/((((SQRT((Parameters!$E$6/C1071)^2+(Parameters!$E$7)^2))*1/(Parameters!$E$8))/((SQRT((Parameters!$E$6/C1071)^2+(Parameters!$E$7)^2))+1/(Parameters!$E$8)))+(SQRT((Parameters!$E$4)^2+(Parameters!$E$5)^2)))</f>
        <v>21.819268597773323</v>
      </c>
      <c r="H1071" s="15">
        <f t="shared" si="33"/>
        <v>12.178115188609276</v>
      </c>
    </row>
    <row r="1072" spans="2:8" x14ac:dyDescent="0.25">
      <c r="B1072" s="15">
        <v>1069</v>
      </c>
      <c r="C1072" s="15">
        <f>(Data!$G$5-B1072)/Data!$G$5</f>
        <v>0.28733333333333333</v>
      </c>
      <c r="D1072" s="15">
        <f>Data!$C$11^2/((Parameters!$E$4+Parameters!$E$6/C1072)^2+(Parameters!$E$5+Parameters!$E$7)^2)</f>
        <v>463.17105984444294</v>
      </c>
      <c r="E1072" s="15">
        <f t="shared" si="32"/>
        <v>21.521409336854383</v>
      </c>
      <c r="F1072" s="15">
        <f>3/(Data!$G$5*PI()/30)*D1072*Parameters!$E$6/C1072</f>
        <v>108.84801444035946</v>
      </c>
      <c r="G1072" s="15">
        <f>Data!$C$11/((((SQRT((Parameters!$E$6/C1072)^2+(Parameters!$E$7)^2))*1/(Parameters!$E$8))/((SQRT((Parameters!$E$6/C1072)^2+(Parameters!$E$7)^2))+1/(Parameters!$E$8)))+(SQRT((Parameters!$E$4)^2+(Parameters!$E$5)^2)))</f>
        <v>21.792130153726411</v>
      </c>
      <c r="H1072" s="15">
        <f t="shared" si="33"/>
        <v>12.185036499260072</v>
      </c>
    </row>
    <row r="1073" spans="2:8" x14ac:dyDescent="0.25">
      <c r="B1073" s="15">
        <v>1070</v>
      </c>
      <c r="C1073" s="15">
        <f>(Data!$G$5-B1073)/Data!$G$5</f>
        <v>0.28666666666666668</v>
      </c>
      <c r="D1073" s="15">
        <f>Data!$C$11^2/((Parameters!$E$4+Parameters!$E$6/C1073)^2+(Parameters!$E$5+Parameters!$E$7)^2)</f>
        <v>461.92417742382202</v>
      </c>
      <c r="E1073" s="15">
        <f t="shared" si="32"/>
        <v>21.492421395083014</v>
      </c>
      <c r="F1073" s="15">
        <f>3/(Data!$G$5*PI()/30)*D1073*Parameters!$E$6/C1073</f>
        <v>108.807442956297</v>
      </c>
      <c r="G1073" s="15">
        <f>Data!$C$11/((((SQRT((Parameters!$E$6/C1073)^2+(Parameters!$E$7)^2))*1/(Parameters!$E$8))/((SQRT((Parameters!$E$6/C1073)^2+(Parameters!$E$7)^2))+1/(Parameters!$E$8)))+(SQRT((Parameters!$E$4)^2+(Parameters!$E$5)^2)))</f>
        <v>21.764935065621572</v>
      </c>
      <c r="H1073" s="15">
        <f t="shared" si="33"/>
        <v>12.191888996290354</v>
      </c>
    </row>
    <row r="1074" spans="2:8" x14ac:dyDescent="0.25">
      <c r="B1074" s="15">
        <v>1071</v>
      </c>
      <c r="C1074" s="15">
        <f>(Data!$G$5-B1074)/Data!$G$5</f>
        <v>0.28599999999999998</v>
      </c>
      <c r="D1074" s="15">
        <f>Data!$C$11^2/((Parameters!$E$4+Parameters!$E$6/C1074)^2+(Parameters!$E$5+Parameters!$E$7)^2)</f>
        <v>460.6758003218028</v>
      </c>
      <c r="E1074" s="15">
        <f t="shared" si="32"/>
        <v>21.463359483589766</v>
      </c>
      <c r="F1074" s="15">
        <f>3/(Data!$G$5*PI()/30)*D1074*Parameters!$E$6/C1074</f>
        <v>108.76632943100064</v>
      </c>
      <c r="G1074" s="15">
        <f>Data!$C$11/((((SQRT((Parameters!$E$6/C1074)^2+(Parameters!$E$7)^2))*1/(Parameters!$E$8))/((SQRT((Parameters!$E$6/C1074)^2+(Parameters!$E$7)^2))+1/(Parameters!$E$8)))+(SQRT((Parameters!$E$4)^2+(Parameters!$E$5)^2)))</f>
        <v>21.737683212098723</v>
      </c>
      <c r="H1074" s="15">
        <f t="shared" si="33"/>
        <v>12.198672203491414</v>
      </c>
    </row>
    <row r="1075" spans="2:8" x14ac:dyDescent="0.25">
      <c r="B1075" s="15">
        <v>1072</v>
      </c>
      <c r="C1075" s="15">
        <f>(Data!$G$5-B1075)/Data!$G$5</f>
        <v>0.28533333333333333</v>
      </c>
      <c r="D1075" s="15">
        <f>Data!$C$11^2/((Parameters!$E$4+Parameters!$E$6/C1075)^2+(Parameters!$E$5+Parameters!$E$7)^2)</f>
        <v>459.42593299252064</v>
      </c>
      <c r="E1075" s="15">
        <f t="shared" si="32"/>
        <v>21.434223405398214</v>
      </c>
      <c r="F1075" s="15">
        <f>3/(Data!$G$5*PI()/30)*D1075*Parameters!$E$6/C1075</f>
        <v>108.7246711192018</v>
      </c>
      <c r="G1075" s="15">
        <f>Data!$C$11/((((SQRT((Parameters!$E$6/C1075)^2+(Parameters!$E$7)^2))*1/(Parameters!$E$8))/((SQRT((Parameters!$E$6/C1075)^2+(Parameters!$E$7)^2))+1/(Parameters!$E$8)))+(SQRT((Parameters!$E$4)^2+(Parameters!$E$5)^2)))</f>
        <v>21.710374471577087</v>
      </c>
      <c r="H1075" s="15">
        <f t="shared" si="33"/>
        <v>12.20538564239328</v>
      </c>
    </row>
    <row r="1076" spans="2:8" x14ac:dyDescent="0.25">
      <c r="B1076" s="15">
        <v>1073</v>
      </c>
      <c r="C1076" s="15">
        <f>(Data!$G$5-B1076)/Data!$G$5</f>
        <v>0.28466666666666668</v>
      </c>
      <c r="D1076" s="15">
        <f>Data!$C$11^2/((Parameters!$E$4+Parameters!$E$6/C1076)^2+(Parameters!$E$5+Parameters!$E$7)^2)</f>
        <v>458.1745799566342</v>
      </c>
      <c r="E1076" s="15">
        <f t="shared" si="32"/>
        <v>21.405012963243777</v>
      </c>
      <c r="F1076" s="15">
        <f>3/(Data!$G$5*PI()/30)*D1076*Parameters!$E$6/C1076</f>
        <v>108.68246526569497</v>
      </c>
      <c r="G1076" s="15">
        <f>Data!$C$11/((((SQRT((Parameters!$E$6/C1076)^2+(Parameters!$E$7)^2))*1/(Parameters!$E$8))/((SQRT((Parameters!$E$6/C1076)^2+(Parameters!$E$7)^2))+1/(Parameters!$E$8)))+(SQRT((Parameters!$E$4)^2+(Parameters!$E$5)^2)))</f>
        <v>21.683008722254996</v>
      </c>
      <c r="H1076" s="15">
        <f t="shared" si="33"/>
        <v>12.212028832259495</v>
      </c>
    </row>
    <row r="1077" spans="2:8" x14ac:dyDescent="0.25">
      <c r="B1077" s="15">
        <v>1074</v>
      </c>
      <c r="C1077" s="15">
        <f>(Data!$G$5-B1077)/Data!$G$5</f>
        <v>0.28399999999999997</v>
      </c>
      <c r="D1077" s="15">
        <f>Data!$C$11^2/((Parameters!$E$4+Parameters!$E$6/C1077)^2+(Parameters!$E$5+Parameters!$E$7)^2)</f>
        <v>456.92174580181722</v>
      </c>
      <c r="E1077" s="15">
        <f t="shared" si="32"/>
        <v>21.375727959576423</v>
      </c>
      <c r="F1077" s="15">
        <f>3/(Data!$G$5*PI()/30)*D1077*Parameters!$E$6/C1077</f>
        <v>108.639709105338</v>
      </c>
      <c r="G1077" s="15">
        <f>Data!$C$11/((((SQRT((Parameters!$E$6/C1077)^2+(Parameters!$E$7)^2))*1/(Parameters!$E$8))/((SQRT((Parameters!$E$6/C1077)^2+(Parameters!$E$7)^2))+1/(Parameters!$E$8)))+(SQRT((Parameters!$E$4)^2+(Parameters!$E$5)^2)))</f>
        <v>21.655585842109794</v>
      </c>
      <c r="H1077" s="15">
        <f t="shared" si="33"/>
        <v>12.21860129008194</v>
      </c>
    </row>
    <row r="1078" spans="2:8" x14ac:dyDescent="0.25">
      <c r="B1078" s="15">
        <v>1075</v>
      </c>
      <c r="C1078" s="15">
        <f>(Data!$G$5-B1078)/Data!$G$5</f>
        <v>0.28333333333333333</v>
      </c>
      <c r="D1078" s="15">
        <f>Data!$C$11^2/((Parameters!$E$4+Parameters!$E$6/C1078)^2+(Parameters!$E$5+Parameters!$E$7)^2)</f>
        <v>455.66743518325336</v>
      </c>
      <c r="E1078" s="15">
        <f t="shared" si="32"/>
        <v>21.3463681965634</v>
      </c>
      <c r="F1078" s="15">
        <f>3/(Data!$G$5*PI()/30)*D1078*Parameters!$E$6/C1078</f>
        <v>108.59639986305304</v>
      </c>
      <c r="G1078" s="15">
        <f>Data!$C$11/((((SQRT((Parameters!$E$6/C1078)^2+(Parameters!$E$7)^2))*1/(Parameters!$E$8))/((SQRT((Parameters!$E$6/C1078)^2+(Parameters!$E$7)^2))+1/(Parameters!$E$8)))+(SQRT((Parameters!$E$4)^2+(Parameters!$E$5)^2)))</f>
        <v>21.628105708897639</v>
      </c>
      <c r="H1078" s="15">
        <f t="shared" si="33"/>
        <v>12.225102530575736</v>
      </c>
    </row>
    <row r="1079" spans="2:8" x14ac:dyDescent="0.25">
      <c r="B1079" s="15">
        <v>1076</v>
      </c>
      <c r="C1079" s="15">
        <f>(Data!$G$5-B1079)/Data!$G$5</f>
        <v>0.28266666666666668</v>
      </c>
      <c r="D1079" s="15">
        <f>Data!$C$11^2/((Parameters!$E$4+Parameters!$E$6/C1079)^2+(Parameters!$E$5+Parameters!$E$7)^2)</f>
        <v>454.41165282413118</v>
      </c>
      <c r="E1079" s="15">
        <f t="shared" si="32"/>
        <v>21.316933476091986</v>
      </c>
      <c r="F1079" s="15">
        <f>3/(Data!$G$5*PI()/30)*D1079*Parameters!$E$6/C1079</f>
        <v>108.55253475382767</v>
      </c>
      <c r="G1079" s="15">
        <f>Data!$C$11/((((SQRT((Parameters!$E$6/C1079)^2+(Parameters!$E$7)^2))*1/(Parameters!$E$8))/((SQRT((Parameters!$E$6/C1079)^2+(Parameters!$E$7)^2))+1/(Parameters!$E$8)))+(SQRT((Parameters!$E$4)^2+(Parameters!$E$5)^2)))</f>
        <v>21.600568200153361</v>
      </c>
      <c r="H1079" s="15">
        <f t="shared" si="33"/>
        <v>12.23153206617417</v>
      </c>
    </row>
    <row r="1080" spans="2:8" x14ac:dyDescent="0.25">
      <c r="B1080" s="15">
        <v>1077</v>
      </c>
      <c r="C1080" s="15">
        <f>(Data!$G$5-B1080)/Data!$G$5</f>
        <v>0.28199999999999997</v>
      </c>
      <c r="D1080" s="15">
        <f>Data!$C$11^2/((Parameters!$E$4+Parameters!$E$6/C1080)^2+(Parameters!$E$5+Parameters!$E$7)^2)</f>
        <v>453.15440351614291</v>
      </c>
      <c r="E1080" s="15">
        <f t="shared" si="32"/>
        <v>21.287423599772307</v>
      </c>
      <c r="F1080" s="15">
        <f>3/(Data!$G$5*PI()/30)*D1080*Parameters!$E$6/C1080</f>
        <v>108.50811098271699</v>
      </c>
      <c r="G1080" s="15">
        <f>Data!$C$11/((((SQRT((Parameters!$E$6/C1080)^2+(Parameters!$E$7)^2))*1/(Parameters!$E$8))/((SQRT((Parameters!$E$6/C1080)^2+(Parameters!$E$7)^2))+1/(Parameters!$E$8)))+(SQRT((Parameters!$E$4)^2+(Parameters!$E$5)^2)))</f>
        <v>21.572973193190322</v>
      </c>
      <c r="H1080" s="15">
        <f t="shared" si="33"/>
        <v>12.237889407023726</v>
      </c>
    </row>
    <row r="1081" spans="2:8" x14ac:dyDescent="0.25">
      <c r="B1081" s="15">
        <v>1078</v>
      </c>
      <c r="C1081" s="15">
        <f>(Data!$G$5-B1081)/Data!$G$5</f>
        <v>0.28133333333333332</v>
      </c>
      <c r="D1081" s="15">
        <f>Data!$C$11^2/((Parameters!$E$4+Parameters!$E$6/C1081)^2+(Parameters!$E$5+Parameters!$E$7)^2)</f>
        <v>451.89569211998577</v>
      </c>
      <c r="E1081" s="15">
        <f t="shared" si="32"/>
        <v>21.257838368940192</v>
      </c>
      <c r="F1081" s="15">
        <f>3/(Data!$G$5*PI()/30)*D1081*Parameters!$E$6/C1081</f>
        <v>108.46312574484605</v>
      </c>
      <c r="G1081" s="15">
        <f>Data!$C$11/((((SQRT((Parameters!$E$6/C1081)^2+(Parameters!$E$7)^2))*1/(Parameters!$E$8))/((SQRT((Parameters!$E$6/C1081)^2+(Parameters!$E$7)^2))+1/(Parameters!$E$8)))+(SQRT((Parameters!$E$4)^2+(Parameters!$E$5)^2)))</f>
        <v>21.545320565100258</v>
      </c>
      <c r="H1081" s="15">
        <f t="shared" si="33"/>
        <v>12.244174060979169</v>
      </c>
    </row>
    <row r="1082" spans="2:8" x14ac:dyDescent="0.25">
      <c r="B1082" s="15">
        <v>1079</v>
      </c>
      <c r="C1082" s="15">
        <f>(Data!$G$5-B1082)/Data!$G$5</f>
        <v>0.28066666666666668</v>
      </c>
      <c r="D1082" s="15">
        <f>Data!$C$11^2/((Parameters!$E$4+Parameters!$E$6/C1082)^2+(Parameters!$E$5+Parameters!$E$7)^2)</f>
        <v>450.63552356586354</v>
      </c>
      <c r="E1082" s="15">
        <f t="shared" si="32"/>
        <v>21.228177584660052</v>
      </c>
      <c r="F1082" s="15">
        <f>3/(Data!$G$5*PI()/30)*D1082*Parameters!$E$6/C1082</f>
        <v>108.41757622541277</v>
      </c>
      <c r="G1082" s="15">
        <f>Data!$C$11/((((SQRT((Parameters!$E$6/C1082)^2+(Parameters!$E$7)^2))*1/(Parameters!$E$8))/((SQRT((Parameters!$E$6/C1082)^2+(Parameters!$E$7)^2))+1/(Parameters!$E$8)))+(SQRT((Parameters!$E$4)^2+(Parameters!$E$5)^2)))</f>
        <v>21.517610192753118</v>
      </c>
      <c r="H1082" s="15">
        <f t="shared" si="33"/>
        <v>12.250385533598664</v>
      </c>
    </row>
    <row r="1083" spans="2:8" x14ac:dyDescent="0.25">
      <c r="B1083" s="15">
        <v>1080</v>
      </c>
      <c r="C1083" s="15">
        <f>(Data!$G$5-B1083)/Data!$G$5</f>
        <v>0.28000000000000003</v>
      </c>
      <c r="D1083" s="15">
        <f>Data!$C$11^2/((Parameters!$E$4+Parameters!$E$6/C1083)^2+(Parameters!$E$5+Parameters!$E$7)^2)</f>
        <v>449.37390285399232</v>
      </c>
      <c r="E1083" s="15">
        <f t="shared" si="32"/>
        <v>21.198441047727833</v>
      </c>
      <c r="F1083" s="15">
        <f>3/(Data!$G$5*PI()/30)*D1083*Parameters!$E$6/C1083</f>
        <v>108.37145959969173</v>
      </c>
      <c r="G1083" s="15">
        <f>Data!$C$11/((((SQRT((Parameters!$E$6/C1083)^2+(Parameters!$E$7)^2))*1/(Parameters!$E$8))/((SQRT((Parameters!$E$6/C1083)^2+(Parameters!$E$7)^2))+1/(Parameters!$E$8)))+(SQRT((Parameters!$E$4)^2+(Parameters!$E$5)^2)))</f>
        <v>21.489841952796933</v>
      </c>
      <c r="H1083" s="15">
        <f t="shared" si="33"/>
        <v>12.256523328139007</v>
      </c>
    </row>
    <row r="1084" spans="2:8" x14ac:dyDescent="0.25">
      <c r="B1084" s="15">
        <v>1081</v>
      </c>
      <c r="C1084" s="15">
        <f>(Data!$G$5-B1084)/Data!$G$5</f>
        <v>0.27933333333333332</v>
      </c>
      <c r="D1084" s="15">
        <f>Data!$C$11^2/((Parameters!$E$4+Parameters!$E$6/C1084)^2+(Parameters!$E$5+Parameters!$E$7)^2)</f>
        <v>448.1108350551068</v>
      </c>
      <c r="E1084" s="15">
        <f t="shared" si="32"/>
        <v>21.168628558673962</v>
      </c>
      <c r="F1084" s="15">
        <f>3/(Data!$G$5*PI()/30)*D1084*Parameters!$E$6/C1084</f>
        <v>108.32477303303801</v>
      </c>
      <c r="G1084" s="15">
        <f>Data!$C$11/((((SQRT((Parameters!$E$6/C1084)^2+(Parameters!$E$7)^2))*1/(Parameters!$E$8))/((SQRT((Parameters!$E$6/C1084)^2+(Parameters!$E$7)^2))+1/(Parameters!$E$8)))+(SQRT((Parameters!$E$4)^2+(Parameters!$E$5)^2)))</f>
        <v>21.46201572165765</v>
      </c>
      <c r="H1084" s="15">
        <f t="shared" si="33"/>
        <v>12.262586945550874</v>
      </c>
    </row>
    <row r="1085" spans="2:8" x14ac:dyDescent="0.25">
      <c r="B1085" s="15">
        <v>1082</v>
      </c>
      <c r="C1085" s="15">
        <f>(Data!$G$5-B1085)/Data!$G$5</f>
        <v>0.27866666666666667</v>
      </c>
      <c r="D1085" s="15">
        <f>Data!$C$11^2/((Parameters!$E$4+Parameters!$E$6/C1085)^2+(Parameters!$E$5+Parameters!$E$7)^2)</f>
        <v>446.84632531097111</v>
      </c>
      <c r="E1085" s="15">
        <f t="shared" si="32"/>
        <v>21.138739917766411</v>
      </c>
      <c r="F1085" s="15">
        <f>3/(Data!$G$5*PI()/30)*D1085*Parameters!$E$6/C1085</f>
        <v>108.27751368089233</v>
      </c>
      <c r="G1085" s="15">
        <f>Data!$C$11/((((SQRT((Parameters!$E$6/C1085)^2+(Parameters!$E$7)^2))*1/(Parameters!$E$8))/((SQRT((Parameters!$E$6/C1085)^2+(Parameters!$E$7)^2))+1/(Parameters!$E$8)))+(SQRT((Parameters!$E$4)^2+(Parameters!$E$5)^2)))</f>
        <v>21.434131375539017</v>
      </c>
      <c r="H1085" s="15">
        <f t="shared" si="33"/>
        <v>12.268575884474204</v>
      </c>
    </row>
    <row r="1086" spans="2:8" x14ac:dyDescent="0.25">
      <c r="B1086" s="15">
        <v>1083</v>
      </c>
      <c r="C1086" s="15">
        <f>(Data!$G$5-B1086)/Data!$G$5</f>
        <v>0.27800000000000002</v>
      </c>
      <c r="D1086" s="15">
        <f>Data!$C$11^2/((Parameters!$E$4+Parameters!$E$6/C1086)^2+(Parameters!$E$5+Parameters!$E$7)^2)</f>
        <v>445.58037883488834</v>
      </c>
      <c r="E1086" s="15">
        <f t="shared" si="32"/>
        <v>21.10877492501373</v>
      </c>
      <c r="F1086" s="15">
        <f>3/(Data!$G$5*PI()/30)*D1086*Parameters!$E$6/C1086</f>
        <v>108.22967868878615</v>
      </c>
      <c r="G1086" s="15">
        <f>Data!$C$11/((((SQRT((Parameters!$E$6/C1086)^2+(Parameters!$E$7)^2))*1/(Parameters!$E$8))/((SQRT((Parameters!$E$6/C1086)^2+(Parameters!$E$7)^2))+1/(Parameters!$E$8)))+(SQRT((Parameters!$E$4)^2+(Parameters!$E$5)^2)))</f>
        <v>21.406188790422391</v>
      </c>
      <c r="H1086" s="15">
        <f t="shared" si="33"/>
        <v>12.274489641233584</v>
      </c>
    </row>
    <row r="1087" spans="2:8" x14ac:dyDescent="0.25">
      <c r="B1087" s="15">
        <v>1084</v>
      </c>
      <c r="C1087" s="15">
        <f>(Data!$G$5-B1087)/Data!$G$5</f>
        <v>0.27733333333333332</v>
      </c>
      <c r="D1087" s="15">
        <f>Data!$C$11^2/((Parameters!$E$4+Parameters!$E$6/C1087)^2+(Parameters!$E$5+Parameters!$E$7)^2)</f>
        <v>444.31300091221544</v>
      </c>
      <c r="E1087" s="15">
        <f t="shared" si="32"/>
        <v>21.07873338016816</v>
      </c>
      <c r="F1087" s="15">
        <f>3/(Data!$G$5*PI()/30)*D1087*Parameters!$E$6/C1087</f>
        <v>108.18126519234769</v>
      </c>
      <c r="G1087" s="15">
        <f>Data!$C$11/((((SQRT((Parameters!$E$6/C1087)^2+(Parameters!$E$7)^2))*1/(Parameters!$E$8))/((SQRT((Parameters!$E$6/C1087)^2+(Parameters!$E$7)^2))+1/(Parameters!$E$8)))+(SQRT((Parameters!$E$4)^2+(Parameters!$E$5)^2)))</f>
        <v>21.378187842066637</v>
      </c>
      <c r="H1087" s="15">
        <f t="shared" si="33"/>
        <v>12.280327709833744</v>
      </c>
    </row>
    <row r="1088" spans="2:8" x14ac:dyDescent="0.25">
      <c r="B1088" s="15">
        <v>1085</v>
      </c>
      <c r="C1088" s="15">
        <f>(Data!$G$5-B1088)/Data!$G$5</f>
        <v>0.27666666666666667</v>
      </c>
      <c r="D1088" s="15">
        <f>Data!$C$11^2/((Parameters!$E$4+Parameters!$E$6/C1088)^2+(Parameters!$E$5+Parameters!$E$7)^2)</f>
        <v>443.0441969008786</v>
      </c>
      <c r="E1088" s="15">
        <f t="shared" si="32"/>
        <v>21.048615082728805</v>
      </c>
      <c r="F1088" s="15">
        <f>3/(Data!$G$5*PI()/30)*D1088*Parameters!$E$6/C1088</f>
        <v>108.13227031730848</v>
      </c>
      <c r="G1088" s="15">
        <f>Data!$C$11/((((SQRT((Parameters!$E$6/C1088)^2+(Parameters!$E$7)^2))*1/(Parameters!$E$8))/((SQRT((Parameters!$E$6/C1088)^2+(Parameters!$E$7)^2))+1/(Parameters!$E$8)))+(SQRT((Parameters!$E$4)^2+(Parameters!$E$5)^2)))</f>
        <v>21.350128406007961</v>
      </c>
      <c r="H1088" s="15">
        <f t="shared" si="33"/>
        <v>12.286089581955117</v>
      </c>
    </row>
    <row r="1089" spans="2:8" x14ac:dyDescent="0.25">
      <c r="B1089" s="15">
        <v>1086</v>
      </c>
      <c r="C1089" s="15">
        <f>(Data!$G$5-B1089)/Data!$G$5</f>
        <v>0.27600000000000002</v>
      </c>
      <c r="D1089" s="15">
        <f>Data!$C$11^2/((Parameters!$E$4+Parameters!$E$6/C1089)^2+(Parameters!$E$5+Parameters!$E$7)^2)</f>
        <v>441.77397223189075</v>
      </c>
      <c r="E1089" s="15">
        <f t="shared" si="32"/>
        <v>21.018419831944808</v>
      </c>
      <c r="F1089" s="15">
        <f>3/(Data!$G$5*PI()/30)*D1089*Parameters!$E$6/C1089</f>
        <v>108.08269117951048</v>
      </c>
      <c r="G1089" s="15">
        <f>Data!$C$11/((((SQRT((Parameters!$E$6/C1089)^2+(Parameters!$E$7)^2))*1/(Parameters!$E$8))/((SQRT((Parameters!$E$6/C1089)^2+(Parameters!$E$7)^2))+1/(Parameters!$E$8)))+(SQRT((Parameters!$E$4)^2+(Parameters!$E$5)^2)))</f>
        <v>21.322010357559783</v>
      </c>
      <c r="H1089" s="15">
        <f t="shared" si="33"/>
        <v>12.291774746949473</v>
      </c>
    </row>
    <row r="1090" spans="2:8" x14ac:dyDescent="0.25">
      <c r="B1090" s="15">
        <v>1087</v>
      </c>
      <c r="C1090" s="15">
        <f>(Data!$G$5-B1090)/Data!$G$5</f>
        <v>0.27533333333333332</v>
      </c>
      <c r="D1090" s="15">
        <f>Data!$C$11^2/((Parameters!$E$4+Parameters!$E$6/C1090)^2+(Parameters!$E$5+Parameters!$E$7)^2)</f>
        <v>440.50233240987222</v>
      </c>
      <c r="E1090" s="15">
        <f t="shared" si="32"/>
        <v>20.9881474268186</v>
      </c>
      <c r="F1090" s="15">
        <f>3/(Data!$G$5*PI()/30)*D1090*Parameters!$E$6/C1090</f>
        <v>108.03252488491404</v>
      </c>
      <c r="G1090" s="15">
        <f>Data!$C$11/((((SQRT((Parameters!$E$6/C1090)^2+(Parameters!$E$7)^2))*1/(Parameters!$E$8))/((SQRT((Parameters!$E$6/C1090)^2+(Parameters!$E$7)^2))+1/(Parameters!$E$8)))+(SQRT((Parameters!$E$4)^2+(Parameters!$E$5)^2)))</f>
        <v>21.293833571812566</v>
      </c>
      <c r="H1090" s="15">
        <f t="shared" si="33"/>
        <v>12.297382691835635</v>
      </c>
    </row>
    <row r="1091" spans="2:8" x14ac:dyDescent="0.25">
      <c r="B1091" s="15">
        <v>1088</v>
      </c>
      <c r="C1091" s="15">
        <f>(Data!$G$5-B1091)/Data!$G$5</f>
        <v>0.27466666666666667</v>
      </c>
      <c r="D1091" s="15">
        <f>Data!$C$11^2/((Parameters!$E$4+Parameters!$E$6/C1091)^2+(Parameters!$E$5+Parameters!$E$7)^2)</f>
        <v>439.22928301357211</v>
      </c>
      <c r="E1091" s="15">
        <f t="shared" si="32"/>
        <v>20.957797666109197</v>
      </c>
      <c r="F1091" s="15">
        <f>3/(Data!$G$5*PI()/30)*D1091*Parameters!$E$6/C1091</f>
        <v>107.98176852960606</v>
      </c>
      <c r="G1091" s="15">
        <f>Data!$C$11/((((SQRT((Parameters!$E$6/C1091)^2+(Parameters!$E$7)^2))*1/(Parameters!$E$8))/((SQRT((Parameters!$E$6/C1091)^2+(Parameters!$E$7)^2))+1/(Parameters!$E$8)))+(SQRT((Parameters!$E$4)^2+(Parameters!$E$5)^2)))</f>
        <v>21.26559792363372</v>
      </c>
      <c r="H1091" s="15">
        <f t="shared" si="33"/>
        <v>12.302912901295246</v>
      </c>
    </row>
    <row r="1092" spans="2:8" x14ac:dyDescent="0.25">
      <c r="B1092" s="15">
        <v>1089</v>
      </c>
      <c r="C1092" s="15">
        <f>(Data!$G$5-B1092)/Data!$G$5</f>
        <v>0.27400000000000002</v>
      </c>
      <c r="D1092" s="15">
        <f>Data!$C$11^2/((Parameters!$E$4+Parameters!$E$6/C1092)^2+(Parameters!$E$5+Parameters!$E$7)^2)</f>
        <v>437.95482969639301</v>
      </c>
      <c r="E1092" s="15">
        <f t="shared" ref="E1092:E1155" si="34">SQRT(D1092)</f>
        <v>20.927370348335526</v>
      </c>
      <c r="F1092" s="15">
        <f>3/(Data!$G$5*PI()/30)*D1092*Parameters!$E$6/C1092</f>
        <v>107.93041919980936</v>
      </c>
      <c r="G1092" s="15">
        <f>Data!$C$11/((((SQRT((Parameters!$E$6/C1092)^2+(Parameters!$E$7)^2))*1/(Parameters!$E$8))/((SQRT((Parameters!$E$6/C1092)^2+(Parameters!$E$7)^2))+1/(Parameters!$E$8)))+(SQRT((Parameters!$E$4)^2+(Parameters!$E$5)^2)))</f>
        <v>21.237303287667423</v>
      </c>
      <c r="H1092" s="15">
        <f t="shared" ref="H1092:H1155" si="35">(F1092*B1092*PI()/30)/1000</f>
        <v>12.308364857668659</v>
      </c>
    </row>
    <row r="1093" spans="2:8" x14ac:dyDescent="0.25">
      <c r="B1093" s="15">
        <v>1090</v>
      </c>
      <c r="C1093" s="15">
        <f>(Data!$G$5-B1093)/Data!$G$5</f>
        <v>0.27333333333333332</v>
      </c>
      <c r="D1093" s="15">
        <f>Data!$C$11^2/((Parameters!$E$4+Parameters!$E$6/C1093)^2+(Parameters!$E$5+Parameters!$E$7)^2)</f>
        <v>436.67897818691677</v>
      </c>
      <c r="E1093" s="15">
        <f t="shared" si="34"/>
        <v>20.896865271779802</v>
      </c>
      <c r="F1093" s="15">
        <f>3/(Data!$G$5*PI()/30)*D1093*Parameters!$E$6/C1093</f>
        <v>107.87847397189211</v>
      </c>
      <c r="G1093" s="15">
        <f>Data!$C$11/((((SQRT((Parameters!$E$6/C1093)^2+(Parameters!$E$7)^2))*1/(Parameters!$E$8))/((SQRT((Parameters!$E$6/C1093)^2+(Parameters!$E$7)^2))+1/(Parameters!$E$8)))+(SQRT((Parameters!$E$4)^2+(Parameters!$E$5)^2)))</f>
        <v>21.208949538334512</v>
      </c>
      <c r="H1093" s="15">
        <f t="shared" si="35"/>
        <v>12.313738040950854</v>
      </c>
    </row>
    <row r="1094" spans="2:8" x14ac:dyDescent="0.25">
      <c r="B1094" s="15">
        <v>1091</v>
      </c>
      <c r="C1094" s="15">
        <f>(Data!$G$5-B1094)/Data!$G$5</f>
        <v>0.27266666666666667</v>
      </c>
      <c r="D1094" s="15">
        <f>Data!$C$11^2/((Parameters!$E$4+Parameters!$E$6/C1094)^2+(Parameters!$E$5+Parameters!$E$7)^2)</f>
        <v>435.40173428943353</v>
      </c>
      <c r="E1094" s="15">
        <f t="shared" si="34"/>
        <v>20.866282234490971</v>
      </c>
      <c r="F1094" s="15">
        <f>3/(Data!$G$5*PI()/30)*D1094*Parameters!$E$6/C1094</f>
        <v>107.8259299123784</v>
      </c>
      <c r="G1094" s="15">
        <f>Data!$C$11/((((SQRT((Parameters!$E$6/C1094)^2+(Parameters!$E$7)^2))*1/(Parameters!$E$8))/((SQRT((Parameters!$E$6/C1094)^2+(Parameters!$E$7)^2))+1/(Parameters!$E$8)))+(SQRT((Parameters!$E$4)^2+(Parameters!$E$5)^2)))</f>
        <v>21.180536549832318</v>
      </c>
      <c r="H1094" s="15">
        <f t="shared" si="35"/>
        <v>12.319031928787485</v>
      </c>
    </row>
    <row r="1095" spans="2:8" x14ac:dyDescent="0.25">
      <c r="B1095" s="15">
        <v>1092</v>
      </c>
      <c r="C1095" s="15">
        <f>(Data!$G$5-B1095)/Data!$G$5</f>
        <v>0.27200000000000002</v>
      </c>
      <c r="D1095" s="15">
        <f>Data!$C$11^2/((Parameters!$E$4+Parameters!$E$6/C1095)^2+(Parameters!$E$5+Parameters!$E$7)^2)</f>
        <v>434.12310388447145</v>
      </c>
      <c r="E1095" s="15">
        <f t="shared" si="34"/>
        <v>20.835621034288167</v>
      </c>
      <c r="F1095" s="15">
        <f>3/(Data!$G$5*PI()/30)*D1095*Parameters!$E$6/C1095</f>
        <v>107.77278407795924</v>
      </c>
      <c r="G1095" s="15">
        <f>Data!$C$11/((((SQRT((Parameters!$E$6/C1095)^2+(Parameters!$E$7)^2))*1/(Parameters!$E$8))/((SQRT((Parameters!$E$6/C1095)^2+(Parameters!$E$7)^2))+1/(Parameters!$E$8)))+(SQRT((Parameters!$E$4)^2+(Parameters!$E$5)^2)))</f>
        <v>21.152064196134571</v>
      </c>
      <c r="H1095" s="15">
        <f t="shared" si="35"/>
        <v>12.324245996470982</v>
      </c>
    </row>
    <row r="1096" spans="2:8" x14ac:dyDescent="0.25">
      <c r="B1096" s="15">
        <v>1093</v>
      </c>
      <c r="C1096" s="15">
        <f>(Data!$G$5-B1096)/Data!$G$5</f>
        <v>0.27133333333333332</v>
      </c>
      <c r="D1096" s="15">
        <f>Data!$C$11^2/((Parameters!$E$4+Parameters!$E$6/C1096)^2+(Parameters!$E$5+Parameters!$E$7)^2)</f>
        <v>432.84309292932943</v>
      </c>
      <c r="E1096" s="15">
        <f t="shared" si="34"/>
        <v>20.804881468764233</v>
      </c>
      <c r="F1096" s="15">
        <f>3/(Data!$G$5*PI()/30)*D1096*Parameters!$E$6/C1096</f>
        <v>107.71903351550419</v>
      </c>
      <c r="G1096" s="15">
        <f>Data!$C$11/((((SQRT((Parameters!$E$6/C1096)^2+(Parameters!$E$7)^2))*1/(Parameters!$E$8))/((SQRT((Parameters!$E$6/C1096)^2+(Parameters!$E$7)^2))+1/(Parameters!$E$8)))+(SQRT((Parameters!$E$4)^2+(Parameters!$E$5)^2)))</f>
        <v>21.123532350991216</v>
      </c>
      <c r="H1096" s="15">
        <f t="shared" si="35"/>
        <v>12.329379716936735</v>
      </c>
    </row>
    <row r="1097" spans="2:8" x14ac:dyDescent="0.25">
      <c r="B1097" s="15">
        <v>1094</v>
      </c>
      <c r="C1097" s="15">
        <f>(Data!$G$5-B1097)/Data!$G$5</f>
        <v>0.27066666666666667</v>
      </c>
      <c r="D1097" s="15">
        <f>Data!$C$11^2/((Parameters!$E$4+Parameters!$E$6/C1097)^2+(Parameters!$E$5+Parameters!$E$7)^2)</f>
        <v>431.56170745861181</v>
      </c>
      <c r="E1097" s="15">
        <f t="shared" si="34"/>
        <v>20.774063335289316</v>
      </c>
      <c r="F1097" s="15">
        <f>3/(Data!$G$5*PI()/30)*D1097*Parameters!$E$6/C1097</f>
        <v>107.66467526207384</v>
      </c>
      <c r="G1097" s="15">
        <f>Data!$C$11/((((SQRT((Parameters!$E$6/C1097)^2+(Parameters!$E$7)^2))*1/(Parameters!$E$8))/((SQRT((Parameters!$E$6/C1097)^2+(Parameters!$E$7)^2))+1/(Parameters!$E$8)))+(SQRT((Parameters!$E$4)^2+(Parameters!$E$5)^2)))</f>
        <v>21.094940887928328</v>
      </c>
      <c r="H1097" s="15">
        <f t="shared" si="35"/>
        <v>12.334432560759376</v>
      </c>
    </row>
    <row r="1098" spans="2:8" x14ac:dyDescent="0.25">
      <c r="B1098" s="15">
        <v>1095</v>
      </c>
      <c r="C1098" s="15">
        <f>(Data!$G$5-B1098)/Data!$G$5</f>
        <v>0.27</v>
      </c>
      <c r="D1098" s="15">
        <f>Data!$C$11^2/((Parameters!$E$4+Parameters!$E$6/C1098)^2+(Parameters!$E$5+Parameters!$E$7)^2)</f>
        <v>430.27895358476457</v>
      </c>
      <c r="E1098" s="15">
        <f t="shared" si="34"/>
        <v>20.743166431014444</v>
      </c>
      <c r="F1098" s="15">
        <f>3/(Data!$G$5*PI()/30)*D1098*Parameters!$E$6/C1098</f>
        <v>107.60970634493277</v>
      </c>
      <c r="G1098" s="15">
        <f>Data!$C$11/((((SQRT((Parameters!$E$6/C1098)^2+(Parameters!$E$7)^2))*1/(Parameters!$E$8))/((SQRT((Parameters!$E$6/C1098)^2+(Parameters!$E$7)^2))+1/(Parameters!$E$8)))+(SQRT((Parameters!$E$4)^2+(Parameters!$E$5)^2)))</f>
        <v>21.066289680247937</v>
      </c>
      <c r="H1098" s="15">
        <f t="shared" si="35"/>
        <v>12.339403996149143</v>
      </c>
    </row>
    <row r="1099" spans="2:8" x14ac:dyDescent="0.25">
      <c r="B1099" s="15">
        <v>1096</v>
      </c>
      <c r="C1099" s="15">
        <f>(Data!$G$5-B1099)/Data!$G$5</f>
        <v>0.26933333333333331</v>
      </c>
      <c r="D1099" s="15">
        <f>Data!$C$11^2/((Parameters!$E$4+Parameters!$E$6/C1099)^2+(Parameters!$E$5+Parameters!$E$7)^2)</f>
        <v>428.99483749861389</v>
      </c>
      <c r="E1099" s="15">
        <f t="shared" si="34"/>
        <v>20.712190552875228</v>
      </c>
      <c r="F1099" s="15">
        <f>3/(Data!$G$5*PI()/30)*D1099*Parameters!$E$6/C1099</f>
        <v>107.55412378156358</v>
      </c>
      <c r="G1099" s="15">
        <f>Data!$C$11/((((SQRT((Parameters!$E$6/C1099)^2+(Parameters!$E$7)^2))*1/(Parameters!$E$8))/((SQRT((Parameters!$E$6/C1099)^2+(Parameters!$E$7)^2))+1/(Parameters!$E$8)))+(SQRT((Parameters!$E$4)^2+(Parameters!$E$5)^2)))</f>
        <v>21.037578601027931</v>
      </c>
      <c r="H1099" s="15">
        <f t="shared" si="35"/>
        <v>12.344293488948345</v>
      </c>
    </row>
    <row r="1100" spans="2:8" x14ac:dyDescent="0.25">
      <c r="B1100" s="15">
        <v>1097</v>
      </c>
      <c r="C1100" s="15">
        <f>(Data!$G$5-B1100)/Data!$G$5</f>
        <v>0.26866666666666666</v>
      </c>
      <c r="D1100" s="15">
        <f>Data!$C$11^2/((Parameters!$E$4+Parameters!$E$6/C1100)^2+(Parameters!$E$5+Parameters!$E$7)^2)</f>
        <v>427.70936546990703</v>
      </c>
      <c r="E1100" s="15">
        <f t="shared" si="34"/>
        <v>20.681135497595555</v>
      </c>
      <c r="F1100" s="15">
        <f>3/(Data!$G$5*PI()/30)*D1100*Parameters!$E$6/C1100</f>
        <v>107.49792457968097</v>
      </c>
      <c r="G1100" s="15">
        <f>Data!$C$11/((((SQRT((Parameters!$E$6/C1100)^2+(Parameters!$E$7)^2))*1/(Parameters!$E$8))/((SQRT((Parameters!$E$6/C1100)^2+(Parameters!$E$7)^2))+1/(Parameters!$E$8)))+(SQRT((Parameters!$E$4)^2+(Parameters!$E$5)^2)))</f>
        <v>21.008807523121909</v>
      </c>
      <c r="H1100" s="15">
        <f t="shared" si="35"/>
        <v>12.349100502627863</v>
      </c>
    </row>
    <row r="1101" spans="2:8" x14ac:dyDescent="0.25">
      <c r="B1101" s="15">
        <v>1098</v>
      </c>
      <c r="C1101" s="15">
        <f>(Data!$G$5-B1101)/Data!$G$5</f>
        <v>0.26800000000000002</v>
      </c>
      <c r="D1101" s="15">
        <f>Data!$C$11^2/((Parameters!$E$4+Parameters!$E$6/C1101)^2+(Parameters!$E$5+Parameters!$E$7)^2)</f>
        <v>426.42254384785434</v>
      </c>
      <c r="E1101" s="15">
        <f t="shared" si="34"/>
        <v>20.650001061691363</v>
      </c>
      <c r="F1101" s="15">
        <f>3/(Data!$G$5*PI()/30)*D1101*Parameters!$E$6/C1101</f>
        <v>107.44110573724738</v>
      </c>
      <c r="G1101" s="15">
        <f>Data!$C$11/((((SQRT((Parameters!$E$6/C1101)^2+(Parameters!$E$7)^2))*1/(Parameters!$E$8))/((SQRT((Parameters!$E$6/C1101)^2+(Parameters!$E$7)^2))+1/(Parameters!$E$8)))+(SQRT((Parameters!$E$4)^2+(Parameters!$E$5)^2)))</f>
        <v>20.97997631915905</v>
      </c>
      <c r="H1101" s="15">
        <f t="shared" si="35"/>
        <v>12.35382449828384</v>
      </c>
    </row>
    <row r="1102" spans="2:8" x14ac:dyDescent="0.25">
      <c r="B1102" s="15">
        <v>1099</v>
      </c>
      <c r="C1102" s="15">
        <f>(Data!$G$5-B1102)/Data!$G$5</f>
        <v>0.26733333333333331</v>
      </c>
      <c r="D1102" s="15">
        <f>Data!$C$11^2/((Parameters!$E$4+Parameters!$E$6/C1102)^2+(Parameters!$E$5+Parameters!$E$7)^2)</f>
        <v>425.13437906167366</v>
      </c>
      <c r="E1102" s="15">
        <f t="shared" si="34"/>
        <v>20.618787041474423</v>
      </c>
      <c r="F1102" s="15">
        <f>3/(Data!$G$5*PI()/30)*D1102*Parameters!$E$6/C1102</f>
        <v>107.38366424248858</v>
      </c>
      <c r="G1102" s="15">
        <f>Data!$C$11/((((SQRT((Parameters!$E$6/C1102)^2+(Parameters!$E$7)^2))*1/(Parameters!$E$8))/((SQRT((Parameters!$E$6/C1102)^2+(Parameters!$E$7)^2))+1/(Parameters!$E$8)))+(SQRT((Parameters!$E$4)^2+(Parameters!$E$5)^2)))</f>
        <v>20.951084861543983</v>
      </c>
      <c r="H1102" s="15">
        <f t="shared" si="35"/>
        <v>12.358464934634361</v>
      </c>
    </row>
    <row r="1103" spans="2:8" x14ac:dyDescent="0.25">
      <c r="B1103" s="15">
        <v>1100</v>
      </c>
      <c r="C1103" s="15">
        <f>(Data!$G$5-B1103)/Data!$G$5</f>
        <v>0.26666666666666666</v>
      </c>
      <c r="D1103" s="15">
        <f>Data!$C$11^2/((Parameters!$E$4+Parameters!$E$6/C1103)^2+(Parameters!$E$5+Parameters!$E$7)^2)</f>
        <v>423.84487762113787</v>
      </c>
      <c r="E1103" s="15">
        <f t="shared" si="34"/>
        <v>20.587493233056275</v>
      </c>
      <c r="F1103" s="15">
        <f>3/(Data!$G$5*PI()/30)*D1103*Parameters!$E$6/C1103</f>
        <v>107.32559707391056</v>
      </c>
      <c r="G1103" s="15">
        <f>Data!$C$11/((((SQRT((Parameters!$E$6/C1103)^2+(Parameters!$E$7)^2))*1/(Parameters!$E$8))/((SQRT((Parameters!$E$6/C1103)^2+(Parameters!$E$7)^2))+1/(Parameters!$E$8)))+(SQRT((Parameters!$E$4)^2+(Parameters!$E$5)^2)))</f>
        <v>20.922133022456691</v>
      </c>
      <c r="H1103" s="15">
        <f t="shared" si="35"/>
        <v>12.363021268016306</v>
      </c>
    </row>
    <row r="1104" spans="2:8" x14ac:dyDescent="0.25">
      <c r="B1104" s="15">
        <v>1101</v>
      </c>
      <c r="C1104" s="15">
        <f>(Data!$G$5-B1104)/Data!$G$5</f>
        <v>0.26600000000000001</v>
      </c>
      <c r="D1104" s="15">
        <f>Data!$C$11^2/((Parameters!$E$4+Parameters!$E$6/C1104)^2+(Parameters!$E$5+Parameters!$E$7)^2)</f>
        <v>422.55404611712163</v>
      </c>
      <c r="E1104" s="15">
        <f t="shared" si="34"/>
        <v>20.556119432352052</v>
      </c>
      <c r="F1104" s="15">
        <f>3/(Data!$G$5*PI()/30)*D1104*Parameters!$E$6/C1104</f>
        <v>107.26690120031674</v>
      </c>
      <c r="G1104" s="15">
        <f>Data!$C$11/((((SQRT((Parameters!$E$6/C1104)^2+(Parameters!$E$7)^2))*1/(Parameters!$E$8))/((SQRT((Parameters!$E$6/C1104)^2+(Parameters!$E$7)^2))+1/(Parameters!$E$8)))+(SQRT((Parameters!$E$4)^2+(Parameters!$E$5)^2)))</f>
        <v>20.893120673852344</v>
      </c>
      <c r="H1104" s="15">
        <f t="shared" si="35"/>
        <v>12.367492952382241</v>
      </c>
    </row>
    <row r="1105" spans="2:8" x14ac:dyDescent="0.25">
      <c r="B1105" s="15">
        <v>1102</v>
      </c>
      <c r="C1105" s="15">
        <f>(Data!$G$5-B1105)/Data!$G$5</f>
        <v>0.26533333333333331</v>
      </c>
      <c r="D1105" s="15">
        <f>Data!$C$11^2/((Parameters!$E$4+Parameters!$E$6/C1105)^2+(Parameters!$E$5+Parameters!$E$7)^2)</f>
        <v>421.26189122215254</v>
      </c>
      <c r="E1105" s="15">
        <f t="shared" si="34"/>
        <v>20.524665435084504</v>
      </c>
      <c r="F1105" s="15">
        <f>3/(Data!$G$5*PI()/30)*D1105*Parameters!$E$6/C1105</f>
        <v>107.20757358082619</v>
      </c>
      <c r="G1105" s="15">
        <f>Data!$C$11/((((SQRT((Parameters!$E$6/C1105)^2+(Parameters!$E$7)^2))*1/(Parameters!$E$8))/((SQRT((Parameters!$E$6/C1105)^2+(Parameters!$E$7)^2))+1/(Parameters!$E$8)))+(SQRT((Parameters!$E$4)^2+(Parameters!$E$5)^2)))</f>
        <v>20.864047687461206</v>
      </c>
      <c r="H1105" s="15">
        <f t="shared" si="35"/>
        <v>12.371879439297441</v>
      </c>
    </row>
    <row r="1106" spans="2:8" x14ac:dyDescent="0.25">
      <c r="B1106" s="15">
        <v>1103</v>
      </c>
      <c r="C1106" s="15">
        <f>(Data!$G$5-B1106)/Data!$G$5</f>
        <v>0.26466666666666666</v>
      </c>
      <c r="D1106" s="15">
        <f>Data!$C$11^2/((Parameters!$E$4+Parameters!$E$6/C1106)^2+(Parameters!$E$5+Parameters!$E$7)^2)</f>
        <v>419.96841969096357</v>
      </c>
      <c r="E1106" s="15">
        <f t="shared" si="34"/>
        <v>20.493131036788</v>
      </c>
      <c r="F1106" s="15">
        <f>3/(Data!$G$5*PI()/30)*D1106*Parameters!$E$6/C1106</f>
        <v>107.14761116489262</v>
      </c>
      <c r="G1106" s="15">
        <f>Data!$C$11/((((SQRT((Parameters!$E$6/C1106)^2+(Parameters!$E$7)^2))*1/(Parameters!$E$8))/((SQRT((Parameters!$E$6/C1106)^2+(Parameters!$E$7)^2))+1/(Parameters!$E$8)))+(SQRT((Parameters!$E$4)^2+(Parameters!$E$5)^2)))</f>
        <v>20.834913934788482</v>
      </c>
      <c r="H1106" s="15">
        <f t="shared" si="35"/>
        <v>12.37618017793702</v>
      </c>
    </row>
    <row r="1107" spans="2:8" x14ac:dyDescent="0.25">
      <c r="B1107" s="15">
        <v>1104</v>
      </c>
      <c r="C1107" s="15">
        <f>(Data!$G$5-B1107)/Data!$G$5</f>
        <v>0.26400000000000001</v>
      </c>
      <c r="D1107" s="15">
        <f>Data!$C$11^2/((Parameters!$E$4+Parameters!$E$6/C1107)^2+(Parameters!$E$5+Parameters!$E$7)^2)</f>
        <v>418.67363836104641</v>
      </c>
      <c r="E1107" s="15">
        <f t="shared" si="34"/>
        <v>20.461516032812582</v>
      </c>
      <c r="F1107" s="15">
        <f>3/(Data!$G$5*PI()/30)*D1107*Parameters!$E$6/C1107</f>
        <v>107.08701089232397</v>
      </c>
      <c r="G1107" s="15">
        <f>Data!$C$11/((((SQRT((Parameters!$E$6/C1107)^2+(Parameters!$E$7)^2))*1/(Parameters!$E$8))/((SQRT((Parameters!$E$6/C1107)^2+(Parameters!$E$7)^2))+1/(Parameters!$E$8)))+(SQRT((Parameters!$E$4)^2+(Parameters!$E$5)^2)))</f>
        <v>20.805719287114218</v>
      </c>
      <c r="H1107" s="15">
        <f t="shared" si="35"/>
        <v>12.380394615083118</v>
      </c>
    </row>
    <row r="1108" spans="2:8" x14ac:dyDescent="0.25">
      <c r="B1108" s="15">
        <v>1105</v>
      </c>
      <c r="C1108" s="15">
        <f>(Data!$G$5-B1108)/Data!$G$5</f>
        <v>0.26333333333333331</v>
      </c>
      <c r="D1108" s="15">
        <f>Data!$C$11^2/((Parameters!$E$4+Parameters!$E$6/C1108)^2+(Parameters!$E$5+Parameters!$E$7)^2)</f>
        <v>417.37755415320783</v>
      </c>
      <c r="E1108" s="15">
        <f t="shared" si="34"/>
        <v>20.429820218328103</v>
      </c>
      <c r="F1108" s="15">
        <f>3/(Data!$G$5*PI()/30)*D1108*Parameters!$E$6/C1108</f>
        <v>107.02576969330289</v>
      </c>
      <c r="G1108" s="15">
        <f>Data!$C$11/((((SQRT((Parameters!$E$6/C1108)^2+(Parameters!$E$7)^2))*1/(Parameters!$E$8))/((SQRT((Parameters!$E$6/C1108)^2+(Parameters!$E$7)^2))+1/(Parameters!$E$8)))+(SQRT((Parameters!$E$4)^2+(Parameters!$E$5)^2)))</f>
        <v>20.776463615493199</v>
      </c>
      <c r="H1108" s="15">
        <f t="shared" si="35"/>
        <v>12.384522195122239</v>
      </c>
    </row>
    <row r="1109" spans="2:8" x14ac:dyDescent="0.25">
      <c r="B1109" s="15">
        <v>1106</v>
      </c>
      <c r="C1109" s="15">
        <f>(Data!$G$5-B1109)/Data!$G$5</f>
        <v>0.26266666666666666</v>
      </c>
      <c r="D1109" s="15">
        <f>Data!$C$11^2/((Parameters!$E$4+Parameters!$E$6/C1109)^2+(Parameters!$E$5+Parameters!$E$7)^2)</f>
        <v>416.08017407212719</v>
      </c>
      <c r="E1109" s="15">
        <f t="shared" si="34"/>
        <v>20.398043388328382</v>
      </c>
      <c r="F1109" s="15">
        <f>3/(Data!$G$5*PI()/30)*D1109*Parameters!$E$6/C1109</f>
        <v>106.96388448840786</v>
      </c>
      <c r="G1109" s="15">
        <f>Data!$C$11/((((SQRT((Parameters!$E$6/C1109)^2+(Parameters!$E$7)^2))*1/(Parameters!$E$8))/((SQRT((Parameters!$E$6/C1109)^2+(Parameters!$E$7)^2))+1/(Parameters!$E$8)))+(SQRT((Parameters!$E$4)^2+(Parameters!$E$5)^2)))</f>
        <v>20.747146790754776</v>
      </c>
      <c r="H1109" s="15">
        <f t="shared" si="35"/>
        <v>12.38856236004265</v>
      </c>
    </row>
    <row r="1110" spans="2:8" x14ac:dyDescent="0.25">
      <c r="B1110" s="15">
        <v>1107</v>
      </c>
      <c r="C1110" s="15">
        <f>(Data!$G$5-B1110)/Data!$G$5</f>
        <v>0.26200000000000001</v>
      </c>
      <c r="D1110" s="15">
        <f>Data!$C$11^2/((Parameters!$E$4+Parameters!$E$6/C1110)^2+(Parameters!$E$5+Parameters!$E$7)^2)</f>
        <v>414.78150520691656</v>
      </c>
      <c r="E1110" s="15">
        <f t="shared" si="34"/>
        <v>20.366185337635436</v>
      </c>
      <c r="F1110" s="15">
        <f>3/(Data!$G$5*PI()/30)*D1110*Parameters!$E$6/C1110</f>
        <v>106.9013521886355</v>
      </c>
      <c r="G1110" s="15">
        <f>Data!$C$11/((((SQRT((Parameters!$E$6/C1110)^2+(Parameters!$E$7)^2))*1/(Parameters!$E$8))/((SQRT((Parameters!$E$6/C1110)^2+(Parameters!$E$7)^2))+1/(Parameters!$E$8)))+(SQRT((Parameters!$E$4)^2+(Parameters!$E$5)^2)))</f>
        <v>20.71776868350279</v>
      </c>
      <c r="H1110" s="15">
        <f t="shared" si="35"/>
        <v>12.392514549431937</v>
      </c>
    </row>
    <row r="1111" spans="2:8" x14ac:dyDescent="0.25">
      <c r="B1111" s="15">
        <v>1108</v>
      </c>
      <c r="C1111" s="15">
        <f>(Data!$G$5-B1111)/Data!$G$5</f>
        <v>0.26133333333333331</v>
      </c>
      <c r="D1111" s="15">
        <f>Data!$C$11^2/((Parameters!$E$4+Parameters!$E$6/C1111)^2+(Parameters!$E$5+Parameters!$E$7)^2)</f>
        <v>413.48155473168111</v>
      </c>
      <c r="E1111" s="15">
        <f t="shared" si="34"/>
        <v>20.334245860903746</v>
      </c>
      <c r="F1111" s="15">
        <f>3/(Data!$G$5*PI()/30)*D1111*Parameters!$E$6/C1111</f>
        <v>106.8381696954231</v>
      </c>
      <c r="G1111" s="15">
        <f>Data!$C$11/((((SQRT((Parameters!$E$6/C1111)^2+(Parameters!$E$7)^2))*1/(Parameters!$E$8))/((SQRT((Parameters!$E$6/C1111)^2+(Parameters!$E$7)^2))+1/(Parameters!$E$8)))+(SQRT((Parameters!$E$4)^2+(Parameters!$E$5)^2)))</f>
        <v>20.688329164115437</v>
      </c>
      <c r="H1111" s="15">
        <f t="shared" si="35"/>
        <v>12.396378200474599</v>
      </c>
    </row>
    <row r="1112" spans="2:8" x14ac:dyDescent="0.25">
      <c r="B1112" s="15">
        <v>1109</v>
      </c>
      <c r="C1112" s="15">
        <f>(Data!$G$5-B1112)/Data!$G$5</f>
        <v>0.26066666666666666</v>
      </c>
      <c r="D1112" s="15">
        <f>Data!$C$11^2/((Parameters!$E$4+Parameters!$E$6/C1112)^2+(Parameters!$E$5+Parameters!$E$7)^2)</f>
        <v>412.18032990608373</v>
      </c>
      <c r="E1112" s="15">
        <f t="shared" si="34"/>
        <v>20.302224752624618</v>
      </c>
      <c r="F1112" s="15">
        <f>3/(Data!$G$5*PI()/30)*D1112*Parameters!$E$6/C1112</f>
        <v>106.77433390067257</v>
      </c>
      <c r="G1112" s="15">
        <f>Data!$C$11/((((SQRT((Parameters!$E$6/C1112)^2+(Parameters!$E$7)^2))*1/(Parameters!$E$8))/((SQRT((Parameters!$E$6/C1112)^2+(Parameters!$E$7)^2))+1/(Parameters!$E$8)))+(SQRT((Parameters!$E$4)^2+(Parameters!$E$5)^2)))</f>
        <v>20.658828102745176</v>
      </c>
      <c r="H1112" s="15">
        <f t="shared" si="35"/>
        <v>12.400152747949829</v>
      </c>
    </row>
    <row r="1113" spans="2:8" x14ac:dyDescent="0.25">
      <c r="B1113" s="15">
        <v>1110</v>
      </c>
      <c r="C1113" s="15">
        <f>(Data!$G$5-B1113)/Data!$G$5</f>
        <v>0.26</v>
      </c>
      <c r="D1113" s="15">
        <f>Data!$C$11^2/((Parameters!$E$4+Parameters!$E$6/C1113)^2+(Parameters!$E$5+Parameters!$E$7)^2)</f>
        <v>410.87783807590853</v>
      </c>
      <c r="E1113" s="15">
        <f t="shared" si="34"/>
        <v>20.270121807130526</v>
      </c>
      <c r="F1113" s="15">
        <f>3/(Data!$G$5*PI()/30)*D1113*Parameters!$E$6/C1113</f>
        <v>106.7098416867746</v>
      </c>
      <c r="G1113" s="15">
        <f>Data!$C$11/((((SQRT((Parameters!$E$6/C1113)^2+(Parameters!$E$7)^2))*1/(Parameters!$E$8))/((SQRT((Parameters!$E$6/C1113)^2+(Parameters!$E$7)^2))+1/(Parameters!$E$8)))+(SQRT((Parameters!$E$4)^2+(Parameters!$E$5)^2)))</f>
        <v>20.629265369318567</v>
      </c>
      <c r="H1113" s="15">
        <f t="shared" si="35"/>
        <v>12.403837624229334</v>
      </c>
    </row>
    <row r="1114" spans="2:8" x14ac:dyDescent="0.25">
      <c r="B1114" s="15">
        <v>1111</v>
      </c>
      <c r="C1114" s="15">
        <f>(Data!$G$5-B1114)/Data!$G$5</f>
        <v>0.25933333333333336</v>
      </c>
      <c r="D1114" s="15">
        <f>Data!$C$11^2/((Parameters!$E$4+Parameters!$E$6/C1114)^2+(Parameters!$E$5+Parameters!$E$7)^2)</f>
        <v>409.57408667362864</v>
      </c>
      <c r="E1114" s="15">
        <f t="shared" si="34"/>
        <v>20.237936818599582</v>
      </c>
      <c r="F1114" s="15">
        <f>3/(Data!$G$5*PI()/30)*D1114*Parameters!$E$6/C1114</f>
        <v>106.64468992663426</v>
      </c>
      <c r="G1114" s="15">
        <f>Data!$C$11/((((SQRT((Parameters!$E$6/C1114)^2+(Parameters!$E$7)^2))*1/(Parameters!$E$8))/((SQRT((Parameters!$E$6/C1114)^2+(Parameters!$E$7)^2))+1/(Parameters!$E$8)))+(SQRT((Parameters!$E$4)^2+(Parameters!$E$5)^2)))</f>
        <v>20.59964083353621</v>
      </c>
      <c r="H1114" s="15">
        <f t="shared" si="35"/>
        <v>12.407432259275325</v>
      </c>
    </row>
    <row r="1115" spans="2:8" x14ac:dyDescent="0.25">
      <c r="B1115" s="15">
        <v>1112</v>
      </c>
      <c r="C1115" s="15">
        <f>(Data!$G$5-B1115)/Data!$G$5</f>
        <v>0.25866666666666666</v>
      </c>
      <c r="D1115" s="15">
        <f>Data!$C$11^2/((Parameters!$E$4+Parameters!$E$6/C1115)^2+(Parameters!$E$5+Parameters!$E$7)^2)</f>
        <v>408.26908321897395</v>
      </c>
      <c r="E1115" s="15">
        <f t="shared" si="34"/>
        <v>20.205669581060015</v>
      </c>
      <c r="F1115" s="15">
        <f>3/(Data!$G$5*PI()/30)*D1115*Parameters!$E$6/C1115</f>
        <v>106.57887548369699</v>
      </c>
      <c r="G1115" s="15">
        <f>Data!$C$11/((((SQRT((Parameters!$E$6/C1115)^2+(Parameters!$E$7)^2))*1/(Parameters!$E$8))/((SQRT((Parameters!$E$6/C1115)^2+(Parameters!$E$7)^2))+1/(Parameters!$E$8)))+(SQRT((Parameters!$E$4)^2+(Parameters!$E$5)^2)))</f>
        <v>20.569954364872583</v>
      </c>
      <c r="H1115" s="15">
        <f t="shared" si="35"/>
        <v>12.410936080638583</v>
      </c>
    </row>
    <row r="1116" spans="2:8" x14ac:dyDescent="0.25">
      <c r="B1116" s="15">
        <v>1113</v>
      </c>
      <c r="C1116" s="15">
        <f>(Data!$G$5-B1116)/Data!$G$5</f>
        <v>0.25800000000000001</v>
      </c>
      <c r="D1116" s="15">
        <f>Data!$C$11^2/((Parameters!$E$4+Parameters!$E$6/C1116)^2+(Parameters!$E$5+Parameters!$E$7)^2)</f>
        <v>406.96283531950195</v>
      </c>
      <c r="E1116" s="15">
        <f t="shared" si="34"/>
        <v>20.173319888394719</v>
      </c>
      <c r="F1116" s="15">
        <f>3/(Data!$G$5*PI()/30)*D1116*Parameters!$E$6/C1116</f>
        <v>106.51239521197566</v>
      </c>
      <c r="G1116" s="15">
        <f>Data!$C$11/((((SQRT((Parameters!$E$6/C1116)^2+(Parameters!$E$7)^2))*1/(Parameters!$E$8))/((SQRT((Parameters!$E$6/C1116)^2+(Parameters!$E$7)^2))+1/(Parameters!$E$8)))+(SQRT((Parameters!$E$4)^2+(Parameters!$E$5)^2)))</f>
        <v>20.540205832575989</v>
      </c>
      <c r="H1116" s="15">
        <f t="shared" si="35"/>
        <v>12.414348513456648</v>
      </c>
    </row>
    <row r="1117" spans="2:8" x14ac:dyDescent="0.25">
      <c r="B1117" s="15">
        <v>1114</v>
      </c>
      <c r="C1117" s="15">
        <f>(Data!$G$5-B1117)/Data!$G$5</f>
        <v>0.25733333333333336</v>
      </c>
      <c r="D1117" s="15">
        <f>Data!$C$11^2/((Parameters!$E$4+Parameters!$E$6/C1117)^2+(Parameters!$E$5+Parameters!$E$7)^2)</f>
        <v>405.65535067116861</v>
      </c>
      <c r="E1117" s="15">
        <f t="shared" si="34"/>
        <v>20.140887534345865</v>
      </c>
      <c r="F1117" s="15">
        <f>3/(Data!$G$5*PI()/30)*D1117*Parameters!$E$6/C1117</f>
        <v>106.44524595607832</v>
      </c>
      <c r="G1117" s="15">
        <f>Data!$C$11/((((SQRT((Parameters!$E$6/C1117)^2+(Parameters!$E$7)^2))*1/(Parameters!$E$8))/((SQRT((Parameters!$E$6/C1117)^2+(Parameters!$E$7)^2))+1/(Parameters!$E$8)))+(SQRT((Parameters!$E$4)^2+(Parameters!$E$5)^2)))</f>
        <v>20.51039510566838</v>
      </c>
      <c r="H1117" s="15">
        <f t="shared" si="35"/>
        <v>12.41766898045214</v>
      </c>
    </row>
    <row r="1118" spans="2:8" x14ac:dyDescent="0.25">
      <c r="B1118" s="15">
        <v>1115</v>
      </c>
      <c r="C1118" s="15">
        <f>(Data!$G$5-B1118)/Data!$G$5</f>
        <v>0.25666666666666665</v>
      </c>
      <c r="D1118" s="15">
        <f>Data!$C$11^2/((Parameters!$E$4+Parameters!$E$6/C1118)^2+(Parameters!$E$5+Parameters!$E$7)^2)</f>
        <v>404.34663705890245</v>
      </c>
      <c r="E1118" s="15">
        <f t="shared" si="34"/>
        <v>20.108372312519542</v>
      </c>
      <c r="F1118" s="15">
        <f>3/(Data!$G$5*PI()/30)*D1118*Parameters!$E$6/C1118</f>
        <v>106.37742455123714</v>
      </c>
      <c r="G1118" s="15">
        <f>Data!$C$11/((((SQRT((Parameters!$E$6/C1118)^2+(Parameters!$E$7)^2))*1/(Parameters!$E$8))/((SQRT((Parameters!$E$6/C1118)^2+(Parameters!$E$7)^2))+1/(Parameters!$E$8)))+(SQRT((Parameters!$E$4)^2+(Parameters!$E$5)^2)))</f>
        <v>20.480522052945307</v>
      </c>
      <c r="H1118" s="15">
        <f t="shared" si="35"/>
        <v>12.420896901931185</v>
      </c>
    </row>
    <row r="1119" spans="2:8" x14ac:dyDescent="0.25">
      <c r="B1119" s="15">
        <v>1116</v>
      </c>
      <c r="C1119" s="15">
        <f>(Data!$G$5-B1119)/Data!$G$5</f>
        <v>0.25600000000000001</v>
      </c>
      <c r="D1119" s="15">
        <f>Data!$C$11^2/((Parameters!$E$4+Parameters!$E$6/C1119)^2+(Parameters!$E$5+Parameters!$E$7)^2)</f>
        <v>403.03670235718056</v>
      </c>
      <c r="E1119" s="15">
        <f t="shared" si="34"/>
        <v>20.075774016390515</v>
      </c>
      <c r="F1119" s="15">
        <f>3/(Data!$G$5*PI()/30)*D1119*Parameters!$E$6/C1119</f>
        <v>106.30892782333797</v>
      </c>
      <c r="G1119" s="15">
        <f>Data!$C$11/((((SQRT((Parameters!$E$6/C1119)^2+(Parameters!$E$7)^2))*1/(Parameters!$E$8))/((SQRT((Parameters!$E$6/C1119)^2+(Parameters!$E$7)^2))+1/(Parameters!$E$8)))+(SQRT((Parameters!$E$4)^2+(Parameters!$E$5)^2)))</f>
        <v>20.450586542975756</v>
      </c>
      <c r="H1119" s="15">
        <f t="shared" si="35"/>
        <v>12.424031695781986</v>
      </c>
    </row>
    <row r="1120" spans="2:8" x14ac:dyDescent="0.25">
      <c r="B1120" s="15">
        <v>1117</v>
      </c>
      <c r="C1120" s="15">
        <f>(Data!$G$5-B1120)/Data!$G$5</f>
        <v>0.25533333333333336</v>
      </c>
      <c r="D1120" s="15">
        <f>Data!$C$11^2/((Parameters!$E$4+Parameters!$E$6/C1120)^2+(Parameters!$E$5+Parameters!$E$7)^2)</f>
        <v>401.72555453060329</v>
      </c>
      <c r="E1120" s="15">
        <f t="shared" si="34"/>
        <v>20.043092439306946</v>
      </c>
      <c r="F1120" s="15">
        <f>3/(Data!$G$5*PI()/30)*D1120*Parameters!$E$6/C1120</f>
        <v>106.23975258895069</v>
      </c>
      <c r="G1120" s="15">
        <f>Data!$C$11/((((SQRT((Parameters!$E$6/C1120)^2+(Parameters!$E$7)^2))*1/(Parameters!$E$8))/((SQRT((Parameters!$E$6/C1120)^2+(Parameters!$E$7)^2))+1/(Parameters!$E$8)))+(SQRT((Parameters!$E$4)^2+(Parameters!$E$5)^2)))</f>
        <v>20.420588444102112</v>
      </c>
      <c r="H1120" s="15">
        <f t="shared" si="35"/>
        <v>12.427072777473471</v>
      </c>
    </row>
    <row r="1121" spans="2:8" x14ac:dyDescent="0.25">
      <c r="B1121" s="15">
        <v>1118</v>
      </c>
      <c r="C1121" s="15">
        <f>(Data!$G$5-B1121)/Data!$G$5</f>
        <v>0.25466666666666665</v>
      </c>
      <c r="D1121" s="15">
        <f>Data!$C$11^2/((Parameters!$E$4+Parameters!$E$6/C1121)^2+(Parameters!$E$5+Parameters!$E$7)^2)</f>
        <v>400.41320163447386</v>
      </c>
      <c r="E1121" s="15">
        <f t="shared" si="34"/>
        <v>20.010327374495247</v>
      </c>
      <c r="F1121" s="15">
        <f>3/(Data!$G$5*PI()/30)*D1121*Parameters!$E$6/C1121</f>
        <v>106.16989565536072</v>
      </c>
      <c r="G1121" s="15">
        <f>Data!$C$11/((((SQRT((Parameters!$E$6/C1121)^2+(Parameters!$E$7)^2))*1/(Parameters!$E$8))/((SQRT((Parameters!$E$6/C1121)^2+(Parameters!$E$7)^2))+1/(Parameters!$E$8)))+(SQRT((Parameters!$E$4)^2+(Parameters!$E$5)^2)))</f>
        <v>20.390527624439976</v>
      </c>
      <c r="H1121" s="15">
        <f t="shared" si="35"/>
        <v>12.43001956005409</v>
      </c>
    </row>
    <row r="1122" spans="2:8" x14ac:dyDescent="0.25">
      <c r="B1122" s="15">
        <v>1119</v>
      </c>
      <c r="C1122" s="15">
        <f>(Data!$G$5-B1122)/Data!$G$5</f>
        <v>0.254</v>
      </c>
      <c r="D1122" s="15">
        <f>Data!$C$11^2/((Parameters!$E$4+Parameters!$E$6/C1122)^2+(Parameters!$E$5+Parameters!$E$7)^2)</f>
        <v>399.09965181537876</v>
      </c>
      <c r="E1122" s="15">
        <f t="shared" si="34"/>
        <v>19.977478615064985</v>
      </c>
      <c r="F1122" s="15">
        <f>3/(Data!$G$5*PI()/30)*D1122*Parameters!$E$6/C1122</f>
        <v>106.09935382060146</v>
      </c>
      <c r="G1122" s="15">
        <f>Data!$C$11/((((SQRT((Parameters!$E$6/C1122)^2+(Parameters!$E$7)^2))*1/(Parameters!$E$8))/((SQRT((Parameters!$E$6/C1122)^2+(Parameters!$E$7)^2))+1/(Parameters!$E$8)))+(SQRT((Parameters!$E$4)^2+(Parameters!$E$5)^2)))</f>
        <v>20.360403951878123</v>
      </c>
      <c r="H1122" s="15">
        <f t="shared" si="35"/>
        <v>12.432871454150778</v>
      </c>
    </row>
    <row r="1123" spans="2:8" x14ac:dyDescent="0.25">
      <c r="B1123" s="15">
        <v>1120</v>
      </c>
      <c r="C1123" s="15">
        <f>(Data!$G$5-B1123)/Data!$G$5</f>
        <v>0.25333333333333335</v>
      </c>
      <c r="D1123" s="15">
        <f>Data!$C$11^2/((Parameters!$E$4+Parameters!$E$6/C1123)^2+(Parameters!$E$5+Parameters!$E$7)^2)</f>
        <v>397.78491331176747</v>
      </c>
      <c r="E1123" s="15">
        <f t="shared" si="34"/>
        <v>19.94454595401378</v>
      </c>
      <c r="F1123" s="15">
        <f>3/(Data!$G$5*PI()/30)*D1123*Parameters!$E$6/C1123</f>
        <v>106.02812387348725</v>
      </c>
      <c r="G1123" s="15">
        <f>Data!$C$11/((((SQRT((Parameters!$E$6/C1123)^2+(Parameters!$E$7)^2))*1/(Parameters!$E$8))/((SQRT((Parameters!$E$6/C1123)^2+(Parameters!$E$7)^2))+1/(Parameters!$E$8)))+(SQRT((Parameters!$E$4)^2+(Parameters!$E$5)^2)))</f>
        <v>20.330217294078356</v>
      </c>
      <c r="H1123" s="15">
        <f t="shared" si="35"/>
        <v>12.435627867967963</v>
      </c>
    </row>
    <row r="1124" spans="2:8" x14ac:dyDescent="0.25">
      <c r="B1124" s="15">
        <v>1121</v>
      </c>
      <c r="C1124" s="15">
        <f>(Data!$G$5-B1124)/Data!$G$5</f>
        <v>0.25266666666666665</v>
      </c>
      <c r="D1124" s="15">
        <f>Data!$C$11^2/((Parameters!$E$4+Parameters!$E$6/C1124)^2+(Parameters!$E$5+Parameters!$E$7)^2)</f>
        <v>396.46899445453738</v>
      </c>
      <c r="E1124" s="15">
        <f t="shared" si="34"/>
        <v>19.911529184232371</v>
      </c>
      <c r="F1124" s="15">
        <f>3/(Data!$G$5*PI()/30)*D1124*Parameters!$E$6/C1124</f>
        <v>105.95620259364792</v>
      </c>
      <c r="G1124" s="15">
        <f>Data!$C$11/((((SQRT((Parameters!$E$6/C1124)^2+(Parameters!$E$7)^2))*1/(Parameters!$E$8))/((SQRT((Parameters!$E$6/C1124)^2+(Parameters!$E$7)^2))+1/(Parameters!$E$8)))+(SQRT((Parameters!$E$4)^2+(Parameters!$E$5)^2)))</f>
        <v>20.29996751847543</v>
      </c>
      <c r="H1124" s="15">
        <f t="shared" si="35"/>
        <v>12.43828820728679</v>
      </c>
    </row>
    <row r="1125" spans="2:8" x14ac:dyDescent="0.25">
      <c r="B1125" s="15">
        <v>1122</v>
      </c>
      <c r="C1125" s="15">
        <f>(Data!$G$5-B1125)/Data!$G$5</f>
        <v>0.252</v>
      </c>
      <c r="D1125" s="15">
        <f>Data!$C$11^2/((Parameters!$E$4+Parameters!$E$6/C1125)^2+(Parameters!$E$5+Parameters!$E$7)^2)</f>
        <v>395.15190366761652</v>
      </c>
      <c r="E1125" s="15">
        <f t="shared" si="34"/>
        <v>19.878428098509612</v>
      </c>
      <c r="F1125" s="15">
        <f>3/(Data!$G$5*PI()/30)*D1125*Parameters!$E$6/C1125</f>
        <v>105.8835867515634</v>
      </c>
      <c r="G1125" s="15">
        <f>Data!$C$11/((((SQRT((Parameters!$E$6/C1125)^2+(Parameters!$E$7)^2))*1/(Parameters!$E$8))/((SQRT((Parameters!$E$6/C1125)^2+(Parameters!$E$7)^2))+1/(Parameters!$E$8)))+(SQRT((Parameters!$E$4)^2+(Parameters!$E$5)^2)))</f>
        <v>20.269654492276949</v>
      </c>
      <c r="H1125" s="15">
        <f t="shared" si="35"/>
        <v>12.440851875464398</v>
      </c>
    </row>
    <row r="1126" spans="2:8" x14ac:dyDescent="0.25">
      <c r="B1126" s="15">
        <v>1123</v>
      </c>
      <c r="C1126" s="15">
        <f>(Data!$G$5-B1126)/Data!$G$5</f>
        <v>0.25133333333333335</v>
      </c>
      <c r="D1126" s="15">
        <f>Data!$C$11^2/((Parameters!$E$4+Parameters!$E$6/C1126)^2+(Parameters!$E$5+Parameters!$E$7)^2)</f>
        <v>393.83364946855028</v>
      </c>
      <c r="E1126" s="15">
        <f t="shared" si="34"/>
        <v>19.845242489537643</v>
      </c>
      <c r="F1126" s="15">
        <f>3/(Data!$G$5*PI()/30)*D1126*Parameters!$E$6/C1126</f>
        <v>105.81027310860026</v>
      </c>
      <c r="G1126" s="15">
        <f>Data!$C$11/((((SQRT((Parameters!$E$6/C1126)^2+(Parameters!$E$7)^2))*1/(Parameters!$E$8))/((SQRT((Parameters!$E$6/C1126)^2+(Parameters!$E$7)^2))+1/(Parameters!$E$8)))+(SQRT((Parameters!$E$4)^2+(Parameters!$E$5)^2)))</f>
        <v>20.239278082463258</v>
      </c>
      <c r="H1126" s="15">
        <f t="shared" si="35"/>
        <v>12.443318273433404</v>
      </c>
    </row>
    <row r="1127" spans="2:8" x14ac:dyDescent="0.25">
      <c r="B1127" s="15">
        <v>1124</v>
      </c>
      <c r="C1127" s="15">
        <f>(Data!$G$5-B1127)/Data!$G$5</f>
        <v>0.25066666666666665</v>
      </c>
      <c r="D1127" s="15">
        <f>Data!$C$11^2/((Parameters!$E$4+Parameters!$E$6/C1127)^2+(Parameters!$E$5+Parameters!$E$7)^2)</f>
        <v>392.51424046908875</v>
      </c>
      <c r="E1127" s="15">
        <f t="shared" si="34"/>
        <v>19.811972149917047</v>
      </c>
      <c r="F1127" s="15">
        <f>3/(Data!$G$5*PI()/30)*D1127*Parameters!$E$6/C1127</f>
        <v>105.73625841704848</v>
      </c>
      <c r="G1127" s="15">
        <f>Data!$C$11/((((SQRT((Parameters!$E$6/C1127)^2+(Parameters!$E$7)^2))*1/(Parameters!$E$8))/((SQRT((Parameters!$E$6/C1127)^2+(Parameters!$E$7)^2))+1/(Parameters!$E$8)))+(SQRT((Parameters!$E$4)^2+(Parameters!$E$5)^2)))</f>
        <v>20.20883815578734</v>
      </c>
      <c r="H1127" s="15">
        <f t="shared" si="35"/>
        <v>12.445686799701477</v>
      </c>
    </row>
    <row r="1128" spans="2:8" x14ac:dyDescent="0.25">
      <c r="B1128" s="15">
        <v>1125</v>
      </c>
      <c r="C1128" s="15">
        <f>(Data!$G$5-B1128)/Data!$G$5</f>
        <v>0.25</v>
      </c>
      <c r="D1128" s="15">
        <f>Data!$C$11^2/((Parameters!$E$4+Parameters!$E$6/C1128)^2+(Parameters!$E$5+Parameters!$E$7)^2)</f>
        <v>391.19368537577515</v>
      </c>
      <c r="E1128" s="15">
        <f t="shared" si="34"/>
        <v>19.778616872162097</v>
      </c>
      <c r="F1128" s="15">
        <f>3/(Data!$G$5*PI()/30)*D1128*Parameters!$E$6/C1128</f>
        <v>105.66153942015939</v>
      </c>
      <c r="G1128" s="15">
        <f>Data!$C$11/((((SQRT((Parameters!$E$6/C1128)^2+(Parameters!$E$7)^2))*1/(Parameters!$E$8))/((SQRT((Parameters!$E$6/C1128)^2+(Parameters!$E$7)^2))+1/(Parameters!$E$8)))+(SQRT((Parameters!$E$4)^2+(Parameters!$E$5)^2)))</f>
        <v>20.178334578774752</v>
      </c>
      <c r="H1128" s="15">
        <f t="shared" si="35"/>
        <v>12.447956850351041</v>
      </c>
    </row>
    <row r="1129" spans="2:8" x14ac:dyDescent="0.25">
      <c r="B1129" s="15">
        <v>1126</v>
      </c>
      <c r="C1129" s="15">
        <f>(Data!$G$5-B1129)/Data!$G$5</f>
        <v>0.24933333333333332</v>
      </c>
      <c r="D1129" s="15">
        <f>Data!$C$11^2/((Parameters!$E$4+Parameters!$E$6/C1129)^2+(Parameters!$E$5+Parameters!$E$7)^2)</f>
        <v>389.87199299053628</v>
      </c>
      <c r="E1129" s="15">
        <f t="shared" si="34"/>
        <v>19.745176448706054</v>
      </c>
      <c r="F1129" s="15">
        <f>3/(Data!$G$5*PI()/30)*D1129*Parameters!$E$6/C1129</f>
        <v>105.58611285218493</v>
      </c>
      <c r="G1129" s="15">
        <f>Data!$C$11/((((SQRT((Parameters!$E$6/C1129)^2+(Parameters!$E$7)^2))*1/(Parameters!$E$8))/((SQRT((Parameters!$E$6/C1129)^2+(Parameters!$E$7)^2))+1/(Parameters!$E$8)))+(SQRT((Parameters!$E$4)^2+(Parameters!$E$5)^2)))</f>
        <v>20.14776721772348</v>
      </c>
      <c r="H1129" s="15">
        <f t="shared" si="35"/>
        <v>12.45012781903918</v>
      </c>
    </row>
    <row r="1130" spans="2:8" x14ac:dyDescent="0.25">
      <c r="B1130" s="15">
        <v>1127</v>
      </c>
      <c r="C1130" s="15">
        <f>(Data!$G$5-B1130)/Data!$G$5</f>
        <v>0.24866666666666667</v>
      </c>
      <c r="D1130" s="15">
        <f>Data!$C$11^2/((Parameters!$E$4+Parameters!$E$6/C1130)^2+(Parameters!$E$5+Parameters!$E$7)^2)</f>
        <v>388.54917221127289</v>
      </c>
      <c r="E1130" s="15">
        <f t="shared" si="34"/>
        <v>19.711650671906522</v>
      </c>
      <c r="F1130" s="15">
        <f>3/(Data!$G$5*PI()/30)*D1130*Parameters!$E$6/C1130</f>
        <v>105.5099754384171</v>
      </c>
      <c r="G1130" s="15">
        <f>Data!$C$11/((((SQRT((Parameters!$E$6/C1130)^2+(Parameters!$E$7)^2))*1/(Parameters!$E$8))/((SQRT((Parameters!$E$6/C1130)^2+(Parameters!$E$7)^2))+1/(Parameters!$E$8)))+(SQRT((Parameters!$E$4)^2+(Parameters!$E$5)^2)))</f>
        <v>20.117135938703878</v>
      </c>
      <c r="H1130" s="15">
        <f t="shared" si="35"/>
        <v>12.452199096997585</v>
      </c>
    </row>
    <row r="1131" spans="2:8" x14ac:dyDescent="0.25">
      <c r="B1131" s="15">
        <v>1128</v>
      </c>
      <c r="C1131" s="15">
        <f>(Data!$G$5-B1131)/Data!$G$5</f>
        <v>0.248</v>
      </c>
      <c r="D1131" s="15">
        <f>Data!$C$11^2/((Parameters!$E$4+Parameters!$E$6/C1131)^2+(Parameters!$E$5+Parameters!$E$7)^2)</f>
        <v>387.22523203245396</v>
      </c>
      <c r="E1131" s="15">
        <f t="shared" si="34"/>
        <v>19.67803933405089</v>
      </c>
      <c r="F1131" s="15">
        <f>3/(Data!$G$5*PI()/30)*D1131*Parameters!$E$6/C1131</f>
        <v>105.43312389522953</v>
      </c>
      <c r="G1131" s="15">
        <f>Data!$C$11/((((SQRT((Parameters!$E$6/C1131)^2+(Parameters!$E$7)^2))*1/(Parameters!$E$8))/((SQRT((Parameters!$E$6/C1131)^2+(Parameters!$E$7)^2))+1/(Parameters!$E$8)))+(SQRT((Parameters!$E$4)^2+(Parameters!$E$5)^2)))</f>
        <v>20.086440607558572</v>
      </c>
      <c r="H1131" s="15">
        <f t="shared" si="35"/>
        <v>12.454170073032762</v>
      </c>
    </row>
    <row r="1132" spans="2:8" x14ac:dyDescent="0.25">
      <c r="B1132" s="15">
        <v>1129</v>
      </c>
      <c r="C1132" s="15">
        <f>(Data!$G$5-B1132)/Data!$G$5</f>
        <v>0.24733333333333332</v>
      </c>
      <c r="D1132" s="15">
        <f>Data!$C$11^2/((Parameters!$E$4+Parameters!$E$6/C1132)^2+(Parameters!$E$5+Parameters!$E$7)^2)</f>
        <v>385.9001815457093</v>
      </c>
      <c r="E1132" s="15">
        <f t="shared" si="34"/>
        <v>19.644342227361783</v>
      </c>
      <c r="F1132" s="15">
        <f>3/(Data!$G$5*PI()/30)*D1132*Parameters!$E$6/C1132</f>
        <v>105.35555493011894</v>
      </c>
      <c r="G1132" s="15">
        <f>Data!$C$11/((((SQRT((Parameters!$E$6/C1132)^2+(Parameters!$E$7)^2))*1/(Parameters!$E$8))/((SQRT((Parameters!$E$6/C1132)^2+(Parameters!$E$7)^2))+1/(Parameters!$E$8)))+(SQRT((Parameters!$E$4)^2+(Parameters!$E$5)^2)))</f>
        <v>20.055681089902368</v>
      </c>
      <c r="H1132" s="15">
        <f t="shared" si="35"/>
        <v>12.456040133526271</v>
      </c>
    </row>
    <row r="1133" spans="2:8" x14ac:dyDescent="0.25">
      <c r="B1133" s="15">
        <v>1130</v>
      </c>
      <c r="C1133" s="15">
        <f>(Data!$G$5-B1133)/Data!$G$5</f>
        <v>0.24666666666666667</v>
      </c>
      <c r="D1133" s="15">
        <f>Data!$C$11^2/((Parameters!$E$4+Parameters!$E$6/C1133)^2+(Parameters!$E$5+Parameters!$E$7)^2)</f>
        <v>384.57402994042604</v>
      </c>
      <c r="E1133" s="15">
        <f t="shared" si="34"/>
        <v>19.610559144002654</v>
      </c>
      <c r="F1133" s="15">
        <f>3/(Data!$G$5*PI()/30)*D1133*Parameters!$E$6/C1133</f>
        <v>105.27726524174847</v>
      </c>
      <c r="G1133" s="15">
        <f>Data!$C$11/((((SQRT((Parameters!$E$6/C1133)^2+(Parameters!$E$7)^2))*1/(Parameters!$E$8))/((SQRT((Parameters!$E$6/C1133)^2+(Parameters!$E$7)^2))+1/(Parameters!$E$8)))+(SQRT((Parameters!$E$4)^2+(Parameters!$E$5)^2)))</f>
        <v>20.024857251122139</v>
      </c>
      <c r="H1133" s="15">
        <f t="shared" si="35"/>
        <v>12.457808662435207</v>
      </c>
    </row>
    <row r="1134" spans="2:8" x14ac:dyDescent="0.25">
      <c r="B1134" s="15">
        <v>1131</v>
      </c>
      <c r="C1134" s="15">
        <f>(Data!$G$5-B1134)/Data!$G$5</f>
        <v>0.246</v>
      </c>
      <c r="D1134" s="15">
        <f>Data!$C$11^2/((Parameters!$E$4+Parameters!$E$6/C1134)^2+(Parameters!$E$5+Parameters!$E$7)^2)</f>
        <v>383.24678650434385</v>
      </c>
      <c r="E1134" s="15">
        <f t="shared" si="34"/>
        <v>19.576689876083339</v>
      </c>
      <c r="F1134" s="15">
        <f>3/(Data!$G$5*PI()/30)*D1134*Parameters!$E$6/C1134</f>
        <v>105.19825151999152</v>
      </c>
      <c r="G1134" s="15">
        <f>Data!$C$11/((((SQRT((Parameters!$E$6/C1134)^2+(Parameters!$E$7)^2))*1/(Parameters!$E$8))/((SQRT((Parameters!$E$6/C1134)^2+(Parameters!$E$7)^2))+1/(Parameters!$E$8)))+(SQRT((Parameters!$E$4)^2+(Parameters!$E$5)^2)))</f>
        <v>19.993968956376765</v>
      </c>
      <c r="H1134" s="15">
        <f t="shared" si="35"/>
        <v>12.459475041292762</v>
      </c>
    </row>
    <row r="1135" spans="2:8" x14ac:dyDescent="0.25">
      <c r="B1135" s="15">
        <v>1132</v>
      </c>
      <c r="C1135" s="15">
        <f>(Data!$G$5-B1135)/Data!$G$5</f>
        <v>0.24533333333333332</v>
      </c>
      <c r="D1135" s="15">
        <f>Data!$C$11^2/((Parameters!$E$4+Parameters!$E$6/C1135)^2+(Parameters!$E$5+Parameters!$E$7)^2)</f>
        <v>381.91846062415317</v>
      </c>
      <c r="E1135" s="15">
        <f t="shared" si="34"/>
        <v>19.54273421566576</v>
      </c>
      <c r="F1135" s="15">
        <f>3/(Data!$G$5*PI()/30)*D1135*Parameters!$E$6/C1135</f>
        <v>105.11851044597682</v>
      </c>
      <c r="G1135" s="15">
        <f>Data!$C$11/((((SQRT((Parameters!$E$6/C1135)^2+(Parameters!$E$7)^2))*1/(Parameters!$E$8))/((SQRT((Parameters!$E$6/C1135)^2+(Parameters!$E$7)^2))+1/(Parameters!$E$8)))+(SQRT((Parameters!$E$4)^2+(Parameters!$E$5)^2)))</f>
        <v>19.963016070597039</v>
      </c>
      <c r="H1135" s="15">
        <f t="shared" si="35"/>
        <v>12.461038649208973</v>
      </c>
    </row>
    <row r="1136" spans="2:8" x14ac:dyDescent="0.25">
      <c r="B1136" s="15">
        <v>1133</v>
      </c>
      <c r="C1136" s="15">
        <f>(Data!$G$5-B1136)/Data!$G$5</f>
        <v>0.24466666666666667</v>
      </c>
      <c r="D1136" s="15">
        <f>Data!$C$11^2/((Parameters!$E$4+Parameters!$E$6/C1136)^2+(Parameters!$E$5+Parameters!$E$7)^2)</f>
        <v>380.58906178609487</v>
      </c>
      <c r="E1136" s="15">
        <f t="shared" si="34"/>
        <v>19.50869195476967</v>
      </c>
      <c r="F1136" s="15">
        <f>3/(Data!$G$5*PI()/30)*D1136*Parameters!$E$6/C1136</f>
        <v>105.03803869213482</v>
      </c>
      <c r="G1136" s="15">
        <f>Data!$C$11/((((SQRT((Parameters!$E$6/C1136)^2+(Parameters!$E$7)^2))*1/(Parameters!$E$8))/((SQRT((Parameters!$E$6/C1136)^2+(Parameters!$E$7)^2))+1/(Parameters!$E$8)))+(SQRT((Parameters!$E$4)^2+(Parameters!$E$5)^2)))</f>
        <v>19.931998458485559</v>
      </c>
      <c r="H1136" s="15">
        <f t="shared" si="35"/>
        <v>12.462498862871639</v>
      </c>
    </row>
    <row r="1137" spans="2:8" x14ac:dyDescent="0.25">
      <c r="B1137" s="15">
        <v>1134</v>
      </c>
      <c r="C1137" s="15">
        <f>(Data!$G$5-B1137)/Data!$G$5</f>
        <v>0.24399999999999999</v>
      </c>
      <c r="D1137" s="15">
        <f>Data!$C$11^2/((Parameters!$E$4+Parameters!$E$6/C1137)^2+(Parameters!$E$5+Parameters!$E$7)^2)</f>
        <v>379.25859957655837</v>
      </c>
      <c r="E1137" s="15">
        <f t="shared" si="34"/>
        <v>19.474562885378411</v>
      </c>
      <c r="F1137" s="15">
        <f>3/(Data!$G$5*PI()/30)*D1137*Parameters!$E$6/C1137</f>
        <v>104.95683292224447</v>
      </c>
      <c r="G1137" s="15">
        <f>Data!$C$11/((((SQRT((Parameters!$E$6/C1137)^2+(Parameters!$E$7)^2))*1/(Parameters!$E$8))/((SQRT((Parameters!$E$6/C1137)^2+(Parameters!$E$7)^2))+1/(Parameters!$E$8)))+(SQRT((Parameters!$E$4)^2+(Parameters!$E$5)^2)))</f>
        <v>19.900915984516676</v>
      </c>
      <c r="H1137" s="15">
        <f t="shared" si="35"/>
        <v>12.46385505654732</v>
      </c>
    </row>
    <row r="1138" spans="2:8" x14ac:dyDescent="0.25">
      <c r="B1138" s="15">
        <v>1135</v>
      </c>
      <c r="C1138" s="15">
        <f>(Data!$G$5-B1138)/Data!$G$5</f>
        <v>0.24333333333333335</v>
      </c>
      <c r="D1138" s="15">
        <f>Data!$C$11^2/((Parameters!$E$4+Parameters!$E$6/C1138)^2+(Parameters!$E$5+Parameters!$E$7)^2)</f>
        <v>377.92708368268393</v>
      </c>
      <c r="E1138" s="15">
        <f t="shared" si="34"/>
        <v>19.440346799444807</v>
      </c>
      <c r="F1138" s="15">
        <f>3/(Data!$G$5*PI()/30)*D1138*Parameters!$E$6/C1138</f>
        <v>104.87488979148171</v>
      </c>
      <c r="G1138" s="15">
        <f>Data!$C$11/((((SQRT((Parameters!$E$6/C1138)^2+(Parameters!$E$7)^2))*1/(Parameters!$E$8))/((SQRT((Parameters!$E$6/C1138)^2+(Parameters!$E$7)^2))+1/(Parameters!$E$8)))+(SQRT((Parameters!$E$4)^2+(Parameters!$E$5)^2)))</f>
        <v>19.869768512936371</v>
      </c>
      <c r="H1138" s="15">
        <f t="shared" si="35"/>
        <v>12.465106602082582</v>
      </c>
    </row>
    <row r="1139" spans="2:8" x14ac:dyDescent="0.25">
      <c r="B1139" s="15">
        <v>1136</v>
      </c>
      <c r="C1139" s="15">
        <f>(Data!$G$5-B1139)/Data!$G$5</f>
        <v>0.24266666666666667</v>
      </c>
      <c r="D1139" s="15">
        <f>Data!$C$11^2/((Parameters!$E$4+Parameters!$E$6/C1139)^2+(Parameters!$E$5+Parameters!$E$7)^2)</f>
        <v>376.59452389296433</v>
      </c>
      <c r="E1139" s="15">
        <f t="shared" si="34"/>
        <v>19.406043488897069</v>
      </c>
      <c r="F1139" s="15">
        <f>3/(Data!$G$5*PI()/30)*D1139*Parameters!$E$6/C1139</f>
        <v>104.79220594646891</v>
      </c>
      <c r="G1139" s="15">
        <f>Data!$C$11/((((SQRT((Parameters!$E$6/C1139)^2+(Parameters!$E$7)^2))*1/(Parameters!$E$8))/((SQRT((Parameters!$E$6/C1139)^2+(Parameters!$E$7)^2))+1/(Parameters!$E$8)))+(SQRT((Parameters!$E$4)^2+(Parameters!$E$5)^2)))</f>
        <v>19.838555907762213</v>
      </c>
      <c r="H1139" s="15">
        <f t="shared" si="35"/>
        <v>12.46625286890537</v>
      </c>
    </row>
    <row r="1140" spans="2:8" x14ac:dyDescent="0.25">
      <c r="B1140" s="15">
        <v>1137</v>
      </c>
      <c r="C1140" s="15">
        <f>(Data!$G$5-B1140)/Data!$G$5</f>
        <v>0.24199999999999999</v>
      </c>
      <c r="D1140" s="15">
        <f>Data!$C$11^2/((Parameters!$E$4+Parameters!$E$6/C1140)^2+(Parameters!$E$5+Parameters!$E$7)^2)</f>
        <v>375.26093009784819</v>
      </c>
      <c r="E1140" s="15">
        <f t="shared" si="34"/>
        <v>19.371652745644813</v>
      </c>
      <c r="F1140" s="15">
        <f>3/(Data!$G$5*PI()/30)*D1140*Parameters!$E$6/C1140</f>
        <v>104.70877802532516</v>
      </c>
      <c r="G1140" s="15">
        <f>Data!$C$11/((((SQRT((Parameters!$E$6/C1140)^2+(Parameters!$E$7)^2))*1/(Parameters!$E$8))/((SQRT((Parameters!$E$6/C1140)^2+(Parameters!$E$7)^2))+1/(Parameters!$E$8)))+(SQRT((Parameters!$E$4)^2+(Parameters!$E$5)^2)))</f>
        <v>19.807278032783248</v>
      </c>
      <c r="H1140" s="15">
        <f t="shared" si="35"/>
        <v>12.467293224026511</v>
      </c>
    </row>
    <row r="1141" spans="2:8" x14ac:dyDescent="0.25">
      <c r="B1141" s="15">
        <v>1138</v>
      </c>
      <c r="C1141" s="15">
        <f>(Data!$G$5-B1141)/Data!$G$5</f>
        <v>0.24133333333333334</v>
      </c>
      <c r="D1141" s="15">
        <f>Data!$C$11^2/((Parameters!$E$4+Parameters!$E$6/C1141)^2+(Parameters!$E$5+Parameters!$E$7)^2)</f>
        <v>373.92631229034293</v>
      </c>
      <c r="E1141" s="15">
        <f t="shared" si="34"/>
        <v>19.33717436158507</v>
      </c>
      <c r="F1141" s="15">
        <f>3/(Data!$G$5*PI()/30)*D1141*Parameters!$E$6/C1141</f>
        <v>104.62460265771773</v>
      </c>
      <c r="G1141" s="15">
        <f>Data!$C$11/((((SQRT((Parameters!$E$6/C1141)^2+(Parameters!$E$7)^2))*1/(Parameters!$E$8))/((SQRT((Parameters!$E$6/C1141)^2+(Parameters!$E$7)^2))+1/(Parameters!$E$8)))+(SQRT((Parameters!$E$4)^2+(Parameters!$E$5)^2)))</f>
        <v>19.77593475155992</v>
      </c>
      <c r="H1141" s="15">
        <f t="shared" si="35"/>
        <v>12.468227032041398</v>
      </c>
    </row>
    <row r="1142" spans="2:8" x14ac:dyDescent="0.25">
      <c r="B1142" s="15">
        <v>1139</v>
      </c>
      <c r="C1142" s="15">
        <f>(Data!$G$5-B1142)/Data!$G$5</f>
        <v>0.24066666666666667</v>
      </c>
      <c r="D1142" s="15">
        <f>Data!$C$11^2/((Parameters!$E$4+Parameters!$E$6/C1142)^2+(Parameters!$E$5+Parameters!$E$7)^2)</f>
        <v>372.59068056662153</v>
      </c>
      <c r="E1142" s="15">
        <f t="shared" si="34"/>
        <v>19.302608128608462</v>
      </c>
      <c r="F1142" s="15">
        <f>3/(Data!$G$5*PI()/30)*D1142*Parameters!$E$6/C1142</f>
        <v>104.53967646491515</v>
      </c>
      <c r="G1142" s="15">
        <f>Data!$C$11/((((SQRT((Parameters!$E$6/C1142)^2+(Parameters!$E$7)^2))*1/(Parameters!$E$8))/((SQRT((Parameters!$E$6/C1142)^2+(Parameters!$E$7)^2))+1/(Parameters!$E$8)))+(SQRT((Parameters!$E$4)^2+(Parameters!$E$5)^2)))</f>
        <v>19.744525927424007</v>
      </c>
      <c r="H1142" s="15">
        <f t="shared" si="35"/>
        <v>12.469053655131892</v>
      </c>
    </row>
    <row r="1143" spans="2:8" x14ac:dyDescent="0.25">
      <c r="B1143" s="15">
        <v>1140</v>
      </c>
      <c r="C1143" s="15">
        <f>(Data!$G$5-B1143)/Data!$G$5</f>
        <v>0.24</v>
      </c>
      <c r="D1143" s="15">
        <f>Data!$C$11^2/((Parameters!$E$4+Parameters!$E$6/C1143)^2+(Parameters!$E$5+Parameters!$E$7)^2)</f>
        <v>371.25404512662641</v>
      </c>
      <c r="E1143" s="15">
        <f t="shared" si="34"/>
        <v>19.267953838605344</v>
      </c>
      <c r="F1143" s="15">
        <f>3/(Data!$G$5*PI()/30)*D1143*Parameters!$E$6/C1143</f>
        <v>104.45399605984049</v>
      </c>
      <c r="G1143" s="15">
        <f>Data!$C$11/((((SQRT((Parameters!$E$6/C1143)^2+(Parameters!$E$7)^2))*1/(Parameters!$E$8))/((SQRT((Parameters!$E$6/C1143)^2+(Parameters!$E$7)^2))+1/(Parameters!$E$8)))+(SQRT((Parameters!$E$4)^2+(Parameters!$E$5)^2)))</f>
        <v>19.713051423478543</v>
      </c>
      <c r="H1143" s="15">
        <f t="shared" si="35"/>
        <v>12.469772453068298</v>
      </c>
    </row>
    <row r="1144" spans="2:8" x14ac:dyDescent="0.25">
      <c r="B1144" s="15">
        <v>1141</v>
      </c>
      <c r="C1144" s="15">
        <f>(Data!$G$5-B1144)/Data!$G$5</f>
        <v>0.23933333333333334</v>
      </c>
      <c r="D1144" s="15">
        <f>Data!$C$11^2/((Parameters!$E$4+Parameters!$E$6/C1144)^2+(Parameters!$E$5+Parameters!$E$7)^2)</f>
        <v>369.91641627467743</v>
      </c>
      <c r="E1144" s="15">
        <f t="shared" si="34"/>
        <v>19.233211283472073</v>
      </c>
      <c r="F1144" s="15">
        <f>3/(Data!$G$5*PI()/30)*D1144*Parameters!$E$6/C1144</f>
        <v>104.36755804712665</v>
      </c>
      <c r="G1144" s="15">
        <f>Data!$C$11/((((SQRT((Parameters!$E$6/C1144)^2+(Parameters!$E$7)^2))*1/(Parameters!$E$8))/((SQRT((Parameters!$E$6/C1144)^2+(Parameters!$E$7)^2))+1/(Parameters!$E$8)))+(SQRT((Parameters!$E$4)^2+(Parameters!$E$5)^2)))</f>
        <v>19.681511102597717</v>
      </c>
      <c r="H1144" s="15">
        <f t="shared" si="35"/>
        <v>12.470382783211589</v>
      </c>
    </row>
    <row r="1145" spans="2:8" x14ac:dyDescent="0.25">
      <c r="B1145" s="15">
        <v>1142</v>
      </c>
      <c r="C1145" s="15">
        <f>(Data!$G$5-B1145)/Data!$G$5</f>
        <v>0.23866666666666667</v>
      </c>
      <c r="D1145" s="15">
        <f>Data!$C$11^2/((Parameters!$E$4+Parameters!$E$6/C1145)^2+(Parameters!$E$5+Parameters!$E$7)^2)</f>
        <v>368.57780442007908</v>
      </c>
      <c r="E1145" s="15">
        <f t="shared" si="34"/>
        <v>19.198380255117332</v>
      </c>
      <c r="F1145" s="15">
        <f>3/(Data!$G$5*PI()/30)*D1145*Parameters!$E$6/C1145</f>
        <v>104.28035902317239</v>
      </c>
      <c r="G1145" s="15">
        <f>Data!$C$11/((((SQRT((Parameters!$E$6/C1145)^2+(Parameters!$E$7)^2))*1/(Parameters!$E$8))/((SQRT((Parameters!$E$6/C1145)^2+(Parameters!$E$7)^2))+1/(Parameters!$E$8)))+(SQRT((Parameters!$E$4)^2+(Parameters!$E$5)^2)))</f>
        <v>19.649904827426816</v>
      </c>
      <c r="H1145" s="15">
        <f t="shared" si="35"/>
        <v>12.470884000515765</v>
      </c>
    </row>
    <row r="1146" spans="2:8" x14ac:dyDescent="0.25">
      <c r="B1146" s="15">
        <v>1143</v>
      </c>
      <c r="C1146" s="15">
        <f>(Data!$G$5-B1146)/Data!$G$5</f>
        <v>0.23799999999999999</v>
      </c>
      <c r="D1146" s="15">
        <f>Data!$C$11^2/((Parameters!$E$4+Parameters!$E$6/C1146)^2+(Parameters!$E$5+Parameters!$E$7)^2)</f>
        <v>367.2382200777285</v>
      </c>
      <c r="E1146" s="15">
        <f t="shared" si="34"/>
        <v>19.163460545468517</v>
      </c>
      <c r="F1146" s="15">
        <f>3/(Data!$G$5*PI()/30)*D1146*Parameters!$E$6/C1146</f>
        <v>104.19239557619956</v>
      </c>
      <c r="G1146" s="15">
        <f>Data!$C$11/((((SQRT((Parameters!$E$6/C1146)^2+(Parameters!$E$7)^2))*1/(Parameters!$E$8))/((SQRT((Parameters!$E$6/C1146)^2+(Parameters!$E$7)^2))+1/(Parameters!$E$8)))+(SQRT((Parameters!$E$4)^2+(Parameters!$E$5)^2)))</f>
        <v>19.618232460382167</v>
      </c>
      <c r="H1146" s="15">
        <f t="shared" si="35"/>
        <v>12.4712754575304</v>
      </c>
    </row>
    <row r="1147" spans="2:8" x14ac:dyDescent="0.25">
      <c r="B1147" s="15">
        <v>1144</v>
      </c>
      <c r="C1147" s="15">
        <f>(Data!$G$5-B1147)/Data!$G$5</f>
        <v>0.23733333333333334</v>
      </c>
      <c r="D1147" s="15">
        <f>Data!$C$11^2/((Parameters!$E$4+Parameters!$E$6/C1147)^2+(Parameters!$E$5+Parameters!$E$7)^2)</f>
        <v>365.89767386872478</v>
      </c>
      <c r="E1147" s="15">
        <f t="shared" si="34"/>
        <v>19.128451946478176</v>
      </c>
      <c r="F1147" s="15">
        <f>3/(Data!$G$5*PI()/30)*D1147*Parameters!$E$6/C1147</f>
        <v>104.10366428631143</v>
      </c>
      <c r="G1147" s="15">
        <f>Data!$C$11/((((SQRT((Parameters!$E$6/C1147)^2+(Parameters!$E$7)^2))*1/(Parameters!$E$8))/((SQRT((Parameters!$E$6/C1147)^2+(Parameters!$E$7)^2))+1/(Parameters!$E$8)))+(SQRT((Parameters!$E$4)^2+(Parameters!$E$5)^2)))</f>
        <v>19.586493863651029</v>
      </c>
      <c r="H1147" s="15">
        <f t="shared" si="35"/>
        <v>12.471556504403345</v>
      </c>
    </row>
    <row r="1148" spans="2:8" x14ac:dyDescent="0.25">
      <c r="B1148" s="15">
        <v>1145</v>
      </c>
      <c r="C1148" s="15">
        <f>(Data!$G$5-B1148)/Data!$G$5</f>
        <v>0.23666666666666666</v>
      </c>
      <c r="D1148" s="15">
        <f>Data!$C$11^2/((Parameters!$E$4+Parameters!$E$6/C1148)^2+(Parameters!$E$5+Parameters!$E$7)^2)</f>
        <v>364.55617652097845</v>
      </c>
      <c r="E1148" s="15">
        <f t="shared" si="34"/>
        <v>19.093354250130552</v>
      </c>
      <c r="F1148" s="15">
        <f>3/(Data!$G$5*PI()/30)*D1148*Parameters!$E$6/C1148</f>
        <v>104.01416172555253</v>
      </c>
      <c r="G1148" s="15">
        <f>Data!$C$11/((((SQRT((Parameters!$E$6/C1148)^2+(Parameters!$E$7)^2))*1/(Parameters!$E$8))/((SQRT((Parameters!$E$6/C1148)^2+(Parameters!$E$7)^2))+1/(Parameters!$E$8)))+(SQRT((Parameters!$E$4)^2+(Parameters!$E$5)^2)))</f>
        <v>19.554688899191543</v>
      </c>
      <c r="H1148" s="15">
        <f t="shared" si="35"/>
        <v>12.471726488883647</v>
      </c>
    </row>
    <row r="1149" spans="2:8" x14ac:dyDescent="0.25">
      <c r="B1149" s="15">
        <v>1146</v>
      </c>
      <c r="C1149" s="15">
        <f>(Data!$G$5-B1149)/Data!$G$5</f>
        <v>0.23599999999999999</v>
      </c>
      <c r="D1149" s="15">
        <f>Data!$C$11^2/((Parameters!$E$4+Parameters!$E$6/C1149)^2+(Parameters!$E$5+Parameters!$E$7)^2)</f>
        <v>363.21373886982195</v>
      </c>
      <c r="E1149" s="15">
        <f t="shared" si="34"/>
        <v>19.058167248448157</v>
      </c>
      <c r="F1149" s="15">
        <f>3/(Data!$G$5*PI()/30)*D1149*Parameters!$E$6/C1149</f>
        <v>103.92388445796918</v>
      </c>
      <c r="G1149" s="15">
        <f>Data!$C$11/((((SQRT((Parameters!$E$6/C1149)^2+(Parameters!$E$7)^2))*1/(Parameters!$E$8))/((SQRT((Parameters!$E$6/C1149)^2+(Parameters!$E$7)^2))+1/(Parameters!$E$8)))+(SQRT((Parameters!$E$4)^2+(Parameters!$E$5)^2)))</f>
        <v>19.522817428732658</v>
      </c>
      <c r="H1149" s="15">
        <f t="shared" si="35"/>
        <v>12.471784756324611</v>
      </c>
    </row>
    <row r="1150" spans="2:8" x14ac:dyDescent="0.25">
      <c r="B1150" s="15">
        <v>1147</v>
      </c>
      <c r="C1150" s="15">
        <f>(Data!$G$5-B1150)/Data!$G$5</f>
        <v>0.23533333333333334</v>
      </c>
      <c r="D1150" s="15">
        <f>Data!$C$11^2/((Parameters!$E$4+Parameters!$E$6/C1150)^2+(Parameters!$E$5+Parameters!$E$7)^2)</f>
        <v>361.87037185862101</v>
      </c>
      <c r="E1150" s="15">
        <f t="shared" si="34"/>
        <v>19.022890733498446</v>
      </c>
      <c r="F1150" s="15">
        <f>3/(Data!$G$5*PI()/30)*D1150*Parameters!$E$6/C1150</f>
        <v>103.83282903967186</v>
      </c>
      <c r="G1150" s="15">
        <f>Data!$C$11/((((SQRT((Parameters!$E$6/C1150)^2+(Parameters!$E$7)^2))*1/(Parameters!$E$8))/((SQRT((Parameters!$E$6/C1150)^2+(Parameters!$E$7)^2))+1/(Parameters!$E$8)))+(SQRT((Parameters!$E$4)^2+(Parameters!$E$5)^2)))</f>
        <v>19.490879313774059</v>
      </c>
      <c r="H1150" s="15">
        <f t="shared" si="35"/>
        <v>12.471730649687078</v>
      </c>
    </row>
    <row r="1151" spans="2:8" x14ac:dyDescent="0.25">
      <c r="B1151" s="15">
        <v>1148</v>
      </c>
      <c r="C1151" s="15">
        <f>(Data!$G$5-B1151)/Data!$G$5</f>
        <v>0.23466666666666666</v>
      </c>
      <c r="D1151" s="15">
        <f>Data!$C$11^2/((Parameters!$E$4+Parameters!$E$6/C1151)^2+(Parameters!$E$5+Parameters!$E$7)^2)</f>
        <v>360.52608653938512</v>
      </c>
      <c r="E1151" s="15">
        <f t="shared" si="34"/>
        <v>18.987524497400525</v>
      </c>
      <c r="F1151" s="15">
        <f>3/(Data!$G$5*PI()/30)*D1151*Parameters!$E$6/C1151</f>
        <v>103.74099201889807</v>
      </c>
      <c r="G1151" s="15">
        <f>Data!$C$11/((((SQRT((Parameters!$E$6/C1151)^2+(Parameters!$E$7)^2))*1/(Parameters!$E$8))/((SQRT((Parameters!$E$6/C1151)^2+(Parameters!$E$7)^2))+1/(Parameters!$E$8)))+(SQRT((Parameters!$E$4)^2+(Parameters!$E$5)^2)))</f>
        <v>19.458874415586106</v>
      </c>
      <c r="H1151" s="15">
        <f t="shared" si="35"/>
        <v>12.471563509542843</v>
      </c>
    </row>
    <row r="1152" spans="2:8" x14ac:dyDescent="0.25">
      <c r="B1152" s="15">
        <v>1149</v>
      </c>
      <c r="C1152" s="15">
        <f>(Data!$G$5-B1152)/Data!$G$5</f>
        <v>0.23400000000000001</v>
      </c>
      <c r="D1152" s="15">
        <f>Data!$C$11^2/((Parameters!$E$4+Parameters!$E$6/C1152)^2+(Parameters!$E$5+Parameters!$E$7)^2)</f>
        <v>359.18089407338056</v>
      </c>
      <c r="E1152" s="15">
        <f t="shared" si="34"/>
        <v>18.952068332331976</v>
      </c>
      <c r="F1152" s="15">
        <f>3/(Data!$G$5*PI()/30)*D1152*Parameters!$E$6/C1152</f>
        <v>103.64836993607703</v>
      </c>
      <c r="G1152" s="15">
        <f>Data!$C$11/((((SQRT((Parameters!$E$6/C1152)^2+(Parameters!$E$7)^2))*1/(Parameters!$E$8))/((SQRT((Parameters!$E$6/C1152)^2+(Parameters!$E$7)^2))+1/(Parameters!$E$8)))+(SQRT((Parameters!$E$4)^2+(Parameters!$E$5)^2)))</f>
        <v>19.426802595209754</v>
      </c>
      <c r="H1152" s="15">
        <f t="shared" si="35"/>
        <v>12.471282674078319</v>
      </c>
    </row>
    <row r="1153" spans="2:8" x14ac:dyDescent="0.25">
      <c r="B1153" s="15">
        <v>1150</v>
      </c>
      <c r="C1153" s="15">
        <f>(Data!$G$5-B1153)/Data!$G$5</f>
        <v>0.23333333333333334</v>
      </c>
      <c r="D1153" s="15">
        <f>Data!$C$11^2/((Parameters!$E$4+Parameters!$E$6/C1153)^2+(Parameters!$E$5+Parameters!$E$7)^2)</f>
        <v>357.83480573174262</v>
      </c>
      <c r="E1153" s="15">
        <f t="shared" si="34"/>
        <v>18.916522030535702</v>
      </c>
      <c r="F1153" s="15">
        <f>3/(Data!$G$5*PI()/30)*D1153*Parameters!$E$6/C1153</f>
        <v>103.55495932389543</v>
      </c>
      <c r="G1153" s="15">
        <f>Data!$C$11/((((SQRT((Parameters!$E$6/C1153)^2+(Parameters!$E$7)^2))*1/(Parameters!$E$8))/((SQRT((Parameters!$E$6/C1153)^2+(Parameters!$E$7)^2))+1/(Parameters!$E$8)))+(SQRT((Parameters!$E$4)^2+(Parameters!$E$5)^2)))</f>
        <v>19.394663713456517</v>
      </c>
      <c r="H1153" s="15">
        <f t="shared" si="35"/>
        <v>12.470887479098357</v>
      </c>
    </row>
    <row r="1154" spans="2:8" x14ac:dyDescent="0.25">
      <c r="B1154" s="15">
        <v>1151</v>
      </c>
      <c r="C1154" s="15">
        <f>(Data!$G$5-B1154)/Data!$G$5</f>
        <v>0.23266666666666666</v>
      </c>
      <c r="D1154" s="15">
        <f>Data!$C$11^2/((Parameters!$E$4+Parameters!$E$6/C1154)^2+(Parameters!$E$5+Parameters!$E$7)^2)</f>
        <v>356.48783289608809</v>
      </c>
      <c r="E1154" s="15">
        <f t="shared" si="34"/>
        <v>18.880885384326874</v>
      </c>
      <c r="F1154" s="15">
        <f>3/(Data!$G$5*PI()/30)*D1154*Parameters!$E$6/C1154</f>
        <v>103.46075670736407</v>
      </c>
      <c r="G1154" s="15">
        <f>Data!$C$11/((((SQRT((Parameters!$E$6/C1154)^2+(Parameters!$E$7)^2))*1/(Parameters!$E$8))/((SQRT((Parameters!$E$6/C1154)^2+(Parameters!$E$7)^2))+1/(Parameters!$E$8)))+(SQRT((Parameters!$E$4)^2+(Parameters!$E$5)^2)))</f>
        <v>19.362457630908356</v>
      </c>
      <c r="H1154" s="15">
        <f t="shared" si="35"/>
        <v>12.470377258030233</v>
      </c>
    </row>
    <row r="1155" spans="2:8" x14ac:dyDescent="0.25">
      <c r="B1155" s="15">
        <v>1152</v>
      </c>
      <c r="C1155" s="15">
        <f>(Data!$G$5-B1155)/Data!$G$5</f>
        <v>0.23200000000000001</v>
      </c>
      <c r="D1155" s="15">
        <f>Data!$C$11^2/((Parameters!$E$4+Parameters!$E$6/C1155)^2+(Parameters!$E$5+Parameters!$E$7)^2)</f>
        <v>355.13998705912974</v>
      </c>
      <c r="E1155" s="15">
        <f t="shared" si="34"/>
        <v>18.845158186099944</v>
      </c>
      <c r="F1155" s="15">
        <f>3/(Data!$G$5*PI()/30)*D1155*Parameters!$E$6/C1155</f>
        <v>103.36575860388666</v>
      </c>
      <c r="G1155" s="15">
        <f>Data!$C$11/((((SQRT((Parameters!$E$6/C1155)^2+(Parameters!$E$7)^2))*1/(Parameters!$E$8))/((SQRT((Parameters!$E$6/C1155)^2+(Parameters!$E$7)^2))+1/(Parameters!$E$8)))+(SQRT((Parameters!$E$4)^2+(Parameters!$E$5)^2)))</f>
        <v>19.330184207917672</v>
      </c>
      <c r="H1155" s="15">
        <f t="shared" si="35"/>
        <v>12.469751341927921</v>
      </c>
    </row>
    <row r="1156" spans="2:8" x14ac:dyDescent="0.25">
      <c r="B1156" s="15">
        <v>1153</v>
      </c>
      <c r="C1156" s="15">
        <f>(Data!$G$5-B1156)/Data!$G$5</f>
        <v>0.23133333333333334</v>
      </c>
      <c r="D1156" s="15">
        <f>Data!$C$11^2/((Parameters!$E$4+Parameters!$E$6/C1156)^2+(Parameters!$E$5+Parameters!$E$7)^2)</f>
        <v>353.79127982528803</v>
      </c>
      <c r="E1156" s="15">
        <f t="shared" ref="E1156:E1219" si="36">SQRT(D1156)</f>
        <v>18.80934022833571</v>
      </c>
      <c r="F1156" s="15">
        <f>3/(Data!$G$5*PI()/30)*D1156*Parameters!$E$6/C1156</f>
        <v>103.26996152332859</v>
      </c>
      <c r="G1156" s="15">
        <f>Data!$C$11/((((SQRT((Parameters!$E$6/C1156)^2+(Parameters!$E$7)^2))*1/(Parameters!$E$8))/((SQRT((Parameters!$E$6/C1156)^2+(Parameters!$E$7)^2))+1/(Parameters!$E$8)))+(SQRT((Parameters!$E$4)^2+(Parameters!$E$5)^2)))</f>
        <v>19.297843304607206</v>
      </c>
      <c r="H1156" s="15">
        <f t="shared" ref="H1156:H1219" si="37">(F1156*B1156*PI()/30)/1000</f>
        <v>12.469009059476424</v>
      </c>
    </row>
    <row r="1157" spans="2:8" x14ac:dyDescent="0.25">
      <c r="B1157" s="15">
        <v>1154</v>
      </c>
      <c r="C1157" s="15">
        <f>(Data!$G$5-B1157)/Data!$G$5</f>
        <v>0.23066666666666666</v>
      </c>
      <c r="D1157" s="15">
        <f>Data!$C$11^2/((Parameters!$E$4+Parameters!$E$6/C1157)^2+(Parameters!$E$5+Parameters!$E$7)^2)</f>
        <v>352.44172291130712</v>
      </c>
      <c r="E1157" s="15">
        <f t="shared" si="36"/>
        <v>18.77343130360849</v>
      </c>
      <c r="F1157" s="15">
        <f>3/(Data!$G$5*PI()/30)*D1157*Parameters!$E$6/C1157</f>
        <v>103.17336196808834</v>
      </c>
      <c r="G1157" s="15">
        <f>Data!$C$11/((((SQRT((Parameters!$E$6/C1157)^2+(Parameters!$E$7)^2))*1/(Parameters!$E$8))/((SQRT((Parameters!$E$6/C1157)^2+(Parameters!$E$7)^2))+1/(Parameters!$E$8)))+(SQRT((Parameters!$E$4)^2+(Parameters!$E$5)^2)))</f>
        <v>19.265434780869981</v>
      </c>
      <c r="H1157" s="15">
        <f t="shared" si="37"/>
        <v>12.468149736996445</v>
      </c>
    </row>
    <row r="1158" spans="2:8" x14ac:dyDescent="0.25">
      <c r="B1158" s="15">
        <v>1155</v>
      </c>
      <c r="C1158" s="15">
        <f>(Data!$G$5-B1158)/Data!$G$5</f>
        <v>0.23</v>
      </c>
      <c r="D1158" s="15">
        <f>Data!$C$11^2/((Parameters!$E$4+Parameters!$E$6/C1158)^2+(Parameters!$E$5+Parameters!$E$7)^2)</f>
        <v>351.09132814686768</v>
      </c>
      <c r="E1158" s="15">
        <f t="shared" si="36"/>
        <v>18.737431204593324</v>
      </c>
      <c r="F1158" s="15">
        <f>3/(Data!$G$5*PI()/30)*D1158*Parameters!$E$6/C1158</f>
        <v>103.07595643316925</v>
      </c>
      <c r="G1158" s="15">
        <f>Data!$C$11/((((SQRT((Parameters!$E$6/C1158)^2+(Parameters!$E$7)^2))*1/(Parameters!$E$8))/((SQRT((Parameters!$E$6/C1158)^2+(Parameters!$E$7)^2))+1/(Parameters!$E$8)))+(SQRT((Parameters!$E$4)^2+(Parameters!$E$5)^2)))</f>
        <v>19.232958496369275</v>
      </c>
      <c r="H1158" s="15">
        <f t="shared" si="37"/>
        <v>12.467172698449165</v>
      </c>
    </row>
    <row r="1159" spans="2:8" x14ac:dyDescent="0.25">
      <c r="B1159" s="15">
        <v>1156</v>
      </c>
      <c r="C1159" s="15">
        <f>(Data!$G$5-B1159)/Data!$G$5</f>
        <v>0.22933333333333333</v>
      </c>
      <c r="D1159" s="15">
        <f>Data!$C$11^2/((Parameters!$E$4+Parameters!$E$6/C1159)^2+(Parameters!$E$5+Parameters!$E$7)^2)</f>
        <v>349.74010747520146</v>
      </c>
      <c r="E1159" s="15">
        <f t="shared" si="36"/>
        <v>18.701339724073286</v>
      </c>
      <c r="F1159" s="15">
        <f>3/(Data!$G$5*PI()/30)*D1159*Parameters!$E$6/C1159</f>
        <v>102.97774140625299</v>
      </c>
      <c r="G1159" s="15">
        <f>Data!$C$11/((((SQRT((Parameters!$E$6/C1159)^2+(Parameters!$E$7)^2))*1/(Parameters!$E$8))/((SQRT((Parameters!$E$6/C1159)^2+(Parameters!$E$7)^2))+1/(Parameters!$E$8)))+(SQRT((Parameters!$E$4)^2+(Parameters!$E$5)^2)))</f>
        <v>19.200414310538527</v>
      </c>
      <c r="H1159" s="15">
        <f t="shared" si="37"/>
        <v>12.46607726544126</v>
      </c>
    </row>
    <row r="1160" spans="2:8" x14ac:dyDescent="0.25">
      <c r="B1160" s="15">
        <v>1157</v>
      </c>
      <c r="C1160" s="15">
        <f>(Data!$G$5-B1160)/Data!$G$5</f>
        <v>0.22866666666666666</v>
      </c>
      <c r="D1160" s="15">
        <f>Data!$C$11^2/((Parameters!$E$4+Parameters!$E$6/C1160)^2+(Parameters!$E$5+Parameters!$E$7)^2)</f>
        <v>348.3880729537064</v>
      </c>
      <c r="E1160" s="15">
        <f t="shared" si="36"/>
        <v>18.665156654946841</v>
      </c>
      <c r="F1160" s="15">
        <f>3/(Data!$G$5*PI()/30)*D1160*Parameters!$E$6/C1160</f>
        <v>102.87871336777434</v>
      </c>
      <c r="G1160" s="15">
        <f>Data!$C$11/((((SQRT((Parameters!$E$6/C1160)^2+(Parameters!$E$7)^2))*1/(Parameters!$E$8))/((SQRT((Parameters!$E$6/C1160)^2+(Parameters!$E$7)^2))+1/(Parameters!$E$8)))+(SQRT((Parameters!$E$4)^2+(Parameters!$E$5)^2)))</f>
        <v>19.167802082581293</v>
      </c>
      <c r="H1160" s="15">
        <f t="shared" si="37"/>
        <v>12.464862757230142</v>
      </c>
    </row>
    <row r="1161" spans="2:8" x14ac:dyDescent="0.25">
      <c r="B1161" s="15">
        <v>1158</v>
      </c>
      <c r="C1161" s="15">
        <f>(Data!$G$5-B1161)/Data!$G$5</f>
        <v>0.22800000000000001</v>
      </c>
      <c r="D1161" s="15">
        <f>Data!$C$11^2/((Parameters!$E$4+Parameters!$E$6/C1161)^2+(Parameters!$E$5+Parameters!$E$7)^2)</f>
        <v>347.03523675456006</v>
      </c>
      <c r="E1161" s="15">
        <f t="shared" si="36"/>
        <v>18.62888179023529</v>
      </c>
      <c r="F1161" s="15">
        <f>3/(Data!$G$5*PI()/30)*D1161*Parameters!$E$6/C1161</f>
        <v>102.77886879099708</v>
      </c>
      <c r="G1161" s="15">
        <f>Data!$C$11/((((SQRT((Parameters!$E$6/C1161)^2+(Parameters!$E$7)^2))*1/(Parameters!$E$8))/((SQRT((Parameters!$E$6/C1161)^2+(Parameters!$E$7)^2))+1/(Parameters!$E$8)))+(SQRT((Parameters!$E$4)^2+(Parameters!$E$5)^2)))</f>
        <v>19.135121671471218</v>
      </c>
      <c r="H1161" s="15">
        <f t="shared" si="37"/>
        <v>12.463528490729335</v>
      </c>
    </row>
    <row r="1162" spans="2:8" x14ac:dyDescent="0.25">
      <c r="B1162" s="15">
        <v>1159</v>
      </c>
      <c r="C1162" s="15">
        <f>(Data!$G$5-B1162)/Data!$G$5</f>
        <v>0.22733333333333333</v>
      </c>
      <c r="D1162" s="15">
        <f>Data!$C$11^2/((Parameters!$E$4+Parameters!$E$6/C1162)^2+(Parameters!$E$5+Parameters!$E$7)^2)</f>
        <v>345.68161116533497</v>
      </c>
      <c r="E1162" s="15">
        <f t="shared" si="36"/>
        <v>18.592514923090285</v>
      </c>
      <c r="F1162" s="15">
        <f>3/(Data!$G$5*PI()/30)*D1162*Parameters!$E$6/C1162</f>
        <v>102.67820414209156</v>
      </c>
      <c r="G1162" s="15">
        <f>Data!$C$11/((((SQRT((Parameters!$E$6/C1162)^2+(Parameters!$E$7)^2))*1/(Parameters!$E$8))/((SQRT((Parameters!$E$6/C1162)^2+(Parameters!$E$7)^2))+1/(Parameters!$E$8)))+(SQRT((Parameters!$E$4)^2+(Parameters!$E$5)^2)))</f>
        <v>19.102372935951927</v>
      </c>
      <c r="H1162" s="15">
        <f t="shared" si="37"/>
        <v>12.46207378051418</v>
      </c>
    </row>
    <row r="1163" spans="2:8" x14ac:dyDescent="0.25">
      <c r="B1163" s="15">
        <v>1160</v>
      </c>
      <c r="C1163" s="15">
        <f>(Data!$G$5-B1163)/Data!$G$5</f>
        <v>0.22666666666666666</v>
      </c>
      <c r="D1163" s="15">
        <f>Data!$C$11^2/((Parameters!$E$4+Parameters!$E$6/C1163)^2+(Parameters!$E$5+Parameters!$E$7)^2)</f>
        <v>344.32720858961312</v>
      </c>
      <c r="E1163" s="15">
        <f t="shared" si="36"/>
        <v>18.556055846801417</v>
      </c>
      <c r="F1163" s="15">
        <f>3/(Data!$G$5*PI()/30)*D1163*Parameters!$E$6/C1163</f>
        <v>102.57671588021337</v>
      </c>
      <c r="G1163" s="15">
        <f>Data!$C$11/((((SQRT((Parameters!$E$6/C1163)^2+(Parameters!$E$7)^2))*1/(Parameters!$E$8))/((SQRT((Parameters!$E$6/C1163)^2+(Parameters!$E$7)^2))+1/(Parameters!$E$8)))+(SQRT((Parameters!$E$4)^2+(Parameters!$E$5)^2)))</f>
        <v>19.06955573453703</v>
      </c>
      <c r="H1163" s="15">
        <f t="shared" si="37"/>
        <v>12.460497938827636</v>
      </c>
    </row>
    <row r="1164" spans="2:8" x14ac:dyDescent="0.25">
      <c r="B1164" s="15">
        <v>1161</v>
      </c>
      <c r="C1164" s="15">
        <f>(Data!$G$5-B1164)/Data!$G$5</f>
        <v>0.22600000000000001</v>
      </c>
      <c r="D1164" s="15">
        <f>Data!$C$11^2/((Parameters!$E$4+Parameters!$E$6/C1164)^2+(Parameters!$E$5+Parameters!$E$7)^2)</f>
        <v>342.97204154760004</v>
      </c>
      <c r="E1164" s="15">
        <f t="shared" si="36"/>
        <v>18.519504354803885</v>
      </c>
      <c r="F1164" s="15">
        <f>3/(Data!$G$5*PI()/30)*D1164*Parameters!$E$6/C1164</f>
        <v>102.47440045758346</v>
      </c>
      <c r="G1164" s="15">
        <f>Data!$C$11/((((SQRT((Parameters!$E$6/C1164)^2+(Parameters!$E$7)^2))*1/(Parameters!$E$8))/((SQRT((Parameters!$E$6/C1164)^2+(Parameters!$E$7)^2))+1/(Parameters!$E$8)))+(SQRT((Parameters!$E$4)^2+(Parameters!$E$5)^2)))</f>
        <v>19.036669925510044</v>
      </c>
      <c r="H1164" s="15">
        <f t="shared" si="37"/>
        <v>12.458800275586377</v>
      </c>
    </row>
    <row r="1165" spans="2:8" x14ac:dyDescent="0.25">
      <c r="B1165" s="15">
        <v>1162</v>
      </c>
      <c r="C1165" s="15">
        <f>(Data!$G$5-B1165)/Data!$G$5</f>
        <v>0.22533333333333333</v>
      </c>
      <c r="D1165" s="15">
        <f>Data!$C$11^2/((Parameters!$E$4+Parameters!$E$6/C1165)^2+(Parameters!$E$5+Parameters!$E$7)^2)</f>
        <v>341.61612267673922</v>
      </c>
      <c r="E1165" s="15">
        <f t="shared" si="36"/>
        <v>18.482860240686215</v>
      </c>
      <c r="F1165" s="15">
        <f>3/(Data!$G$5*PI()/30)*D1165*Parameters!$E$6/C1165</f>
        <v>102.37125431956963</v>
      </c>
      <c r="G1165" s="15">
        <f>Data!$C$11/((((SQRT((Parameters!$E$6/C1165)^2+(Parameters!$E$7)^2))*1/(Parameters!$E$8))/((SQRT((Parameters!$E$6/C1165)^2+(Parameters!$E$7)^2))+1/(Parameters!$E$8)))+(SQRT((Parameters!$E$4)^2+(Parameters!$E$5)^2)))</f>
        <v>19.003715366924325</v>
      </c>
      <c r="H1165" s="15">
        <f t="shared" si="37"/>
        <v>12.456980098387056</v>
      </c>
    </row>
    <row r="1166" spans="2:8" x14ac:dyDescent="0.25">
      <c r="B1166" s="15">
        <v>1163</v>
      </c>
      <c r="C1166" s="15">
        <f>(Data!$G$5-B1166)/Data!$G$5</f>
        <v>0.22466666666666665</v>
      </c>
      <c r="D1166" s="15">
        <f>Data!$C$11^2/((Parameters!$E$4+Parameters!$E$6/C1166)^2+(Parameters!$E$5+Parameters!$E$7)^2)</f>
        <v>340.25946473232631</v>
      </c>
      <c r="E1166" s="15">
        <f t="shared" si="36"/>
        <v>18.446123298198088</v>
      </c>
      <c r="F1166" s="15">
        <f>3/(Data!$G$5*PI()/30)*D1166*Parameters!$E$6/C1166</f>
        <v>102.2672739047695</v>
      </c>
      <c r="G1166" s="15">
        <f>Data!$C$11/((((SQRT((Parameters!$E$6/C1166)^2+(Parameters!$E$7)^2))*1/(Parameters!$E$8))/((SQRT((Parameters!$E$6/C1166)^2+(Parameters!$E$7)^2))+1/(Parameters!$E$8)))+(SQRT((Parameters!$E$4)^2+(Parameters!$E$5)^2)))</f>
        <v>18.970691916603077</v>
      </c>
      <c r="H1166" s="15">
        <f t="shared" si="37"/>
        <v>12.455036712512843</v>
      </c>
    </row>
    <row r="1167" spans="2:8" x14ac:dyDescent="0.25">
      <c r="B1167" s="15">
        <v>1164</v>
      </c>
      <c r="C1167" s="15">
        <f>(Data!$G$5-B1167)/Data!$G$5</f>
        <v>0.224</v>
      </c>
      <c r="D1167" s="15">
        <f>Data!$C$11^2/((Parameters!$E$4+Parameters!$E$6/C1167)^2+(Parameters!$E$5+Parameters!$E$7)^2)</f>
        <v>338.90208058812311</v>
      </c>
      <c r="E1167" s="15">
        <f t="shared" si="36"/>
        <v>18.409293321258236</v>
      </c>
      <c r="F1167" s="15">
        <f>3/(Data!$G$5*PI()/30)*D1167*Parameters!$E$6/C1167</f>
        <v>102.16245564509468</v>
      </c>
      <c r="G1167" s="15">
        <f>Data!$C$11/((((SQRT((Parameters!$E$6/C1167)^2+(Parameters!$E$7)^2))*1/(Parameters!$E$8))/((SQRT((Parameters!$E$6/C1167)^2+(Parameters!$E$7)^2))+1/(Parameters!$E$8)))+(SQRT((Parameters!$E$4)^2+(Parameters!$E$5)^2)))</f>
        <v>18.93759943213924</v>
      </c>
      <c r="H1167" s="15">
        <f t="shared" si="37"/>
        <v>12.452969420940114</v>
      </c>
    </row>
    <row r="1168" spans="2:8" x14ac:dyDescent="0.25">
      <c r="B1168" s="15">
        <v>1165</v>
      </c>
      <c r="C1168" s="15">
        <f>(Data!$G$5-B1168)/Data!$G$5</f>
        <v>0.22333333333333333</v>
      </c>
      <c r="D1168" s="15">
        <f>Data!$C$11^2/((Parameters!$E$4+Parameters!$E$6/C1168)^2+(Parameters!$E$5+Parameters!$E$7)^2)</f>
        <v>337.54398323697035</v>
      </c>
      <c r="E1168" s="15">
        <f t="shared" si="36"/>
        <v>18.372370103962371</v>
      </c>
      <c r="F1168" s="15">
        <f>3/(Data!$G$5*PI()/30)*D1168*Parameters!$E$6/C1168</f>
        <v>102.05679596585657</v>
      </c>
      <c r="G1168" s="15">
        <f>Data!$C$11/((((SQRT((Parameters!$E$6/C1168)^2+(Parameters!$E$7)^2))*1/(Parameters!$E$8))/((SQRT((Parameters!$E$6/C1168)^2+(Parameters!$E$7)^2))+1/(Parameters!$E$8)))+(SQRT((Parameters!$E$4)^2+(Parameters!$E$5)^2)))</f>
        <v>18.904437770895488</v>
      </c>
      <c r="H1168" s="15">
        <f t="shared" si="37"/>
        <v>12.45077752434544</v>
      </c>
    </row>
    <row r="1169" spans="2:8" x14ac:dyDescent="0.25">
      <c r="B1169" s="15">
        <v>1166</v>
      </c>
      <c r="C1169" s="15">
        <f>(Data!$G$5-B1169)/Data!$G$5</f>
        <v>0.22266666666666668</v>
      </c>
      <c r="D1169" s="15">
        <f>Data!$C$11^2/((Parameters!$E$4+Parameters!$E$6/C1169)^2+(Parameters!$E$5+Parameters!$E$7)^2)</f>
        <v>336.18518579140215</v>
      </c>
      <c r="E1169" s="15">
        <f t="shared" si="36"/>
        <v>18.33535344059127</v>
      </c>
      <c r="F1169" s="15">
        <f>3/(Data!$G$5*PI()/30)*D1169*Parameters!$E$6/C1169</f>
        <v>101.95029128585355</v>
      </c>
      <c r="G1169" s="15">
        <f>Data!$C$11/((((SQRT((Parameters!$E$6/C1169)^2+(Parameters!$E$7)^2))*1/(Parameters!$E$8))/((SQRT((Parameters!$E$6/C1169)^2+(Parameters!$E$7)^2))+1/(Parameters!$E$8)))+(SQRT((Parameters!$E$4)^2+(Parameters!$E$5)^2)))</f>
        <v>18.871206790004177</v>
      </c>
      <c r="H1169" s="15">
        <f t="shared" si="37"/>
        <v>12.448460321112773</v>
      </c>
    </row>
    <row r="1170" spans="2:8" x14ac:dyDescent="0.25">
      <c r="B1170" s="15">
        <v>1167</v>
      </c>
      <c r="C1170" s="15">
        <f>(Data!$G$5-B1170)/Data!$G$5</f>
        <v>0.222</v>
      </c>
      <c r="D1170" s="15">
        <f>Data!$C$11^2/((Parameters!$E$4+Parameters!$E$6/C1170)^2+(Parameters!$E$5+Parameters!$E$7)^2)</f>
        <v>334.82570148425765</v>
      </c>
      <c r="E1170" s="15">
        <f t="shared" si="36"/>
        <v>18.298243125618853</v>
      </c>
      <c r="F1170" s="15">
        <f>3/(Data!$G$5*PI()/30)*D1170*Parameters!$E$6/C1170</f>
        <v>101.84293801745953</v>
      </c>
      <c r="G1170" s="15">
        <f>Data!$C$11/((((SQRT((Parameters!$E$6/C1170)^2+(Parameters!$E$7)^2))*1/(Parameters!$E$8))/((SQRT((Parameters!$E$6/C1170)^2+(Parameters!$E$7)^2))+1/(Parameters!$E$8)))+(SQRT((Parameters!$E$4)^2+(Parameters!$E$5)^2)))</f>
        <v>18.837906346367276</v>
      </c>
      <c r="H1170" s="15">
        <f t="shared" si="37"/>
        <v>12.446017107340843</v>
      </c>
    </row>
    <row r="1171" spans="2:8" x14ac:dyDescent="0.25">
      <c r="B1171" s="15">
        <v>1168</v>
      </c>
      <c r="C1171" s="15">
        <f>(Data!$G$5-B1171)/Data!$G$5</f>
        <v>0.22133333333333333</v>
      </c>
      <c r="D1171" s="15">
        <f>Data!$C$11^2/((Parameters!$E$4+Parameters!$E$6/C1171)^2+(Parameters!$E$5+Parameters!$E$7)^2)</f>
        <v>333.46554366929337</v>
      </c>
      <c r="E1171" s="15">
        <f t="shared" si="36"/>
        <v>18.261038953720387</v>
      </c>
      <c r="F1171" s="15">
        <f>3/(Data!$G$5*PI()/30)*D1171*Parameters!$E$6/C1171</f>
        <v>101.73473256671372</v>
      </c>
      <c r="G1171" s="15">
        <f>Data!$C$11/((((SQRT((Parameters!$E$6/C1171)^2+(Parameters!$E$7)^2))*1/(Parameters!$E$8))/((SQRT((Parameters!$E$6/C1171)^2+(Parameters!$E$7)^2))+1/(Parameters!$E$8)))+(SQRT((Parameters!$E$4)^2+(Parameters!$E$5)^2)))</f>
        <v>18.80453629665638</v>
      </c>
      <c r="H1171" s="15">
        <f t="shared" si="37"/>
        <v>12.443447176850793</v>
      </c>
    </row>
    <row r="1172" spans="2:8" x14ac:dyDescent="0.25">
      <c r="B1172" s="15">
        <v>1169</v>
      </c>
      <c r="C1172" s="15">
        <f>(Data!$G$5-B1172)/Data!$G$5</f>
        <v>0.22066666666666668</v>
      </c>
      <c r="D1172" s="15">
        <f>Data!$C$11^2/((Parameters!$E$4+Parameters!$E$6/C1172)^2+(Parameters!$E$5+Parameters!$E$7)^2)</f>
        <v>332.10472582179557</v>
      </c>
      <c r="E1172" s="15">
        <f t="shared" si="36"/>
        <v>18.223740719780764</v>
      </c>
      <c r="F1172" s="15">
        <f>3/(Data!$G$5*PI()/30)*D1172*Parameters!$E$6/C1172</f>
        <v>101.62567133341255</v>
      </c>
      <c r="G1172" s="15">
        <f>Data!$C$11/((((SQRT((Parameters!$E$6/C1172)^2+(Parameters!$E$7)^2))*1/(Parameters!$E$8))/((SQRT((Parameters!$E$6/C1172)^2+(Parameters!$E$7)^2))+1/(Parameters!$E$8)))+(SQRT((Parameters!$E$4)^2+(Parameters!$E$5)^2)))</f>
        <v>18.771096497312602</v>
      </c>
      <c r="H1172" s="15">
        <f t="shared" si="37"/>
        <v>12.440749821194103</v>
      </c>
    </row>
    <row r="1173" spans="2:8" x14ac:dyDescent="0.25">
      <c r="B1173" s="15">
        <v>1170</v>
      </c>
      <c r="C1173" s="15">
        <f>(Data!$G$5-B1173)/Data!$G$5</f>
        <v>0.22</v>
      </c>
      <c r="D1173" s="15">
        <f>Data!$C$11^2/((Parameters!$E$4+Parameters!$E$6/C1173)^2+(Parameters!$E$5+Parameters!$E$7)^2)</f>
        <v>330.74326153919014</v>
      </c>
      <c r="E1173" s="15">
        <f t="shared" si="36"/>
        <v>18.186348218902829</v>
      </c>
      <c r="F1173" s="15">
        <f>3/(Data!$G$5*PI()/30)*D1173*Parameters!$E$6/C1173</f>
        <v>101.51575071120222</v>
      </c>
      <c r="G1173" s="15">
        <f>Data!$C$11/((((SQRT((Parameters!$E$6/C1173)^2+(Parameters!$E$7)^2))*1/(Parameters!$E$8))/((SQRT((Parameters!$E$6/C1173)^2+(Parameters!$E$7)^2))+1/(Parameters!$E$8)))+(SQRT((Parameters!$E$4)^2+(Parameters!$E$5)^2)))</f>
        <v>18.737586804546588</v>
      </c>
      <c r="H1173" s="15">
        <f t="shared" si="37"/>
        <v>12.437924329660662</v>
      </c>
    </row>
    <row r="1174" spans="2:8" x14ac:dyDescent="0.25">
      <c r="B1174" s="15">
        <v>1171</v>
      </c>
      <c r="C1174" s="15">
        <f>(Data!$G$5-B1174)/Data!$G$5</f>
        <v>0.21933333333333332</v>
      </c>
      <c r="D1174" s="15">
        <f>Data!$C$11^2/((Parameters!$E$4+Parameters!$E$6/C1174)^2+(Parameters!$E$5+Parameters!$E$7)^2)</f>
        <v>329.38116454165458</v>
      </c>
      <c r="E1174" s="15">
        <f t="shared" si="36"/>
        <v>18.148861246415837</v>
      </c>
      <c r="F1174" s="15">
        <f>3/(Data!$G$5*PI()/30)*D1174*Parameters!$E$6/C1174</f>
        <v>101.40496708767358</v>
      </c>
      <c r="G1174" s="15">
        <f>Data!$C$11/((((SQRT((Parameters!$E$6/C1174)^2+(Parameters!$E$7)^2))*1/(Parameters!$E$8))/((SQRT((Parameters!$E$6/C1174)^2+(Parameters!$E$7)^2))+1/(Parameters!$E$8)))+(SQRT((Parameters!$E$4)^2+(Parameters!$E$5)^2)))</f>
        <v>18.704007074338463</v>
      </c>
      <c r="H1174" s="15">
        <f t="shared" si="37"/>
        <v>12.434969989287191</v>
      </c>
    </row>
    <row r="1175" spans="2:8" x14ac:dyDescent="0.25">
      <c r="B1175" s="15">
        <v>1172</v>
      </c>
      <c r="C1175" s="15">
        <f>(Data!$G$5-B1175)/Data!$G$5</f>
        <v>0.21866666666666668</v>
      </c>
      <c r="D1175" s="15">
        <f>Data!$C$11^2/((Parameters!$E$4+Parameters!$E$6/C1175)^2+(Parameters!$E$5+Parameters!$E$7)^2)</f>
        <v>328.01844867272632</v>
      </c>
      <c r="E1175" s="15">
        <f t="shared" si="36"/>
        <v>18.111279597883922</v>
      </c>
      <c r="F1175" s="15">
        <f>3/(Data!$G$5*PI()/30)*D1175*Parameters!$E$6/C1175</f>
        <v>101.29331684445773</v>
      </c>
      <c r="G1175" s="15">
        <f>Data!$C$11/((((SQRT((Parameters!$E$6/C1175)^2+(Parameters!$E$7)^2))*1/(Parameters!$E$8))/((SQRT((Parameters!$E$6/C1175)^2+(Parameters!$E$7)^2))+1/(Parameters!$E$8)))+(SQRT((Parameters!$E$4)^2+(Parameters!$E$5)^2)))</f>
        <v>18.670357162437792</v>
      </c>
      <c r="H1175" s="15">
        <f t="shared" si="37"/>
        <v>12.431886084865795</v>
      </c>
    </row>
    <row r="1176" spans="2:8" x14ac:dyDescent="0.25">
      <c r="B1176" s="15">
        <v>1173</v>
      </c>
      <c r="C1176" s="15">
        <f>(Data!$G$5-B1176)/Data!$G$5</f>
        <v>0.218</v>
      </c>
      <c r="D1176" s="15">
        <f>Data!$C$11^2/((Parameters!$E$4+Parameters!$E$6/C1176)^2+(Parameters!$E$5+Parameters!$E$7)^2)</f>
        <v>326.65512789991169</v>
      </c>
      <c r="E1176" s="15">
        <f t="shared" si="36"/>
        <v>18.073603069114682</v>
      </c>
      <c r="F1176" s="15">
        <f>3/(Data!$G$5*PI()/30)*D1176*Parameters!$E$6/C1176</f>
        <v>101.18079635732356</v>
      </c>
      <c r="G1176" s="15">
        <f>Data!$C$11/((((SQRT((Parameters!$E$6/C1176)^2+(Parameters!$E$7)^2))*1/(Parameters!$E$8))/((SQRT((Parameters!$E$6/C1176)^2+(Parameters!$E$7)^2))+1/(Parameters!$E$8)))+(SQRT((Parameters!$E$4)^2+(Parameters!$E$5)^2)))</f>
        <v>18.636636924363533</v>
      </c>
      <c r="H1176" s="15">
        <f t="shared" si="37"/>
        <v>12.428671898952823</v>
      </c>
    </row>
    <row r="1177" spans="2:8" x14ac:dyDescent="0.25">
      <c r="B1177" s="15">
        <v>1174</v>
      </c>
      <c r="C1177" s="15">
        <f>(Data!$G$5-B1177)/Data!$G$5</f>
        <v>0.21733333333333332</v>
      </c>
      <c r="D1177" s="15">
        <f>Data!$C$11^2/((Parameters!$E$4+Parameters!$E$6/C1177)^2+(Parameters!$E$5+Parameters!$E$7)^2)</f>
        <v>325.291216315295</v>
      </c>
      <c r="E1177" s="15">
        <f t="shared" si="36"/>
        <v>18.035831456167887</v>
      </c>
      <c r="F1177" s="15">
        <f>3/(Data!$G$5*PI()/30)*D1177*Parameters!$E$6/C1177</f>
        <v>101.06740199627689</v>
      </c>
      <c r="G1177" s="15">
        <f>Data!$C$11/((((SQRT((Parameters!$E$6/C1177)^2+(Parameters!$E$7)^2))*1/(Parameters!$E$8))/((SQRT((Parameters!$E$6/C1177)^2+(Parameters!$E$7)^2))+1/(Parameters!$E$8)))+(SQRT((Parameters!$E$4)^2+(Parameters!$E$5)^2)))</f>
        <v>18.602846215404032</v>
      </c>
      <c r="H1177" s="15">
        <f t="shared" si="37"/>
        <v>12.425326711878006</v>
      </c>
    </row>
    <row r="1178" spans="2:8" x14ac:dyDescent="0.25">
      <c r="B1178" s="15">
        <v>1175</v>
      </c>
      <c r="C1178" s="15">
        <f>(Data!$G$5-B1178)/Data!$G$5</f>
        <v>0.21666666666666667</v>
      </c>
      <c r="D1178" s="15">
        <f>Data!$C$11^2/((Parameters!$E$4+Parameters!$E$6/C1178)^2+(Parameters!$E$5+Parameters!$E$7)^2)</f>
        <v>323.92672813614399</v>
      </c>
      <c r="E1178" s="15">
        <f t="shared" si="36"/>
        <v>17.997964555364142</v>
      </c>
      <c r="F1178" s="15">
        <f>3/(Data!$G$5*PI()/30)*D1178*Parameters!$E$6/C1178</f>
        <v>100.95313012566073</v>
      </c>
      <c r="G1178" s="15">
        <f>Data!$C$11/((((SQRT((Parameters!$E$6/C1178)^2+(Parameters!$E$7)^2))*1/(Parameters!$E$8))/((SQRT((Parameters!$E$6/C1178)^2+(Parameters!$E$7)^2))+1/(Parameters!$E$8)))+(SQRT((Parameters!$E$4)^2+(Parameters!$E$5)^2)))</f>
        <v>18.568984890616978</v>
      </c>
      <c r="H1178" s="15">
        <f t="shared" si="37"/>
        <v>12.421849801753748</v>
      </c>
    </row>
    <row r="1179" spans="2:8" x14ac:dyDescent="0.25">
      <c r="B1179" s="15">
        <v>1176</v>
      </c>
      <c r="C1179" s="15">
        <f>(Data!$G$5-B1179)/Data!$G$5</f>
        <v>0.216</v>
      </c>
      <c r="D1179" s="15">
        <f>Data!$C$11^2/((Parameters!$E$4+Parameters!$E$6/C1179)^2+(Parameters!$E$5+Parameters!$E$7)^2)</f>
        <v>322.56167770551679</v>
      </c>
      <c r="E1179" s="15">
        <f t="shared" si="36"/>
        <v>17.960002163293765</v>
      </c>
      <c r="F1179" s="15">
        <f>3/(Data!$G$5*PI()/30)*D1179*Parameters!$E$6/C1179</f>
        <v>100.83797710425758</v>
      </c>
      <c r="G1179" s="15">
        <f>Data!$C$11/((((SQRT((Parameters!$E$6/C1179)^2+(Parameters!$E$7)^2))*1/(Parameters!$E$8))/((SQRT((Parameters!$E$6/C1179)^2+(Parameters!$E$7)^2))+1/(Parameters!$E$8)))+(SQRT((Parameters!$E$4)^2+(Parameters!$E$5)^2)))</f>
        <v>18.535052804829355</v>
      </c>
      <c r="H1179" s="15">
        <f t="shared" si="37"/>
        <v>12.418240444484782</v>
      </c>
    </row>
    <row r="1180" spans="2:8" x14ac:dyDescent="0.25">
      <c r="B1180" s="15">
        <v>1177</v>
      </c>
      <c r="C1180" s="15">
        <f>(Data!$G$5-B1180)/Data!$G$5</f>
        <v>0.21533333333333332</v>
      </c>
      <c r="D1180" s="15">
        <f>Data!$C$11^2/((Parameters!$E$4+Parameters!$E$6/C1180)^2+(Parameters!$E$5+Parameters!$E$7)^2)</f>
        <v>321.1960794928666</v>
      </c>
      <c r="E1180" s="15">
        <f t="shared" si="36"/>
        <v>17.921944076825667</v>
      </c>
      <c r="F1180" s="15">
        <f>3/(Data!$G$5*PI()/30)*D1180*Parameters!$E$6/C1180</f>
        <v>100.72193928539281</v>
      </c>
      <c r="G1180" s="15">
        <f>Data!$C$11/((((SQRT((Parameters!$E$6/C1180)^2+(Parameters!$E$7)^2))*1/(Parameters!$E$8))/((SQRT((Parameters!$E$6/C1180)^2+(Parameters!$E$7)^2))+1/(Parameters!$E$8)))+(SQRT((Parameters!$E$4)^2+(Parameters!$E$5)^2)))</f>
        <v>18.501049812637454</v>
      </c>
      <c r="H1180" s="15">
        <f t="shared" si="37"/>
        <v>12.414497913777984</v>
      </c>
    </row>
    <row r="1181" spans="2:8" x14ac:dyDescent="0.25">
      <c r="B1181" s="15">
        <v>1178</v>
      </c>
      <c r="C1181" s="15">
        <f>(Data!$G$5-B1181)/Data!$G$5</f>
        <v>0.21466666666666667</v>
      </c>
      <c r="D1181" s="15">
        <f>Data!$C$11^2/((Parameters!$E$4+Parameters!$E$6/C1181)^2+(Parameters!$E$5+Parameters!$E$7)^2)</f>
        <v>319.82994809464589</v>
      </c>
      <c r="E1181" s="15">
        <f t="shared" si="36"/>
        <v>17.883790093116332</v>
      </c>
      <c r="F1181" s="15">
        <f>3/(Data!$G$5*PI()/30)*D1181*Parameters!$E$6/C1181</f>
        <v>100.60501301704015</v>
      </c>
      <c r="G1181" s="15">
        <f>Data!$C$11/((((SQRT((Parameters!$E$6/C1181)^2+(Parameters!$E$7)^2))*1/(Parameters!$E$8))/((SQRT((Parameters!$E$6/C1181)^2+(Parameters!$E$7)^2))+1/(Parameters!$E$8)))+(SQRT((Parameters!$E$4)^2+(Parameters!$E$5)^2)))</f>
        <v>18.46697576840679</v>
      </c>
      <c r="H1181" s="15">
        <f t="shared" si="37"/>
        <v>12.410621481152551</v>
      </c>
    </row>
    <row r="1182" spans="2:8" x14ac:dyDescent="0.25">
      <c r="B1182" s="15">
        <v>1179</v>
      </c>
      <c r="C1182" s="15">
        <f>(Data!$G$5-B1182)/Data!$G$5</f>
        <v>0.214</v>
      </c>
      <c r="D1182" s="15">
        <f>Data!$C$11^2/((Parameters!$E$4+Parameters!$E$6/C1182)^2+(Parameters!$E$5+Parameters!$E$7)^2)</f>
        <v>318.46329823490794</v>
      </c>
      <c r="E1182" s="15">
        <f t="shared" si="36"/>
        <v>17.845540009618873</v>
      </c>
      <c r="F1182" s="15">
        <f>3/(Data!$G$5*PI()/30)*D1182*Parameters!$E$6/C1182</f>
        <v>100.48719464192814</v>
      </c>
      <c r="G1182" s="15">
        <f>Data!$C$11/((((SQRT((Parameters!$E$6/C1182)^2+(Parameters!$E$7)^2))*1/(Parameters!$E$8))/((SQRT((Parameters!$E$6/C1182)^2+(Parameters!$E$7)^2))+1/(Parameters!$E$8)))+(SQRT((Parameters!$E$4)^2+(Parameters!$E$5)^2)))</f>
        <v>18.432830526272124</v>
      </c>
      <c r="H1182" s="15">
        <f t="shared" si="37"/>
        <v>12.406610415950311</v>
      </c>
    </row>
    <row r="1183" spans="2:8" x14ac:dyDescent="0.25">
      <c r="B1183" s="15">
        <v>1180</v>
      </c>
      <c r="C1183" s="15">
        <f>(Data!$G$5-B1183)/Data!$G$5</f>
        <v>0.21333333333333335</v>
      </c>
      <c r="D1183" s="15">
        <f>Data!$C$11^2/((Parameters!$E$4+Parameters!$E$6/C1183)^2+(Parameters!$E$5+Parameters!$E$7)^2)</f>
        <v>317.09614476590872</v>
      </c>
      <c r="E1183" s="15">
        <f t="shared" si="36"/>
        <v>17.807193624092168</v>
      </c>
      <c r="F1183" s="15">
        <f>3/(Data!$G$5*PI()/30)*D1183*Parameters!$E$6/C1183</f>
        <v>100.36848049764853</v>
      </c>
      <c r="G1183" s="15">
        <f>Data!$C$11/((((SQRT((Parameters!$E$6/C1183)^2+(Parameters!$E$7)^2))*1/(Parameters!$E$8))/((SQRT((Parameters!$E$6/C1183)^2+(Parameters!$E$7)^2))+1/(Parameters!$E$8)))+(SQRT((Parameters!$E$4)^2+(Parameters!$E$5)^2)))</f>
        <v>18.398613940137427</v>
      </c>
      <c r="H1183" s="15">
        <f t="shared" si="37"/>
        <v>12.402463985346399</v>
      </c>
    </row>
    <row r="1184" spans="2:8" x14ac:dyDescent="0.25">
      <c r="B1184" s="15">
        <v>1181</v>
      </c>
      <c r="C1184" s="15">
        <f>(Data!$G$5-B1184)/Data!$G$5</f>
        <v>0.21266666666666667</v>
      </c>
      <c r="D1184" s="15">
        <f>Data!$C$11^2/((Parameters!$E$4+Parameters!$E$6/C1184)^2+(Parameters!$E$5+Parameters!$E$7)^2)</f>
        <v>315.72850266870756</v>
      </c>
      <c r="E1184" s="15">
        <f t="shared" si="36"/>
        <v>17.768750734610116</v>
      </c>
      <c r="F1184" s="15">
        <f>3/(Data!$G$5*PI()/30)*D1184*Parameters!$E$6/C1184</f>
        <v>100.24886691676674</v>
      </c>
      <c r="G1184" s="15">
        <f>Data!$C$11/((((SQRT((Parameters!$E$6/C1184)^2+(Parameters!$E$7)^2))*1/(Parameters!$E$8))/((SQRT((Parameters!$E$6/C1184)^2+(Parameters!$E$7)^2))+1/(Parameters!$E$8)))+(SQRT((Parameters!$E$4)^2+(Parameters!$E$5)^2)))</f>
        <v>18.364325863675827</v>
      </c>
      <c r="H1184" s="15">
        <f t="shared" si="37"/>
        <v>12.398181454360216</v>
      </c>
    </row>
    <row r="1185" spans="2:8" x14ac:dyDescent="0.25">
      <c r="B1185" s="15">
        <v>1182</v>
      </c>
      <c r="C1185" s="15">
        <f>(Data!$G$5-B1185)/Data!$G$5</f>
        <v>0.21199999999999999</v>
      </c>
      <c r="D1185" s="15">
        <f>Data!$C$11^2/((Parameters!$E$4+Parameters!$E$6/C1185)^2+(Parameters!$E$5+Parameters!$E$7)^2)</f>
        <v>314.36038705376382</v>
      </c>
      <c r="E1185" s="15">
        <f t="shared" si="36"/>
        <v>17.730211139570894</v>
      </c>
      <c r="F1185" s="15">
        <f>3/(Data!$G$5*PI()/30)*D1185*Parameters!$E$6/C1185</f>
        <v>100.12835022693257</v>
      </c>
      <c r="G1185" s="15">
        <f>Data!$C$11/((((SQRT((Parameters!$E$6/C1185)^2+(Parameters!$E$7)^2))*1/(Parameters!$E$8))/((SQRT((Parameters!$E$6/C1185)^2+(Parameters!$E$7)^2))+1/(Parameters!$E$8)))+(SQRT((Parameters!$E$4)^2+(Parameters!$E$5)^2)))</f>
        <v>18.329966150329629</v>
      </c>
      <c r="H1185" s="15">
        <f t="shared" si="37"/>
        <v>12.393762085866491</v>
      </c>
    </row>
    <row r="1186" spans="2:8" x14ac:dyDescent="0.25">
      <c r="B1186" s="15">
        <v>1183</v>
      </c>
      <c r="C1186" s="15">
        <f>(Data!$G$5-B1186)/Data!$G$5</f>
        <v>0.21133333333333335</v>
      </c>
      <c r="D1186" s="15">
        <f>Data!$C$11^2/((Parameters!$E$4+Parameters!$E$6/C1186)^2+(Parameters!$E$5+Parameters!$E$7)^2)</f>
        <v>312.99181316153533</v>
      </c>
      <c r="E1186" s="15">
        <f t="shared" si="36"/>
        <v>17.691574637706371</v>
      </c>
      <c r="F1186" s="15">
        <f>3/(Data!$G$5*PI()/30)*D1186*Parameters!$E$6/C1186</f>
        <v>100.00692675099407</v>
      </c>
      <c r="G1186" s="15">
        <f>Data!$C$11/((((SQRT((Parameters!$E$6/C1186)^2+(Parameters!$E$7)^2))*1/(Parameters!$E$8))/((SQRT((Parameters!$E$6/C1186)^2+(Parameters!$E$7)^2))+1/(Parameters!$E$8)))+(SQRT((Parameters!$E$4)^2+(Parameters!$E$5)^2)))</f>
        <v>18.295534653310256</v>
      </c>
      <c r="H1186" s="15">
        <f t="shared" si="37"/>
        <v>12.389205140606846</v>
      </c>
    </row>
    <row r="1187" spans="2:8" x14ac:dyDescent="0.25">
      <c r="B1187" s="15">
        <v>1184</v>
      </c>
      <c r="C1187" s="15">
        <f>(Data!$G$5-B1187)/Data!$G$5</f>
        <v>0.21066666666666667</v>
      </c>
      <c r="D1187" s="15">
        <f>Data!$C$11^2/((Parameters!$E$4+Parameters!$E$6/C1187)^2+(Parameters!$E$5+Parameters!$E$7)^2)</f>
        <v>311.62279636307335</v>
      </c>
      <c r="E1187" s="15">
        <f t="shared" si="36"/>
        <v>17.652841028091579</v>
      </c>
      <c r="F1187" s="15">
        <f>3/(Data!$G$5*PI()/30)*D1187*Parameters!$E$6/C1187</f>
        <v>99.884592807112327</v>
      </c>
      <c r="G1187" s="15">
        <f>Data!$C$11/((((SQRT((Parameters!$E$6/C1187)^2+(Parameters!$E$7)^2))*1/(Parameters!$E$8))/((SQRT((Parameters!$E$6/C1187)^2+(Parameters!$E$7)^2))+1/(Parameters!$E$8)))+(SQRT((Parameters!$E$4)^2+(Parameters!$E$5)^2)))</f>
        <v>18.261031225598259</v>
      </c>
      <c r="H1187" s="15">
        <f t="shared" si="37"/>
        <v>12.384509877201474</v>
      </c>
    </row>
    <row r="1188" spans="2:8" x14ac:dyDescent="0.25">
      <c r="B1188" s="15">
        <v>1185</v>
      </c>
      <c r="C1188" s="15">
        <f>(Data!$G$5-B1188)/Data!$G$5</f>
        <v>0.21</v>
      </c>
      <c r="D1188" s="15">
        <f>Data!$C$11^2/((Parameters!$E$4+Parameters!$E$6/C1188)^2+(Parameters!$E$5+Parameters!$E$7)^2)</f>
        <v>310.25335216061575</v>
      </c>
      <c r="E1188" s="15">
        <f t="shared" si="36"/>
        <v>17.61401011015424</v>
      </c>
      <c r="F1188" s="15">
        <f>3/(Data!$G$5*PI()/30)*D1188*Parameters!$E$6/C1188</f>
        <v>99.761344708877616</v>
      </c>
      <c r="G1188" s="15">
        <f>Data!$C$11/((((SQRT((Parameters!$E$6/C1188)^2+(Parameters!$E$7)^2))*1/(Parameters!$E$8))/((SQRT((Parameters!$E$6/C1188)^2+(Parameters!$E$7)^2))+1/(Parameters!$E$8)))+(SQRT((Parameters!$E$4)^2+(Parameters!$E$5)^2)))</f>
        <v>18.226455719943282</v>
      </c>
      <c r="H1188" s="15">
        <f t="shared" si="37"/>
        <v>12.379675552161132</v>
      </c>
    </row>
    <row r="1189" spans="2:8" x14ac:dyDescent="0.25">
      <c r="B1189" s="15">
        <v>1186</v>
      </c>
      <c r="C1189" s="15">
        <f>(Data!$G$5-B1189)/Data!$G$5</f>
        <v>0.20933333333333334</v>
      </c>
      <c r="D1189" s="15">
        <f>Data!$C$11^2/((Parameters!$E$4+Parameters!$E$6/C1189)^2+(Parameters!$E$5+Parameters!$E$7)^2)</f>
        <v>308.88349618817966</v>
      </c>
      <c r="E1189" s="15">
        <f t="shared" si="36"/>
        <v>17.575081683684424</v>
      </c>
      <c r="F1189" s="15">
        <f>3/(Data!$G$5*PI()/30)*D1189*Parameters!$E$6/C1189</f>
        <v>99.637178765427905</v>
      </c>
      <c r="G1189" s="15">
        <f>Data!$C$11/((((SQRT((Parameters!$E$6/C1189)^2+(Parameters!$E$7)^2))*1/(Parameters!$E$8))/((SQRT((Parameters!$E$6/C1189)^2+(Parameters!$E$7)^2))+1/(Parameters!$E$8)))+(SQRT((Parameters!$E$4)^2+(Parameters!$E$5)^2)))</f>
        <v>18.191807988864049</v>
      </c>
      <c r="H1189" s="15">
        <f t="shared" si="37"/>
        <v>12.374701419899438</v>
      </c>
    </row>
    <row r="1190" spans="2:8" x14ac:dyDescent="0.25">
      <c r="B1190" s="15">
        <v>1187</v>
      </c>
      <c r="C1190" s="15">
        <f>(Data!$G$5-B1190)/Data!$G$5</f>
        <v>0.20866666666666667</v>
      </c>
      <c r="D1190" s="15">
        <f>Data!$C$11^2/((Parameters!$E$4+Parameters!$E$6/C1190)^2+(Parameters!$E$5+Parameters!$E$7)^2)</f>
        <v>307.51324421215094</v>
      </c>
      <c r="E1190" s="15">
        <f t="shared" si="36"/>
        <v>17.536055548844242</v>
      </c>
      <c r="F1190" s="15">
        <f>3/(Data!$G$5*PI()/30)*D1190*Parameters!$E$6/C1190</f>
        <v>99.512091281568487</v>
      </c>
      <c r="G1190" s="15">
        <f>Data!$C$11/((((SQRT((Parameters!$E$6/C1190)^2+(Parameters!$E$7)^2))*1/(Parameters!$E$8))/((SQRT((Parameters!$E$6/C1190)^2+(Parameters!$E$7)^2))+1/(Parameters!$E$8)))+(SQRT((Parameters!$E$4)^2+(Parameters!$E$5)^2)))</f>
        <v>18.157087884648352</v>
      </c>
      <c r="H1190" s="15">
        <f t="shared" si="37"/>
        <v>12.369586732745434</v>
      </c>
    </row>
    <row r="1191" spans="2:8" x14ac:dyDescent="0.25">
      <c r="B1191" s="15">
        <v>1188</v>
      </c>
      <c r="C1191" s="15">
        <f>(Data!$G$5-B1191)/Data!$G$5</f>
        <v>0.20799999999999999</v>
      </c>
      <c r="D1191" s="15">
        <f>Data!$C$11^2/((Parameters!$E$4+Parameters!$E$6/C1191)^2+(Parameters!$E$5+Parameters!$E$7)^2)</f>
        <v>306.14261213187297</v>
      </c>
      <c r="E1191" s="15">
        <f t="shared" si="36"/>
        <v>17.496931506177674</v>
      </c>
      <c r="F1191" s="15">
        <f>3/(Data!$G$5*PI()/30)*D1191*Parameters!$E$6/C1191</f>
        <v>99.386078557893654</v>
      </c>
      <c r="G1191" s="15">
        <f>Data!$C$11/((((SQRT((Parameters!$E$6/C1191)^2+(Parameters!$E$7)^2))*1/(Parameters!$E$8))/((SQRT((Parameters!$E$6/C1191)^2+(Parameters!$E$7)^2))+1/(Parameters!$E$8)))+(SQRT((Parameters!$E$4)^2+(Parameters!$E$5)^2)))</f>
        <v>18.122295259353034</v>
      </c>
      <c r="H1191" s="15">
        <f t="shared" si="37"/>
        <v>12.36433074095644</v>
      </c>
    </row>
    <row r="1192" spans="2:8" x14ac:dyDescent="0.25">
      <c r="B1192" s="15">
        <v>1189</v>
      </c>
      <c r="C1192" s="15">
        <f>(Data!$G$5-B1192)/Data!$G$5</f>
        <v>0.20733333333333334</v>
      </c>
      <c r="D1192" s="15">
        <f>Data!$C$11^2/((Parameters!$E$4+Parameters!$E$6/C1192)^2+(Parameters!$E$5+Parameters!$E$7)^2)</f>
        <v>304.77161598023258</v>
      </c>
      <c r="E1192" s="15">
        <f t="shared" si="36"/>
        <v>17.45770935662043</v>
      </c>
      <c r="F1192" s="15">
        <f>3/(Data!$G$5*PI()/30)*D1192*Parameters!$E$6/C1192</f>
        <v>99.259136890909843</v>
      </c>
      <c r="G1192" s="15">
        <f>Data!$C$11/((((SQRT((Parameters!$E$6/C1192)^2+(Parameters!$E$7)^2))*1/(Parameters!$E$8))/((SQRT((Parameters!$E$6/C1192)^2+(Parameters!$E$7)^2))+1/(Parameters!$E$8)))+(SQRT((Parameters!$E$4)^2+(Parameters!$E$5)^2)))</f>
        <v>18.087429964803977</v>
      </c>
      <c r="H1192" s="15">
        <f t="shared" si="37"/>
        <v>12.358932692731187</v>
      </c>
    </row>
    <row r="1193" spans="2:8" x14ac:dyDescent="0.25">
      <c r="B1193" s="15">
        <v>1190</v>
      </c>
      <c r="C1193" s="15">
        <f>(Data!$G$5-B1193)/Data!$G$5</f>
        <v>0.20666666666666667</v>
      </c>
      <c r="D1193" s="15">
        <f>Data!$C$11^2/((Parameters!$E$4+Parameters!$E$6/C1193)^2+(Parameters!$E$5+Parameters!$E$7)^2)</f>
        <v>303.40027192424429</v>
      </c>
      <c r="E1193" s="15">
        <f t="shared" si="36"/>
        <v>17.418388901509928</v>
      </c>
      <c r="F1193" s="15">
        <f>3/(Data!$G$5*PI()/30)*D1193*Parameters!$E$6/C1193</f>
        <v>99.131262573160555</v>
      </c>
      <c r="G1193" s="15">
        <f>Data!$C$11/((((SQRT((Parameters!$E$6/C1193)^2+(Parameters!$E$7)^2))*1/(Parameters!$E$8))/((SQRT((Parameters!$E$6/C1193)^2+(Parameters!$E$7)^2))+1/(Parameters!$E$8)))+(SQRT((Parameters!$E$4)^2+(Parameters!$E$5)^2)))</f>
        <v>18.052491852596077</v>
      </c>
      <c r="H1193" s="15">
        <f t="shared" si="37"/>
        <v>12.353391834223238</v>
      </c>
    </row>
    <row r="1194" spans="2:8" x14ac:dyDescent="0.25">
      <c r="B1194" s="15">
        <v>1191</v>
      </c>
      <c r="C1194" s="15">
        <f>(Data!$G$5-B1194)/Data!$G$5</f>
        <v>0.20599999999999999</v>
      </c>
      <c r="D1194" s="15">
        <f>Data!$C$11^2/((Parameters!$E$4+Parameters!$E$6/C1194)^2+(Parameters!$E$5+Parameters!$E$7)^2)</f>
        <v>302.02859626563196</v>
      </c>
      <c r="E1194" s="15">
        <f t="shared" si="36"/>
        <v>17.378969942595329</v>
      </c>
      <c r="F1194" s="15">
        <f>3/(Data!$G$5*PI()/30)*D1194*Parameters!$E$6/C1194</f>
        <v>99.002451893352955</v>
      </c>
      <c r="G1194" s="15">
        <f>Data!$C$11/((((SQRT((Parameters!$E$6/C1194)^2+(Parameters!$E$7)^2))*1/(Parameters!$E$8))/((SQRT((Parameters!$E$6/C1194)^2+(Parameters!$E$7)^2))+1/(Parameters!$E$8)))+(SQRT((Parameters!$E$4)^2+(Parameters!$E$5)^2)))</f>
        <v>18.017480774093269</v>
      </c>
      <c r="H1194" s="15">
        <f t="shared" si="37"/>
        <v>12.347707409554721</v>
      </c>
    </row>
    <row r="1195" spans="2:8" x14ac:dyDescent="0.25">
      <c r="B1195" s="15">
        <v>1192</v>
      </c>
      <c r="C1195" s="15">
        <f>(Data!$G$5-B1195)/Data!$G$5</f>
        <v>0.20533333333333334</v>
      </c>
      <c r="D1195" s="15">
        <f>Data!$C$11^2/((Parameters!$E$4+Parameters!$E$6/C1195)^2+(Parameters!$E$5+Parameters!$E$7)^2)</f>
        <v>300.65660544140934</v>
      </c>
      <c r="E1195" s="15">
        <f t="shared" si="36"/>
        <v>17.339452282047706</v>
      </c>
      <c r="F1195" s="15">
        <f>3/(Data!$G$5*PI()/30)*D1195*Parameters!$E$6/C1195</f>
        <v>98.872701136486484</v>
      </c>
      <c r="G1195" s="15">
        <f>Data!$C$11/((((SQRT((Parameters!$E$6/C1195)^2+(Parameters!$E$7)^2))*1/(Parameters!$E$8))/((SQRT((Parameters!$E$6/C1195)^2+(Parameters!$E$7)^2))+1/(Parameters!$E$8)))+(SQRT((Parameters!$E$4)^2+(Parameters!$E$5)^2)))</f>
        <v>17.982396580428475</v>
      </c>
      <c r="H1195" s="15">
        <f t="shared" si="37"/>
        <v>12.341878660830346</v>
      </c>
    </row>
    <row r="1196" spans="2:8" x14ac:dyDescent="0.25">
      <c r="B1196" s="15">
        <v>1193</v>
      </c>
      <c r="C1196" s="15">
        <f>(Data!$G$5-B1196)/Data!$G$5</f>
        <v>0.20466666666666666</v>
      </c>
      <c r="D1196" s="15">
        <f>Data!$C$11^2/((Parameters!$E$4+Parameters!$E$6/C1196)^2+(Parameters!$E$5+Parameters!$E$7)^2)</f>
        <v>299.28431602445681</v>
      </c>
      <c r="E1196" s="15">
        <f t="shared" si="36"/>
        <v>17.299835722470224</v>
      </c>
      <c r="F1196" s="15">
        <f>3/(Data!$G$5*PI()/30)*D1196*Parameters!$E$6/C1196</f>
        <v>98.742006583982757</v>
      </c>
      <c r="G1196" s="15">
        <f>Data!$C$11/((((SQRT((Parameters!$E$6/C1196)^2+(Parameters!$E$7)^2))*1/(Parameters!$E$8))/((SQRT((Parameters!$E$6/C1196)^2+(Parameters!$E$7)^2))+1/(Parameters!$E$8)))+(SQRT((Parameters!$E$4)^2+(Parameters!$E$5)^2)))</f>
        <v>17.947239122503621</v>
      </c>
      <c r="H1196" s="15">
        <f t="shared" si="37"/>
        <v>12.335904828151719</v>
      </c>
    </row>
    <row r="1197" spans="2:8" x14ac:dyDescent="0.25">
      <c r="B1197" s="15">
        <v>1194</v>
      </c>
      <c r="C1197" s="15">
        <f>(Data!$G$5-B1197)/Data!$G$5</f>
        <v>0.20399999999999999</v>
      </c>
      <c r="D1197" s="15">
        <f>Data!$C$11^2/((Parameters!$E$4+Parameters!$E$6/C1197)^2+(Parameters!$E$5+Parameters!$E$7)^2)</f>
        <v>297.91174472409688</v>
      </c>
      <c r="E1197" s="15">
        <f t="shared" si="36"/>
        <v>17.260120066908481</v>
      </c>
      <c r="F1197" s="15">
        <f>3/(Data!$G$5*PI()/30)*D1197*Parameters!$E$6/C1197</f>
        <v>98.610364513817558</v>
      </c>
      <c r="G1197" s="15">
        <f>Data!$C$11/((((SQRT((Parameters!$E$6/C1197)^2+(Parameters!$E$7)^2))*1/(Parameters!$E$8))/((SQRT((Parameters!$E$6/C1197)^2+(Parameters!$E$7)^2))+1/(Parameters!$E$8)))+(SQRT((Parameters!$E$4)^2+(Parameters!$E$5)^2)))</f>
        <v>17.912008250989651</v>
      </c>
      <c r="H1197" s="15">
        <f t="shared" si="37"/>
        <v>12.329785149631951</v>
      </c>
    </row>
    <row r="1198" spans="2:8" x14ac:dyDescent="0.25">
      <c r="B1198" s="15">
        <v>1195</v>
      </c>
      <c r="C1198" s="15">
        <f>(Data!$G$5-B1198)/Data!$G$5</f>
        <v>0.20333333333333334</v>
      </c>
      <c r="D1198" s="15">
        <f>Data!$C$11^2/((Parameters!$E$4+Parameters!$E$6/C1198)^2+(Parameters!$E$5+Parameters!$E$7)^2)</f>
        <v>296.53890838666678</v>
      </c>
      <c r="E1198" s="15">
        <f t="shared" si="36"/>
        <v>17.220305118860896</v>
      </c>
      <c r="F1198" s="15">
        <f>3/(Data!$G$5*PI()/30)*D1198*Parameters!$E$6/C1198</f>
        <v>98.47777120065453</v>
      </c>
      <c r="G1198" s="15">
        <f>Data!$C$11/((((SQRT((Parameters!$E$6/C1198)^2+(Parameters!$E$7)^2))*1/(Parameters!$E$8))/((SQRT((Parameters!$E$6/C1198)^2+(Parameters!$E$7)^2))+1/(Parameters!$E$8)))+(SQRT((Parameters!$E$4)^2+(Parameters!$E$5)^2)))</f>
        <v>17.876703816326462</v>
      </c>
      <c r="H1198" s="15">
        <f t="shared" si="37"/>
        <v>12.323518861410598</v>
      </c>
    </row>
    <row r="1199" spans="2:8" x14ac:dyDescent="0.25">
      <c r="B1199" s="15">
        <v>1196</v>
      </c>
      <c r="C1199" s="15">
        <f>(Data!$G$5-B1199)/Data!$G$5</f>
        <v>0.20266666666666666</v>
      </c>
      <c r="D1199" s="15">
        <f>Data!$C$11^2/((Parameters!$E$4+Parameters!$E$6/C1199)^2+(Parameters!$E$5+Parameters!$E$7)^2)</f>
        <v>295.16582399608802</v>
      </c>
      <c r="E1199" s="15">
        <f t="shared" si="36"/>
        <v>17.180390682289154</v>
      </c>
      <c r="F1199" s="15">
        <f>3/(Data!$G$5*PI()/30)*D1199*Parameters!$E$6/C1199</f>
        <v>98.344222915980509</v>
      </c>
      <c r="G1199" s="15">
        <f>Data!$C$11/((((SQRT((Parameters!$E$6/C1199)^2+(Parameters!$E$7)^2))*1/(Parameters!$E$8))/((SQRT((Parameters!$E$6/C1199)^2+(Parameters!$E$7)^2))+1/(Parameters!$E$8)))+(SQRT((Parameters!$E$4)^2+(Parameters!$E$5)^2)))</f>
        <v>17.841325668722966</v>
      </c>
      <c r="H1199" s="15">
        <f t="shared" si="37"/>
        <v>12.317105197668875</v>
      </c>
    </row>
    <row r="1200" spans="2:8" x14ac:dyDescent="0.25">
      <c r="B1200" s="15">
        <v>1197</v>
      </c>
      <c r="C1200" s="15">
        <f>(Data!$G$5-B1200)/Data!$G$5</f>
        <v>0.20200000000000001</v>
      </c>
      <c r="D1200" s="15">
        <f>Data!$C$11^2/((Parameters!$E$4+Parameters!$E$6/C1200)^2+(Parameters!$E$5+Parameters!$E$7)^2)</f>
        <v>293.79250867443432</v>
      </c>
      <c r="E1200" s="15">
        <f t="shared" si="36"/>
        <v>17.140376561628813</v>
      </c>
      <c r="F1200" s="15">
        <f>3/(Data!$G$5*PI()/30)*D1200*Parameters!$E$6/C1200</f>
        <v>98.209715928242872</v>
      </c>
      <c r="G1200" s="15">
        <f>Data!$C$11/((((SQRT((Parameters!$E$6/C1200)^2+(Parameters!$E$7)^2))*1/(Parameters!$E$8))/((SQRT((Parameters!$E$6/C1200)^2+(Parameters!$E$7)^2))+1/(Parameters!$E$8)))+(SQRT((Parameters!$E$4)^2+(Parameters!$E$5)^2)))</f>
        <v>17.805873658157058</v>
      </c>
      <c r="H1200" s="15">
        <f t="shared" si="37"/>
        <v>12.310543390645202</v>
      </c>
    </row>
    <row r="1201" spans="2:8" x14ac:dyDescent="0.25">
      <c r="B1201" s="15">
        <v>1198</v>
      </c>
      <c r="C1201" s="15">
        <f>(Data!$G$5-B1201)/Data!$G$5</f>
        <v>0.20133333333333334</v>
      </c>
      <c r="D1201" s="15">
        <f>Data!$C$11^2/((Parameters!$E$4+Parameters!$E$6/C1201)^2+(Parameters!$E$5+Parameters!$E$7)^2)</f>
        <v>292.41897968249509</v>
      </c>
      <c r="E1201" s="15">
        <f t="shared" si="36"/>
        <v>17.100262561799894</v>
      </c>
      <c r="F1201" s="15">
        <f>3/(Data!$G$5*PI()/30)*D1201*Parameters!$E$6/C1201</f>
        <v>98.074246502988288</v>
      </c>
      <c r="G1201" s="15">
        <f>Data!$C$11/((((SQRT((Parameters!$E$6/C1201)^2+(Parameters!$E$7)^2))*1/(Parameters!$E$8))/((SQRT((Parameters!$E$6/C1201)^2+(Parameters!$E$7)^2))+1/(Parameters!$E$8)))+(SQRT((Parameters!$E$4)^2+(Parameters!$E$5)^2)))</f>
        <v>17.770347634375593</v>
      </c>
      <c r="H1201" s="15">
        <f t="shared" si="37"/>
        <v>12.303832670651023</v>
      </c>
    </row>
    <row r="1202" spans="2:8" x14ac:dyDescent="0.25">
      <c r="B1202" s="15">
        <v>1199</v>
      </c>
      <c r="C1202" s="15">
        <f>(Data!$G$5-B1202)/Data!$G$5</f>
        <v>0.20066666666666666</v>
      </c>
      <c r="D1202" s="15">
        <f>Data!$C$11^2/((Parameters!$E$4+Parameters!$E$6/C1202)^2+(Parameters!$E$5+Parameters!$E$7)^2)</f>
        <v>291.04525442033929</v>
      </c>
      <c r="E1202" s="15">
        <f t="shared" si="36"/>
        <v>17.060048488217706</v>
      </c>
      <c r="F1202" s="15">
        <f>3/(Data!$G$5*PI()/30)*D1202*Parameters!$E$6/C1202</f>
        <v>97.937810903004163</v>
      </c>
      <c r="G1202" s="15">
        <f>Data!$C$11/((((SQRT((Parameters!$E$6/C1202)^2+(Parameters!$E$7)^2))*1/(Parameters!$E$8))/((SQRT((Parameters!$E$6/C1202)^2+(Parameters!$E$7)^2))+1/(Parameters!$E$8)))+(SQRT((Parameters!$E$4)^2+(Parameters!$E$5)^2)))</f>
        <v>17.734747446894438</v>
      </c>
      <c r="H1202" s="15">
        <f t="shared" si="37"/>
        <v>12.29697226608705</v>
      </c>
    </row>
    <row r="1203" spans="2:8" x14ac:dyDescent="0.25">
      <c r="B1203" s="15">
        <v>1200</v>
      </c>
      <c r="C1203" s="15">
        <f>(Data!$G$5-B1203)/Data!$G$5</f>
        <v>0.2</v>
      </c>
      <c r="D1203" s="15">
        <f>Data!$C$11^2/((Parameters!$E$4+Parameters!$E$6/C1203)^2+(Parameters!$E$5+Parameters!$E$7)^2)</f>
        <v>289.67135042787174</v>
      </c>
      <c r="E1203" s="15">
        <f t="shared" si="36"/>
        <v>17.019734146803579</v>
      </c>
      <c r="F1203" s="15">
        <f>3/(Data!$G$5*PI()/30)*D1203*Parameters!$E$6/C1203</f>
        <v>97.80040538846059</v>
      </c>
      <c r="G1203" s="15">
        <f>Data!$C$11/((((SQRT((Parameters!$E$6/C1203)^2+(Parameters!$E$7)^2))*1/(Parameters!$E$8))/((SQRT((Parameters!$E$6/C1203)^2+(Parameters!$E$7)^2))+1/(Parameters!$E$8)))+(SQRT((Parameters!$E$4)^2+(Parameters!$E$5)^2)))</f>
        <v>17.699072944998441</v>
      </c>
      <c r="H1203" s="15">
        <f t="shared" si="37"/>
        <v>12.289961403459657</v>
      </c>
    </row>
    <row r="1204" spans="2:8" x14ac:dyDescent="0.25">
      <c r="B1204" s="15">
        <v>1201</v>
      </c>
      <c r="C1204" s="15">
        <f>(Data!$G$5-B1204)/Data!$G$5</f>
        <v>0.19933333333333333</v>
      </c>
      <c r="D1204" s="15">
        <f>Data!$C$11^2/((Parameters!$E$4+Parameters!$E$6/C1204)^2+(Parameters!$E$5+Parameters!$E$7)^2)</f>
        <v>288.29728538539041</v>
      </c>
      <c r="E1204" s="15">
        <f t="shared" si="36"/>
        <v>16.979319343995812</v>
      </c>
      <c r="F1204" s="15">
        <f>3/(Data!$G$5*PI()/30)*D1204*Parameters!$E$6/C1204</f>
        <v>97.662026217055285</v>
      </c>
      <c r="G1204" s="15">
        <f>Data!$C$11/((((SQRT((Parameters!$E$6/C1204)^2+(Parameters!$E$7)^2))*1/(Parameters!$E$8))/((SQRT((Parameters!$E$6/C1204)^2+(Parameters!$E$7)^2))+1/(Parameters!$E$8)))+(SQRT((Parameters!$E$4)^2+(Parameters!$E$5)^2)))</f>
        <v>17.663323977741438</v>
      </c>
      <c r="H1204" s="15">
        <f t="shared" si="37"/>
        <v>12.282799307397726</v>
      </c>
    </row>
    <row r="1205" spans="2:8" x14ac:dyDescent="0.25">
      <c r="B1205" s="15">
        <v>1202</v>
      </c>
      <c r="C1205" s="15">
        <f>(Data!$G$5-B1205)/Data!$G$5</f>
        <v>0.19866666666666666</v>
      </c>
      <c r="D1205" s="15">
        <f>Data!$C$11^2/((Parameters!$E$4+Parameters!$E$6/C1205)^2+(Parameters!$E$5+Parameters!$E$7)^2)</f>
        <v>286.92307711413889</v>
      </c>
      <c r="E1205" s="15">
        <f t="shared" si="36"/>
        <v>16.938803886760684</v>
      </c>
      <c r="F1205" s="15">
        <f>3/(Data!$G$5*PI()/30)*D1205*Parameters!$E$6/C1205</f>
        <v>97.522669644159947</v>
      </c>
      <c r="G1205" s="15">
        <f>Data!$C$11/((((SQRT((Parameters!$E$6/C1205)^2+(Parameters!$E$7)^2))*1/(Parameters!$E$8))/((SQRT((Parameters!$E$6/C1205)^2+(Parameters!$E$7)^2))+1/(Parameters!$E$8)))+(SQRT((Parameters!$E$4)^2+(Parameters!$E$5)^2)))</f>
        <v>17.627500393946256</v>
      </c>
      <c r="H1205" s="15">
        <f t="shared" si="37"/>
        <v>12.275485200669792</v>
      </c>
    </row>
    <row r="1206" spans="2:8" x14ac:dyDescent="0.25">
      <c r="B1206" s="15">
        <v>1203</v>
      </c>
      <c r="C1206" s="15">
        <f>(Data!$G$5-B1206)/Data!$G$5</f>
        <v>0.19800000000000001</v>
      </c>
      <c r="D1206" s="15">
        <f>Data!$C$11^2/((Parameters!$E$4+Parameters!$E$6/C1206)^2+(Parameters!$E$5+Parameters!$E$7)^2)</f>
        <v>285.54874357685526</v>
      </c>
      <c r="E1206" s="15">
        <f t="shared" si="36"/>
        <v>16.898187582603505</v>
      </c>
      <c r="F1206" s="15">
        <f>3/(Data!$G$5*PI()/30)*D1206*Parameters!$E$6/C1206</f>
        <v>97.382331922968191</v>
      </c>
      <c r="G1206" s="15">
        <f>Data!$C$11/((((SQRT((Parameters!$E$6/C1206)^2+(Parameters!$E$7)^2))*1/(Parameters!$E$8))/((SQRT((Parameters!$E$6/C1206)^2+(Parameters!$E$7)^2))+1/(Parameters!$E$8)))+(SQRT((Parameters!$E$4)^2+(Parameters!$E$5)^2)))</f>
        <v>17.591602042204734</v>
      </c>
      <c r="H1206" s="15">
        <f t="shared" si="37"/>
        <v>12.268018304201451</v>
      </c>
    </row>
    <row r="1207" spans="2:8" x14ac:dyDescent="0.25">
      <c r="B1207" s="15">
        <v>1204</v>
      </c>
      <c r="C1207" s="15">
        <f>(Data!$G$5-B1207)/Data!$G$5</f>
        <v>0.19733333333333333</v>
      </c>
      <c r="D1207" s="15">
        <f>Data!$C$11^2/((Parameters!$E$4+Parameters!$E$6/C1207)^2+(Parameters!$E$5+Parameters!$E$7)^2)</f>
        <v>284.1743028783186</v>
      </c>
      <c r="E1207" s="15">
        <f t="shared" si="36"/>
        <v>16.857470239579797</v>
      </c>
      <c r="F1207" s="15">
        <f>3/(Data!$G$5*PI()/30)*D1207*Parameters!$E$6/C1207</f>
        <v>97.241009304645914</v>
      </c>
      <c r="G1207" s="15">
        <f>Data!$C$11/((((SQRT((Parameters!$E$6/C1207)^2+(Parameters!$E$7)^2))*1/(Parameters!$E$8))/((SQRT((Parameters!$E$6/C1207)^2+(Parameters!$E$7)^2))+1/(Parameters!$E$8)))+(SQRT((Parameters!$E$4)^2+(Parameters!$E$5)^2)))</f>
        <v>17.555628770877721</v>
      </c>
      <c r="H1207" s="15">
        <f t="shared" si="37"/>
        <v>12.260397837093176</v>
      </c>
    </row>
    <row r="1208" spans="2:8" x14ac:dyDescent="0.25">
      <c r="B1208" s="15">
        <v>1205</v>
      </c>
      <c r="C1208" s="15">
        <f>(Data!$G$5-B1208)/Data!$G$5</f>
        <v>0.19666666666666666</v>
      </c>
      <c r="D1208" s="15">
        <f>Data!$C$11^2/((Parameters!$E$4+Parameters!$E$6/C1208)^2+(Parameters!$E$5+Parameters!$E$7)^2)</f>
        <v>282.7997732658913</v>
      </c>
      <c r="E1208" s="15">
        <f t="shared" si="36"/>
        <v>16.816651666306562</v>
      </c>
      <c r="F1208" s="15">
        <f>3/(Data!$G$5*PI()/30)*D1208*Parameters!$E$6/C1208</f>
        <v>97.098698038482965</v>
      </c>
      <c r="G1208" s="15">
        <f>Data!$C$11/((((SQRT((Parameters!$E$6/C1208)^2+(Parameters!$E$7)^2))*1/(Parameters!$E$8))/((SQRT((Parameters!$E$6/C1208)^2+(Parameters!$E$7)^2))+1/(Parameters!$E$8)))+(SQRT((Parameters!$E$4)^2+(Parameters!$E$5)^2)))</f>
        <v>17.519580428095082</v>
      </c>
      <c r="H1208" s="15">
        <f t="shared" si="37"/>
        <v>12.252623016638408</v>
      </c>
    </row>
    <row r="1209" spans="2:8" x14ac:dyDescent="0.25">
      <c r="B1209" s="15">
        <v>1206</v>
      </c>
      <c r="C1209" s="15">
        <f>(Data!$G$5-B1209)/Data!$G$5</f>
        <v>0.19600000000000001</v>
      </c>
      <c r="D1209" s="15">
        <f>Data!$C$11^2/((Parameters!$E$4+Parameters!$E$6/C1209)^2+(Parameters!$E$5+Parameters!$E$7)^2)</f>
        <v>281.42517313005914</v>
      </c>
      <c r="E1209" s="15">
        <f t="shared" si="36"/>
        <v>16.775731671973631</v>
      </c>
      <c r="F1209" s="15">
        <f>3/(Data!$G$5*PI()/30)*D1209*Parameters!$E$6/C1209</f>
        <v>96.955394372047394</v>
      </c>
      <c r="G1209" s="15">
        <f>Data!$C$11/((((SQRT((Parameters!$E$6/C1209)^2+(Parameters!$E$7)^2))*1/(Parameters!$E$8))/((SQRT((Parameters!$E$6/C1209)^2+(Parameters!$E$7)^2))+1/(Parameters!$E$8)))+(SQRT((Parameters!$E$4)^2+(Parameters!$E$5)^2)))</f>
        <v>17.48345686175572</v>
      </c>
      <c r="H1209" s="15">
        <f t="shared" si="37"/>
        <v>12.244693058342035</v>
      </c>
    </row>
    <row r="1210" spans="2:8" x14ac:dyDescent="0.25">
      <c r="B1210" s="15">
        <v>1207</v>
      </c>
      <c r="C1210" s="15">
        <f>(Data!$G$5-B1210)/Data!$G$5</f>
        <v>0.19533333333333333</v>
      </c>
      <c r="D1210" s="15">
        <f>Data!$C$11^2/((Parameters!$E$4+Parameters!$E$6/C1210)^2+(Parameters!$E$5+Parameters!$E$7)^2)</f>
        <v>280.05052100496556</v>
      </c>
      <c r="E1210" s="15">
        <f t="shared" si="36"/>
        <v>16.734710066355067</v>
      </c>
      <c r="F1210" s="15">
        <f>3/(Data!$G$5*PI()/30)*D1210*Parameters!$E$6/C1210</f>
        <v>96.811094551340787</v>
      </c>
      <c r="G1210" s="15">
        <f>Data!$C$11/((((SQRT((Parameters!$E$6/C1210)^2+(Parameters!$E$7)^2))*1/(Parameters!$E$8))/((SQRT((Parameters!$E$6/C1210)^2+(Parameters!$E$7)^2))+1/(Parameters!$E$8)))+(SQRT((Parameters!$E$4)^2+(Parameters!$E$5)^2)))</f>
        <v>17.447257919527573</v>
      </c>
      <c r="H1210" s="15">
        <f t="shared" si="37"/>
        <v>12.23660717593914</v>
      </c>
    </row>
    <row r="1211" spans="2:8" x14ac:dyDescent="0.25">
      <c r="B1211" s="15">
        <v>1208</v>
      </c>
      <c r="C1211" s="15">
        <f>(Data!$G$5-B1211)/Data!$G$5</f>
        <v>0.19466666666666665</v>
      </c>
      <c r="D1211" s="15">
        <f>Data!$C$11^2/((Parameters!$E$4+Parameters!$E$6/C1211)^2+(Parameters!$E$5+Parameters!$E$7)^2)</f>
        <v>278.67583556894431</v>
      </c>
      <c r="E1211" s="15">
        <f t="shared" si="36"/>
        <v>16.693586659820721</v>
      </c>
      <c r="F1211" s="15">
        <f>3/(Data!$G$5*PI()/30)*D1211*Parameters!$E$6/C1211</f>
        <v>96.665794820956165</v>
      </c>
      <c r="G1211" s="15">
        <f>Data!$C$11/((((SQRT((Parameters!$E$6/C1211)^2+(Parameters!$E$7)^2))*1/(Parameters!$E$8))/((SQRT((Parameters!$E$6/C1211)^2+(Parameters!$E$7)^2))+1/(Parameters!$E$8)))+(SQRT((Parameters!$E$4)^2+(Parameters!$E$5)^2)))</f>
        <v>17.410983448847634</v>
      </c>
      <c r="H1211" s="15">
        <f t="shared" si="37"/>
        <v>12.22836458141415</v>
      </c>
    </row>
    <row r="1212" spans="2:8" x14ac:dyDescent="0.25">
      <c r="B1212" s="15">
        <v>1209</v>
      </c>
      <c r="C1212" s="15">
        <f>(Data!$G$5-B1212)/Data!$G$5</f>
        <v>0.19400000000000001</v>
      </c>
      <c r="D1212" s="15">
        <f>Data!$C$11^2/((Parameters!$E$4+Parameters!$E$6/C1212)^2+(Parameters!$E$5+Parameters!$E$7)^2)</f>
        <v>277.30113564504722</v>
      </c>
      <c r="E1212" s="15">
        <f t="shared" si="36"/>
        <v>16.652361263347828</v>
      </c>
      <c r="F1212" s="15">
        <f>3/(Data!$G$5*PI()/30)*D1212*Parameters!$E$6/C1212</f>
        <v>96.519491424237359</v>
      </c>
      <c r="G1212" s="15">
        <f>Data!$C$11/((((SQRT((Parameters!$E$6/C1212)^2+(Parameters!$E$7)^2))*1/(Parameters!$E$8))/((SQRT((Parameters!$E$6/C1212)^2+(Parameters!$E$7)^2))+1/(Parameters!$E$8)))+(SQRT((Parameters!$E$4)^2+(Parameters!$E$5)^2)))</f>
        <v>17.374633296921971</v>
      </c>
      <c r="H1212" s="15">
        <f t="shared" si="37"/>
        <v>12.219964485020268</v>
      </c>
    </row>
    <row r="1213" spans="2:8" x14ac:dyDescent="0.25">
      <c r="B1213" s="15">
        <v>1210</v>
      </c>
      <c r="C1213" s="15">
        <f>(Data!$G$5-B1213)/Data!$G$5</f>
        <v>0.19333333333333333</v>
      </c>
      <c r="D1213" s="15">
        <f>Data!$C$11^2/((Parameters!$E$4+Parameters!$E$6/C1213)^2+(Parameters!$E$5+Parameters!$E$7)^2)</f>
        <v>275.92644020156854</v>
      </c>
      <c r="E1213" s="15">
        <f t="shared" si="36"/>
        <v>16.611033688532707</v>
      </c>
      <c r="F1213" s="15">
        <f>3/(Data!$G$5*PI()/30)*D1213*Parameters!$E$6/C1213</f>
        <v>96.372180603440938</v>
      </c>
      <c r="G1213" s="15">
        <f>Data!$C$11/((((SQRT((Parameters!$E$6/C1213)^2+(Parameters!$E$7)^2))*1/(Parameters!$E$8))/((SQRT((Parameters!$E$6/C1213)^2+(Parameters!$E$7)^2))+1/(Parameters!$E$8)))+(SQRT((Parameters!$E$4)^2+(Parameters!$E$5)^2)))</f>
        <v>17.338207310725739</v>
      </c>
      <c r="H1213" s="15">
        <f t="shared" si="37"/>
        <v>12.211406095299351</v>
      </c>
    </row>
    <row r="1214" spans="2:8" x14ac:dyDescent="0.25">
      <c r="B1214" s="15">
        <v>1211</v>
      </c>
      <c r="C1214" s="15">
        <f>(Data!$G$5-B1214)/Data!$G$5</f>
        <v>0.19266666666666668</v>
      </c>
      <c r="D1214" s="15">
        <f>Data!$C$11^2/((Parameters!$E$4+Parameters!$E$6/C1214)^2+(Parameters!$E$5+Parameters!$E$7)^2)</f>
        <v>274.55176835256452</v>
      </c>
      <c r="E1214" s="15">
        <f t="shared" si="36"/>
        <v>16.569603747602553</v>
      </c>
      <c r="F1214" s="15">
        <f>3/(Data!$G$5*PI()/30)*D1214*Parameters!$E$6/C1214</f>
        <v>96.223858599899117</v>
      </c>
      <c r="G1214" s="15">
        <f>Data!$C$11/((((SQRT((Parameters!$E$6/C1214)^2+(Parameters!$E$7)^2))*1/(Parameters!$E$8))/((SQRT((Parameters!$E$6/C1214)^2+(Parameters!$E$7)^2))+1/(Parameters!$E$8)))+(SQRT((Parameters!$E$4)^2+(Parameters!$E$5)^2)))</f>
        <v>17.301705337003199</v>
      </c>
      <c r="H1214" s="15">
        <f t="shared" si="37"/>
        <v>12.202688619101997</v>
      </c>
    </row>
    <row r="1215" spans="2:8" x14ac:dyDescent="0.25">
      <c r="B1215" s="15">
        <v>1212</v>
      </c>
      <c r="C1215" s="15">
        <f>(Data!$G$5-B1215)/Data!$G$5</f>
        <v>0.192</v>
      </c>
      <c r="D1215" s="15">
        <f>Data!$C$11^2/((Parameters!$E$4+Parameters!$E$6/C1215)^2+(Parameters!$E$5+Parameters!$E$7)^2)</f>
        <v>273.17713935836986</v>
      </c>
      <c r="E1215" s="15">
        <f t="shared" si="36"/>
        <v>16.528071253427299</v>
      </c>
      <c r="F1215" s="15">
        <f>3/(Data!$G$5*PI()/30)*D1215*Parameters!$E$6/C1215</f>
        <v>96.074521654185617</v>
      </c>
      <c r="G1215" s="15">
        <f>Data!$C$11/((((SQRT((Parameters!$E$6/C1215)^2+(Parameters!$E$7)^2))*1/(Parameters!$E$8))/((SQRT((Parameters!$E$6/C1215)^2+(Parameters!$E$7)^2))+1/(Parameters!$E$8)))+(SQRT((Parameters!$E$4)^2+(Parameters!$E$5)^2)))</f>
        <v>17.265127222267715</v>
      </c>
      <c r="H1215" s="15">
        <f t="shared" si="37"/>
        <v>12.193811261608097</v>
      </c>
    </row>
    <row r="1216" spans="2:8" x14ac:dyDescent="0.25">
      <c r="B1216" s="15">
        <v>1213</v>
      </c>
      <c r="C1216" s="15">
        <f>(Data!$G$5-B1216)/Data!$G$5</f>
        <v>0.19133333333333333</v>
      </c>
      <c r="D1216" s="15">
        <f>Data!$C$11^2/((Parameters!$E$4+Parameters!$E$6/C1216)^2+(Parameters!$E$5+Parameters!$E$7)^2)</f>
        <v>271.80257262610928</v>
      </c>
      <c r="E1216" s="15">
        <f t="shared" si="36"/>
        <v>16.48643601953161</v>
      </c>
      <c r="F1216" s="15">
        <f>3/(Data!$G$5*PI()/30)*D1216*Parameters!$E$6/C1216</f>
        <v>95.924166006282846</v>
      </c>
      <c r="G1216" s="15">
        <f>Data!$C$11/((((SQRT((Parameters!$E$6/C1216)^2+(Parameters!$E$7)^2))*1/(Parameters!$E$8))/((SQRT((Parameters!$E$6/C1216)^2+(Parameters!$E$7)^2))+1/(Parameters!$E$8)))+(SQRT((Parameters!$E$4)^2+(Parameters!$E$5)^2)))</f>
        <v>17.228472812801833</v>
      </c>
      <c r="H1216" s="15">
        <f t="shared" si="37"/>
        <v>12.184773226347701</v>
      </c>
    </row>
    <row r="1217" spans="2:8" x14ac:dyDescent="0.25">
      <c r="B1217" s="15">
        <v>1214</v>
      </c>
      <c r="C1217" s="15">
        <f>(Data!$G$5-B1217)/Data!$G$5</f>
        <v>0.19066666666666668</v>
      </c>
      <c r="D1217" s="15">
        <f>Data!$C$11^2/((Parameters!$E$4+Parameters!$E$6/C1217)^2+(Parameters!$E$5+Parameters!$E$7)^2)</f>
        <v>270.42808771020452</v>
      </c>
      <c r="E1217" s="15">
        <f t="shared" si="36"/>
        <v>16.444697860106903</v>
      </c>
      <c r="F1217" s="15">
        <f>3/(Data!$G$5*PI()/30)*D1217*Parameters!$E$6/C1217</f>
        <v>95.772787895751208</v>
      </c>
      <c r="G1217" s="15">
        <f>Data!$C$11/((((SQRT((Parameters!$E$6/C1217)^2+(Parameters!$E$7)^2))*1/(Parameters!$E$8))/((SQRT((Parameters!$E$6/C1217)^2+(Parameters!$E$7)^2))+1/(Parameters!$E$8)))+(SQRT((Parameters!$E$4)^2+(Parameters!$E$5)^2)))</f>
        <v>17.191741954657225</v>
      </c>
      <c r="H1217" s="15">
        <f t="shared" si="37"/>
        <v>12.175573715222201</v>
      </c>
    </row>
    <row r="1218" spans="2:8" x14ac:dyDescent="0.25">
      <c r="B1218" s="15">
        <v>1215</v>
      </c>
      <c r="C1218" s="15">
        <f>(Data!$G$5-B1218)/Data!$G$5</f>
        <v>0.19</v>
      </c>
      <c r="D1218" s="15">
        <f>Data!$C$11^2/((Parameters!$E$4+Parameters!$E$6/C1218)^2+(Parameters!$E$5+Parameters!$E$7)^2)</f>
        <v>269.05370431287787</v>
      </c>
      <c r="E1218" s="15">
        <f t="shared" si="36"/>
        <v>16.402856590023514</v>
      </c>
      <c r="F1218" s="15">
        <f>3/(Data!$G$5*PI()/30)*D1218*Parameters!$E$6/C1218</f>
        <v>95.620383561900553</v>
      </c>
      <c r="G1218" s="15">
        <f>Data!$C$11/((((SQRT((Parameters!$E$6/C1218)^2+(Parameters!$E$7)^2))*1/(Parameters!$E$8))/((SQRT((Parameters!$E$6/C1218)^2+(Parameters!$E$7)^2))+1/(Parameters!$E$8)))+(SQRT((Parameters!$E$4)^2+(Parameters!$E$5)^2)))</f>
        <v>17.154934493654775</v>
      </c>
      <c r="H1218" s="15">
        <f t="shared" si="37"/>
        <v>12.166211928525952</v>
      </c>
    </row>
    <row r="1219" spans="2:8" x14ac:dyDescent="0.25">
      <c r="B1219" s="15">
        <v>1216</v>
      </c>
      <c r="C1219" s="15">
        <f>(Data!$G$5-B1219)/Data!$G$5</f>
        <v>0.18933333333333333</v>
      </c>
      <c r="D1219" s="15">
        <f>Data!$C$11^2/((Parameters!$E$4+Parameters!$E$6/C1219)^2+(Parameters!$E$5+Parameters!$E$7)^2)</f>
        <v>267.67944228465024</v>
      </c>
      <c r="E1219" s="15">
        <f t="shared" si="36"/>
        <v>16.360912024842939</v>
      </c>
      <c r="F1219" s="15">
        <f>3/(Data!$G$5*PI()/30)*D1219*Parameters!$E$6/C1219</f>
        <v>95.466949243963484</v>
      </c>
      <c r="G1219" s="15">
        <f>Data!$C$11/((((SQRT((Parameters!$E$6/C1219)^2+(Parameters!$E$7)^2))*1/(Parameters!$E$8))/((SQRT((Parameters!$E$6/C1219)^2+(Parameters!$E$7)^2))+1/(Parameters!$E$8)))+(SQRT((Parameters!$E$4)^2+(Parameters!$E$5)^2)))</f>
        <v>17.118050275384572</v>
      </c>
      <c r="H1219" s="15">
        <f t="shared" si="37"/>
        <v>12.156687064968194</v>
      </c>
    </row>
    <row r="1220" spans="2:8" x14ac:dyDescent="0.25">
      <c r="B1220" s="15">
        <v>1217</v>
      </c>
      <c r="C1220" s="15">
        <f>(Data!$G$5-B1220)/Data!$G$5</f>
        <v>0.18866666666666668</v>
      </c>
      <c r="D1220" s="15">
        <f>Data!$C$11^2/((Parameters!$E$4+Parameters!$E$6/C1220)^2+(Parameters!$E$5+Parameters!$E$7)^2)</f>
        <v>266.30532162483468</v>
      </c>
      <c r="E1220" s="15">
        <f t="shared" ref="E1220:E1283" si="38">SQRT(D1220)</f>
        <v>16.31886398083012</v>
      </c>
      <c r="F1220" s="15">
        <f>3/(Data!$G$5*PI()/30)*D1220*Parameters!$E$6/C1220</f>
        <v>95.312481181270584</v>
      </c>
      <c r="G1220" s="15">
        <f>Data!$C$11/((((SQRT((Parameters!$E$6/C1220)^2+(Parameters!$E$7)^2))*1/(Parameters!$E$8))/((SQRT((Parameters!$E$6/C1220)^2+(Parameters!$E$7)^2))+1/(Parameters!$E$8)))+(SQRT((Parameters!$E$4)^2+(Parameters!$E$5)^2)))</f>
        <v>17.08108914520594</v>
      </c>
      <c r="H1220" s="15">
        <f t="shared" ref="H1220:H1283" si="39">(F1220*B1220*PI()/30)/1000</f>
        <v>12.146998321695349</v>
      </c>
    </row>
    <row r="1221" spans="2:8" x14ac:dyDescent="0.25">
      <c r="B1221" s="15">
        <v>1218</v>
      </c>
      <c r="C1221" s="15">
        <f>(Data!$G$5-B1221)/Data!$G$5</f>
        <v>0.188</v>
      </c>
      <c r="D1221" s="15">
        <f>Data!$C$11^2/((Parameters!$E$4+Parameters!$E$6/C1221)^2+(Parameters!$E$5+Parameters!$E$7)^2)</f>
        <v>264.93136248202541</v>
      </c>
      <c r="E1221" s="15">
        <f t="shared" si="38"/>
        <v>16.276712274965895</v>
      </c>
      <c r="F1221" s="15">
        <f>3/(Data!$G$5*PI()/30)*D1221*Parameters!$E$6/C1221</f>
        <v>95.156975613427846</v>
      </c>
      <c r="G1221" s="15">
        <f>Data!$C$11/((((SQRT((Parameters!$E$6/C1221)^2+(Parameters!$E$7)^2))*1/(Parameters!$E$8))/((SQRT((Parameters!$E$6/C1221)^2+(Parameters!$E$7)^2))+1/(Parameters!$E$8)))+(SQRT((Parameters!$E$4)^2+(Parameters!$E$5)^2)))</f>
        <v>17.04405094824747</v>
      </c>
      <c r="H1221" s="15">
        <f t="shared" si="39"/>
        <v>12.137144894313701</v>
      </c>
    </row>
    <row r="1222" spans="2:8" x14ac:dyDescent="0.25">
      <c r="B1222" s="15">
        <v>1219</v>
      </c>
      <c r="C1222" s="15">
        <f>(Data!$G$5-B1222)/Data!$G$5</f>
        <v>0.18733333333333332</v>
      </c>
      <c r="D1222" s="15">
        <f>Data!$C$11^2/((Parameters!$E$4+Parameters!$E$6/C1222)^2+(Parameters!$E$5+Parameters!$E$7)^2)</f>
        <v>263.55758515458206</v>
      </c>
      <c r="E1222" s="15">
        <f t="shared" si="38"/>
        <v>16.234456724959479</v>
      </c>
      <c r="F1222" s="15">
        <f>3/(Data!$G$5*PI()/30)*D1222*Parameters!$E$6/C1222</f>
        <v>95.000428780496065</v>
      </c>
      <c r="G1222" s="15">
        <f>Data!$C$11/((((SQRT((Parameters!$E$6/C1222)^2+(Parameters!$E$7)^2))*1/(Parameters!$E$8))/((SQRT((Parameters!$E$6/C1222)^2+(Parameters!$E$7)^2))+1/(Parameters!$E$8)))+(SQRT((Parameters!$E$4)^2+(Parameters!$E$5)^2)))</f>
        <v>17.006935529407048</v>
      </c>
      <c r="H1222" s="15">
        <f t="shared" si="39"/>
        <v>12.127125976912438</v>
      </c>
    </row>
    <row r="1223" spans="2:8" x14ac:dyDescent="0.25">
      <c r="B1223" s="15">
        <v>1220</v>
      </c>
      <c r="C1223" s="15">
        <f>(Data!$G$5-B1223)/Data!$G$5</f>
        <v>0.18666666666666668</v>
      </c>
      <c r="D1223" s="15">
        <f>Data!$C$11^2/((Parameters!$E$4+Parameters!$E$6/C1223)^2+(Parameters!$E$5+Parameters!$E$7)^2)</f>
        <v>262.18401009110875</v>
      </c>
      <c r="E1223" s="15">
        <f t="shared" si="38"/>
        <v>16.192097149261077</v>
      </c>
      <c r="F1223" s="15">
        <f>3/(Data!$G$5*PI()/30)*D1223*Parameters!$E$6/C1223</f>
        <v>94.842836923172257</v>
      </c>
      <c r="G1223" s="15">
        <f>Data!$C$11/((((SQRT((Parameters!$E$6/C1223)^2+(Parameters!$E$7)^2))*1/(Parameters!$E$8))/((SQRT((Parameters!$E$6/C1223)^2+(Parameters!$E$7)^2))+1/(Parameters!$E$8)))+(SQRT((Parameters!$E$4)^2+(Parameters!$E$5)^2)))</f>
        <v>16.96974273335189</v>
      </c>
      <c r="H1223" s="15">
        <f t="shared" si="39"/>
        <v>12.116940762087079</v>
      </c>
    </row>
    <row r="1224" spans="2:8" x14ac:dyDescent="0.25">
      <c r="B1224" s="15">
        <v>1221</v>
      </c>
      <c r="C1224" s="15">
        <f>(Data!$G$5-B1224)/Data!$G$5</f>
        <v>0.186</v>
      </c>
      <c r="D1224" s="15">
        <f>Data!$C$11^2/((Parameters!$E$4+Parameters!$E$6/C1224)^2+(Parameters!$E$5+Parameters!$E$7)^2)</f>
        <v>260.81065789092713</v>
      </c>
      <c r="E1224" s="15">
        <f t="shared" si="38"/>
        <v>16.149633367074532</v>
      </c>
      <c r="F1224" s="15">
        <f>3/(Data!$G$5*PI()/30)*D1224*Parameters!$E$6/C1224</f>
        <v>94.684196282972877</v>
      </c>
      <c r="G1224" s="15">
        <f>Data!$C$11/((((SQRT((Parameters!$E$6/C1224)^2+(Parameters!$E$7)^2))*1/(Parameters!$E$8))/((SQRT((Parameters!$E$6/C1224)^2+(Parameters!$E$7)^2))+1/(Parameters!$E$8)))+(SQRT((Parameters!$E$4)^2+(Parameters!$E$5)^2)))</f>
        <v>16.932472404518549</v>
      </c>
      <c r="H1224" s="15">
        <f t="shared" si="39"/>
        <v>12.106588440963213</v>
      </c>
    </row>
    <row r="1225" spans="2:8" x14ac:dyDescent="0.25">
      <c r="B1225" s="15">
        <v>1222</v>
      </c>
      <c r="C1225" s="15">
        <f>(Data!$G$5-B1225)/Data!$G$5</f>
        <v>0.18533333333333332</v>
      </c>
      <c r="D1225" s="15">
        <f>Data!$C$11^2/((Parameters!$E$4+Parameters!$E$6/C1225)^2+(Parameters!$E$5+Parameters!$E$7)^2)</f>
        <v>259.43754930454622</v>
      </c>
      <c r="E1225" s="15">
        <f t="shared" si="38"/>
        <v>16.10706519837013</v>
      </c>
      <c r="F1225" s="15">
        <f>3/(Data!$G$5*PI()/30)*D1225*Parameters!$E$6/C1225</f>
        <v>94.524503102419672</v>
      </c>
      <c r="G1225" s="15">
        <f>Data!$C$11/((((SQRT((Parameters!$E$6/C1225)^2+(Parameters!$E$7)^2))*1/(Parameters!$E$8))/((SQRT((Parameters!$E$6/C1225)^2+(Parameters!$E$7)^2))+1/(Parameters!$E$8)))+(SQRT((Parameters!$E$4)^2+(Parameters!$E$5)^2)))</f>
        <v>16.895124387112979</v>
      </c>
      <c r="H1225" s="15">
        <f t="shared" si="39"/>
        <v>12.096068203220733</v>
      </c>
    </row>
    <row r="1226" spans="2:8" x14ac:dyDescent="0.25">
      <c r="B1226" s="15">
        <v>1223</v>
      </c>
      <c r="C1226" s="15">
        <f>(Data!$G$5-B1226)/Data!$G$5</f>
        <v>0.18466666666666667</v>
      </c>
      <c r="D1226" s="15">
        <f>Data!$C$11^2/((Parameters!$E$4+Parameters!$E$6/C1226)^2+(Parameters!$E$5+Parameters!$E$7)^2)</f>
        <v>258.0647052341252</v>
      </c>
      <c r="E1226" s="15">
        <f t="shared" si="38"/>
        <v>16.064392463897452</v>
      </c>
      <c r="F1226" s="15">
        <f>3/(Data!$G$5*PI()/30)*D1226*Parameters!$E$6/C1226</f>
        <v>94.363753625227019</v>
      </c>
      <c r="G1226" s="15">
        <f>Data!$C$11/((((SQRT((Parameters!$E$6/C1226)^2+(Parameters!$E$7)^2))*1/(Parameters!$E$8))/((SQRT((Parameters!$E$6/C1226)^2+(Parameters!$E$7)^2))+1/(Parameters!$E$8)))+(SQRT((Parameters!$E$4)^2+(Parameters!$E$5)^2)))</f>
        <v>16.85769852511056</v>
      </c>
      <c r="H1226" s="15">
        <f t="shared" si="39"/>
        <v>12.085379237118346</v>
      </c>
    </row>
    <row r="1227" spans="2:8" x14ac:dyDescent="0.25">
      <c r="B1227" s="15">
        <v>1224</v>
      </c>
      <c r="C1227" s="15">
        <f>(Data!$G$5-B1227)/Data!$G$5</f>
        <v>0.184</v>
      </c>
      <c r="D1227" s="15">
        <f>Data!$C$11^2/((Parameters!$E$4+Parameters!$E$6/C1227)^2+(Parameters!$E$5+Parameters!$E$7)^2)</f>
        <v>256.69214673393066</v>
      </c>
      <c r="E1227" s="15">
        <f t="shared" si="38"/>
        <v>16.021614985198298</v>
      </c>
      <c r="F1227" s="15">
        <f>3/(Data!$G$5*PI()/30)*D1227*Parameters!$E$6/C1227</f>
        <v>94.201944096491417</v>
      </c>
      <c r="G1227" s="15">
        <f>Data!$C$11/((((SQRT((Parameters!$E$6/C1227)^2+(Parameters!$E$7)^2))*1/(Parameters!$E$8))/((SQRT((Parameters!$E$6/C1227)^2+(Parameters!$E$7)^2))+1/(Parameters!$E$8)))+(SQRT((Parameters!$E$4)^2+(Parameters!$E$5)^2)))</f>
        <v>16.820194662256114</v>
      </c>
      <c r="H1227" s="15">
        <f t="shared" si="39"/>
        <v>12.074520729518484</v>
      </c>
    </row>
    <row r="1228" spans="2:8" x14ac:dyDescent="0.25">
      <c r="B1228" s="15">
        <v>1225</v>
      </c>
      <c r="C1228" s="15">
        <f>(Data!$G$5-B1228)/Data!$G$5</f>
        <v>0.18333333333333332</v>
      </c>
      <c r="D1228" s="15">
        <f>Data!$C$11^2/((Parameters!$E$4+Parameters!$E$6/C1228)^2+(Parameters!$E$5+Parameters!$E$7)^2)</f>
        <v>255.31989501078971</v>
      </c>
      <c r="E1228" s="15">
        <f t="shared" si="38"/>
        <v>15.978732584619774</v>
      </c>
      <c r="F1228" s="15">
        <f>3/(Data!$G$5*PI()/30)*D1228*Parameters!$E$6/C1228</f>
        <v>94.039070762883483</v>
      </c>
      <c r="G1228" s="15">
        <f>Data!$C$11/((((SQRT((Parameters!$E$6/C1228)^2+(Parameters!$E$7)^2))*1/(Parameters!$E$8))/((SQRT((Parameters!$E$6/C1228)^2+(Parameters!$E$7)^2))+1/(Parameters!$E$8)))+(SQRT((Parameters!$E$4)^2+(Parameters!$E$5)^2)))</f>
        <v>16.78261264206397</v>
      </c>
      <c r="H1228" s="15">
        <f t="shared" si="39"/>
        <v>12.063491865912656</v>
      </c>
    </row>
    <row r="1229" spans="2:8" x14ac:dyDescent="0.25">
      <c r="B1229" s="15">
        <v>1226</v>
      </c>
      <c r="C1229" s="15">
        <f>(Data!$G$5-B1229)/Data!$G$5</f>
        <v>0.18266666666666667</v>
      </c>
      <c r="D1229" s="15">
        <f>Data!$C$11^2/((Parameters!$E$4+Parameters!$E$6/C1229)^2+(Parameters!$E$5+Parameters!$E$7)^2)</f>
        <v>253.94797142453632</v>
      </c>
      <c r="E1229" s="15">
        <f t="shared" si="38"/>
        <v>15.935745085327397</v>
      </c>
      <c r="F1229" s="15">
        <f>3/(Data!$G$5*PI()/30)*D1229*Parameters!$E$6/C1229</f>
        <v>93.875129872841612</v>
      </c>
      <c r="G1229" s="15">
        <f>Data!$C$11/((((SQRT((Parameters!$E$6/C1229)^2+(Parameters!$E$7)^2))*1/(Parameters!$E$8))/((SQRT((Parameters!$E$6/C1229)^2+(Parameters!$E$7)^2))+1/(Parameters!$E$8)))+(SQRT((Parameters!$E$4)^2+(Parameters!$E$5)^2)))</f>
        <v>16.744952307817986</v>
      </c>
      <c r="H1229" s="15">
        <f t="shared" si="39"/>
        <v>12.052291830447144</v>
      </c>
    </row>
    <row r="1230" spans="2:8" x14ac:dyDescent="0.25">
      <c r="B1230" s="15">
        <v>1227</v>
      </c>
      <c r="C1230" s="15">
        <f>(Data!$G$5-B1230)/Data!$G$5</f>
        <v>0.182</v>
      </c>
      <c r="D1230" s="15">
        <f>Data!$C$11^2/((Parameters!$E$4+Parameters!$E$6/C1230)^2+(Parameters!$E$5+Parameters!$E$7)^2)</f>
        <v>252.57639748845173</v>
      </c>
      <c r="E1230" s="15">
        <f t="shared" si="38"/>
        <v>15.892652311318326</v>
      </c>
      <c r="F1230" s="15">
        <f>3/(Data!$G$5*PI()/30)*D1230*Parameters!$E$6/C1230</f>
        <v>93.710117676767823</v>
      </c>
      <c r="G1230" s="15">
        <f>Data!$C$11/((((SQRT((Parameters!$E$6/C1230)^2+(Parameters!$E$7)^2))*1/(Parameters!$E$8))/((SQRT((Parameters!$E$6/C1230)^2+(Parameters!$E$7)^2))+1/(Parameters!$E$8)))+(SQRT((Parameters!$E$4)^2+(Parameters!$E$5)^2)))</f>
        <v>16.707213502571577</v>
      </c>
      <c r="H1230" s="15">
        <f t="shared" si="39"/>
        <v>12.040919805949084</v>
      </c>
    </row>
    <row r="1231" spans="2:8" x14ac:dyDescent="0.25">
      <c r="B1231" s="15">
        <v>1228</v>
      </c>
      <c r="C1231" s="15">
        <f>(Data!$G$5-B1231)/Data!$G$5</f>
        <v>0.18133333333333335</v>
      </c>
      <c r="D1231" s="15">
        <f>Data!$C$11^2/((Parameters!$E$4+Parameters!$E$6/C1231)^2+(Parameters!$E$5+Parameters!$E$7)^2)</f>
        <v>251.20519486969911</v>
      </c>
      <c r="E1231" s="15">
        <f t="shared" si="38"/>
        <v>15.849454087434655</v>
      </c>
      <c r="F1231" s="15">
        <f>3/(Data!$G$5*PI()/30)*D1231*Parameters!$E$6/C1231</f>
        <v>93.544030427225664</v>
      </c>
      <c r="G1231" s="15">
        <f>Data!$C$11/((((SQRT((Parameters!$E$6/C1231)^2+(Parameters!$E$7)^2))*1/(Parameters!$E$8))/((SQRT((Parameters!$E$6/C1231)^2+(Parameters!$E$7)^2))+1/(Parameters!$E$8)))+(SQRT((Parameters!$E$4)^2+(Parameters!$E$5)^2)))</f>
        <v>16.669396069147798</v>
      </c>
      <c r="H1231" s="15">
        <f t="shared" si="39"/>
        <v>12.029374973952951</v>
      </c>
    </row>
    <row r="1232" spans="2:8" x14ac:dyDescent="0.25">
      <c r="B1232" s="15">
        <v>1229</v>
      </c>
      <c r="C1232" s="15">
        <f>(Data!$G$5-B1232)/Data!$G$5</f>
        <v>0.18066666666666667</v>
      </c>
      <c r="D1232" s="15">
        <f>Data!$C$11^2/((Parameters!$E$4+Parameters!$E$6/C1232)^2+(Parameters!$E$5+Parameters!$E$7)^2)</f>
        <v>249.83438538975287</v>
      </c>
      <c r="E1232" s="15">
        <f t="shared" si="38"/>
        <v>15.80615023937685</v>
      </c>
      <c r="F1232" s="15">
        <f>3/(Data!$G$5*PI()/30)*D1232*Parameters!$E$6/C1232</f>
        <v>93.376864379140613</v>
      </c>
      <c r="G1232" s="15">
        <f>Data!$C$11/((((SQRT((Parameters!$E$6/C1232)^2+(Parameters!$E$7)^2))*1/(Parameters!$E$8))/((SQRT((Parameters!$E$6/C1232)^2+(Parameters!$E$7)^2))+1/(Parameters!$E$8)))+(SQRT((Parameters!$E$4)^2+(Parameters!$E$5)^2)))</f>
        <v>16.631499850139328</v>
      </c>
      <c r="H1232" s="15">
        <f t="shared" si="39"/>
        <v>12.017656514727477</v>
      </c>
    </row>
    <row r="1233" spans="2:8" x14ac:dyDescent="0.25">
      <c r="B1233" s="15">
        <v>1230</v>
      </c>
      <c r="C1233" s="15">
        <f>(Data!$G$5-B1233)/Data!$G$5</f>
        <v>0.18</v>
      </c>
      <c r="D1233" s="15">
        <f>Data!$C$11^2/((Parameters!$E$4+Parameters!$E$6/C1233)^2+(Parameters!$E$5+Parameters!$E$7)^2)</f>
        <v>248.46399102482036</v>
      </c>
      <c r="E1233" s="15">
        <f t="shared" si="38"/>
        <v>15.76274059371721</v>
      </c>
      <c r="F1233" s="15">
        <f>3/(Data!$G$5*PI()/30)*D1233*Parameters!$E$6/C1233</f>
        <v>93.208615790001957</v>
      </c>
      <c r="G1233" s="15">
        <f>Data!$C$11/((((SQRT((Parameters!$E$6/C1233)^2+(Parameters!$E$7)^2))*1/(Parameters!$E$8))/((SQRT((Parameters!$E$6/C1233)^2+(Parameters!$E$7)^2))+1/(Parameters!$E$8)))+(SQRT((Parameters!$E$4)^2+(Parameters!$E$5)^2)))</f>
        <v>16.59352468790857</v>
      </c>
      <c r="H1233" s="15">
        <f t="shared" si="39"/>
        <v>12.005763607302894</v>
      </c>
    </row>
    <row r="1234" spans="2:8" x14ac:dyDescent="0.25">
      <c r="B1234" s="15">
        <v>1231</v>
      </c>
      <c r="C1234" s="15">
        <f>(Data!$G$5-B1234)/Data!$G$5</f>
        <v>0.17933333333333334</v>
      </c>
      <c r="D1234" s="15">
        <f>Data!$C$11^2/((Parameters!$E$4+Parameters!$E$6/C1234)^2+(Parameters!$E$5+Parameters!$E$7)^2)</f>
        <v>247.0940339062586</v>
      </c>
      <c r="E1234" s="15">
        <f t="shared" si="38"/>
        <v>15.719224977913466</v>
      </c>
      <c r="F1234" s="15">
        <f>3/(Data!$G$5*PI()/30)*D1234*Parameters!$E$6/C1234</f>
        <v>93.039280920067355</v>
      </c>
      <c r="G1234" s="15">
        <f>Data!$C$11/((((SQRT((Parameters!$E$6/C1234)^2+(Parameters!$E$7)^2))*1/(Parameters!$E$8))/((SQRT((Parameters!$E$6/C1234)^2+(Parameters!$E$7)^2))+1/(Parameters!$E$8)))+(SQRT((Parameters!$E$4)^2+(Parameters!$E$5)^2)))</f>
        <v>16.555470424587661</v>
      </c>
      <c r="H1234" s="15">
        <f t="shared" si="39"/>
        <v>11.993695429498645</v>
      </c>
    </row>
    <row r="1235" spans="2:8" x14ac:dyDescent="0.25">
      <c r="B1235" s="15">
        <v>1232</v>
      </c>
      <c r="C1235" s="15">
        <f>(Data!$G$5-B1235)/Data!$G$5</f>
        <v>0.17866666666666667</v>
      </c>
      <c r="D1235" s="15">
        <f>Data!$C$11^2/((Parameters!$E$4+Parameters!$E$6/C1235)^2+(Parameters!$E$5+Parameters!$E$7)^2)</f>
        <v>245.72453632098345</v>
      </c>
      <c r="E1235" s="15">
        <f t="shared" si="38"/>
        <v>15.675603220322445</v>
      </c>
      <c r="F1235" s="15">
        <f>3/(Data!$G$5*PI()/30)*D1235*Parameters!$E$6/C1235</f>
        <v>92.868856032569184</v>
      </c>
      <c r="G1235" s="15">
        <f>Data!$C$11/((((SQRT((Parameters!$E$6/C1235)^2+(Parameters!$E$7)^2))*1/(Parameters!$E$8))/((SQRT((Parameters!$E$6/C1235)^2+(Parameters!$E$7)^2))+1/(Parameters!$E$8)))+(SQRT((Parameters!$E$4)^2+(Parameters!$E$5)^2)))</f>
        <v>16.517336902078515</v>
      </c>
      <c r="H1235" s="15">
        <f t="shared" si="39"/>
        <v>11.981451157951454</v>
      </c>
    </row>
    <row r="1236" spans="2:8" x14ac:dyDescent="0.25">
      <c r="B1236" s="15">
        <v>1233</v>
      </c>
      <c r="C1236" s="15">
        <f>(Data!$G$5-B1236)/Data!$G$5</f>
        <v>0.17799999999999999</v>
      </c>
      <c r="D1236" s="15">
        <f>Data!$C$11^2/((Parameters!$E$4+Parameters!$E$6/C1236)^2+(Parameters!$E$5+Parameters!$E$7)^2)</f>
        <v>244.35552071187303</v>
      </c>
      <c r="E1236" s="15">
        <f t="shared" si="38"/>
        <v>15.631875150213842</v>
      </c>
      <c r="F1236" s="15">
        <f>3/(Data!$G$5*PI()/30)*D1236*Parameters!$E$6/C1236</f>
        <v>92.697337393923249</v>
      </c>
      <c r="G1236" s="15">
        <f>Data!$C$11/((((SQRT((Parameters!$E$6/C1236)^2+(Parameters!$E$7)^2))*1/(Parameters!$E$8))/((SQRT((Parameters!$E$6/C1236)^2+(Parameters!$E$7)^2))+1/(Parameters!$E$8)))+(SQRT((Parameters!$E$4)^2+(Parameters!$E$5)^2)))</f>
        <v>16.479123962052913</v>
      </c>
      <c r="H1236" s="15">
        <f t="shared" si="39"/>
        <v>11.969029968143841</v>
      </c>
    </row>
    <row r="1237" spans="2:8" x14ac:dyDescent="0.25">
      <c r="B1237" s="15">
        <v>1234</v>
      </c>
      <c r="C1237" s="15">
        <f>(Data!$G$5-B1237)/Data!$G$5</f>
        <v>0.17733333333333334</v>
      </c>
      <c r="D1237" s="15">
        <f>Data!$C$11^2/((Parameters!$E$4+Parameters!$E$6/C1237)^2+(Parameters!$E$5+Parameters!$E$7)^2)</f>
        <v>242.98700967816413</v>
      </c>
      <c r="E1237" s="15">
        <f t="shared" si="38"/>
        <v>15.588040597784063</v>
      </c>
      <c r="F1237" s="15">
        <f>3/(Data!$G$5*PI()/30)*D1237*Parameters!$E$6/C1237</f>
        <v>92.524721273939505</v>
      </c>
      <c r="G1237" s="15">
        <f>Data!$C$11/((((SQRT((Parameters!$E$6/C1237)^2+(Parameters!$E$7)^2))*1/(Parameters!$E$8))/((SQRT((Parameters!$E$6/C1237)^2+(Parameters!$E$7)^2))+1/(Parameters!$E$8)))+(SQRT((Parameters!$E$4)^2+(Parameters!$E$5)^2)))</f>
        <v>16.44083144595249</v>
      </c>
      <c r="H1237" s="15">
        <f t="shared" si="39"/>
        <v>11.956431034433004</v>
      </c>
    </row>
    <row r="1238" spans="2:8" x14ac:dyDescent="0.25">
      <c r="B1238" s="15">
        <v>1235</v>
      </c>
      <c r="C1238" s="15">
        <f>(Data!$G$5-B1238)/Data!$G$5</f>
        <v>0.17666666666666667</v>
      </c>
      <c r="D1238" s="15">
        <f>Data!$C$11^2/((Parameters!$E$4+Parameters!$E$6/C1238)^2+(Parameters!$E$5+Parameters!$E$7)^2)</f>
        <v>241.61902597584148</v>
      </c>
      <c r="E1238" s="15">
        <f t="shared" si="38"/>
        <v>15.544099394170171</v>
      </c>
      <c r="F1238" s="15">
        <f>3/(Data!$G$5*PI()/30)*D1238*Parameters!$E$6/C1238</f>
        <v>92.351003946035036</v>
      </c>
      <c r="G1238" s="15">
        <f>Data!$C$11/((((SQRT((Parameters!$E$6/C1238)^2+(Parameters!$E$7)^2))*1/(Parameters!$E$8))/((SQRT((Parameters!$E$6/C1238)^2+(Parameters!$E$7)^2))+1/(Parameters!$E$8)))+(SQRT((Parameters!$E$4)^2+(Parameters!$E$5)^2)))</f>
        <v>16.40245919498884</v>
      </c>
      <c r="H1238" s="15">
        <f t="shared" si="39"/>
        <v>11.943653530080152</v>
      </c>
    </row>
    <row r="1239" spans="2:8" x14ac:dyDescent="0.25">
      <c r="B1239" s="15">
        <v>1236</v>
      </c>
      <c r="C1239" s="15">
        <f>(Data!$G$5-B1239)/Data!$G$5</f>
        <v>0.17599999999999999</v>
      </c>
      <c r="D1239" s="15">
        <f>Data!$C$11^2/((Parameters!$E$4+Parameters!$E$6/C1239)^2+(Parameters!$E$5+Parameters!$E$7)^2)</f>
        <v>240.25159251802071</v>
      </c>
      <c r="E1239" s="15">
        <f t="shared" si="38"/>
        <v>15.500051371463925</v>
      </c>
      <c r="F1239" s="15">
        <f>3/(Data!$G$5*PI()/30)*D1239*Parameters!$E$6/C1239</f>
        <v>92.176181687449173</v>
      </c>
      <c r="G1239" s="15">
        <f>Data!$C$11/((((SQRT((Parameters!$E$6/C1239)^2+(Parameters!$E$7)^2))*1/(Parameters!$E$8))/((SQRT((Parameters!$E$6/C1239)^2+(Parameters!$E$7)^2))+1/(Parameters!$E$8)))+(SQRT((Parameters!$E$4)^2+(Parameters!$E$5)^2)))</f>
        <v>16.364007050143542</v>
      </c>
      <c r="H1239" s="15">
        <f t="shared" si="39"/>
        <v>11.930696627280231</v>
      </c>
    </row>
    <row r="1240" spans="2:8" x14ac:dyDescent="0.25">
      <c r="B1240" s="15">
        <v>1237</v>
      </c>
      <c r="C1240" s="15">
        <f>(Data!$G$5-B1240)/Data!$G$5</f>
        <v>0.17533333333333334</v>
      </c>
      <c r="D1240" s="15">
        <f>Data!$C$11^2/((Parameters!$E$4+Parameters!$E$6/C1240)^2+(Parameters!$E$5+Parameters!$E$7)^2)</f>
        <v>238.88473237532349</v>
      </c>
      <c r="E1240" s="15">
        <f t="shared" si="38"/>
        <v>15.455896362725893</v>
      </c>
      <c r="F1240" s="15">
        <f>3/(Data!$G$5*PI()/30)*D1240*Parameters!$E$6/C1240</f>
        <v>92.000250779460643</v>
      </c>
      <c r="G1240" s="15">
        <f>Data!$C$11/((((SQRT((Parameters!$E$6/C1240)^2+(Parameters!$E$7)^2))*1/(Parameters!$E$8))/((SQRT((Parameters!$E$6/C1240)^2+(Parameters!$E$7)^2))+1/(Parameters!$E$8)))+(SQRT((Parameters!$E$4)^2+(Parameters!$E$5)^2)))</f>
        <v>16.32547485216821</v>
      </c>
      <c r="H1240" s="15">
        <f t="shared" si="39"/>
        <v>11.917559497192066</v>
      </c>
    </row>
    <row r="1241" spans="2:8" x14ac:dyDescent="0.25">
      <c r="B1241" s="15">
        <v>1238</v>
      </c>
      <c r="C1241" s="15">
        <f>(Data!$G$5-B1241)/Data!$G$5</f>
        <v>0.17466666666666666</v>
      </c>
      <c r="D1241" s="15">
        <f>Data!$C$11^2/((Parameters!$E$4+Parameters!$E$6/C1241)^2+(Parameters!$E$5+Parameters!$E$7)^2)</f>
        <v>237.51846877624564</v>
      </c>
      <c r="E1241" s="15">
        <f t="shared" si="38"/>
        <v>15.411634201999659</v>
      </c>
      <c r="F1241" s="15">
        <f>3/(Data!$G$5*PI()/30)*D1241*Parameters!$E$6/C1241</f>
        <v>91.823207507607037</v>
      </c>
      <c r="G1241" s="15">
        <f>Data!$C$11/((((SQRT((Parameters!$E$6/C1241)^2+(Parameters!$E$7)^2))*1/(Parameters!$E$8))/((SQRT((Parameters!$E$6/C1241)^2+(Parameters!$E$7)^2))+1/(Parameters!$E$8)))+(SQRT((Parameters!$E$4)^2+(Parameters!$E$5)^2)))</f>
        <v>16.286862441584564</v>
      </c>
      <c r="H1241" s="15">
        <f t="shared" si="39"/>
        <v>11.904241309968912</v>
      </c>
    </row>
    <row r="1242" spans="2:8" x14ac:dyDescent="0.25">
      <c r="B1242" s="15">
        <v>1239</v>
      </c>
      <c r="C1242" s="15">
        <f>(Data!$G$5-B1242)/Data!$G$5</f>
        <v>0.17399999999999999</v>
      </c>
      <c r="D1242" s="15">
        <f>Data!$C$11^2/((Parameters!$E$4+Parameters!$E$6/C1242)^2+(Parameters!$E$5+Parameters!$E$7)^2)</f>
        <v>236.15282510751859</v>
      </c>
      <c r="E1242" s="15">
        <f t="shared" si="38"/>
        <v>15.367264724326141</v>
      </c>
      <c r="F1242" s="15">
        <f>3/(Data!$G$5*PI()/30)*D1242*Parameters!$E$6/C1242</f>
        <v>91.645048161906658</v>
      </c>
      <c r="G1242" s="15">
        <f>Data!$C$11/((((SQRT((Parameters!$E$6/C1242)^2+(Parameters!$E$7)^2))*1/(Parameters!$E$8))/((SQRT((Parameters!$E$6/C1242)^2+(Parameters!$E$7)^2))+1/(Parameters!$E$8)))+(SQRT((Parameters!$E$4)^2+(Parameters!$E$5)^2)))</f>
        <v>16.248169658684468</v>
      </c>
      <c r="H1242" s="15">
        <f t="shared" si="39"/>
        <v>11.890741234789477</v>
      </c>
    </row>
    <row r="1243" spans="2:8" x14ac:dyDescent="0.25">
      <c r="B1243" s="15">
        <v>1240</v>
      </c>
      <c r="C1243" s="15">
        <f>(Data!$G$5-B1243)/Data!$G$5</f>
        <v>0.17333333333333334</v>
      </c>
      <c r="D1243" s="15">
        <f>Data!$C$11^2/((Parameters!$E$4+Parameters!$E$6/C1243)^2+(Parameters!$E$5+Parameters!$E$7)^2)</f>
        <v>234.78782491446216</v>
      </c>
      <c r="E1243" s="15">
        <f t="shared" si="38"/>
        <v>15.322787765757971</v>
      </c>
      <c r="F1243" s="15">
        <f>3/(Data!$G$5*PI()/30)*D1243*Parameters!$E$6/C1243</f>
        <v>91.465769037081969</v>
      </c>
      <c r="G1243" s="15">
        <f>Data!$C$11/((((SQRT((Parameters!$E$6/C1243)^2+(Parameters!$E$7)^2))*1/(Parameters!$E$8))/((SQRT((Parameters!$E$6/C1243)^2+(Parameters!$E$7)^2))+1/(Parameters!$E$8)))+(SQRT((Parameters!$E$4)^2+(Parameters!$E$5)^2)))</f>
        <v>16.20939634353001</v>
      </c>
      <c r="H1243" s="15">
        <f t="shared" si="39"/>
        <v>11.877058439889282</v>
      </c>
    </row>
    <row r="1244" spans="2:8" x14ac:dyDescent="0.25">
      <c r="B1244" s="15">
        <v>1241</v>
      </c>
      <c r="C1244" s="15">
        <f>(Data!$G$5-B1244)/Data!$G$5</f>
        <v>0.17266666666666666</v>
      </c>
      <c r="D1244" s="15">
        <f>Data!$C$11^2/((Parameters!$E$4+Parameters!$E$6/C1244)^2+(Parameters!$E$5+Parameters!$E$7)^2)</f>
        <v>233.42349190133049</v>
      </c>
      <c r="E1244" s="15">
        <f t="shared" si="38"/>
        <v>15.278203163373973</v>
      </c>
      <c r="F1244" s="15">
        <f>3/(Data!$G$5*PI()/30)*D1244*Parameters!$E$6/C1244</f>
        <v>91.285366432785978</v>
      </c>
      <c r="G1244" s="15">
        <f>Data!$C$11/((((SQRT((Parameters!$E$6/C1244)^2+(Parameters!$E$7)^2))*1/(Parameters!$E$8))/((SQRT((Parameters!$E$6/C1244)^2+(Parameters!$E$7)^2))+1/(Parameters!$E$8)))+(SQRT((Parameters!$E$4)^2+(Parameters!$E$5)^2)))</f>
        <v>16.170542335953535</v>
      </c>
      <c r="H1244" s="15">
        <f t="shared" si="39"/>
        <v>11.863192092592548</v>
      </c>
    </row>
    <row r="1245" spans="2:8" x14ac:dyDescent="0.25">
      <c r="B1245" s="15">
        <v>1242</v>
      </c>
      <c r="C1245" s="15">
        <f>(Data!$G$5-B1245)/Data!$G$5</f>
        <v>0.17199999999999999</v>
      </c>
      <c r="D1245" s="15">
        <f>Data!$C$11^2/((Parameters!$E$4+Parameters!$E$6/C1245)^2+(Parameters!$E$5+Parameters!$E$7)^2)</f>
        <v>232.05984993165012</v>
      </c>
      <c r="E1245" s="15">
        <f t="shared" si="38"/>
        <v>15.233510755293743</v>
      </c>
      <c r="F1245" s="15">
        <f>3/(Data!$G$5*PI()/30)*D1245*Parameters!$E$6/C1245</f>
        <v>91.103836653830228</v>
      </c>
      <c r="G1245" s="15">
        <f>Data!$C$11/((((SQRT((Parameters!$E$6/C1245)^2+(Parameters!$E$7)^2))*1/(Parameters!$E$8))/((SQRT((Parameters!$E$6/C1245)^2+(Parameters!$E$7)^2))+1/(Parameters!$E$8)))+(SQRT((Parameters!$E$4)^2+(Parameters!$E$5)^2)))</f>
        <v>16.131607475557715</v>
      </c>
      <c r="H1245" s="15">
        <f t="shared" si="39"/>
        <v>11.849141359344427</v>
      </c>
    </row>
    <row r="1246" spans="2:8" x14ac:dyDescent="0.25">
      <c r="B1246" s="15">
        <v>1243</v>
      </c>
      <c r="C1246" s="15">
        <f>(Data!$G$5-B1246)/Data!$G$5</f>
        <v>0.17133333333333334</v>
      </c>
      <c r="D1246" s="15">
        <f>Data!$C$11^2/((Parameters!$E$4+Parameters!$E$6/C1246)^2+(Parameters!$E$5+Parameters!$E$7)^2)</f>
        <v>230.69692302854952</v>
      </c>
      <c r="E1246" s="15">
        <f t="shared" si="38"/>
        <v>15.188710380692283</v>
      </c>
      <c r="F1246" s="15">
        <f>3/(Data!$G$5*PI()/30)*D1246*Parameters!$E$6/C1246</f>
        <v>90.921176010415223</v>
      </c>
      <c r="G1246" s="15">
        <f>Data!$C$11/((((SQRT((Parameters!$E$6/C1246)^2+(Parameters!$E$7)^2))*1/(Parameters!$E$8))/((SQRT((Parameters!$E$6/C1246)^2+(Parameters!$E$7)^2))+1/(Parameters!$E$8)))+(SQRT((Parameters!$E$4)^2+(Parameters!$E$5)^2)))</f>
        <v>16.092591601715629</v>
      </c>
      <c r="H1246" s="15">
        <f t="shared" si="39"/>
        <v>11.834905405743692</v>
      </c>
    </row>
    <row r="1247" spans="2:8" x14ac:dyDescent="0.25">
      <c r="B1247" s="15">
        <v>1244</v>
      </c>
      <c r="C1247" s="15">
        <f>(Data!$G$5-B1247)/Data!$G$5</f>
        <v>0.17066666666666666</v>
      </c>
      <c r="D1247" s="15">
        <f>Data!$C$11^2/((Parameters!$E$4+Parameters!$E$6/C1247)^2+(Parameters!$E$5+Parameters!$E$7)^2)</f>
        <v>229.33473537508172</v>
      </c>
      <c r="E1247" s="15">
        <f t="shared" si="38"/>
        <v>15.143801879814783</v>
      </c>
      <c r="F1247" s="15">
        <f>3/(Data!$G$5*PI()/30)*D1247*Parameters!$E$6/C1247</f>
        <v>90.737380818363263</v>
      </c>
      <c r="G1247" s="15">
        <f>Data!$C$11/((((SQRT((Parameters!$E$6/C1247)^2+(Parameters!$E$7)^2))*1/(Parameters!$E$8))/((SQRT((Parameters!$E$6/C1247)^2+(Parameters!$E$7)^2))+1/(Parameters!$E$8)))+(SQRT((Parameters!$E$4)^2+(Parameters!$E$5)^2)))</f>
        <v>16.05349455357079</v>
      </c>
      <c r="H1247" s="15">
        <f t="shared" si="39"/>
        <v>11.820483396575902</v>
      </c>
    </row>
    <row r="1248" spans="2:8" x14ac:dyDescent="0.25">
      <c r="B1248" s="15">
        <v>1245</v>
      </c>
      <c r="C1248" s="15">
        <f>(Data!$G$5-B1248)/Data!$G$5</f>
        <v>0.17</v>
      </c>
      <c r="D1248" s="15">
        <f>Data!$C$11^2/((Parameters!$E$4+Parameters!$E$6/C1248)^2+(Parameters!$E$5+Parameters!$E$7)^2)</f>
        <v>227.97331131453777</v>
      </c>
      <c r="E1248" s="15">
        <f t="shared" si="38"/>
        <v>15.098785093991429</v>
      </c>
      <c r="F1248" s="15">
        <f>3/(Data!$G$5*PI()/30)*D1248*Parameters!$E$6/C1248</f>
        <v>90.552447399353113</v>
      </c>
      <c r="G1248" s="15">
        <f>Data!$C$11/((((SQRT((Parameters!$E$6/C1248)^2+(Parameters!$E$7)^2))*1/(Parameters!$E$8))/((SQRT((Parameters!$E$6/C1248)^2+(Parameters!$E$7)^2))+1/(Parameters!$E$8)))+(SQRT((Parameters!$E$4)^2+(Parameters!$E$5)^2)))</f>
        <v>16.014316170037244</v>
      </c>
      <c r="H1248" s="15">
        <f t="shared" si="39"/>
        <v>11.805874495846931</v>
      </c>
    </row>
    <row r="1249" spans="2:8" x14ac:dyDescent="0.25">
      <c r="B1249" s="15">
        <v>1246</v>
      </c>
      <c r="C1249" s="15">
        <f>(Data!$G$5-B1249)/Data!$G$5</f>
        <v>0.16933333333333334</v>
      </c>
      <c r="D1249" s="15">
        <f>Data!$C$11^2/((Parameters!$E$4+Parameters!$E$6/C1249)^2+(Parameters!$E$5+Parameters!$E$7)^2)</f>
        <v>226.61267535075172</v>
      </c>
      <c r="E1249" s="15">
        <f t="shared" si="38"/>
        <v>15.05365986565233</v>
      </c>
      <c r="F1249" s="15">
        <f>3/(Data!$G$5*PI()/30)*D1249*Parameters!$E$6/C1249</f>
        <v>90.366372081157053</v>
      </c>
      <c r="G1249" s="15">
        <f>Data!$C$11/((((SQRT((Parameters!$E$6/C1249)^2+(Parameters!$E$7)^2))*1/(Parameters!$E$8))/((SQRT((Parameters!$E$6/C1249)^2+(Parameters!$E$7)^2))+1/(Parameters!$E$8)))+(SQRT((Parameters!$E$4)^2+(Parameters!$E$5)^2)))</f>
        <v>15.975056289799614</v>
      </c>
      <c r="H1249" s="15">
        <f t="shared" si="39"/>
        <v>11.79107786681697</v>
      </c>
    </row>
    <row r="1250" spans="2:8" x14ac:dyDescent="0.25">
      <c r="B1250" s="15">
        <v>1247</v>
      </c>
      <c r="C1250" s="15">
        <f>(Data!$G$5-B1250)/Data!$G$5</f>
        <v>0.16866666666666666</v>
      </c>
      <c r="D1250" s="15">
        <f>Data!$C$11^2/((Parameters!$E$4+Parameters!$E$6/C1250)^2+(Parameters!$E$5+Parameters!$E$7)^2)</f>
        <v>225.25285214839852</v>
      </c>
      <c r="E1250" s="15">
        <f t="shared" si="38"/>
        <v>15.008426038342545</v>
      </c>
      <c r="F1250" s="15">
        <f>3/(Data!$G$5*PI()/30)*D1250*Parameters!$E$6/C1250</f>
        <v>90.179151197880486</v>
      </c>
      <c r="G1250" s="15">
        <f>Data!$C$11/((((SQRT((Parameters!$E$6/C1250)^2+(Parameters!$E$7)^2))*1/(Parameters!$E$8))/((SQRT((Parameters!$E$6/C1250)^2+(Parameters!$E$7)^2))+1/(Parameters!$E$8)))+(SQRT((Parameters!$E$4)^2+(Parameters!$E$5)^2)))</f>
        <v>15.935714751313164</v>
      </c>
      <c r="H1250" s="15">
        <f t="shared" si="39"/>
        <v>11.776092672035</v>
      </c>
    </row>
    <row r="1251" spans="2:8" x14ac:dyDescent="0.25">
      <c r="B1251" s="15">
        <v>1248</v>
      </c>
      <c r="C1251" s="15">
        <f>(Data!$G$5-B1251)/Data!$G$5</f>
        <v>0.16800000000000001</v>
      </c>
      <c r="D1251" s="15">
        <f>Data!$C$11^2/((Parameters!$E$4+Parameters!$E$6/C1251)^2+(Parameters!$E$5+Parameters!$E$7)^2)</f>
        <v>223.89386653328177</v>
      </c>
      <c r="E1251" s="15">
        <f t="shared" si="38"/>
        <v>14.963083456737177</v>
      </c>
      <c r="F1251" s="15">
        <f>3/(Data!$G$5*PI()/30)*D1251*Parameters!$E$6/C1251</f>
        <v>89.990781090203214</v>
      </c>
      <c r="G1251" s="15">
        <f>Data!$C$11/((((SQRT((Parameters!$E$6/C1251)^2+(Parameters!$E$7)^2))*1/(Parameters!$E$8))/((SQRT((Parameters!$E$6/C1251)^2+(Parameters!$E$7)^2))+1/(Parameters!$E$8)))+(SQRT((Parameters!$E$4)^2+(Parameters!$E$5)^2)))</f>
        <v>15.896291392803896</v>
      </c>
      <c r="H1251" s="15">
        <f t="shared" si="39"/>
        <v>11.76091807337365</v>
      </c>
    </row>
    <row r="1252" spans="2:8" x14ac:dyDescent="0.25">
      <c r="B1252" s="15">
        <v>1249</v>
      </c>
      <c r="C1252" s="15">
        <f>(Data!$G$5-B1252)/Data!$G$5</f>
        <v>0.16733333333333333</v>
      </c>
      <c r="D1252" s="15">
        <f>Data!$C$11^2/((Parameters!$E$4+Parameters!$E$6/C1252)^2+(Parameters!$E$5+Parameters!$E$7)^2)</f>
        <v>222.53574349261305</v>
      </c>
      <c r="E1252" s="15">
        <f t="shared" si="38"/>
        <v>14.91763196665654</v>
      </c>
      <c r="F1252" s="15">
        <f>3/(Data!$G$5*PI()/30)*D1252*Parameters!$E$6/C1252</f>
        <v>89.801258105623177</v>
      </c>
      <c r="G1252" s="15">
        <f>Data!$C$11/((((SQRT((Parameters!$E$6/C1252)^2+(Parameters!$E$7)^2))*1/(Parameters!$E$8))/((SQRT((Parameters!$E$6/C1252)^2+(Parameters!$E$7)^2))+1/(Parameters!$E$8)))+(SQRT((Parameters!$E$4)^2+(Parameters!$E$5)^2)))</f>
        <v>15.85678605226858</v>
      </c>
      <c r="H1252" s="15">
        <f t="shared" si="39"/>
        <v>11.745553232064518</v>
      </c>
    </row>
    <row r="1253" spans="2:8" x14ac:dyDescent="0.25">
      <c r="B1253" s="15">
        <v>1250</v>
      </c>
      <c r="C1253" s="15">
        <f>(Data!$G$5-B1253)/Data!$G$5</f>
        <v>0.16666666666666666</v>
      </c>
      <c r="D1253" s="15">
        <f>Data!$C$11^2/((Parameters!$E$4+Parameters!$E$6/C1253)^2+(Parameters!$E$5+Parameters!$E$7)^2)</f>
        <v>221.17850817528321</v>
      </c>
      <c r="E1253" s="15">
        <f t="shared" si="38"/>
        <v>14.872071415081464</v>
      </c>
      <c r="F1253" s="15">
        <f>3/(Data!$G$5*PI()/30)*D1253*Parameters!$E$6/C1253</f>
        <v>89.610578598702773</v>
      </c>
      <c r="G1253" s="15">
        <f>Data!$C$11/((((SQRT((Parameters!$E$6/C1253)^2+(Parameters!$E$7)^2))*1/(Parameters!$E$8))/((SQRT((Parameters!$E$6/C1253)^2+(Parameters!$E$7)^2))+1/(Parameters!$E$8)))+(SQRT((Parameters!$E$4)^2+(Parameters!$E$5)^2)))</f>
        <v>15.817198567474861</v>
      </c>
      <c r="H1253" s="15">
        <f t="shared" si="39"/>
        <v>11.729997308733973</v>
      </c>
    </row>
    <row r="1254" spans="2:8" x14ac:dyDescent="0.25">
      <c r="B1254" s="15">
        <v>1251</v>
      </c>
      <c r="C1254" s="15">
        <f>(Data!$G$5-B1254)/Data!$G$5</f>
        <v>0.16600000000000001</v>
      </c>
      <c r="D1254" s="15">
        <f>Data!$C$11^2/((Parameters!$E$4+Parameters!$E$6/C1254)^2+(Parameters!$E$5+Parameters!$E$7)^2)</f>
        <v>219.8221858921236</v>
      </c>
      <c r="E1254" s="15">
        <f t="shared" si="38"/>
        <v>14.826401650168648</v>
      </c>
      <c r="F1254" s="15">
        <f>3/(Data!$G$5*PI()/30)*D1254*Parameters!$E$6/C1254</f>
        <v>89.418738931316781</v>
      </c>
      <c r="G1254" s="15">
        <f>Data!$C$11/((((SQRT((Parameters!$E$6/C1254)^2+(Parameters!$E$7)^2))*1/(Parameters!$E$8))/((SQRT((Parameters!$E$6/C1254)^2+(Parameters!$E$7)^2))+1/(Parameters!$E$8)))+(SQRT((Parameters!$E$4)^2+(Parameters!$E$5)^2)))</f>
        <v>15.777528775961299</v>
      </c>
      <c r="H1254" s="15">
        <f t="shared" si="39"/>
        <v>11.714249463439346</v>
      </c>
    </row>
    <row r="1255" spans="2:8" x14ac:dyDescent="0.25">
      <c r="B1255" s="15">
        <v>1252</v>
      </c>
      <c r="C1255" s="15">
        <f>(Data!$G$5-B1255)/Data!$G$5</f>
        <v>0.16533333333333333</v>
      </c>
      <c r="D1255" s="15">
        <f>Data!$C$11^2/((Parameters!$E$4+Parameters!$E$6/C1255)^2+(Parameters!$E$5+Parameters!$E$7)^2)</f>
        <v>218.46680211615853</v>
      </c>
      <c r="E1255" s="15">
        <f t="shared" si="38"/>
        <v>14.780622521266096</v>
      </c>
      <c r="F1255" s="15">
        <f>3/(Data!$G$5*PI()/30)*D1255*Parameters!$E$6/C1255</f>
        <v>89.22573547290321</v>
      </c>
      <c r="G1255" s="15">
        <f>Data!$C$11/((((SQRT((Parameters!$E$6/C1255)^2+(Parameters!$E$7)^2))*1/(Parameters!$E$8))/((SQRT((Parameters!$E$6/C1255)^2+(Parameters!$E$7)^2))+1/(Parameters!$E$8)))+(SQRT((Parameters!$E$4)^2+(Parameters!$E$5)^2)))</f>
        <v>15.737776515037471</v>
      </c>
      <c r="H1255" s="15">
        <f t="shared" si="39"/>
        <v>11.698308855705644</v>
      </c>
    </row>
    <row r="1256" spans="2:8" x14ac:dyDescent="0.25">
      <c r="B1256" s="15">
        <v>1253</v>
      </c>
      <c r="C1256" s="15">
        <f>(Data!$G$5-B1256)/Data!$G$5</f>
        <v>0.16466666666666666</v>
      </c>
      <c r="D1256" s="15">
        <f>Data!$C$11^2/((Parameters!$E$4+Parameters!$E$6/C1256)^2+(Parameters!$E$5+Parameters!$E$7)^2)</f>
        <v>217.1123824828482</v>
      </c>
      <c r="E1256" s="15">
        <f t="shared" si="38"/>
        <v>14.734733878928665</v>
      </c>
      <c r="F1256" s="15">
        <f>3/(Data!$G$5*PI()/30)*D1256*Parameters!$E$6/C1256</f>
        <v>89.031564600715726</v>
      </c>
      <c r="G1256" s="15">
        <f>Data!$C$11/((((SQRT((Parameters!$E$6/C1256)^2+(Parameters!$E$7)^2))*1/(Parameters!$E$8))/((SQRT((Parameters!$E$6/C1256)^2+(Parameters!$E$7)^2))+1/(Parameters!$E$8)))+(SQRT((Parameters!$E$4)^2+(Parameters!$E$5)^2)))</f>
        <v>15.697941621784024</v>
      </c>
      <c r="H1256" s="15">
        <f t="shared" si="39"/>
        <v>11.682174644562622</v>
      </c>
    </row>
    <row r="1257" spans="2:8" x14ac:dyDescent="0.25">
      <c r="B1257" s="15">
        <v>1254</v>
      </c>
      <c r="C1257" s="15">
        <f>(Data!$G$5-B1257)/Data!$G$5</f>
        <v>0.16400000000000001</v>
      </c>
      <c r="D1257" s="15">
        <f>Data!$C$11^2/((Parameters!$E$4+Parameters!$E$6/C1257)^2+(Parameters!$E$5+Parameters!$E$7)^2)</f>
        <v>215.75895279032275</v>
      </c>
      <c r="E1257" s="15">
        <f t="shared" si="38"/>
        <v>14.688735574933697</v>
      </c>
      <c r="F1257" s="15">
        <f>3/(Data!$G$5*PI()/30)*D1257*Parameters!$E$6/C1257</f>
        <v>88.836222700079006</v>
      </c>
      <c r="G1257" s="15">
        <f>Data!$C$11/((((SQRT((Parameters!$E$6/C1257)^2+(Parameters!$E$7)^2))*1/(Parameters!$E$8))/((SQRT((Parameters!$E$6/C1257)^2+(Parameters!$E$7)^2))+1/(Parameters!$E$8)))+(SQRT((Parameters!$E$4)^2+(Parameters!$E$5)^2)))</f>
        <v>15.658023933052771</v>
      </c>
      <c r="H1257" s="15">
        <f t="shared" si="39"/>
        <v>11.665845988582424</v>
      </c>
    </row>
    <row r="1258" spans="2:8" x14ac:dyDescent="0.25">
      <c r="B1258" s="15">
        <v>1255</v>
      </c>
      <c r="C1258" s="15">
        <f>(Data!$G$5-B1258)/Data!$G$5</f>
        <v>0.16333333333333333</v>
      </c>
      <c r="D1258" s="15">
        <f>Data!$C$11^2/((Parameters!$E$4+Parameters!$E$6/C1258)^2+(Parameters!$E$5+Parameters!$E$7)^2)</f>
        <v>214.40653899960549</v>
      </c>
      <c r="E1258" s="15">
        <f t="shared" si="38"/>
        <v>14.6426274622967</v>
      </c>
      <c r="F1258" s="15">
        <f>3/(Data!$G$5*PI()/30)*D1258*Parameters!$E$6/C1258</f>
        <v>88.639706164645801</v>
      </c>
      <c r="G1258" s="15">
        <f>Data!$C$11/((((SQRT((Parameters!$E$6/C1258)^2+(Parameters!$E$7)^2))*1/(Parameters!$E$8))/((SQRT((Parameters!$E$6/C1258)^2+(Parameters!$E$7)^2))+1/(Parameters!$E$8)))+(SQRT((Parameters!$E$4)^2+(Parameters!$E$5)^2)))</f>
        <v>15.618023285466753</v>
      </c>
      <c r="H1258" s="15">
        <f t="shared" si="39"/>
        <v>11.649322045917582</v>
      </c>
    </row>
    <row r="1259" spans="2:8" x14ac:dyDescent="0.25">
      <c r="B1259" s="15">
        <v>1256</v>
      </c>
      <c r="C1259" s="15">
        <f>(Data!$G$5-B1259)/Data!$G$5</f>
        <v>0.16266666666666665</v>
      </c>
      <c r="D1259" s="15">
        <f>Data!$C$11^2/((Parameters!$E$4+Parameters!$E$6/C1259)^2+(Parameters!$E$5+Parameters!$E$7)^2)</f>
        <v>213.05516723482756</v>
      </c>
      <c r="E1259" s="15">
        <f t="shared" si="38"/>
        <v>14.59640939528717</v>
      </c>
      <c r="F1259" s="15">
        <f>3/(Data!$G$5*PI()/30)*D1259*Parameters!$E$6/C1259</f>
        <v>88.44201139665654</v>
      </c>
      <c r="G1259" s="15">
        <f>Data!$C$11/((((SQRT((Parameters!$E$6/C1259)^2+(Parameters!$E$7)^2))*1/(Parameters!$E$8))/((SQRT((Parameters!$E$6/C1259)^2+(Parameters!$E$7)^2))+1/(Parameters!$E$8)))+(SQRT((Parameters!$E$4)^2+(Parameters!$E$5)^2)))</f>
        <v>15.577939515420319</v>
      </c>
      <c r="H1259" s="15">
        <f t="shared" si="39"/>
        <v>11.632601974339526</v>
      </c>
    </row>
    <row r="1260" spans="2:8" x14ac:dyDescent="0.25">
      <c r="B1260" s="15">
        <v>1257</v>
      </c>
      <c r="C1260" s="15">
        <f>(Data!$G$5-B1260)/Data!$G$5</f>
        <v>0.16200000000000001</v>
      </c>
      <c r="D1260" s="15">
        <f>Data!$C$11^2/((Parameters!$E$4+Parameters!$E$6/C1260)^2+(Parameters!$E$5+Parameters!$E$7)^2)</f>
        <v>211.70486378343182</v>
      </c>
      <c r="E1260" s="15">
        <f t="shared" si="38"/>
        <v>14.550081229444453</v>
      </c>
      <c r="F1260" s="15">
        <f>3/(Data!$G$5*PI()/30)*D1260*Parameters!$E$6/C1260</f>
        <v>88.243134807201145</v>
      </c>
      <c r="G1260" s="15">
        <f>Data!$C$11/((((SQRT((Parameters!$E$6/C1260)^2+(Parameters!$E$7)^2))*1/(Parameters!$E$8))/((SQRT((Parameters!$E$6/C1260)^2+(Parameters!$E$7)^2))+1/(Parameters!$E$8)))+(SQRT((Parameters!$E$4)^2+(Parameters!$E$5)^2)))</f>
        <v>15.537772459079212</v>
      </c>
      <c r="H1260" s="15">
        <f t="shared" si="39"/>
        <v>11.615684931277547</v>
      </c>
    </row>
    <row r="1261" spans="2:8" x14ac:dyDescent="0.25">
      <c r="B1261" s="15">
        <v>1258</v>
      </c>
      <c r="C1261" s="15">
        <f>(Data!$G$5-B1261)/Data!$G$5</f>
        <v>0.16133333333333333</v>
      </c>
      <c r="D1261" s="15">
        <f>Data!$C$11^2/((Parameters!$E$4+Parameters!$E$6/C1261)^2+(Parameters!$E$5+Parameters!$E$7)^2)</f>
        <v>210.35565509636692</v>
      </c>
      <c r="E1261" s="15">
        <f t="shared" si="38"/>
        <v>14.503642821593715</v>
      </c>
      <c r="F1261" s="15">
        <f>3/(Data!$G$5*PI()/30)*D1261*Parameters!$E$6/C1261</f>
        <v>88.04307281648309</v>
      </c>
      <c r="G1261" s="15">
        <f>Data!$C$11/((((SQRT((Parameters!$E$6/C1261)^2+(Parameters!$E$7)^2))*1/(Parameters!$E$8))/((SQRT((Parameters!$E$6/C1261)^2+(Parameters!$E$7)^2))+1/(Parameters!$E$8)))+(SQRT((Parameters!$E$4)^2+(Parameters!$E$5)^2)))</f>
        <v>15.497521952380659</v>
      </c>
      <c r="H1261" s="15">
        <f t="shared" si="39"/>
        <v>11.5985700738582</v>
      </c>
    </row>
    <row r="1262" spans="2:8" x14ac:dyDescent="0.25">
      <c r="B1262" s="15">
        <v>1259</v>
      </c>
      <c r="C1262" s="15">
        <f>(Data!$G$5-B1262)/Data!$G$5</f>
        <v>0.16066666666666668</v>
      </c>
      <c r="D1262" s="15">
        <f>Data!$C$11^2/((Parameters!$E$4+Parameters!$E$6/C1262)^2+(Parameters!$E$5+Parameters!$E$7)^2)</f>
        <v>209.0075677882711</v>
      </c>
      <c r="E1262" s="15">
        <f t="shared" si="38"/>
        <v>14.457094029861986</v>
      </c>
      <c r="F1262" s="15">
        <f>3/(Data!$G$5*PI()/30)*D1262*Parameters!$E$6/C1262</f>
        <v>87.841821854085609</v>
      </c>
      <c r="G1262" s="15">
        <f>Data!$C$11/((((SQRT((Parameters!$E$6/C1262)^2+(Parameters!$E$7)^2))*1/(Parameters!$E$8))/((SQRT((Parameters!$E$6/C1262)^2+(Parameters!$E$7)^2))+1/(Parameters!$E$8)))+(SQRT((Parameters!$E$4)^2+(Parameters!$E$5)^2)))</f>
        <v>15.457187831033428</v>
      </c>
      <c r="H1262" s="15">
        <f t="shared" si="39"/>
        <v>11.581256558945201</v>
      </c>
    </row>
    <row r="1263" spans="2:8" x14ac:dyDescent="0.25">
      <c r="B1263" s="15">
        <v>1260</v>
      </c>
      <c r="C1263" s="15">
        <f>(Data!$G$5-B1263)/Data!$G$5</f>
        <v>0.16</v>
      </c>
      <c r="D1263" s="15">
        <f>Data!$C$11^2/((Parameters!$E$4+Parameters!$E$6/C1263)^2+(Parameters!$E$5+Parameters!$E$7)^2)</f>
        <v>207.660628637646</v>
      </c>
      <c r="E1263" s="15">
        <f t="shared" si="38"/>
        <v>14.410434713694309</v>
      </c>
      <c r="F1263" s="15">
        <f>3/(Data!$G$5*PI()/30)*D1263*Parameters!$E$6/C1263</f>
        <v>87.639378359240638</v>
      </c>
      <c r="G1263" s="15">
        <f>Data!$C$11/((((SQRT((Parameters!$E$6/C1263)^2+(Parameters!$E$7)^2))*1/(Parameters!$E$8))/((SQRT((Parameters!$E$6/C1263)^2+(Parameters!$E$7)^2))+1/(Parameters!$E$8)))+(SQRT((Parameters!$E$4)^2+(Parameters!$E$5)^2)))</f>
        <v>15.416769930517942</v>
      </c>
      <c r="H1263" s="15">
        <f t="shared" si="39"/>
        <v>11.5637435431798</v>
      </c>
    </row>
    <row r="1264" spans="2:8" x14ac:dyDescent="0.25">
      <c r="B1264" s="15">
        <v>1261</v>
      </c>
      <c r="C1264" s="15">
        <f>(Data!$G$5-B1264)/Data!$G$5</f>
        <v>0.15933333333333333</v>
      </c>
      <c r="D1264" s="15">
        <f>Data!$C$11^2/((Parameters!$E$4+Parameters!$E$6/C1264)^2+(Parameters!$E$5+Parameters!$E$7)^2)</f>
        <v>206.3148645870188</v>
      </c>
      <c r="E1264" s="15">
        <f t="shared" si="38"/>
        <v>14.363664733869932</v>
      </c>
      <c r="F1264" s="15">
        <f>3/(Data!$G$5*PI()/30)*D1264*Parameters!$E$6/C1264</f>
        <v>87.435738781099246</v>
      </c>
      <c r="G1264" s="15">
        <f>Data!$C$11/((((SQRT((Parameters!$E$6/C1264)^2+(Parameters!$E$7)^2))*1/(Parameters!$E$8))/((SQRT((Parameters!$E$6/C1264)^2+(Parameters!$E$7)^2))+1/(Parameters!$E$8)))+(SQRT((Parameters!$E$4)^2+(Parameters!$E$5)^2)))</f>
        <v>15.376268086086341</v>
      </c>
      <c r="H1264" s="15">
        <f t="shared" si="39"/>
        <v>11.546030183021561</v>
      </c>
    </row>
    <row r="1265" spans="2:8" x14ac:dyDescent="0.25">
      <c r="B1265" s="15">
        <v>1262</v>
      </c>
      <c r="C1265" s="15">
        <f>(Data!$G$5-B1265)/Data!$G$5</f>
        <v>0.15866666666666668</v>
      </c>
      <c r="D1265" s="15">
        <f>Data!$C$11^2/((Parameters!$E$4+Parameters!$E$6/C1265)^2+(Parameters!$E$5+Parameters!$E$7)^2)</f>
        <v>204.97030274309495</v>
      </c>
      <c r="E1265" s="15">
        <f t="shared" si="38"/>
        <v>14.31678395251863</v>
      </c>
      <c r="F1265" s="15">
        <f>3/(Data!$G$5*PI()/30)*D1265*Parameters!$E$6/C1265</f>
        <v>87.230899579005055</v>
      </c>
      <c r="G1265" s="15">
        <f>Data!$C$11/((((SQRT((Parameters!$E$6/C1265)^2+(Parameters!$E$7)^2))*1/(Parameters!$E$8))/((SQRT((Parameters!$E$6/C1265)^2+(Parameters!$E$7)^2))+1/(Parameters!$E$8)))+(SQRT((Parameters!$E$4)^2+(Parameters!$E$5)^2)))</f>
        <v>15.335682132762591</v>
      </c>
      <c r="H1265" s="15">
        <f t="shared" si="39"/>
        <v>11.528115634789675</v>
      </c>
    </row>
    <row r="1266" spans="2:8" x14ac:dyDescent="0.25">
      <c r="B1266" s="15">
        <v>1263</v>
      </c>
      <c r="C1266" s="15">
        <f>(Data!$G$5-B1266)/Data!$G$5</f>
        <v>0.158</v>
      </c>
      <c r="D1266" s="15">
        <f>Data!$C$11^2/((Parameters!$E$4+Parameters!$E$6/C1266)^2+(Parameters!$E$5+Parameters!$E$7)^2)</f>
        <v>203.62697037689904</v>
      </c>
      <c r="E1266" s="15">
        <f t="shared" si="38"/>
        <v>14.269792233137069</v>
      </c>
      <c r="F1266" s="15">
        <f>3/(Data!$G$5*PI()/30)*D1266*Parameters!$E$6/C1266</f>
        <v>87.02485722276954</v>
      </c>
      <c r="G1266" s="15">
        <f>Data!$C$11/((((SQRT((Parameters!$E$6/C1266)^2+(Parameters!$E$7)^2))*1/(Parameters!$E$8))/((SQRT((Parameters!$E$6/C1266)^2+(Parameters!$E$7)^2))+1/(Parameters!$E$8)))+(SQRT((Parameters!$E$4)^2+(Parameters!$E$5)^2)))</f>
        <v>15.295011905342548</v>
      </c>
      <c r="H1266" s="15">
        <f t="shared" si="39"/>
        <v>11.509999054704718</v>
      </c>
    </row>
    <row r="1267" spans="2:8" x14ac:dyDescent="0.25">
      <c r="B1267" s="15">
        <v>1264</v>
      </c>
      <c r="C1267" s="15">
        <f>(Data!$G$5-B1267)/Data!$G$5</f>
        <v>0.15733333333333333</v>
      </c>
      <c r="D1267" s="15">
        <f>Data!$C$11^2/((Parameters!$E$4+Parameters!$E$6/C1267)^2+(Parameters!$E$5+Parameters!$E$7)^2)</f>
        <v>202.28489492390531</v>
      </c>
      <c r="E1267" s="15">
        <f t="shared" si="38"/>
        <v>14.222689440605293</v>
      </c>
      <c r="F1267" s="15">
        <f>3/(Data!$G$5*PI()/30)*D1267*Parameters!$E$6/C1267</f>
        <v>86.817608192949734</v>
      </c>
      <c r="G1267" s="15">
        <f>Data!$C$11/((((SQRT((Parameters!$E$6/C1267)^2+(Parameters!$E$7)^2))*1/(Parameters!$E$8))/((SQRT((Parameters!$E$6/C1267)^2+(Parameters!$E$7)^2))+1/(Parameters!$E$8)))+(SQRT((Parameters!$E$4)^2+(Parameters!$E$5)^2)))</f>
        <v>15.254257238394059</v>
      </c>
      <c r="H1267" s="15">
        <f t="shared" si="39"/>
        <v>11.491679598930894</v>
      </c>
    </row>
    <row r="1268" spans="2:8" x14ac:dyDescent="0.25">
      <c r="B1268" s="15">
        <v>1265</v>
      </c>
      <c r="C1268" s="15">
        <f>(Data!$G$5-B1268)/Data!$G$5</f>
        <v>0.15666666666666668</v>
      </c>
      <c r="D1268" s="15">
        <f>Data!$C$11^2/((Parameters!$E$4+Parameters!$E$6/C1268)^2+(Parameters!$E$5+Parameters!$E$7)^2)</f>
        <v>200.94410398415647</v>
      </c>
      <c r="E1268" s="15">
        <f t="shared" si="38"/>
        <v>14.17547544120325</v>
      </c>
      <c r="F1268" s="15">
        <f>3/(Data!$G$5*PI()/30)*D1268*Parameters!$E$6/C1268</f>
        <v>86.609148981128072</v>
      </c>
      <c r="G1268" s="15">
        <f>Data!$C$11/((((SQRT((Parameters!$E$6/C1268)^2+(Parameters!$E$7)^2))*1/(Parameters!$E$8))/((SQRT((Parameters!$E$6/C1268)^2+(Parameters!$E$7)^2))+1/(Parameters!$E$8)))+(SQRT((Parameters!$E$4)^2+(Parameters!$E$5)^2)))</f>
        <v>15.213417966257067</v>
      </c>
      <c r="H1268" s="15">
        <f t="shared" si="39"/>
        <v>11.473156423618716</v>
      </c>
    </row>
    <row r="1269" spans="2:8" x14ac:dyDescent="0.25">
      <c r="B1269" s="15">
        <v>1266</v>
      </c>
      <c r="C1269" s="15">
        <f>(Data!$G$5-B1269)/Data!$G$5</f>
        <v>0.156</v>
      </c>
      <c r="D1269" s="15">
        <f>Data!$C$11^2/((Parameters!$E$4+Parameters!$E$6/C1269)^2+(Parameters!$E$5+Parameters!$E$7)^2)</f>
        <v>199.60462532237142</v>
      </c>
      <c r="E1269" s="15">
        <f t="shared" si="38"/>
        <v>14.128150102627428</v>
      </c>
      <c r="F1269" s="15">
        <f>3/(Data!$G$5*PI()/30)*D1269*Parameters!$E$6/C1269</f>
        <v>86.399476090194725</v>
      </c>
      <c r="G1269" s="15">
        <f>Data!$C$11/((((SQRT((Parameters!$E$6/C1269)^2+(Parameters!$E$7)^2))*1/(Parameters!$E$8))/((SQRT((Parameters!$E$6/C1269)^2+(Parameters!$E$7)^2))+1/(Parameters!$E$8)))+(SQRT((Parameters!$E$4)^2+(Parameters!$E$5)^2)))</f>
        <v>15.172493923043675</v>
      </c>
      <c r="H1269" s="15">
        <f t="shared" si="39"/>
        <v>11.454428684948224</v>
      </c>
    </row>
    <row r="1270" spans="2:8" x14ac:dyDescent="0.25">
      <c r="B1270" s="15">
        <v>1267</v>
      </c>
      <c r="C1270" s="15">
        <f>(Data!$G$5-B1270)/Data!$G$5</f>
        <v>0.15533333333333332</v>
      </c>
      <c r="D1270" s="15">
        <f>Data!$C$11^2/((Parameters!$E$4+Parameters!$E$6/C1270)^2+(Parameters!$E$5+Parameters!$E$7)^2)</f>
        <v>198.26648686804168</v>
      </c>
      <c r="E1270" s="15">
        <f t="shared" si="38"/>
        <v>14.080713294007577</v>
      </c>
      <c r="F1270" s="15">
        <f>3/(Data!$G$5*PI()/30)*D1270*Parameters!$E$6/C1270</f>
        <v>86.188586034631982</v>
      </c>
      <c r="G1270" s="15">
        <f>Data!$C$11/((((SQRT((Parameters!$E$6/C1270)^2+(Parameters!$E$7)^2))*1/(Parameters!$E$8))/((SQRT((Parameters!$E$6/C1270)^2+(Parameters!$E$7)^2))+1/(Parameters!$E$8)))+(SQRT((Parameters!$E$4)^2+(Parameters!$E$5)^2)))</f>
        <v>15.131484942638261</v>
      </c>
      <c r="H1270" s="15">
        <f t="shared" si="39"/>
        <v>11.435495539172644</v>
      </c>
    </row>
    <row r="1271" spans="2:8" x14ac:dyDescent="0.25">
      <c r="B1271" s="15">
        <v>1268</v>
      </c>
      <c r="C1271" s="15">
        <f>(Data!$G$5-B1271)/Data!$G$5</f>
        <v>0.15466666666666667</v>
      </c>
      <c r="D1271" s="15">
        <f>Data!$C$11^2/((Parameters!$E$4+Parameters!$E$6/C1271)^2+(Parameters!$E$5+Parameters!$E$7)^2)</f>
        <v>196.92971671551555</v>
      </c>
      <c r="E1271" s="15">
        <f t="shared" si="38"/>
        <v>14.033164885923473</v>
      </c>
      <c r="F1271" s="15">
        <f>3/(Data!$G$5*PI()/30)*D1271*Parameters!$E$6/C1271</f>
        <v>85.976475340800988</v>
      </c>
      <c r="G1271" s="15">
        <f>Data!$C$11/((((SQRT((Parameters!$E$6/C1271)^2+(Parameters!$E$7)^2))*1/(Parameters!$E$8))/((SQRT((Parameters!$E$6/C1271)^2+(Parameters!$E$7)^2))+1/(Parameters!$E$8)))+(SQRT((Parameters!$E$4)^2+(Parameters!$E$5)^2)))</f>
        <v>15.090390858697569</v>
      </c>
      <c r="H1271" s="15">
        <f t="shared" si="39"/>
        <v>11.416356142662506</v>
      </c>
    </row>
    <row r="1272" spans="2:8" x14ac:dyDescent="0.25">
      <c r="B1272" s="15">
        <v>1269</v>
      </c>
      <c r="C1272" s="15">
        <f>(Data!$G$5-B1272)/Data!$G$5</f>
        <v>0.154</v>
      </c>
      <c r="D1272" s="15">
        <f>Data!$C$11^2/((Parameters!$E$4+Parameters!$E$6/C1272)^2+(Parameters!$E$5+Parameters!$E$7)^2)</f>
        <v>195.59434312407095</v>
      </c>
      <c r="E1272" s="15">
        <f t="shared" si="38"/>
        <v>13.985504750421807</v>
      </c>
      <c r="F1272" s="15">
        <f>3/(Data!$G$5*PI()/30)*D1272*Parameters!$E$6/C1272</f>
        <v>85.763140547230705</v>
      </c>
      <c r="G1272" s="15">
        <f>Data!$C$11/((((SQRT((Parameters!$E$6/C1272)^2+(Parameters!$E$7)^2))*1/(Parameters!$E$8))/((SQRT((Parameters!$E$6/C1272)^2+(Parameters!$E$7)^2))+1/(Parameters!$E$8)))+(SQRT((Parameters!$E$4)^2+(Parameters!$E$5)^2)))</f>
        <v>15.04921150465079</v>
      </c>
      <c r="H1272" s="15">
        <f t="shared" si="39"/>
        <v>11.397009651950283</v>
      </c>
    </row>
    <row r="1273" spans="2:8" x14ac:dyDescent="0.25">
      <c r="B1273" s="15">
        <v>1270</v>
      </c>
      <c r="C1273" s="15">
        <f>(Data!$G$5-B1273)/Data!$G$5</f>
        <v>0.15333333333333332</v>
      </c>
      <c r="D1273" s="15">
        <f>Data!$C$11^2/((Parameters!$E$4+Parameters!$E$6/C1273)^2+(Parameters!$E$5+Parameters!$E$7)^2)</f>
        <v>194.26039451797638</v>
      </c>
      <c r="E1273" s="15">
        <f t="shared" si="38"/>
        <v>13.937732761033137</v>
      </c>
      <c r="F1273" s="15">
        <f>3/(Data!$G$5*PI()/30)*D1273*Parameters!$E$6/C1273</f>
        <v>85.548578204909376</v>
      </c>
      <c r="G1273" s="15">
        <f>Data!$C$11/((((SQRT((Parameters!$E$6/C1273)^2+(Parameters!$E$7)^2))*1/(Parameters!$E$8))/((SQRT((Parameters!$E$6/C1273)^2+(Parameters!$E$7)^2))+1/(Parameters!$E$8)))+(SQRT((Parameters!$E$4)^2+(Parameters!$E$5)^2)))</f>
        <v>15.007946713699686</v>
      </c>
      <c r="H1273" s="15">
        <f t="shared" si="39"/>
        <v>11.377455223775529</v>
      </c>
    </row>
    <row r="1274" spans="2:8" x14ac:dyDescent="0.25">
      <c r="B1274" s="15">
        <v>1271</v>
      </c>
      <c r="C1274" s="15">
        <f>(Data!$G$5-B1274)/Data!$G$5</f>
        <v>0.15266666666666667</v>
      </c>
      <c r="D1274" s="15">
        <f>Data!$C$11^2/((Parameters!$E$4+Parameters!$E$6/C1274)^2+(Parameters!$E$5+Parameters!$E$7)^2)</f>
        <v>192.9278994865391</v>
      </c>
      <c r="E1274" s="15">
        <f t="shared" si="38"/>
        <v>13.889848792788895</v>
      </c>
      <c r="F1274" s="15">
        <f>3/(Data!$G$5*PI()/30)*D1274*Parameters!$E$6/C1274</f>
        <v>85.33278487757768</v>
      </c>
      <c r="G1274" s="15">
        <f>Data!$C$11/((((SQRT((Parameters!$E$6/C1274)^2+(Parameters!$E$7)^2))*1/(Parameters!$E$8))/((SQRT((Parameters!$E$6/C1274)^2+(Parameters!$E$7)^2))+1/(Parameters!$E$8)))+(SQRT((Parameters!$E$4)^2+(Parameters!$E$5)^2)))</f>
        <v>14.966596318818668</v>
      </c>
      <c r="H1274" s="15">
        <f t="shared" si="39"/>
        <v>11.357692015130405</v>
      </c>
    </row>
    <row r="1275" spans="2:8" x14ac:dyDescent="0.25">
      <c r="B1275" s="15">
        <v>1272</v>
      </c>
      <c r="C1275" s="15">
        <f>(Data!$G$5-B1275)/Data!$G$5</f>
        <v>0.152</v>
      </c>
      <c r="D1275" s="15">
        <f>Data!$C$11^2/((Parameters!$E$4+Parameters!$E$6/C1275)^2+(Parameters!$E$5+Parameters!$E$7)^2)</f>
        <v>191.59688678414173</v>
      </c>
      <c r="E1275" s="15">
        <f t="shared" si="38"/>
        <v>13.841852722238514</v>
      </c>
      <c r="F1275" s="15">
        <f>3/(Data!$G$5*PI()/30)*D1275*Parameters!$E$6/C1275</f>
        <v>85.115757142024876</v>
      </c>
      <c r="G1275" s="15">
        <f>Data!$C$11/((((SQRT((Parameters!$E$6/C1275)^2+(Parameters!$E$7)^2))*1/(Parameters!$E$8))/((SQRT((Parameters!$E$6/C1275)^2+(Parameters!$E$7)^2))+1/(Parameters!$E$8)))+(SQRT((Parameters!$E$4)^2+(Parameters!$E$5)^2)))</f>
        <v>14.925160152754897</v>
      </c>
      <c r="H1275" s="15">
        <f t="shared" si="39"/>
        <v>11.337719183305815</v>
      </c>
    </row>
    <row r="1276" spans="2:8" x14ac:dyDescent="0.25">
      <c r="B1276" s="15">
        <v>1273</v>
      </c>
      <c r="C1276" s="15">
        <f>(Data!$G$5-B1276)/Data!$G$5</f>
        <v>0.15133333333333332</v>
      </c>
      <c r="D1276" s="15">
        <f>Data!$C$11^2/((Parameters!$E$4+Parameters!$E$6/C1276)^2+(Parameters!$E$5+Parameters!$E$7)^2)</f>
        <v>190.2673853302656</v>
      </c>
      <c r="E1276" s="15">
        <f t="shared" si="38"/>
        <v>13.79374442746659</v>
      </c>
      <c r="F1276" s="15">
        <f>3/(Data!$G$5*PI()/30)*D1276*Parameters!$E$6/C1276</f>
        <v>84.897491588386515</v>
      </c>
      <c r="G1276" s="15">
        <f>Data!$C$11/((((SQRT((Parameters!$E$6/C1276)^2+(Parameters!$E$7)^2))*1/(Parameters!$E$8))/((SQRT((Parameters!$E$6/C1276)^2+(Parameters!$E$7)^2))+1/(Parameters!$E$8)))+(SQRT((Parameters!$E$4)^2+(Parameters!$E$5)^2)))</f>
        <v>14.883638048028399</v>
      </c>
      <c r="H1276" s="15">
        <f t="shared" si="39"/>
        <v>11.317535885937925</v>
      </c>
    </row>
    <row r="1277" spans="2:8" x14ac:dyDescent="0.25">
      <c r="B1277" s="15">
        <v>1274</v>
      </c>
      <c r="C1277" s="15">
        <f>(Data!$G$5-B1277)/Data!$G$5</f>
        <v>0.15066666666666667</v>
      </c>
      <c r="D1277" s="15">
        <f>Data!$C$11^2/((Parameters!$E$4+Parameters!$E$6/C1277)^2+(Parameters!$E$5+Parameters!$E$7)^2)</f>
        <v>188.93942420950242</v>
      </c>
      <c r="E1277" s="15">
        <f t="shared" si="38"/>
        <v>13.745523788110164</v>
      </c>
      <c r="F1277" s="15">
        <f>3/(Data!$G$5*PI()/30)*D1277*Parameters!$E$6/C1277</f>
        <v>84.677984820444934</v>
      </c>
      <c r="G1277" s="15">
        <f>Data!$C$11/((((SQRT((Parameters!$E$6/C1277)^2+(Parameters!$E$7)^2))*1/(Parameters!$E$8))/((SQRT((Parameters!$E$6/C1277)^2+(Parameters!$E$7)^2))+1/(Parameters!$E$8)))+(SQRT((Parameters!$E$4)^2+(Parameters!$E$5)^2)))</f>
        <v>14.842029836932152</v>
      </c>
      <c r="H1277" s="15">
        <f t="shared" si="39"/>
        <v>11.297141281055234</v>
      </c>
    </row>
    <row r="1278" spans="2:8" x14ac:dyDescent="0.25">
      <c r="B1278" s="15">
        <v>1275</v>
      </c>
      <c r="C1278" s="15">
        <f>(Data!$G$5-B1278)/Data!$G$5</f>
        <v>0.15</v>
      </c>
      <c r="D1278" s="15">
        <f>Data!$C$11^2/((Parameters!$E$4+Parameters!$E$6/C1278)^2+(Parameters!$E$5+Parameters!$E$7)^2)</f>
        <v>187.61303267155228</v>
      </c>
      <c r="E1278" s="15">
        <f t="shared" si="38"/>
        <v>13.697190685376045</v>
      </c>
      <c r="F1278" s="15">
        <f>3/(Data!$G$5*PI()/30)*D1278*Parameters!$E$6/C1278</f>
        <v>84.457233455931643</v>
      </c>
      <c r="G1278" s="15">
        <f>Data!$C$11/((((SQRT((Parameters!$E$6/C1278)^2+(Parameters!$E$7)^2))*1/(Parameters!$E$8))/((SQRT((Parameters!$E$6/C1278)^2+(Parameters!$E$7)^2))+1/(Parameters!$E$8)))+(SQRT((Parameters!$E$4)^2+(Parameters!$E$5)^2)))</f>
        <v>14.800335351532198</v>
      </c>
      <c r="H1278" s="15">
        <f t="shared" si="39"/>
        <v>11.276534527126099</v>
      </c>
    </row>
    <row r="1279" spans="2:8" x14ac:dyDescent="0.25">
      <c r="B1279" s="15">
        <v>1276</v>
      </c>
      <c r="C1279" s="15">
        <f>(Data!$G$5-B1279)/Data!$G$5</f>
        <v>0.14933333333333335</v>
      </c>
      <c r="D1279" s="15">
        <f>Data!$C$11^2/((Parameters!$E$4+Parameters!$E$6/C1279)^2+(Parameters!$E$5+Parameters!$E$7)^2)</f>
        <v>186.28824013120914</v>
      </c>
      <c r="E1279" s="15">
        <f t="shared" si="38"/>
        <v>13.648745002058217</v>
      </c>
      <c r="F1279" s="15">
        <f>3/(Data!$G$5*PI()/30)*D1279*Parameters!$E$6/C1279</f>
        <v>84.235234126832168</v>
      </c>
      <c r="G1279" s="15">
        <f>Data!$C$11/((((SQRT((Parameters!$E$6/C1279)^2+(Parameters!$E$7)^2))*1/(Parameters!$E$8))/((SQRT((Parameters!$E$6/C1279)^2+(Parameters!$E$7)^2))+1/(Parameters!$E$8)))+(SQRT((Parameters!$E$4)^2+(Parameters!$E$5)^2)))</f>
        <v>14.758554423667752</v>
      </c>
      <c r="H1279" s="15">
        <f t="shared" si="39"/>
        <v>11.255714783106777</v>
      </c>
    </row>
    <row r="1280" spans="2:8" x14ac:dyDescent="0.25">
      <c r="B1280" s="15">
        <v>1277</v>
      </c>
      <c r="C1280" s="15">
        <f>(Data!$G$5-B1280)/Data!$G$5</f>
        <v>0.14866666666666667</v>
      </c>
      <c r="D1280" s="15">
        <f>Data!$C$11^2/((Parameters!$E$4+Parameters!$E$6/C1280)^2+(Parameters!$E$5+Parameters!$E$7)^2)</f>
        <v>184.96507616833293</v>
      </c>
      <c r="E1280" s="15">
        <f t="shared" si="38"/>
        <v>13.600186622555329</v>
      </c>
      <c r="F1280" s="15">
        <f>3/(Data!$G$5*PI()/30)*D1280*Parameters!$E$6/C1280</f>
        <v>84.011983479692944</v>
      </c>
      <c r="G1280" s="15">
        <f>Data!$C$11/((((SQRT((Parameters!$E$6/C1280)^2+(Parameters!$E$7)^2))*1/(Parameters!$E$8))/((SQRT((Parameters!$E$6/C1280)^2+(Parameters!$E$7)^2))+1/(Parameters!$E$8)))+(SQRT((Parameters!$E$4)^2+(Parameters!$E$5)^2)))</f>
        <v>14.716686884951299</v>
      </c>
      <c r="H1280" s="15">
        <f t="shared" si="39"/>
        <v>11.234681208489912</v>
      </c>
    </row>
    <row r="1281" spans="2:8" x14ac:dyDescent="0.25">
      <c r="B1281" s="15">
        <v>1278</v>
      </c>
      <c r="C1281" s="15">
        <f>(Data!$G$5-B1281)/Data!$G$5</f>
        <v>0.14799999999999999</v>
      </c>
      <c r="D1281" s="15">
        <f>Data!$C$11^2/((Parameters!$E$4+Parameters!$E$6/C1281)^2+(Parameters!$E$5+Parameters!$E$7)^2)</f>
        <v>183.64357052780883</v>
      </c>
      <c r="E1281" s="15">
        <f t="shared" si="38"/>
        <v>13.551515432888266</v>
      </c>
      <c r="F1281" s="15">
        <f>3/(Data!$G$5*PI()/30)*D1281*Parameters!$E$6/C1281</f>
        <v>83.787478175930588</v>
      </c>
      <c r="G1281" s="15">
        <f>Data!$C$11/((((SQRT((Parameters!$E$6/C1281)^2+(Parameters!$E$7)^2))*1/(Parameters!$E$8))/((SQRT((Parameters!$E$6/C1281)^2+(Parameters!$E$7)^2))+1/(Parameters!$E$8)))+(SQRT((Parameters!$E$4)^2+(Parameters!$E$5)^2)))</f>
        <v>14.674732566768707</v>
      </c>
      <c r="H1281" s="15">
        <f t="shared" si="39"/>
        <v>11.213432963353574</v>
      </c>
    </row>
    <row r="1282" spans="2:8" x14ac:dyDescent="0.25">
      <c r="B1282" s="15">
        <v>1279</v>
      </c>
      <c r="C1282" s="15">
        <f>(Data!$G$5-B1282)/Data!$G$5</f>
        <v>0.14733333333333334</v>
      </c>
      <c r="D1282" s="15">
        <f>Data!$C$11^2/((Parameters!$E$4+Parameters!$E$6/C1282)^2+(Parameters!$E$5+Parameters!$E$7)^2)</f>
        <v>182.32375311949266</v>
      </c>
      <c r="E1282" s="15">
        <f t="shared" si="38"/>
        <v>13.502731320717771</v>
      </c>
      <c r="F1282" s="15">
        <f>3/(Data!$G$5*PI()/30)*D1282*Parameters!$E$6/C1282</f>
        <v>83.56171489214347</v>
      </c>
      <c r="G1282" s="15">
        <f>Data!$C$11/((((SQRT((Parameters!$E$6/C1282)^2+(Parameters!$E$7)^2))*1/(Parameters!$E$8))/((SQRT((Parameters!$E$6/C1282)^2+(Parameters!$E$7)^2))+1/(Parameters!$E$8)))+(SQRT((Parameters!$E$4)^2+(Parameters!$E$5)^2)))</f>
        <v>14.632691300279333</v>
      </c>
      <c r="H1282" s="15">
        <f t="shared" si="39"/>
        <v>11.191969208410754</v>
      </c>
    </row>
    <row r="1283" spans="2:8" x14ac:dyDescent="0.25">
      <c r="B1283" s="15">
        <v>1280</v>
      </c>
      <c r="C1283" s="15">
        <f>(Data!$G$5-B1283)/Data!$G$5</f>
        <v>0.14666666666666667</v>
      </c>
      <c r="D1283" s="15">
        <f>Data!$C$11^2/((Parameters!$E$4+Parameters!$E$6/C1283)^2+(Parameters!$E$5+Parameters!$E$7)^2)</f>
        <v>181.00565401814225</v>
      </c>
      <c r="E1283" s="15">
        <f t="shared" si="38"/>
        <v>13.45383417536214</v>
      </c>
      <c r="F1283" s="15">
        <f>3/(Data!$G$5*PI()/30)*D1283*Parameters!$E$6/C1283</f>
        <v>83.334690320425082</v>
      </c>
      <c r="G1283" s="15">
        <f>Data!$C$11/((((SQRT((Parameters!$E$6/C1283)^2+(Parameters!$E$7)^2))*1/(Parameters!$E$8))/((SQRT((Parameters!$E$6/C1283)^2+(Parameters!$E$7)^2))+1/(Parameters!$E$8)))+(SQRT((Parameters!$E$4)^2+(Parameters!$E$5)^2)))</f>
        <v>14.590562916416138</v>
      </c>
      <c r="H1283" s="15">
        <f t="shared" si="39"/>
        <v>11.170289105059323</v>
      </c>
    </row>
    <row r="1284" spans="2:8" x14ac:dyDescent="0.25">
      <c r="B1284" s="15">
        <v>1281</v>
      </c>
      <c r="C1284" s="15">
        <f>(Data!$G$5-B1284)/Data!$G$5</f>
        <v>0.14599999999999999</v>
      </c>
      <c r="D1284" s="15">
        <f>Data!$C$11^2/((Parameters!$E$4+Parameters!$E$6/C1284)^2+(Parameters!$E$5+Parameters!$E$7)^2)</f>
        <v>179.68930346333636</v>
      </c>
      <c r="E1284" s="15">
        <f t="shared" ref="E1284:E1347" si="40">SQRT(D1284)</f>
        <v>13.404823887815027</v>
      </c>
      <c r="F1284" s="15">
        <f>3/(Data!$G$5*PI()/30)*D1284*Parameters!$E$6/C1284</f>
        <v>83.106401168680264</v>
      </c>
      <c r="G1284" s="15">
        <f>Data!$C$11/((((SQRT((Parameters!$E$6/C1284)^2+(Parameters!$E$7)^2))*1/(Parameters!$E$8))/((SQRT((Parameters!$E$6/C1284)^2+(Parameters!$E$7)^2))+1/(Parameters!$E$8)))+(SQRT((Parameters!$E$4)^2+(Parameters!$E$5)^2)))</f>
        <v>14.548347245885799</v>
      </c>
      <c r="H1284" s="15">
        <f t="shared" ref="H1284:H1347" si="41">(F1284*B1284*PI()/30)/1000</f>
        <v>11.148391815432577</v>
      </c>
    </row>
    <row r="1285" spans="2:8" x14ac:dyDescent="0.25">
      <c r="B1285" s="15">
        <v>1282</v>
      </c>
      <c r="C1285" s="15">
        <f>(Data!$G$5-B1285)/Data!$G$5</f>
        <v>0.14533333333333334</v>
      </c>
      <c r="D1285" s="15">
        <f>Data!$C$11^2/((Parameters!$E$4+Parameters!$E$6/C1285)^2+(Parameters!$E$5+Parameters!$E$7)^2)</f>
        <v>178.37473185937824</v>
      </c>
      <c r="E1285" s="15">
        <f t="shared" si="40"/>
        <v>13.355700350763275</v>
      </c>
      <c r="F1285" s="15">
        <f>3/(Data!$G$5*PI()/30)*D1285*Parameters!$E$6/C1285</f>
        <v>82.876844160943094</v>
      </c>
      <c r="G1285" s="15">
        <f>Data!$C$11/((((SQRT((Parameters!$E$6/C1285)^2+(Parameters!$E$7)^2))*1/(Parameters!$E$8))/((SQRT((Parameters!$E$6/C1285)^2+(Parameters!$E$7)^2))+1/(Parameters!$E$8)))+(SQRT((Parameters!$E$4)^2+(Parameters!$E$5)^2)))</f>
        <v>14.506044119168807</v>
      </c>
      <c r="H1285" s="15">
        <f t="shared" si="41"/>
        <v>11.12627650245018</v>
      </c>
    </row>
    <row r="1286" spans="2:8" x14ac:dyDescent="0.25">
      <c r="B1286" s="15">
        <v>1283</v>
      </c>
      <c r="C1286" s="15">
        <f>(Data!$G$5-B1286)/Data!$G$5</f>
        <v>0.14466666666666667</v>
      </c>
      <c r="D1286" s="15">
        <f>Data!$C$11^2/((Parameters!$E$4+Parameters!$E$6/C1286)^2+(Parameters!$E$5+Parameters!$E$7)^2)</f>
        <v>177.06196977518559</v>
      </c>
      <c r="E1286" s="15">
        <f t="shared" si="40"/>
        <v>13.30646345860483</v>
      </c>
      <c r="F1286" s="15">
        <f>3/(Data!$G$5*PI()/30)*D1286*Parameters!$E$6/C1286</f>
        <v>82.646016037697166</v>
      </c>
      <c r="G1286" s="15">
        <f>Data!$C$11/((((SQRT((Parameters!$E$6/C1286)^2+(Parameters!$E$7)^2))*1/(Parameters!$E$8))/((SQRT((Parameters!$E$6/C1286)^2+(Parameters!$E$7)^2))+1/(Parameters!$E$8)))+(SQRT((Parameters!$E$4)^2+(Parameters!$E$5)^2)))</f>
        <v>14.463653366519603</v>
      </c>
      <c r="H1286" s="15">
        <f t="shared" si="41"/>
        <v>11.103942329869644</v>
      </c>
    </row>
    <row r="1287" spans="2:8" x14ac:dyDescent="0.25">
      <c r="B1287" s="15">
        <v>1284</v>
      </c>
      <c r="C1287" s="15">
        <f>(Data!$G$5-B1287)/Data!$G$5</f>
        <v>0.14399999999999999</v>
      </c>
      <c r="D1287" s="15">
        <f>Data!$C$11^2/((Parameters!$E$4+Parameters!$E$6/C1287)^2+(Parameters!$E$5+Parameters!$E$7)^2)</f>
        <v>175.7510479441664</v>
      </c>
      <c r="E1287" s="15">
        <f t="shared" si="40"/>
        <v>13.257113107466738</v>
      </c>
      <c r="F1287" s="15">
        <f>3/(Data!$G$5*PI()/30)*D1287*Parameters!$E$6/C1287</f>
        <v>82.413913556198096</v>
      </c>
      <c r="G1287" s="15">
        <f>Data!$C$11/((((SQRT((Parameters!$E$6/C1287)^2+(Parameters!$E$7)^2))*1/(Parameters!$E$8))/((SQRT((Parameters!$E$6/C1287)^2+(Parameters!$E$7)^2))+1/(Parameters!$E$8)))+(SQRT((Parameters!$E$4)^2+(Parameters!$E$5)^2)))</f>
        <v>14.421174817966683</v>
      </c>
      <c r="H1287" s="15">
        <f t="shared" si="41"/>
        <v>11.081388462338309</v>
      </c>
    </row>
    <row r="1288" spans="2:8" x14ac:dyDescent="0.25">
      <c r="B1288" s="15">
        <v>1285</v>
      </c>
      <c r="C1288" s="15">
        <f>(Data!$G$5-B1288)/Data!$G$5</f>
        <v>0.14333333333333334</v>
      </c>
      <c r="D1288" s="15">
        <f>Data!$C$11^2/((Parameters!$E$4+Parameters!$E$6/C1288)^2+(Parameters!$E$5+Parameters!$E$7)^2)</f>
        <v>174.4419972640803</v>
      </c>
      <c r="E1288" s="15">
        <f t="shared" si="40"/>
        <v>13.20764919522321</v>
      </c>
      <c r="F1288" s="15">
        <f>3/(Data!$G$5*PI()/30)*D1288*Parameters!$E$6/C1288</f>
        <v>82.180533490798311</v>
      </c>
      <c r="G1288" s="15">
        <f>Data!$C$11/((((SQRT((Parameters!$E$6/C1288)^2+(Parameters!$E$7)^2))*1/(Parameters!$E$8))/((SQRT((Parameters!$E$6/C1288)^2+(Parameters!$E$7)^2))+1/(Parameters!$E$8)))+(SQRT((Parameters!$E$4)^2+(Parameters!$E$5)^2)))</f>
        <v>14.37860830331271</v>
      </c>
      <c r="H1288" s="15">
        <f t="shared" si="41"/>
        <v>11.058614065445825</v>
      </c>
    </row>
    <row r="1289" spans="2:8" x14ac:dyDescent="0.25">
      <c r="B1289" s="15">
        <v>1286</v>
      </c>
      <c r="C1289" s="15">
        <f>(Data!$G$5-B1289)/Data!$G$5</f>
        <v>0.14266666666666666</v>
      </c>
      <c r="D1289" s="15">
        <f>Data!$C$11^2/((Parameters!$E$4+Parameters!$E$6/C1289)^2+(Parameters!$E$5+Parameters!$E$7)^2)</f>
        <v>173.13484879688477</v>
      </c>
      <c r="E1289" s="15">
        <f t="shared" si="40"/>
        <v>13.158071621513722</v>
      </c>
      <c r="F1289" s="15">
        <f>3/(Data!$G$5*PI()/30)*D1289*Parameters!$E$6/C1289</f>
        <v>81.945872633273751</v>
      </c>
      <c r="G1289" s="15">
        <f>Data!$C$11/((((SQRT((Parameters!$E$6/C1289)^2+(Parameters!$E$7)^2))*1/(Parameters!$E$8))/((SQRT((Parameters!$E$6/C1289)^2+(Parameters!$E$7)^2))+1/(Parameters!$E$8)))+(SQRT((Parameters!$E$4)^2+(Parameters!$E$5)^2)))</f>
        <v>14.335953652134632</v>
      </c>
      <c r="H1289" s="15">
        <f t="shared" si="41"/>
        <v>11.035618305777106</v>
      </c>
    </row>
    <row r="1290" spans="2:8" x14ac:dyDescent="0.25">
      <c r="B1290" s="15">
        <v>1287</v>
      </c>
      <c r="C1290" s="15">
        <f>(Data!$G$5-B1290)/Data!$G$5</f>
        <v>0.14199999999999999</v>
      </c>
      <c r="D1290" s="15">
        <f>Data!$C$11^2/((Parameters!$E$4+Parameters!$E$6/C1290)^2+(Parameters!$E$5+Parameters!$E$7)^2)</f>
        <v>171.82963376856722</v>
      </c>
      <c r="E1290" s="15">
        <f t="shared" si="40"/>
        <v>13.108380287761232</v>
      </c>
      <c r="F1290" s="15">
        <f>3/(Data!$G$5*PI()/30)*D1290*Parameters!$E$6/C1290</f>
        <v>81.709927793152829</v>
      </c>
      <c r="G1290" s="15">
        <f>Data!$C$11/((((SQRT((Parameters!$E$6/C1290)^2+(Parameters!$E$7)^2))*1/(Parameters!$E$8))/((SQRT((Parameters!$E$6/C1290)^2+(Parameters!$E$7)^2))+1/(Parameters!$E$8)))+(SQRT((Parameters!$E$4)^2+(Parameters!$E$5)^2)))</f>
        <v>14.293210693783813</v>
      </c>
      <c r="H1290" s="15">
        <f t="shared" si="41"/>
        <v>11.012400350965789</v>
      </c>
    </row>
    <row r="1291" spans="2:8" x14ac:dyDescent="0.25">
      <c r="B1291" s="15">
        <v>1288</v>
      </c>
      <c r="C1291" s="15">
        <f>(Data!$G$5-B1291)/Data!$G$5</f>
        <v>0.14133333333333334</v>
      </c>
      <c r="D1291" s="15">
        <f>Data!$C$11^2/((Parameters!$E$4+Parameters!$E$6/C1291)^2+(Parameters!$E$5+Parameters!$E$7)^2)</f>
        <v>170.52638356896159</v>
      </c>
      <c r="E1291" s="15">
        <f t="shared" si="40"/>
        <v>13.058575097190413</v>
      </c>
      <c r="F1291" s="15">
        <f>3/(Data!$G$5*PI()/30)*D1291*Parameters!$E$6/C1291</f>
        <v>81.47269579804771</v>
      </c>
      <c r="G1291" s="15">
        <f>Data!$C$11/((((SQRT((Parameters!$E$6/C1291)^2+(Parameters!$E$7)^2))*1/(Parameters!$E$8))/((SQRT((Parameters!$E$6/C1291)^2+(Parameters!$E$7)^2))+1/(Parameters!$E$8)))+(SQRT((Parameters!$E$4)^2+(Parameters!$E$5)^2)))</f>
        <v>14.25037925738615</v>
      </c>
      <c r="H1291" s="15">
        <f t="shared" si="41"/>
        <v>10.988959369748194</v>
      </c>
    </row>
    <row r="1292" spans="2:8" x14ac:dyDescent="0.25">
      <c r="B1292" s="15">
        <v>1289</v>
      </c>
      <c r="C1292" s="15">
        <f>(Data!$G$5-B1292)/Data!$G$5</f>
        <v>0.14066666666666666</v>
      </c>
      <c r="D1292" s="15">
        <f>Data!$C$11^2/((Parameters!$E$4+Parameters!$E$6/C1292)^2+(Parameters!$E$5+Parameters!$E$7)^2)</f>
        <v>169.2251297515501</v>
      </c>
      <c r="E1292" s="15">
        <f t="shared" si="40"/>
        <v>13.008655954845992</v>
      </c>
      <c r="F1292" s="15">
        <f>3/(Data!$G$5*PI()/30)*D1292*Parameters!$E$6/C1292</f>
        <v>81.234173493987612</v>
      </c>
      <c r="G1292" s="15">
        <f>Data!$C$11/((((SQRT((Parameters!$E$6/C1292)^2+(Parameters!$E$7)^2))*1/(Parameters!$E$8))/((SQRT((Parameters!$E$6/C1292)^2+(Parameters!$E$7)^2))+1/(Parameters!$E$8)))+(SQRT((Parameters!$E$4)^2+(Parameters!$E$5)^2)))</f>
        <v>14.207459171842173</v>
      </c>
      <c r="H1292" s="15">
        <f t="shared" si="41"/>
        <v>10.965294532017818</v>
      </c>
    </row>
    <row r="1293" spans="2:8" x14ac:dyDescent="0.25">
      <c r="B1293" s="15">
        <v>1290</v>
      </c>
      <c r="C1293" s="15">
        <f>(Data!$G$5-B1293)/Data!$G$5</f>
        <v>0.14000000000000001</v>
      </c>
      <c r="D1293" s="15">
        <f>Data!$C$11^2/((Parameters!$E$4+Parameters!$E$6/C1293)^2+(Parameters!$E$5+Parameters!$E$7)^2)</f>
        <v>167.92590403324971</v>
      </c>
      <c r="E1293" s="15">
        <f t="shared" si="40"/>
        <v>12.958622767611136</v>
      </c>
      <c r="F1293" s="15">
        <f>3/(Data!$G$5*PI()/30)*D1293*Parameters!$E$6/C1293</f>
        <v>80.994357745754243</v>
      </c>
      <c r="G1293" s="15">
        <f>Data!$C$11/((((SQRT((Parameters!$E$6/C1293)^2+(Parameters!$E$7)^2))*1/(Parameters!$E$8))/((SQRT((Parameters!$E$6/C1293)^2+(Parameters!$E$7)^2))+1/(Parameters!$E$8)))+(SQRT((Parameters!$E$4)^2+(Parameters!$E$5)^2)))</f>
        <v>14.164450265827202</v>
      </c>
      <c r="H1293" s="15">
        <f t="shared" si="41"/>
        <v>10.941405008880258</v>
      </c>
    </row>
    <row r="1294" spans="2:8" x14ac:dyDescent="0.25">
      <c r="B1294" s="15">
        <v>1291</v>
      </c>
      <c r="C1294" s="15">
        <f>(Data!$G$5-B1294)/Data!$G$5</f>
        <v>0.13933333333333334</v>
      </c>
      <c r="D1294" s="15">
        <f>Data!$C$11^2/((Parameters!$E$4+Parameters!$E$6/C1294)^2+(Parameters!$E$5+Parameters!$E$7)^2)</f>
        <v>166.62873829418243</v>
      </c>
      <c r="E1294" s="15">
        <f t="shared" si="40"/>
        <v>12.908475444225877</v>
      </c>
      <c r="F1294" s="15">
        <f>3/(Data!$G$5*PI()/30)*D1294*Parameters!$E$6/C1294</f>
        <v>80.753245437219192</v>
      </c>
      <c r="G1294" s="15">
        <f>Data!$C$11/((((SQRT((Parameters!$E$6/C1294)^2+(Parameters!$E$7)^2))*1/(Parameters!$E$8))/((SQRT((Parameters!$E$6/C1294)^2+(Parameters!$E$7)^2))+1/(Parameters!$E$8)))+(SQRT((Parameters!$E$4)^2+(Parameters!$E$5)^2)))</f>
        <v>14.12135236779144</v>
      </c>
      <c r="H1294" s="15">
        <f t="shared" si="41"/>
        <v>10.917289972708659</v>
      </c>
    </row>
    <row r="1295" spans="2:8" x14ac:dyDescent="0.25">
      <c r="B1295" s="15">
        <v>1292</v>
      </c>
      <c r="C1295" s="15">
        <f>(Data!$G$5-B1295)/Data!$G$5</f>
        <v>0.13866666666666666</v>
      </c>
      <c r="D1295" s="15">
        <f>Data!$C$11^2/((Parameters!$E$4+Parameters!$E$6/C1295)^2+(Parameters!$E$5+Parameters!$E$7)^2)</f>
        <v>165.33366457743134</v>
      </c>
      <c r="E1295" s="15">
        <f t="shared" si="40"/>
        <v>12.858213895305651</v>
      </c>
      <c r="F1295" s="15">
        <f>3/(Data!$G$5*PI()/30)*D1295*Parameters!$E$6/C1295</f>
        <v>80.510833471683924</v>
      </c>
      <c r="G1295" s="15">
        <f>Data!$C$11/((((SQRT((Parameters!$E$6/C1295)^2+(Parameters!$E$7)^2))*1/(Parameters!$E$8))/((SQRT((Parameters!$E$6/C1295)^2+(Parameters!$E$7)^2))+1/(Parameters!$E$8)))+(SQRT((Parameters!$E$4)^2+(Parameters!$E$5)^2)))</f>
        <v>14.078165305960122</v>
      </c>
      <c r="H1295" s="15">
        <f t="shared" si="41"/>
        <v>10.892948597199707</v>
      </c>
    </row>
    <row r="1296" spans="2:8" x14ac:dyDescent="0.25">
      <c r="B1296" s="15">
        <v>1293</v>
      </c>
      <c r="C1296" s="15">
        <f>(Data!$G$5-B1296)/Data!$G$5</f>
        <v>0.13800000000000001</v>
      </c>
      <c r="D1296" s="15">
        <f>Data!$C$11^2/((Parameters!$E$4+Parameters!$E$6/C1296)^2+(Parameters!$E$5+Parameters!$E$7)^2)</f>
        <v>164.04071508877925</v>
      </c>
      <c r="E1296" s="15">
        <f t="shared" si="40"/>
        <v>12.807838033359856</v>
      </c>
      <c r="F1296" s="15">
        <f>3/(Data!$G$5*PI()/30)*D1296*Parameters!$E$6/C1296</f>
        <v>80.267118772221338</v>
      </c>
      <c r="G1296" s="15">
        <f>Data!$C$11/((((SQRT((Parameters!$E$6/C1296)^2+(Parameters!$E$7)^2))*1/(Parameters!$E$8))/((SQRT((Parameters!$E$6/C1296)^2+(Parameters!$E$7)^2))+1/(Parameters!$E$8)))+(SQRT((Parameters!$E$4)^2+(Parameters!$E$5)^2)))</f>
        <v>14.034888908333622</v>
      </c>
      <c r="H1296" s="15">
        <f t="shared" si="41"/>
        <v>10.86838005743005</v>
      </c>
    </row>
    <row r="1297" spans="2:8" x14ac:dyDescent="0.25">
      <c r="B1297" s="15">
        <v>1294</v>
      </c>
      <c r="C1297" s="15">
        <f>(Data!$G$5-B1297)/Data!$G$5</f>
        <v>0.13733333333333334</v>
      </c>
      <c r="D1297" s="15">
        <f>Data!$C$11^2/((Parameters!$E$4+Parameters!$E$6/C1297)^2+(Parameters!$E$5+Parameters!$E$7)^2)</f>
        <v>162.74992219643252</v>
      </c>
      <c r="E1297" s="15">
        <f t="shared" si="40"/>
        <v>12.75734777281048</v>
      </c>
      <c r="F1297" s="15">
        <f>3/(Data!$G$5*PI()/30)*D1297*Parameters!$E$6/C1297</f>
        <v>80.022098282019769</v>
      </c>
      <c r="G1297" s="15">
        <f>Data!$C$11/((((SQRT((Parameters!$E$6/C1297)^2+(Parameters!$E$7)^2))*1/(Parameters!$E$8))/((SQRT((Parameters!$E$6/C1297)^2+(Parameters!$E$7)^2))+1/(Parameters!$E$8)))+(SQRT((Parameters!$E$4)^2+(Parameters!$E$5)^2)))</f>
        <v>13.991523002687604</v>
      </c>
      <c r="H1297" s="15">
        <f t="shared" si="41"/>
        <v>10.843583529913269</v>
      </c>
    </row>
    <row r="1298" spans="2:8" x14ac:dyDescent="0.25">
      <c r="B1298" s="15">
        <v>1295</v>
      </c>
      <c r="C1298" s="15">
        <f>(Data!$G$5-B1298)/Data!$G$5</f>
        <v>0.13666666666666666</v>
      </c>
      <c r="D1298" s="15">
        <f>Data!$C$11^2/((Parameters!$E$4+Parameters!$E$6/C1298)^2+(Parameters!$E$5+Parameters!$E$7)^2)</f>
        <v>161.46131843072797</v>
      </c>
      <c r="E1298" s="15">
        <f t="shared" si="40"/>
        <v>12.706743030010797</v>
      </c>
      <c r="F1298" s="15">
        <f>3/(Data!$G$5*PI()/30)*D1298*Parameters!$E$6/C1298</f>
        <v>79.77576896472884</v>
      </c>
      <c r="G1298" s="15">
        <f>Data!$C$11/((((SQRT((Parameters!$E$6/C1298)^2+(Parameters!$E$7)^2))*1/(Parameters!$E$8))/((SQRT((Parameters!$E$6/C1298)^2+(Parameters!$E$7)^2))+1/(Parameters!$E$8)))+(SQRT((Parameters!$E$4)^2+(Parameters!$E$5)^2)))</f>
        <v>13.948067416573121</v>
      </c>
      <c r="H1298" s="15">
        <f t="shared" si="41"/>
        <v>10.818558192657301</v>
      </c>
    </row>
    <row r="1299" spans="2:8" x14ac:dyDescent="0.25">
      <c r="B1299" s="15">
        <v>1296</v>
      </c>
      <c r="C1299" s="15">
        <f>(Data!$G$5-B1299)/Data!$G$5</f>
        <v>0.13600000000000001</v>
      </c>
      <c r="D1299" s="15">
        <f>Data!$C$11^2/((Parameters!$E$4+Parameters!$E$6/C1299)^2+(Parameters!$E$5+Parameters!$E$7)^2)</f>
        <v>160.17493648382413</v>
      </c>
      <c r="E1299" s="15">
        <f t="shared" si="40"/>
        <v>12.656023723264116</v>
      </c>
      <c r="F1299" s="15">
        <f>3/(Data!$G$5*PI()/30)*D1299*Parameters!$E$6/C1299</f>
        <v>79.528127804807653</v>
      </c>
      <c r="G1299" s="15">
        <f>Data!$C$11/((((SQRT((Parameters!$E$6/C1299)^2+(Parameters!$E$7)^2))*1/(Parameters!$E$8))/((SQRT((Parameters!$E$6/C1299)^2+(Parameters!$E$7)^2))+1/(Parameters!$E$8)))+(SQRT((Parameters!$E$4)^2+(Parameters!$E$5)^2)))</f>
        <v>13.904521977316772</v>
      </c>
      <c r="H1299" s="15">
        <f t="shared" si="41"/>
        <v>10.793303225222424</v>
      </c>
    </row>
    <row r="1300" spans="2:8" x14ac:dyDescent="0.25">
      <c r="B1300" s="15">
        <v>1297</v>
      </c>
      <c r="C1300" s="15">
        <f>(Data!$G$5-B1300)/Data!$G$5</f>
        <v>0.13533333333333333</v>
      </c>
      <c r="D1300" s="15">
        <f>Data!$C$11^2/((Parameters!$E$4+Parameters!$E$6/C1300)^2+(Parameters!$E$5+Parameters!$E$7)^2)</f>
        <v>158.89080920937499</v>
      </c>
      <c r="E1300" s="15">
        <f t="shared" si="40"/>
        <v>12.605189772842573</v>
      </c>
      <c r="F1300" s="15">
        <f>3/(Data!$G$5*PI()/30)*D1300*Parameters!$E$6/C1300</f>
        <v>79.279171807874533</v>
      </c>
      <c r="G1300" s="15">
        <f>Data!$C$11/((((SQRT((Parameters!$E$6/C1300)^2+(Parameters!$E$7)^2))*1/(Parameters!$E$8))/((SQRT((Parameters!$E$6/C1300)^2+(Parameters!$E$7)^2))+1/(Parameters!$E$8)))+(SQRT((Parameters!$E$4)^2+(Parameters!$E$5)^2)))</f>
        <v>13.860886512020814</v>
      </c>
      <c r="H1300" s="15">
        <f t="shared" si="41"/>
        <v>10.767817808779643</v>
      </c>
    </row>
    <row r="1301" spans="2:8" x14ac:dyDescent="0.25">
      <c r="B1301" s="15">
        <v>1298</v>
      </c>
      <c r="C1301" s="15">
        <f>(Data!$G$5-B1301)/Data!$G$5</f>
        <v>0.13466666666666666</v>
      </c>
      <c r="D1301" s="15">
        <f>Data!$C$11^2/((Parameters!$E$4+Parameters!$E$6/C1301)^2+(Parameters!$E$5+Parameters!$E$7)^2)</f>
        <v>157.60896962218854</v>
      </c>
      <c r="E1301" s="15">
        <f t="shared" si="40"/>
        <v>12.554241101006008</v>
      </c>
      <c r="F1301" s="15">
        <f>3/(Data!$G$5*PI()/30)*D1301*Parameters!$E$6/C1301</f>
        <v>79.028898001059645</v>
      </c>
      <c r="G1301" s="15">
        <f>Data!$C$11/((((SQRT((Parameters!$E$6/C1301)^2+(Parameters!$E$7)^2))*1/(Parameters!$E$8))/((SQRT((Parameters!$E$6/C1301)^2+(Parameters!$E$7)^2))+1/(Parameters!$E$8)))+(SQRT((Parameters!$E$4)^2+(Parameters!$E$5)^2)))</f>
        <v>13.817160847563304</v>
      </c>
      <c r="H1301" s="15">
        <f t="shared" si="41"/>
        <v>10.742101126169702</v>
      </c>
    </row>
    <row r="1302" spans="2:8" x14ac:dyDescent="0.25">
      <c r="B1302" s="15">
        <v>1299</v>
      </c>
      <c r="C1302" s="15">
        <f>(Data!$G$5-B1302)/Data!$G$5</f>
        <v>0.13400000000000001</v>
      </c>
      <c r="D1302" s="15">
        <f>Data!$C$11^2/((Parameters!$E$4+Parameters!$E$6/C1302)^2+(Parameters!$E$5+Parameters!$E$7)^2)</f>
        <v>156.32945089786693</v>
      </c>
      <c r="E1302" s="15">
        <f t="shared" si="40"/>
        <v>12.503177632020867</v>
      </c>
      <c r="F1302" s="15">
        <f>3/(Data!$G$5*PI()/30)*D1302*Parameters!$E$6/C1302</f>
        <v>78.777303433358611</v>
      </c>
      <c r="G1302" s="15">
        <f>Data!$C$11/((((SQRT((Parameters!$E$6/C1302)^2+(Parameters!$E$7)^2))*1/(Parameters!$E$8))/((SQRT((Parameters!$E$6/C1302)^2+(Parameters!$E$7)^2))+1/(Parameters!$E$8)))+(SQRT((Parameters!$E$4)^2+(Parameters!$E$5)^2)))</f>
        <v>13.773344810598244</v>
      </c>
      <c r="H1302" s="15">
        <f t="shared" si="41"/>
        <v>10.716152361962452</v>
      </c>
    </row>
    <row r="1303" spans="2:8" x14ac:dyDescent="0.25">
      <c r="B1303" s="15">
        <v>1300</v>
      </c>
      <c r="C1303" s="15">
        <f>(Data!$G$5-B1303)/Data!$G$5</f>
        <v>0.13333333333333333</v>
      </c>
      <c r="D1303" s="15">
        <f>Data!$C$11^2/((Parameters!$E$4+Parameters!$E$6/C1303)^2+(Parameters!$E$5+Parameters!$E$7)^2)</f>
        <v>155.05228637243059</v>
      </c>
      <c r="E1303" s="15">
        <f t="shared" si="40"/>
        <v>12.451999292179172</v>
      </c>
      <c r="F1303" s="15">
        <f>3/(Data!$G$5*PI()/30)*D1303*Parameters!$E$6/C1303</f>
        <v>78.524385175989011</v>
      </c>
      <c r="G1303" s="15">
        <f>Data!$C$11/((((SQRT((Parameters!$E$6/C1303)^2+(Parameters!$E$7)^2))*1/(Parameters!$E$8))/((SQRT((Parameters!$E$6/C1303)^2+(Parameters!$E$7)^2))+1/(Parameters!$E$8)))+(SQRT((Parameters!$E$4)^2+(Parameters!$E$5)^2)))</f>
        <v>13.729438227555685</v>
      </c>
      <c r="H1303" s="15">
        <f t="shared" si="41"/>
        <v>10.689970702516835</v>
      </c>
    </row>
    <row r="1304" spans="2:8" x14ac:dyDescent="0.25">
      <c r="B1304" s="15">
        <v>1301</v>
      </c>
      <c r="C1304" s="15">
        <f>(Data!$G$5-B1304)/Data!$G$5</f>
        <v>0.13266666666666665</v>
      </c>
      <c r="D1304" s="15">
        <f>Data!$C$11^2/((Parameters!$E$4+Parameters!$E$6/C1304)^2+(Parameters!$E$5+Parameters!$E$7)^2)</f>
        <v>153.7775095419249</v>
      </c>
      <c r="E1304" s="15">
        <f t="shared" si="40"/>
        <v>12.400706009817542</v>
      </c>
      <c r="F1304" s="15">
        <f>3/(Data!$G$5*PI()/30)*D1304*Parameters!$E$6/C1304</f>
        <v>78.270140322748347</v>
      </c>
      <c r="G1304" s="15">
        <f>Data!$C$11/((((SQRT((Parameters!$E$6/C1304)^2+(Parameters!$E$7)^2))*1/(Parameters!$E$8))/((SQRT((Parameters!$E$6/C1304)^2+(Parameters!$E$7)^2))+1/(Parameters!$E$8)))+(SQRT((Parameters!$E$4)^2+(Parameters!$E$5)^2)))</f>
        <v>13.685440924641886</v>
      </c>
      <c r="H1304" s="15">
        <f t="shared" si="41"/>
        <v>10.663555336041279</v>
      </c>
    </row>
    <row r="1305" spans="2:8" x14ac:dyDescent="0.25">
      <c r="B1305" s="15">
        <v>1302</v>
      </c>
      <c r="C1305" s="15">
        <f>(Data!$G$5-B1305)/Data!$G$5</f>
        <v>0.13200000000000001</v>
      </c>
      <c r="D1305" s="15">
        <f>Data!$C$11^2/((Parameters!$E$4+Parameters!$E$6/C1305)^2+(Parameters!$E$5+Parameters!$E$7)^2)</f>
        <v>152.50515406200941</v>
      </c>
      <c r="E1305" s="15">
        <f t="shared" si="40"/>
        <v>12.349297715336261</v>
      </c>
      <c r="F1305" s="15">
        <f>3/(Data!$G$5*PI()/30)*D1305*Parameters!$E$6/C1305</f>
        <v>78.014565990374152</v>
      </c>
      <c r="G1305" s="15">
        <f>Data!$C$11/((((SQRT((Parameters!$E$6/C1305)^2+(Parameters!$E$7)^2))*1/(Parameters!$E$8))/((SQRT((Parameters!$E$6/C1305)^2+(Parameters!$E$7)^2))+1/(Parameters!$E$8)))+(SQRT((Parameters!$E$4)^2+(Parameters!$E$5)^2)))</f>
        <v>13.641352727839452</v>
      </c>
      <c r="H1305" s="15">
        <f t="shared" si="41"/>
        <v>10.636905452654631</v>
      </c>
    </row>
    <row r="1306" spans="2:8" x14ac:dyDescent="0.25">
      <c r="B1306" s="15">
        <v>1303</v>
      </c>
      <c r="C1306" s="15">
        <f>(Data!$G$5-B1306)/Data!$G$5</f>
        <v>0.13133333333333333</v>
      </c>
      <c r="D1306" s="15">
        <f>Data!$C$11^2/((Parameters!$E$4+Parameters!$E$6/C1306)^2+(Parameters!$E$5+Parameters!$E$7)^2)</f>
        <v>151.23525374752973</v>
      </c>
      <c r="E1306" s="15">
        <f t="shared" si="40"/>
        <v>12.297774341218403</v>
      </c>
      <c r="F1306" s="15">
        <f>3/(Data!$G$5*PI()/30)*D1306*Parameters!$E$6/C1306</f>
        <v>77.757659318906164</v>
      </c>
      <c r="G1306" s="15">
        <f>Data!$C$11/((((SQRT((Parameters!$E$6/C1306)^2+(Parameters!$E$7)^2))*1/(Parameters!$E$8))/((SQRT((Parameters!$E$6/C1306)^2+(Parameters!$E$7)^2))+1/(Parameters!$E$8)))+(SQRT((Parameters!$E$4)^2+(Parameters!$E$5)^2)))</f>
        <v>13.597173462907465</v>
      </c>
      <c r="H1306" s="15">
        <f t="shared" si="41"/>
        <v>10.610020244447579</v>
      </c>
    </row>
    <row r="1307" spans="2:8" x14ac:dyDescent="0.25">
      <c r="B1307" s="15">
        <v>1304</v>
      </c>
      <c r="C1307" s="15">
        <f>(Data!$G$5-B1307)/Data!$G$5</f>
        <v>0.13066666666666665</v>
      </c>
      <c r="D1307" s="15">
        <f>Data!$C$11^2/((Parameters!$E$4+Parameters!$E$6/C1307)^2+(Parameters!$E$5+Parameters!$E$7)^2)</f>
        <v>149.96784257207128</v>
      </c>
      <c r="E1307" s="15">
        <f t="shared" si="40"/>
        <v>12.246135822048981</v>
      </c>
      <c r="F1307" s="15">
        <f>3/(Data!$G$5*PI()/30)*D1307*Parameters!$E$6/C1307</f>
        <v>77.499417472050126</v>
      </c>
      <c r="G1307" s="15">
        <f>Data!$C$11/((((SQRT((Parameters!$E$6/C1307)^2+(Parameters!$E$7)^2))*1/(Parameters!$E$8))/((SQRT((Parameters!$E$6/C1307)^2+(Parameters!$E$7)^2))+1/(Parameters!$E$8)))+(SQRT((Parameters!$E$4)^2+(Parameters!$E$5)^2)))</f>
        <v>13.552902955381619</v>
      </c>
      <c r="H1307" s="15">
        <f t="shared" si="41"/>
        <v>10.582898905544541</v>
      </c>
    </row>
    <row r="1308" spans="2:8" x14ac:dyDescent="0.25">
      <c r="B1308" s="15">
        <v>1305</v>
      </c>
      <c r="C1308" s="15">
        <f>(Data!$G$5-B1308)/Data!$G$5</f>
        <v>0.13</v>
      </c>
      <c r="D1308" s="15">
        <f>Data!$C$11^2/((Parameters!$E$4+Parameters!$E$6/C1308)^2+(Parameters!$E$5+Parameters!$E$7)^2)</f>
        <v>148.70295466749621</v>
      </c>
      <c r="E1308" s="15">
        <f t="shared" si="40"/>
        <v>12.194382094534197</v>
      </c>
      <c r="F1308" s="15">
        <f>3/(Data!$G$5*PI()/30)*D1308*Parameters!$E$6/C1308</f>
        <v>77.239837637544028</v>
      </c>
      <c r="G1308" s="15">
        <f>Data!$C$11/((((SQRT((Parameters!$E$6/C1308)^2+(Parameters!$E$7)^2))*1/(Parameters!$E$8))/((SQRT((Parameters!$E$6/C1308)^2+(Parameters!$E$7)^2))+1/(Parameters!$E$8)))+(SQRT((Parameters!$E$4)^2+(Parameters!$E$5)^2)))</f>
        <v>13.508541030574376</v>
      </c>
      <c r="H1308" s="15">
        <f t="shared" si="41"/>
        <v>10.555540632166087</v>
      </c>
    </row>
    <row r="1309" spans="2:8" x14ac:dyDescent="0.25">
      <c r="B1309" s="15">
        <v>1306</v>
      </c>
      <c r="C1309" s="15">
        <f>(Data!$G$5-B1309)/Data!$G$5</f>
        <v>0.12933333333333333</v>
      </c>
      <c r="D1309" s="15">
        <f>Data!$C$11^2/((Parameters!$E$4+Parameters!$E$6/C1309)^2+(Parameters!$E$5+Parameters!$E$7)^2)</f>
        <v>147.44062432346081</v>
      </c>
      <c r="E1309" s="15">
        <f t="shared" si="40"/>
        <v>12.142513097520661</v>
      </c>
      <c r="F1309" s="15">
        <f>3/(Data!$G$5*PI()/30)*D1309*Parameters!$E$6/C1309</f>
        <v>76.978917027525625</v>
      </c>
      <c r="G1309" s="15">
        <f>Data!$C$11/((((SQRT((Parameters!$E$6/C1309)^2+(Parameters!$E$7)^2))*1/(Parameters!$E$8))/((SQRT((Parameters!$E$6/C1309)^2+(Parameters!$E$7)^2))+1/(Parameters!$E$8)))+(SQRT((Parameters!$E$4)^2+(Parameters!$E$5)^2)))</f>
        <v>13.464087513575093</v>
      </c>
      <c r="H1309" s="15">
        <f t="shared" si="41"/>
        <v>10.527944622691814</v>
      </c>
    </row>
    <row r="1310" spans="2:8" x14ac:dyDescent="0.25">
      <c r="B1310" s="15">
        <v>1307</v>
      </c>
      <c r="C1310" s="15">
        <f>(Data!$G$5-B1310)/Data!$G$5</f>
        <v>0.12866666666666668</v>
      </c>
      <c r="D1310" s="15">
        <f>Data!$C$11^2/((Parameters!$E$4+Parameters!$E$6/C1310)^2+(Parameters!$E$5+Parameters!$E$7)^2)</f>
        <v>146.18088598691594</v>
      </c>
      <c r="E1310" s="15">
        <f t="shared" si="40"/>
        <v>12.090528772014727</v>
      </c>
      <c r="F1310" s="15">
        <f>3/(Data!$G$5*PI()/30)*D1310*Parameters!$E$6/C1310</f>
        <v>76.716652878902281</v>
      </c>
      <c r="G1310" s="15">
        <f>Data!$C$11/((((SQRT((Parameters!$E$6/C1310)^2+(Parameters!$E$7)^2))*1/(Parameters!$E$8))/((SQRT((Parameters!$E$6/C1310)^2+(Parameters!$E$7)^2))+1/(Parameters!$E$8)))+(SQRT((Parameters!$E$4)^2+(Parameters!$E$5)^2)))</f>
        <v>13.419542229250172</v>
      </c>
      <c r="H1310" s="15">
        <f t="shared" si="41"/>
        <v>10.500110077723715</v>
      </c>
    </row>
    <row r="1311" spans="2:8" x14ac:dyDescent="0.25">
      <c r="B1311" s="15">
        <v>1308</v>
      </c>
      <c r="C1311" s="15">
        <f>(Data!$G$5-B1311)/Data!$G$5</f>
        <v>0.128</v>
      </c>
      <c r="D1311" s="15">
        <f>Data!$C$11^2/((Parameters!$E$4+Parameters!$E$6/C1311)^2+(Parameters!$E$5+Parameters!$E$7)^2)</f>
        <v>144.92377426158853</v>
      </c>
      <c r="E1311" s="15">
        <f t="shared" si="40"/>
        <v>12.038429061201819</v>
      </c>
      <c r="F1311" s="15">
        <f>3/(Data!$G$5*PI()/30)*D1311*Parameters!$E$6/C1311</f>
        <v>76.453042453722588</v>
      </c>
      <c r="G1311" s="15">
        <f>Data!$C$11/((((SQRT((Parameters!$E$6/C1311)^2+(Parameters!$E$7)^2))*1/(Parameters!$E$8))/((SQRT((Parameters!$E$6/C1311)^2+(Parameters!$E$7)^2))+1/(Parameters!$E$8)))+(SQRT((Parameters!$E$4)^2+(Parameters!$E$5)^2)))</f>
        <v>13.374905002243201</v>
      </c>
      <c r="H1311" s="15">
        <f t="shared" si="41"/>
        <v>10.47203620015007</v>
      </c>
    </row>
    <row r="1312" spans="2:8" x14ac:dyDescent="0.25">
      <c r="B1312" s="15">
        <v>1309</v>
      </c>
      <c r="C1312" s="15">
        <f>(Data!$G$5-B1312)/Data!$G$5</f>
        <v>0.12733333333333333</v>
      </c>
      <c r="D1312" s="15">
        <f>Data!$C$11^2/((Parameters!$E$4+Parameters!$E$6/C1312)^2+(Parameters!$E$5+Parameters!$E$7)^2)</f>
        <v>143.66932390744489</v>
      </c>
      <c r="E1312" s="15">
        <f t="shared" si="40"/>
        <v>11.986213910465844</v>
      </c>
      <c r="F1312" s="15">
        <f>3/(Data!$G$5*PI()/30)*D1312*Parameters!$E$6/C1312</f>
        <v>76.188083039549795</v>
      </c>
      <c r="G1312" s="15">
        <f>Data!$C$11/((((SQRT((Parameters!$E$6/C1312)^2+(Parameters!$E$7)^2))*1/(Parameters!$E$8))/((SQRT((Parameters!$E$6/C1312)^2+(Parameters!$E$7)^2))+1/(Parameters!$E$8)))+(SQRT((Parameters!$E$4)^2+(Parameters!$E$5)^2)))</f>
        <v>13.330175656975106</v>
      </c>
      <c r="H1312" s="15">
        <f t="shared" si="41"/>
        <v>10.443722195209787</v>
      </c>
    </row>
    <row r="1313" spans="2:8" x14ac:dyDescent="0.25">
      <c r="B1313" s="15">
        <v>1310</v>
      </c>
      <c r="C1313" s="15">
        <f>(Data!$G$5-B1313)/Data!$G$5</f>
        <v>0.12666666666666668</v>
      </c>
      <c r="D1313" s="15">
        <f>Data!$C$11^2/((Parameters!$E$4+Parameters!$E$6/C1313)^2+(Parameters!$E$5+Parameters!$E$7)^2)</f>
        <v>142.41756984013495</v>
      </c>
      <c r="E1313" s="15">
        <f t="shared" si="40"/>
        <v>11.9338832674086</v>
      </c>
      <c r="F1313" s="15">
        <f>3/(Data!$G$5*PI()/30)*D1313*Parameters!$E$6/C1313</f>
        <v>75.921771949837009</v>
      </c>
      <c r="G1313" s="15">
        <f>Data!$C$11/((((SQRT((Parameters!$E$6/C1313)^2+(Parameters!$E$7)^2))*1/(Parameters!$E$8))/((SQRT((Parameters!$E$6/C1313)^2+(Parameters!$E$7)^2))+1/(Parameters!$E$8)))+(SQRT((Parameters!$E$4)^2+(Parameters!$E$5)^2)))</f>
        <v>13.285354017644291</v>
      </c>
      <c r="H1313" s="15">
        <f t="shared" si="41"/>
        <v>10.415167270557236</v>
      </c>
    </row>
    <row r="1314" spans="2:8" x14ac:dyDescent="0.25">
      <c r="B1314" s="15">
        <v>1311</v>
      </c>
      <c r="C1314" s="15">
        <f>(Data!$G$5-B1314)/Data!$G$5</f>
        <v>0.126</v>
      </c>
      <c r="D1314" s="15">
        <f>Data!$C$11^2/((Parameters!$E$4+Parameters!$E$6/C1314)^2+(Parameters!$E$5+Parameters!$E$7)^2)</f>
        <v>141.16854713041744</v>
      </c>
      <c r="E1314" s="15">
        <f t="shared" si="40"/>
        <v>11.88143708186924</v>
      </c>
      <c r="F1314" s="15">
        <f>3/(Data!$G$5*PI()/30)*D1314*Parameters!$E$6/C1314</f>
        <v>75.654106524304183</v>
      </c>
      <c r="G1314" s="15">
        <f>Data!$C$11/((((SQRT((Parameters!$E$6/C1314)^2+(Parameters!$E$7)^2))*1/(Parameters!$E$8))/((SQRT((Parameters!$E$6/C1314)^2+(Parameters!$E$7)^2))+1/(Parameters!$E$8)))+(SQRT((Parameters!$E$4)^2+(Parameters!$E$5)^2)))</f>
        <v>13.240439908226787</v>
      </c>
      <c r="H1314" s="15">
        <f t="shared" si="41"/>
        <v>10.386370636327564</v>
      </c>
    </row>
    <row r="1315" spans="2:8" x14ac:dyDescent="0.25">
      <c r="B1315" s="15">
        <v>1312</v>
      </c>
      <c r="C1315" s="15">
        <f>(Data!$G$5-B1315)/Data!$G$5</f>
        <v>0.12533333333333332</v>
      </c>
      <c r="D1315" s="15">
        <f>Data!$C$11^2/((Parameters!$E$4+Parameters!$E$6/C1315)^2+(Parameters!$E$5+Parameters!$E$7)^2)</f>
        <v>139.92229100356718</v>
      </c>
      <c r="E1315" s="15">
        <f t="shared" si="40"/>
        <v>11.828875305943807</v>
      </c>
      <c r="F1315" s="15">
        <f>3/(Data!$G$5*PI()/30)*D1315*Parameters!$E$6/C1315</f>
        <v>75.385084129317121</v>
      </c>
      <c r="G1315" s="15">
        <f>Data!$C$11/((((SQRT((Parameters!$E$6/C1315)^2+(Parameters!$E$7)^2))*1/(Parameters!$E$8))/((SQRT((Parameters!$E$6/C1315)^2+(Parameters!$E$7)^2))+1/(Parameters!$E$8)))+(SQRT((Parameters!$E$4)^2+(Parameters!$E$5)^2)))</f>
        <v>13.195433152476399</v>
      </c>
      <c r="H1315" s="15">
        <f t="shared" si="41"/>
        <v>10.357331505202515</v>
      </c>
    </row>
    <row r="1316" spans="2:8" x14ac:dyDescent="0.25">
      <c r="B1316" s="15">
        <v>1313</v>
      </c>
      <c r="C1316" s="15">
        <f>(Data!$G$5-B1316)/Data!$G$5</f>
        <v>0.12466666666666666</v>
      </c>
      <c r="D1316" s="15">
        <f>Data!$C$11^2/((Parameters!$E$4+Parameters!$E$6/C1316)^2+(Parameters!$E$5+Parameters!$E$7)^2)</f>
        <v>138.67883683876187</v>
      </c>
      <c r="E1316" s="15">
        <f t="shared" si="40"/>
        <v>11.776197894004747</v>
      </c>
      <c r="F1316" s="15">
        <f>3/(Data!$G$5*PI()/30)*D1316*Parameters!$E$6/C1316</f>
        <v>75.114702158268045</v>
      </c>
      <c r="G1316" s="15">
        <f>Data!$C$11/((((SQRT((Parameters!$E$6/C1316)^2+(Parameters!$E$7)^2))*1/(Parameters!$E$8))/((SQRT((Parameters!$E$6/C1316)^2+(Parameters!$E$7)^2))+1/(Parameters!$E$8)))+(SQRT((Parameters!$E$4)^2+(Parameters!$E$5)^2)))</f>
        <v>13.150333573924863</v>
      </c>
      <c r="H1316" s="15">
        <f t="shared" si="41"/>
        <v>10.328049092476713</v>
      </c>
    </row>
    <row r="1317" spans="2:8" x14ac:dyDescent="0.25">
      <c r="B1317" s="15">
        <v>1314</v>
      </c>
      <c r="C1317" s="15">
        <f>(Data!$G$5-B1317)/Data!$G$5</f>
        <v>0.124</v>
      </c>
      <c r="D1317" s="15">
        <f>Data!$C$11^2/((Parameters!$E$4+Parameters!$E$6/C1317)^2+(Parameters!$E$5+Parameters!$E$7)^2)</f>
        <v>137.43822016845002</v>
      </c>
      <c r="E1317" s="15">
        <f t="shared" si="40"/>
        <v>11.723404802720497</v>
      </c>
      <c r="F1317" s="15">
        <f>3/(Data!$G$5*PI()/30)*D1317*Parameters!$E$6/C1317</f>
        <v>74.842958031957735</v>
      </c>
      <c r="G1317" s="15">
        <f>Data!$C$11/((((SQRT((Parameters!$E$6/C1317)^2+(Parameters!$E$7)^2))*1/(Parameters!$E$8))/((SQRT((Parameters!$E$6/C1317)^2+(Parameters!$E$7)^2))+1/(Parameters!$E$8)))+(SQRT((Parameters!$E$4)^2+(Parameters!$E$5)^2)))</f>
        <v>13.105140995881991</v>
      </c>
      <c r="H1317" s="15">
        <f t="shared" si="41"/>
        <v>10.298522616124391</v>
      </c>
    </row>
    <row r="1318" spans="2:8" x14ac:dyDescent="0.25">
      <c r="B1318" s="15">
        <v>1315</v>
      </c>
      <c r="C1318" s="15">
        <f>(Data!$G$5-B1318)/Data!$G$5</f>
        <v>0.12333333333333334</v>
      </c>
      <c r="D1318" s="15">
        <f>Data!$C$11^2/((Parameters!$E$4+Parameters!$E$6/C1318)^2+(Parameters!$E$5+Parameters!$E$7)^2)</f>
        <v>136.20047667769961</v>
      </c>
      <c r="E1318" s="15">
        <f t="shared" si="40"/>
        <v>11.670495991075084</v>
      </c>
      <c r="F1318" s="15">
        <f>3/(Data!$G$5*PI()/30)*D1318*Parameters!$E$6/C1318</f>
        <v>74.56984919897981</v>
      </c>
      <c r="G1318" s="15">
        <f>Data!$C$11/((((SQRT((Parameters!$E$6/C1318)^2+(Parameters!$E$7)^2))*1/(Parameters!$E$8))/((SQRT((Parameters!$E$6/C1318)^2+(Parameters!$E$7)^2))+1/(Parameters!$E$8)))+(SQRT((Parameters!$E$4)^2+(Parameters!$E$5)^2)))</f>
        <v>13.059855241435821</v>
      </c>
      <c r="H1318" s="15">
        <f t="shared" si="41"/>
        <v>10.268751296866665</v>
      </c>
    </row>
    <row r="1319" spans="2:8" x14ac:dyDescent="0.25">
      <c r="B1319" s="15">
        <v>1316</v>
      </c>
      <c r="C1319" s="15">
        <f>(Data!$G$5-B1319)/Data!$G$5</f>
        <v>0.12266666666666666</v>
      </c>
      <c r="D1319" s="15">
        <f>Data!$C$11^2/((Parameters!$E$4+Parameters!$E$6/C1319)^2+(Parameters!$E$5+Parameters!$E$7)^2)</f>
        <v>134.96564220352681</v>
      </c>
      <c r="E1319" s="15">
        <f t="shared" si="40"/>
        <v>11.617471420387778</v>
      </c>
      <c r="F1319" s="15">
        <f>3/(Data!$G$5*PI()/30)*D1319*Parameters!$E$6/C1319</f>
        <v>74.295373136106377</v>
      </c>
      <c r="G1319" s="15">
        <f>Data!$C$11/((((SQRT((Parameters!$E$6/C1319)^2+(Parameters!$E$7)^2))*1/(Parameters!$E$8))/((SQRT((Parameters!$E$6/C1319)^2+(Parameters!$E$7)^2))+1/(Parameters!$E$8)))+(SQRT((Parameters!$E$4)^2+(Parameters!$E$5)^2)))</f>
        <v>13.01447613345278</v>
      </c>
      <c r="H1319" s="15">
        <f t="shared" si="41"/>
        <v>10.238734358239242</v>
      </c>
    </row>
    <row r="1320" spans="2:8" x14ac:dyDescent="0.25">
      <c r="B1320" s="15">
        <v>1317</v>
      </c>
      <c r="C1320" s="15">
        <f>(Data!$G$5-B1320)/Data!$G$5</f>
        <v>0.122</v>
      </c>
      <c r="D1320" s="15">
        <f>Data!$C$11^2/((Parameters!$E$4+Parameters!$E$6/C1320)^2+(Parameters!$E$5+Parameters!$E$7)^2)</f>
        <v>133.7337527342047</v>
      </c>
      <c r="E1320" s="15">
        <f t="shared" si="40"/>
        <v>11.564331054332746</v>
      </c>
      <c r="F1320" s="15">
        <f>3/(Data!$G$5*PI()/30)*D1320*Parameters!$E$6/C1320</f>
        <v>74.019527348675297</v>
      </c>
      <c r="G1320" s="15">
        <f>Data!$C$11/((((SQRT((Parameters!$E$6/C1320)^2+(Parameters!$E$7)^2))*1/(Parameters!$E$8))/((SQRT((Parameters!$E$6/C1320)^2+(Parameters!$E$7)^2))+1/(Parameters!$E$8)))+(SQRT((Parameters!$E$4)^2+(Parameters!$E$5)^2)))</f>
        <v>12.969003494577825</v>
      </c>
      <c r="H1320" s="15">
        <f t="shared" si="41"/>
        <v>10.208471026660552</v>
      </c>
    </row>
    <row r="1321" spans="2:8" x14ac:dyDescent="0.25">
      <c r="B1321" s="15">
        <v>1318</v>
      </c>
      <c r="C1321" s="15">
        <f>(Data!$G$5-B1321)/Data!$G$5</f>
        <v>0.12133333333333333</v>
      </c>
      <c r="D1321" s="15">
        <f>Data!$C$11^2/((Parameters!$E$4+Parameters!$E$6/C1321)^2+(Parameters!$E$5+Parameters!$E$7)^2)</f>
        <v>132.50484440855251</v>
      </c>
      <c r="E1321" s="15">
        <f t="shared" si="40"/>
        <v>11.511074858958763</v>
      </c>
      <c r="F1321" s="15">
        <f>3/(Data!$G$5*PI()/30)*D1321*Parameters!$E$6/C1321</f>
        <v>73.742309370979498</v>
      </c>
      <c r="G1321" s="15">
        <f>Data!$C$11/((((SQRT((Parameters!$E$6/C1321)^2+(Parameters!$E$7)^2))*1/(Parameters!$E$8))/((SQRT((Parameters!$E$6/C1321)^2+(Parameters!$E$7)^2))+1/(Parameters!$E$8)))+(SQRT((Parameters!$E$4)^2+(Parameters!$E$5)^2)))</f>
        <v>12.923437147234608</v>
      </c>
      <c r="H1321" s="15">
        <f t="shared" si="41"/>
        <v>10.177960531500483</v>
      </c>
    </row>
    <row r="1322" spans="2:8" x14ac:dyDescent="0.25">
      <c r="B1322" s="15">
        <v>1319</v>
      </c>
      <c r="C1322" s="15">
        <f>(Data!$G$5-B1322)/Data!$G$5</f>
        <v>0.12066666666666667</v>
      </c>
      <c r="D1322" s="15">
        <f>Data!$C$11^2/((Parameters!$E$4+Parameters!$E$6/C1322)^2+(Parameters!$E$5+Parameters!$E$7)^2)</f>
        <v>131.27895351520397</v>
      </c>
      <c r="E1322" s="15">
        <f t="shared" si="40"/>
        <v>11.457702802708926</v>
      </c>
      <c r="F1322" s="15">
        <f>3/(Data!$G$5*PI()/30)*D1322*Parameters!$E$6/C1322</f>
        <v>73.463716766657356</v>
      </c>
      <c r="G1322" s="15">
        <f>Data!$C$11/((((SQRT((Parameters!$E$6/C1322)^2+(Parameters!$E$7)^2))*1/(Parameters!$E$8))/((SQRT((Parameters!$E$6/C1322)^2+(Parameters!$E$7)^2))+1/(Parameters!$E$8)))+(SQRT((Parameters!$E$4)^2+(Parameters!$E$5)^2)))</f>
        <v>12.877776913625635</v>
      </c>
      <c r="H1322" s="15">
        <f t="shared" si="41"/>
        <v>10.147202105149427</v>
      </c>
    </row>
    <row r="1323" spans="2:8" x14ac:dyDescent="0.25">
      <c r="B1323" s="15">
        <v>1320</v>
      </c>
      <c r="C1323" s="15">
        <f>(Data!$G$5-B1323)/Data!$G$5</f>
        <v>0.12</v>
      </c>
      <c r="D1323" s="15">
        <f>Data!$C$11^2/((Parameters!$E$4+Parameters!$E$6/C1323)^2+(Parameters!$E$5+Parameters!$E$7)^2)</f>
        <v>130.05611649185585</v>
      </c>
      <c r="E1323" s="15">
        <f t="shared" si="40"/>
        <v>11.404214856440396</v>
      </c>
      <c r="F1323" s="15">
        <f>3/(Data!$G$5*PI()/30)*D1323*Parameters!$E$6/C1323</f>
        <v>73.183747129084992</v>
      </c>
      <c r="G1323" s="15">
        <f>Data!$C$11/((((SQRT((Parameters!$E$6/C1323)^2+(Parameters!$E$7)^2))*1/(Parameters!$E$8))/((SQRT((Parameters!$E$6/C1323)^2+(Parameters!$E$7)^2))+1/(Parameters!$E$8)))+(SQRT((Parameters!$E$4)^2+(Parameters!$E$5)^2)))</f>
        <v>12.832022615732411</v>
      </c>
      <c r="H1323" s="15">
        <f t="shared" si="41"/>
        <v>10.116194983087887</v>
      </c>
    </row>
    <row r="1324" spans="2:8" x14ac:dyDescent="0.25">
      <c r="B1324" s="15">
        <v>1321</v>
      </c>
      <c r="C1324" s="15">
        <f>(Data!$G$5-B1324)/Data!$G$5</f>
        <v>0.11933333333333333</v>
      </c>
      <c r="D1324" s="15">
        <f>Data!$C$11^2/((Parameters!$E$4+Parameters!$E$6/C1324)^2+(Parameters!$E$5+Parameters!$E$7)^2)</f>
        <v>128.83636992449627</v>
      </c>
      <c r="E1324" s="15">
        <f t="shared" si="40"/>
        <v>11.350610993444198</v>
      </c>
      <c r="F1324" s="15">
        <f>3/(Data!$G$5*PI()/30)*D1324*Parameters!$E$6/C1324</f>
        <v>72.902398081770187</v>
      </c>
      <c r="G1324" s="15">
        <f>Data!$C$11/((((SQRT((Parameters!$E$6/C1324)^2+(Parameters!$E$7)^2))*1/(Parameters!$E$8))/((SQRT((Parameters!$E$6/C1324)^2+(Parameters!$E$7)^2))+1/(Parameters!$E$8)))+(SQRT((Parameters!$E$4)^2+(Parameters!$E$5)^2)))</f>
        <v>12.786174075315611</v>
      </c>
      <c r="H1324" s="15">
        <f t="shared" si="41"/>
        <v>10.084938403956542</v>
      </c>
    </row>
    <row r="1325" spans="2:8" x14ac:dyDescent="0.25">
      <c r="B1325" s="15">
        <v>1322</v>
      </c>
      <c r="C1325" s="15">
        <f>(Data!$G$5-B1325)/Data!$G$5</f>
        <v>0.11866666666666667</v>
      </c>
      <c r="D1325" s="15">
        <f>Data!$C$11^2/((Parameters!$E$4+Parameters!$E$6/C1325)^2+(Parameters!$E$5+Parameters!$E$7)^2)</f>
        <v>127.61975054661133</v>
      </c>
      <c r="E1325" s="15">
        <f t="shared" si="40"/>
        <v>11.296891189464972</v>
      </c>
      <c r="F1325" s="15">
        <f>3/(Data!$G$5*PI()/30)*D1325*Parameters!$E$6/C1325</f>
        <v>72.619667278747542</v>
      </c>
      <c r="G1325" s="15">
        <f>Data!$C$11/((((SQRT((Parameters!$E$6/C1325)^2+(Parameters!$E$7)^2))*1/(Parameters!$E$8))/((SQRT((Parameters!$E$6/C1325)^2+(Parameters!$E$7)^2))+1/(Parameters!$E$8)))+(SQRT((Parameters!$E$4)^2+(Parameters!$E$5)^2)))</f>
        <v>12.740231113915232</v>
      </c>
      <c r="H1325" s="15">
        <f t="shared" si="41"/>
        <v>10.053431609626733</v>
      </c>
    </row>
    <row r="1326" spans="2:8" x14ac:dyDescent="0.25">
      <c r="B1326" s="15">
        <v>1323</v>
      </c>
      <c r="C1326" s="15">
        <f>(Data!$G$5-B1326)/Data!$G$5</f>
        <v>0.11799999999999999</v>
      </c>
      <c r="D1326" s="15">
        <f>Data!$C$11^2/((Parameters!$E$4+Parameters!$E$6/C1326)^2+(Parameters!$E$5+Parameters!$E$7)^2)</f>
        <v>126.40629523837207</v>
      </c>
      <c r="E1326" s="15">
        <f t="shared" si="40"/>
        <v>11.243055422720822</v>
      </c>
      <c r="F1326" s="15">
        <f>3/(Data!$G$5*PI()/30)*D1326*Parameters!$E$6/C1326</f>
        <v>72.335552404975331</v>
      </c>
      <c r="G1326" s="15">
        <f>Data!$C$11/((((SQRT((Parameters!$E$6/C1326)^2+(Parameters!$E$7)^2))*1/(Parameters!$E$8))/((SQRT((Parameters!$E$6/C1326)^2+(Parameters!$E$7)^2))+1/(Parameters!$E$8)))+(SQRT((Parameters!$E$4)^2+(Parameters!$E$5)^2)))</f>
        <v>12.694193552850766</v>
      </c>
      <c r="H1326" s="15">
        <f t="shared" si="41"/>
        <v>10.021673845271403</v>
      </c>
    </row>
    <row r="1327" spans="2:8" x14ac:dyDescent="0.25">
      <c r="B1327" s="15">
        <v>1324</v>
      </c>
      <c r="C1327" s="15">
        <f>(Data!$G$5-B1327)/Data!$G$5</f>
        <v>0.11733333333333333</v>
      </c>
      <c r="D1327" s="15">
        <f>Data!$C$11^2/((Parameters!$E$4+Parameters!$E$6/C1327)^2+(Parameters!$E$5+Parameters!$E$7)^2)</f>
        <v>125.19604102579991</v>
      </c>
      <c r="E1327" s="15">
        <f t="shared" si="40"/>
        <v>11.189103673923123</v>
      </c>
      <c r="F1327" s="15">
        <f>3/(Data!$G$5*PI()/30)*D1327*Parameters!$E$6/C1327</f>
        <v>72.050051176733874</v>
      </c>
      <c r="G1327" s="15">
        <f>Data!$C$11/((((SQRT((Parameters!$E$6/C1327)^2+(Parameters!$E$7)^2))*1/(Parameters!$E$8))/((SQRT((Parameters!$E$6/C1327)^2+(Parameters!$E$7)^2))+1/(Parameters!$E$8)))+(SQRT((Parameters!$E$4)^2+(Parameters!$E$5)^2)))</f>
        <v>12.648061213221339</v>
      </c>
      <c r="H1327" s="15">
        <f t="shared" si="41"/>
        <v>9.9896643594365617</v>
      </c>
    </row>
    <row r="1328" spans="2:8" x14ac:dyDescent="0.25">
      <c r="B1328" s="15">
        <v>1325</v>
      </c>
      <c r="C1328" s="15">
        <f>(Data!$G$5-B1328)/Data!$G$5</f>
        <v>0.11666666666666667</v>
      </c>
      <c r="D1328" s="15">
        <f>Data!$C$11^2/((Parameters!$E$4+Parameters!$E$6/C1328)^2+(Parameters!$E$5+Parameters!$E$7)^2)</f>
        <v>123.98902507991109</v>
      </c>
      <c r="E1328" s="15">
        <f t="shared" si="40"/>
        <v>11.13503592629638</v>
      </c>
      <c r="F1328" s="15">
        <f>3/(Data!$G$5*PI()/30)*D1328*Parameters!$E$6/C1328</f>
        <v>71.763161342025185</v>
      </c>
      <c r="G1328" s="15">
        <f>Data!$C$11/((((SQRT((Parameters!$E$6/C1328)^2+(Parameters!$E$7)^2))*1/(Parameters!$E$8))/((SQRT((Parameters!$E$6/C1328)^2+(Parameters!$E$7)^2))+1/(Parameters!$E$8)))+(SQRT((Parameters!$E$4)^2+(Parameters!$E$5)^2)))</f>
        <v>12.601833915905903</v>
      </c>
      <c r="H1328" s="15">
        <f t="shared" si="41"/>
        <v>9.9574024041131022</v>
      </c>
    </row>
    <row r="1329" spans="2:8" x14ac:dyDescent="0.25">
      <c r="B1329" s="15">
        <v>1326</v>
      </c>
      <c r="C1329" s="15">
        <f>(Data!$G$5-B1329)/Data!$G$5</f>
        <v>0.11600000000000001</v>
      </c>
      <c r="D1329" s="15">
        <f>Data!$C$11^2/((Parameters!$E$4+Parameters!$E$6/C1329)^2+(Parameters!$E$5+Parameters!$E$7)^2)</f>
        <v>122.78528471583977</v>
      </c>
      <c r="E1329" s="15">
        <f t="shared" si="40"/>
        <v>11.080852165598085</v>
      </c>
      <c r="F1329" s="15">
        <f>3/(Data!$G$5*PI()/30)*D1329*Parameters!$E$6/C1329</f>
        <v>71.474880680974096</v>
      </c>
      <c r="G1329" s="15">
        <f>Data!$C$11/((((SQRT((Parameters!$E$6/C1329)^2+(Parameters!$E$7)^2))*1/(Parameters!$E$8))/((SQRT((Parameters!$E$6/C1329)^2+(Parameters!$E$7)^2))+1/(Parameters!$E$8)))+(SQRT((Parameters!$E$4)^2+(Parameters!$E$5)^2)))</f>
        <v>12.555511481563375</v>
      </c>
      <c r="H1329" s="15">
        <f t="shared" si="41"/>
        <v>9.9248872348091428</v>
      </c>
    </row>
    <row r="1330" spans="2:8" x14ac:dyDescent="0.25">
      <c r="B1330" s="15">
        <v>1327</v>
      </c>
      <c r="C1330" s="15">
        <f>(Data!$G$5-B1330)/Data!$G$5</f>
        <v>0.11533333333333333</v>
      </c>
      <c r="D1330" s="15">
        <f>Data!$C$11^2/((Parameters!$E$4+Parameters!$E$6/C1330)^2+(Parameters!$E$5+Parameters!$E$7)^2)</f>
        <v>121.58485739193988</v>
      </c>
      <c r="E1330" s="15">
        <f t="shared" si="40"/>
        <v>11.026552380138584</v>
      </c>
      <c r="F1330" s="15">
        <f>3/(Data!$G$5*PI()/30)*D1330*Parameters!$E$6/C1330</f>
        <v>71.185207006230769</v>
      </c>
      <c r="G1330" s="15">
        <f>Data!$C$11/((((SQRT((Parameters!$E$6/C1330)^2+(Parameters!$E$7)^2))*1/(Parameters!$E$8))/((SQRT((Parameters!$E$6/C1330)^2+(Parameters!$E$7)^2))+1/(Parameters!$E$8)))+(SQRT((Parameters!$E$4)^2+(Parameters!$E$5)^2)))</f>
        <v>12.509093730632815</v>
      </c>
      <c r="H1330" s="15">
        <f t="shared" si="41"/>
        <v>9.8921181106227465</v>
      </c>
    </row>
    <row r="1331" spans="2:8" x14ac:dyDescent="0.25">
      <c r="B1331" s="15">
        <v>1328</v>
      </c>
      <c r="C1331" s="15">
        <f>(Data!$G$5-B1331)/Data!$G$5</f>
        <v>0.11466666666666667</v>
      </c>
      <c r="D1331" s="15">
        <f>Data!$C$11^2/((Parameters!$E$4+Parameters!$E$6/C1331)^2+(Parameters!$E$5+Parameters!$E$7)^2)</f>
        <v>120.38778070886541</v>
      </c>
      <c r="E1331" s="15">
        <f t="shared" si="40"/>
        <v>10.972136560800973</v>
      </c>
      <c r="F1331" s="15">
        <f>3/(Data!$G$5*PI()/30)*D1331*Parameters!$E$6/C1331</f>
        <v>70.894138163374734</v>
      </c>
      <c r="G1331" s="15">
        <f>Data!$C$11/((((SQRT((Parameters!$E$6/C1331)^2+(Parameters!$E$7)^2))*1/(Parameters!$E$8))/((SQRT((Parameters!$E$6/C1331)^2+(Parameters!$E$7)^2))+1/(Parameters!$E$8)))+(SQRT((Parameters!$E$4)^2+(Parameters!$E$5)^2)))</f>
        <v>12.462580483333587</v>
      </c>
      <c r="H1331" s="15">
        <f t="shared" si="41"/>
        <v>9.8590942943151703</v>
      </c>
    </row>
    <row r="1332" spans="2:8" x14ac:dyDescent="0.25">
      <c r="B1332" s="15">
        <v>1329</v>
      </c>
      <c r="C1332" s="15">
        <f>(Data!$G$5-B1332)/Data!$G$5</f>
        <v>0.114</v>
      </c>
      <c r="D1332" s="15">
        <f>Data!$C$11^2/((Parameters!$E$4+Parameters!$E$6/C1332)^2+(Parameters!$E$5+Parameters!$E$7)^2)</f>
        <v>119.19409240862886</v>
      </c>
      <c r="E1332" s="15">
        <f t="shared" si="40"/>
        <v>10.917604701060982</v>
      </c>
      <c r="F1332" s="15">
        <f>3/(Data!$G$5*PI()/30)*D1332*Parameters!$E$6/C1332</f>
        <v>70.601672031319879</v>
      </c>
      <c r="G1332" s="15">
        <f>Data!$C$11/((((SQRT((Parameters!$E$6/C1332)^2+(Parameters!$E$7)^2))*1/(Parameters!$E$8))/((SQRT((Parameters!$E$6/C1332)^2+(Parameters!$E$7)^2))+1/(Parameters!$E$8)))+(SQRT((Parameters!$E$4)^2+(Parameters!$E$5)^2)))</f>
        <v>12.415971559665538</v>
      </c>
      <c r="H1332" s="15">
        <f t="shared" si="41"/>
        <v>9.8258150523844474</v>
      </c>
    </row>
    <row r="1333" spans="2:8" x14ac:dyDescent="0.25">
      <c r="B1333" s="15">
        <v>1330</v>
      </c>
      <c r="C1333" s="15">
        <f>(Data!$G$5-B1333)/Data!$G$5</f>
        <v>0.11333333333333333</v>
      </c>
      <c r="D1333" s="15">
        <f>Data!$C$11^2/((Parameters!$E$4+Parameters!$E$6/C1333)^2+(Parameters!$E$5+Parameters!$E$7)^2)</f>
        <v>118.00383037363788</v>
      </c>
      <c r="E1333" s="15">
        <f t="shared" si="40"/>
        <v>10.862956797006875</v>
      </c>
      <c r="F1333" s="15">
        <f>3/(Data!$G$5*PI()/30)*D1333*Parameters!$E$6/C1333</f>
        <v>70.307806522720924</v>
      </c>
      <c r="G1333" s="15">
        <f>Data!$C$11/((((SQRT((Parameters!$E$6/C1333)^2+(Parameters!$E$7)^2))*1/(Parameters!$E$8))/((SQRT((Parameters!$E$6/C1333)^2+(Parameters!$E$7)^2))+1/(Parameters!$E$8)))+(SQRT((Parameters!$E$4)^2+(Parameters!$E$5)^2)))</f>
        <v>12.369266779409145</v>
      </c>
      <c r="H1333" s="15">
        <f t="shared" si="41"/>
        <v>9.792279655139474</v>
      </c>
    </row>
    <row r="1334" spans="2:8" x14ac:dyDescent="0.25">
      <c r="B1334" s="15">
        <v>1331</v>
      </c>
      <c r="C1334" s="15">
        <f>(Data!$G$5-B1334)/Data!$G$5</f>
        <v>0.11266666666666666</v>
      </c>
      <c r="D1334" s="15">
        <f>Data!$C$11^2/((Parameters!$E$4+Parameters!$E$6/C1334)^2+(Parameters!$E$5+Parameters!$E$7)^2)</f>
        <v>116.81703262571006</v>
      </c>
      <c r="E1334" s="15">
        <f t="shared" si="40"/>
        <v>10.808192847359361</v>
      </c>
      <c r="F1334" s="15">
        <f>3/(Data!$G$5*PI()/30)*D1334*Parameters!$E$6/C1334</f>
        <v>70.012539584381273</v>
      </c>
      <c r="G1334" s="15">
        <f>Data!$C$11/((((SQRT((Parameters!$E$6/C1334)^2+(Parameters!$E$7)^2))*1/(Parameters!$E$8))/((SQRT((Parameters!$E$6/C1334)^2+(Parameters!$E$7)^2))+1/(Parameters!$E$8)))+(SQRT((Parameters!$E$4)^2+(Parameters!$E$5)^2)))</f>
        <v>12.322465962125708</v>
      </c>
      <c r="H1334" s="15">
        <f t="shared" si="41"/>
        <v>9.7584873767745002</v>
      </c>
    </row>
    <row r="1335" spans="2:8" x14ac:dyDescent="0.25">
      <c r="B1335" s="15">
        <v>1332</v>
      </c>
      <c r="C1335" s="15">
        <f>(Data!$G$5-B1335)/Data!$G$5</f>
        <v>0.112</v>
      </c>
      <c r="D1335" s="15">
        <f>Data!$C$11^2/((Parameters!$E$4+Parameters!$E$6/C1335)^2+(Parameters!$E$5+Parameters!$E$7)^2)</f>
        <v>115.63373732506538</v>
      </c>
      <c r="E1335" s="15">
        <f t="shared" si="40"/>
        <v>10.753312853491494</v>
      </c>
      <c r="F1335" s="15">
        <f>3/(Data!$G$5*PI()/30)*D1335*Parameters!$E$6/C1335</f>
        <v>69.715869197661846</v>
      </c>
      <c r="G1335" s="15">
        <f>Data!$C$11/((((SQRT((Parameters!$E$6/C1335)^2+(Parameters!$E$7)^2))*1/(Parameters!$E$8))/((SQRT((Parameters!$E$6/C1335)^2+(Parameters!$E$7)^2))+1/(Parameters!$E$8)))+(SQRT((Parameters!$E$4)^2+(Parameters!$E$5)^2)))</f>
        <v>12.275568927157499</v>
      </c>
      <c r="H1335" s="15">
        <f t="shared" si="41"/>
        <v>9.7244374954440627</v>
      </c>
    </row>
    <row r="1336" spans="2:8" x14ac:dyDescent="0.25">
      <c r="B1336" s="15">
        <v>1333</v>
      </c>
      <c r="C1336" s="15">
        <f>(Data!$G$5-B1336)/Data!$G$5</f>
        <v>0.11133333333333334</v>
      </c>
      <c r="D1336" s="15">
        <f>Data!$C$11^2/((Parameters!$E$4+Parameters!$E$6/C1336)^2+(Parameters!$E$5+Parameters!$E$7)^2)</f>
        <v>114.45398276929652</v>
      </c>
      <c r="E1336" s="15">
        <f t="shared" si="40"/>
        <v>10.698316819448586</v>
      </c>
      <c r="F1336" s="15">
        <f>3/(Data!$G$5*PI()/30)*D1336*Parameters!$E$6/C1336</f>
        <v>69.417793378891162</v>
      </c>
      <c r="G1336" s="15">
        <f>Data!$C$11/((((SQRT((Parameters!$E$6/C1336)^2+(Parameters!$E$7)^2))*1/(Parameters!$E$8))/((SQRT((Parameters!$E$6/C1336)^2+(Parameters!$E$7)^2))+1/(Parameters!$E$8)))+(SQRT((Parameters!$E$4)^2+(Parameters!$E$5)^2)))</f>
        <v>12.228575493627947</v>
      </c>
      <c r="H1336" s="15">
        <f t="shared" si="41"/>
        <v>9.6901292933383019</v>
      </c>
    </row>
    <row r="1337" spans="2:8" x14ac:dyDescent="0.25">
      <c r="B1337" s="15">
        <v>1334</v>
      </c>
      <c r="C1337" s="15">
        <f>(Data!$G$5-B1337)/Data!$G$5</f>
        <v>0.11066666666666666</v>
      </c>
      <c r="D1337" s="15">
        <f>Data!$C$11^2/((Parameters!$E$4+Parameters!$E$6/C1337)^2+(Parameters!$E$5+Parameters!$E$7)^2)</f>
        <v>113.27780739231657</v>
      </c>
      <c r="E1337" s="15">
        <f t="shared" si="40"/>
        <v>10.643204751968112</v>
      </c>
      <c r="F1337" s="15">
        <f>3/(Data!$G$5*PI()/30)*D1337*Parameters!$E$6/C1337</f>
        <v>69.118310179776628</v>
      </c>
      <c r="G1337" s="15">
        <f>Data!$C$11/((((SQRT((Parameters!$E$6/C1337)^2+(Parameters!$E$7)^2))*1/(Parameters!$E$8))/((SQRT((Parameters!$E$6/C1337)^2+(Parameters!$E$7)^2))+1/(Parameters!$E$8)))+(SQRT((Parameters!$E$4)^2+(Parameters!$E$5)^2)))</f>
        <v>12.181485480441802</v>
      </c>
      <c r="H1337" s="15">
        <f t="shared" si="41"/>
        <v>9.6555620567587361</v>
      </c>
    </row>
    <row r="1338" spans="2:8" x14ac:dyDescent="0.25">
      <c r="B1338" s="15">
        <v>1335</v>
      </c>
      <c r="C1338" s="15">
        <f>(Data!$G$5-B1338)/Data!$G$5</f>
        <v>0.11</v>
      </c>
      <c r="D1338" s="15">
        <f>Data!$C$11^2/((Parameters!$E$4+Parameters!$E$6/C1338)^2+(Parameters!$E$5+Parameters!$E$7)^2)</f>
        <v>112.1052497632847</v>
      </c>
      <c r="E1338" s="15">
        <f t="shared" si="40"/>
        <v>10.587976660499621</v>
      </c>
      <c r="F1338" s="15">
        <f>3/(Data!$G$5*PI()/30)*D1338*Parameters!$E$6/C1338</f>
        <v>68.817417687816985</v>
      </c>
      <c r="G1338" s="15">
        <f>Data!$C$11/((((SQRT((Parameters!$E$6/C1338)^2+(Parameters!$E$7)^2))*1/(Parameters!$E$8))/((SQRT((Parameters!$E$6/C1338)^2+(Parameters!$E$7)^2))+1/(Parameters!$E$8)))+(SQRT((Parameters!$E$4)^2+(Parameters!$E$5)^2)))</f>
        <v>12.134298706285323</v>
      </c>
      <c r="H1338" s="15">
        <f t="shared" si="41"/>
        <v>9.6207350761944443</v>
      </c>
    </row>
    <row r="1339" spans="2:8" x14ac:dyDescent="0.25">
      <c r="B1339" s="15">
        <v>1336</v>
      </c>
      <c r="C1339" s="15">
        <f>(Data!$G$5-B1339)/Data!$G$5</f>
        <v>0.10933333333333334</v>
      </c>
      <c r="D1339" s="15">
        <f>Data!$C$11^2/((Parameters!$E$4+Parameters!$E$6/C1339)^2+(Parameters!$E$5+Parameters!$E$7)^2)</f>
        <v>110.93634858550814</v>
      </c>
      <c r="E1339" s="15">
        <f t="shared" si="40"/>
        <v>10.532632557224625</v>
      </c>
      <c r="F1339" s="15">
        <f>3/(Data!$G$5*PI()/30)*D1339*Parameters!$E$6/C1339</f>
        <v>68.515114026715523</v>
      </c>
      <c r="G1339" s="15">
        <f>Data!$C$11/((((SQRT((Parameters!$E$6/C1339)^2+(Parameters!$E$7)^2))*1/(Parameters!$E$8))/((SQRT((Parameters!$E$6/C1339)^2+(Parameters!$E$7)^2))+1/(Parameters!$E$8)))+(SQRT((Parameters!$E$4)^2+(Parameters!$E$5)^2)))</f>
        <v>12.087014989626436</v>
      </c>
      <c r="H1339" s="15">
        <f t="shared" si="41"/>
        <v>9.5856476463986162</v>
      </c>
    </row>
    <row r="1340" spans="2:8" x14ac:dyDescent="0.25">
      <c r="B1340" s="15">
        <v>1337</v>
      </c>
      <c r="C1340" s="15">
        <f>(Data!$G$5-B1340)/Data!$G$5</f>
        <v>0.10866666666666666</v>
      </c>
      <c r="D1340" s="15">
        <f>Data!$C$11^2/((Parameters!$E$4+Parameters!$E$6/C1340)^2+(Parameters!$E$5+Parameters!$E$7)^2)</f>
        <v>109.77114269532244</v>
      </c>
      <c r="E1340" s="15">
        <f t="shared" si="40"/>
        <v>10.477172457076501</v>
      </c>
      <c r="F1340" s="15">
        <f>3/(Data!$G$5*PI()/30)*D1340*Parameters!$E$6/C1340</f>
        <v>68.21139735679472</v>
      </c>
      <c r="G1340" s="15">
        <f>Data!$C$11/((((SQRT((Parameters!$E$6/C1340)^2+(Parameters!$E$7)^2))*1/(Parameters!$E$8))/((SQRT((Parameters!$E$6/C1340)^2+(Parameters!$E$7)^2))+1/(Parameters!$E$8)))+(SQRT((Parameters!$E$4)^2+(Parameters!$E$5)^2)))</f>
        <v>12.039634148714908</v>
      </c>
      <c r="H1340" s="15">
        <f t="shared" si="41"/>
        <v>9.5502990664655698</v>
      </c>
    </row>
    <row r="1341" spans="2:8" x14ac:dyDescent="0.25">
      <c r="B1341" s="15">
        <v>1338</v>
      </c>
      <c r="C1341" s="15">
        <f>(Data!$G$5-B1341)/Data!$G$5</f>
        <v>0.108</v>
      </c>
      <c r="D1341" s="15">
        <f>Data!$C$11^2/((Parameters!$E$4+Parameters!$E$6/C1341)^2+(Parameters!$E$5+Parameters!$E$7)^2)</f>
        <v>108.60967106094817</v>
      </c>
      <c r="E1341" s="15">
        <f t="shared" si="40"/>
        <v>10.421596377760375</v>
      </c>
      <c r="F1341" s="15">
        <f>3/(Data!$G$5*PI()/30)*D1341*Parameters!$E$6/C1341</f>
        <v>67.906265875411691</v>
      </c>
      <c r="G1341" s="15">
        <f>Data!$C$11/((((SQRT((Parameters!$E$6/C1341)^2+(Parameters!$E$7)^2))*1/(Parameters!$E$8))/((SQRT((Parameters!$E$6/C1341)^2+(Parameters!$E$7)^2))+1/(Parameters!$E$8)))+(SQRT((Parameters!$E$4)^2+(Parameters!$E$5)^2)))</f>
        <v>11.992156001582543</v>
      </c>
      <c r="H1341" s="15">
        <f t="shared" si="41"/>
        <v>9.5146886399081243</v>
      </c>
    </row>
    <row r="1342" spans="2:8" x14ac:dyDescent="0.25">
      <c r="B1342" s="15">
        <v>1339</v>
      </c>
      <c r="C1342" s="15">
        <f>(Data!$G$5-B1342)/Data!$G$5</f>
        <v>0.10733333333333334</v>
      </c>
      <c r="D1342" s="15">
        <f>Data!$C$11^2/((Parameters!$E$4+Parameters!$E$6/C1342)^2+(Parameters!$E$5+Parameters!$E$7)^2)</f>
        <v>107.45197278132441</v>
      </c>
      <c r="E1342" s="15">
        <f t="shared" si="40"/>
        <v>10.365904339772985</v>
      </c>
      <c r="F1342" s="15">
        <f>3/(Data!$G$5*PI()/30)*D1342*Parameters!$E$6/C1342</f>
        <v>67.59971781737444</v>
      </c>
      <c r="G1342" s="15">
        <f>Data!$C$11/((((SQRT((Parameters!$E$6/C1342)^2+(Parameters!$E$7)^2))*1/(Parameters!$E$8))/((SQRT((Parameters!$E$6/C1342)^2+(Parameters!$E$7)^2))+1/(Parameters!$E$8)))+(SQRT((Parameters!$E$4)^2+(Parameters!$E$5)^2)))</f>
        <v>11.944580366043338</v>
      </c>
      <c r="H1342" s="15">
        <f t="shared" si="41"/>
        <v>9.4788156747353671</v>
      </c>
    </row>
    <row r="1343" spans="2:8" x14ac:dyDescent="0.25">
      <c r="B1343" s="15">
        <v>1340</v>
      </c>
      <c r="C1343" s="15">
        <f>(Data!$G$5-B1343)/Data!$G$5</f>
        <v>0.10666666666666667</v>
      </c>
      <c r="D1343" s="15">
        <f>Data!$C$11^2/((Parameters!$E$4+Parameters!$E$6/C1343)^2+(Parameters!$E$5+Parameters!$E$7)^2)</f>
        <v>106.29808708491936</v>
      </c>
      <c r="E1343" s="15">
        <f t="shared" si="40"/>
        <v>10.310096366422545</v>
      </c>
      <c r="F1343" s="15">
        <f>3/(Data!$G$5*PI()/30)*D1343*Parameters!$E$6/C1343</f>
        <v>67.291751455359275</v>
      </c>
      <c r="G1343" s="15">
        <f>Data!$C$11/((((SQRT((Parameters!$E$6/C1343)^2+(Parameters!$E$7)^2))*1/(Parameters!$E$8))/((SQRT((Parameters!$E$6/C1343)^2+(Parameters!$E$7)^2))+1/(Parameters!$E$8)))+(SQRT((Parameters!$E$4)^2+(Parameters!$E$5)^2)))</f>
        <v>11.896907059693673</v>
      </c>
      <c r="H1343" s="15">
        <f t="shared" si="41"/>
        <v>9.4426794835308314</v>
      </c>
    </row>
    <row r="1344" spans="2:8" x14ac:dyDescent="0.25">
      <c r="B1344" s="15">
        <v>1341</v>
      </c>
      <c r="C1344" s="15">
        <f>(Data!$G$5-B1344)/Data!$G$5</f>
        <v>0.106</v>
      </c>
      <c r="D1344" s="15">
        <f>Data!$C$11^2/((Parameters!$E$4+Parameters!$E$6/C1344)^2+(Parameters!$E$5+Parameters!$E$7)^2)</f>
        <v>105.14805332851756</v>
      </c>
      <c r="E1344" s="15">
        <f t="shared" si="40"/>
        <v>10.25417248384859</v>
      </c>
      <c r="F1344" s="15">
        <f>3/(Data!$G$5*PI()/30)*D1344*Parameters!$E$6/C1344</f>
        <v>66.982365100329091</v>
      </c>
      <c r="G1344" s="15">
        <f>Data!$C$11/((((SQRT((Parameters!$E$6/C1344)^2+(Parameters!$E$7)^2))*1/(Parameters!$E$8))/((SQRT((Parameters!$E$6/C1344)^2+(Parameters!$E$7)^2))+1/(Parameters!$E$8)))+(SQRT((Parameters!$E$4)^2+(Parameters!$E$5)^2)))</f>
        <v>11.849135899912481</v>
      </c>
      <c r="H1344" s="15">
        <f t="shared" si="41"/>
        <v>9.4062793835310661</v>
      </c>
    </row>
    <row r="1345" spans="2:8" x14ac:dyDescent="0.25">
      <c r="B1345" s="15">
        <v>1342</v>
      </c>
      <c r="C1345" s="15">
        <f>(Data!$G$5-B1345)/Data!$G$5</f>
        <v>0.10533333333333333</v>
      </c>
      <c r="D1345" s="15">
        <f>Data!$C$11^2/((Parameters!$E$4+Parameters!$E$6/C1345)^2+(Parameters!$E$5+Parameters!$E$7)^2)</f>
        <v>104.00191099598351</v>
      </c>
      <c r="E1345" s="15">
        <f t="shared" si="40"/>
        <v>10.198132721041803</v>
      </c>
      <c r="F1345" s="15">
        <f>3/(Data!$G$5*PI()/30)*D1345*Parameters!$E$6/C1345</f>
        <v>66.671557101952303</v>
      </c>
      <c r="G1345" s="15">
        <f>Data!$C$11/((((SQRT((Parameters!$E$6/C1345)^2+(Parameters!$E$7)^2))*1/(Parameters!$E$8))/((SQRT((Parameters!$E$6/C1345)^2+(Parameters!$E$7)^2))+1/(Parameters!$E$8)))+(SQRT((Parameters!$E$4)^2+(Parameters!$E$5)^2)))</f>
        <v>11.801266703861456</v>
      </c>
      <c r="H1345" s="15">
        <f t="shared" si="41"/>
        <v>9.3696146967045557</v>
      </c>
    </row>
    <row r="1346" spans="2:8" x14ac:dyDescent="0.25">
      <c r="B1346" s="15">
        <v>1343</v>
      </c>
      <c r="C1346" s="15">
        <f>(Data!$G$5-B1346)/Data!$G$5</f>
        <v>0.10466666666666667</v>
      </c>
      <c r="D1346" s="15">
        <f>Data!$C$11^2/((Parameters!$E$4+Parameters!$E$6/C1346)^2+(Parameters!$E$5+Parameters!$E$7)^2)</f>
        <v>102.85969969700146</v>
      </c>
      <c r="E1346" s="15">
        <f t="shared" si="40"/>
        <v>10.141977109863809</v>
      </c>
      <c r="F1346" s="15">
        <f>3/(Data!$G$5*PI()/30)*D1346*Parameters!$E$6/C1346</f>
        <v>66.359325849022554</v>
      </c>
      <c r="G1346" s="15">
        <f>Data!$C$11/((((SQRT((Parameters!$E$6/C1346)^2+(Parameters!$E$7)^2))*1/(Parameters!$E$8))/((SQRT((Parameters!$E$6/C1346)^2+(Parameters!$E$7)^2))+1/(Parameters!$E$8)))+(SQRT((Parameters!$E$4)^2+(Parameters!$E$5)^2)))</f>
        <v>11.753299288485181</v>
      </c>
      <c r="H1346" s="15">
        <f t="shared" si="41"/>
        <v>9.3326847498310137</v>
      </c>
    </row>
    <row r="1347" spans="2:8" x14ac:dyDescent="0.25">
      <c r="B1347" s="15">
        <v>1344</v>
      </c>
      <c r="C1347" s="15">
        <f>(Data!$G$5-B1347)/Data!$G$5</f>
        <v>0.104</v>
      </c>
      <c r="D1347" s="15">
        <f>Data!$C$11^2/((Parameters!$E$4+Parameters!$E$6/C1347)^2+(Parameters!$E$5+Parameters!$E$7)^2)</f>
        <v>101.72145916579213</v>
      </c>
      <c r="E1347" s="15">
        <f t="shared" si="40"/>
        <v>10.085705685066966</v>
      </c>
      <c r="F1347" s="15">
        <f>3/(Data!$G$5*PI()/30)*D1347*Parameters!$E$6/C1347</f>
        <v>66.045669769879467</v>
      </c>
      <c r="G1347" s="15">
        <f>Data!$C$11/((((SQRT((Parameters!$E$6/C1347)^2+(Parameters!$E$7)^2))*1/(Parameters!$E$8))/((SQRT((Parameters!$E$6/C1347)^2+(Parameters!$E$7)^2))+1/(Parameters!$E$8)))+(SQRT((Parameters!$E$4)^2+(Parameters!$E$5)^2)))</f>
        <v>11.705233470511365</v>
      </c>
      <c r="H1347" s="15">
        <f t="shared" si="41"/>
        <v>9.2954888745810926</v>
      </c>
    </row>
    <row r="1348" spans="2:8" x14ac:dyDescent="0.25">
      <c r="B1348" s="15">
        <v>1345</v>
      </c>
      <c r="C1348" s="15">
        <f>(Data!$G$5-B1348)/Data!$G$5</f>
        <v>0.10333333333333333</v>
      </c>
      <c r="D1348" s="15">
        <f>Data!$C$11^2/((Parameters!$E$4+Parameters!$E$6/C1348)^2+(Parameters!$E$5+Parameters!$E$7)^2)</f>
        <v>100.58722925980499</v>
      </c>
      <c r="E1348" s="15">
        <f t="shared" ref="E1348:E1411" si="42">SQRT(D1348)</f>
        <v>10.029318484314125</v>
      </c>
      <c r="F1348" s="15">
        <f>3/(Data!$G$5*PI()/30)*D1348*Parameters!$E$6/C1348</f>
        <v>65.730587332829813</v>
      </c>
      <c r="G1348" s="15">
        <f>Data!$C$11/((((SQRT((Parameters!$E$6/C1348)^2+(Parameters!$E$7)^2))*1/(Parameters!$E$8))/((SQRT((Parameters!$E$6/C1348)^2+(Parameters!$E$7)^2))+1/(Parameters!$E$8)))+(SQRT((Parameters!$E$4)^2+(Parameters!$E$5)^2)))</f>
        <v>11.65706906645099</v>
      </c>
      <c r="H1348" s="15">
        <f t="shared" ref="H1348:H1411" si="43">(F1348*B1348*PI()/30)/1000</f>
        <v>9.2580264075963932</v>
      </c>
    </row>
    <row r="1349" spans="2:8" x14ac:dyDescent="0.25">
      <c r="B1349" s="15">
        <v>1346</v>
      </c>
      <c r="C1349" s="15">
        <f>(Data!$G$5-B1349)/Data!$G$5</f>
        <v>0.10266666666666667</v>
      </c>
      <c r="D1349" s="15">
        <f>Data!$C$11^2/((Parameters!$E$4+Parameters!$E$6/C1349)^2+(Parameters!$E$5+Parameters!$E$7)^2)</f>
        <v>99.457049958386918</v>
      </c>
      <c r="E1349" s="15">
        <f t="shared" si="42"/>
        <v>9.9728155481983585</v>
      </c>
      <c r="F1349" s="15">
        <f>3/(Data!$G$5*PI()/30)*D1349*Parameters!$E$6/C1349</f>
        <v>65.414077046569489</v>
      </c>
      <c r="G1349" s="15">
        <f>Data!$C$11/((((SQRT((Parameters!$E$6/C1349)^2+(Parameters!$E$7)^2))*1/(Parameters!$E$8))/((SQRT((Parameters!$E$6/C1349)^2+(Parameters!$E$7)^2))+1/(Parameters!$E$8)))+(SQRT((Parameters!$E$4)^2+(Parameters!$E$5)^2)))</f>
        <v>11.608805892598522</v>
      </c>
      <c r="H1349" s="15">
        <f t="shared" si="43"/>
        <v>9.2202966905698922</v>
      </c>
    </row>
    <row r="1350" spans="2:8" x14ac:dyDescent="0.25">
      <c r="B1350" s="15">
        <v>1347</v>
      </c>
      <c r="C1350" s="15">
        <f>(Data!$G$5-B1350)/Data!$G$5</f>
        <v>0.10199999999999999</v>
      </c>
      <c r="D1350" s="15">
        <f>Data!$C$11^2/((Parameters!$E$4+Parameters!$E$6/C1350)^2+(Parameters!$E$5+Parameters!$E$7)^2)</f>
        <v>98.330961361426503</v>
      </c>
      <c r="E1350" s="15">
        <f t="shared" si="42"/>
        <v>9.9161969202626512</v>
      </c>
      <c r="F1350" s="15">
        <f>3/(Data!$G$5*PI()/30)*D1350*Parameters!$E$6/C1350</f>
        <v>65.096137460605945</v>
      </c>
      <c r="G1350" s="15">
        <f>Data!$C$11/((((SQRT((Parameters!$E$6/C1350)^2+(Parameters!$E$7)^2))*1/(Parameters!$E$8))/((SQRT((Parameters!$E$6/C1350)^2+(Parameters!$E$7)^2))+1/(Parameters!$E$8)))+(SQRT((Parameters!$E$4)^2+(Parameters!$E$5)^2)))</f>
        <v>11.560443765032057</v>
      </c>
      <c r="H1350" s="15">
        <f t="shared" si="43"/>
        <v>9.182299070326664</v>
      </c>
    </row>
    <row r="1351" spans="2:8" x14ac:dyDescent="0.25">
      <c r="B1351" s="15">
        <v>1348</v>
      </c>
      <c r="C1351" s="15">
        <f>(Data!$G$5-B1351)/Data!$G$5</f>
        <v>0.10133333333333333</v>
      </c>
      <c r="D1351" s="15">
        <f>Data!$C$11^2/((Parameters!$E$4+Parameters!$E$6/C1351)^2+(Parameters!$E$5+Parameters!$E$7)^2)</f>
        <v>97.209003687974757</v>
      </c>
      <c r="E1351" s="15">
        <f t="shared" si="42"/>
        <v>9.8594626470196012</v>
      </c>
      <c r="F1351" s="15">
        <f>3/(Data!$G$5*PI()/30)*D1351*Parameters!$E$6/C1351</f>
        <v>64.77676716568152</v>
      </c>
      <c r="G1351" s="15">
        <f>Data!$C$11/((((SQRT((Parameters!$E$6/C1351)^2+(Parameters!$E$7)^2))*1/(Parameters!$E$8))/((SQRT((Parameters!$E$6/C1351)^2+(Parameters!$E$7)^2))+1/(Parameters!$E$8)))+(SQRT((Parameters!$E$4)^2+(Parameters!$E$5)^2)))</f>
        <v>11.511982499613557</v>
      </c>
      <c r="H1351" s="15">
        <f t="shared" si="43"/>
        <v>9.1440328989050048</v>
      </c>
    </row>
    <row r="1352" spans="2:8" x14ac:dyDescent="0.25">
      <c r="B1352" s="15">
        <v>1349</v>
      </c>
      <c r="C1352" s="15">
        <f>(Data!$G$5-B1352)/Data!$G$5</f>
        <v>0.10066666666666667</v>
      </c>
      <c r="D1352" s="15">
        <f>Data!$C$11^2/((Parameters!$E$4+Parameters!$E$6/C1352)^2+(Parameters!$E$5+Parameters!$E$7)^2)</f>
        <v>96.091217274840588</v>
      </c>
      <c r="E1352" s="15">
        <f t="shared" si="42"/>
        <v>9.8026127779710137</v>
      </c>
      <c r="F1352" s="15">
        <f>3/(Data!$G$5*PI()/30)*D1352*Parameters!$E$6/C1352</f>
        <v>64.45596479419676</v>
      </c>
      <c r="G1352" s="15">
        <f>Data!$C$11/((((SQRT((Parameters!$E$6/C1352)^2+(Parameters!$E$7)^2))*1/(Parameters!$E$8))/((SQRT((Parameters!$E$6/C1352)^2+(Parameters!$E$7)^2))+1/(Parameters!$E$8)))+(SQRT((Parameters!$E$4)^2+(Parameters!$E$5)^2)))</f>
        <v>11.463421911988997</v>
      </c>
      <c r="H1352" s="15">
        <f t="shared" si="43"/>
        <v>9.1054975336378394</v>
      </c>
    </row>
    <row r="1353" spans="2:8" x14ac:dyDescent="0.25">
      <c r="B1353" s="15">
        <v>1350</v>
      </c>
      <c r="C1353" s="15">
        <f>(Data!$G$5-B1353)/Data!$G$5</f>
        <v>0.1</v>
      </c>
      <c r="D1353" s="15">
        <f>Data!$C$11^2/((Parameters!$E$4+Parameters!$E$6/C1353)^2+(Parameters!$E$5+Parameters!$E$7)^2)</f>
        <v>94.97764257516296</v>
      </c>
      <c r="E1353" s="15">
        <f t="shared" si="42"/>
        <v>9.7456473656275371</v>
      </c>
      <c r="F1353" s="15">
        <f>3/(Data!$G$5*PI()/30)*D1353*Parameters!$E$6/C1353</f>
        <v>64.133729020634902</v>
      </c>
      <c r="G1353" s="15">
        <f>Data!$C$11/((((SQRT((Parameters!$E$6/C1353)^2+(Parameters!$E$7)^2))*1/(Parameters!$E$8))/((SQRT((Parameters!$E$6/C1353)^2+(Parameters!$E$7)^2))+1/(Parameters!$E$8)))+(SQRT((Parameters!$E$4)^2+(Parameters!$E$5)^2)))</f>
        <v>11.414761817588563</v>
      </c>
      <c r="H1353" s="15">
        <f t="shared" si="43"/>
        <v>9.0666923372345298</v>
      </c>
    </row>
    <row r="1354" spans="2:8" x14ac:dyDescent="0.25">
      <c r="B1354" s="15">
        <v>1351</v>
      </c>
      <c r="C1354" s="15">
        <f>(Data!$G$5-B1354)/Data!$G$5</f>
        <v>9.9333333333333329E-2</v>
      </c>
      <c r="D1354" s="15">
        <f>Data!$C$11^2/((Parameters!$E$4+Parameters!$E$6/C1354)^2+(Parameters!$E$5+Parameters!$E$7)^2)</f>
        <v>93.868320156957722</v>
      </c>
      <c r="E1354" s="15">
        <f t="shared" si="42"/>
        <v>9.688566465528206</v>
      </c>
      <c r="F1354" s="15">
        <f>3/(Data!$G$5*PI()/30)*D1354*Parameters!$E$6/C1354</f>
        <v>63.810058561986096</v>
      </c>
      <c r="G1354" s="15">
        <f>Data!$C$11/((((SQRT((Parameters!$E$6/C1354)^2+(Parameters!$E$7)^2))*1/(Parameters!$E$8))/((SQRT((Parameters!$E$6/C1354)^2+(Parameters!$E$7)^2))+1/(Parameters!$E$8)))+(SQRT((Parameters!$E$4)^2+(Parameters!$E$5)^2)))</f>
        <v>11.366002031626854</v>
      </c>
      <c r="H1354" s="15">
        <f t="shared" si="43"/>
        <v>9.0276166778629339</v>
      </c>
    </row>
    <row r="1355" spans="2:8" x14ac:dyDescent="0.25">
      <c r="B1355" s="15">
        <v>1352</v>
      </c>
      <c r="C1355" s="15">
        <f>(Data!$G$5-B1355)/Data!$G$5</f>
        <v>9.8666666666666666E-2</v>
      </c>
      <c r="D1355" s="15">
        <f>Data!$C$11^2/((Parameters!$E$4+Parameters!$E$6/C1355)^2+(Parameters!$E$5+Parameters!$E$7)^2)</f>
        <v>92.763290701640315</v>
      </c>
      <c r="E1355" s="15">
        <f t="shared" si="42"/>
        <v>9.6313701362599655</v>
      </c>
      <c r="F1355" s="15">
        <f>3/(Data!$G$5*PI()/30)*D1355*Parameters!$E$6/C1355</f>
        <v>63.484952178172477</v>
      </c>
      <c r="G1355" s="15">
        <f>Data!$C$11/((((SQRT((Parameters!$E$6/C1355)^2+(Parameters!$E$7)^2))*1/(Parameters!$E$8))/((SQRT((Parameters!$E$6/C1355)^2+(Parameters!$E$7)^2))+1/(Parameters!$E$8)))+(SQRT((Parameters!$E$4)^2+(Parameters!$E$5)^2)))</f>
        <v>11.317142369103054</v>
      </c>
      <c r="H1355" s="15">
        <f t="shared" si="43"/>
        <v>8.9882699292318335</v>
      </c>
    </row>
    <row r="1356" spans="2:8" x14ac:dyDescent="0.25">
      <c r="B1356" s="15">
        <v>1353</v>
      </c>
      <c r="C1356" s="15">
        <f>(Data!$G$5-B1356)/Data!$G$5</f>
        <v>9.8000000000000004E-2</v>
      </c>
      <c r="D1356" s="15">
        <f>Data!$C$11^2/((Parameters!$E$4+Parameters!$E$6/C1356)^2+(Parameters!$E$5+Parameters!$E$7)^2)</f>
        <v>91.662595002523588</v>
      </c>
      <c r="E1356" s="15">
        <f t="shared" si="42"/>
        <v>9.5740584394771471</v>
      </c>
      <c r="F1356" s="15">
        <f>3/(Data!$G$5*PI()/30)*D1356*Parameters!$E$6/C1356</f>
        <v>63.158408672473456</v>
      </c>
      <c r="G1356" s="15">
        <f>Data!$C$11/((((SQRT((Parameters!$E$6/C1356)^2+(Parameters!$E$7)^2))*1/(Parameters!$E$8))/((SQRT((Parameters!$E$6/C1356)^2+(Parameters!$E$7)^2))+1/(Parameters!$E$8)))+(SQRT((Parameters!$E$4)^2+(Parameters!$E$5)^2)))</f>
        <v>11.268182644801135</v>
      </c>
      <c r="H1356" s="15">
        <f t="shared" si="43"/>
        <v>8.9486514706736866</v>
      </c>
    </row>
    <row r="1357" spans="2:8" x14ac:dyDescent="0.25">
      <c r="B1357" s="15">
        <v>1354</v>
      </c>
      <c r="C1357" s="15">
        <f>(Data!$G$5-B1357)/Data!$G$5</f>
        <v>9.7333333333333327E-2</v>
      </c>
      <c r="D1357" s="15">
        <f>Data!$C$11^2/((Parameters!$E$4+Parameters!$E$6/C1357)^2+(Parameters!$E$5+Parameters!$E$7)^2)</f>
        <v>90.566273963290882</v>
      </c>
      <c r="E1357" s="15">
        <f t="shared" si="42"/>
        <v>9.5166314399208964</v>
      </c>
      <c r="F1357" s="15">
        <f>3/(Data!$G$5*PI()/30)*D1357*Parameters!$E$6/C1357</f>
        <v>62.830426891951156</v>
      </c>
      <c r="G1357" s="15">
        <f>Data!$C$11/((((SQRT((Parameters!$E$6/C1357)^2+(Parameters!$E$7)^2))*1/(Parameters!$E$8))/((SQRT((Parameters!$E$6/C1357)^2+(Parameters!$E$7)^2))+1/(Parameters!$E$8)))+(SQRT((Parameters!$E$4)^2+(Parameters!$E$5)^2)))</f>
        <v>11.21912267329003</v>
      </c>
      <c r="H1357" s="15">
        <f t="shared" si="43"/>
        <v>8.9087606872276499</v>
      </c>
    </row>
    <row r="1358" spans="2:8" x14ac:dyDescent="0.25">
      <c r="B1358" s="15">
        <v>1355</v>
      </c>
      <c r="C1358" s="15">
        <f>(Data!$G$5-B1358)/Data!$G$5</f>
        <v>9.6666666666666665E-2</v>
      </c>
      <c r="D1358" s="15">
        <f>Data!$C$11^2/((Parameters!$E$4+Parameters!$E$6/C1358)^2+(Parameters!$E$5+Parameters!$E$7)^2)</f>
        <v>89.474368596444336</v>
      </c>
      <c r="E1358" s="15">
        <f t="shared" si="42"/>
        <v>9.4590892054385627</v>
      </c>
      <c r="F1358" s="15">
        <f>3/(Data!$G$5*PI()/30)*D1358*Parameters!$E$6/C1358</f>
        <v>62.501005727876304</v>
      </c>
      <c r="G1358" s="15">
        <f>Data!$C$11/((((SQRT((Parameters!$E$6/C1358)^2+(Parameters!$E$7)^2))*1/(Parameters!$E$8))/((SQRT((Parameters!$E$6/C1358)^2+(Parameters!$E$7)^2))+1/(Parameters!$E$8)))+(SQRT((Parameters!$E$4)^2+(Parameters!$E$5)^2)))</f>
        <v>11.169962268923854</v>
      </c>
      <c r="H1358" s="15">
        <f t="shared" si="43"/>
        <v>8.8685969697229172</v>
      </c>
    </row>
    <row r="1359" spans="2:8" x14ac:dyDescent="0.25">
      <c r="B1359" s="15">
        <v>1356</v>
      </c>
      <c r="C1359" s="15">
        <f>(Data!$G$5-B1359)/Data!$G$5</f>
        <v>9.6000000000000002E-2</v>
      </c>
      <c r="D1359" s="15">
        <f>Data!$C$11^2/((Parameters!$E$4+Parameters!$E$6/C1359)^2+(Parameters!$E$5+Parameters!$E$7)^2)</f>
        <v>88.386920021727974</v>
      </c>
      <c r="E1359" s="15">
        <f t="shared" si="42"/>
        <v>9.4014318070030143</v>
      </c>
      <c r="F1359" s="15">
        <f>3/(Data!$G$5*PI()/30)*D1359*Parameters!$E$6/C1359</f>
        <v>62.170144116154049</v>
      </c>
      <c r="G1359" s="15">
        <f>Data!$C$11/((((SQRT((Parameters!$E$6/C1359)^2+(Parameters!$E$7)^2))*1/(Parameters!$E$8))/((SQRT((Parameters!$E$6/C1359)^2+(Parameters!$E$7)^2))+1/(Parameters!$E$8)))+(SQRT((Parameters!$E$4)^2+(Parameters!$E$5)^2)))</f>
        <v>11.120701245842067</v>
      </c>
      <c r="H1359" s="15">
        <f t="shared" si="43"/>
        <v>8.8281597148623572</v>
      </c>
    </row>
    <row r="1360" spans="2:8" x14ac:dyDescent="0.25">
      <c r="B1360" s="15">
        <v>1357</v>
      </c>
      <c r="C1360" s="15">
        <f>(Data!$G$5-B1360)/Data!$G$5</f>
        <v>9.5333333333333339E-2</v>
      </c>
      <c r="D1360" s="15">
        <f>Data!$C$11^2/((Parameters!$E$4+Parameters!$E$6/C1360)^2+(Parameters!$E$5+Parameters!$E$7)^2)</f>
        <v>87.303969464526091</v>
      </c>
      <c r="E1360" s="15">
        <f t="shared" si="42"/>
        <v>9.3436593187319339</v>
      </c>
      <c r="F1360" s="15">
        <f>3/(Data!$G$5*PI()/30)*D1360*Parameters!$E$6/C1360</f>
        <v>61.837841037750202</v>
      </c>
      <c r="G1360" s="15">
        <f>Data!$C$11/((((SQRT((Parameters!$E$6/C1360)^2+(Parameters!$E$7)^2))*1/(Parameters!$E$8))/((SQRT((Parameters!$E$6/C1360)^2+(Parameters!$E$7)^2))+1/(Parameters!$E$8)))+(SQRT((Parameters!$E$4)^2+(Parameters!$E$5)^2)))</f>
        <v>11.071339417969689</v>
      </c>
      <c r="H1360" s="15">
        <f t="shared" si="43"/>
        <v>8.7874483253064373</v>
      </c>
    </row>
    <row r="1361" spans="2:8" x14ac:dyDescent="0.25">
      <c r="B1361" s="15">
        <v>1358</v>
      </c>
      <c r="C1361" s="15">
        <f>(Data!$G$5-B1361)/Data!$G$5</f>
        <v>9.4666666666666663E-2</v>
      </c>
      <c r="D1361" s="15">
        <f>Data!$C$11^2/((Parameters!$E$4+Parameters!$E$6/C1361)^2+(Parameters!$E$5+Parameters!$E$7)^2)</f>
        <v>86.225558254236105</v>
      </c>
      <c r="E1361" s="15">
        <f t="shared" si="42"/>
        <v>9.2857718179070119</v>
      </c>
      <c r="F1361" s="15">
        <f>3/(Data!$G$5*PI()/30)*D1361*Parameters!$E$6/C1361</f>
        <v>61.504095519117207</v>
      </c>
      <c r="G1361" s="15">
        <f>Data!$C$11/((((SQRT((Parameters!$E$6/C1361)^2+(Parameters!$E$7)^2))*1/(Parameters!$E$8))/((SQRT((Parameters!$E$6/C1361)^2+(Parameters!$E$7)^2))+1/(Parameters!$E$8)))+(SQRT((Parameters!$E$4)^2+(Parameters!$E$5)^2)))</f>
        <v>11.021876599017487</v>
      </c>
      <c r="H1361" s="15">
        <f t="shared" si="43"/>
        <v>8.7464622097574054</v>
      </c>
    </row>
    <row r="1362" spans="2:8" x14ac:dyDescent="0.25">
      <c r="B1362" s="15">
        <v>1359</v>
      </c>
      <c r="C1362" s="15">
        <f>(Data!$G$5-B1362)/Data!$G$5</f>
        <v>9.4E-2</v>
      </c>
      <c r="D1362" s="15">
        <f>Data!$C$11^2/((Parameters!$E$4+Parameters!$E$6/C1362)^2+(Parameters!$E$5+Parameters!$E$7)^2)</f>
        <v>85.15172782261665</v>
      </c>
      <c r="E1362" s="15">
        <f t="shared" si="42"/>
        <v>9.2277693849931381</v>
      </c>
      <c r="F1362" s="15">
        <f>3/(Data!$G$5*PI()/30)*D1362*Parameters!$E$6/C1362</f>
        <v>61.168906632620526</v>
      </c>
      <c r="G1362" s="15">
        <f>Data!$C$11/((((SQRT((Parameters!$E$6/C1362)^2+(Parameters!$E$7)^2))*1/(Parameters!$E$8))/((SQRT((Parameters!$E$6/C1362)^2+(Parameters!$E$7)^2))+1/(Parameters!$E$8)))+(SQRT((Parameters!$E$4)^2+(Parameters!$E$5)^2)))</f>
        <v>10.972312602482157</v>
      </c>
      <c r="H1362" s="15">
        <f t="shared" si="43"/>
        <v>8.7052007830437734</v>
      </c>
    </row>
    <row r="1363" spans="2:8" x14ac:dyDescent="0.25">
      <c r="B1363" s="15">
        <v>1360</v>
      </c>
      <c r="C1363" s="15">
        <f>(Data!$G$5-B1363)/Data!$G$5</f>
        <v>9.3333333333333338E-2</v>
      </c>
      <c r="D1363" s="15">
        <f>Data!$C$11^2/((Parameters!$E$4+Parameters!$E$6/C1363)^2+(Parameters!$E$5+Parameters!$E$7)^2)</f>
        <v>84.082519702109991</v>
      </c>
      <c r="E1363" s="15">
        <f t="shared" si="42"/>
        <v>9.1696521036574765</v>
      </c>
      <c r="F1363" s="15">
        <f>3/(Data!$G$5*PI()/30)*D1363*Parameters!$E$6/C1363</f>
        <v>60.832273496964675</v>
      </c>
      <c r="G1363" s="15">
        <f>Data!$C$11/((((SQRT((Parameters!$E$6/C1363)^2+(Parameters!$E$7)^2))*1/(Parameters!$E$8))/((SQRT((Parameters!$E$6/C1363)^2+(Parameters!$E$7)^2))+1/(Parameters!$E$8)))+(SQRT((Parameters!$E$4)^2+(Parameters!$E$5)^2)))</f>
        <v>10.922647241646544</v>
      </c>
      <c r="H1363" s="15">
        <f t="shared" si="43"/>
        <v>8.6636634662050618</v>
      </c>
    </row>
    <row r="1364" spans="2:8" x14ac:dyDescent="0.25">
      <c r="B1364" s="15">
        <v>1361</v>
      </c>
      <c r="C1364" s="15">
        <f>(Data!$G$5-B1364)/Data!$G$5</f>
        <v>9.2666666666666661E-2</v>
      </c>
      <c r="D1364" s="15">
        <f>Data!$C$11^2/((Parameters!$E$4+Parameters!$E$6/C1364)^2+(Parameters!$E$5+Parameters!$E$7)^2)</f>
        <v>83.017975524139274</v>
      </c>
      <c r="E1364" s="15">
        <f t="shared" si="42"/>
        <v>9.1114200607885092</v>
      </c>
      <c r="F1364" s="15">
        <f>3/(Data!$G$5*PI()/30)*D1364*Parameters!$E$6/C1364</f>
        <v>60.494195277619305</v>
      </c>
      <c r="G1364" s="15">
        <f>Data!$C$11/((((SQRT((Parameters!$E$6/C1364)^2+(Parameters!$E$7)^2))*1/(Parameters!$E$8))/((SQRT((Parameters!$E$6/C1364)^2+(Parameters!$E$7)^2))+1/(Parameters!$E$8)))+(SQRT((Parameters!$E$4)^2+(Parameters!$E$5)^2)))</f>
        <v>10.872880329579829</v>
      </c>
      <c r="H1364" s="15">
        <f t="shared" si="43"/>
        <v>8.6218496865767484</v>
      </c>
    </row>
    <row r="1365" spans="2:8" x14ac:dyDescent="0.25">
      <c r="B1365" s="15">
        <v>1362</v>
      </c>
      <c r="C1365" s="15">
        <f>(Data!$G$5-B1365)/Data!$G$5</f>
        <v>9.1999999999999998E-2</v>
      </c>
      <c r="D1365" s="15">
        <f>Data!$C$11^2/((Parameters!$E$4+Parameters!$E$6/C1365)^2+(Parameters!$E$5+Parameters!$E$7)^2)</f>
        <v>81.958137017380366</v>
      </c>
      <c r="E1365" s="15">
        <f t="shared" si="42"/>
        <v>9.0530733465150028</v>
      </c>
      <c r="F1365" s="15">
        <f>3/(Data!$G$5*PI()/30)*D1365*Parameters!$E$6/C1365</f>
        <v>60.154671187245214</v>
      </c>
      <c r="G1365" s="15">
        <f>Data!$C$11/((((SQRT((Parameters!$E$6/C1365)^2+(Parameters!$E$7)^2))*1/(Parameters!$E$8))/((SQRT((Parameters!$E$6/C1365)^2+(Parameters!$E$7)^2))+1/(Parameters!$E$8)))+(SQRT((Parameters!$E$4)^2+(Parameters!$E$5)^2)))</f>
        <v>10.823011679137721</v>
      </c>
      <c r="H1365" s="15">
        <f t="shared" si="43"/>
        <v>8.5797588778755465</v>
      </c>
    </row>
    <row r="1366" spans="2:8" x14ac:dyDescent="0.25">
      <c r="B1366" s="15">
        <v>1363</v>
      </c>
      <c r="C1366" s="15">
        <f>(Data!$G$5-B1366)/Data!$G$5</f>
        <v>9.1333333333333336E-2</v>
      </c>
      <c r="D1366" s="15">
        <f>Data!$C$11^2/((Parameters!$E$4+Parameters!$E$6/C1366)^2+(Parameters!$E$5+Parameters!$E$7)^2)</f>
        <v>80.90304600600804</v>
      </c>
      <c r="E1366" s="15">
        <f t="shared" si="42"/>
        <v>8.9946120542249091</v>
      </c>
      <c r="F1366" s="15">
        <f>3/(Data!$G$5*PI()/30)*D1366*Parameters!$E$6/C1366</f>
        <v>59.813700486119963</v>
      </c>
      <c r="G1366" s="15">
        <f>Data!$C$11/((((SQRT((Parameters!$E$6/C1366)^2+(Parameters!$E$7)^2))*1/(Parameters!$E$8))/((SQRT((Parameters!$E$6/C1366)^2+(Parameters!$E$7)^2))+1/(Parameters!$E$8)))+(SQRT((Parameters!$E$4)^2+(Parameters!$E$5)^2)))</f>
        <v>10.773041102962663</v>
      </c>
      <c r="H1366" s="15">
        <f t="shared" si="43"/>
        <v>8.5373904802848539</v>
      </c>
    </row>
    <row r="1367" spans="2:8" x14ac:dyDescent="0.25">
      <c r="B1367" s="15">
        <v>1364</v>
      </c>
      <c r="C1367" s="15">
        <f>(Data!$G$5-B1367)/Data!$G$5</f>
        <v>9.0666666666666673E-2</v>
      </c>
      <c r="D1367" s="15">
        <f>Data!$C$11^2/((Parameters!$E$4+Parameters!$E$6/C1367)^2+(Parameters!$E$5+Parameters!$E$7)^2)</f>
        <v>79.852744407916816</v>
      </c>
      <c r="E1367" s="15">
        <f t="shared" si="42"/>
        <v>8.9360362805841831</v>
      </c>
      <c r="F1367" s="15">
        <f>3/(Data!$G$5*PI()/30)*D1367*Parameters!$E$6/C1367</f>
        <v>59.471282482563502</v>
      </c>
      <c r="G1367" s="15">
        <f>Data!$C$11/((((SQRT((Parameters!$E$6/C1367)^2+(Parameters!$E$7)^2))*1/(Parameters!$E$8))/((SQRT((Parameters!$E$6/C1367)^2+(Parameters!$E$7)^2))+1/(Parameters!$E$8)))+(SQRT((Parameters!$E$4)^2+(Parameters!$E$5)^2)))</f>
        <v>10.722968413484026</v>
      </c>
      <c r="H1367" s="15">
        <f t="shared" si="43"/>
        <v>8.4947439405404843</v>
      </c>
    </row>
    <row r="1368" spans="2:8" x14ac:dyDescent="0.25">
      <c r="B1368" s="15">
        <v>1365</v>
      </c>
      <c r="C1368" s="15">
        <f>(Data!$G$5-B1368)/Data!$G$5</f>
        <v>0.09</v>
      </c>
      <c r="D1368" s="15">
        <f>Data!$C$11^2/((Parameters!$E$4+Parameters!$E$6/C1368)^2+(Parameters!$E$5+Parameters!$E$7)^2)</f>
        <v>78.807274232915958</v>
      </c>
      <c r="E1368" s="15">
        <f t="shared" si="42"/>
        <v>8.8773461255555404</v>
      </c>
      <c r="F1368" s="15">
        <f>3/(Data!$G$5*PI()/30)*D1368*Parameters!$E$6/C1368</f>
        <v>59.127416533363196</v>
      </c>
      <c r="G1368" s="15">
        <f>Data!$C$11/((((SQRT((Parameters!$E$6/C1368)^2+(Parameters!$E$7)^2))*1/(Parameters!$E$8))/((SQRT((Parameters!$E$6/C1368)^2+(Parameters!$E$7)^2))+1/(Parameters!$E$8)))+(SQRT((Parameters!$E$4)^2+(Parameters!$E$5)^2)))</f>
        <v>10.672793422918309</v>
      </c>
      <c r="H1368" s="15">
        <f t="shared" si="43"/>
        <v>8.451818712016566</v>
      </c>
    </row>
    <row r="1369" spans="2:8" x14ac:dyDescent="0.25">
      <c r="B1369" s="15">
        <v>1366</v>
      </c>
      <c r="C1369" s="15">
        <f>(Data!$G$5-B1369)/Data!$G$5</f>
        <v>8.9333333333333334E-2</v>
      </c>
      <c r="D1369" s="15">
        <f>Data!$C$11^2/((Parameters!$E$4+Parameters!$E$6/C1369)^2+(Parameters!$E$5+Parameters!$E$7)^2)</f>
        <v>77.766677580899028</v>
      </c>
      <c r="E1369" s="15">
        <f t="shared" si="42"/>
        <v>8.8185416924171207</v>
      </c>
      <c r="F1369" s="15">
        <f>3/(Data!$G$5*PI()/30)*D1369*Parameters!$E$6/C1369</f>
        <v>58.782102044198766</v>
      </c>
      <c r="G1369" s="15">
        <f>Data!$C$11/((((SQRT((Parameters!$E$6/C1369)^2+(Parameters!$E$7)^2))*1/(Parameters!$E$8))/((SQRT((Parameters!$E$6/C1369)^2+(Parameters!$E$7)^2))+1/(Parameters!$E$8)))+(SQRT((Parameters!$E$4)^2+(Parameters!$E$5)^2)))</f>
        <v>10.622515943269349</v>
      </c>
      <c r="H1369" s="15">
        <f t="shared" si="43"/>
        <v>8.4086142548117149</v>
      </c>
    </row>
    <row r="1370" spans="2:8" x14ac:dyDescent="0.25">
      <c r="B1370" s="15">
        <v>1367</v>
      </c>
      <c r="C1370" s="15">
        <f>(Data!$G$5-B1370)/Data!$G$5</f>
        <v>8.8666666666666671E-2</v>
      </c>
      <c r="D1370" s="15">
        <f>Data!$C$11^2/((Parameters!$E$4+Parameters!$E$6/C1370)^2+(Parameters!$E$5+Parameters!$E$7)^2)</f>
        <v>76.730996639987623</v>
      </c>
      <c r="E1370" s="15">
        <f t="shared" si="42"/>
        <v>8.7596230877810957</v>
      </c>
      <c r="F1370" s="15">
        <f>3/(Data!$G$5*PI()/30)*D1370*Parameters!$E$6/C1370</f>
        <v>58.435338470066668</v>
      </c>
      <c r="G1370" s="15">
        <f>Data!$C$11/((((SQRT((Parameters!$E$6/C1370)^2+(Parameters!$E$7)^2))*1/(Parameters!$E$8))/((SQRT((Parameters!$E$6/C1370)^2+(Parameters!$E$7)^2))+1/(Parameters!$E$8)))+(SQRT((Parameters!$E$4)^2+(Parameters!$E$5)^2)))</f>
        <v>10.572135786328516</v>
      </c>
      <c r="H1370" s="15">
        <f t="shared" si="43"/>
        <v>8.3651300358353868</v>
      </c>
    </row>
    <row r="1371" spans="2:8" x14ac:dyDescent="0.25">
      <c r="B1371" s="15">
        <v>1368</v>
      </c>
      <c r="C1371" s="15">
        <f>(Data!$G$5-B1371)/Data!$G$5</f>
        <v>8.7999999999999995E-2</v>
      </c>
      <c r="D1371" s="15">
        <f>Data!$C$11^2/((Parameters!$E$4+Parameters!$E$6/C1371)^2+(Parameters!$E$5+Parameters!$E$7)^2)</f>
        <v>75.700273684649162</v>
      </c>
      <c r="E1371" s="15">
        <f t="shared" si="42"/>
        <v>8.7005904216121532</v>
      </c>
      <c r="F1371" s="15">
        <f>3/(Data!$G$5*PI()/30)*D1371*Parameters!$E$6/C1371</f>
        <v>58.087125315703901</v>
      </c>
      <c r="G1371" s="15">
        <f>Data!$C$11/((((SQRT((Parameters!$E$6/C1371)^2+(Parameters!$E$7)^2))*1/(Parameters!$E$8))/((SQRT((Parameters!$E$6/C1371)^2+(Parameters!$E$7)^2))+1/(Parameters!$E$8)))+(SQRT((Parameters!$E$4)^2+(Parameters!$E$5)^2)))</f>
        <v>10.521652763674915</v>
      </c>
      <c r="H1371" s="15">
        <f t="shared" si="43"/>
        <v>8.3213655288944057</v>
      </c>
    </row>
    <row r="1372" spans="2:8" x14ac:dyDescent="0.25">
      <c r="B1372" s="15">
        <v>1369</v>
      </c>
      <c r="C1372" s="15">
        <f>(Data!$G$5-B1372)/Data!$G$5</f>
        <v>8.7333333333333332E-2</v>
      </c>
      <c r="D1372" s="15">
        <f>Data!$C$11^2/((Parameters!$E$4+Parameters!$E$6/C1372)^2+(Parameters!$E$5+Parameters!$E$7)^2)</f>
        <v>74.674551073789203</v>
      </c>
      <c r="E1372" s="15">
        <f t="shared" si="42"/>
        <v>8.6414438072459401</v>
      </c>
      <c r="F1372" s="15">
        <f>3/(Data!$G$5*PI()/30)*D1372*Parameters!$E$6/C1372</f>
        <v>57.737462136011416</v>
      </c>
      <c r="G1372" s="15">
        <f>Data!$C$11/((((SQRT((Parameters!$E$6/C1372)^2+(Parameters!$E$7)^2))*1/(Parameters!$E$8))/((SQRT((Parameters!$E$6/C1372)^2+(Parameters!$E$7)^2))+1/(Parameters!$E$8)))+(SQRT((Parameters!$E$4)^2+(Parameters!$E$5)^2)))</f>
        <v>10.47106668667559</v>
      </c>
      <c r="H1372" s="15">
        <f t="shared" si="43"/>
        <v>8.2773202147797154</v>
      </c>
    </row>
    <row r="1373" spans="2:8" x14ac:dyDescent="0.25">
      <c r="B1373" s="15">
        <v>1370</v>
      </c>
      <c r="C1373" s="15">
        <f>(Data!$G$5-B1373)/Data!$G$5</f>
        <v>8.666666666666667E-2</v>
      </c>
      <c r="D1373" s="15">
        <f>Data!$C$11^2/((Parameters!$E$4+Parameters!$E$6/C1373)^2+(Parameters!$E$5+Parameters!$E$7)^2)</f>
        <v>73.653871248817595</v>
      </c>
      <c r="E1373" s="15">
        <f t="shared" si="42"/>
        <v>8.5821833614073757</v>
      </c>
      <c r="F1373" s="15">
        <f>3/(Data!$G$5*PI()/30)*D1373*Parameters!$E$6/C1373</f>
        <v>57.386348536476909</v>
      </c>
      <c r="G1373" s="15">
        <f>Data!$C$11/((((SQRT((Parameters!$E$6/C1373)^2+(Parameters!$E$7)^2))*1/(Parameters!$E$8))/((SQRT((Parameters!$E$6/C1373)^2+(Parameters!$E$7)^2))+1/(Parameters!$E$8)))+(SQRT((Parameters!$E$4)^2+(Parameters!$E$5)^2)))</f>
        <v>10.420377366485722</v>
      </c>
      <c r="H1373" s="15">
        <f t="shared" si="43"/>
        <v>8.2329935813532895</v>
      </c>
    </row>
    <row r="1374" spans="2:8" x14ac:dyDescent="0.25">
      <c r="B1374" s="15">
        <v>1371</v>
      </c>
      <c r="C1374" s="15">
        <f>(Data!$G$5-B1374)/Data!$G$5</f>
        <v>8.5999999999999993E-2</v>
      </c>
      <c r="D1374" s="15">
        <f>Data!$C$11^2/((Parameters!$E$4+Parameters!$E$6/C1374)^2+(Parameters!$E$5+Parameters!$E$7)^2)</f>
        <v>72.638276731688975</v>
      </c>
      <c r="E1374" s="15">
        <f t="shared" si="42"/>
        <v>8.5228092042289063</v>
      </c>
      <c r="F1374" s="15">
        <f>3/(Data!$G$5*PI()/30)*D1374*Parameters!$E$6/C1374</f>
        <v>57.033784173596914</v>
      </c>
      <c r="G1374" s="15">
        <f>Data!$C$11/((((SQRT((Parameters!$E$6/C1374)^2+(Parameters!$E$7)^2))*1/(Parameters!$E$8))/((SQRT((Parameters!$E$6/C1374)^2+(Parameters!$E$7)^2))+1/(Parameters!$E$8)))+(SQRT((Parameters!$E$4)^2+(Parameters!$E$5)^2)))</f>
        <v>10.369584614048856</v>
      </c>
      <c r="H1374" s="15">
        <f t="shared" si="43"/>
        <v>8.1883851236352445</v>
      </c>
    </row>
    <row r="1375" spans="2:8" x14ac:dyDescent="0.25">
      <c r="B1375" s="15">
        <v>1372</v>
      </c>
      <c r="C1375" s="15">
        <f>(Data!$G$5-B1375)/Data!$G$5</f>
        <v>8.533333333333333E-2</v>
      </c>
      <c r="D1375" s="15">
        <f>Data!$C$11^2/((Parameters!$E$4+Parameters!$E$6/C1375)^2+(Parameters!$E$5+Parameters!$E$7)^2)</f>
        <v>71.627810122917154</v>
      </c>
      <c r="E1375" s="15">
        <f t="shared" si="42"/>
        <v>8.463321459268645</v>
      </c>
      <c r="F1375" s="15">
        <f>3/(Data!$G$5*PI()/30)*D1375*Parameters!$E$6/C1375</f>
        <v>56.679768755298014</v>
      </c>
      <c r="G1375" s="15">
        <f>Data!$C$11/((((SQRT((Parameters!$E$6/C1375)^2+(Parameters!$E$7)^2))*1/(Parameters!$E$8))/((SQRT((Parameters!$E$6/C1375)^2+(Parameters!$E$7)^2))+1/(Parameters!$E$8)))+(SQRT((Parameters!$E$4)^2+(Parameters!$E$5)^2)))</f>
        <v>10.318688240097075</v>
      </c>
      <c r="H1375" s="15">
        <f t="shared" si="43"/>
        <v>8.1434943438910263</v>
      </c>
    </row>
    <row r="1376" spans="2:8" x14ac:dyDescent="0.25">
      <c r="B1376" s="15">
        <v>1373</v>
      </c>
      <c r="C1376" s="15">
        <f>(Data!$G$5-B1376)/Data!$G$5</f>
        <v>8.4666666666666668E-2</v>
      </c>
      <c r="D1376" s="15">
        <f>Data!$C$11^2/((Parameters!$E$4+Parameters!$E$6/C1376)^2+(Parameters!$E$5+Parameters!$E$7)^2)</f>
        <v>70.622514099563702</v>
      </c>
      <c r="E1376" s="15">
        <f t="shared" si="42"/>
        <v>8.4037202535284159</v>
      </c>
      <c r="F1376" s="15">
        <f>3/(Data!$G$5*PI()/30)*D1376*Parameters!$E$6/C1376</f>
        <v>56.324302041357669</v>
      </c>
      <c r="G1376" s="15">
        <f>Data!$C$11/((((SQRT((Parameters!$E$6/C1376)^2+(Parameters!$E$7)^2))*1/(Parameters!$E$8))/((SQRT((Parameters!$E$6/C1376)^2+(Parameters!$E$7)^2))+1/(Parameters!$E$8)))+(SQRT((Parameters!$E$4)^2+(Parameters!$E$5)^2)))</f>
        <v>10.267688055151231</v>
      </c>
      <c r="H1376" s="15">
        <f t="shared" si="43"/>
        <v>8.0983207517188873</v>
      </c>
    </row>
    <row r="1377" spans="2:8" x14ac:dyDescent="0.25">
      <c r="B1377" s="15">
        <v>1374</v>
      </c>
      <c r="C1377" s="15">
        <f>(Data!$G$5-B1377)/Data!$G$5</f>
        <v>8.4000000000000005E-2</v>
      </c>
      <c r="D1377" s="15">
        <f>Data!$C$11^2/((Parameters!$E$4+Parameters!$E$6/C1377)^2+(Parameters!$E$5+Parameters!$E$7)^2)</f>
        <v>69.62243141320036</v>
      </c>
      <c r="E1377" s="15">
        <f t="shared" si="42"/>
        <v>8.3440057174716973</v>
      </c>
      <c r="F1377" s="15">
        <f>3/(Data!$G$5*PI()/30)*D1377*Parameters!$E$6/C1377</f>
        <v>55.967383843823647</v>
      </c>
      <c r="G1377" s="15">
        <f>Data!$C$11/((((SQRT((Parameters!$E$6/C1377)^2+(Parameters!$E$7)^2))*1/(Parameters!$E$8))/((SQRT((Parameters!$E$6/C1377)^2+(Parameters!$E$7)^2))+1/(Parameters!$E$8)))+(SQRT((Parameters!$E$4)^2+(Parameters!$E$5)^2)))</f>
        <v>10.21658386952114</v>
      </c>
      <c r="H1377" s="15">
        <f t="shared" si="43"/>
        <v>8.0528638641373576</v>
      </c>
    </row>
    <row r="1378" spans="2:8" x14ac:dyDescent="0.25">
      <c r="B1378" s="15">
        <v>1375</v>
      </c>
      <c r="C1378" s="15">
        <f>(Data!$G$5-B1378)/Data!$G$5</f>
        <v>8.3333333333333329E-2</v>
      </c>
      <c r="D1378" s="15">
        <f>Data!$C$11^2/((Parameters!$E$4+Parameters!$E$6/C1378)^2+(Parameters!$E$5+Parameters!$E$7)^2)</f>
        <v>68.627604887845735</v>
      </c>
      <c r="E1378" s="15">
        <f t="shared" si="42"/>
        <v>8.2841779850414685</v>
      </c>
      <c r="F1378" s="15">
        <f>3/(Data!$G$5*PI()/30)*D1378*Parameters!$E$6/C1378</f>
        <v>55.609014027433034</v>
      </c>
      <c r="G1378" s="15">
        <f>Data!$C$11/((((SQRT((Parameters!$E$6/C1378)^2+(Parameters!$E$7)^2))*1/(Parameters!$E$8))/((SQRT((Parameters!$E$6/C1378)^2+(Parameters!$E$7)^2))+1/(Parameters!$E$8)))+(SQRT((Parameters!$E$4)^2+(Parameters!$E$5)^2)))</f>
        <v>10.165375493305788</v>
      </c>
      <c r="H1378" s="15">
        <f t="shared" si="43"/>
        <v>8.0071232056729542</v>
      </c>
    </row>
    <row r="1379" spans="2:8" x14ac:dyDescent="0.25">
      <c r="B1379" s="15">
        <v>1376</v>
      </c>
      <c r="C1379" s="15">
        <f>(Data!$G$5-B1379)/Data!$G$5</f>
        <v>8.2666666666666666E-2</v>
      </c>
      <c r="D1379" s="15">
        <f>Data!$C$11^2/((Parameters!$E$4+Parameters!$E$6/C1379)^2+(Parameters!$E$5+Parameters!$E$7)^2)</f>
        <v>67.638077417875806</v>
      </c>
      <c r="E1379" s="15">
        <f t="shared" si="42"/>
        <v>8.2242371936779524</v>
      </c>
      <c r="F1379" s="15">
        <f>3/(Data!$G$5*PI()/30)*D1379*Parameters!$E$6/C1379</f>
        <v>55.249192510029992</v>
      </c>
      <c r="G1379" s="15">
        <f>Data!$C$11/((((SQRT((Parameters!$E$6/C1379)^2+(Parameters!$E$7)^2))*1/(Parameters!$E$8))/((SQRT((Parameters!$E$6/C1379)^2+(Parameters!$E$7)^2))+1/(Parameters!$E$8)))+(SQRT((Parameters!$E$4)^2+(Parameters!$E$5)^2)))</f>
        <v>10.114062736393555</v>
      </c>
      <c r="H1379" s="15">
        <f t="shared" si="43"/>
        <v>7.961098308447971</v>
      </c>
    </row>
    <row r="1380" spans="2:8" x14ac:dyDescent="0.25">
      <c r="B1380" s="15">
        <v>1377</v>
      </c>
      <c r="C1380" s="15">
        <f>(Data!$G$5-B1380)/Data!$G$5</f>
        <v>8.2000000000000003E-2</v>
      </c>
      <c r="D1380" s="15">
        <f>Data!$C$11^2/((Parameters!$E$4+Parameters!$E$6/C1380)^2+(Parameters!$E$5+Parameters!$E$7)^2)</f>
        <v>66.653891965908315</v>
      </c>
      <c r="E1380" s="15">
        <f t="shared" si="42"/>
        <v>8.1641834843362204</v>
      </c>
      <c r="F1380" s="15">
        <f>3/(Data!$G$5*PI()/30)*D1380*Parameters!$E$6/C1380</f>
        <v>54.887919262982443</v>
      </c>
      <c r="G1380" s="15">
        <f>Data!$C$11/((((SQRT((Parameters!$E$6/C1380)^2+(Parameters!$E$7)^2))*1/(Parameters!$E$8))/((SQRT((Parameters!$E$6/C1380)^2+(Parameters!$E$7)^2))+1/(Parameters!$E$8)))+(SQRT((Parameters!$E$4)^2+(Parameters!$E$5)^2)))</f>
        <v>10.062645408462402</v>
      </c>
      <c r="H1380" s="15">
        <f t="shared" si="43"/>
        <v>7.9147887122683631</v>
      </c>
    </row>
    <row r="1381" spans="2:8" x14ac:dyDescent="0.25">
      <c r="B1381" s="15">
        <v>1378</v>
      </c>
      <c r="C1381" s="15">
        <f>(Data!$G$5-B1381)/Data!$G$5</f>
        <v>8.1333333333333327E-2</v>
      </c>
      <c r="D1381" s="15">
        <f>Data!$C$11^2/((Parameters!$E$4+Parameters!$E$6/C1381)^2+(Parameters!$E$5+Parameters!$E$7)^2)</f>
        <v>65.675091560661357</v>
      </c>
      <c r="E1381" s="15">
        <f t="shared" si="42"/>
        <v>8.1040170015037205</v>
      </c>
      <c r="F1381" s="15">
        <f>3/(Data!$G$5*PI()/30)*D1381*Parameters!$E$6/C1381</f>
        <v>54.525194311597851</v>
      </c>
      <c r="G1381" s="15">
        <f>Data!$C$11/((((SQRT((Parameters!$E$6/C1381)^2+(Parameters!$E$7)^2))*1/(Parameters!$E$8))/((SQRT((Parameters!$E$6/C1381)^2+(Parameters!$E$7)^2))+1/(Parameters!$E$8)))+(SQRT((Parameters!$E$4)^2+(Parameters!$E$5)^2)))</f>
        <v>10.011123318980097</v>
      </c>
      <c r="H1381" s="15">
        <f t="shared" si="43"/>
        <v>7.8681939647117769</v>
      </c>
    </row>
    <row r="1382" spans="2:8" x14ac:dyDescent="0.25">
      <c r="B1382" s="15">
        <v>1379</v>
      </c>
      <c r="C1382" s="15">
        <f>(Data!$G$5-B1382)/Data!$G$5</f>
        <v>8.0666666666666664E-2</v>
      </c>
      <c r="D1382" s="15">
        <f>Data!$C$11^2/((Parameters!$E$4+Parameters!$E$6/C1382)^2+(Parameters!$E$5+Parameters!$E$7)^2)</f>
        <v>64.70171929478586</v>
      </c>
      <c r="E1382" s="15">
        <f t="shared" si="42"/>
        <v>8.0437378932176706</v>
      </c>
      <c r="F1382" s="15">
        <f>3/(Data!$G$5*PI()/30)*D1382*Parameters!$E$6/C1382</f>
        <v>54.161017735537598</v>
      </c>
      <c r="G1382" s="15">
        <f>Data!$C$11/((((SQRT((Parameters!$E$6/C1382)^2+(Parameters!$E$7)^2))*1/(Parameters!$E$8))/((SQRT((Parameters!$E$6/C1382)^2+(Parameters!$E$7)^2))+1/(Parameters!$E$8)))+(SQRT((Parameters!$E$4)^2+(Parameters!$E$5)^2)))</f>
        <v>9.9594962772044173</v>
      </c>
      <c r="H1382" s="15">
        <f t="shared" si="43"/>
        <v>7.8213136212156282</v>
      </c>
    </row>
    <row r="1383" spans="2:8" x14ac:dyDescent="0.25">
      <c r="B1383" s="15">
        <v>1380</v>
      </c>
      <c r="C1383" s="15">
        <f>(Data!$G$5-B1383)/Data!$G$5</f>
        <v>0.08</v>
      </c>
      <c r="D1383" s="15">
        <f>Data!$C$11^2/((Parameters!$E$4+Parameters!$E$6/C1383)^2+(Parameters!$E$5+Parameters!$E$7)^2)</f>
        <v>63.733818322671901</v>
      </c>
      <c r="E1383" s="15">
        <f t="shared" si="42"/>
        <v>7.9833463110823333</v>
      </c>
      <c r="F1383" s="15">
        <f>3/(Data!$G$5*PI()/30)*D1383*Parameters!$E$6/C1383</f>
        <v>53.79538966923031</v>
      </c>
      <c r="G1383" s="15">
        <f>Data!$C$11/((((SQRT((Parameters!$E$6/C1383)^2+(Parameters!$E$7)^2))*1/(Parameters!$E$8))/((SQRT((Parameters!$E$6/C1383)^2+(Parameters!$E$7)^2))+1/(Parameters!$E$8)))+(SQRT((Parameters!$E$4)^2+(Parameters!$E$5)^2)))</f>
        <v>9.907764092183367</v>
      </c>
      <c r="H1383" s="15">
        <f t="shared" si="43"/>
        <v>7.7741472451652927</v>
      </c>
    </row>
    <row r="1384" spans="2:8" x14ac:dyDescent="0.25">
      <c r="B1384" s="15">
        <v>1381</v>
      </c>
      <c r="C1384" s="15">
        <f>(Data!$G$5-B1384)/Data!$G$5</f>
        <v>7.9333333333333339E-2</v>
      </c>
      <c r="D1384" s="15">
        <f>Data!$C$11^2/((Parameters!$E$4+Parameters!$E$6/C1384)^2+(Parameters!$E$5+Parameters!$E$7)^2)</f>
        <v>62.771431858229192</v>
      </c>
      <c r="E1384" s="15">
        <f t="shared" si="42"/>
        <v>7.9228424102861714</v>
      </c>
      <c r="F1384" s="15">
        <f>3/(Data!$G$5*PI()/30)*D1384*Parameters!$E$6/C1384</f>
        <v>53.428310302283656</v>
      </c>
      <c r="G1384" s="15">
        <f>Data!$C$11/((((SQRT((Parameters!$E$6/C1384)^2+(Parameters!$E$7)^2))*1/(Parameters!$E$8))/((SQRT((Parameters!$E$6/C1384)^2+(Parameters!$E$7)^2))+1/(Parameters!$E$8)))+(SQRT((Parameters!$E$4)^2+(Parameters!$E$5)^2)))</f>
        <v>9.8559265727553846</v>
      </c>
      <c r="H1384" s="15">
        <f t="shared" si="43"/>
        <v>7.7266944079823405</v>
      </c>
    </row>
    <row r="1385" spans="2:8" x14ac:dyDescent="0.25">
      <c r="B1385" s="15">
        <v>1382</v>
      </c>
      <c r="C1385" s="15">
        <f>(Data!$G$5-B1385)/Data!$G$5</f>
        <v>7.8666666666666663E-2</v>
      </c>
      <c r="D1385" s="15">
        <f>Data!$C$11^2/((Parameters!$E$4+Parameters!$E$6/C1385)^2+(Parameters!$E$5+Parameters!$E$7)^2)</f>
        <v>61.814603172641412</v>
      </c>
      <c r="E1385" s="15">
        <f t="shared" si="42"/>
        <v>7.8622263496188793</v>
      </c>
      <c r="F1385" s="15">
        <f>3/(Data!$G$5*PI()/30)*D1385*Parameters!$E$6/C1385</f>
        <v>53.059779879894968</v>
      </c>
      <c r="G1385" s="15">
        <f>Data!$C$11/((((SQRT((Parameters!$E$6/C1385)^2+(Parameters!$E$7)^2))*1/(Parameters!$E$8))/((SQRT((Parameters!$E$6/C1385)^2+(Parameters!$E$7)^2))+1/(Parameters!$E$8)))+(SQRT((Parameters!$E$4)^2+(Parameters!$E$5)^2)))</f>
        <v>9.8039835275495495</v>
      </c>
      <c r="H1385" s="15">
        <f t="shared" si="43"/>
        <v>7.6789546892128504</v>
      </c>
    </row>
    <row r="1386" spans="2:8" x14ac:dyDescent="0.25">
      <c r="B1386" s="15">
        <v>1383</v>
      </c>
      <c r="C1386" s="15">
        <f>(Data!$G$5-B1386)/Data!$G$5</f>
        <v>7.8E-2</v>
      </c>
      <c r="D1386" s="15">
        <f>Data!$C$11^2/((Parameters!$E$4+Parameters!$E$6/C1386)^2+(Parameters!$E$5+Parameters!$E$7)^2)</f>
        <v>60.863375592094663</v>
      </c>
      <c r="E1386" s="15">
        <f t="shared" si="42"/>
        <v>7.8014982914882873</v>
      </c>
      <c r="F1386" s="15">
        <f>3/(Data!$G$5*PI()/30)*D1386*Parameters!$E$6/C1386</f>
        <v>52.689798703260315</v>
      </c>
      <c r="G1386" s="15">
        <f>Data!$C$11/((((SQRT((Parameters!$E$6/C1386)^2+(Parameters!$E$7)^2))*1/(Parameters!$E$8))/((SQRT((Parameters!$E$6/C1386)^2+(Parameters!$E$7)^2))+1/(Parameters!$E$8)))+(SQRT((Parameters!$E$4)^2+(Parameters!$E$5)^2)))</f>
        <v>9.7519347649858084</v>
      </c>
      <c r="H1386" s="15">
        <f t="shared" si="43"/>
        <v>7.6309276766157588</v>
      </c>
    </row>
    <row r="1387" spans="2:8" x14ac:dyDescent="0.25">
      <c r="B1387" s="15">
        <v>1384</v>
      </c>
      <c r="C1387" s="15">
        <f>(Data!$G$5-B1387)/Data!$G$5</f>
        <v>7.7333333333333337E-2</v>
      </c>
      <c r="D1387" s="15">
        <f>Data!$C$11^2/((Parameters!$E$4+Parameters!$E$6/C1387)^2+(Parameters!$E$5+Parameters!$E$7)^2)</f>
        <v>59.917792495479837</v>
      </c>
      <c r="E1387" s="15">
        <f t="shared" si="42"/>
        <v>7.740658401937127</v>
      </c>
      <c r="F1387" s="15">
        <f>3/(Data!$G$5*PI()/30)*D1387*Parameters!$E$6/C1387</f>
        <v>52.31836712998205</v>
      </c>
      <c r="G1387" s="15">
        <f>Data!$C$11/((((SQRT((Parameters!$E$6/C1387)^2+(Parameters!$E$7)^2))*1/(Parameters!$E$8))/((SQRT((Parameters!$E$6/C1387)^2+(Parameters!$E$7)^2))+1/(Parameters!$E$8)))+(SQRT((Parameters!$E$4)^2+(Parameters!$E$5)^2)))</f>
        <v>9.6997800932751783</v>
      </c>
      <c r="H1387" s="15">
        <f t="shared" si="43"/>
        <v>7.5826129662512534</v>
      </c>
    </row>
    <row r="1388" spans="2:8" x14ac:dyDescent="0.25">
      <c r="B1388" s="15">
        <v>1385</v>
      </c>
      <c r="C1388" s="15">
        <f>(Data!$G$5-B1388)/Data!$G$5</f>
        <v>7.6666666666666661E-2</v>
      </c>
      <c r="D1388" s="15">
        <f>Data!$C$11^2/((Parameters!$E$4+Parameters!$E$6/C1388)^2+(Parameters!$E$5+Parameters!$E$7)^2)</f>
        <v>58.977897312069054</v>
      </c>
      <c r="E1388" s="15">
        <f t="shared" si="42"/>
        <v>7.6797068506596693</v>
      </c>
      <c r="F1388" s="15">
        <f>3/(Data!$G$5*PI()/30)*D1388*Parameters!$E$6/C1388</f>
        <v>51.945485574474709</v>
      </c>
      <c r="G1388" s="15">
        <f>Data!$C$11/((((SQRT((Parameters!$E$6/C1388)^2+(Parameters!$E$7)^2))*1/(Parameters!$E$8))/((SQRT((Parameters!$E$6/C1388)^2+(Parameters!$E$7)^2))+1/(Parameters!$E$8)))+(SQRT((Parameters!$E$4)^2+(Parameters!$E$5)^2)))</f>
        <v>9.6475193204199705</v>
      </c>
      <c r="H1388" s="15">
        <f t="shared" si="43"/>
        <v>7.5340101625691736</v>
      </c>
    </row>
    <row r="1389" spans="2:8" x14ac:dyDescent="0.25">
      <c r="B1389" s="15">
        <v>1386</v>
      </c>
      <c r="C1389" s="15">
        <f>(Data!$G$5-B1389)/Data!$G$5</f>
        <v>7.5999999999999998E-2</v>
      </c>
      <c r="D1389" s="15">
        <f>Data!$C$11^2/((Parameters!$E$4+Parameters!$E$6/C1389)^2+(Parameters!$E$5+Parameters!$E$7)^2)</f>
        <v>58.043733519166373</v>
      </c>
      <c r="E1389" s="15">
        <f t="shared" si="42"/>
        <v>7.61864381101823</v>
      </c>
      <c r="F1389" s="15">
        <f>3/(Data!$G$5*PI()/30)*D1389*Parameters!$E$6/C1389</f>
        <v>51.571154508369482</v>
      </c>
      <c r="G1389" s="15">
        <f>Data!$C$11/((((SQRT((Parameters!$E$6/C1389)^2+(Parameters!$E$7)^2))*1/(Parameters!$E$8))/((SQRT((Parameters!$E$6/C1389)^2+(Parameters!$E$7)^2))+1/(Parameters!$E$8)))+(SQRT((Parameters!$E$4)^2+(Parameters!$E$5)^2)))</f>
        <v>9.5951522542139855</v>
      </c>
      <c r="H1389" s="15">
        <f t="shared" si="43"/>
        <v>7.4851188784974632</v>
      </c>
    </row>
    <row r="1390" spans="2:8" x14ac:dyDescent="0.25">
      <c r="B1390" s="15">
        <v>1387</v>
      </c>
      <c r="C1390" s="15">
        <f>(Data!$G$5-B1390)/Data!$G$5</f>
        <v>7.5333333333333335E-2</v>
      </c>
      <c r="D1390" s="15">
        <f>Data!$C$11^2/((Parameters!$E$4+Parameters!$E$6/C1390)^2+(Parameters!$E$5+Parameters!$E$7)^2)</f>
        <v>57.115344639732278</v>
      </c>
      <c r="E1390" s="15">
        <f t="shared" si="42"/>
        <v>7.557469460059516</v>
      </c>
      <c r="F1390" s="15">
        <f>3/(Data!$G$5*PI()/30)*D1390*Parameters!$E$6/C1390</f>
        <v>51.195374460916668</v>
      </c>
      <c r="G1390" s="15">
        <f>Data!$C$11/((((SQRT((Parameters!$E$6/C1390)^2+(Parameters!$E$7)^2))*1/(Parameters!$E$8))/((SQRT((Parameters!$E$6/C1390)^2+(Parameters!$E$7)^2))+1/(Parameters!$E$8)))+(SQRT((Parameters!$E$4)^2+(Parameters!$E$5)^2)))</f>
        <v>9.5426787022427551</v>
      </c>
      <c r="H1390" s="15">
        <f t="shared" si="43"/>
        <v>7.4359387355305833</v>
      </c>
    </row>
    <row r="1391" spans="2:8" x14ac:dyDescent="0.25">
      <c r="B1391" s="15">
        <v>1388</v>
      </c>
      <c r="C1391" s="15">
        <f>(Data!$G$5-B1391)/Data!$G$5</f>
        <v>7.4666666666666673E-2</v>
      </c>
      <c r="D1391" s="15">
        <f>Data!$C$11^2/((Parameters!$E$4+Parameters!$E$6/C1391)^2+(Parameters!$E$5+Parameters!$E$7)^2)</f>
        <v>56.192774239982604</v>
      </c>
      <c r="E1391" s="15">
        <f t="shared" si="42"/>
        <v>7.4961839785308504</v>
      </c>
      <c r="F1391" s="15">
        <f>3/(Data!$G$5*PI()/30)*D1391*Parameters!$E$6/C1391</f>
        <v>50.818146019386475</v>
      </c>
      <c r="G1391" s="15">
        <f>Data!$C$11/((((SQRT((Parameters!$E$6/C1391)^2+(Parameters!$E$7)^2))*1/(Parameters!$E$8))/((SQRT((Parameters!$E$6/C1391)^2+(Parameters!$E$7)^2))+1/(Parameters!$E$8)))+(SQRT((Parameters!$E$4)^2+(Parameters!$E$5)^2)))</f>
        <v>9.4900984718837442</v>
      </c>
      <c r="H1391" s="15">
        <f t="shared" si="43"/>
        <v>7.3864693638179473</v>
      </c>
    </row>
    <row r="1392" spans="2:8" x14ac:dyDescent="0.25">
      <c r="B1392" s="15">
        <v>1389</v>
      </c>
      <c r="C1392" s="15">
        <f>(Data!$G$5-B1392)/Data!$G$5</f>
        <v>7.3999999999999996E-2</v>
      </c>
      <c r="D1392" s="15">
        <f>Data!$C$11^2/((Parameters!$E$4+Parameters!$E$6/C1392)^2+(Parameters!$E$5+Parameters!$E$7)^2)</f>
        <v>55.276065926961522</v>
      </c>
      <c r="E1392" s="15">
        <f t="shared" si="42"/>
        <v>7.4347875508962273</v>
      </c>
      <c r="F1392" s="15">
        <f>3/(Data!$G$5*PI()/30)*D1392*Parameters!$E$6/C1392</f>
        <v>50.439469829467924</v>
      </c>
      <c r="G1392" s="15">
        <f>Data!$C$11/((((SQRT((Parameters!$E$6/C1392)^2+(Parameters!$E$7)^2))*1/(Parameters!$E$8))/((SQRT((Parameters!$E$6/C1392)^2+(Parameters!$E$7)^2))+1/(Parameters!$E$8)))+(SQRT((Parameters!$E$4)^2+(Parameters!$E$5)^2)))</f>
        <v>9.4374113703065632</v>
      </c>
      <c r="H1392" s="15">
        <f t="shared" si="43"/>
        <v>7.3367104022523071</v>
      </c>
    </row>
    <row r="1393" spans="2:8" x14ac:dyDescent="0.25">
      <c r="B1393" s="15">
        <v>1390</v>
      </c>
      <c r="C1393" s="15">
        <f>(Data!$G$5-B1393)/Data!$G$5</f>
        <v>7.3333333333333334E-2</v>
      </c>
      <c r="D1393" s="15">
        <f>Data!$C$11^2/((Parameters!$E$4+Parameters!$E$6/C1393)^2+(Parameters!$E$5+Parameters!$E$7)^2)</f>
        <v>54.365263346088902</v>
      </c>
      <c r="E1393" s="15">
        <f t="shared" si="42"/>
        <v>7.373280365352243</v>
      </c>
      <c r="F1393" s="15">
        <f>3/(Data!$G$5*PI()/30)*D1393*Parameters!$E$6/C1393</f>
        <v>50.059346595665801</v>
      </c>
      <c r="G1393" s="15">
        <f>Data!$C$11/((((SQRT((Parameters!$E$6/C1393)^2+(Parameters!$E$7)^2))*1/(Parameters!$E$8))/((SQRT((Parameters!$E$6/C1393)^2+(Parameters!$E$7)^2))+1/(Parameters!$E$8)))+(SQRT((Parameters!$E$4)^2+(Parameters!$E$5)^2)))</f>
        <v>9.3846172044731926</v>
      </c>
      <c r="H1393" s="15">
        <f t="shared" si="43"/>
        <v>7.2866614985581322</v>
      </c>
    </row>
    <row r="1394" spans="2:8" x14ac:dyDescent="0.25">
      <c r="B1394" s="15">
        <v>1391</v>
      </c>
      <c r="C1394" s="15">
        <f>(Data!$G$5-B1394)/Data!$G$5</f>
        <v>7.2666666666666671E-2</v>
      </c>
      <c r="D1394" s="15">
        <f>Data!$C$11^2/((Parameters!$E$4+Parameters!$E$6/C1394)^2+(Parameters!$E$5+Parameters!$E$7)^2)</f>
        <v>53.46041017868184</v>
      </c>
      <c r="E1394" s="15">
        <f t="shared" si="42"/>
        <v>7.311662613843847</v>
      </c>
      <c r="F1394" s="15">
        <f>3/(Data!$G$5*PI()/30)*D1394*Parameters!$E$6/C1394</f>
        <v>49.677777081695616</v>
      </c>
      <c r="G1394" s="15">
        <f>Data!$C$11/((((SQRT((Parameters!$E$6/C1394)^2+(Parameters!$E$7)^2))*1/(Parameters!$E$8))/((SQRT((Parameters!$E$6/C1394)^2+(Parameters!$E$7)^2))+1/(Parameters!$E$8)))+(SQRT((Parameters!$E$4)^2+(Parameters!$E$5)^2)))</f>
        <v>9.3317157811382039</v>
      </c>
      <c r="H1394" s="15">
        <f t="shared" si="43"/>
        <v>7.2363223093799371</v>
      </c>
    </row>
    <row r="1395" spans="2:8" x14ac:dyDescent="0.25">
      <c r="B1395" s="15">
        <v>1392</v>
      </c>
      <c r="C1395" s="15">
        <f>(Data!$G$5-B1395)/Data!$G$5</f>
        <v>7.1999999999999995E-2</v>
      </c>
      <c r="D1395" s="15">
        <f>Data!$C$11^2/((Parameters!$E$4+Parameters!$E$6/C1395)^2+(Parameters!$E$5+Parameters!$E$7)^2)</f>
        <v>52.561550139450596</v>
      </c>
      <c r="E1395" s="15">
        <f t="shared" si="42"/>
        <v>7.2499344920799524</v>
      </c>
      <c r="F1395" s="15">
        <f>3/(Data!$G$5*PI()/30)*D1395*Parameters!$E$6/C1395</f>
        <v>49.294762110876356</v>
      </c>
      <c r="G1395" s="15">
        <f>Data!$C$11/((((SQRT((Parameters!$E$6/C1395)^2+(Parameters!$E$7)^2))*1/(Parameters!$E$8))/((SQRT((Parameters!$E$6/C1395)^2+(Parameters!$E$7)^2))+1/(Parameters!$E$8)))+(SQRT((Parameters!$E$4)^2+(Parameters!$E$5)^2)))</f>
        <v>9.2787069068489654</v>
      </c>
      <c r="H1395" s="15">
        <f t="shared" si="43"/>
        <v>7.1856925003705348</v>
      </c>
    </row>
    <row r="1396" spans="2:8" x14ac:dyDescent="0.25">
      <c r="B1396" s="15">
        <v>1393</v>
      </c>
      <c r="C1396" s="15">
        <f>(Data!$G$5-B1396)/Data!$G$5</f>
        <v>7.1333333333333332E-2</v>
      </c>
      <c r="D1396" s="15">
        <f>Data!$C$11^2/((Parameters!$E$4+Parameters!$E$6/C1396)^2+(Parameters!$E$5+Parameters!$E$7)^2)</f>
        <v>51.668726973969136</v>
      </c>
      <c r="E1396" s="15">
        <f t="shared" si="42"/>
        <v>7.1880961995488857</v>
      </c>
      <c r="F1396" s="15">
        <f>3/(Data!$G$5*PI()/30)*D1396*Parameters!$E$6/C1396</f>
        <v>48.910302566521246</v>
      </c>
      <c r="G1396" s="15">
        <f>Data!$C$11/((((SQRT((Parameters!$E$6/C1396)^2+(Parameters!$E$7)^2))*1/(Parameters!$E$8))/((SQRT((Parameters!$E$6/C1396)^2+(Parameters!$E$7)^2))+1/(Parameters!$E$8)))+(SQRT((Parameters!$E$4)^2+(Parameters!$E$5)^2)))</f>
        <v>9.2255903879458785</v>
      </c>
      <c r="H1396" s="15">
        <f t="shared" si="43"/>
        <v>7.134771746279239</v>
      </c>
    </row>
    <row r="1397" spans="2:8" x14ac:dyDescent="0.25">
      <c r="B1397" s="15">
        <v>1394</v>
      </c>
      <c r="C1397" s="15">
        <f>(Data!$G$5-B1397)/Data!$G$5</f>
        <v>7.0666666666666669E-2</v>
      </c>
      <c r="D1397" s="15">
        <f>Data!$C$11^2/((Parameters!$E$4+Parameters!$E$6/C1397)^2+(Parameters!$E$5+Parameters!$E$7)^2)</f>
        <v>50.781984456119851</v>
      </c>
      <c r="E1397" s="15">
        <f t="shared" si="42"/>
        <v>7.126147939533662</v>
      </c>
      <c r="F1397" s="15">
        <f>3/(Data!$G$5*PI()/30)*D1397*Parameters!$E$6/C1397</f>
        <v>48.524399392326053</v>
      </c>
      <c r="G1397" s="15">
        <f>Data!$C$11/((((SQRT((Parameters!$E$6/C1397)^2+(Parameters!$E$7)^2))*1/(Parameters!$E$8))/((SQRT((Parameters!$E$6/C1397)^2+(Parameters!$E$7)^2))+1/(Parameters!$E$8)))+(SQRT((Parameters!$E$4)^2+(Parameters!$E$5)^2)))</f>
        <v>9.1723660305625803</v>
      </c>
      <c r="H1397" s="15">
        <f t="shared" si="43"/>
        <v>7.0835597310399745</v>
      </c>
    </row>
    <row r="1398" spans="2:8" x14ac:dyDescent="0.25">
      <c r="B1398" s="15">
        <v>1395</v>
      </c>
      <c r="C1398" s="15">
        <f>(Data!$G$5-B1398)/Data!$G$5</f>
        <v>7.0000000000000007E-2</v>
      </c>
      <c r="D1398" s="15">
        <f>Data!$C$11^2/((Parameters!$E$4+Parameters!$E$6/C1398)^2+(Parameters!$E$5+Parameters!$E$7)^2)</f>
        <v>49.901366385513249</v>
      </c>
      <c r="E1398" s="15">
        <f t="shared" si="42"/>
        <v>7.0640899191271096</v>
      </c>
      <c r="F1398" s="15">
        <f>3/(Data!$G$5*PI()/30)*D1398*Parameters!$E$6/C1398</f>
        <v>48.137053592755336</v>
      </c>
      <c r="G1398" s="15">
        <f>Data!$C$11/((((SQRT((Parameters!$E$6/C1398)^2+(Parameters!$E$7)^2))*1/(Parameters!$E$8))/((SQRT((Parameters!$E$6/C1398)^2+(Parameters!$E$7)^2))+1/(Parameters!$E$8)))+(SQRT((Parameters!$E$4)^2+(Parameters!$E$5)^2)))</f>
        <v>9.1190336406261725</v>
      </c>
      <c r="H1398" s="15">
        <f t="shared" si="43"/>
        <v>7.0320561478593113</v>
      </c>
    </row>
    <row r="1399" spans="2:8" x14ac:dyDescent="0.25">
      <c r="B1399" s="15">
        <v>1396</v>
      </c>
      <c r="C1399" s="15">
        <f>(Data!$G$5-B1399)/Data!$G$5</f>
        <v>6.933333333333333E-2</v>
      </c>
      <c r="D1399" s="15">
        <f>Data!$C$11^2/((Parameters!$E$4+Parameters!$E$6/C1399)^2+(Parameters!$E$5+Parameters!$E$7)^2)</f>
        <v>49.026916584881924</v>
      </c>
      <c r="E1399" s="15">
        <f t="shared" si="42"/>
        <v>7.001922349246807</v>
      </c>
      <c r="F1399" s="15">
        <f>3/(Data!$G$5*PI()/30)*D1399*Parameters!$E$6/C1399</f>
        <v>47.748266233425937</v>
      </c>
      <c r="G1399" s="15">
        <f>Data!$C$11/((((SQRT((Parameters!$E$6/C1399)^2+(Parameters!$E$7)^2))*1/(Parameters!$E$8))/((SQRT((Parameters!$E$6/C1399)^2+(Parameters!$E$7)^2))+1/(Parameters!$E$8)))+(SQRT((Parameters!$E$4)^2+(Parameters!$E$5)^2)))</f>
        <v>9.065593023857442</v>
      </c>
      <c r="H1399" s="15">
        <f t="shared" si="43"/>
        <v>6.9802606993043455</v>
      </c>
    </row>
    <row r="1400" spans="2:8" x14ac:dyDescent="0.25">
      <c r="B1400" s="15">
        <v>1397</v>
      </c>
      <c r="C1400" s="15">
        <f>(Data!$G$5-B1400)/Data!$G$5</f>
        <v>6.8666666666666668E-2</v>
      </c>
      <c r="D1400" s="15">
        <f>Data!$C$11^2/((Parameters!$E$4+Parameters!$E$6/C1400)^2+(Parameters!$E$5+Parameters!$E$7)^2)</f>
        <v>48.158678897449718</v>
      </c>
      <c r="E1400" s="15">
        <f t="shared" si="42"/>
        <v>6.9396454446498721</v>
      </c>
      <c r="F1400" s="15">
        <f>3/(Data!$G$5*PI()/30)*D1400*Parameters!$E$6/C1400</f>
        <v>47.358038441488453</v>
      </c>
      <c r="G1400" s="15">
        <f>Data!$C$11/((((SQRT((Parameters!$E$6/C1400)^2+(Parameters!$E$7)^2))*1/(Parameters!$E$8))/((SQRT((Parameters!$E$6/C1400)^2+(Parameters!$E$7)^2))+1/(Parameters!$E$8)))+(SQRT((Parameters!$E$4)^2+(Parameters!$E$5)^2)))</f>
        <v>9.012043985771081</v>
      </c>
      <c r="H1400" s="15">
        <f t="shared" si="43"/>
        <v>6.928173097390526</v>
      </c>
    </row>
    <row r="1401" spans="2:8" x14ac:dyDescent="0.25">
      <c r="B1401" s="15">
        <v>1398</v>
      </c>
      <c r="C1401" s="15">
        <f>(Data!$G$5-B1401)/Data!$G$5</f>
        <v>6.8000000000000005E-2</v>
      </c>
      <c r="D1401" s="15">
        <f>Data!$C$11^2/((Parameters!$E$4+Parameters!$E$6/C1401)^2+(Parameters!$E$5+Parameters!$E$7)^2)</f>
        <v>47.29669718427526</v>
      </c>
      <c r="E1401" s="15">
        <f t="shared" si="42"/>
        <v>6.8772594239475406</v>
      </c>
      <c r="F1401" s="15">
        <f>3/(Data!$G$5*PI()/30)*D1401*Parameters!$E$6/C1401</f>
        <v>46.966371406005706</v>
      </c>
      <c r="G1401" s="15">
        <f>Data!$C$11/((((SQRT((Parameters!$E$6/C1401)^2+(Parameters!$E$7)^2))*1/(Parameters!$E$8))/((SQRT((Parameters!$E$6/C1401)^2+(Parameters!$E$7)^2))+1/(Parameters!$E$8)))+(SQRT((Parameters!$E$4)^2+(Parameters!$E$5)^2)))</f>
        <v>8.9583863316759036</v>
      </c>
      <c r="H1401" s="15">
        <f t="shared" si="43"/>
        <v>6.8757930636692803</v>
      </c>
    </row>
    <row r="1402" spans="2:8" x14ac:dyDescent="0.25">
      <c r="B1402" s="15">
        <v>1399</v>
      </c>
      <c r="C1402" s="15">
        <f>(Data!$G$5-B1402)/Data!$G$5</f>
        <v>6.7333333333333328E-2</v>
      </c>
      <c r="D1402" s="15">
        <f>Data!$C$11^2/((Parameters!$E$4+Parameters!$E$6/C1402)^2+(Parameters!$E$5+Parameters!$E$7)^2)</f>
        <v>46.441015321570802</v>
      </c>
      <c r="E1402" s="15">
        <f t="shared" si="42"/>
        <v>6.8147645096195948</v>
      </c>
      <c r="F1402" s="15">
        <f>3/(Data!$G$5*PI()/30)*D1402*Parameters!$E$6/C1402</f>
        <v>46.573266378328903</v>
      </c>
      <c r="G1402" s="15">
        <f>Data!$C$11/((((SQRT((Parameters!$E$6/C1402)^2+(Parameters!$E$7)^2))*1/(Parameters!$E$8))/((SQRT((Parameters!$E$6/C1402)^2+(Parameters!$E$7)^2))+1/(Parameters!$E$8)))+(SQRT((Parameters!$E$4)^2+(Parameters!$E$5)^2)))</f>
        <v>8.9046198666750769</v>
      </c>
      <c r="H1402" s="15">
        <f t="shared" si="43"/>
        <v>6.8231203293155396</v>
      </c>
    </row>
    <row r="1403" spans="2:8" x14ac:dyDescent="0.25">
      <c r="B1403" s="15">
        <v>1400</v>
      </c>
      <c r="C1403" s="15">
        <f>(Data!$G$5-B1403)/Data!$G$5</f>
        <v>6.6666666666666666E-2</v>
      </c>
      <c r="D1403" s="15">
        <f>Data!$C$11^2/((Parameters!$E$4+Parameters!$E$6/C1403)^2+(Parameters!$E$5+Parameters!$E$7)^2)</f>
        <v>45.591677197996049</v>
      </c>
      <c r="E1403" s="15">
        <f t="shared" si="42"/>
        <v>6.7521609280286006</v>
      </c>
      <c r="F1403" s="15">
        <f>3/(Data!$G$5*PI()/30)*D1403*Parameters!$E$6/C1403</f>
        <v>46.178724672470977</v>
      </c>
      <c r="G1403" s="15">
        <f>Data!$C$11/((((SQRT((Parameters!$E$6/C1403)^2+(Parameters!$E$7)^2))*1/(Parameters!$E$8))/((SQRT((Parameters!$E$6/C1403)^2+(Parameters!$E$7)^2))+1/(Parameters!$E$8)))+(SQRT((Parameters!$E$4)^2+(Parameters!$E$5)^2)))</f>
        <v>8.8507443956663359</v>
      </c>
      <c r="H1403" s="15">
        <f t="shared" si="43"/>
        <v>6.7701546352150928</v>
      </c>
    </row>
    <row r="1404" spans="2:8" x14ac:dyDescent="0.25">
      <c r="B1404" s="15">
        <v>1401</v>
      </c>
      <c r="C1404" s="15">
        <f>(Data!$G$5-B1404)/Data!$G$5</f>
        <v>6.6000000000000003E-2</v>
      </c>
      <c r="D1404" s="15">
        <f>Data!$C$11^2/((Parameters!$E$4+Parameters!$E$6/C1404)^2+(Parameters!$E$5+Parameters!$E$7)^2)</f>
        <v>44.748726711926956</v>
      </c>
      <c r="E1404" s="15">
        <f t="shared" si="42"/>
        <v>6.689448909433942</v>
      </c>
      <c r="F1404" s="15">
        <f>3/(Data!$G$5*PI()/30)*D1404*Parameters!$E$6/C1404</f>
        <v>45.782747665477103</v>
      </c>
      <c r="G1404" s="15">
        <f>Data!$C$11/((((SQRT((Parameters!$E$6/C1404)^2+(Parameters!$E$7)^2))*1/(Parameters!$E$8))/((SQRT((Parameters!$E$6/C1404)^2+(Parameters!$E$7)^2))+1/(Parameters!$E$8)))+(SQRT((Parameters!$E$4)^2+(Parameters!$E$5)^2)))</f>
        <v>8.7967597233422126</v>
      </c>
      <c r="H1404" s="15">
        <f t="shared" si="43"/>
        <v>6.7168957320517464</v>
      </c>
    </row>
    <row r="1405" spans="2:8" x14ac:dyDescent="0.25">
      <c r="B1405" s="15">
        <v>1402</v>
      </c>
      <c r="C1405" s="15">
        <f>(Data!$G$5-B1405)/Data!$G$5</f>
        <v>6.5333333333333327E-2</v>
      </c>
      <c r="D1405" s="15">
        <f>Data!$C$11^2/((Parameters!$E$4+Parameters!$E$6/C1405)^2+(Parameters!$E$5+Parameters!$E$7)^2)</f>
        <v>43.912207768700071</v>
      </c>
      <c r="E1405" s="15">
        <f t="shared" si="42"/>
        <v>6.6266286880056944</v>
      </c>
      <c r="F1405" s="15">
        <f>3/(Data!$G$5*PI()/30)*D1405*Parameters!$E$6/C1405</f>
        <v>45.385336797792505</v>
      </c>
      <c r="G1405" s="15">
        <f>Data!$C$11/((((SQRT((Parameters!$E$6/C1405)^2+(Parameters!$E$7)^2))*1/(Parameters!$E$8))/((SQRT((Parameters!$E$6/C1405)^2+(Parameters!$E$7)^2))+1/(Parameters!$E$8)))+(SQRT((Parameters!$E$4)^2+(Parameters!$E$5)^2)))</f>
        <v>8.7426656541902492</v>
      </c>
      <c r="H1405" s="15">
        <f t="shared" si="43"/>
        <v>6.6633433803943367</v>
      </c>
    </row>
    <row r="1406" spans="2:8" x14ac:dyDescent="0.25">
      <c r="B1406" s="15">
        <v>1403</v>
      </c>
      <c r="C1406" s="15">
        <f>(Data!$G$5-B1406)/Data!$G$5</f>
        <v>6.4666666666666664E-2</v>
      </c>
      <c r="D1406" s="15">
        <f>Data!$C$11^2/((Parameters!$E$4+Parameters!$E$6/C1406)^2+(Parameters!$E$5+Parameters!$E$7)^2)</f>
        <v>43.082164277832142</v>
      </c>
      <c r="E1406" s="15">
        <f t="shared" si="42"/>
        <v>6.5637005018382837</v>
      </c>
      <c r="F1406" s="15">
        <f>3/(Data!$G$5*PI()/30)*D1406*Parameters!$E$6/C1406</f>
        <v>44.986493573627101</v>
      </c>
      <c r="G1406" s="15">
        <f>Data!$C$11/((((SQRT((Parameters!$E$6/C1406)^2+(Parameters!$E$7)^2))*1/(Parameters!$E$8))/((SQRT((Parameters!$E$6/C1406)^2+(Parameters!$E$7)^2))+1/(Parameters!$E$8)))+(SQRT((Parameters!$E$4)^2+(Parameters!$E$5)^2)))</f>
        <v>8.688461992493238</v>
      </c>
      <c r="H1406" s="15">
        <f t="shared" si="43"/>
        <v>6.6094973507834958</v>
      </c>
    </row>
    <row r="1407" spans="2:8" x14ac:dyDescent="0.25">
      <c r="B1407" s="15">
        <v>1404</v>
      </c>
      <c r="C1407" s="15">
        <f>(Data!$G$5-B1407)/Data!$G$5</f>
        <v>6.4000000000000001E-2</v>
      </c>
      <c r="D1407" s="15">
        <f>Data!$C$11^2/((Parameters!$E$4+Parameters!$E$6/C1407)^2+(Parameters!$E$5+Parameters!$E$7)^2)</f>
        <v>42.258640150215207</v>
      </c>
      <c r="E1407" s="15">
        <f t="shared" si="42"/>
        <v>6.5006645929639539</v>
      </c>
      <c r="F1407" s="15">
        <f>3/(Data!$G$5*PI()/30)*D1407*Parameters!$E$6/C1407</f>
        <v>44.58621956131735</v>
      </c>
      <c r="G1407" s="15">
        <f>Data!$C$11/((((SQRT((Parameters!$E$6/C1407)^2+(Parameters!$E$7)^2))*1/(Parameters!$E$8))/((SQRT((Parameters!$E$6/C1407)^2+(Parameters!$E$7)^2))+1/(Parameters!$E$8)))+(SQRT((Parameters!$E$4)^2+(Parameters!$E$5)^2)))</f>
        <v>8.6341485423294326</v>
      </c>
      <c r="H1407" s="15">
        <f t="shared" si="43"/>
        <v>6.5553574238182426</v>
      </c>
    </row>
    <row r="1408" spans="2:8" x14ac:dyDescent="0.25">
      <c r="B1408" s="15">
        <v>1405</v>
      </c>
      <c r="C1408" s="15">
        <f>(Data!$G$5-B1408)/Data!$G$5</f>
        <v>6.3333333333333339E-2</v>
      </c>
      <c r="D1408" s="15">
        <f>Data!$C$11^2/((Parameters!$E$4+Parameters!$E$6/C1408)^2+(Parameters!$E$5+Parameters!$E$7)^2)</f>
        <v>41.4416792952875</v>
      </c>
      <c r="E1408" s="15">
        <f t="shared" si="42"/>
        <v>6.4375212073660384</v>
      </c>
      <c r="F1408" s="15">
        <f>3/(Data!$G$5*PI()/30)*D1408*Parameters!$E$6/C1408</f>
        <v>44.184516393684852</v>
      </c>
      <c r="G1408" s="15">
        <f>Data!$C$11/((((SQRT((Parameters!$E$6/C1408)^2+(Parameters!$E$7)^2))*1/(Parameters!$E$8))/((SQRT((Parameters!$E$6/C1408)^2+(Parameters!$E$7)^2))+1/(Parameters!$E$8)))+(SQRT((Parameters!$E$4)^2+(Parameters!$E$5)^2)))</f>
        <v>8.5797251075727754</v>
      </c>
      <c r="H1408" s="15">
        <f t="shared" si="43"/>
        <v>6.5009233902423151</v>
      </c>
    </row>
    <row r="1409" spans="2:8" x14ac:dyDescent="0.25">
      <c r="B1409" s="15">
        <v>1406</v>
      </c>
      <c r="C1409" s="15">
        <f>(Data!$G$5-B1409)/Data!$G$5</f>
        <v>6.2666666666666662E-2</v>
      </c>
      <c r="D1409" s="15">
        <f>Data!$C$11^2/((Parameters!$E$4+Parameters!$E$6/C1409)^2+(Parameters!$E$5+Parameters!$E$7)^2)</f>
        <v>40.631325618180014</v>
      </c>
      <c r="E1409" s="15">
        <f t="shared" si="42"/>
        <v>6.3742705949920273</v>
      </c>
      <c r="F1409" s="15">
        <f>3/(Data!$G$5*PI()/30)*D1409*Parameters!$E$6/C1409</f>
        <v>43.781385768391843</v>
      </c>
      <c r="G1409" s="15">
        <f>Data!$C$11/((((SQRT((Parameters!$E$6/C1409)^2+(Parameters!$E$7)^2))*1/(Parameters!$E$8))/((SQRT((Parameters!$E$6/C1409)^2+(Parameters!$E$7)^2))+1/(Parameters!$E$8)))+(SQRT((Parameters!$E$4)^2+(Parameters!$E$5)^2)))</f>
        <v>8.5251914918931266</v>
      </c>
      <c r="H1409" s="15">
        <f t="shared" si="43"/>
        <v>6.4461950510302835</v>
      </c>
    </row>
    <row r="1410" spans="2:8" x14ac:dyDescent="0.25">
      <c r="B1410" s="15">
        <v>1407</v>
      </c>
      <c r="C1410" s="15">
        <f>(Data!$G$5-B1410)/Data!$G$5</f>
        <v>6.2E-2</v>
      </c>
      <c r="D1410" s="15">
        <f>Data!$C$11^2/((Parameters!$E$4+Parameters!$E$6/C1410)^2+(Parameters!$E$5+Parameters!$E$7)^2)</f>
        <v>39.827623016839155</v>
      </c>
      <c r="E1410" s="15">
        <f t="shared" si="42"/>
        <v>6.3109130097664279</v>
      </c>
      <c r="F1410" s="15">
        <f>3/(Data!$G$5*PI()/30)*D1410*Parameters!$E$6/C1410</f>
        <v>43.376829448293392</v>
      </c>
      <c r="G1410" s="15">
        <f>Data!$C$11/((((SQRT((Parameters!$E$6/C1410)^2+(Parameters!$E$7)^2))*1/(Parameters!$E$8))/((SQRT((Parameters!$E$6/C1410)^2+(Parameters!$E$7)^2))+1/(Parameters!$E$8)))+(SQRT((Parameters!$E$4)^2+(Parameters!$E$5)^2)))</f>
        <v>8.4705474987564831</v>
      </c>
      <c r="H1410" s="15">
        <f t="shared" si="43"/>
        <v>6.3911722174733905</v>
      </c>
    </row>
    <row r="1411" spans="2:8" x14ac:dyDescent="0.25">
      <c r="B1411" s="15">
        <v>1408</v>
      </c>
      <c r="C1411" s="15">
        <f>(Data!$G$5-B1411)/Data!$G$5</f>
        <v>6.133333333333333E-2</v>
      </c>
      <c r="D1411" s="15">
        <f>Data!$C$11^2/((Parameters!$E$4+Parameters!$E$6/C1411)^2+(Parameters!$E$5+Parameters!$E$7)^2)</f>
        <v>39.030615379125351</v>
      </c>
      <c r="E1411" s="15">
        <f t="shared" si="42"/>
        <v>6.2474487096034128</v>
      </c>
      <c r="F1411" s="15">
        <f>3/(Data!$G$5*PI()/30)*D1411*Parameters!$E$6/C1411</f>
        <v>42.970849261786341</v>
      </c>
      <c r="G1411" s="15">
        <f>Data!$C$11/((((SQRT((Parameters!$E$6/C1411)^2+(Parameters!$E$7)^2))*1/(Parameters!$E$8))/((SQRT((Parameters!$E$6/C1411)^2+(Parameters!$E$7)^2))+1/(Parameters!$E$8)))+(SQRT((Parameters!$E$4)^2+(Parameters!$E$5)^2)))</f>
        <v>8.4157929314252211</v>
      </c>
      <c r="H1411" s="15">
        <f t="shared" si="43"/>
        <v>6.3358547112651342</v>
      </c>
    </row>
    <row r="1412" spans="2:8" x14ac:dyDescent="0.25">
      <c r="B1412" s="15">
        <v>1409</v>
      </c>
      <c r="C1412" s="15">
        <f>(Data!$G$5-B1412)/Data!$G$5</f>
        <v>6.0666666666666667E-2</v>
      </c>
      <c r="D1412" s="15">
        <f>Data!$C$11^2/((Parameters!$E$4+Parameters!$E$6/C1412)^2+(Parameters!$E$5+Parameters!$E$7)^2)</f>
        <v>38.240346579888033</v>
      </c>
      <c r="E1412" s="15">
        <f t="shared" ref="E1412:E1475" si="44">SQRT(D1412)</f>
        <v>6.1838779564192592</v>
      </c>
      <c r="F1412" s="15">
        <f>3/(Data!$G$5*PI()/30)*D1412*Parameters!$E$6/C1412</f>
        <v>42.563447103154658</v>
      </c>
      <c r="G1412" s="15">
        <f>Data!$C$11/((((SQRT((Parameters!$E$6/C1412)^2+(Parameters!$E$7)^2))*1/(Parameters!$E$8))/((SQRT((Parameters!$E$6/C1412)^2+(Parameters!$E$7)^2))+1/(Parameters!$E$8)))+(SQRT((Parameters!$E$4)^2+(Parameters!$E$5)^2)))</f>
        <v>8.3609275929582978</v>
      </c>
      <c r="H1412" s="15">
        <f t="shared" ref="H1412:H1475" si="45">(F1412*B1412*PI()/30)/1000</f>
        <v>6.2802423645865453</v>
      </c>
    </row>
    <row r="1413" spans="2:8" x14ac:dyDescent="0.25">
      <c r="B1413" s="15">
        <v>1410</v>
      </c>
      <c r="C1413" s="15">
        <f>(Data!$G$5-B1413)/Data!$G$5</f>
        <v>0.06</v>
      </c>
      <c r="D1413" s="15">
        <f>Data!$C$11^2/((Parameters!$E$4+Parameters!$E$6/C1413)^2+(Parameters!$E$5+Parameters!$E$7)^2)</f>
        <v>37.456860478017013</v>
      </c>
      <c r="E1413" s="15">
        <f t="shared" si="44"/>
        <v>6.120201016144569</v>
      </c>
      <c r="F1413" s="15">
        <f>3/(Data!$G$5*PI()/30)*D1413*Parameters!$E$6/C1413</f>
        <v>42.154624932911496</v>
      </c>
      <c r="G1413" s="15">
        <f>Data!$C$11/((((SQRT((Parameters!$E$6/C1413)^2+(Parameters!$E$7)^2))*1/(Parameters!$E$8))/((SQRT((Parameters!$E$6/C1413)^2+(Parameters!$E$7)^2))+1/(Parameters!$E$8)))+(SQRT((Parameters!$E$4)^2+(Parameters!$E$5)^2)))</f>
        <v>8.3059512862114957</v>
      </c>
      <c r="H1413" s="15">
        <f t="shared" si="45"/>
        <v>6.2243350201911909</v>
      </c>
    </row>
    <row r="1414" spans="2:8" x14ac:dyDescent="0.25">
      <c r="B1414" s="15">
        <v>1411</v>
      </c>
      <c r="C1414" s="15">
        <f>(Data!$G$5-B1414)/Data!$G$5</f>
        <v>5.9333333333333335E-2</v>
      </c>
      <c r="D1414" s="15">
        <f>Data!$C$11^2/((Parameters!$E$4+Parameters!$E$6/C1414)^2+(Parameters!$E$5+Parameters!$E$7)^2)</f>
        <v>36.680200913470415</v>
      </c>
      <c r="E1414" s="15">
        <f t="shared" si="44"/>
        <v>6.0564181587362684</v>
      </c>
      <c r="F1414" s="15">
        <f>3/(Data!$G$5*PI()/30)*D1414*Parameters!$E$6/C1414</f>
        <v>41.744384778137494</v>
      </c>
      <c r="G1414" s="15">
        <f>Data!$C$11/((((SQRT((Parameters!$E$6/C1414)^2+(Parameters!$E$7)^2))*1/(Parameters!$E$8))/((SQRT((Parameters!$E$6/C1414)^2+(Parameters!$E$7)^2))+1/(Parameters!$E$8)))+(SQRT((Parameters!$E$4)^2+(Parameters!$E$5)^2)))</f>
        <v>8.2508638138376469</v>
      </c>
      <c r="H1414" s="15">
        <f t="shared" si="45"/>
        <v>6.1681325314898379</v>
      </c>
    </row>
    <row r="1415" spans="2:8" x14ac:dyDescent="0.25">
      <c r="B1415" s="15">
        <v>1412</v>
      </c>
      <c r="C1415" s="15">
        <f>(Data!$G$5-B1415)/Data!$G$5</f>
        <v>5.8666666666666666E-2</v>
      </c>
      <c r="D1415" s="15">
        <f>Data!$C$11^2/((Parameters!$E$4+Parameters!$E$6/C1415)^2+(Parameters!$E$5+Parameters!$E$7)^2)</f>
        <v>35.91041170427944</v>
      </c>
      <c r="E1415" s="15">
        <f t="shared" si="44"/>
        <v>5.9925296581893894</v>
      </c>
      <c r="F1415" s="15">
        <f>3/(Data!$G$5*PI()/30)*D1415*Parameters!$E$6/C1415</f>
        <v>41.332728732815546</v>
      </c>
      <c r="G1415" s="15">
        <f>Data!$C$11/((((SQRT((Parameters!$E$6/C1415)^2+(Parameters!$E$7)^2))*1/(Parameters!$E$8))/((SQRT((Parameters!$E$6/C1415)^2+(Parameters!$E$7)^2))+1/(Parameters!$E$8)))+(SQRT((Parameters!$E$4)^2+(Parameters!$E$5)^2)))</f>
        <v>8.1956649782868602</v>
      </c>
      <c r="H1415" s="15">
        <f t="shared" si="45"/>
        <v>6.1116347626348109</v>
      </c>
    </row>
    <row r="1416" spans="2:8" x14ac:dyDescent="0.25">
      <c r="B1416" s="15">
        <v>1413</v>
      </c>
      <c r="C1416" s="15">
        <f>(Data!$G$5-B1416)/Data!$G$5</f>
        <v>5.8000000000000003E-2</v>
      </c>
      <c r="D1416" s="15">
        <f>Data!$C$11^2/((Parameters!$E$4+Parameters!$E$6/C1416)^2+(Parameters!$E$5+Parameters!$E$7)^2)</f>
        <v>35.147536643530088</v>
      </c>
      <c r="E1416" s="15">
        <f t="shared" si="44"/>
        <v>5.9285357925486197</v>
      </c>
      <c r="F1416" s="15">
        <f>3/(Data!$G$5*PI()/30)*D1416*Parameters!$E$6/C1416</f>
        <v>40.919658958161754</v>
      </c>
      <c r="G1416" s="15">
        <f>Data!$C$11/((((SQRT((Parameters!$E$6/C1416)^2+(Parameters!$E$7)^2))*1/(Parameters!$E$8))/((SQRT((Parameters!$E$6/C1416)^2+(Parameters!$E$7)^2))+1/(Parameters!$E$8)))+(SQRT((Parameters!$E$4)^2+(Parameters!$E$5)^2)))</f>
        <v>8.1403545818067418</v>
      </c>
      <c r="H1416" s="15">
        <f t="shared" si="45"/>
        <v>6.054841588603991</v>
      </c>
    </row>
    <row r="1417" spans="2:8" x14ac:dyDescent="0.25">
      <c r="B1417" s="15">
        <v>1414</v>
      </c>
      <c r="C1417" s="15">
        <f>(Data!$G$5-B1417)/Data!$G$5</f>
        <v>5.7333333333333333E-2</v>
      </c>
      <c r="D1417" s="15">
        <f>Data!$C$11^2/((Parameters!$E$4+Parameters!$E$6/C1417)^2+(Parameters!$E$5+Parameters!$E$7)^2)</f>
        <v>34.391619496321873</v>
      </c>
      <c r="E1417" s="15">
        <f t="shared" si="44"/>
        <v>5.8644368439196164</v>
      </c>
      <c r="F1417" s="15">
        <f>3/(Data!$G$5*PI()/30)*D1417*Parameters!$E$6/C1417</f>
        <v>40.505177682952471</v>
      </c>
      <c r="G1417" s="15">
        <f>Data!$C$11/((((SQRT((Parameters!$E$6/C1417)^2+(Parameters!$E$7)^2))*1/(Parameters!$E$8))/((SQRT((Parameters!$E$6/C1417)^2+(Parameters!$E$7)^2))+1/(Parameters!$E$8)))+(SQRT((Parameters!$E$4)^2+(Parameters!$E$5)^2)))</f>
        <v>8.0849324264426343</v>
      </c>
      <c r="H1417" s="15">
        <f t="shared" si="45"/>
        <v>5.9977528952844459</v>
      </c>
    </row>
    <row r="1418" spans="2:8" x14ac:dyDescent="0.25">
      <c r="B1418" s="15">
        <v>1415</v>
      </c>
      <c r="C1418" s="15">
        <f>(Data!$G$5-B1418)/Data!$G$5</f>
        <v>5.6666666666666664E-2</v>
      </c>
      <c r="D1418" s="15">
        <f>Data!$C$11^2/((Parameters!$E$4+Parameters!$E$6/C1418)^2+(Parameters!$E$5+Parameters!$E$7)^2)</f>
        <v>33.642703996704199</v>
      </c>
      <c r="E1418" s="15">
        <f t="shared" si="44"/>
        <v>5.8002330984801116</v>
      </c>
      <c r="F1418" s="15">
        <f>3/(Data!$G$5*PI()/30)*D1418*Parameters!$E$6/C1418</f>
        <v>40.089287203847718</v>
      </c>
      <c r="G1418" s="15">
        <f>Data!$C$11/((((SQRT((Parameters!$E$6/C1418)^2+(Parameters!$E$7)^2))*1/(Parameters!$E$8))/((SQRT((Parameters!$E$6/C1418)^2+(Parameters!$E$7)^2))+1/(Parameters!$E$8)))+(SQRT((Parameters!$E$4)^2+(Parameters!$E$5)^2)))</f>
        <v>8.0293983140378433</v>
      </c>
      <c r="H1418" s="15">
        <f t="shared" si="45"/>
        <v>5.9403685795557291</v>
      </c>
    </row>
    <row r="1419" spans="2:8" x14ac:dyDescent="0.25">
      <c r="B1419" s="15">
        <v>1416</v>
      </c>
      <c r="C1419" s="15">
        <f>(Data!$G$5-B1419)/Data!$G$5</f>
        <v>5.6000000000000001E-2</v>
      </c>
      <c r="D1419" s="15">
        <f>Data!$C$11^2/((Parameters!$E$4+Parameters!$E$6/C1419)^2+(Parameters!$E$5+Parameters!$E$7)^2)</f>
        <v>32.900833844589897</v>
      </c>
      <c r="E1419" s="15">
        <f t="shared" si="44"/>
        <v>5.7359248464907466</v>
      </c>
      <c r="F1419" s="15">
        <f>3/(Data!$G$5*PI()/30)*D1419*Parameters!$E$6/C1419</f>
        <v>39.671989885710254</v>
      </c>
      <c r="G1419" s="15">
        <f>Data!$C$11/((((SQRT((Parameters!$E$6/C1419)^2+(Parameters!$E$7)^2))*1/(Parameters!$E$8))/((SQRT((Parameters!$E$6/C1419)^2+(Parameters!$E$7)^2))+1/(Parameters!$E$8)))+(SQRT((Parameters!$E$4)^2+(Parameters!$E$5)^2)))</f>
        <v>7.9737520462338551</v>
      </c>
      <c r="H1419" s="15">
        <f t="shared" si="45"/>
        <v>5.8826885493727348</v>
      </c>
    </row>
    <row r="1420" spans="2:8" x14ac:dyDescent="0.25">
      <c r="B1420" s="15">
        <v>1417</v>
      </c>
      <c r="C1420" s="15">
        <f>(Data!$G$5-B1420)/Data!$G$5</f>
        <v>5.5333333333333332E-2</v>
      </c>
      <c r="D1420" s="15">
        <f>Data!$C$11^2/((Parameters!$E$4+Parameters!$E$6/C1420)^2+(Parameters!$E$5+Parameters!$E$7)^2)</f>
        <v>32.166052702646773</v>
      </c>
      <c r="E1420" s="15">
        <f t="shared" si="44"/>
        <v>5.671512382305691</v>
      </c>
      <c r="F1420" s="15">
        <f>3/(Data!$G$5*PI()/30)*D1420*Parameters!$E$6/C1420</f>
        <v>39.253288161920793</v>
      </c>
      <c r="G1420" s="15">
        <f>Data!$C$11/((((SQRT((Parameters!$E$6/C1420)^2+(Parameters!$E$7)^2))*1/(Parameters!$E$8))/((SQRT((Parameters!$E$6/C1420)^2+(Parameters!$E$7)^2))+1/(Parameters!$E$8)))+(SQRT((Parameters!$E$4)^2+(Parameters!$E$5)^2)))</f>
        <v>7.9179934244705859</v>
      </c>
      <c r="H1420" s="15">
        <f t="shared" si="45"/>
        <v>5.8247127238481804</v>
      </c>
    </row>
    <row r="1421" spans="2:8" x14ac:dyDescent="0.25">
      <c r="B1421" s="15">
        <v>1418</v>
      </c>
      <c r="C1421" s="15">
        <f>(Data!$G$5-B1421)/Data!$G$5</f>
        <v>5.4666666666666669E-2</v>
      </c>
      <c r="D1421" s="15">
        <f>Data!$C$11^2/((Parameters!$E$4+Parameters!$E$6/C1421)^2+(Parameters!$E$5+Parameters!$E$7)^2)</f>
        <v>31.438404193167017</v>
      </c>
      <c r="E1421" s="15">
        <f t="shared" si="44"/>
        <v>5.6069960043830083</v>
      </c>
      <c r="F1421" s="15">
        <f>3/(Data!$G$5*PI()/30)*D1421*Parameters!$E$6/C1421</f>
        <v>38.833184534688968</v>
      </c>
      <c r="G1421" s="15">
        <f>Data!$C$11/((((SQRT((Parameters!$E$6/C1421)^2+(Parameters!$E$7)^2))*1/(Parameters!$E$8))/((SQRT((Parameters!$E$6/C1421)^2+(Parameters!$E$7)^2))+1/(Parameters!$E$8)))+(SQRT((Parameters!$E$4)^2+(Parameters!$E$5)^2)))</f>
        <v>7.8621222499865935</v>
      </c>
      <c r="H1421" s="15">
        <f t="shared" si="45"/>
        <v>5.7664410333346687</v>
      </c>
    </row>
    <row r="1422" spans="2:8" x14ac:dyDescent="0.25">
      <c r="B1422" s="15">
        <v>1419</v>
      </c>
      <c r="C1422" s="15">
        <f>(Data!$G$5-B1422)/Data!$G$5</f>
        <v>5.3999999999999999E-2</v>
      </c>
      <c r="D1422" s="15">
        <f>Data!$C$11^2/((Parameters!$E$4+Parameters!$E$6/C1422)^2+(Parameters!$E$5+Parameters!$E$7)^2)</f>
        <v>30.717931894914855</v>
      </c>
      <c r="E1422" s="15">
        <f t="shared" si="44"/>
        <v>5.5423760152947814</v>
      </c>
      <c r="F1422" s="15">
        <f>3/(Data!$G$5*PI()/30)*D1422*Parameters!$E$6/C1422</f>
        <v>38.411681575360191</v>
      </c>
      <c r="G1422" s="15">
        <f>Data!$C$11/((((SQRT((Parameters!$E$6/C1422)^2+(Parameters!$E$7)^2))*1/(Parameters!$E$8))/((SQRT((Parameters!$E$6/C1422)^2+(Parameters!$E$7)^2))+1/(Parameters!$E$8)))+(SQRT((Parameters!$E$4)^2+(Parameters!$E$5)^2)))</f>
        <v>7.8061383238193125</v>
      </c>
      <c r="H1422" s="15">
        <f t="shared" si="45"/>
        <v>5.707873419506309</v>
      </c>
    </row>
    <row r="1423" spans="2:8" x14ac:dyDescent="0.25">
      <c r="B1423" s="15">
        <v>1420</v>
      </c>
      <c r="C1423" s="15">
        <f>(Data!$G$5-B1423)/Data!$G$5</f>
        <v>5.3333333333333337E-2</v>
      </c>
      <c r="D1423" s="15">
        <f>Data!$C$11^2/((Parameters!$E$4+Parameters!$E$6/C1423)^2+(Parameters!$E$5+Parameters!$E$7)^2)</f>
        <v>30.004679339952542</v>
      </c>
      <c r="E1423" s="15">
        <f t="shared" si="44"/>
        <v>5.4776527217369795</v>
      </c>
      <c r="F1423" s="15">
        <f>3/(Data!$G$5*PI()/30)*D1423*Parameters!$E$6/C1423</f>
        <v>37.988781924717955</v>
      </c>
      <c r="G1423" s="15">
        <f>Data!$C$11/((((SQRT((Parameters!$E$6/C1423)^2+(Parameters!$E$7)^2))*1/(Parameters!$E$8))/((SQRT((Parameters!$E$6/C1423)^2+(Parameters!$E$7)^2))+1/(Parameters!$E$8)))+(SQRT((Parameters!$E$4)^2+(Parameters!$E$5)^2)))</f>
        <v>7.7500414468052963</v>
      </c>
      <c r="H1423" s="15">
        <f t="shared" si="45"/>
        <v>5.6490098354398821</v>
      </c>
    </row>
    <row r="1424" spans="2:8" x14ac:dyDescent="0.25">
      <c r="B1424" s="15">
        <v>1421</v>
      </c>
      <c r="C1424" s="15">
        <f>(Data!$G$5-B1424)/Data!$G$5</f>
        <v>5.2666666666666667E-2</v>
      </c>
      <c r="D1424" s="15">
        <f>Data!$C$11^2/((Parameters!$E$4+Parameters!$E$6/C1424)^2+(Parameters!$E$5+Parameters!$E$7)^2)</f>
        <v>29.298690010445039</v>
      </c>
      <c r="E1424" s="15">
        <f t="shared" si="44"/>
        <v>5.4128264345390793</v>
      </c>
      <c r="F1424" s="15">
        <f>3/(Data!$G$5*PI()/30)*D1424*Parameters!$E$6/C1424</f>
        <v>37.564488293281933</v>
      </c>
      <c r="G1424" s="15">
        <f>Data!$C$11/((((SQRT((Parameters!$E$6/C1424)^2+(Parameters!$E$7)^2))*1/(Parameters!$E$8))/((SQRT((Parameters!$E$6/C1424)^2+(Parameters!$E$7)^2))+1/(Parameters!$E$8)))+(SQRT((Parameters!$E$4)^2+(Parameters!$E$5)^2)))</f>
        <v>7.6938314195804267</v>
      </c>
      <c r="H1424" s="15">
        <f t="shared" si="45"/>
        <v>5.5898502456955583</v>
      </c>
    </row>
    <row r="1425" spans="2:8" x14ac:dyDescent="0.25">
      <c r="B1425" s="31">
        <v>1422</v>
      </c>
      <c r="C1425" s="31">
        <f>(Data!$G$5-B1425)/Data!$G$5</f>
        <v>5.1999999999999998E-2</v>
      </c>
      <c r="D1425" s="31">
        <f>Data!$C$11^2/((Parameters!$E$4+Parameters!$E$6/C1425)^2+(Parameters!$E$5+Parameters!$E$7)^2)</f>
        <v>28.600007335443582</v>
      </c>
      <c r="E1425" s="31">
        <f t="shared" si="44"/>
        <v>5.3478974686734206</v>
      </c>
      <c r="F1425" s="31">
        <f>3/(Data!$G$5*PI()/30)*D1425*Parameters!$E$6/C1425</f>
        <v>37.138803461601483</v>
      </c>
      <c r="G1425" s="31">
        <f>Data!$C$11/((((SQRT((Parameters!$E$6/C1425)^2+(Parameters!$E$7)^2))*1/(Parameters!$E$8))/((SQRT((Parameters!$E$6/C1425)^2+(Parameters!$E$7)^2))+1/(Parameters!$E$8)))+(SQRT((Parameters!$E$4)^2+(Parameters!$E$5)^2)))</f>
        <v>7.6375080425801567</v>
      </c>
      <c r="H1425" s="31">
        <f t="shared" si="45"/>
        <v>5.530394626397106</v>
      </c>
    </row>
    <row r="1426" spans="2:8" x14ac:dyDescent="0.25">
      <c r="B1426" s="15">
        <v>1423</v>
      </c>
      <c r="C1426" s="15">
        <f>(Data!$G$5-B1426)/Data!$G$5</f>
        <v>5.1333333333333335E-2</v>
      </c>
      <c r="D1426" s="15">
        <f>Data!$C$11^2/((Parameters!$E$4+Parameters!$E$6/C1426)^2+(Parameters!$E$5+Parameters!$E$7)^2)</f>
        <v>27.908674687648379</v>
      </c>
      <c r="E1426" s="15">
        <f t="shared" si="44"/>
        <v>5.2828661432643154</v>
      </c>
      <c r="F1426" s="15">
        <f>3/(Data!$G$5*PI()/30)*D1426*Parameters!$E$6/C1426</f>
        <v>36.711730280544593</v>
      </c>
      <c r="G1426" s="15">
        <f>Data!$C$11/((((SQRT((Parameters!$E$6/C1426)^2+(Parameters!$E$7)^2))*1/(Parameters!$E$8))/((SQRT((Parameters!$E$6/C1426)^2+(Parameters!$E$7)^2))+1/(Parameters!$E$8)))+(SQRT((Parameters!$E$4)^2+(Parameters!$E$5)^2)))</f>
        <v>7.581071116039749</v>
      </c>
      <c r="H1426" s="15">
        <f t="shared" si="45"/>
        <v>5.4706429653116251</v>
      </c>
    </row>
    <row r="1427" spans="2:8" x14ac:dyDescent="0.25">
      <c r="B1427" s="15">
        <v>1424</v>
      </c>
      <c r="C1427" s="15">
        <f>(Data!$G$5-B1427)/Data!$G$5</f>
        <v>5.0666666666666665E-2</v>
      </c>
      <c r="D1427" s="15">
        <f>Data!$C$11^2/((Parameters!$E$4+Parameters!$E$6/C1427)^2+(Parameters!$E$5+Parameters!$E$7)^2)</f>
        <v>27.224735380150676</v>
      </c>
      <c r="E1427" s="15">
        <f t="shared" si="44"/>
        <v>5.2177327815968759</v>
      </c>
      <c r="F1427" s="15">
        <f>3/(Data!$G$5*PI()/30)*D1427*Parameters!$E$6/C1427</f>
        <v>36.283271671582199</v>
      </c>
      <c r="G1427" s="15">
        <f>Data!$C$11/((((SQRT((Parameters!$E$6/C1427)^2+(Parameters!$E$7)^2))*1/(Parameters!$E$8))/((SQRT((Parameters!$E$6/C1427)^2+(Parameters!$E$7)^2))+1/(Parameters!$E$8)))+(SQRT((Parameters!$E$4)^2+(Parameters!$E$5)^2)))</f>
        <v>7.5245204399944905</v>
      </c>
      <c r="H1427" s="15">
        <f t="shared" si="45"/>
        <v>5.4105952619287629</v>
      </c>
    </row>
    <row r="1428" spans="2:8" x14ac:dyDescent="0.25">
      <c r="B1428" s="15">
        <v>1425</v>
      </c>
      <c r="C1428" s="15">
        <f>(Data!$G$5-B1428)/Data!$G$5</f>
        <v>0.05</v>
      </c>
      <c r="D1428" s="15">
        <f>Data!$C$11^2/((Parameters!$E$4+Parameters!$E$6/C1428)^2+(Parameters!$E$5+Parameters!$E$7)^2)</f>
        <v>26.548232663154522</v>
      </c>
      <c r="E1428" s="15">
        <f t="shared" si="44"/>
        <v>5.1524977111255978</v>
      </c>
      <c r="F1428" s="15">
        <f>3/(Data!$G$5*PI()/30)*D1428*Parameters!$E$6/C1428</f>
        <v>35.853430627067752</v>
      </c>
      <c r="G1428" s="15">
        <f>Data!$C$11/((((SQRT((Parameters!$E$6/C1428)^2+(Parameters!$E$7)^2))*1/(Parameters!$E$8))/((SQRT((Parameters!$E$6/C1428)^2+(Parameters!$E$7)^2))+1/(Parameters!$E$8)))+(SQRT((Parameters!$E$4)^2+(Parameters!$E$5)^2)))</f>
        <v>7.4678558142799334</v>
      </c>
      <c r="H1428" s="15">
        <f t="shared" si="45"/>
        <v>5.3502515275393989</v>
      </c>
    </row>
    <row r="1429" spans="2:8" x14ac:dyDescent="0.25">
      <c r="B1429" s="15">
        <v>1426</v>
      </c>
      <c r="C1429" s="15">
        <f>(Data!$G$5-B1429)/Data!$G$5</f>
        <v>4.9333333333333333E-2</v>
      </c>
      <c r="D1429" s="15">
        <f>Data!$C$11^2/((Parameters!$E$4+Parameters!$E$6/C1429)^2+(Parameters!$E$5+Parameters!$E$7)^2)</f>
        <v>25.879209720678343</v>
      </c>
      <c r="E1429" s="15">
        <f t="shared" si="44"/>
        <v>5.0871612634826455</v>
      </c>
      <c r="F1429" s="15">
        <f>3/(Data!$G$5*PI()/30)*D1429*Parameters!$E$6/C1429</f>
        <v>35.422210210511842</v>
      </c>
      <c r="G1429" s="15">
        <f>Data!$C$11/((((SQRT((Parameters!$E$6/C1429)^2+(Parameters!$E$7)^2))*1/(Parameters!$E$8))/((SQRT((Parameters!$E$6/C1429)^2+(Parameters!$E$7)^2))+1/(Parameters!$E$8)))+(SQRT((Parameters!$E$4)^2+(Parameters!$E$5)^2)))</f>
        <v>7.4110770385321265</v>
      </c>
      <c r="H1429" s="15">
        <f t="shared" si="45"/>
        <v>5.2896117853137667</v>
      </c>
    </row>
    <row r="1430" spans="2:8" x14ac:dyDescent="0.25">
      <c r="B1430" s="15">
        <v>1427</v>
      </c>
      <c r="C1430" s="15">
        <f>(Data!$G$5-B1430)/Data!$G$5</f>
        <v>4.8666666666666664E-2</v>
      </c>
      <c r="D1430" s="15">
        <f>Data!$C$11^2/((Parameters!$E$4+Parameters!$E$6/C1430)^2+(Parameters!$E$5+Parameters!$E$7)^2)</f>
        <v>25.217709667236846</v>
      </c>
      <c r="E1430" s="15">
        <f t="shared" si="44"/>
        <v>5.0217237744858929</v>
      </c>
      <c r="F1430" s="15">
        <f>3/(Data!$G$5*PI()/30)*D1430*Parameters!$E$6/C1430</f>
        <v>34.989613556852156</v>
      </c>
      <c r="G1430" s="15">
        <f>Data!$C$11/((((SQRT((Parameters!$E$6/C1430)^2+(Parameters!$E$7)^2))*1/(Parameters!$E$8))/((SQRT((Parameters!$E$6/C1430)^2+(Parameters!$E$7)^2))+1/(Parameters!$E$8)))+(SQRT((Parameters!$E$4)^2+(Parameters!$E$5)^2)))</f>
        <v>7.3541839121878478</v>
      </c>
      <c r="H1430" s="15">
        <f t="shared" si="45"/>
        <v>5.2286760703790582</v>
      </c>
    </row>
    <row r="1431" spans="2:8" x14ac:dyDescent="0.25">
      <c r="B1431" s="15">
        <v>1428</v>
      </c>
      <c r="C1431" s="15">
        <f>(Data!$G$5-B1431)/Data!$G$5</f>
        <v>4.8000000000000001E-2</v>
      </c>
      <c r="D1431" s="15">
        <f>Data!$C$11^2/((Parameters!$E$4+Parameters!$E$6/C1431)^2+(Parameters!$E$5+Parameters!$E$7)^2)</f>
        <v>24.563775544503258</v>
      </c>
      <c r="E1431" s="15">
        <f t="shared" si="44"/>
        <v>4.9561855841466693</v>
      </c>
      <c r="F1431" s="15">
        <f>3/(Data!$G$5*PI()/30)*D1431*Parameters!$E$6/C1431</f>
        <v>34.555643872718178</v>
      </c>
      <c r="G1431" s="15">
        <f>Data!$C$11/((((SQRT((Parameters!$E$6/C1431)^2+(Parameters!$E$7)^2))*1/(Parameters!$E$8))/((SQRT((Parameters!$E$6/C1431)^2+(Parameters!$E$7)^2))+1/(Parameters!$E$8)))+(SQRT((Parameters!$E$4)^2+(Parameters!$E$5)^2)))</f>
        <v>7.2971762344848301</v>
      </c>
      <c r="H1431" s="15">
        <f t="shared" si="45"/>
        <v>5.1674444298963964</v>
      </c>
    </row>
    <row r="1432" spans="2:8" x14ac:dyDescent="0.25">
      <c r="B1432" s="15">
        <v>1429</v>
      </c>
      <c r="C1432" s="15">
        <f>(Data!$G$5-B1432)/Data!$G$5</f>
        <v>4.7333333333333331E-2</v>
      </c>
      <c r="D1432" s="15">
        <f>Data!$C$11^2/((Parameters!$E$4+Parameters!$E$6/C1432)^2+(Parameters!$E$5+Parameters!$E$7)^2)</f>
        <v>23.917450317952419</v>
      </c>
      <c r="E1432" s="15">
        <f t="shared" si="44"/>
        <v>4.8905470366772281</v>
      </c>
      <c r="F1432" s="15">
        <f>3/(Data!$G$5*PI()/30)*D1432*Parameters!$E$6/C1432</f>
        <v>34.120304436691008</v>
      </c>
      <c r="G1432" s="15">
        <f>Data!$C$11/((((SQRT((Parameters!$E$6/C1432)^2+(Parameters!$E$7)^2))*1/(Parameters!$E$8))/((SQRT((Parameters!$E$6/C1432)^2+(Parameters!$E$7)^2))+1/(Parameters!$E$8)))+(SQRT((Parameters!$E$4)^2+(Parameters!$E$5)^2)))</f>
        <v>7.2400538044620042</v>
      </c>
      <c r="H1432" s="15">
        <f t="shared" si="45"/>
        <v>5.1059169231372685</v>
      </c>
    </row>
    <row r="1433" spans="2:8" x14ac:dyDescent="0.25">
      <c r="B1433" s="15">
        <v>1430</v>
      </c>
      <c r="C1433" s="15">
        <f>(Data!$G$5-B1433)/Data!$G$5</f>
        <v>4.6666666666666669E-2</v>
      </c>
      <c r="D1433" s="15">
        <f>Data!$C$11^2/((Parameters!$E$4+Parameters!$E$6/C1433)^2+(Parameters!$E$5+Parameters!$E$7)^2)</f>
        <v>23.27877687348483</v>
      </c>
      <c r="E1433" s="15">
        <f t="shared" si="44"/>
        <v>4.8248084804979392</v>
      </c>
      <c r="F1433" s="15">
        <f>3/(Data!$G$5*PI()/30)*D1433*Parameters!$E$6/C1433</f>
        <v>33.683598599557889</v>
      </c>
      <c r="G1433" s="15">
        <f>Data!$C$11/((((SQRT((Parameters!$E$6/C1433)^2+(Parameters!$E$7)^2))*1/(Parameters!$E$8))/((SQRT((Parameters!$E$6/C1433)^2+(Parameters!$E$7)^2))+1/(Parameters!$E$8)))+(SQRT((Parameters!$E$4)^2+(Parameters!$E$5)^2)))</f>
        <v>7.1828164209597221</v>
      </c>
      <c r="H1433" s="15">
        <f t="shared" si="45"/>
        <v>5.044093621559302</v>
      </c>
    </row>
    <row r="1434" spans="2:8" x14ac:dyDescent="0.25">
      <c r="B1434" s="15">
        <v>1431</v>
      </c>
      <c r="C1434" s="15">
        <f>(Data!$G$5-B1434)/Data!$G$5</f>
        <v>4.5999999999999999E-2</v>
      </c>
      <c r="D1434" s="15">
        <f>Data!$C$11^2/((Parameters!$E$4+Parameters!$E$6/C1434)^2+(Parameters!$E$5+Parameters!$E$7)^2)</f>
        <v>22.64779801403213</v>
      </c>
      <c r="E1434" s="15">
        <f t="shared" si="44"/>
        <v>4.7589702682441848</v>
      </c>
      <c r="F1434" s="15">
        <f>3/(Data!$G$5*PI()/30)*D1434*Parameters!$E$6/C1434</f>
        <v>33.245529784561555</v>
      </c>
      <c r="G1434" s="15">
        <f>Data!$C$11/((((SQRT((Parameters!$E$6/C1434)^2+(Parameters!$E$7)^2))*1/(Parameters!$E$8))/((SQRT((Parameters!$E$6/C1434)^2+(Parameters!$E$7)^2))+1/(Parameters!$E$8)))+(SQRT((Parameters!$E$4)^2+(Parameters!$E$5)^2)))</f>
        <v>7.1254638826199939</v>
      </c>
      <c r="H1434" s="15">
        <f t="shared" si="45"/>
        <v>4.9819746088814396</v>
      </c>
    </row>
    <row r="1435" spans="2:8" x14ac:dyDescent="0.25">
      <c r="B1435" s="15">
        <v>1432</v>
      </c>
      <c r="C1435" s="15">
        <f>(Data!$G$5-B1435)/Data!$G$5</f>
        <v>4.5333333333333337E-2</v>
      </c>
      <c r="D1435" s="15">
        <f>Data!$C$11^2/((Parameters!$E$4+Parameters!$E$6/C1435)^2+(Parameters!$E$5+Parameters!$E$7)^2)</f>
        <v>22.024556456144193</v>
      </c>
      <c r="E1435" s="15">
        <f t="shared" si="44"/>
        <v>4.6930327567729799</v>
      </c>
      <c r="F1435" s="15">
        <f>3/(Data!$G$5*PI()/30)*D1435*Parameters!$E$6/C1435</f>
        <v>32.806101487644277</v>
      </c>
      <c r="G1435" s="15">
        <f>Data!$C$11/((((SQRT((Parameters!$E$6/C1435)^2+(Parameters!$E$7)^2))*1/(Parameters!$E$8))/((SQRT((Parameters!$E$6/C1435)^2+(Parameters!$E$7)^2))+1/(Parameters!$E$8)))+(SQRT((Parameters!$E$4)^2+(Parameters!$E$5)^2)))</f>
        <v>7.0679959878867216</v>
      </c>
      <c r="H1435" s="15">
        <f t="shared" si="45"/>
        <v>4.9195599811584785</v>
      </c>
    </row>
    <row r="1436" spans="2:8" x14ac:dyDescent="0.25">
      <c r="B1436" s="15">
        <v>1433</v>
      </c>
      <c r="C1436" s="15">
        <f>(Data!$G$5-B1436)/Data!$G$5</f>
        <v>4.4666666666666667E-2</v>
      </c>
      <c r="D1436" s="15">
        <f>Data!$C$11^2/((Parameters!$E$4+Parameters!$E$6/C1436)^2+(Parameters!$E$5+Parameters!$E$7)^2)</f>
        <v>21.409094826558157</v>
      </c>
      <c r="E1436" s="15">
        <f t="shared" si="44"/>
        <v>4.6269963071692803</v>
      </c>
      <c r="F1436" s="15">
        <f>3/(Data!$G$5*PI()/30)*D1436*Parameters!$E$6/C1436</f>
        <v>32.365317277686394</v>
      </c>
      <c r="G1436" s="15">
        <f>Data!$C$11/((((SQRT((Parameters!$E$6/C1436)^2+(Parameters!$E$7)^2))*1/(Parameters!$E$8))/((SQRT((Parameters!$E$6/C1436)^2+(Parameters!$E$7)^2))+1/(Parameters!$E$8)))+(SQRT((Parameters!$E$4)^2+(Parameters!$E$5)^2)))</f>
        <v>7.0104125350059254</v>
      </c>
      <c r="H1436" s="15">
        <f t="shared" si="45"/>
        <v>4.8568498468549279</v>
      </c>
    </row>
    <row r="1437" spans="2:8" x14ac:dyDescent="0.25">
      <c r="B1437" s="15">
        <v>1434</v>
      </c>
      <c r="C1437" s="15">
        <f>(Data!$G$5-B1437)/Data!$G$5</f>
        <v>4.3999999999999997E-2</v>
      </c>
      <c r="D1437" s="15">
        <f>Data!$C$11^2/((Parameters!$E$4+Parameters!$E$6/C1437)^2+(Parameters!$E$5+Parameters!$E$7)^2)</f>
        <v>20.801455658749809</v>
      </c>
      <c r="E1437" s="15">
        <f t="shared" si="44"/>
        <v>4.5608612847520158</v>
      </c>
      <c r="F1437" s="15">
        <f>3/(Data!$G$5*PI()/30)*D1437*Parameters!$E$6/C1437</f>
        <v>31.923180796739491</v>
      </c>
      <c r="G1437" s="15">
        <f>Data!$C$11/((((SQRT((Parameters!$E$6/C1437)^2+(Parameters!$E$7)^2))*1/(Parameters!$E$8))/((SQRT((Parameters!$E$6/C1437)^2+(Parameters!$E$7)^2))+1/(Parameters!$E$8)))+(SQRT((Parameters!$E$4)^2+(Parameters!$E$5)^2)))</f>
        <v>6.9527133220259909</v>
      </c>
      <c r="H1437" s="15">
        <f t="shared" si="45"/>
        <v>4.7938443269182152</v>
      </c>
    </row>
    <row r="1438" spans="2:8" x14ac:dyDescent="0.25">
      <c r="B1438" s="15">
        <v>1435</v>
      </c>
      <c r="C1438" s="15">
        <f>(Data!$G$5-B1438)/Data!$G$5</f>
        <v>4.3333333333333335E-2</v>
      </c>
      <c r="D1438" s="15">
        <f>Data!$C$11^2/((Parameters!$E$4+Parameters!$E$6/C1438)^2+(Parameters!$E$5+Parameters!$E$7)^2)</f>
        <v>20.20168138946751</v>
      </c>
      <c r="E1438" s="15">
        <f t="shared" si="44"/>
        <v>4.4946280590798064</v>
      </c>
      <c r="F1438" s="15">
        <f>3/(Data!$G$5*PI()/30)*D1438*Parameters!$E$6/C1438</f>
        <v>31.479695760253815</v>
      </c>
      <c r="G1438" s="15">
        <f>Data!$C$11/((((SQRT((Parameters!$E$6/C1438)^2+(Parameters!$E$7)^2))*1/(Parameters!$E$8))/((SQRT((Parameters!$E$6/C1438)^2+(Parameters!$E$7)^2))+1/(Parameters!$E$8)))+(SQRT((Parameters!$E$4)^2+(Parameters!$E$5)^2)))</f>
        <v>6.8948981467978854</v>
      </c>
      <c r="H1438" s="15">
        <f t="shared" si="45"/>
        <v>4.7305435548511712</v>
      </c>
    </row>
    <row r="1439" spans="2:8" x14ac:dyDescent="0.25">
      <c r="B1439" s="15">
        <v>1436</v>
      </c>
      <c r="C1439" s="15">
        <f>(Data!$G$5-B1439)/Data!$G$5</f>
        <v>4.2666666666666665E-2</v>
      </c>
      <c r="D1439" s="15">
        <f>Data!$C$11^2/((Parameters!$E$4+Parameters!$E$6/C1439)^2+(Parameters!$E$5+Parameters!$E$7)^2)</f>
        <v>19.609814355249124</v>
      </c>
      <c r="E1439" s="15">
        <f t="shared" si="44"/>
        <v>4.4282970039563878</v>
      </c>
      <c r="F1439" s="15">
        <f>3/(Data!$G$5*PI()/30)*D1439*Parameters!$E$6/C1439</f>
        <v>31.034865957300255</v>
      </c>
      <c r="G1439" s="15">
        <f>Data!$C$11/((((SQRT((Parameters!$E$6/C1439)^2+(Parameters!$E$7)^2))*1/(Parameters!$E$8))/((SQRT((Parameters!$E$6/C1439)^2+(Parameters!$E$7)^2))+1/(Parameters!$E$8)))+(SQRT((Parameters!$E$4)^2+(Parameters!$E$5)^2)))</f>
        <v>6.8369668069754042</v>
      </c>
      <c r="H1439" s="15">
        <f t="shared" si="45"/>
        <v>4.6669476767838454</v>
      </c>
    </row>
    <row r="1440" spans="2:8" x14ac:dyDescent="0.25">
      <c r="B1440" s="15">
        <v>1437</v>
      </c>
      <c r="C1440" s="15">
        <f>(Data!$G$5-B1440)/Data!$G$5</f>
        <v>4.2000000000000003E-2</v>
      </c>
      <c r="D1440" s="15">
        <f>Data!$C$11^2/((Parameters!$E$4+Parameters!$E$6/C1440)^2+(Parameters!$E$5+Parameters!$E$7)^2)</f>
        <v>19.025896788922221</v>
      </c>
      <c r="E1440" s="15">
        <f t="shared" si="44"/>
        <v>4.3618684974357285</v>
      </c>
      <c r="F1440" s="15">
        <f>3/(Data!$G$5*PI()/30)*D1440*Parameters!$E$6/C1440</f>
        <v>30.588695250786397</v>
      </c>
      <c r="G1440" s="15">
        <f>Data!$C$11/((((SQRT((Parameters!$E$6/C1440)^2+(Parameters!$E$7)^2))*1/(Parameters!$E$8))/((SQRT((Parameters!$E$6/C1440)^2+(Parameters!$E$7)^2))+1/(Parameters!$E$8)))+(SQRT((Parameters!$E$4)^2+(Parameters!$E$5)^2)))</f>
        <v>6.7789191000154023</v>
      </c>
      <c r="H1440" s="15">
        <f t="shared" si="45"/>
        <v>4.6030568515445651</v>
      </c>
    </row>
    <row r="1441" spans="2:8" x14ac:dyDescent="0.25">
      <c r="B1441" s="15">
        <v>1438</v>
      </c>
      <c r="C1441" s="15">
        <f>(Data!$G$5-B1441)/Data!$G$5</f>
        <v>4.1333333333333333E-2</v>
      </c>
      <c r="D1441" s="15">
        <f>Data!$C$11^2/((Parameters!$E$4+Parameters!$E$6/C1441)^2+(Parameters!$E$5+Parameters!$E$7)^2)</f>
        <v>18.449970816087831</v>
      </c>
      <c r="E1441" s="15">
        <f t="shared" si="44"/>
        <v>4.295342921826828</v>
      </c>
      <c r="F1441" s="15">
        <f>3/(Data!$G$5*PI()/30)*D1441*Parameters!$E$6/C1441</f>
        <v>30.141187577666795</v>
      </c>
      <c r="G1441" s="15">
        <f>Data!$C$11/((((SQRT((Parameters!$E$6/C1441)^2+(Parameters!$E$7)^2))*1/(Parameters!$E$8))/((SQRT((Parameters!$E$6/C1441)^2+(Parameters!$E$7)^2))+1/(Parameters!$E$8)))+(SQRT((Parameters!$E$4)^2+(Parameters!$E$5)^2)))</f>
        <v>6.7207548231780141</v>
      </c>
      <c r="H1441" s="15">
        <f t="shared" si="45"/>
        <v>4.5388712507302591</v>
      </c>
    </row>
    <row r="1442" spans="2:8" x14ac:dyDescent="0.25">
      <c r="B1442" s="15">
        <v>1439</v>
      </c>
      <c r="C1442" s="15">
        <f>(Data!$G$5-B1442)/Data!$G$5</f>
        <v>4.0666666666666663E-2</v>
      </c>
      <c r="D1442" s="15">
        <f>Data!$C$11^2/((Parameters!$E$4+Parameters!$E$6/C1442)^2+(Parameters!$E$5+Parameters!$E$7)^2)</f>
        <v>17.882078451588349</v>
      </c>
      <c r="E1442" s="15">
        <f t="shared" si="44"/>
        <v>4.2287206636982244</v>
      </c>
      <c r="F1442" s="15">
        <f>3/(Data!$G$5*PI()/30)*D1442*Parameters!$E$6/C1442</f>
        <v>29.692346949147453</v>
      </c>
      <c r="G1442" s="15">
        <f>Data!$C$11/((((SQRT((Parameters!$E$6/C1442)^2+(Parameters!$E$7)^2))*1/(Parameters!$E$8))/((SQRT((Parameters!$E$6/C1442)^2+(Parameters!$E$7)^2))+1/(Parameters!$E$8)))+(SQRT((Parameters!$E$4)^2+(Parameters!$E$5)^2)))</f>
        <v>6.6624737735269104</v>
      </c>
      <c r="H1442" s="15">
        <f t="shared" si="45"/>
        <v>4.4743910587760425</v>
      </c>
    </row>
    <row r="1443" spans="2:8" x14ac:dyDescent="0.25">
      <c r="B1443" s="15">
        <v>1440</v>
      </c>
      <c r="C1443" s="15">
        <f>(Data!$G$5-B1443)/Data!$G$5</f>
        <v>0.04</v>
      </c>
      <c r="D1443" s="15">
        <f>Data!$C$11^2/((Parameters!$E$4+Parameters!$E$6/C1443)^2+(Parameters!$E$5+Parameters!$E$7)^2)</f>
        <v>17.322261595959617</v>
      </c>
      <c r="E1443" s="15">
        <f t="shared" si="44"/>
        <v>4.1620021138821661</v>
      </c>
      <c r="F1443" s="15">
        <f>3/(Data!$G$5*PI()/30)*D1443*Parameters!$E$6/C1443</f>
        <v>29.242177450884121</v>
      </c>
      <c r="G1443" s="15">
        <f>Data!$C$11/((((SQRT((Parameters!$E$6/C1443)^2+(Parameters!$E$7)^2))*1/(Parameters!$E$8))/((SQRT((Parameters!$E$6/C1443)^2+(Parameters!$E$7)^2))+1/(Parameters!$E$8)))+(SQRT((Parameters!$E$4)^2+(Parameters!$E$5)^2)))</f>
        <v>6.6040757479295173</v>
      </c>
      <c r="H1443" s="15">
        <f t="shared" si="45"/>
        <v>4.4096164730240002</v>
      </c>
    </row>
    <row r="1444" spans="2:8" x14ac:dyDescent="0.25">
      <c r="B1444" s="15">
        <v>1441</v>
      </c>
      <c r="C1444" s="15">
        <f>(Data!$G$5-B1444)/Data!$G$5</f>
        <v>3.9333333333333331E-2</v>
      </c>
      <c r="D1444" s="15">
        <f>Data!$C$11^2/((Parameters!$E$4+Parameters!$E$6/C1444)^2+(Parameters!$E$5+Parameters!$E$7)^2)</f>
        <v>16.770562031867826</v>
      </c>
      <c r="E1444" s="15">
        <f t="shared" si="44"/>
        <v>4.0951876674784788</v>
      </c>
      <c r="F1444" s="15">
        <f>3/(Data!$G$5*PI()/30)*D1444*Parameters!$E$6/C1444</f>
        <v>28.790683243174719</v>
      </c>
      <c r="G1444" s="15">
        <f>Data!$C$11/((((SQRT((Parameters!$E$6/C1444)^2+(Parameters!$E$7)^2))*1/(Parameters!$E$8))/((SQRT((Parameters!$E$6/C1444)^2+(Parameters!$E$7)^2))+1/(Parameters!$E$8)))+(SQRT((Parameters!$E$4)^2+(Parameters!$E$5)^2)))</f>
        <v>6.5455605430572508</v>
      </c>
      <c r="H1444" s="15">
        <f t="shared" si="45"/>
        <v>4.344547703791199</v>
      </c>
    </row>
    <row r="1445" spans="2:8" x14ac:dyDescent="0.25">
      <c r="B1445" s="15">
        <v>1442</v>
      </c>
      <c r="C1445" s="15">
        <f>(Data!$G$5-B1445)/Data!$G$5</f>
        <v>3.8666666666666669E-2</v>
      </c>
      <c r="D1445" s="15">
        <f>Data!$C$11^2/((Parameters!$E$4+Parameters!$E$6/C1445)^2+(Parameters!$E$5+Parameters!$E$7)^2)</f>
        <v>16.227021420531432</v>
      </c>
      <c r="E1445" s="15">
        <f t="shared" si="44"/>
        <v>4.0282777238581042</v>
      </c>
      <c r="F1445" s="15">
        <f>3/(Data!$G$5*PI()/30)*D1445*Parameters!$E$6/C1445</f>
        <v>28.337868561145413</v>
      </c>
      <c r="G1445" s="15">
        <f>Data!$C$11/((((SQRT((Parameters!$E$6/C1445)^2+(Parameters!$E$7)^2))*1/(Parameters!$E$8))/((SQRT((Parameters!$E$6/C1445)^2+(Parameters!$E$7)^2))+1/(Parameters!$E$8)))+(SQRT((Parameters!$E$4)^2+(Parameters!$E$5)^2)))</f>
        <v>6.4869279553857533</v>
      </c>
      <c r="H1445" s="15">
        <f t="shared" si="45"/>
        <v>4.2791849744368777</v>
      </c>
    </row>
    <row r="1446" spans="2:8" x14ac:dyDescent="0.25">
      <c r="B1446" s="15">
        <v>1443</v>
      </c>
      <c r="C1446" s="15">
        <f>(Data!$G$5-B1446)/Data!$G$5</f>
        <v>3.7999999999999999E-2</v>
      </c>
      <c r="D1446" s="15">
        <f>Data!$C$11^2/((Parameters!$E$4+Parameters!$E$6/C1446)^2+(Parameters!$E$5+Parameters!$E$7)^2)</f>
        <v>15.691681298128598</v>
      </c>
      <c r="E1446" s="15">
        <f t="shared" si="44"/>
        <v>3.961272686666319</v>
      </c>
      <c r="F1446" s="15">
        <f>3/(Data!$G$5*PI()/30)*D1446*Parameters!$E$6/C1446</f>
        <v>27.88373771493065</v>
      </c>
      <c r="G1446" s="15">
        <f>Data!$C$11/((((SQRT((Parameters!$E$6/C1446)^2+(Parameters!$E$7)^2))*1/(Parameters!$E$8))/((SQRT((Parameters!$E$6/C1446)^2+(Parameters!$E$7)^2))+1/(Parameters!$E$8)))+(SQRT((Parameters!$E$4)^2+(Parameters!$E$5)^2)))</f>
        <v>6.4281777811951288</v>
      </c>
      <c r="H1446" s="15">
        <f t="shared" si="45"/>
        <v>4.2135285214288221</v>
      </c>
    </row>
    <row r="1447" spans="2:8" x14ac:dyDescent="0.25">
      <c r="B1447" s="15">
        <v>1444</v>
      </c>
      <c r="C1447" s="15">
        <f>(Data!$G$5-B1447)/Data!$G$5</f>
        <v>3.7333333333333336E-2</v>
      </c>
      <c r="D1447" s="15">
        <f>Data!$C$11^2/((Parameters!$E$4+Parameters!$E$6/C1447)^2+(Parameters!$E$5+Parameters!$E$7)^2)</f>
        <v>15.164583072190457</v>
      </c>
      <c r="E1447" s="15">
        <f t="shared" si="44"/>
        <v>3.8941729638256257</v>
      </c>
      <c r="F1447" s="15">
        <f>3/(Data!$G$5*PI()/30)*D1447*Parameters!$E$6/C1447</f>
        <v>27.428295089846749</v>
      </c>
      <c r="G1447" s="15">
        <f>Data!$C$11/((((SQRT((Parameters!$E$6/C1447)^2+(Parameters!$E$7)^2))*1/(Parameters!$E$8))/((SQRT((Parameters!$E$6/C1447)^2+(Parameters!$E$7)^2))+1/(Parameters!$E$8)))+(SQRT((Parameters!$E$4)^2+(Parameters!$E$5)^2)))</f>
        <v>6.3693098165701771</v>
      </c>
      <c r="H1447" s="15">
        <f t="shared" si="45"/>
        <v>4.1475785944089001</v>
      </c>
    </row>
    <row r="1448" spans="2:8" x14ac:dyDescent="0.25">
      <c r="B1448" s="15">
        <v>1445</v>
      </c>
      <c r="C1448" s="15">
        <f>(Data!$G$5-B1448)/Data!$G$5</f>
        <v>3.6666666666666667E-2</v>
      </c>
      <c r="D1448" s="15">
        <f>Data!$C$11^2/((Parameters!$E$4+Parameters!$E$6/C1448)^2+(Parameters!$E$5+Parameters!$E$7)^2)</f>
        <v>14.6457680179806</v>
      </c>
      <c r="E1448" s="15">
        <f t="shared" si="44"/>
        <v>3.8269789675383117</v>
      </c>
      <c r="F1448" s="15">
        <f>3/(Data!$G$5*PI()/30)*D1448*Parameters!$E$6/C1448</f>
        <v>26.97154514655919</v>
      </c>
      <c r="G1448" s="15">
        <f>Data!$C$11/((((SQRT((Parameters!$E$6/C1448)^2+(Parameters!$E$7)^2))*1/(Parameters!$E$8))/((SQRT((Parameters!$E$6/C1448)^2+(Parameters!$E$7)^2))+1/(Parameters!$E$8)))+(SQRT((Parameters!$E$4)^2+(Parameters!$E$5)^2)))</f>
        <v>6.3103238574006246</v>
      </c>
      <c r="H1448" s="15">
        <f t="shared" si="45"/>
        <v>4.0813354562577313</v>
      </c>
    </row>
    <row r="1449" spans="2:8" x14ac:dyDescent="0.25">
      <c r="B1449" s="15">
        <v>1446</v>
      </c>
      <c r="C1449" s="15">
        <f>(Data!$G$5-B1449)/Data!$G$5</f>
        <v>3.5999999999999997E-2</v>
      </c>
      <c r="D1449" s="15">
        <f>Data!$C$11^2/((Parameters!$E$4+Parameters!$E$6/C1449)^2+(Parameters!$E$5+Parameters!$E$7)^2)</f>
        <v>14.135277274861242</v>
      </c>
      <c r="E1449" s="15">
        <f t="shared" si="44"/>
        <v>3.7596911142886782</v>
      </c>
      <c r="F1449" s="15">
        <f>3/(Data!$G$5*PI()/30)*D1449*Parameters!$E$6/C1449</f>
        <v>26.513492421243296</v>
      </c>
      <c r="G1449" s="15">
        <f>Data!$C$11/((((SQRT((Parameters!$E$6/C1449)^2+(Parameters!$E$7)^2))*1/(Parameters!$E$8))/((SQRT((Parameters!$E$6/C1449)^2+(Parameters!$E$7)^2))+1/(Parameters!$E$8)))+(SQRT((Parameters!$E$4)^2+(Parameters!$E$5)^2)))</f>
        <v>6.2512196993813607</v>
      </c>
      <c r="H1449" s="15">
        <f t="shared" si="45"/>
        <v>4.0147993831584738</v>
      </c>
    </row>
    <row r="1450" spans="2:8" x14ac:dyDescent="0.25">
      <c r="B1450" s="15">
        <v>1447</v>
      </c>
      <c r="C1450" s="15">
        <f>(Data!$G$5-B1450)/Data!$G$5</f>
        <v>3.5333333333333335E-2</v>
      </c>
      <c r="D1450" s="15">
        <f>Data!$C$11^2/((Parameters!$E$4+Parameters!$E$6/C1450)^2+(Parameters!$E$5+Parameters!$E$7)^2)</f>
        <v>13.633151842646411</v>
      </c>
      <c r="E1450" s="15">
        <f t="shared" si="44"/>
        <v>3.6923098248449318</v>
      </c>
      <c r="F1450" s="15">
        <f>3/(Data!$G$5*PI()/30)*D1450*Parameters!$E$6/C1450</f>
        <v>26.05414152573853</v>
      </c>
      <c r="G1450" s="15">
        <f>Data!$C$11/((((SQRT((Parameters!$E$6/C1450)^2+(Parameters!$E$7)^2))*1/(Parameters!$E$8))/((SQRT((Parameters!$E$6/C1450)^2+(Parameters!$E$7)^2))+1/(Parameters!$E$8)))+(SQRT((Parameters!$E$4)^2+(Parameters!$E$5)^2)))</f>
        <v>6.1919971380126704</v>
      </c>
      <c r="H1450" s="15">
        <f t="shared" si="45"/>
        <v>3.947970664659747</v>
      </c>
    </row>
    <row r="1451" spans="2:8" x14ac:dyDescent="0.25">
      <c r="B1451" s="15">
        <v>1448</v>
      </c>
      <c r="C1451" s="15">
        <f>(Data!$G$5-B1451)/Data!$G$5</f>
        <v>3.4666666666666665E-2</v>
      </c>
      <c r="D1451" s="15">
        <f>Data!$C$11^2/((Parameters!$E$4+Parameters!$E$6/C1451)^2+(Parameters!$E$5+Parameters!$E$7)^2)</f>
        <v>13.139432577942614</v>
      </c>
      <c r="E1451" s="15">
        <f t="shared" si="44"/>
        <v>3.6248355242607371</v>
      </c>
      <c r="F1451" s="15">
        <f>3/(Data!$G$5*PI()/30)*D1451*Parameters!$E$6/C1451</f>
        <v>25.593497147696059</v>
      </c>
      <c r="G1451" s="15">
        <f>Data!$C$11/((((SQRT((Parameters!$E$6/C1451)^2+(Parameters!$E$7)^2))*1/(Parameters!$E$8))/((SQRT((Parameters!$E$6/C1451)^2+(Parameters!$E$7)^2))+1/(Parameters!$E$8)))+(SQRT((Parameters!$E$4)^2+(Parameters!$E$5)^2)))</f>
        <v>6.1326559686004698</v>
      </c>
      <c r="H1451" s="15">
        <f t="shared" si="45"/>
        <v>3.8808496037376163</v>
      </c>
    </row>
    <row r="1452" spans="2:8" x14ac:dyDescent="0.25">
      <c r="B1452" s="15">
        <v>1449</v>
      </c>
      <c r="C1452" s="15">
        <f>(Data!$G$5-B1452)/Data!$G$5</f>
        <v>3.4000000000000002E-2</v>
      </c>
      <c r="D1452" s="15">
        <f>Data!$C$11^2/((Parameters!$E$4+Parameters!$E$6/C1452)^2+(Parameters!$E$5+Parameters!$E$7)^2)</f>
        <v>12.654160190477384</v>
      </c>
      <c r="E1452" s="15">
        <f t="shared" si="44"/>
        <v>3.5572686418764303</v>
      </c>
      <c r="F1452" s="15">
        <f>3/(Data!$G$5*PI()/30)*D1452*Parameters!$E$6/C1452</f>
        <v>25.13156405071965</v>
      </c>
      <c r="G1452" s="15">
        <f>Data!$C$11/((((SQRT((Parameters!$E$6/C1452)^2+(Parameters!$E$7)^2))*1/(Parameters!$E$8))/((SQRT((Parameters!$E$6/C1452)^2+(Parameters!$E$7)^2))+1/(Parameters!$E$8)))+(SQRT((Parameters!$E$4)^2+(Parameters!$E$5)^2)))</f>
        <v>6.073195986256545</v>
      </c>
      <c r="H1452" s="15">
        <f t="shared" si="45"/>
        <v>3.8134365168566737</v>
      </c>
    </row>
    <row r="1453" spans="2:8" x14ac:dyDescent="0.25">
      <c r="B1453" s="15">
        <v>1450</v>
      </c>
      <c r="C1453" s="15">
        <f>(Data!$G$5-B1453)/Data!$G$5</f>
        <v>3.3333333333333333E-2</v>
      </c>
      <c r="D1453" s="15">
        <f>Data!$C$11^2/((Parameters!$E$4+Parameters!$E$6/C1453)^2+(Parameters!$E$5+Parameters!$E$7)^2)</f>
        <v>12.177375239416099</v>
      </c>
      <c r="E1453" s="15">
        <f t="shared" si="44"/>
        <v>3.489609611319882</v>
      </c>
      <c r="F1453" s="15">
        <f>3/(Data!$G$5*PI()/30)*D1453*Parameters!$E$6/C1453</f>
        <v>24.668347074499746</v>
      </c>
      <c r="G1453" s="15">
        <f>Data!$C$11/((((SQRT((Parameters!$E$6/C1453)^2+(Parameters!$E$7)^2))*1/(Parameters!$E$8))/((SQRT((Parameters!$E$6/C1453)^2+(Parameters!$E$7)^2))+1/(Parameters!$E$8)))+(SQRT((Parameters!$E$4)^2+(Parameters!$E$5)^2)))</f>
        <v>6.013616985898774</v>
      </c>
      <c r="H1453" s="15">
        <f t="shared" si="45"/>
        <v>3.7457317340301644</v>
      </c>
    </row>
    <row r="1454" spans="2:8" x14ac:dyDescent="0.25">
      <c r="B1454" s="15">
        <v>1451</v>
      </c>
      <c r="C1454" s="15">
        <f>(Data!$G$5-B1454)/Data!$G$5</f>
        <v>3.2666666666666663E-2</v>
      </c>
      <c r="D1454" s="15">
        <f>Data!$C$11^2/((Parameters!$E$4+Parameters!$E$6/C1454)^2+(Parameters!$E$5+Parameters!$E$7)^2)</f>
        <v>11.709118129667587</v>
      </c>
      <c r="E1454" s="15">
        <f t="shared" si="44"/>
        <v>3.4218588705070214</v>
      </c>
      <c r="F1454" s="15">
        <f>3/(Data!$G$5*PI()/30)*D1454*Parameters!$E$6/C1454</f>
        <v>24.203851134940706</v>
      </c>
      <c r="G1454" s="15">
        <f>Data!$C$11/((((SQRT((Parameters!$E$6/C1454)^2+(Parameters!$E$7)^2))*1/(Parameters!$E$8))/((SQRT((Parameters!$E$6/C1454)^2+(Parameters!$E$7)^2))+1/(Parameters!$E$8)))+(SQRT((Parameters!$E$4)^2+(Parameters!$E$5)^2)))</f>
        <v>5.9539187622513721</v>
      </c>
      <c r="H1454" s="15">
        <f t="shared" si="45"/>
        <v>3.677735598879154</v>
      </c>
    </row>
    <row r="1455" spans="2:8" x14ac:dyDescent="0.25">
      <c r="B1455" s="15">
        <v>1452</v>
      </c>
      <c r="C1455" s="15">
        <f>(Data!$G$5-B1455)/Data!$G$5</f>
        <v>3.2000000000000001E-2</v>
      </c>
      <c r="D1455" s="15">
        <f>Data!$C$11^2/((Parameters!$E$4+Parameters!$E$6/C1455)^2+(Parameters!$E$5+Parameters!$E$7)^2)</f>
        <v>11.249429108178886</v>
      </c>
      <c r="E1455" s="15">
        <f t="shared" si="44"/>
        <v>3.354016861642005</v>
      </c>
      <c r="F1455" s="15">
        <f>3/(Data!$G$5*PI()/30)*D1455*Parameters!$E$6/C1455</f>
        <v>23.738081224281132</v>
      </c>
      <c r="G1455" s="15">
        <f>Data!$C$11/((((SQRT((Parameters!$E$6/C1455)^2+(Parameters!$E$7)^2))*1/(Parameters!$E$8))/((SQRT((Parameters!$E$6/C1455)^2+(Parameters!$E$7)^2))+1/(Parameters!$E$8)))+(SQRT((Parameters!$E$4)^2+(Parameters!$E$5)^2)))</f>
        <v>5.8941011098451206</v>
      </c>
      <c r="H1455" s="15">
        <f t="shared" si="45"/>
        <v>3.6094484686907391</v>
      </c>
    </row>
    <row r="1456" spans="2:8" x14ac:dyDescent="0.25">
      <c r="B1456" s="15">
        <v>1453</v>
      </c>
      <c r="C1456" s="15">
        <f>(Data!$G$5-B1456)/Data!$G$5</f>
        <v>3.1333333333333331E-2</v>
      </c>
      <c r="D1456" s="15">
        <f>Data!$C$11^2/((Parameters!$E$4+Parameters!$E$6/C1456)^2+(Parameters!$E$5+Parameters!$E$7)^2)</f>
        <v>10.798348260219582</v>
      </c>
      <c r="E1456" s="15">
        <f t="shared" si="44"/>
        <v>3.2860840312170323</v>
      </c>
      <c r="F1456" s="15">
        <f>3/(Data!$G$5*PI()/30)*D1456*Parameters!$E$6/C1456</f>
        <v>23.271042411207102</v>
      </c>
      <c r="G1456" s="15">
        <f>Data!$C$11/((((SQRT((Parameters!$E$6/C1456)^2+(Parameters!$E$7)^2))*1/(Parameters!$E$8))/((SQRT((Parameters!$E$6/C1456)^2+(Parameters!$E$7)^2))+1/(Parameters!$E$8)))+(SQRT((Parameters!$E$4)^2+(Parameters!$E$5)^2)))</f>
        <v>5.8341638230176001</v>
      </c>
      <c r="H1456" s="15">
        <f t="shared" si="45"/>
        <v>3.540870714475238</v>
      </c>
    </row>
    <row r="1457" spans="2:8" x14ac:dyDescent="0.25">
      <c r="B1457" s="15">
        <v>1454</v>
      </c>
      <c r="C1457" s="15">
        <f>(Data!$G$5-B1457)/Data!$G$5</f>
        <v>3.0666666666666665E-2</v>
      </c>
      <c r="D1457" s="15">
        <f>Data!$C$11^2/((Parameters!$E$4+Parameters!$E$6/C1457)^2+(Parameters!$E$5+Parameters!$E$7)^2)</f>
        <v>10.355915505656295</v>
      </c>
      <c r="E1457" s="15">
        <f t="shared" si="44"/>
        <v>3.2180608300118094</v>
      </c>
      <c r="F1457" s="15">
        <f>3/(Data!$G$5*PI()/30)*D1457*Parameters!$E$6/C1457</f>
        <v>22.802739840958392</v>
      </c>
      <c r="G1457" s="15">
        <f>Data!$C$11/((((SQRT((Parameters!$E$6/C1457)^2+(Parameters!$E$7)^2))*1/(Parameters!$E$8))/((SQRT((Parameters!$E$6/C1457)^2+(Parameters!$E$7)^2))+1/(Parameters!$E$8)))+(SQRT((Parameters!$E$4)^2+(Parameters!$E$5)^2)))</f>
        <v>5.7741066959134315</v>
      </c>
      <c r="H1457" s="15">
        <f t="shared" si="45"/>
        <v>3.4720027210223949</v>
      </c>
    </row>
    <row r="1458" spans="2:8" x14ac:dyDescent="0.25">
      <c r="B1458" s="15">
        <v>1455</v>
      </c>
      <c r="C1458" s="15">
        <f>(Data!$G$5-B1458)/Data!$G$5</f>
        <v>0.03</v>
      </c>
      <c r="D1458" s="15">
        <f>Data!$C$11^2/((Parameters!$E$4+Parameters!$E$6/C1458)^2+(Parameters!$E$5+Parameters!$E$7)^2)</f>
        <v>9.9221705952176347</v>
      </c>
      <c r="E1458" s="15">
        <f t="shared" si="44"/>
        <v>3.149947713092653</v>
      </c>
      <c r="F1458" s="15">
        <f>3/(Data!$G$5*PI()/30)*D1458*Parameters!$E$6/C1458</f>
        <v>22.333178735427524</v>
      </c>
      <c r="G1458" s="15">
        <f>Data!$C$11/((((SQRT((Parameters!$E$6/C1458)^2+(Parameters!$E$7)^2))*1/(Parameters!$E$8))/((SQRT((Parameters!$E$6/C1458)^2+(Parameters!$E$7)^2))+1/(Parameters!$E$8)))+(SQRT((Parameters!$E$4)^2+(Parameters!$E$5)^2)))</f>
        <v>5.7139295224844968</v>
      </c>
      <c r="H1458" s="15">
        <f t="shared" si="45"/>
        <v>3.402844886956554</v>
      </c>
    </row>
    <row r="1459" spans="2:8" x14ac:dyDescent="0.25">
      <c r="B1459" s="15">
        <v>1456</v>
      </c>
      <c r="C1459" s="15">
        <f>(Data!$G$5-B1459)/Data!$G$5</f>
        <v>2.9333333333333333E-2</v>
      </c>
      <c r="D1459" s="15">
        <f>Data!$C$11^2/((Parameters!$E$4+Parameters!$E$6/C1459)^2+(Parameters!$E$5+Parameters!$E$7)^2)</f>
        <v>9.4971531067501527</v>
      </c>
      <c r="E1459" s="15">
        <f t="shared" si="44"/>
        <v>3.0817451398112325</v>
      </c>
      <c r="F1459" s="15">
        <f>3/(Data!$G$5*PI()/30)*D1459*Parameters!$E$6/C1459</f>
        <v>21.862364393251511</v>
      </c>
      <c r="G1459" s="15">
        <f>Data!$C$11/((((SQRT((Parameters!$E$6/C1459)^2+(Parameters!$E$7)^2))*1/(Parameters!$E$8))/((SQRT((Parameters!$E$6/C1459)^2+(Parameters!$E$7)^2))+1/(Parameters!$E$8)))+(SQRT((Parameters!$E$4)^2+(Parameters!$E$5)^2)))</f>
        <v>5.6536320964901856</v>
      </c>
      <c r="H1459" s="15">
        <f t="shared" si="45"/>
        <v>3.3333976247907859</v>
      </c>
    </row>
    <row r="1460" spans="2:8" x14ac:dyDescent="0.25">
      <c r="B1460" s="15">
        <v>1457</v>
      </c>
      <c r="C1460" s="15">
        <f>(Data!$G$5-B1460)/Data!$G$5</f>
        <v>2.8666666666666667E-2</v>
      </c>
      <c r="D1460" s="15">
        <f>Data!$C$11^2/((Parameters!$E$4+Parameters!$E$6/C1460)^2+(Parameters!$E$5+Parameters!$E$7)^2)</f>
        <v>9.0809024414657742</v>
      </c>
      <c r="E1460" s="15">
        <f t="shared" si="44"/>
        <v>3.0134535738029506</v>
      </c>
      <c r="F1460" s="15">
        <f>3/(Data!$G$5*PI()/30)*D1460*Parameters!$E$6/C1460</f>
        <v>21.39030218989636</v>
      </c>
      <c r="G1460" s="15">
        <f>Data!$C$11/((((SQRT((Parameters!$E$6/C1460)^2+(Parameters!$E$7)^2))*1/(Parameters!$E$8))/((SQRT((Parameters!$E$6/C1460)^2+(Parameters!$E$7)^2))+1/(Parameters!$E$8)))+(SQRT((Parameters!$E$4)^2+(Parameters!$E$5)^2)))</f>
        <v>5.5932142114976218</v>
      </c>
      <c r="H1460" s="15">
        <f t="shared" si="45"/>
        <v>3.2636613609799605</v>
      </c>
    </row>
    <row r="1461" spans="2:8" x14ac:dyDescent="0.25">
      <c r="B1461" s="15">
        <v>1458</v>
      </c>
      <c r="C1461" s="15">
        <f>(Data!$G$5-B1461)/Data!$G$5</f>
        <v>2.8000000000000001E-2</v>
      </c>
      <c r="D1461" s="15">
        <f>Data!$C$11^2/((Parameters!$E$4+Parameters!$E$6/C1461)^2+(Parameters!$E$5+Parameters!$E$7)^2)</f>
        <v>8.6734578201811434</v>
      </c>
      <c r="E1461" s="15">
        <f t="shared" si="44"/>
        <v>2.9450734829849567</v>
      </c>
      <c r="F1461" s="15">
        <f>3/(Data!$G$5*PI()/30)*D1461*Parameters!$E$6/C1461</f>
        <v>20.916997577734183</v>
      </c>
      <c r="G1461" s="15">
        <f>Data!$C$11/((((SQRT((Parameters!$E$6/C1461)^2+(Parameters!$E$7)^2))*1/(Parameters!$E$8))/((SQRT((Parameters!$E$6/C1461)^2+(Parameters!$E$7)^2))+1/(Parameters!$E$8)))+(SQRT((Parameters!$E$4)^2+(Parameters!$E$5)^2)))</f>
        <v>5.532675660881897</v>
      </c>
      <c r="H1461" s="15">
        <f t="shared" si="45"/>
        <v>3.1936365359727494</v>
      </c>
    </row>
    <row r="1462" spans="2:8" x14ac:dyDescent="0.25">
      <c r="B1462" s="15">
        <v>1459</v>
      </c>
      <c r="C1462" s="15">
        <f>(Data!$G$5-B1462)/Data!$G$5</f>
        <v>2.7333333333333334E-2</v>
      </c>
      <c r="D1462" s="15">
        <f>Data!$C$11^2/((Parameters!$E$4+Parameters!$E$6/C1462)^2+(Parameters!$E$5+Parameters!$E$7)^2)</f>
        <v>8.2748582795493917</v>
      </c>
      <c r="E1462" s="15">
        <f t="shared" si="44"/>
        <v>2.8766053395537927</v>
      </c>
      <c r="F1462" s="15">
        <f>3/(Data!$G$5*PI()/30)*D1462*Parameters!$E$6/C1462</f>
        <v>20.442456086112784</v>
      </c>
      <c r="G1462" s="15">
        <f>Data!$C$11/((((SQRT((Parameters!$E$6/C1462)^2+(Parameters!$E$7)^2))*1/(Parameters!$E$8))/((SQRT((Parameters!$E$6/C1462)^2+(Parameters!$E$7)^2))+1/(Parameters!$E$8)))+(SQRT((Parameters!$E$4)^2+(Parameters!$E$5)^2)))</f>
        <v>5.4720162378263097</v>
      </c>
      <c r="H1462" s="15">
        <f t="shared" si="45"/>
        <v>3.1233236042625268</v>
      </c>
    </row>
    <row r="1463" spans="2:8" x14ac:dyDescent="0.25">
      <c r="B1463" s="15">
        <v>1460</v>
      </c>
      <c r="C1463" s="15">
        <f>(Data!$G$5-B1463)/Data!$G$5</f>
        <v>2.6666666666666668E-2</v>
      </c>
      <c r="D1463" s="15">
        <f>Data!$C$11^2/((Parameters!$E$4+Parameters!$E$6/C1463)^2+(Parameters!$E$5+Parameters!$E$7)^2)</f>
        <v>7.8851426682848098</v>
      </c>
      <c r="E1463" s="15">
        <f t="shared" si="44"/>
        <v>2.8080496199826688</v>
      </c>
      <c r="F1463" s="15">
        <f>3/(Data!$G$5*PI()/30)*D1463*Parameters!$E$6/C1463</f>
        <v>19.966683321417829</v>
      </c>
      <c r="G1463" s="15">
        <f>Data!$C$11/((((SQRT((Parameters!$E$6/C1463)^2+(Parameters!$E$7)^2))*1/(Parameters!$E$8))/((SQRT((Parameters!$E$6/C1463)^2+(Parameters!$E$7)^2))+1/(Parameters!$E$8)))+(SQRT((Parameters!$E$4)^2+(Parameters!$E$5)^2)))</f>
        <v>5.4112357353225899</v>
      </c>
      <c r="H1463" s="15">
        <f t="shared" si="45"/>
        <v>3.0527230344371783</v>
      </c>
    </row>
    <row r="1464" spans="2:8" x14ac:dyDescent="0.25">
      <c r="B1464" s="15">
        <v>1461</v>
      </c>
      <c r="C1464" s="15">
        <f>(Data!$G$5-B1464)/Data!$G$5</f>
        <v>2.5999999999999999E-2</v>
      </c>
      <c r="D1464" s="15">
        <f>Data!$C$11^2/((Parameters!$E$4+Parameters!$E$6/C1464)^2+(Parameters!$E$5+Parameters!$E$7)^2)</f>
        <v>7.5043496433809231</v>
      </c>
      <c r="E1464" s="15">
        <f t="shared" si="44"/>
        <v>2.7394068050183642</v>
      </c>
      <c r="F1464" s="15">
        <f>3/(Data!$G$5*PI()/30)*D1464*Parameters!$E$6/C1464</f>
        <v>19.489684967127342</v>
      </c>
      <c r="G1464" s="15">
        <f>Data!$C$11/((((SQRT((Parameters!$E$6/C1464)^2+(Parameters!$E$7)^2))*1/(Parameters!$E$8))/((SQRT((Parameters!$E$6/C1464)^2+(Parameters!$E$7)^2))+1/(Parameters!$E$8)))+(SQRT((Parameters!$E$4)^2+(Parameters!$E$5)^2)))</f>
        <v>5.350333946171137</v>
      </c>
      <c r="H1464" s="15">
        <f t="shared" si="45"/>
        <v>2.9818353092277756</v>
      </c>
    </row>
    <row r="1465" spans="2:8" x14ac:dyDescent="0.25">
      <c r="B1465" s="15">
        <v>1462</v>
      </c>
      <c r="C1465" s="15">
        <f>(Data!$G$5-B1465)/Data!$G$5</f>
        <v>2.5333333333333333E-2</v>
      </c>
      <c r="D1465" s="15">
        <f>Data!$C$11^2/((Parameters!$E$4+Parameters!$E$6/C1465)^2+(Parameters!$E$5+Parameters!$E$7)^2)</f>
        <v>7.1325176663224354</v>
      </c>
      <c r="E1465" s="15">
        <f t="shared" si="44"/>
        <v>2.6706773796777541</v>
      </c>
      <c r="F1465" s="15">
        <f>3/(Data!$G$5*PI()/30)*D1465*Parameters!$E$6/C1465</f>
        <v>19.011466783858534</v>
      </c>
      <c r="G1465" s="15">
        <f>Data!$C$11/((((SQRT((Parameters!$E$6/C1465)^2+(Parameters!$E$7)^2))*1/(Parameters!$E$8))/((SQRT((Parameters!$E$6/C1465)^2+(Parameters!$E$7)^2))+1/(Parameters!$E$8)))+(SQRT((Parameters!$E$4)^2+(Parameters!$E$5)^2)))</f>
        <v>5.2893106629812543</v>
      </c>
      <c r="H1465" s="15">
        <f t="shared" si="45"/>
        <v>2.9106609255561113</v>
      </c>
    </row>
    <row r="1466" spans="2:8" x14ac:dyDescent="0.25">
      <c r="B1466" s="15">
        <v>1463</v>
      </c>
      <c r="C1466" s="15">
        <f>(Data!$G$5-B1466)/Data!$G$5</f>
        <v>2.4666666666666667E-2</v>
      </c>
      <c r="D1466" s="15">
        <f>Data!$C$11^2/((Parameters!$E$4+Parameters!$E$6/C1466)^2+(Parameters!$E$5+Parameters!$E$7)^2)</f>
        <v>6.7696849992916039</v>
      </c>
      <c r="E1466" s="15">
        <f t="shared" si="44"/>
        <v>2.6018618332439569</v>
      </c>
      <c r="F1466" s="15">
        <f>3/(Data!$G$5*PI()/30)*D1466*Parameters!$E$6/C1466</f>
        <v>18.532034609406949</v>
      </c>
      <c r="G1466" s="15">
        <f>Data!$C$11/((((SQRT((Parameters!$E$6/C1466)^2+(Parameters!$E$7)^2))*1/(Parameters!$E$8))/((SQRT((Parameters!$E$6/C1466)^2+(Parameters!$E$7)^2))+1/(Parameters!$E$8)))+(SQRT((Parameters!$E$4)^2+(Parameters!$E$5)^2)))</f>
        <v>5.2281656781713775</v>
      </c>
      <c r="H1466" s="15">
        <f t="shared" si="45"/>
        <v>2.8392003945810855</v>
      </c>
    </row>
    <row r="1467" spans="2:8" x14ac:dyDescent="0.25">
      <c r="B1467" s="15">
        <v>1464</v>
      </c>
      <c r="C1467" s="15">
        <f>(Data!$G$5-B1467)/Data!$G$5</f>
        <v>2.4E-2</v>
      </c>
      <c r="D1467" s="15">
        <f>Data!$C$11^2/((Parameters!$E$4+Parameters!$E$6/C1467)^2+(Parameters!$E$5+Parameters!$E$7)^2)</f>
        <v>6.4158897013694958</v>
      </c>
      <c r="E1467" s="15">
        <f t="shared" si="44"/>
        <v>2.5329606592621006</v>
      </c>
      <c r="F1467" s="15">
        <f>3/(Data!$G$5*PI()/30)*D1467*Parameters!$E$6/C1467</f>
        <v>18.051394358777753</v>
      </c>
      <c r="G1467" s="15">
        <f>Data!$C$11/((((SQRT((Parameters!$E$6/C1467)^2+(Parameters!$E$7)^2))*1/(Parameters!$E$8))/((SQRT((Parameters!$E$6/C1467)^2+(Parameters!$E$7)^2))+1/(Parameters!$E$8)))+(SQRT((Parameters!$E$4)^2+(Parameters!$E$5)^2)))</f>
        <v>5.1668987839693123</v>
      </c>
      <c r="H1467" s="15">
        <f t="shared" si="45"/>
        <v>2.7674542417439145</v>
      </c>
    </row>
    <row r="1468" spans="2:8" x14ac:dyDescent="0.25">
      <c r="B1468" s="15">
        <v>1465</v>
      </c>
      <c r="C1468" s="15">
        <f>(Data!$G$5-B1468)/Data!$G$5</f>
        <v>2.3333333333333334E-2</v>
      </c>
      <c r="D1468" s="15">
        <f>Data!$C$11^2/((Parameters!$E$4+Parameters!$E$6/C1468)^2+(Parameters!$E$5+Parameters!$E$7)^2)</f>
        <v>6.0711696247326978</v>
      </c>
      <c r="E1468" s="15">
        <f t="shared" si="44"/>
        <v>2.4639743555347118</v>
      </c>
      <c r="F1468" s="15">
        <f>3/(Data!$G$5*PI()/30)*D1468*Parameters!$E$6/C1468</f>
        <v>17.569552024209187</v>
      </c>
      <c r="G1468" s="15">
        <f>Data!$C$11/((((SQRT((Parameters!$E$6/C1468)^2+(Parameters!$E$7)^2))*1/(Parameters!$E$8))/((SQRT((Parameters!$E$6/C1468)^2+(Parameters!$E$7)^2))+1/(Parameters!$E$8)))+(SQRT((Parameters!$E$4)^2+(Parameters!$E$5)^2)))</f>
        <v>5.1055097724124581</v>
      </c>
      <c r="H1468" s="15">
        <f t="shared" si="45"/>
        <v>2.695423006812157</v>
      </c>
    </row>
    <row r="1469" spans="2:8" x14ac:dyDescent="0.25">
      <c r="B1469" s="15">
        <v>1466</v>
      </c>
      <c r="C1469" s="15">
        <f>(Data!$G$5-B1469)/Data!$G$5</f>
        <v>2.2666666666666668E-2</v>
      </c>
      <c r="D1469" s="15">
        <f>Data!$C$11^2/((Parameters!$E$4+Parameters!$E$6/C1469)^2+(Parameters!$E$5+Parameters!$E$7)^2)</f>
        <v>5.7355624108459455</v>
      </c>
      <c r="E1469" s="15">
        <f t="shared" si="44"/>
        <v>2.3949034241167109</v>
      </c>
      <c r="F1469" s="15">
        <f>3/(Data!$G$5*PI()/30)*D1469*Parameters!$E$6/C1469</f>
        <v>17.086513675188076</v>
      </c>
      <c r="G1469" s="15">
        <f>Data!$C$11/((((SQRT((Parameters!$E$6/C1469)^2+(Parameters!$E$7)^2))*1/(Parameters!$E$8))/((SQRT((Parameters!$E$6/C1469)^2+(Parameters!$E$7)^2))+1/(Parameters!$E$8)))+(SQRT((Parameters!$E$4)^2+(Parameters!$E$5)^2)))</f>
        <v>5.0439984353480503</v>
      </c>
      <c r="H1469" s="15">
        <f t="shared" si="45"/>
        <v>2.6231072439225298</v>
      </c>
    </row>
    <row r="1470" spans="2:8" x14ac:dyDescent="0.25">
      <c r="B1470" s="15">
        <v>1467</v>
      </c>
      <c r="C1470" s="15">
        <f>(Data!$G$5-B1470)/Data!$G$5</f>
        <v>2.1999999999999999E-2</v>
      </c>
      <c r="D1470" s="15">
        <f>Data!$C$11^2/((Parameters!$E$4+Parameters!$E$6/C1470)^2+(Parameters!$E$5+Parameters!$E$7)^2)</f>
        <v>5.4091054866512556</v>
      </c>
      <c r="E1470" s="15">
        <f t="shared" si="44"/>
        <v>2.3257483713100298</v>
      </c>
      <c r="F1470" s="15">
        <f>3/(Data!$G$5*PI()/30)*D1470*Parameters!$E$6/C1470</f>
        <v>16.602285458457342</v>
      </c>
      <c r="G1470" s="15">
        <f>Data!$C$11/((((SQRT((Parameters!$E$6/C1470)^2+(Parameters!$E$7)^2))*1/(Parameters!$E$8))/((SQRT((Parameters!$E$6/C1470)^2+(Parameters!$E$7)^2))+1/(Parameters!$E$8)))+(SQRT((Parameters!$E$4)^2+(Parameters!$E$5)^2)))</f>
        <v>4.9823645644333858</v>
      </c>
      <c r="H1470" s="15">
        <f t="shared" si="45"/>
        <v>2.5505075216225128</v>
      </c>
    </row>
    <row r="1471" spans="2:8" x14ac:dyDescent="0.25">
      <c r="B1471" s="15">
        <v>1468</v>
      </c>
      <c r="C1471" s="15">
        <f>(Data!$G$5-B1471)/Data!$G$5</f>
        <v>2.1333333333333333E-2</v>
      </c>
      <c r="D1471" s="15">
        <f>Data!$C$11^2/((Parameters!$E$4+Parameters!$E$6/C1471)^2+(Parameters!$E$5+Parameters!$E$7)^2)</f>
        <v>5.0918360607540407</v>
      </c>
      <c r="E1471" s="15">
        <f t="shared" si="44"/>
        <v>2.2565097076578335</v>
      </c>
      <c r="F1471" s="15">
        <f>3/(Data!$G$5*PI()/30)*D1471*Parameters!$E$6/C1471</f>
        <v>16.116873598015442</v>
      </c>
      <c r="G1471" s="15">
        <f>Data!$C$11/((((SQRT((Parameters!$E$6/C1471)^2+(Parameters!$E$7)^2))*1/(Parameters!$E$8))/((SQRT((Parameters!$E$6/C1471)^2+(Parameters!$E$7)^2))+1/(Parameters!$E$8)))+(SQRT((Parameters!$E$4)^2+(Parameters!$E$5)^2)))</f>
        <v>4.9206079511360548</v>
      </c>
      <c r="H1471" s="15">
        <f t="shared" si="45"/>
        <v>2.4776244229107123</v>
      </c>
    </row>
    <row r="1472" spans="2:8" x14ac:dyDescent="0.25">
      <c r="B1472" s="15">
        <v>1469</v>
      </c>
      <c r="C1472" s="15">
        <f>(Data!$G$5-B1472)/Data!$G$5</f>
        <v>2.0666666666666667E-2</v>
      </c>
      <c r="D1472" s="15">
        <f>Data!$C$11^2/((Parameters!$E$4+Parameters!$E$6/C1472)^2+(Parameters!$E$5+Parameters!$E$7)^2)</f>
        <v>4.7837911196067973</v>
      </c>
      <c r="E1472" s="15">
        <f t="shared" si="44"/>
        <v>2.187187947938356</v>
      </c>
      <c r="F1472" s="15">
        <f>3/(Data!$G$5*PI()/30)*D1472*Parameters!$E$6/C1472</f>
        <v>15.63028439510771</v>
      </c>
      <c r="G1472" s="15">
        <f>Data!$C$11/((((SQRT((Parameters!$E$6/C1472)^2+(Parameters!$E$7)^2))*1/(Parameters!$E$8))/((SQRT((Parameters!$E$6/C1472)^2+(Parameters!$E$7)^2))+1/(Parameters!$E$8)))+(SQRT((Parameters!$E$4)^2+(Parameters!$E$5)^2)))</f>
        <v>4.8587283867341782</v>
      </c>
      <c r="H1472" s="15">
        <f t="shared" si="45"/>
        <v>2.4044585452759826</v>
      </c>
    </row>
    <row r="1473" spans="2:8" x14ac:dyDescent="0.25">
      <c r="B1473" s="15">
        <v>1470</v>
      </c>
      <c r="C1473" s="15">
        <f>(Data!$G$5-B1473)/Data!$G$5</f>
        <v>0.02</v>
      </c>
      <c r="D1473" s="15">
        <f>Data!$C$11^2/((Parameters!$E$4+Parameters!$E$6/C1473)^2+(Parameters!$E$5+Parameters!$E$7)^2)</f>
        <v>4.4850074236908437</v>
      </c>
      <c r="E1473" s="15">
        <f t="shared" si="44"/>
        <v>2.1177836111583366</v>
      </c>
      <c r="F1473" s="15">
        <f>3/(Data!$G$5*PI()/30)*D1473*Parameters!$E$6/C1473</f>
        <v>15.142524228209448</v>
      </c>
      <c r="G1473" s="15">
        <f>Data!$C$11/((((SQRT((Parameters!$E$6/C1473)^2+(Parameters!$E$7)^2))*1/(Parameters!$E$8))/((SQRT((Parameters!$E$6/C1473)^2+(Parameters!$E$7)^2))+1/(Parameters!$E$8)))+(SQRT((Parameters!$E$4)^2+(Parameters!$E$5)^2)))</f>
        <v>4.7967256623166303</v>
      </c>
      <c r="H1473" s="15">
        <f t="shared" si="45"/>
        <v>2.3310105007352639</v>
      </c>
    </row>
    <row r="1474" spans="2:8" x14ac:dyDescent="0.25">
      <c r="B1474" s="15">
        <v>1471</v>
      </c>
      <c r="C1474" s="15">
        <f>(Data!$G$5-B1474)/Data!$G$5</f>
        <v>1.9333333333333334E-2</v>
      </c>
      <c r="D1474" s="15">
        <f>Data!$C$11^2/((Parameters!$E$4+Parameters!$E$6/C1474)^2+(Parameters!$E$5+Parameters!$E$7)^2)</f>
        <v>4.1955215036967397</v>
      </c>
      <c r="E1474" s="15">
        <f t="shared" si="44"/>
        <v>2.0482972205460661</v>
      </c>
      <c r="F1474" s="15">
        <f>3/(Data!$G$5*PI()/30)*D1474*Parameters!$E$6/C1474</f>
        <v>14.653599553000857</v>
      </c>
      <c r="G1474" s="15">
        <f>Data!$C$11/((((SQRT((Parameters!$E$6/C1474)^2+(Parameters!$E$7)^2))*1/(Parameters!$E$8))/((SQRT((Parameters!$E$6/C1474)^2+(Parameters!$E$7)^2))+1/(Parameters!$E$8)))+(SQRT((Parameters!$E$4)^2+(Parameters!$E$5)^2)))</f>
        <v>4.7345995687832731</v>
      </c>
      <c r="H1474" s="15">
        <f t="shared" si="45"/>
        <v>2.2572809158701661</v>
      </c>
    </row>
    <row r="1475" spans="2:8" x14ac:dyDescent="0.25">
      <c r="B1475" s="15">
        <v>1472</v>
      </c>
      <c r="C1475" s="15">
        <f>(Data!$G$5-B1475)/Data!$G$5</f>
        <v>1.8666666666666668E-2</v>
      </c>
      <c r="D1475" s="15">
        <f>Data!$C$11^2/((Parameters!$E$4+Parameters!$E$6/C1475)^2+(Parameters!$E$5+Parameters!$E$7)^2)</f>
        <v>3.9153696567038683</v>
      </c>
      <c r="E1475" s="15">
        <f t="shared" si="44"/>
        <v>1.9787293035440365</v>
      </c>
      <c r="F1475" s="15">
        <f>3/(Data!$G$5*PI()/30)*D1475*Parameters!$E$6/C1475</f>
        <v>14.163516902333589</v>
      </c>
      <c r="G1475" s="15">
        <f>Data!$C$11/((((SQRT((Parameters!$E$6/C1475)^2+(Parameters!$E$7)^2))*1/(Parameters!$E$8))/((SQRT((Parameters!$E$6/C1475)^2+(Parameters!$E$7)^2))+1/(Parameters!$E$8)))+(SQRT((Parameters!$E$4)^2+(Parameters!$E$5)^2)))</f>
        <v>4.6723498968451915</v>
      </c>
      <c r="H1475" s="15">
        <f t="shared" si="45"/>
        <v>2.183270431862228</v>
      </c>
    </row>
    <row r="1476" spans="2:8" x14ac:dyDescent="0.25">
      <c r="B1476" s="15">
        <v>1473</v>
      </c>
      <c r="C1476" s="15">
        <f>(Data!$G$5-B1476)/Data!$G$5</f>
        <v>1.7999999999999999E-2</v>
      </c>
      <c r="D1476" s="15">
        <f>Data!$C$11^2/((Parameters!$E$4+Parameters!$E$6/C1476)^2+(Parameters!$E$5+Parameters!$E$7)^2)</f>
        <v>3.6445879423597716</v>
      </c>
      <c r="E1476" s="15">
        <f t="shared" ref="E1476:E1503" si="46">SQRT(D1476)</f>
        <v>1.9090803918011865</v>
      </c>
      <c r="F1476" s="15">
        <f>3/(Data!$G$5*PI()/30)*D1476*Parameters!$E$6/C1476</f>
        <v>13.672282886188954</v>
      </c>
      <c r="G1476" s="15">
        <f>Data!$C$11/((((SQRT((Parameters!$E$6/C1476)^2+(Parameters!$E$7)^2))*1/(Parameters!$E$8))/((SQRT((Parameters!$E$6/C1476)^2+(Parameters!$E$7)^2))+1/(Parameters!$E$8)))+(SQRT((Parameters!$E$4)^2+(Parameters!$E$5)^2)))</f>
        <v>4.6099764370249172</v>
      </c>
      <c r="H1476" s="15">
        <f t="shared" ref="H1476:H1503" si="47">(F1476*B1476*PI()/30)/1000</f>
        <v>2.1089797045268863</v>
      </c>
    </row>
    <row r="1477" spans="2:8" x14ac:dyDescent="0.25">
      <c r="B1477" s="15">
        <v>1474</v>
      </c>
      <c r="C1477" s="15">
        <f>(Data!$G$5-B1477)/Data!$G$5</f>
        <v>1.7333333333333333E-2</v>
      </c>
      <c r="D1477" s="15">
        <f>Data!$C$11^2/((Parameters!$E$4+Parameters!$E$6/C1477)^2+(Parameters!$E$5+Parameters!$E$7)^2)</f>
        <v>3.3832121790598118</v>
      </c>
      <c r="E1477" s="15">
        <f t="shared" si="46"/>
        <v>1.8393510211647508</v>
      </c>
      <c r="F1477" s="15">
        <f>3/(Data!$G$5*PI()/30)*D1477*Parameters!$E$6/C1477</f>
        <v>13.179904191627724</v>
      </c>
      <c r="G1477" s="15">
        <f>Data!$C$11/((((SQRT((Parameters!$E$6/C1477)^2+(Parameters!$E$7)^2))*1/(Parameters!$E$8))/((SQRT((Parameters!$E$6/C1477)^2+(Parameters!$E$7)^2))+1/(Parameters!$E$8)))+(SQRT((Parameters!$E$4)^2+(Parameters!$E$5)^2)))</f>
        <v>4.5474789796566624</v>
      </c>
      <c r="H1477" s="15">
        <f t="shared" si="47"/>
        <v>2.0344094043461052</v>
      </c>
    </row>
    <row r="1478" spans="2:8" x14ac:dyDescent="0.25">
      <c r="B1478" s="15">
        <v>1475</v>
      </c>
      <c r="C1478" s="15">
        <f>(Data!$G$5-B1478)/Data!$G$5</f>
        <v>1.6666666666666666E-2</v>
      </c>
      <c r="D1478" s="15">
        <f>Data!$C$11^2/((Parameters!$E$4+Parameters!$E$6/C1478)^2+(Parameters!$E$5+Parameters!$E$7)^2)</f>
        <v>3.1312779401276973</v>
      </c>
      <c r="E1478" s="15">
        <f t="shared" si="46"/>
        <v>1.7695417316717053</v>
      </c>
      <c r="F1478" s="15">
        <f>3/(Data!$G$5*PI()/30)*D1478*Parameters!$E$6/C1478</f>
        <v>12.686387582731413</v>
      </c>
      <c r="G1478" s="15">
        <f>Data!$C$11/((((SQRT((Parameters!$E$6/C1478)^2+(Parameters!$E$7)^2))*1/(Parameters!$E$8))/((SQRT((Parameters!$E$6/C1478)^2+(Parameters!$E$7)^2))+1/(Parameters!$E$8)))+(SQRT((Parameters!$E$4)^2+(Parameters!$E$5)^2)))</f>
        <v>4.4848573148865452</v>
      </c>
      <c r="H1478" s="15">
        <f t="shared" si="47"/>
        <v>1.959560216499671</v>
      </c>
    </row>
    <row r="1479" spans="2:8" x14ac:dyDescent="0.25">
      <c r="B1479" s="15">
        <v>1476</v>
      </c>
      <c r="C1479" s="15">
        <f>(Data!$G$5-B1479)/Data!$G$5</f>
        <v>1.6E-2</v>
      </c>
      <c r="D1479" s="15">
        <f>Data!$C$11^2/((Parameters!$E$4+Parameters!$E$6/C1479)^2+(Parameters!$E$5+Parameters!$E$7)^2)</f>
        <v>2.8888205499974768</v>
      </c>
      <c r="E1479" s="15">
        <f t="shared" si="46"/>
        <v>1.6996530675398074</v>
      </c>
      <c r="F1479" s="15">
        <f>3/(Data!$G$5*PI()/30)*D1479*Parameters!$E$6/C1479</f>
        <v>12.191739900535074</v>
      </c>
      <c r="G1479" s="15">
        <f>Data!$C$11/((((SQRT((Parameters!$E$6/C1479)^2+(Parameters!$E$7)^2))*1/(Parameters!$E$8))/((SQRT((Parameters!$E$6/C1479)^2+(Parameters!$E$7)^2))+1/(Parameters!$E$8)))+(SQRT((Parameters!$E$4)^2+(Parameters!$E$5)^2)))</f>
        <v>4.4221112326728251</v>
      </c>
      <c r="H1479" s="15">
        <f t="shared" si="47"/>
        <v>1.8844328408951283</v>
      </c>
    </row>
    <row r="1480" spans="2:8" x14ac:dyDescent="0.25">
      <c r="B1480" s="15">
        <v>1477</v>
      </c>
      <c r="C1480" s="15">
        <f>(Data!$G$5-B1480)/Data!$G$5</f>
        <v>1.5333333333333332E-2</v>
      </c>
      <c r="D1480" s="15">
        <f>Data!$C$11^2/((Parameters!$E$4+Parameters!$E$6/C1480)^2+(Parameters!$E$5+Parameters!$E$7)^2)</f>
        <v>2.6558750803975575</v>
      </c>
      <c r="E1480" s="15">
        <f t="shared" si="46"/>
        <v>1.6296855771582313</v>
      </c>
      <c r="F1480" s="15">
        <f>3/(Data!$G$5*PI()/30)*D1480*Parameters!$E$6/C1480</f>
        <v>11.695968062951467</v>
      </c>
      <c r="G1480" s="15">
        <f>Data!$C$11/((((SQRT((Parameters!$E$6/C1480)^2+(Parameters!$E$7)^2))*1/(Parameters!$E$8))/((SQRT((Parameters!$E$6/C1480)^2+(Parameters!$E$7)^2))+1/(Parameters!$E$8)))+(SQRT((Parameters!$E$4)^2+(Parameters!$E$5)^2)))</f>
        <v>4.3592405227861271</v>
      </c>
      <c r="H1480" s="15">
        <f t="shared" si="47"/>
        <v>1.8090279921963472</v>
      </c>
    </row>
    <row r="1481" spans="2:8" x14ac:dyDescent="0.25">
      <c r="B1481" s="15">
        <v>1478</v>
      </c>
      <c r="C1481" s="15">
        <f>(Data!$G$5-B1481)/Data!$G$5</f>
        <v>1.4666666666666666E-2</v>
      </c>
      <c r="D1481" s="15">
        <f>Data!$C$11^2/((Parameters!$E$4+Parameters!$E$6/C1481)^2+(Parameters!$E$5+Parameters!$E$7)^2)</f>
        <v>2.4324763465373418</v>
      </c>
      <c r="E1481" s="15">
        <f t="shared" si="46"/>
        <v>1.5596398130777958</v>
      </c>
      <c r="F1481" s="15">
        <f>3/(Data!$G$5*PI()/30)*D1481*Parameters!$E$6/C1481</f>
        <v>11.199079064686606</v>
      </c>
      <c r="G1481" s="15">
        <f>Data!$C$11/((((SQRT((Parameters!$E$6/C1481)^2+(Parameters!$E$7)^2))*1/(Parameters!$E$8))/((SQRT((Parameters!$E$6/C1481)^2+(Parameters!$E$7)^2))+1/(Parameters!$E$8)))+(SQRT((Parameters!$E$4)^2+(Parameters!$E$5)^2)))</f>
        <v>4.2962449748096754</v>
      </c>
      <c r="H1481" s="15">
        <f t="shared" si="47"/>
        <v>1.7333463998507015</v>
      </c>
    </row>
    <row r="1482" spans="2:8" x14ac:dyDescent="0.25">
      <c r="B1482" s="15">
        <v>1479</v>
      </c>
      <c r="C1482" s="15">
        <f>(Data!$G$5-B1482)/Data!$G$5</f>
        <v>1.4E-2</v>
      </c>
      <c r="D1482" s="15">
        <f>Data!$C$11^2/((Parameters!$E$4+Parameters!$E$6/C1482)^2+(Parameters!$E$5+Parameters!$E$7)^2)</f>
        <v>2.2186589032970625</v>
      </c>
      <c r="E1482" s="15">
        <f t="shared" si="46"/>
        <v>1.4895163320007816</v>
      </c>
      <c r="F1482" s="15">
        <f>3/(Data!$G$5*PI()/30)*D1482*Parameters!$E$6/C1482</f>
        <v>10.701079977146604</v>
      </c>
      <c r="G1482" s="15">
        <f>Data!$C$11/((((SQRT((Parameters!$E$6/C1482)^2+(Parameters!$E$7)^2))*1/(Parameters!$E$8))/((SQRT((Parameters!$E$6/C1482)^2+(Parameters!$E$7)^2))+1/(Parameters!$E$8)))+(SQRT((Parameters!$E$4)^2+(Parameters!$E$5)^2)))</f>
        <v>4.2331243781395154</v>
      </c>
      <c r="H1482" s="15">
        <f t="shared" si="47"/>
        <v>1.6573888081148536</v>
      </c>
    </row>
    <row r="1483" spans="2:8" x14ac:dyDescent="0.25">
      <c r="B1483" s="15">
        <v>1480</v>
      </c>
      <c r="C1483" s="15">
        <f>(Data!$G$5-B1483)/Data!$G$5</f>
        <v>1.3333333333333334E-2</v>
      </c>
      <c r="D1483" s="15">
        <f>Data!$C$11^2/((Parameters!$E$4+Parameters!$E$6/C1483)^2+(Parameters!$E$5+Parameters!$E$7)^2)</f>
        <v>2.0144570414214096</v>
      </c>
      <c r="E1483" s="15">
        <f t="shared" si="46"/>
        <v>1.4193156947703389</v>
      </c>
      <c r="F1483" s="15">
        <f>3/(Data!$G$5*PI()/30)*D1483*Parameters!$E$6/C1483</f>
        <v>10.201977948335772</v>
      </c>
      <c r="G1483" s="15">
        <f>Data!$C$11/((((SQRT((Parameters!$E$6/C1483)^2+(Parameters!$E$7)^2))*1/(Parameters!$E$8))/((SQRT((Parameters!$E$6/C1483)^2+(Parameters!$E$7)^2))+1/(Parameters!$E$8)))+(SQRT((Parameters!$E$4)^2+(Parameters!$E$5)^2)))</f>
        <v>4.1698785219847485</v>
      </c>
      <c r="H1483" s="15">
        <f t="shared" si="47"/>
        <v>1.5811559760791185</v>
      </c>
    </row>
    <row r="1484" spans="2:8" x14ac:dyDescent="0.25">
      <c r="B1484" s="15">
        <v>1481</v>
      </c>
      <c r="C1484" s="15">
        <f>(Data!$G$5-B1484)/Data!$G$5</f>
        <v>1.2666666666666666E-2</v>
      </c>
      <c r="D1484" s="15">
        <f>Data!$C$11^2/((Parameters!$E$4+Parameters!$E$6/C1484)^2+(Parameters!$E$5+Parameters!$E$7)^2)</f>
        <v>1.8199047837175477</v>
      </c>
      <c r="E1484" s="15">
        <f t="shared" si="46"/>
        <v>1.3490384663594837</v>
      </c>
      <c r="F1484" s="15">
        <f>3/(Data!$G$5*PI()/30)*D1484*Parameters!$E$6/C1484</f>
        <v>9.7017802027459599</v>
      </c>
      <c r="G1484" s="15">
        <f>Data!$C$11/((((SQRT((Parameters!$E$6/C1484)^2+(Parameters!$E$7)^2))*1/(Parameters!$E$8))/((SQRT((Parameters!$E$6/C1484)^2+(Parameters!$E$7)^2))+1/(Parameters!$E$8)))+(SQRT((Parameters!$E$4)^2+(Parameters!$E$5)^2)))</f>
        <v>4.106507195367751</v>
      </c>
      <c r="H1484" s="15">
        <f t="shared" si="47"/>
        <v>1.50464867769041</v>
      </c>
    </row>
    <row r="1485" spans="2:8" x14ac:dyDescent="0.25">
      <c r="B1485" s="15">
        <v>1482</v>
      </c>
      <c r="C1485" s="15">
        <f>(Data!$G$5-B1485)/Data!$G$5</f>
        <v>1.2E-2</v>
      </c>
      <c r="D1485" s="15">
        <f>Data!$C$11^2/((Parameters!$E$4+Parameters!$E$6/C1485)^2+(Parameters!$E$5+Parameters!$E$7)^2)</f>
        <v>1.6350358812581136</v>
      </c>
      <c r="E1485" s="15">
        <f t="shared" si="46"/>
        <v>1.2786852158596789</v>
      </c>
      <c r="F1485" s="15">
        <f>3/(Data!$G$5*PI()/30)*D1485*Parameters!$E$6/C1485</f>
        <v>9.2004940412369933</v>
      </c>
      <c r="G1485" s="15">
        <f>Data!$C$11/((((SQRT((Parameters!$E$6/C1485)^2+(Parameters!$E$7)^2))*1/(Parameters!$E$8))/((SQRT((Parameters!$E$6/C1485)^2+(Parameters!$E$7)^2))+1/(Parameters!$E$8)))+(SQRT((Parameters!$E$4)^2+(Parameters!$E$5)^2)))</f>
        <v>4.0430101871244117</v>
      </c>
      <c r="H1485" s="15">
        <f t="shared" si="47"/>
        <v>1.427867701773732</v>
      </c>
    </row>
    <row r="1486" spans="2:8" x14ac:dyDescent="0.25">
      <c r="B1486" s="15">
        <v>1483</v>
      </c>
      <c r="C1486" s="15">
        <f>(Data!$G$5-B1486)/Data!$G$5</f>
        <v>1.1333333333333334E-2</v>
      </c>
      <c r="D1486" s="15">
        <f>Data!$C$11^2/((Parameters!$E$4+Parameters!$E$6/C1486)^2+(Parameters!$E$5+Parameters!$E$7)^2)</f>
        <v>1.4598838095898088</v>
      </c>
      <c r="E1486" s="15">
        <f t="shared" si="46"/>
        <v>1.2082565164690025</v>
      </c>
      <c r="F1486" s="15">
        <f>3/(Data!$G$5*PI()/30)*D1486*Parameters!$E$6/C1486</f>
        <v>8.698126840908305</v>
      </c>
      <c r="G1486" s="15">
        <f>Data!$C$11/((((SQRT((Parameters!$E$6/C1486)^2+(Parameters!$E$7)^2))*1/(Parameters!$E$8))/((SQRT((Parameters!$E$6/C1486)^2+(Parameters!$E$7)^2))+1/(Parameters!$E$8)))+(SQRT((Parameters!$E$4)^2+(Parameters!$E$5)^2)))</f>
        <v>3.9793872859043522</v>
      </c>
      <c r="H1486" s="15">
        <f t="shared" si="47"/>
        <v>1.3508138520522324</v>
      </c>
    </row>
    <row r="1487" spans="2:8" x14ac:dyDescent="0.25">
      <c r="B1487" s="15">
        <v>1484</v>
      </c>
      <c r="C1487" s="15">
        <f>(Data!$G$5-B1487)/Data!$G$5</f>
        <v>1.0666666666666666E-2</v>
      </c>
      <c r="D1487" s="15">
        <f>Data!$C$11^2/((Parameters!$E$4+Parameters!$E$6/C1487)^2+(Parameters!$E$5+Parameters!$E$7)^2)</f>
        <v>1.2944817649481821</v>
      </c>
      <c r="E1487" s="15">
        <f t="shared" si="46"/>
        <v>1.1377529454798974</v>
      </c>
      <c r="F1487" s="15">
        <f>3/(Data!$G$5*PI()/30)*D1487*Parameters!$E$6/C1487</f>
        <v>8.194686054961565</v>
      </c>
      <c r="G1487" s="15">
        <f>Data!$C$11/((((SQRT((Parameters!$E$6/C1487)^2+(Parameters!$E$7)^2))*1/(Parameters!$E$8))/((SQRT((Parameters!$E$6/C1487)^2+(Parameters!$E$7)^2))+1/(Parameters!$E$8)))+(SQRT((Parameters!$E$4)^2+(Parameters!$E$5)^2)))</f>
        <v>3.9156382801711511</v>
      </c>
      <c r="H1487" s="15">
        <f t="shared" si="47"/>
        <v>1.2734879471657699</v>
      </c>
    </row>
    <row r="1488" spans="2:8" x14ac:dyDescent="0.25">
      <c r="B1488" s="15">
        <v>1485</v>
      </c>
      <c r="C1488" s="15">
        <f>(Data!$G$5-B1488)/Data!$G$5</f>
        <v>0.01</v>
      </c>
      <c r="D1488" s="15">
        <f>Data!$C$11^2/((Parameters!$E$4+Parameters!$E$6/C1488)^2+(Parameters!$E$5+Parameters!$E$7)^2)</f>
        <v>1.1388626604792267</v>
      </c>
      <c r="E1488" s="15">
        <f t="shared" si="46"/>
        <v>1.0671750842665071</v>
      </c>
      <c r="F1488" s="15">
        <f>3/(Data!$G$5*PI()/30)*D1488*Parameters!$E$6/C1488</f>
        <v>7.6901792125544066</v>
      </c>
      <c r="G1488" s="15">
        <f>Data!$C$11/((((SQRT((Parameters!$E$6/C1488)^2+(Parameters!$E$7)^2))*1/(Parameters!$E$8))/((SQRT((Parameters!$E$6/C1488)^2+(Parameters!$E$7)^2))+1/(Parameters!$E$8)))+(SQRT((Parameters!$E$4)^2+(Parameters!$E$5)^2)))</f>
        <v>3.8517629582025785</v>
      </c>
      <c r="H1488" s="15">
        <f t="shared" si="47"/>
        <v>1.1958908206880183</v>
      </c>
    </row>
    <row r="1489" spans="2:8" x14ac:dyDescent="0.25">
      <c r="B1489" s="15">
        <v>1486</v>
      </c>
      <c r="C1489" s="15">
        <f>(Data!$G$5-B1489)/Data!$G$5</f>
        <v>9.3333333333333341E-3</v>
      </c>
      <c r="D1489" s="15">
        <f>Data!$C$11^2/((Parameters!$E$4+Parameters!$E$6/C1489)^2+(Parameters!$E$5+Parameters!$E$7)^2)</f>
        <v>0.99305912246838868</v>
      </c>
      <c r="E1489" s="15">
        <f t="shared" si="46"/>
        <v>0.99652351827159036</v>
      </c>
      <c r="F1489" s="15">
        <f>3/(Data!$G$5*PI()/30)*D1489*Parameters!$E$6/C1489</f>
        <v>7.1846139186450664</v>
      </c>
      <c r="G1489" s="15">
        <f>Data!$C$11/((((SQRT((Parameters!$E$6/C1489)^2+(Parameters!$E$7)^2))*1/(Parameters!$E$8))/((SQRT((Parameters!$E$6/C1489)^2+(Parameters!$E$7)^2))+1/(Parameters!$E$8)))+(SQRT((Parameters!$E$4)^2+(Parameters!$E$5)^2)))</f>
        <v>3.7877611080908151</v>
      </c>
      <c r="H1489" s="15">
        <f t="shared" si="47"/>
        <v>1.1180233211420585</v>
      </c>
    </row>
    <row r="1490" spans="2:8" x14ac:dyDescent="0.25">
      <c r="B1490" s="15">
        <v>1487</v>
      </c>
      <c r="C1490" s="15">
        <f>(Data!$G$5-B1490)/Data!$G$5</f>
        <v>8.6666666666666663E-3</v>
      </c>
      <c r="D1490" s="15">
        <f>Data!$C$11^2/((Parameters!$E$4+Parameters!$E$6/C1490)^2+(Parameters!$E$5+Parameters!$E$7)^2)</f>
        <v>0.8571034865776237</v>
      </c>
      <c r="E1490" s="15">
        <f t="shared" si="46"/>
        <v>0.92579883699301746</v>
      </c>
      <c r="F1490" s="15">
        <f>3/(Data!$G$5*PI()/30)*D1490*Parameters!$E$6/C1490</f>
        <v>6.6779978538280425</v>
      </c>
      <c r="G1490" s="15">
        <f>Data!$C$11/((((SQRT((Parameters!$E$6/C1490)^2+(Parameters!$E$7)^2))*1/(Parameters!$E$8))/((SQRT((Parameters!$E$6/C1490)^2+(Parameters!$E$7)^2))+1/(Parameters!$E$8)))+(SQRT((Parameters!$E$4)^2+(Parameters!$E$5)^2)))</f>
        <v>3.723632517742677</v>
      </c>
      <c r="H1490" s="15">
        <f t="shared" si="47"/>
        <v>1.039886312014477</v>
      </c>
    </row>
    <row r="1491" spans="2:8" x14ac:dyDescent="0.25">
      <c r="B1491" s="15">
        <v>1488</v>
      </c>
      <c r="C1491" s="15">
        <f>(Data!$G$5-B1491)/Data!$G$5</f>
        <v>8.0000000000000002E-3</v>
      </c>
      <c r="D1491" s="15">
        <f>Data!$C$11^2/((Parameters!$E$4+Parameters!$E$6/C1491)^2+(Parameters!$E$5+Parameters!$E$7)^2)</f>
        <v>0.73102779409110674</v>
      </c>
      <c r="E1491" s="15">
        <f t="shared" si="46"/>
        <v>0.85500163396984619</v>
      </c>
      <c r="F1491" s="15">
        <f>3/(Data!$G$5*PI()/30)*D1491*Parameters!$E$6/C1491</f>
        <v>6.1703387741605953</v>
      </c>
      <c r="G1491" s="15">
        <f>Data!$C$11/((((SQRT((Parameters!$E$6/C1491)^2+(Parameters!$E$7)^2))*1/(Parameters!$E$8))/((SQRT((Parameters!$E$6/C1491)^2+(Parameters!$E$7)^2))+1/(Parameters!$E$8)))+(SQRT((Parameters!$E$4)^2+(Parameters!$E$5)^2)))</f>
        <v>3.6593769748798421</v>
      </c>
      <c r="H1491" s="15">
        <f t="shared" si="47"/>
        <v>0.9614806717679335</v>
      </c>
    </row>
    <row r="1492" spans="2:8" x14ac:dyDescent="0.25">
      <c r="B1492" s="15">
        <v>1489</v>
      </c>
      <c r="C1492" s="15">
        <f>(Data!$G$5-B1492)/Data!$G$5</f>
        <v>7.3333333333333332E-3</v>
      </c>
      <c r="D1492" s="15">
        <f>Data!$C$11^2/((Parameters!$E$4+Parameters!$E$6/C1492)^2+(Parameters!$E$5+Parameters!$E$7)^2)</f>
        <v>0.61486378817023046</v>
      </c>
      <c r="E1492" s="15">
        <f t="shared" si="46"/>
        <v>0.7841325067679763</v>
      </c>
      <c r="F1492" s="15">
        <f>3/(Data!$G$5*PI()/30)*D1492*Parameters!$E$6/C1492</f>
        <v>5.6616445109801772</v>
      </c>
      <c r="G1492" s="15">
        <f>Data!$C$11/((((SQRT((Parameters!$E$6/C1492)^2+(Parameters!$E$7)^2))*1/(Parameters!$E$8))/((SQRT((Parameters!$E$6/C1492)^2+(Parameters!$E$7)^2))+1/(Parameters!$E$8)))+(SQRT((Parameters!$E$4)^2+(Parameters!$E$5)^2)))</f>
        <v>3.5949942670390782</v>
      </c>
      <c r="H1492" s="15">
        <f t="shared" si="47"/>
        <v>0.88280729385220658</v>
      </c>
    </row>
    <row r="1493" spans="2:8" x14ac:dyDescent="0.25">
      <c r="B1493" s="15">
        <v>1490</v>
      </c>
      <c r="C1493" s="15">
        <f>(Data!$G$5-B1493)/Data!$G$5</f>
        <v>6.6666666666666671E-3</v>
      </c>
      <c r="D1493" s="15">
        <f>Data!$C$11^2/((Parameters!$E$4+Parameters!$E$6/C1493)^2+(Parameters!$E$5+Parameters!$E$7)^2)</f>
        <v>0.5086429101185127</v>
      </c>
      <c r="E1493" s="15">
        <f t="shared" si="46"/>
        <v>0.71319205696538202</v>
      </c>
      <c r="F1493" s="15">
        <f>3/(Data!$G$5*PI()/30)*D1493*Parameters!$E$6/C1493</f>
        <v>5.1519229707126488</v>
      </c>
      <c r="G1493" s="15">
        <f>Data!$C$11/((((SQRT((Parameters!$E$6/C1493)^2+(Parameters!$E$7)^2))*1/(Parameters!$E$8))/((SQRT((Parameters!$E$6/C1493)^2+(Parameters!$E$7)^2))+1/(Parameters!$E$8)))+(SQRT((Parameters!$E$4)^2+(Parameters!$E$5)^2)))</f>
        <v>3.5304841815724575</v>
      </c>
      <c r="H1493" s="15">
        <f t="shared" si="47"/>
        <v>0.80386708671368423</v>
      </c>
    </row>
    <row r="1494" spans="2:8" x14ac:dyDescent="0.25">
      <c r="B1494" s="15">
        <v>1491</v>
      </c>
      <c r="C1494" s="15">
        <f>(Data!$G$5-B1494)/Data!$G$5</f>
        <v>6.0000000000000001E-3</v>
      </c>
      <c r="D1494" s="15">
        <f>Data!$C$11^2/((Parameters!$E$4+Parameters!$E$6/C1494)^2+(Parameters!$E$5+Parameters!$E$7)^2)</f>
        <v>0.41239629565704744</v>
      </c>
      <c r="E1494" s="15">
        <f t="shared" si="46"/>
        <v>0.64218089013692037</v>
      </c>
      <c r="F1494" s="15">
        <f>3/(Data!$G$5*PI()/30)*D1494*Parameters!$E$6/C1494</f>
        <v>4.6411821346713289</v>
      </c>
      <c r="G1494" s="15">
        <f>Data!$C$11/((((SQRT((Parameters!$E$6/C1494)^2+(Parameters!$E$7)^2))*1/(Parameters!$E$8))/((SQRT((Parameters!$E$6/C1494)^2+(Parameters!$E$7)^2))+1/(Parameters!$E$8)))+(SQRT((Parameters!$E$4)^2+(Parameters!$E$5)^2)))</f>
        <v>3.4658465056475887</v>
      </c>
      <c r="H1494" s="15">
        <f t="shared" si="47"/>
        <v>0.72466097380330541</v>
      </c>
    </row>
    <row r="1495" spans="2:8" x14ac:dyDescent="0.25">
      <c r="B1495" s="15">
        <v>1492</v>
      </c>
      <c r="C1495" s="15">
        <f>(Data!$G$5-B1495)/Data!$G$5</f>
        <v>5.3333333333333332E-3</v>
      </c>
      <c r="D1495" s="15">
        <f>Data!$C$11^2/((Parameters!$E$4+Parameters!$E$6/C1495)^2+(Parameters!$E$5+Parameters!$E$7)^2)</f>
        <v>0.32615477121113062</v>
      </c>
      <c r="E1495" s="15">
        <f t="shared" si="46"/>
        <v>0.57109961583871738</v>
      </c>
      <c r="F1495" s="15">
        <f>3/(Data!$G$5*PI()/30)*D1495*Parameters!$E$6/C1495</f>
        <v>4.1294300588467863</v>
      </c>
      <c r="G1495" s="15">
        <f>Data!$C$11/((((SQRT((Parameters!$E$6/C1495)^2+(Parameters!$E$7)^2))*1/(Parameters!$E$8))/((SQRT((Parameters!$E$6/C1495)^2+(Parameters!$E$7)^2))+1/(Parameters!$E$8)))+(SQRT((Parameters!$E$4)^2+(Parameters!$E$5)^2)))</f>
        <v>3.4010810262478324</v>
      </c>
      <c r="H1495" s="15">
        <f t="shared" si="47"/>
        <v>0.645189893582927</v>
      </c>
    </row>
    <row r="1496" spans="2:8" x14ac:dyDescent="0.25">
      <c r="B1496" s="15">
        <v>1493</v>
      </c>
      <c r="C1496" s="15">
        <f>(Data!$G$5-B1496)/Data!$G$5</f>
        <v>4.6666666666666671E-3</v>
      </c>
      <c r="D1496" s="15">
        <f>Data!$C$11^2/((Parameters!$E$4+Parameters!$E$6/C1496)^2+(Parameters!$E$5+Parameters!$E$7)^2)</f>
        <v>0.24994885020869731</v>
      </c>
      <c r="E1496" s="15">
        <f t="shared" si="46"/>
        <v>0.49994884759212849</v>
      </c>
      <c r="F1496" s="15">
        <f>3/(Data!$G$5*PI()/30)*D1496*Parameters!$E$6/C1496</f>
        <v>3.6166748736873959</v>
      </c>
      <c r="G1496" s="15">
        <f>Data!$C$11/((((SQRT((Parameters!$E$6/C1496)^2+(Parameters!$E$7)^2))*1/(Parameters!$E$8))/((SQRT((Parameters!$E$6/C1496)^2+(Parameters!$E$7)^2))+1/(Parameters!$E$8)))+(SQRT((Parameters!$E$4)^2+(Parameters!$E$5)^2)))</f>
        <v>3.3361875301725301</v>
      </c>
      <c r="H1496" s="15">
        <f t="shared" si="47"/>
        <v>0.56545479953011601</v>
      </c>
    </row>
    <row r="1497" spans="2:8" x14ac:dyDescent="0.25">
      <c r="B1497" s="15">
        <v>1494</v>
      </c>
      <c r="C1497" s="15">
        <f>(Data!$G$5-B1497)/Data!$G$5</f>
        <v>4.0000000000000001E-3</v>
      </c>
      <c r="D1497" s="15">
        <f>Data!$C$11^2/((Parameters!$E$4+Parameters!$E$6/C1497)^2+(Parameters!$E$5+Parameters!$E$7)^2)</f>
        <v>0.18380872939120832</v>
      </c>
      <c r="E1497" s="15">
        <f t="shared" si="46"/>
        <v>0.42872920286727417</v>
      </c>
      <c r="F1497" s="15">
        <f>3/(Data!$G$5*PI()/30)*D1497*Parameters!$E$6/C1497</f>
        <v>3.102924783870574</v>
      </c>
      <c r="G1497" s="15">
        <f>Data!$C$11/((((SQRT((Parameters!$E$6/C1497)^2+(Parameters!$E$7)^2))*1/(Parameters!$E$8))/((SQRT((Parameters!$E$6/C1497)^2+(Parameters!$E$7)^2))+1/(Parameters!$E$8)))+(SQRT((Parameters!$E$4)^2+(Parameters!$E$5)^2)))</f>
        <v>3.2711658040372211</v>
      </c>
      <c r="H1497" s="15">
        <f t="shared" si="47"/>
        <v>0.48545666014134475</v>
      </c>
    </row>
    <row r="1498" spans="2:8" x14ac:dyDescent="0.25">
      <c r="B1498" s="15">
        <v>1495</v>
      </c>
      <c r="C1498" s="15">
        <f>(Data!$G$5-B1498)/Data!$G$5</f>
        <v>3.3333333333333335E-3</v>
      </c>
      <c r="D1498" s="15">
        <f>Data!$C$11^2/((Parameters!$E$4+Parameters!$E$6/C1498)^2+(Parameters!$E$5+Parameters!$E$7)^2)</f>
        <v>0.12776428513762775</v>
      </c>
      <c r="E1498" s="15">
        <f t="shared" si="46"/>
        <v>0.35744130306615063</v>
      </c>
      <c r="F1498" s="15">
        <f>3/(Data!$G$5*PI()/30)*D1498*Parameters!$E$6/C1498</f>
        <v>2.5881880680647198</v>
      </c>
      <c r="G1498" s="15">
        <f>Data!$C$11/((((SQRT((Parameters!$E$6/C1498)^2+(Parameters!$E$7)^2))*1/(Parameters!$E$8))/((SQRT((Parameters!$E$6/C1498)^2+(Parameters!$E$7)^2))+1/(Parameters!$E$8)))+(SQRT((Parameters!$E$4)^2+(Parameters!$E$5)^2)))</f>
        <v>3.2060156342738648</v>
      </c>
      <c r="H1498" s="15">
        <f t="shared" si="47"/>
        <v>0.40519645893358741</v>
      </c>
    </row>
    <row r="1499" spans="2:8" x14ac:dyDescent="0.25">
      <c r="B1499" s="15">
        <v>1496</v>
      </c>
      <c r="C1499" s="15">
        <f>(Data!$G$5-B1499)/Data!$G$5</f>
        <v>2.6666666666666666E-3</v>
      </c>
      <c r="D1499" s="15">
        <f>Data!$C$11^2/((Parameters!$E$4+Parameters!$E$6/C1499)^2+(Parameters!$E$5+Parameters!$E$7)^2)</f>
        <v>8.1845069802133505E-2</v>
      </c>
      <c r="E1499" s="15">
        <f t="shared" si="46"/>
        <v>0.28608577350531345</v>
      </c>
      <c r="F1499" s="15">
        <f>3/(Data!$G$5*PI()/30)*D1499*Parameters!$E$6/C1499</f>
        <v>2.0724730786817909</v>
      </c>
      <c r="G1499" s="15">
        <f>Data!$C$11/((((SQRT((Parameters!$E$6/C1499)^2+(Parameters!$E$7)^2))*1/(Parameters!$E$8))/((SQRT((Parameters!$E$6/C1499)^2+(Parameters!$E$7)^2))+1/(Parameters!$E$8)))+(SQRT((Parameters!$E$4)^2+(Parameters!$E$5)^2)))</f>
        <v>3.1407368071310611</v>
      </c>
      <c r="H1499" s="15">
        <f t="shared" si="47"/>
        <v>0.32467519444430021</v>
      </c>
    </row>
    <row r="1500" spans="2:8" x14ac:dyDescent="0.25">
      <c r="B1500" s="15">
        <v>1497</v>
      </c>
      <c r="C1500" s="15">
        <f>(Data!$G$5-B1500)/Data!$G$5</f>
        <v>2E-3</v>
      </c>
      <c r="D1500" s="15">
        <f>Data!$C$11^2/((Parameters!$E$4+Parameters!$E$6/C1500)^2+(Parameters!$E$5+Parameters!$E$7)^2)</f>
        <v>4.6080308066207193E-2</v>
      </c>
      <c r="E1500" s="15">
        <f t="shared" si="46"/>
        <v>0.21466324339813556</v>
      </c>
      <c r="F1500" s="15">
        <f>3/(Data!$G$5*PI()/30)*D1500*Parameters!$E$6/C1500</f>
        <v>1.5557882416205246</v>
      </c>
      <c r="G1500" s="15">
        <f>Data!$C$11/((((SQRT((Parameters!$E$6/C1500)^2+(Parameters!$E$7)^2))*1/(Parameters!$E$8))/((SQRT((Parameters!$E$6/C1500)^2+(Parameters!$E$7)^2))+1/(Parameters!$E$8)))+(SQRT((Parameters!$E$4)^2+(Parameters!$E$5)^2)))</f>
        <v>3.0753291086742713</v>
      </c>
      <c r="H1500" s="15">
        <f t="shared" si="47"/>
        <v>0.24389388022977945</v>
      </c>
    </row>
    <row r="1501" spans="2:8" x14ac:dyDescent="0.25">
      <c r="B1501" s="15">
        <v>1498</v>
      </c>
      <c r="C1501" s="15">
        <f>(Data!$G$5-B1501)/Data!$G$5</f>
        <v>1.3333333333333333E-3</v>
      </c>
      <c r="D1501" s="15">
        <f>Data!$C$11^2/((Parameters!$E$4+Parameters!$E$6/C1501)^2+(Parameters!$E$5+Parameters!$E$7)^2)</f>
        <v>2.0498893305749121E-2</v>
      </c>
      <c r="E1501" s="15">
        <f t="shared" si="46"/>
        <v>0.14317434583663766</v>
      </c>
      <c r="F1501" s="15">
        <f>3/(Data!$G$5*PI()/30)*D1501*Parameters!$E$6/C1501</f>
        <v>1.0381420560002503</v>
      </c>
      <c r="G1501" s="15">
        <f>Data!$C$11/((((SQRT((Parameters!$E$6/C1501)^2+(Parameters!$E$7)^2))*1/(Parameters!$E$8))/((SQRT((Parameters!$E$6/C1501)^2+(Parameters!$E$7)^2))+1/(Parameters!$E$8)))+(SQRT((Parameters!$E$4)^2+(Parameters!$E$5)^2)))</f>
        <v>3.0097923247860354</v>
      </c>
      <c r="H1501" s="15">
        <f t="shared" si="47"/>
        <v>0.16285354486188197</v>
      </c>
    </row>
    <row r="1502" spans="2:8" x14ac:dyDescent="0.25">
      <c r="B1502" s="15">
        <v>1499</v>
      </c>
      <c r="C1502" s="15">
        <f>(Data!$G$5-B1502)/Data!$G$5</f>
        <v>6.6666666666666664E-4</v>
      </c>
      <c r="D1502" s="15">
        <f>Data!$C$11^2/((Parameters!$E$4+Parameters!$E$6/C1502)^2+(Parameters!$E$5+Parameters!$E$7)^2)</f>
        <v>5.1293839738687412E-3</v>
      </c>
      <c r="E1502" s="15">
        <f t="shared" si="46"/>
        <v>7.1619717772892277E-2</v>
      </c>
      <c r="F1502" s="15">
        <f>3/(Data!$G$5*PI()/30)*D1502*Parameters!$E$6/C1502</f>
        <v>0.51954309388530462</v>
      </c>
      <c r="G1502" s="15">
        <f>Data!$C$11/((((SQRT((Parameters!$E$6/C1502)^2+(Parameters!$E$7)^2))*1/(Parameters!$E$8))/((SQRT((Parameters!$E$6/C1502)^2+(Parameters!$E$7)^2))+1/(Parameters!$E$8)))+(SQRT((Parameters!$E$4)^2+(Parameters!$E$5)^2)))</f>
        <v>2.9441262411661917</v>
      </c>
      <c r="H1502" s="15">
        <f t="shared" si="47"/>
        <v>8.1555231923103474E-2</v>
      </c>
    </row>
    <row r="1503" spans="2:8" x14ac:dyDescent="0.25">
      <c r="B1503" s="15">
        <v>1500</v>
      </c>
      <c r="C1503" s="15">
        <f>(Data!$G$5-B1503)/Data!$G$5</f>
        <v>0</v>
      </c>
      <c r="D1503" s="15" t="e">
        <f>Data!$C$11^2/((Parameters!$E$4+Parameters!$E$6/C1503)^2+(Parameters!$E$5+Parameters!$E$7)^2)</f>
        <v>#DIV/0!</v>
      </c>
      <c r="E1503" s="15" t="e">
        <f t="shared" si="46"/>
        <v>#DIV/0!</v>
      </c>
      <c r="F1503" s="15" t="e">
        <f>3/(Data!$G$5*PI()/30)*D1503*Parameters!$E$6/C1503</f>
        <v>#DIV/0!</v>
      </c>
      <c r="G1503" s="15" t="e">
        <f>Data!$C$11/((((SQRT((Parameters!$E$6/C1503)^2+(Parameters!$E$7)^2))*1/(Parameters!$E$8))/((SQRT((Parameters!$E$6/C1503)^2+(Parameters!$E$7)^2))+1/(Parameters!$E$8)))+(SQRT((Parameters!$E$4)^2+(Parameters!$E$5)^2)))</f>
        <v>#DIV/0!</v>
      </c>
      <c r="H1503" s="15" t="e">
        <f t="shared" si="47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workbookViewId="0">
      <selection activeCell="J25" sqref="J25"/>
    </sheetView>
  </sheetViews>
  <sheetFormatPr defaultRowHeight="15" x14ac:dyDescent="0.25"/>
  <cols>
    <col min="2" max="2" width="34.7109375" customWidth="1"/>
    <col min="3" max="3" width="17.5703125" customWidth="1"/>
    <col min="6" max="6" width="34.28515625" customWidth="1"/>
    <col min="7" max="7" width="16.5703125" customWidth="1"/>
    <col min="10" max="10" width="39.28515625" customWidth="1"/>
    <col min="11" max="11" width="14.5703125" customWidth="1"/>
  </cols>
  <sheetData>
    <row r="2" spans="2:11" ht="18.75" x14ac:dyDescent="0.3">
      <c r="B2" s="43" t="s">
        <v>62</v>
      </c>
      <c r="C2" s="44"/>
      <c r="F2" s="43" t="s">
        <v>63</v>
      </c>
      <c r="G2" s="44"/>
      <c r="J2" s="43" t="s">
        <v>64</v>
      </c>
      <c r="K2" s="43"/>
    </row>
    <row r="3" spans="2:11" ht="18.75" x14ac:dyDescent="0.35">
      <c r="B3" s="32" t="s">
        <v>66</v>
      </c>
      <c r="C3" s="33">
        <f>1.72*10^(-8)</f>
        <v>1.7199999999999999E-8</v>
      </c>
      <c r="F3" s="38" t="s">
        <v>48</v>
      </c>
      <c r="G3" s="36">
        <v>28</v>
      </c>
      <c r="J3" s="40" t="s">
        <v>75</v>
      </c>
      <c r="K3" s="36">
        <f>(2*C5*G8*C14/G3)*Speed_torque!E1425</f>
        <v>272.86294001910989</v>
      </c>
    </row>
    <row r="4" spans="2:11" ht="18.75" x14ac:dyDescent="0.35">
      <c r="B4" s="32" t="s">
        <v>34</v>
      </c>
      <c r="C4" s="33">
        <v>1</v>
      </c>
      <c r="F4" s="38" t="s">
        <v>49</v>
      </c>
      <c r="G4" s="36">
        <f>360/36*Data!G4/2</f>
        <v>20</v>
      </c>
      <c r="J4" s="40" t="s">
        <v>76</v>
      </c>
      <c r="K4" s="36">
        <f>(G3/Data!G4/PI())*K3</f>
        <v>607.98479966880166</v>
      </c>
    </row>
    <row r="5" spans="2:11" ht="18.75" x14ac:dyDescent="0.35">
      <c r="B5" s="32" t="s">
        <v>67</v>
      </c>
      <c r="C5" s="33">
        <f>C11*C12*C10*Data!G4/2</f>
        <v>264</v>
      </c>
      <c r="F5" s="38" t="s">
        <v>50</v>
      </c>
      <c r="G5" s="36">
        <f>C17*G4</f>
        <v>140</v>
      </c>
      <c r="J5" s="40"/>
      <c r="K5" s="40"/>
    </row>
    <row r="6" spans="2:11" ht="15.75" x14ac:dyDescent="0.25">
      <c r="B6" s="32" t="s">
        <v>41</v>
      </c>
      <c r="C6" s="33">
        <f>(C9*C7*10^(-6)*C4/(C3*C5))*1000</f>
        <v>522.87016174978953</v>
      </c>
      <c r="F6" s="38" t="s">
        <v>51</v>
      </c>
      <c r="G6" s="36">
        <f>SIN((RADIANS(G5/2)))</f>
        <v>0.93969262078590832</v>
      </c>
      <c r="J6" s="40"/>
      <c r="K6" s="40"/>
    </row>
    <row r="7" spans="2:11" ht="18" x14ac:dyDescent="0.25">
      <c r="B7" s="32" t="s">
        <v>68</v>
      </c>
      <c r="C7" s="33">
        <f>3*PI()*(C8/2)^2</f>
        <v>0.99549217210626584</v>
      </c>
      <c r="F7" s="38" t="s">
        <v>52</v>
      </c>
      <c r="G7" s="36">
        <f>(SIN(RADIANS(C12*G4/2)))/(C12*SIN(RADIANS(G4/2)))</f>
        <v>0.95979508052393891</v>
      </c>
      <c r="J7" s="40"/>
      <c r="K7" s="40"/>
    </row>
    <row r="8" spans="2:11" ht="18.75" x14ac:dyDescent="0.3">
      <c r="B8" s="32" t="s">
        <v>46</v>
      </c>
      <c r="C8" s="33">
        <v>0.65</v>
      </c>
      <c r="F8" s="38" t="s">
        <v>53</v>
      </c>
      <c r="G8" s="36">
        <f>G6*G7</f>
        <v>0.90191235463496211</v>
      </c>
      <c r="J8" s="43" t="s">
        <v>65</v>
      </c>
      <c r="K8" s="43"/>
    </row>
    <row r="9" spans="2:11" ht="18" x14ac:dyDescent="0.25">
      <c r="B9" s="34" t="s">
        <v>69</v>
      </c>
      <c r="C9" s="35">
        <f>Data!C9/2/Data!C16/Data!C16</f>
        <v>2.3849999999999998</v>
      </c>
      <c r="F9" s="38" t="s">
        <v>55</v>
      </c>
      <c r="G9" s="36">
        <f>(C20+G10)/2</f>
        <v>101.5</v>
      </c>
      <c r="J9" s="40" t="s">
        <v>77</v>
      </c>
      <c r="K9" s="36">
        <f>Speed_torque!G1425/C7</f>
        <v>7.672092515223591</v>
      </c>
    </row>
    <row r="10" spans="2:11" ht="18" x14ac:dyDescent="0.25">
      <c r="B10" s="32" t="s">
        <v>35</v>
      </c>
      <c r="C10" s="33">
        <v>2</v>
      </c>
      <c r="F10" s="38" t="s">
        <v>54</v>
      </c>
      <c r="G10" s="36">
        <v>80</v>
      </c>
      <c r="J10" s="40" t="s">
        <v>78</v>
      </c>
      <c r="K10" s="36">
        <f>K3/G15</f>
        <v>4.0424139262090355</v>
      </c>
    </row>
    <row r="11" spans="2:11" ht="18" x14ac:dyDescent="0.25">
      <c r="B11" s="32" t="s">
        <v>36</v>
      </c>
      <c r="C11" s="33">
        <v>22</v>
      </c>
      <c r="F11" s="38" t="s">
        <v>56</v>
      </c>
      <c r="G11" s="36">
        <v>18</v>
      </c>
      <c r="J11" s="40" t="s">
        <v>79</v>
      </c>
      <c r="K11" s="36">
        <f>K4/G14</f>
        <v>1.57102015418295</v>
      </c>
    </row>
    <row r="12" spans="2:11" ht="15.75" x14ac:dyDescent="0.25">
      <c r="B12" s="32" t="s">
        <v>37</v>
      </c>
      <c r="C12" s="33">
        <f>C13/C14/Data!G4</f>
        <v>3</v>
      </c>
      <c r="F12" s="38" t="s">
        <v>57</v>
      </c>
      <c r="G12" s="36">
        <f>G11</f>
        <v>18</v>
      </c>
    </row>
    <row r="13" spans="2:11" ht="15.75" x14ac:dyDescent="0.25">
      <c r="B13" s="32" t="s">
        <v>38</v>
      </c>
      <c r="C13" s="33">
        <v>36</v>
      </c>
      <c r="F13" s="38" t="s">
        <v>58</v>
      </c>
      <c r="G13" s="36">
        <f>(C20-G10)/2</f>
        <v>21.5</v>
      </c>
    </row>
    <row r="14" spans="2:11" ht="19.5" x14ac:dyDescent="0.35">
      <c r="B14" s="32" t="s">
        <v>39</v>
      </c>
      <c r="C14" s="33">
        <v>3</v>
      </c>
      <c r="F14" s="38" t="s">
        <v>72</v>
      </c>
      <c r="G14" s="36">
        <f>G12*G13</f>
        <v>387</v>
      </c>
    </row>
    <row r="15" spans="2:11" ht="18" x14ac:dyDescent="0.25">
      <c r="B15" s="32" t="s">
        <v>40</v>
      </c>
      <c r="C15" s="33">
        <v>125</v>
      </c>
      <c r="F15" s="38" t="s">
        <v>73</v>
      </c>
      <c r="G15" s="36">
        <v>67.5</v>
      </c>
      <c r="J15" t="s">
        <v>86</v>
      </c>
    </row>
    <row r="16" spans="2:11" ht="15.75" x14ac:dyDescent="0.25">
      <c r="B16" s="32" t="s">
        <v>42</v>
      </c>
      <c r="C16" s="36">
        <f>PI()*C17*C19/C18/Data!G4</f>
        <v>75.564029965094491</v>
      </c>
      <c r="F16" s="38" t="s">
        <v>59</v>
      </c>
      <c r="G16" s="36">
        <f>C15+2*C22+G12</f>
        <v>203.87105090980026</v>
      </c>
    </row>
    <row r="17" spans="2:10" ht="15.75" x14ac:dyDescent="0.25">
      <c r="B17" s="32" t="s">
        <v>43</v>
      </c>
      <c r="C17" s="36">
        <v>7</v>
      </c>
      <c r="F17" s="39" t="s">
        <v>60</v>
      </c>
      <c r="G17" s="37">
        <f>C3*G16*10^(-3)/(G15*10^(-6))</f>
        <v>5.1949364083682433E-5</v>
      </c>
      <c r="J17" t="s">
        <v>87</v>
      </c>
    </row>
    <row r="18" spans="2:10" ht="15.75" x14ac:dyDescent="0.25">
      <c r="B18" s="32" t="s">
        <v>44</v>
      </c>
      <c r="C18" s="36">
        <f>C13/Data!G4</f>
        <v>9</v>
      </c>
      <c r="F18" s="39" t="s">
        <v>61</v>
      </c>
      <c r="G18" s="37">
        <f>G17+(G3^2*C3*G9*10^(-3))/(PI()*((Data!G4)^2)*G14*10^(-6))</f>
        <v>1.2230999603635279E-4</v>
      </c>
      <c r="J18" t="s">
        <v>88</v>
      </c>
    </row>
    <row r="19" spans="2:10" ht="18.75" x14ac:dyDescent="0.35">
      <c r="B19" s="32" t="s">
        <v>70</v>
      </c>
      <c r="C19" s="36">
        <f>C20+2*C21</f>
        <v>123.7</v>
      </c>
      <c r="F19" s="39" t="s">
        <v>74</v>
      </c>
      <c r="G19" s="37">
        <f>4*C14*((C5*G8)^2)*G18/G3</f>
        <v>2.9718144676241947</v>
      </c>
      <c r="J19" t="s">
        <v>89</v>
      </c>
    </row>
    <row r="20" spans="2:10" ht="18.75" x14ac:dyDescent="0.35">
      <c r="B20" s="32" t="s">
        <v>71</v>
      </c>
      <c r="C20" s="36">
        <v>123</v>
      </c>
      <c r="J20" t="s">
        <v>90</v>
      </c>
    </row>
    <row r="21" spans="2:10" ht="15.75" x14ac:dyDescent="0.25">
      <c r="B21" s="32" t="s">
        <v>45</v>
      </c>
      <c r="C21" s="36">
        <v>0.35</v>
      </c>
      <c r="J21" t="s">
        <v>91</v>
      </c>
    </row>
    <row r="22" spans="2:10" ht="15.75" x14ac:dyDescent="0.25">
      <c r="B22" s="34" t="s">
        <v>47</v>
      </c>
      <c r="C22" s="37">
        <f>(C6-2*(C15+C16))/4</f>
        <v>30.43552545490013</v>
      </c>
      <c r="J22" t="s">
        <v>92</v>
      </c>
    </row>
    <row r="23" spans="2:10" x14ac:dyDescent="0.25">
      <c r="J23" t="s">
        <v>93</v>
      </c>
    </row>
    <row r="24" spans="2:10" x14ac:dyDescent="0.25">
      <c r="J24" t="s">
        <v>94</v>
      </c>
    </row>
    <row r="25" spans="2:10" x14ac:dyDescent="0.25">
      <c r="J25" t="s">
        <v>95</v>
      </c>
    </row>
  </sheetData>
  <mergeCells count="4">
    <mergeCell ref="B2:C2"/>
    <mergeCell ref="F2:G2"/>
    <mergeCell ref="J8:K8"/>
    <mergeCell ref="J2:K2"/>
  </mergeCells>
  <pageMargins left="0.7" right="0.7" top="0.75" bottom="0.75" header="0.3" footer="0.3"/>
  <pageSetup orientation="portrait" horizontalDpi="200" verticalDpi="20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2" sqref="C2"/>
    </sheetView>
  </sheetViews>
  <sheetFormatPr defaultRowHeight="15" x14ac:dyDescent="0.25"/>
  <cols>
    <col min="2" max="2" width="24.28515625" customWidth="1"/>
    <col min="3" max="3" width="33.28515625" customWidth="1"/>
    <col min="4" max="4" width="18.85546875" customWidth="1"/>
  </cols>
  <sheetData>
    <row r="2" spans="1:4" x14ac:dyDescent="0.25">
      <c r="B2" t="s">
        <v>98</v>
      </c>
      <c r="C2" t="s">
        <v>100</v>
      </c>
      <c r="D2" t="s">
        <v>99</v>
      </c>
    </row>
    <row r="3" spans="1:4" x14ac:dyDescent="0.25">
      <c r="A3" t="s">
        <v>96</v>
      </c>
    </row>
    <row r="4" spans="1:4" x14ac:dyDescent="0.25">
      <c r="A4" t="s">
        <v>89</v>
      </c>
    </row>
    <row r="5" spans="1:4" x14ac:dyDescent="0.25">
      <c r="A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TEST</vt:lpstr>
      <vt:lpstr>Parameters</vt:lpstr>
      <vt:lpstr>Calculated Parameters</vt:lpstr>
      <vt:lpstr>Speed_torque</vt:lpstr>
      <vt:lpstr>New_Parameters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HB ERTAN</cp:lastModifiedBy>
  <dcterms:created xsi:type="dcterms:W3CDTF">2021-11-20T10:27:41Z</dcterms:created>
  <dcterms:modified xsi:type="dcterms:W3CDTF">2022-02-02T18:58:56Z</dcterms:modified>
</cp:coreProperties>
</file>