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<sst xmlns="http://schemas.openxmlformats.org/spreadsheetml/2006/main" uniqueCount="51">
  <si>
    <t>Current Dose (mg)</t>
  </si>
  <si>
    <t>Tapering Setpoints</t>
  </si>
  <si>
    <t>Dose in Intact Pill (mg)</t>
  </si>
  <si>
    <t>30-39</t>
  </si>
  <si>
    <t>(1) 
.33 * rate</t>
  </si>
  <si>
    <t>Proposed Taper Duration (days)</t>
  </si>
  <si>
    <t>base taper decrease</t>
  </si>
  <si>
    <t>40-54</t>
  </si>
  <si>
    <t>(2)
.67 * rate</t>
  </si>
  <si>
    <t>Taper Start Date (mm/dd/yyyy)</t>
  </si>
  <si>
    <t>base taper rate</t>
  </si>
  <si>
    <t>55-69</t>
  </si>
  <si>
    <t>(3)
Std rate</t>
  </si>
  <si>
    <t>Dry or Liquid Taper (enter 'Dry' or 'Liquid')</t>
  </si>
  <si>
    <t>Dry</t>
  </si>
  <si>
    <t>slower taper rate</t>
  </si>
  <si>
    <t>70-79</t>
  </si>
  <si>
    <t>(4)
Hybrid rate</t>
  </si>
  <si>
    <t>Liquid Taperers Only - Enter Initial Liquid Volume (ml)</t>
  </si>
  <si>
    <t>way slow taper rate</t>
  </si>
  <si>
    <t>80-89</t>
  </si>
  <si>
    <t>(5)
Linear rate</t>
  </si>
  <si>
    <t>Dry Cutters Only - Enter Average Intact Pill Weight (g)</t>
  </si>
  <si>
    <t>90+</t>
  </si>
  <si>
    <t>(6)
1.5 * Linear</t>
  </si>
  <si>
    <t>Your Base Tapering Rate is:</t>
  </si>
  <si>
    <t>equals</t>
  </si>
  <si>
    <t>mg/day (initially)</t>
  </si>
  <si>
    <t>Physical Symptom Ratings
(0-10 points per category; 10 = symptomless)</t>
  </si>
  <si>
    <t>Mental/Emotional Symptom Ratings
(0-10 points per category; 10 = symptomless)</t>
  </si>
  <si>
    <t>The taper rate may be manually changed</t>
  </si>
  <si>
    <t>Day Number</t>
  </si>
  <si>
    <t>Date</t>
  </si>
  <si>
    <t>Yesterday's Dose (mg)</t>
  </si>
  <si>
    <t>Dose for Graph</t>
  </si>
  <si>
    <t>Today's Dose (mg)</t>
  </si>
  <si>
    <t>Amount to take
(ml if liquid, g if dry)</t>
  </si>
  <si>
    <t>Today's Cut (%)</t>
  </si>
  <si>
    <t>Pain</t>
  </si>
  <si>
    <t>Heart</t>
  </si>
  <si>
    <t>GI Health</t>
  </si>
  <si>
    <t>Shakes</t>
  </si>
  <si>
    <t>Stamina</t>
  </si>
  <si>
    <t>Sleep</t>
  </si>
  <si>
    <t>Clarity</t>
  </si>
  <si>
    <t>Vertigo</t>
  </si>
  <si>
    <t>Anxiety / Fear</t>
  </si>
  <si>
    <t>Depression</t>
  </si>
  <si>
    <t>Overall Rating</t>
  </si>
  <si>
    <t>Adjusted Rating</t>
  </si>
  <si>
    <t>Suggested Taper Rate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</si>
</sst>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m/d/yyyy"/>
    <numFmt numFmtId="60" formatCode="0.000%"/>
    <numFmt numFmtId="61" formatCode="0.000"/>
    <numFmt numFmtId="62" formatCode="0.0"/>
  </numFmts>
  <fonts count="12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8"/>
      <name val="Calibri"/>
    </font>
    <font>
      <sz val="12"/>
      <color indexed="10"/>
      <name val="Calibri"/>
    </font>
    <font>
      <b val="1"/>
      <sz val="14"/>
      <color indexed="14"/>
      <name val="Calibri"/>
    </font>
    <font>
      <b val="1"/>
      <i val="1"/>
      <sz val="12"/>
      <color indexed="8"/>
      <name val="Times Roman"/>
    </font>
    <font>
      <b val="1"/>
      <sz val="12"/>
      <color indexed="8"/>
      <name val="Calibri"/>
    </font>
    <font>
      <sz val="10"/>
      <color indexed="8"/>
      <name val="Calibri"/>
    </font>
    <font>
      <sz val="18"/>
      <color indexed="8"/>
      <name val="Calibri"/>
    </font>
    <font>
      <b val="1"/>
      <sz val="16"/>
      <color indexed="8"/>
      <name val="Calibri"/>
    </font>
    <font>
      <b val="1"/>
      <sz val="18"/>
      <color indexed="8"/>
      <name val="Calibri"/>
    </font>
  </fonts>
  <fills count="11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</fills>
  <borders count="6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ck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8"/>
      </top>
      <bottom style="medium">
        <color indexed="11"/>
      </bottom>
      <diagonal/>
    </border>
    <border>
      <left style="thin">
        <color indexed="9"/>
      </left>
      <right style="thin">
        <color indexed="9"/>
      </right>
      <top style="thick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11"/>
      </right>
      <top style="medium">
        <color indexed="11"/>
      </top>
      <bottom style="medium">
        <color indexed="11"/>
      </bottom>
      <diagonal/>
    </border>
    <border>
      <left style="medium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11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15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7"/>
      </right>
      <top style="medium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medium">
        <color indexed="8"/>
      </top>
      <bottom style="thin">
        <color indexed="8"/>
      </bottom>
      <diagonal/>
    </border>
    <border>
      <left style="thin">
        <color indexed="17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18"/>
      </right>
      <top style="medium">
        <color indexed="8"/>
      </top>
      <bottom style="thin">
        <color indexed="8"/>
      </bottom>
      <diagonal/>
    </border>
    <border>
      <left style="medium">
        <color indexed="1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15"/>
      </right>
      <top style="thin">
        <color indexed="8"/>
      </top>
      <bottom style="thin">
        <color indexed="8"/>
      </bottom>
      <diagonal/>
    </border>
    <border>
      <left style="medium">
        <color indexed="15"/>
      </left>
      <right style="medium">
        <color indexed="15"/>
      </right>
      <top style="thin">
        <color indexed="15"/>
      </top>
      <bottom style="thin">
        <color indexed="15"/>
      </bottom>
      <diagonal/>
    </border>
    <border>
      <left style="medium">
        <color indexed="15"/>
      </left>
      <right style="medium">
        <color indexed="11"/>
      </right>
      <top style="thin">
        <color indexed="8"/>
      </top>
      <bottom style="thin">
        <color indexed="8"/>
      </bottom>
      <diagonal/>
    </border>
    <border>
      <left style="medium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medium">
        <color indexed="11"/>
      </right>
      <top style="thin">
        <color indexed="8"/>
      </top>
      <bottom style="thin">
        <color indexed="11"/>
      </bottom>
      <diagonal/>
    </border>
    <border>
      <left style="medium">
        <color indexed="11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18"/>
      </right>
      <top style="thin">
        <color indexed="8"/>
      </top>
      <bottom style="thin">
        <color indexed="8"/>
      </bottom>
      <diagonal/>
    </border>
    <border>
      <left style="medium">
        <color indexed="1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15"/>
      </right>
      <top style="thin">
        <color indexed="8"/>
      </top>
      <bottom style="thin">
        <color indexed="8"/>
      </bottom>
      <diagonal/>
    </border>
    <border>
      <left style="medium">
        <color indexed="11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1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15"/>
      </right>
      <top style="thin">
        <color indexed="8"/>
      </top>
      <bottom style="medium">
        <color indexed="8"/>
      </bottom>
      <diagonal/>
    </border>
    <border>
      <left style="medium">
        <color indexed="15"/>
      </left>
      <right style="medium">
        <color indexed="15"/>
      </right>
      <top style="thin">
        <color indexed="15"/>
      </top>
      <bottom style="medium">
        <color indexed="8"/>
      </bottom>
      <diagonal/>
    </border>
    <border>
      <left style="medium">
        <color indexed="15"/>
      </left>
      <right style="medium">
        <color indexed="11"/>
      </right>
      <top style="thin">
        <color indexed="8"/>
      </top>
      <bottom style="medium">
        <color indexed="8"/>
      </bottom>
      <diagonal/>
    </border>
    <border>
      <left style="medium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medium">
        <color indexed="11"/>
      </right>
      <top style="thin">
        <color indexed="11"/>
      </top>
      <bottom style="medium">
        <color indexed="8"/>
      </bottom>
      <diagonal/>
    </border>
    <border>
      <left style="medium">
        <color indexed="11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18"/>
      </right>
      <top style="thin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center" vertical="center" wrapText="1"/>
    </xf>
    <xf numFmtId="0" fontId="3" fillId="4" borderId="5" applyNumberFormat="1" applyFont="1" applyFill="1" applyBorder="1" applyAlignment="1" applyProtection="0">
      <alignment horizontal="center" vertical="center" wrapText="1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3" fillId="3" borderId="9" applyNumberFormat="1" applyFont="1" applyFill="1" applyBorder="1" applyAlignment="1" applyProtection="0">
      <alignment horizontal="center" vertical="center"/>
    </xf>
    <xf numFmtId="0" fontId="3" fillId="3" borderId="10" applyNumberFormat="0" applyFont="1" applyFill="1" applyBorder="1" applyAlignment="1" applyProtection="0">
      <alignment horizontal="center" vertical="center"/>
    </xf>
    <xf numFmtId="0" fontId="3" fillId="3" borderId="11" applyNumberFormat="0" applyFont="1" applyFill="1" applyBorder="1" applyAlignment="1" applyProtection="0">
      <alignment horizontal="center" vertical="center"/>
    </xf>
    <xf numFmtId="49" fontId="0" fillId="3" borderId="12" applyNumberFormat="1" applyFont="1" applyFill="1" applyBorder="1" applyAlignment="1" applyProtection="0">
      <alignment horizontal="center" vertical="center"/>
    </xf>
    <xf numFmtId="0" fontId="0" fillId="3" borderId="13" applyNumberFormat="0" applyFont="1" applyFill="1" applyBorder="1" applyAlignment="1" applyProtection="0">
      <alignment horizontal="center" vertical="center"/>
    </xf>
    <xf numFmtId="49" fontId="0" fillId="3" borderId="14" applyNumberFormat="1" applyFont="1" applyFill="1" applyBorder="1" applyAlignment="1" applyProtection="0">
      <alignment horizontal="center" vertical="center" wrapText="1"/>
    </xf>
    <xf numFmtId="0" fontId="4" borderId="6" applyNumberFormat="1" applyFont="1" applyFill="0" applyBorder="1" applyAlignment="1" applyProtection="0">
      <alignment horizontal="right" vertical="bottom"/>
    </xf>
    <xf numFmtId="0" fontId="4" borderId="7" applyNumberFormat="0" applyFont="1" applyFill="0" applyBorder="1" applyAlignment="1" applyProtection="0">
      <alignment horizontal="right" vertical="bottom"/>
    </xf>
    <xf numFmtId="49" fontId="0" borderId="7" applyNumberFormat="1" applyFont="1" applyFill="0" applyBorder="1" applyAlignment="1" applyProtection="0">
      <alignment vertical="bottom"/>
    </xf>
    <xf numFmtId="59" fontId="3" fillId="4" borderId="5" applyNumberFormat="1" applyFont="1" applyFill="1" applyBorder="1" applyAlignment="1" applyProtection="0">
      <alignment horizontal="center" vertical="center" wrapText="1"/>
    </xf>
    <xf numFmtId="0" fontId="4" borderId="6" applyNumberFormat="1" applyFont="1" applyFill="0" applyBorder="1" applyAlignment="1" applyProtection="0">
      <alignment vertical="bottom"/>
    </xf>
    <xf numFmtId="0" fontId="4" borderId="7" applyNumberFormat="0" applyFont="1" applyFill="0" applyBorder="1" applyAlignment="1" applyProtection="0">
      <alignment vertical="bottom"/>
    </xf>
    <xf numFmtId="49" fontId="3" fillId="4" borderId="5" applyNumberFormat="1" applyFont="1" applyFill="1" applyBorder="1" applyAlignment="1" applyProtection="0">
      <alignment horizontal="center" vertical="center" wrapText="1"/>
    </xf>
    <xf numFmtId="0" fontId="3" fillId="4" borderId="5" applyNumberFormat="0" applyFont="1" applyFill="1" applyBorder="1" applyAlignment="1" applyProtection="0">
      <alignment horizontal="center" vertical="center" wrapText="1"/>
    </xf>
    <xf numFmtId="49" fontId="0" fillId="3" borderId="15" applyNumberFormat="1" applyFont="1" applyFill="1" applyBorder="1" applyAlignment="1" applyProtection="0">
      <alignment horizontal="center" vertical="center"/>
    </xf>
    <xf numFmtId="0" fontId="0" fillId="3" borderId="16" applyNumberFormat="0" applyFont="1" applyFill="1" applyBorder="1" applyAlignment="1" applyProtection="0">
      <alignment horizontal="center" vertical="center"/>
    </xf>
    <xf numFmtId="49" fontId="0" fillId="3" borderId="17" applyNumberFormat="1" applyFont="1" applyFill="1" applyBorder="1" applyAlignment="1" applyProtection="0">
      <alignment horizontal="center" vertical="center" wrapText="1"/>
    </xf>
    <xf numFmtId="0" fontId="0" borderId="18" applyNumberFormat="0" applyFont="1" applyFill="0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49" fontId="3" fillId="3" borderId="21" applyNumberFormat="1" applyFont="1" applyFill="1" applyBorder="1" applyAlignment="1" applyProtection="0">
      <alignment horizontal="right" vertical="center"/>
    </xf>
    <xf numFmtId="60" fontId="5" fillId="3" borderId="22" applyNumberFormat="1" applyFont="1" applyFill="1" applyBorder="1" applyAlignment="1" applyProtection="0">
      <alignment horizontal="center" vertical="center"/>
    </xf>
    <xf numFmtId="49" fontId="3" fillId="3" borderId="22" applyNumberFormat="1" applyFont="1" applyFill="1" applyBorder="1" applyAlignment="1" applyProtection="0">
      <alignment horizontal="right" vertical="center"/>
    </xf>
    <xf numFmtId="0" fontId="0" fillId="2" borderId="22" applyNumberFormat="0" applyFont="1" applyFill="1" applyBorder="1" applyAlignment="1" applyProtection="0">
      <alignment horizontal="right" vertical="center"/>
    </xf>
    <xf numFmtId="61" fontId="5" fillId="3" borderId="22" applyNumberFormat="1" applyFont="1" applyFill="1" applyBorder="1" applyAlignment="1" applyProtection="0">
      <alignment horizontal="center" vertical="center"/>
    </xf>
    <xf numFmtId="49" fontId="3" fillId="3" borderId="22" applyNumberFormat="1" applyFont="1" applyFill="1" applyBorder="1" applyAlignment="1" applyProtection="0">
      <alignment horizontal="left" vertical="center"/>
    </xf>
    <xf numFmtId="0" fontId="3" fillId="3" borderId="23" applyNumberFormat="0" applyFont="1" applyFill="1" applyBorder="1" applyAlignment="1" applyProtection="0">
      <alignment horizontal="center" vertical="center"/>
    </xf>
    <xf numFmtId="49" fontId="3" fillId="3" borderId="21" applyNumberFormat="1" applyFont="1" applyFill="1" applyBorder="1" applyAlignment="1" applyProtection="0">
      <alignment horizontal="center" vertical="bottom" wrapText="1"/>
    </xf>
    <xf numFmtId="0" fontId="3" fillId="3" borderId="22" applyNumberFormat="0" applyFont="1" applyFill="1" applyBorder="1" applyAlignment="1" applyProtection="0">
      <alignment horizontal="center" vertical="bottom" wrapText="1"/>
    </xf>
    <xf numFmtId="0" fontId="3" fillId="3" borderId="23" applyNumberFormat="0" applyFont="1" applyFill="1" applyBorder="1" applyAlignment="1" applyProtection="0">
      <alignment horizontal="center" vertical="bottom" wrapText="1"/>
    </xf>
    <xf numFmtId="49" fontId="6" fillId="3" borderId="21" applyNumberFormat="1" applyFont="1" applyFill="1" applyBorder="1" applyAlignment="1" applyProtection="0">
      <alignment horizontal="center" vertical="center" wrapText="1"/>
    </xf>
    <xf numFmtId="0" fontId="6" fillId="2" borderId="24" applyNumberFormat="0" applyFont="1" applyFill="1" applyBorder="1" applyAlignment="1" applyProtection="0">
      <alignment horizontal="center" vertical="center" wrapText="1"/>
    </xf>
    <xf numFmtId="0" fontId="6" fillId="2" borderId="25" applyNumberFormat="0" applyFont="1" applyFill="1" applyBorder="1" applyAlignment="1" applyProtection="0">
      <alignment horizontal="center" vertical="center" wrapText="1"/>
    </xf>
    <xf numFmtId="49" fontId="0" fillId="3" borderId="26" applyNumberFormat="1" applyFont="1" applyFill="1" applyBorder="1" applyAlignment="1" applyProtection="0">
      <alignment vertical="bottom" wrapText="1"/>
    </xf>
    <xf numFmtId="49" fontId="0" fillId="3" borderId="27" applyNumberFormat="1" applyFont="1" applyFill="1" applyBorder="1" applyAlignment="1" applyProtection="0">
      <alignment vertical="bottom" wrapText="1"/>
    </xf>
    <xf numFmtId="49" fontId="0" fillId="3" borderId="28" applyNumberFormat="1" applyFont="1" applyFill="1" applyBorder="1" applyAlignment="1" applyProtection="0">
      <alignment vertical="bottom" wrapText="1"/>
    </xf>
    <xf numFmtId="49" fontId="0" fillId="3" borderId="29" applyNumberFormat="1" applyFont="1" applyFill="1" applyBorder="1" applyAlignment="1" applyProtection="0">
      <alignment vertical="bottom" wrapText="1"/>
    </xf>
    <xf numFmtId="49" fontId="0" fillId="5" borderId="30" applyNumberFormat="1" applyFont="1" applyFill="1" applyBorder="1" applyAlignment="1" applyProtection="0">
      <alignment vertical="center" wrapText="1"/>
    </xf>
    <xf numFmtId="49" fontId="0" fillId="5" borderId="31" applyNumberFormat="1" applyFont="1" applyFill="1" applyBorder="1" applyAlignment="1" applyProtection="0">
      <alignment vertical="center" wrapText="1"/>
    </xf>
    <xf numFmtId="49" fontId="0" fillId="5" borderId="32" applyNumberFormat="1" applyFont="1" applyFill="1" applyBorder="1" applyAlignment="1" applyProtection="0">
      <alignment vertical="center" wrapText="1"/>
    </xf>
    <xf numFmtId="49" fontId="0" fillId="3" borderId="33" applyNumberFormat="1" applyFont="1" applyFill="1" applyBorder="1" applyAlignment="1" applyProtection="0">
      <alignment vertical="bottom" wrapText="1"/>
    </xf>
    <xf numFmtId="49" fontId="0" fillId="3" borderId="34" applyNumberFormat="1" applyFont="1" applyFill="1" applyBorder="1" applyAlignment="1" applyProtection="0">
      <alignment vertical="bottom" wrapText="1"/>
    </xf>
    <xf numFmtId="1" fontId="0" borderId="35" applyNumberFormat="1" applyFont="1" applyFill="0" applyBorder="1" applyAlignment="1" applyProtection="0">
      <alignment horizontal="center" vertical="bottom"/>
    </xf>
    <xf numFmtId="59" fontId="0" fillId="2" borderId="36" applyNumberFormat="1" applyFont="1" applyFill="1" applyBorder="1" applyAlignment="1" applyProtection="0">
      <alignment horizontal="center" vertical="bottom"/>
    </xf>
    <xf numFmtId="61" fontId="0" borderId="36" applyNumberFormat="1" applyFont="1" applyFill="0" applyBorder="1" applyAlignment="1" applyProtection="0">
      <alignment horizontal="center" vertical="bottom"/>
    </xf>
    <xf numFmtId="49" fontId="0" borderId="37" applyNumberFormat="1" applyFont="1" applyFill="0" applyBorder="1" applyAlignment="1" applyProtection="0">
      <alignment horizontal="center" vertical="bottom"/>
    </xf>
    <xf numFmtId="49" fontId="0" fillId="6" borderId="38" applyNumberFormat="1" applyFont="1" applyFill="1" applyBorder="1" applyAlignment="1" applyProtection="0">
      <alignment horizontal="center" vertical="bottom"/>
    </xf>
    <xf numFmtId="49" fontId="0" borderId="39" applyNumberFormat="1" applyFont="1" applyFill="0" applyBorder="1" applyAlignment="1" applyProtection="0">
      <alignment horizontal="center" vertical="bottom"/>
    </xf>
    <xf numFmtId="62" fontId="0" fillId="4" borderId="40" applyNumberFormat="1" applyFont="1" applyFill="1" applyBorder="1" applyAlignment="1" applyProtection="0">
      <alignment horizontal="center" vertical="bottom"/>
    </xf>
    <xf numFmtId="62" fontId="0" fillId="4" borderId="41" applyNumberFormat="1" applyFont="1" applyFill="1" applyBorder="1" applyAlignment="1" applyProtection="0">
      <alignment horizontal="center" vertical="bottom"/>
    </xf>
    <xf numFmtId="62" fontId="0" fillId="4" borderId="42" applyNumberFormat="1" applyFont="1" applyFill="1" applyBorder="1" applyAlignment="1" applyProtection="0">
      <alignment horizontal="center" vertical="bottom"/>
    </xf>
    <xf numFmtId="49" fontId="0" borderId="43" applyNumberFormat="1" applyFont="1" applyFill="0" applyBorder="1" applyAlignment="1" applyProtection="0">
      <alignment horizontal="center" vertical="bottom"/>
    </xf>
    <xf numFmtId="62" fontId="0" borderId="44" applyNumberFormat="1" applyFont="1" applyFill="0" applyBorder="1" applyAlignment="1" applyProtection="0">
      <alignment horizontal="center" vertical="bottom"/>
    </xf>
    <xf numFmtId="49" fontId="7" fillId="7" borderId="45" applyNumberFormat="1" applyFont="1" applyFill="1" applyBorder="1" applyAlignment="1" applyProtection="0">
      <alignment horizontal="center" vertical="bottom"/>
    </xf>
    <xf numFmtId="62" fontId="0" fillId="4" borderId="46" applyNumberFormat="1" applyFont="1" applyFill="1" applyBorder="1" applyAlignment="1" applyProtection="0">
      <alignment horizontal="center" vertical="bottom"/>
    </xf>
    <xf numFmtId="62" fontId="0" fillId="4" borderId="47" applyNumberFormat="1" applyFont="1" applyFill="1" applyBorder="1" applyAlignment="1" applyProtection="0">
      <alignment horizontal="center" vertical="bottom"/>
    </xf>
    <xf numFmtId="62" fontId="0" fillId="4" borderId="48" applyNumberFormat="1" applyFont="1" applyFill="1" applyBorder="1" applyAlignment="1" applyProtection="0">
      <alignment horizontal="center" vertical="bottom"/>
    </xf>
    <xf numFmtId="1" fontId="0" fillId="3" borderId="49" applyNumberFormat="1" applyFont="1" applyFill="1" applyBorder="1" applyAlignment="1" applyProtection="0">
      <alignment horizontal="center" vertical="bottom"/>
    </xf>
    <xf numFmtId="59" fontId="0" fillId="3" borderId="50" applyNumberFormat="1" applyFont="1" applyFill="1" applyBorder="1" applyAlignment="1" applyProtection="0">
      <alignment horizontal="center" vertical="bottom"/>
    </xf>
    <xf numFmtId="49" fontId="0" fillId="3" borderId="50" applyNumberFormat="1" applyFont="1" applyFill="1" applyBorder="1" applyAlignment="1" applyProtection="0">
      <alignment horizontal="center" vertical="bottom"/>
    </xf>
    <xf numFmtId="61" fontId="0" borderId="50" applyNumberFormat="1" applyFont="1" applyFill="0" applyBorder="1" applyAlignment="1" applyProtection="0">
      <alignment horizontal="center" vertical="bottom"/>
    </xf>
    <xf numFmtId="49" fontId="0" fillId="3" borderId="51" applyNumberFormat="1" applyFont="1" applyFill="1" applyBorder="1" applyAlignment="1" applyProtection="0">
      <alignment horizontal="center" vertical="bottom"/>
    </xf>
    <xf numFmtId="49" fontId="0" fillId="8" borderId="38" applyNumberFormat="1" applyFont="1" applyFill="1" applyBorder="1" applyAlignment="1" applyProtection="0">
      <alignment horizontal="center" vertical="bottom"/>
    </xf>
    <xf numFmtId="49" fontId="0" fillId="3" borderId="39" applyNumberFormat="1" applyFont="1" applyFill="1" applyBorder="1" applyAlignment="1" applyProtection="0">
      <alignment horizontal="center" vertical="bottom"/>
    </xf>
    <xf numFmtId="62" fontId="0" fillId="9" borderId="46" applyNumberFormat="1" applyFont="1" applyFill="1" applyBorder="1" applyAlignment="1" applyProtection="0">
      <alignment horizontal="center" vertical="bottom"/>
    </xf>
    <xf numFmtId="62" fontId="0" fillId="9" borderId="47" applyNumberFormat="1" applyFont="1" applyFill="1" applyBorder="1" applyAlignment="1" applyProtection="0">
      <alignment horizontal="center" vertical="bottom"/>
    </xf>
    <xf numFmtId="62" fontId="0" fillId="9" borderId="48" applyNumberFormat="1" applyFont="1" applyFill="1" applyBorder="1" applyAlignment="1" applyProtection="0">
      <alignment horizontal="center" vertical="bottom"/>
    </xf>
    <xf numFmtId="49" fontId="0" fillId="3" borderId="52" applyNumberFormat="1" applyFont="1" applyFill="1" applyBorder="1" applyAlignment="1" applyProtection="0">
      <alignment horizontal="center" vertical="bottom"/>
    </xf>
    <xf numFmtId="62" fontId="0" borderId="53" applyNumberFormat="1" applyFont="1" applyFill="0" applyBorder="1" applyAlignment="1" applyProtection="0">
      <alignment horizontal="center" vertical="bottom"/>
    </xf>
    <xf numFmtId="49" fontId="7" fillId="10" borderId="45" applyNumberFormat="1" applyFont="1" applyFill="1" applyBorder="1" applyAlignment="1" applyProtection="0">
      <alignment horizontal="center" vertical="bottom"/>
    </xf>
    <xf numFmtId="49" fontId="0" borderId="36" applyNumberFormat="1" applyFont="1" applyFill="0" applyBorder="1" applyAlignment="1" applyProtection="0">
      <alignment horizontal="center" vertical="bottom"/>
    </xf>
    <xf numFmtId="1" fontId="0" fillId="3" borderId="54" applyNumberFormat="1" applyFont="1" applyFill="1" applyBorder="1" applyAlignment="1" applyProtection="0">
      <alignment horizontal="center" vertical="bottom"/>
    </xf>
    <xf numFmtId="59" fontId="0" fillId="3" borderId="55" applyNumberFormat="1" applyFont="1" applyFill="1" applyBorder="1" applyAlignment="1" applyProtection="0">
      <alignment horizontal="center" vertical="bottom"/>
    </xf>
    <xf numFmtId="49" fontId="0" fillId="3" borderId="55" applyNumberFormat="1" applyFont="1" applyFill="1" applyBorder="1" applyAlignment="1" applyProtection="0">
      <alignment horizontal="center" vertical="bottom"/>
    </xf>
    <xf numFmtId="61" fontId="0" borderId="55" applyNumberFormat="1" applyFont="1" applyFill="0" applyBorder="1" applyAlignment="1" applyProtection="0">
      <alignment horizontal="center" vertical="bottom"/>
    </xf>
    <xf numFmtId="49" fontId="0" fillId="3" borderId="56" applyNumberFormat="1" applyFont="1" applyFill="1" applyBorder="1" applyAlignment="1" applyProtection="0">
      <alignment horizontal="center" vertical="bottom"/>
    </xf>
    <xf numFmtId="49" fontId="0" fillId="8" borderId="57" applyNumberFormat="1" applyFont="1" applyFill="1" applyBorder="1" applyAlignment="1" applyProtection="0">
      <alignment horizontal="center" vertical="bottom"/>
    </xf>
    <xf numFmtId="49" fontId="0" fillId="3" borderId="58" applyNumberFormat="1" applyFont="1" applyFill="1" applyBorder="1" applyAlignment="1" applyProtection="0">
      <alignment horizontal="center" vertical="bottom"/>
    </xf>
    <xf numFmtId="62" fontId="0" fillId="9" borderId="59" applyNumberFormat="1" applyFont="1" applyFill="1" applyBorder="1" applyAlignment="1" applyProtection="0">
      <alignment horizontal="center" vertical="bottom"/>
    </xf>
    <xf numFmtId="62" fontId="0" fillId="9" borderId="60" applyNumberFormat="1" applyFont="1" applyFill="1" applyBorder="1" applyAlignment="1" applyProtection="0">
      <alignment horizontal="center" vertical="bottom"/>
    </xf>
    <xf numFmtId="62" fontId="0" fillId="9" borderId="61" applyNumberFormat="1" applyFont="1" applyFill="1" applyBorder="1" applyAlignment="1" applyProtection="0">
      <alignment horizontal="center" vertical="bottom"/>
    </xf>
    <xf numFmtId="49" fontId="0" fillId="3" borderId="62" applyNumberFormat="1" applyFont="1" applyFill="1" applyBorder="1" applyAlignment="1" applyProtection="0">
      <alignment horizontal="center" vertical="bottom"/>
    </xf>
    <xf numFmtId="62" fontId="0" borderId="63" applyNumberFormat="1" applyFont="1" applyFill="0" applyBorder="1" applyAlignment="1" applyProtection="0">
      <alignment horizontal="center" vertical="bottom"/>
    </xf>
    <xf numFmtId="49" fontId="7" fillId="10" borderId="64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0000"/>
      <rgbColor rgb="ffd8d8d8"/>
      <rgbColor rgb="fff2dbdb"/>
      <rgbColor rgb="ff008000"/>
      <rgbColor rgb="ff748c42"/>
      <rgbColor rgb="ffd2dae4"/>
      <rgbColor rgb="ff3366ff"/>
      <rgbColor rgb="ff3b608d"/>
      <rgbColor rgb="ffeaf1dd"/>
      <rgbColor rgb="ffdbe5f1"/>
      <rgbColor rgb="ffc2d69b"/>
      <rgbColor rgb="ffe5b8b7"/>
      <rgbColor rgb="ff95b3d7"/>
      <rgbColor rgb="ff878787"/>
      <rgbColor rgb="ff3e7fcd"/>
      <rgbColor rgb="ff4a7db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800" u="none">
                <a:solidFill>
                  <a:srgbClr val="000000"/>
                </a:solidFill>
                <a:latin typeface="Calibri"/>
              </a:rPr>
              <a:t>Tapering Progress</a:t>
            </a:r>
          </a:p>
        </c:rich>
      </c:tx>
      <c:layout>
        <c:manualLayout>
          <c:xMode val="edge"/>
          <c:yMode val="edge"/>
          <c:x val="0.335724"/>
          <c:y val="0"/>
          <c:w val="0.328552"/>
          <c:h val="0.14051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89755"/>
          <c:y val="0.140515"/>
          <c:w val="0.782843"/>
          <c:h val="0.652265"/>
        </c:manualLayout>
      </c:layout>
      <c:scatterChart>
        <c:scatterStyle val="lineMarker"/>
        <c:varyColors val="0"/>
        <c:ser>
          <c:idx val="0"/>
          <c:order val="0"/>
          <c:tx>
            <c:v>Dose</c:v>
          </c:tx>
          <c:spPr>
            <a:gradFill flip="none" rotWithShape="1">
              <a:gsLst>
                <a:gs pos="0">
                  <a:srgbClr val="3F80CE"/>
                </a:gs>
                <a:gs pos="100000">
                  <a:schemeClr val="accent1">
                    <a:hueOff val="357503"/>
                    <a:satOff val="54545"/>
                    <a:lumOff val="29273"/>
                  </a:schemeClr>
                </a:gs>
              </a:gsLst>
              <a:lin ang="16200000" scaled="0"/>
            </a:gradFill>
            <a:ln w="12700" cap="flat">
              <a:noFill/>
              <a:miter lim="400000"/>
            </a:ln>
            <a:effectLst/>
          </c:spPr>
          <c:marker>
            <c:symbol val="diamond"/>
            <c:size val="2"/>
            <c:spPr>
              <a:gradFill flip="none" rotWithShape="1">
                <a:gsLst>
                  <a:gs pos="0">
                    <a:srgbClr val="3F80CE"/>
                  </a:gs>
                  <a:gs pos="100000">
                    <a:schemeClr val="accent1">
                      <a:hueOff val="357503"/>
                      <a:satOff val="54545"/>
                      <a:lumOff val="29273"/>
                    </a:schemeClr>
                  </a:gs>
                </a:gsLst>
                <a:lin ang="16200000" scaled="0"/>
              </a:gra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0.0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600"/>
              <c:pt idx="0">
                <c:v>1.000000</c:v>
              </c:pt>
              <c:pt idx="1">
                <c:v>2.000000</c:v>
              </c:pt>
              <c:pt idx="2">
                <c:v>3.000000</c:v>
              </c:pt>
              <c:pt idx="3">
                <c:v>4.000000</c:v>
              </c:pt>
              <c:pt idx="4">
                <c:v>5.000000</c:v>
              </c:pt>
              <c:pt idx="5">
                <c:v>6.000000</c:v>
              </c:pt>
              <c:pt idx="6">
                <c:v>7.000000</c:v>
              </c:pt>
              <c:pt idx="7">
                <c:v>8.000000</c:v>
              </c:pt>
              <c:pt idx="8">
                <c:v>9.000000</c:v>
              </c:pt>
              <c:pt idx="9">
                <c:v>10.000000</c:v>
              </c:pt>
              <c:pt idx="10">
                <c:v>11.000000</c:v>
              </c:pt>
              <c:pt idx="11">
                <c:v>12.000000</c:v>
              </c:pt>
              <c:pt idx="12">
                <c:v>13.000000</c:v>
              </c:pt>
              <c:pt idx="13">
                <c:v>14.000000</c:v>
              </c:pt>
              <c:pt idx="14">
                <c:v>15.000000</c:v>
              </c:pt>
              <c:pt idx="15">
                <c:v>16.000000</c:v>
              </c:pt>
              <c:pt idx="16">
                <c:v>17.000000</c:v>
              </c:pt>
              <c:pt idx="17">
                <c:v>18.000000</c:v>
              </c:pt>
              <c:pt idx="18">
                <c:v>19.000000</c:v>
              </c:pt>
              <c:pt idx="19">
                <c:v>20.000000</c:v>
              </c:pt>
              <c:pt idx="20">
                <c:v>21.000000</c:v>
              </c:pt>
              <c:pt idx="21">
                <c:v>22.000000</c:v>
              </c:pt>
              <c:pt idx="22">
                <c:v>23.000000</c:v>
              </c:pt>
              <c:pt idx="23">
                <c:v>24.000000</c:v>
              </c:pt>
              <c:pt idx="24">
                <c:v>25.000000</c:v>
              </c:pt>
              <c:pt idx="25">
                <c:v>26.000000</c:v>
              </c:pt>
              <c:pt idx="26">
                <c:v>27.000000</c:v>
              </c:pt>
              <c:pt idx="27">
                <c:v>28.000000</c:v>
              </c:pt>
              <c:pt idx="28">
                <c:v>29.000000</c:v>
              </c:pt>
              <c:pt idx="29">
                <c:v>30.000000</c:v>
              </c:pt>
              <c:pt idx="30">
                <c:v>31.000000</c:v>
              </c:pt>
              <c:pt idx="31">
                <c:v>32.000000</c:v>
              </c:pt>
              <c:pt idx="32">
                <c:v>33.000000</c:v>
              </c:pt>
              <c:pt idx="33">
                <c:v>34.000000</c:v>
              </c:pt>
              <c:pt idx="34">
                <c:v>35.000000</c:v>
              </c:pt>
              <c:pt idx="35">
                <c:v>36.000000</c:v>
              </c:pt>
              <c:pt idx="36">
                <c:v>37.000000</c:v>
              </c:pt>
              <c:pt idx="37">
                <c:v>38.000000</c:v>
              </c:pt>
              <c:pt idx="38">
                <c:v>39.000000</c:v>
              </c:pt>
              <c:pt idx="39">
                <c:v>40.000000</c:v>
              </c:pt>
              <c:pt idx="40">
                <c:v>41.000000</c:v>
              </c:pt>
              <c:pt idx="41">
                <c:v>42.000000</c:v>
              </c:pt>
              <c:pt idx="42">
                <c:v>43.000000</c:v>
              </c:pt>
              <c:pt idx="43">
                <c:v>44.000000</c:v>
              </c:pt>
              <c:pt idx="44">
                <c:v>45.000000</c:v>
              </c:pt>
              <c:pt idx="45">
                <c:v>46.000000</c:v>
              </c:pt>
              <c:pt idx="46">
                <c:v>47.000000</c:v>
              </c:pt>
              <c:pt idx="47">
                <c:v>48.000000</c:v>
              </c:pt>
              <c:pt idx="48">
                <c:v>49.000000</c:v>
              </c:pt>
              <c:pt idx="49">
                <c:v>50.000000</c:v>
              </c:pt>
              <c:pt idx="50">
                <c:v>51.000000</c:v>
              </c:pt>
              <c:pt idx="51">
                <c:v>52.000000</c:v>
              </c:pt>
              <c:pt idx="52">
                <c:v>53.000000</c:v>
              </c:pt>
              <c:pt idx="53">
                <c:v>54.000000</c:v>
              </c:pt>
              <c:pt idx="54">
                <c:v>55.000000</c:v>
              </c:pt>
              <c:pt idx="55">
                <c:v>56.000000</c:v>
              </c:pt>
              <c:pt idx="56">
                <c:v>57.000000</c:v>
              </c:pt>
              <c:pt idx="57">
                <c:v>58.000000</c:v>
              </c:pt>
              <c:pt idx="58">
                <c:v>59.000000</c:v>
              </c:pt>
              <c:pt idx="59">
                <c:v>60.000000</c:v>
              </c:pt>
              <c:pt idx="60">
                <c:v>61.000000</c:v>
              </c:pt>
              <c:pt idx="61">
                <c:v>62.000000</c:v>
              </c:pt>
              <c:pt idx="62">
                <c:v>63.000000</c:v>
              </c:pt>
              <c:pt idx="63">
                <c:v>64.000000</c:v>
              </c:pt>
              <c:pt idx="64">
                <c:v>65.000000</c:v>
              </c:pt>
              <c:pt idx="65">
                <c:v>66.000000</c:v>
              </c:pt>
              <c:pt idx="66">
                <c:v>67.000000</c:v>
              </c:pt>
              <c:pt idx="67">
                <c:v>68.000000</c:v>
              </c:pt>
              <c:pt idx="68">
                <c:v>69.000000</c:v>
              </c:pt>
              <c:pt idx="69">
                <c:v>70.000000</c:v>
              </c:pt>
              <c:pt idx="70">
                <c:v>71.000000</c:v>
              </c:pt>
              <c:pt idx="71">
                <c:v>72.000000</c:v>
              </c:pt>
              <c:pt idx="72">
                <c:v>73.000000</c:v>
              </c:pt>
              <c:pt idx="73">
                <c:v>74.000000</c:v>
              </c:pt>
              <c:pt idx="74">
                <c:v>75.000000</c:v>
              </c:pt>
              <c:pt idx="75">
                <c:v>76.000000</c:v>
              </c:pt>
              <c:pt idx="76">
                <c:v>77.000000</c:v>
              </c:pt>
              <c:pt idx="77">
                <c:v>78.000000</c:v>
              </c:pt>
              <c:pt idx="78">
                <c:v>79.000000</c:v>
              </c:pt>
              <c:pt idx="79">
                <c:v>80.000000</c:v>
              </c:pt>
              <c:pt idx="80">
                <c:v>81.000000</c:v>
              </c:pt>
              <c:pt idx="81">
                <c:v>82.000000</c:v>
              </c:pt>
              <c:pt idx="82">
                <c:v>83.000000</c:v>
              </c:pt>
              <c:pt idx="83">
                <c:v>84.000000</c:v>
              </c:pt>
              <c:pt idx="84">
                <c:v>85.000000</c:v>
              </c:pt>
              <c:pt idx="85">
                <c:v>86.000000</c:v>
              </c:pt>
              <c:pt idx="86">
                <c:v>87.000000</c:v>
              </c:pt>
              <c:pt idx="87">
                <c:v>88.000000</c:v>
              </c:pt>
              <c:pt idx="88">
                <c:v>89.000000</c:v>
              </c:pt>
              <c:pt idx="89">
                <c:v>90.000000</c:v>
              </c:pt>
              <c:pt idx="90">
                <c:v>91.000000</c:v>
              </c:pt>
              <c:pt idx="91">
                <c:v>92.000000</c:v>
              </c:pt>
              <c:pt idx="92">
                <c:v>93.000000</c:v>
              </c:pt>
              <c:pt idx="93">
                <c:v>94.000000</c:v>
              </c:pt>
              <c:pt idx="94">
                <c:v>95.000000</c:v>
              </c:pt>
              <c:pt idx="95">
                <c:v>96.000000</c:v>
              </c:pt>
              <c:pt idx="96">
                <c:v>97.000000</c:v>
              </c:pt>
              <c:pt idx="97">
                <c:v>98.000000</c:v>
              </c:pt>
              <c:pt idx="98">
                <c:v>99.000000</c:v>
              </c:pt>
              <c:pt idx="99">
                <c:v>100.000000</c:v>
              </c:pt>
              <c:pt idx="100">
                <c:v>101.000000</c:v>
              </c:pt>
              <c:pt idx="101">
                <c:v>102.000000</c:v>
              </c:pt>
              <c:pt idx="102">
                <c:v>103.000000</c:v>
              </c:pt>
              <c:pt idx="103">
                <c:v>104.000000</c:v>
              </c:pt>
              <c:pt idx="104">
                <c:v>105.000000</c:v>
              </c:pt>
              <c:pt idx="105">
                <c:v>106.000000</c:v>
              </c:pt>
              <c:pt idx="106">
                <c:v>107.000000</c:v>
              </c:pt>
              <c:pt idx="107">
                <c:v>108.000000</c:v>
              </c:pt>
              <c:pt idx="108">
                <c:v>109.000000</c:v>
              </c:pt>
              <c:pt idx="109">
                <c:v>110.000000</c:v>
              </c:pt>
              <c:pt idx="110">
                <c:v>111.000000</c:v>
              </c:pt>
              <c:pt idx="111">
                <c:v>112.000000</c:v>
              </c:pt>
              <c:pt idx="112">
                <c:v>113.000000</c:v>
              </c:pt>
              <c:pt idx="113">
                <c:v>114.000000</c:v>
              </c:pt>
              <c:pt idx="114">
                <c:v>115.000000</c:v>
              </c:pt>
              <c:pt idx="115">
                <c:v>116.000000</c:v>
              </c:pt>
              <c:pt idx="116">
                <c:v>117.000000</c:v>
              </c:pt>
              <c:pt idx="117">
                <c:v>118.000000</c:v>
              </c:pt>
              <c:pt idx="118">
                <c:v>119.000000</c:v>
              </c:pt>
              <c:pt idx="119">
                <c:v>120.000000</c:v>
              </c:pt>
              <c:pt idx="120">
                <c:v>121.000000</c:v>
              </c:pt>
              <c:pt idx="121">
                <c:v>122.000000</c:v>
              </c:pt>
              <c:pt idx="122">
                <c:v>123.000000</c:v>
              </c:pt>
              <c:pt idx="123">
                <c:v>124.000000</c:v>
              </c:pt>
              <c:pt idx="124">
                <c:v>125.000000</c:v>
              </c:pt>
              <c:pt idx="125">
                <c:v>126.000000</c:v>
              </c:pt>
              <c:pt idx="126">
                <c:v>127.000000</c:v>
              </c:pt>
              <c:pt idx="127">
                <c:v>128.000000</c:v>
              </c:pt>
              <c:pt idx="128">
                <c:v>129.000000</c:v>
              </c:pt>
              <c:pt idx="129">
                <c:v>130.000000</c:v>
              </c:pt>
              <c:pt idx="130">
                <c:v>131.000000</c:v>
              </c:pt>
              <c:pt idx="131">
                <c:v>132.000000</c:v>
              </c:pt>
              <c:pt idx="132">
                <c:v>133.000000</c:v>
              </c:pt>
              <c:pt idx="133">
                <c:v>134.000000</c:v>
              </c:pt>
              <c:pt idx="134">
                <c:v>135.000000</c:v>
              </c:pt>
              <c:pt idx="135">
                <c:v>136.000000</c:v>
              </c:pt>
              <c:pt idx="136">
                <c:v>137.000000</c:v>
              </c:pt>
              <c:pt idx="137">
                <c:v>138.000000</c:v>
              </c:pt>
              <c:pt idx="138">
                <c:v>139.000000</c:v>
              </c:pt>
              <c:pt idx="139">
                <c:v>140.000000</c:v>
              </c:pt>
              <c:pt idx="140">
                <c:v>141.000000</c:v>
              </c:pt>
              <c:pt idx="141">
                <c:v>142.000000</c:v>
              </c:pt>
              <c:pt idx="142">
                <c:v>143.000000</c:v>
              </c:pt>
              <c:pt idx="143">
                <c:v>144.000000</c:v>
              </c:pt>
              <c:pt idx="144">
                <c:v>145.000000</c:v>
              </c:pt>
              <c:pt idx="145">
                <c:v>146.000000</c:v>
              </c:pt>
              <c:pt idx="146">
                <c:v>147.000000</c:v>
              </c:pt>
              <c:pt idx="147">
                <c:v>148.000000</c:v>
              </c:pt>
              <c:pt idx="148">
                <c:v>149.000000</c:v>
              </c:pt>
              <c:pt idx="149">
                <c:v>150.000000</c:v>
              </c:pt>
              <c:pt idx="150">
                <c:v>151.000000</c:v>
              </c:pt>
              <c:pt idx="151">
                <c:v>152.000000</c:v>
              </c:pt>
              <c:pt idx="152">
                <c:v>153.000000</c:v>
              </c:pt>
              <c:pt idx="153">
                <c:v>154.000000</c:v>
              </c:pt>
              <c:pt idx="154">
                <c:v>155.000000</c:v>
              </c:pt>
              <c:pt idx="155">
                <c:v>156.000000</c:v>
              </c:pt>
              <c:pt idx="156">
                <c:v>157.000000</c:v>
              </c:pt>
              <c:pt idx="157">
                <c:v>158.000000</c:v>
              </c:pt>
              <c:pt idx="158">
                <c:v>159.000000</c:v>
              </c:pt>
              <c:pt idx="159">
                <c:v>160.000000</c:v>
              </c:pt>
              <c:pt idx="160">
                <c:v>161.000000</c:v>
              </c:pt>
              <c:pt idx="161">
                <c:v>162.000000</c:v>
              </c:pt>
              <c:pt idx="162">
                <c:v>163.000000</c:v>
              </c:pt>
              <c:pt idx="163">
                <c:v>164.000000</c:v>
              </c:pt>
              <c:pt idx="164">
                <c:v>165.000000</c:v>
              </c:pt>
              <c:pt idx="165">
                <c:v>166.000000</c:v>
              </c:pt>
              <c:pt idx="166">
                <c:v>167.000000</c:v>
              </c:pt>
              <c:pt idx="167">
                <c:v>168.000000</c:v>
              </c:pt>
              <c:pt idx="168">
                <c:v>169.000000</c:v>
              </c:pt>
              <c:pt idx="169">
                <c:v>170.000000</c:v>
              </c:pt>
              <c:pt idx="170">
                <c:v>171.000000</c:v>
              </c:pt>
              <c:pt idx="171">
                <c:v>172.000000</c:v>
              </c:pt>
              <c:pt idx="172">
                <c:v>173.000000</c:v>
              </c:pt>
              <c:pt idx="173">
                <c:v>174.000000</c:v>
              </c:pt>
              <c:pt idx="174">
                <c:v>175.000000</c:v>
              </c:pt>
              <c:pt idx="175">
                <c:v>176.000000</c:v>
              </c:pt>
              <c:pt idx="176">
                <c:v>177.000000</c:v>
              </c:pt>
              <c:pt idx="177">
                <c:v>178.000000</c:v>
              </c:pt>
              <c:pt idx="178">
                <c:v>179.000000</c:v>
              </c:pt>
              <c:pt idx="179">
                <c:v>180.000000</c:v>
              </c:pt>
              <c:pt idx="180">
                <c:v>181.000000</c:v>
              </c:pt>
              <c:pt idx="181">
                <c:v>182.000000</c:v>
              </c:pt>
              <c:pt idx="182">
                <c:v>183.000000</c:v>
              </c:pt>
              <c:pt idx="183">
                <c:v>184.000000</c:v>
              </c:pt>
              <c:pt idx="184">
                <c:v>185.000000</c:v>
              </c:pt>
              <c:pt idx="185">
                <c:v>186.000000</c:v>
              </c:pt>
              <c:pt idx="186">
                <c:v>187.000000</c:v>
              </c:pt>
              <c:pt idx="187">
                <c:v>188.000000</c:v>
              </c:pt>
              <c:pt idx="188">
                <c:v>189.000000</c:v>
              </c:pt>
              <c:pt idx="189">
                <c:v>190.000000</c:v>
              </c:pt>
              <c:pt idx="190">
                <c:v>191.000000</c:v>
              </c:pt>
              <c:pt idx="191">
                <c:v>192.000000</c:v>
              </c:pt>
              <c:pt idx="192">
                <c:v>193.000000</c:v>
              </c:pt>
              <c:pt idx="193">
                <c:v>194.000000</c:v>
              </c:pt>
              <c:pt idx="194">
                <c:v>195.000000</c:v>
              </c:pt>
              <c:pt idx="195">
                <c:v>196.000000</c:v>
              </c:pt>
              <c:pt idx="196">
                <c:v>197.000000</c:v>
              </c:pt>
              <c:pt idx="197">
                <c:v>198.000000</c:v>
              </c:pt>
              <c:pt idx="198">
                <c:v>199.000000</c:v>
              </c:pt>
              <c:pt idx="199">
                <c:v>200.000000</c:v>
              </c:pt>
              <c:pt idx="200">
                <c:v>201.000000</c:v>
              </c:pt>
              <c:pt idx="201">
                <c:v>202.000000</c:v>
              </c:pt>
              <c:pt idx="202">
                <c:v>203.000000</c:v>
              </c:pt>
              <c:pt idx="203">
                <c:v>204.000000</c:v>
              </c:pt>
              <c:pt idx="204">
                <c:v>205.000000</c:v>
              </c:pt>
              <c:pt idx="205">
                <c:v>206.000000</c:v>
              </c:pt>
              <c:pt idx="206">
                <c:v>207.000000</c:v>
              </c:pt>
              <c:pt idx="207">
                <c:v>208.000000</c:v>
              </c:pt>
              <c:pt idx="208">
                <c:v>209.000000</c:v>
              </c:pt>
              <c:pt idx="209">
                <c:v>210.000000</c:v>
              </c:pt>
              <c:pt idx="210">
                <c:v>211.000000</c:v>
              </c:pt>
              <c:pt idx="211">
                <c:v>212.000000</c:v>
              </c:pt>
              <c:pt idx="212">
                <c:v>213.000000</c:v>
              </c:pt>
              <c:pt idx="213">
                <c:v>214.000000</c:v>
              </c:pt>
              <c:pt idx="214">
                <c:v>215.000000</c:v>
              </c:pt>
              <c:pt idx="215">
                <c:v>216.000000</c:v>
              </c:pt>
              <c:pt idx="216">
                <c:v>217.000000</c:v>
              </c:pt>
              <c:pt idx="217">
                <c:v>218.000000</c:v>
              </c:pt>
              <c:pt idx="218">
                <c:v>219.000000</c:v>
              </c:pt>
              <c:pt idx="219">
                <c:v>220.000000</c:v>
              </c:pt>
              <c:pt idx="220">
                <c:v>221.000000</c:v>
              </c:pt>
              <c:pt idx="221">
                <c:v>222.000000</c:v>
              </c:pt>
              <c:pt idx="222">
                <c:v>223.000000</c:v>
              </c:pt>
              <c:pt idx="223">
                <c:v>224.000000</c:v>
              </c:pt>
              <c:pt idx="224">
                <c:v>225.000000</c:v>
              </c:pt>
              <c:pt idx="225">
                <c:v>226.000000</c:v>
              </c:pt>
              <c:pt idx="226">
                <c:v>227.000000</c:v>
              </c:pt>
              <c:pt idx="227">
                <c:v>228.000000</c:v>
              </c:pt>
              <c:pt idx="228">
                <c:v>229.000000</c:v>
              </c:pt>
              <c:pt idx="229">
                <c:v>230.000000</c:v>
              </c:pt>
              <c:pt idx="230">
                <c:v>231.000000</c:v>
              </c:pt>
              <c:pt idx="231">
                <c:v>232.000000</c:v>
              </c:pt>
              <c:pt idx="232">
                <c:v>233.000000</c:v>
              </c:pt>
              <c:pt idx="233">
                <c:v>234.000000</c:v>
              </c:pt>
              <c:pt idx="234">
                <c:v>235.000000</c:v>
              </c:pt>
              <c:pt idx="235">
                <c:v>236.000000</c:v>
              </c:pt>
              <c:pt idx="236">
                <c:v>237.000000</c:v>
              </c:pt>
              <c:pt idx="237">
                <c:v>238.000000</c:v>
              </c:pt>
              <c:pt idx="238">
                <c:v>239.000000</c:v>
              </c:pt>
              <c:pt idx="239">
                <c:v>240.000000</c:v>
              </c:pt>
              <c:pt idx="240">
                <c:v>241.000000</c:v>
              </c:pt>
              <c:pt idx="241">
                <c:v>242.000000</c:v>
              </c:pt>
              <c:pt idx="242">
                <c:v>243.000000</c:v>
              </c:pt>
              <c:pt idx="243">
                <c:v>244.000000</c:v>
              </c:pt>
              <c:pt idx="244">
                <c:v>245.000000</c:v>
              </c:pt>
              <c:pt idx="245">
                <c:v>246.000000</c:v>
              </c:pt>
              <c:pt idx="246">
                <c:v>247.000000</c:v>
              </c:pt>
              <c:pt idx="247">
                <c:v>248.000000</c:v>
              </c:pt>
              <c:pt idx="248">
                <c:v>249.000000</c:v>
              </c:pt>
              <c:pt idx="249">
                <c:v>250.000000</c:v>
              </c:pt>
              <c:pt idx="250">
                <c:v>251.000000</c:v>
              </c:pt>
              <c:pt idx="251">
                <c:v>252.000000</c:v>
              </c:pt>
              <c:pt idx="252">
                <c:v>253.000000</c:v>
              </c:pt>
              <c:pt idx="253">
                <c:v>254.000000</c:v>
              </c:pt>
              <c:pt idx="254">
                <c:v>255.000000</c:v>
              </c:pt>
              <c:pt idx="255">
                <c:v>256.000000</c:v>
              </c:pt>
              <c:pt idx="256">
                <c:v>257.000000</c:v>
              </c:pt>
              <c:pt idx="257">
                <c:v>258.000000</c:v>
              </c:pt>
              <c:pt idx="258">
                <c:v>259.000000</c:v>
              </c:pt>
              <c:pt idx="259">
                <c:v>260.000000</c:v>
              </c:pt>
              <c:pt idx="260">
                <c:v>261.000000</c:v>
              </c:pt>
              <c:pt idx="261">
                <c:v>262.000000</c:v>
              </c:pt>
              <c:pt idx="262">
                <c:v>263.000000</c:v>
              </c:pt>
              <c:pt idx="263">
                <c:v>264.000000</c:v>
              </c:pt>
              <c:pt idx="264">
                <c:v>265.000000</c:v>
              </c:pt>
              <c:pt idx="265">
                <c:v>266.000000</c:v>
              </c:pt>
              <c:pt idx="266">
                <c:v>267.000000</c:v>
              </c:pt>
              <c:pt idx="267">
                <c:v>268.000000</c:v>
              </c:pt>
              <c:pt idx="268">
                <c:v>269.000000</c:v>
              </c:pt>
              <c:pt idx="269">
                <c:v>270.000000</c:v>
              </c:pt>
              <c:pt idx="270">
                <c:v>271.000000</c:v>
              </c:pt>
              <c:pt idx="271">
                <c:v>272.000000</c:v>
              </c:pt>
              <c:pt idx="272">
                <c:v>273.000000</c:v>
              </c:pt>
              <c:pt idx="273">
                <c:v>274.000000</c:v>
              </c:pt>
              <c:pt idx="274">
                <c:v>275.000000</c:v>
              </c:pt>
              <c:pt idx="275">
                <c:v>276.000000</c:v>
              </c:pt>
              <c:pt idx="276">
                <c:v>277.000000</c:v>
              </c:pt>
              <c:pt idx="277">
                <c:v>278.000000</c:v>
              </c:pt>
              <c:pt idx="278">
                <c:v>279.000000</c:v>
              </c:pt>
              <c:pt idx="279">
                <c:v>280.000000</c:v>
              </c:pt>
              <c:pt idx="280">
                <c:v>281.000000</c:v>
              </c:pt>
              <c:pt idx="281">
                <c:v>282.000000</c:v>
              </c:pt>
              <c:pt idx="282">
                <c:v>283.000000</c:v>
              </c:pt>
              <c:pt idx="283">
                <c:v>284.000000</c:v>
              </c:pt>
              <c:pt idx="284">
                <c:v>285.000000</c:v>
              </c:pt>
              <c:pt idx="285">
                <c:v>286.000000</c:v>
              </c:pt>
              <c:pt idx="286">
                <c:v>287.000000</c:v>
              </c:pt>
              <c:pt idx="287">
                <c:v>288.000000</c:v>
              </c:pt>
              <c:pt idx="288">
                <c:v>289.000000</c:v>
              </c:pt>
              <c:pt idx="289">
                <c:v>290.000000</c:v>
              </c:pt>
              <c:pt idx="290">
                <c:v>291.000000</c:v>
              </c:pt>
              <c:pt idx="291">
                <c:v>292.000000</c:v>
              </c:pt>
              <c:pt idx="292">
                <c:v>293.000000</c:v>
              </c:pt>
              <c:pt idx="293">
                <c:v>294.000000</c:v>
              </c:pt>
              <c:pt idx="294">
                <c:v>295.000000</c:v>
              </c:pt>
              <c:pt idx="295">
                <c:v>296.000000</c:v>
              </c:pt>
              <c:pt idx="296">
                <c:v>297.000000</c:v>
              </c:pt>
              <c:pt idx="297">
                <c:v>298.000000</c:v>
              </c:pt>
              <c:pt idx="298">
                <c:v>299.000000</c:v>
              </c:pt>
              <c:pt idx="299">
                <c:v>300.000000</c:v>
              </c:pt>
              <c:pt idx="300">
                <c:v>301.000000</c:v>
              </c:pt>
              <c:pt idx="301">
                <c:v>302.000000</c:v>
              </c:pt>
              <c:pt idx="302">
                <c:v>303.000000</c:v>
              </c:pt>
              <c:pt idx="303">
                <c:v>304.000000</c:v>
              </c:pt>
              <c:pt idx="304">
                <c:v>305.000000</c:v>
              </c:pt>
              <c:pt idx="305">
                <c:v>306.000000</c:v>
              </c:pt>
              <c:pt idx="306">
                <c:v>307.000000</c:v>
              </c:pt>
              <c:pt idx="307">
                <c:v>308.000000</c:v>
              </c:pt>
              <c:pt idx="308">
                <c:v>309.000000</c:v>
              </c:pt>
              <c:pt idx="309">
                <c:v>310.000000</c:v>
              </c:pt>
              <c:pt idx="310">
                <c:v>311.000000</c:v>
              </c:pt>
              <c:pt idx="311">
                <c:v>312.000000</c:v>
              </c:pt>
              <c:pt idx="312">
                <c:v>313.000000</c:v>
              </c:pt>
              <c:pt idx="313">
                <c:v>314.000000</c:v>
              </c:pt>
              <c:pt idx="314">
                <c:v>315.000000</c:v>
              </c:pt>
              <c:pt idx="315">
                <c:v>316.000000</c:v>
              </c:pt>
              <c:pt idx="316">
                <c:v>317.000000</c:v>
              </c:pt>
              <c:pt idx="317">
                <c:v>318.000000</c:v>
              </c:pt>
              <c:pt idx="318">
                <c:v>319.000000</c:v>
              </c:pt>
              <c:pt idx="319">
                <c:v>320.000000</c:v>
              </c:pt>
              <c:pt idx="320">
                <c:v>321.000000</c:v>
              </c:pt>
              <c:pt idx="321">
                <c:v>322.000000</c:v>
              </c:pt>
              <c:pt idx="322">
                <c:v>323.000000</c:v>
              </c:pt>
              <c:pt idx="323">
                <c:v>324.000000</c:v>
              </c:pt>
              <c:pt idx="324">
                <c:v>325.000000</c:v>
              </c:pt>
              <c:pt idx="325">
                <c:v>326.000000</c:v>
              </c:pt>
              <c:pt idx="326">
                <c:v>327.000000</c:v>
              </c:pt>
              <c:pt idx="327">
                <c:v>328.000000</c:v>
              </c:pt>
              <c:pt idx="328">
                <c:v>329.000000</c:v>
              </c:pt>
              <c:pt idx="329">
                <c:v>330.000000</c:v>
              </c:pt>
              <c:pt idx="330">
                <c:v>331.000000</c:v>
              </c:pt>
              <c:pt idx="331">
                <c:v>332.000000</c:v>
              </c:pt>
              <c:pt idx="332">
                <c:v>333.000000</c:v>
              </c:pt>
              <c:pt idx="333">
                <c:v>334.000000</c:v>
              </c:pt>
              <c:pt idx="334">
                <c:v>335.000000</c:v>
              </c:pt>
              <c:pt idx="335">
                <c:v>336.000000</c:v>
              </c:pt>
              <c:pt idx="336">
                <c:v>337.000000</c:v>
              </c:pt>
              <c:pt idx="337">
                <c:v>338.000000</c:v>
              </c:pt>
              <c:pt idx="338">
                <c:v>339.000000</c:v>
              </c:pt>
              <c:pt idx="339">
                <c:v>340.000000</c:v>
              </c:pt>
              <c:pt idx="340">
                <c:v>341.000000</c:v>
              </c:pt>
              <c:pt idx="341">
                <c:v>342.000000</c:v>
              </c:pt>
              <c:pt idx="342">
                <c:v>343.000000</c:v>
              </c:pt>
              <c:pt idx="343">
                <c:v>344.000000</c:v>
              </c:pt>
              <c:pt idx="344">
                <c:v>345.000000</c:v>
              </c:pt>
              <c:pt idx="345">
                <c:v>346.000000</c:v>
              </c:pt>
              <c:pt idx="346">
                <c:v>347.000000</c:v>
              </c:pt>
              <c:pt idx="347">
                <c:v>348.000000</c:v>
              </c:pt>
              <c:pt idx="348">
                <c:v>349.000000</c:v>
              </c:pt>
              <c:pt idx="349">
                <c:v>350.000000</c:v>
              </c:pt>
              <c:pt idx="350">
                <c:v>351.000000</c:v>
              </c:pt>
              <c:pt idx="351">
                <c:v>352.000000</c:v>
              </c:pt>
              <c:pt idx="352">
                <c:v>353.000000</c:v>
              </c:pt>
              <c:pt idx="353">
                <c:v>354.000000</c:v>
              </c:pt>
              <c:pt idx="354">
                <c:v>355.000000</c:v>
              </c:pt>
              <c:pt idx="355">
                <c:v>356.000000</c:v>
              </c:pt>
              <c:pt idx="356">
                <c:v>357.000000</c:v>
              </c:pt>
              <c:pt idx="357">
                <c:v>358.000000</c:v>
              </c:pt>
              <c:pt idx="358">
                <c:v>359.000000</c:v>
              </c:pt>
              <c:pt idx="359">
                <c:v>360.000000</c:v>
              </c:pt>
              <c:pt idx="360">
                <c:v>361.000000</c:v>
              </c:pt>
              <c:pt idx="361">
                <c:v>362.000000</c:v>
              </c:pt>
              <c:pt idx="362">
                <c:v>363.000000</c:v>
              </c:pt>
              <c:pt idx="363">
                <c:v>364.000000</c:v>
              </c:pt>
              <c:pt idx="364">
                <c:v>365.000000</c:v>
              </c:pt>
              <c:pt idx="365">
                <c:v>366.000000</c:v>
              </c:pt>
              <c:pt idx="366">
                <c:v>367.000000</c:v>
              </c:pt>
              <c:pt idx="367">
                <c:v>368.000000</c:v>
              </c:pt>
              <c:pt idx="368">
                <c:v>369.000000</c:v>
              </c:pt>
              <c:pt idx="369">
                <c:v>370.000000</c:v>
              </c:pt>
              <c:pt idx="370">
                <c:v>371.000000</c:v>
              </c:pt>
              <c:pt idx="371">
                <c:v>372.000000</c:v>
              </c:pt>
              <c:pt idx="372">
                <c:v>373.000000</c:v>
              </c:pt>
              <c:pt idx="373">
                <c:v>374.000000</c:v>
              </c:pt>
              <c:pt idx="374">
                <c:v>375.000000</c:v>
              </c:pt>
              <c:pt idx="375">
                <c:v>376.000000</c:v>
              </c:pt>
              <c:pt idx="376">
                <c:v>377.000000</c:v>
              </c:pt>
              <c:pt idx="377">
                <c:v>378.000000</c:v>
              </c:pt>
              <c:pt idx="378">
                <c:v>379.000000</c:v>
              </c:pt>
              <c:pt idx="379">
                <c:v>380.000000</c:v>
              </c:pt>
              <c:pt idx="380">
                <c:v>381.000000</c:v>
              </c:pt>
              <c:pt idx="381">
                <c:v>382.000000</c:v>
              </c:pt>
              <c:pt idx="382">
                <c:v>383.000000</c:v>
              </c:pt>
              <c:pt idx="383">
                <c:v>384.000000</c:v>
              </c:pt>
              <c:pt idx="384">
                <c:v>385.000000</c:v>
              </c:pt>
              <c:pt idx="385">
                <c:v>386.000000</c:v>
              </c:pt>
              <c:pt idx="386">
                <c:v>387.000000</c:v>
              </c:pt>
              <c:pt idx="387">
                <c:v>388.000000</c:v>
              </c:pt>
              <c:pt idx="388">
                <c:v>389.000000</c:v>
              </c:pt>
              <c:pt idx="389">
                <c:v>390.000000</c:v>
              </c:pt>
              <c:pt idx="390">
                <c:v>391.000000</c:v>
              </c:pt>
              <c:pt idx="391">
                <c:v>392.000000</c:v>
              </c:pt>
              <c:pt idx="392">
                <c:v>393.000000</c:v>
              </c:pt>
              <c:pt idx="393">
                <c:v>394.000000</c:v>
              </c:pt>
              <c:pt idx="394">
                <c:v>395.000000</c:v>
              </c:pt>
              <c:pt idx="395">
                <c:v>396.000000</c:v>
              </c:pt>
              <c:pt idx="396">
                <c:v>397.000000</c:v>
              </c:pt>
              <c:pt idx="397">
                <c:v>398.000000</c:v>
              </c:pt>
              <c:pt idx="398">
                <c:v>399.000000</c:v>
              </c:pt>
              <c:pt idx="399">
                <c:v>400.000000</c:v>
              </c:pt>
              <c:pt idx="400">
                <c:v>401.000000</c:v>
              </c:pt>
              <c:pt idx="401">
                <c:v>402.000000</c:v>
              </c:pt>
              <c:pt idx="402">
                <c:v>403.000000</c:v>
              </c:pt>
              <c:pt idx="403">
                <c:v>404.000000</c:v>
              </c:pt>
              <c:pt idx="404">
                <c:v>405.000000</c:v>
              </c:pt>
              <c:pt idx="405">
                <c:v>406.000000</c:v>
              </c:pt>
              <c:pt idx="406">
                <c:v>407.000000</c:v>
              </c:pt>
              <c:pt idx="407">
                <c:v>408.000000</c:v>
              </c:pt>
              <c:pt idx="408">
                <c:v>409.000000</c:v>
              </c:pt>
              <c:pt idx="409">
                <c:v>410.000000</c:v>
              </c:pt>
              <c:pt idx="410">
                <c:v>411.000000</c:v>
              </c:pt>
              <c:pt idx="411">
                <c:v>412.000000</c:v>
              </c:pt>
              <c:pt idx="412">
                <c:v>413.000000</c:v>
              </c:pt>
              <c:pt idx="413">
                <c:v>414.000000</c:v>
              </c:pt>
              <c:pt idx="414">
                <c:v>415.000000</c:v>
              </c:pt>
              <c:pt idx="415">
                <c:v>416.000000</c:v>
              </c:pt>
              <c:pt idx="416">
                <c:v>417.000000</c:v>
              </c:pt>
              <c:pt idx="417">
                <c:v>418.000000</c:v>
              </c:pt>
              <c:pt idx="418">
                <c:v>419.000000</c:v>
              </c:pt>
              <c:pt idx="419">
                <c:v>420.000000</c:v>
              </c:pt>
              <c:pt idx="420">
                <c:v>421.000000</c:v>
              </c:pt>
              <c:pt idx="421">
                <c:v>422.000000</c:v>
              </c:pt>
              <c:pt idx="422">
                <c:v>423.000000</c:v>
              </c:pt>
              <c:pt idx="423">
                <c:v>424.000000</c:v>
              </c:pt>
              <c:pt idx="424">
                <c:v>425.000000</c:v>
              </c:pt>
              <c:pt idx="425">
                <c:v>426.000000</c:v>
              </c:pt>
              <c:pt idx="426">
                <c:v>427.000000</c:v>
              </c:pt>
              <c:pt idx="427">
                <c:v>428.000000</c:v>
              </c:pt>
              <c:pt idx="428">
                <c:v>429.000000</c:v>
              </c:pt>
              <c:pt idx="429">
                <c:v>430.000000</c:v>
              </c:pt>
              <c:pt idx="430">
                <c:v>431.000000</c:v>
              </c:pt>
              <c:pt idx="431">
                <c:v>432.000000</c:v>
              </c:pt>
              <c:pt idx="432">
                <c:v>433.000000</c:v>
              </c:pt>
              <c:pt idx="433">
                <c:v>434.000000</c:v>
              </c:pt>
              <c:pt idx="434">
                <c:v>435.000000</c:v>
              </c:pt>
              <c:pt idx="435">
                <c:v>436.000000</c:v>
              </c:pt>
              <c:pt idx="436">
                <c:v>437.000000</c:v>
              </c:pt>
              <c:pt idx="437">
                <c:v>438.000000</c:v>
              </c:pt>
              <c:pt idx="438">
                <c:v>439.000000</c:v>
              </c:pt>
              <c:pt idx="439">
                <c:v>440.000000</c:v>
              </c:pt>
              <c:pt idx="440">
                <c:v>441.000000</c:v>
              </c:pt>
              <c:pt idx="441">
                <c:v>442.000000</c:v>
              </c:pt>
              <c:pt idx="442">
                <c:v>443.000000</c:v>
              </c:pt>
              <c:pt idx="443">
                <c:v>444.000000</c:v>
              </c:pt>
              <c:pt idx="444">
                <c:v>445.000000</c:v>
              </c:pt>
              <c:pt idx="445">
                <c:v>446.000000</c:v>
              </c:pt>
              <c:pt idx="446">
                <c:v>447.000000</c:v>
              </c:pt>
              <c:pt idx="447">
                <c:v>448.000000</c:v>
              </c:pt>
              <c:pt idx="448">
                <c:v>449.000000</c:v>
              </c:pt>
              <c:pt idx="449">
                <c:v>450.000000</c:v>
              </c:pt>
              <c:pt idx="450">
                <c:v>451.000000</c:v>
              </c:pt>
              <c:pt idx="451">
                <c:v>452.000000</c:v>
              </c:pt>
              <c:pt idx="452">
                <c:v>453.000000</c:v>
              </c:pt>
              <c:pt idx="453">
                <c:v>454.000000</c:v>
              </c:pt>
              <c:pt idx="454">
                <c:v>455.000000</c:v>
              </c:pt>
              <c:pt idx="455">
                <c:v>456.000000</c:v>
              </c:pt>
              <c:pt idx="456">
                <c:v>457.000000</c:v>
              </c:pt>
              <c:pt idx="457">
                <c:v>458.000000</c:v>
              </c:pt>
              <c:pt idx="458">
                <c:v>459.000000</c:v>
              </c:pt>
              <c:pt idx="459">
                <c:v>460.000000</c:v>
              </c:pt>
              <c:pt idx="460">
                <c:v>461.000000</c:v>
              </c:pt>
              <c:pt idx="461">
                <c:v>462.000000</c:v>
              </c:pt>
              <c:pt idx="462">
                <c:v>463.000000</c:v>
              </c:pt>
              <c:pt idx="463">
                <c:v>464.000000</c:v>
              </c:pt>
              <c:pt idx="464">
                <c:v>465.000000</c:v>
              </c:pt>
              <c:pt idx="465">
                <c:v>466.000000</c:v>
              </c:pt>
              <c:pt idx="466">
                <c:v>467.000000</c:v>
              </c:pt>
              <c:pt idx="467">
                <c:v>468.000000</c:v>
              </c:pt>
              <c:pt idx="468">
                <c:v>469.000000</c:v>
              </c:pt>
              <c:pt idx="469">
                <c:v>470.000000</c:v>
              </c:pt>
              <c:pt idx="470">
                <c:v>471.000000</c:v>
              </c:pt>
              <c:pt idx="471">
                <c:v>472.000000</c:v>
              </c:pt>
              <c:pt idx="472">
                <c:v>473.000000</c:v>
              </c:pt>
              <c:pt idx="473">
                <c:v>474.000000</c:v>
              </c:pt>
              <c:pt idx="474">
                <c:v>475.000000</c:v>
              </c:pt>
              <c:pt idx="475">
                <c:v>476.000000</c:v>
              </c:pt>
              <c:pt idx="476">
                <c:v>477.000000</c:v>
              </c:pt>
              <c:pt idx="477">
                <c:v>478.000000</c:v>
              </c:pt>
              <c:pt idx="478">
                <c:v>479.000000</c:v>
              </c:pt>
              <c:pt idx="479">
                <c:v>480.000000</c:v>
              </c:pt>
              <c:pt idx="480">
                <c:v>481.000000</c:v>
              </c:pt>
              <c:pt idx="481">
                <c:v>482.000000</c:v>
              </c:pt>
              <c:pt idx="482">
                <c:v>483.000000</c:v>
              </c:pt>
              <c:pt idx="483">
                <c:v>484.000000</c:v>
              </c:pt>
              <c:pt idx="484">
                <c:v>485.000000</c:v>
              </c:pt>
              <c:pt idx="485">
                <c:v>486.000000</c:v>
              </c:pt>
              <c:pt idx="486">
                <c:v>487.000000</c:v>
              </c:pt>
              <c:pt idx="487">
                <c:v>488.000000</c:v>
              </c:pt>
              <c:pt idx="488">
                <c:v>489.000000</c:v>
              </c:pt>
              <c:pt idx="489">
                <c:v>490.000000</c:v>
              </c:pt>
              <c:pt idx="490">
                <c:v>491.000000</c:v>
              </c:pt>
              <c:pt idx="491">
                <c:v>492.000000</c:v>
              </c:pt>
              <c:pt idx="492">
                <c:v>493.000000</c:v>
              </c:pt>
              <c:pt idx="493">
                <c:v>494.000000</c:v>
              </c:pt>
              <c:pt idx="494">
                <c:v>495.000000</c:v>
              </c:pt>
              <c:pt idx="495">
                <c:v>496.000000</c:v>
              </c:pt>
              <c:pt idx="496">
                <c:v>497.000000</c:v>
              </c:pt>
              <c:pt idx="497">
                <c:v>498.000000</c:v>
              </c:pt>
              <c:pt idx="498">
                <c:v>499.000000</c:v>
              </c:pt>
              <c:pt idx="499">
                <c:v>500.000000</c:v>
              </c:pt>
              <c:pt idx="500">
                <c:v>501.000000</c:v>
              </c:pt>
              <c:pt idx="501">
                <c:v>502.000000</c:v>
              </c:pt>
              <c:pt idx="502">
                <c:v>503.000000</c:v>
              </c:pt>
              <c:pt idx="503">
                <c:v>504.000000</c:v>
              </c:pt>
              <c:pt idx="504">
                <c:v>505.000000</c:v>
              </c:pt>
              <c:pt idx="505">
                <c:v>506.000000</c:v>
              </c:pt>
              <c:pt idx="506">
                <c:v>507.000000</c:v>
              </c:pt>
              <c:pt idx="507">
                <c:v>508.000000</c:v>
              </c:pt>
              <c:pt idx="508">
                <c:v>509.000000</c:v>
              </c:pt>
              <c:pt idx="509">
                <c:v>510.000000</c:v>
              </c:pt>
              <c:pt idx="510">
                <c:v>511.000000</c:v>
              </c:pt>
              <c:pt idx="511">
                <c:v>512.000000</c:v>
              </c:pt>
              <c:pt idx="512">
                <c:v>513.000000</c:v>
              </c:pt>
              <c:pt idx="513">
                <c:v>514.000000</c:v>
              </c:pt>
              <c:pt idx="514">
                <c:v>515.000000</c:v>
              </c:pt>
              <c:pt idx="515">
                <c:v>516.000000</c:v>
              </c:pt>
              <c:pt idx="516">
                <c:v>517.000000</c:v>
              </c:pt>
              <c:pt idx="517">
                <c:v>518.000000</c:v>
              </c:pt>
              <c:pt idx="518">
                <c:v>519.000000</c:v>
              </c:pt>
              <c:pt idx="519">
                <c:v>520.000000</c:v>
              </c:pt>
              <c:pt idx="520">
                <c:v>521.000000</c:v>
              </c:pt>
              <c:pt idx="521">
                <c:v>522.000000</c:v>
              </c:pt>
              <c:pt idx="522">
                <c:v>523.000000</c:v>
              </c:pt>
              <c:pt idx="523">
                <c:v>524.000000</c:v>
              </c:pt>
              <c:pt idx="524">
                <c:v>525.000000</c:v>
              </c:pt>
              <c:pt idx="525">
                <c:v>526.000000</c:v>
              </c:pt>
              <c:pt idx="526">
                <c:v>527.000000</c:v>
              </c:pt>
              <c:pt idx="527">
                <c:v>528.000000</c:v>
              </c:pt>
              <c:pt idx="528">
                <c:v>529.000000</c:v>
              </c:pt>
              <c:pt idx="529">
                <c:v>530.000000</c:v>
              </c:pt>
              <c:pt idx="530">
                <c:v>531.000000</c:v>
              </c:pt>
              <c:pt idx="531">
                <c:v>532.000000</c:v>
              </c:pt>
              <c:pt idx="532">
                <c:v>533.000000</c:v>
              </c:pt>
              <c:pt idx="533">
                <c:v>534.000000</c:v>
              </c:pt>
              <c:pt idx="534">
                <c:v>535.000000</c:v>
              </c:pt>
              <c:pt idx="535">
                <c:v>536.000000</c:v>
              </c:pt>
              <c:pt idx="536">
                <c:v>537.000000</c:v>
              </c:pt>
              <c:pt idx="537">
                <c:v>538.000000</c:v>
              </c:pt>
              <c:pt idx="538">
                <c:v>539.000000</c:v>
              </c:pt>
              <c:pt idx="539">
                <c:v>540.000000</c:v>
              </c:pt>
              <c:pt idx="540">
                <c:v>541.000000</c:v>
              </c:pt>
              <c:pt idx="541">
                <c:v>542.000000</c:v>
              </c:pt>
              <c:pt idx="542">
                <c:v>543.000000</c:v>
              </c:pt>
              <c:pt idx="543">
                <c:v>544.000000</c:v>
              </c:pt>
              <c:pt idx="544">
                <c:v>545.000000</c:v>
              </c:pt>
              <c:pt idx="545">
                <c:v>546.000000</c:v>
              </c:pt>
              <c:pt idx="546">
                <c:v>547.000000</c:v>
              </c:pt>
              <c:pt idx="547">
                <c:v>548.000000</c:v>
              </c:pt>
              <c:pt idx="548">
                <c:v>549.000000</c:v>
              </c:pt>
              <c:pt idx="549">
                <c:v>550.000000</c:v>
              </c:pt>
              <c:pt idx="550">
                <c:v>551.000000</c:v>
              </c:pt>
              <c:pt idx="551">
                <c:v>552.000000</c:v>
              </c:pt>
              <c:pt idx="552">
                <c:v>553.000000</c:v>
              </c:pt>
              <c:pt idx="553">
                <c:v>554.000000</c:v>
              </c:pt>
              <c:pt idx="554">
                <c:v>555.000000</c:v>
              </c:pt>
              <c:pt idx="555">
                <c:v>556.000000</c:v>
              </c:pt>
              <c:pt idx="556">
                <c:v>557.000000</c:v>
              </c:pt>
              <c:pt idx="557">
                <c:v>558.000000</c:v>
              </c:pt>
              <c:pt idx="558">
                <c:v>559.000000</c:v>
              </c:pt>
              <c:pt idx="559">
                <c:v>560.000000</c:v>
              </c:pt>
              <c:pt idx="560">
                <c:v>561.000000</c:v>
              </c:pt>
              <c:pt idx="561">
                <c:v>562.000000</c:v>
              </c:pt>
              <c:pt idx="562">
                <c:v>563.000000</c:v>
              </c:pt>
              <c:pt idx="563">
                <c:v>564.000000</c:v>
              </c:pt>
              <c:pt idx="564">
                <c:v>565.000000</c:v>
              </c:pt>
              <c:pt idx="565">
                <c:v>566.000000</c:v>
              </c:pt>
              <c:pt idx="566">
                <c:v>567.000000</c:v>
              </c:pt>
              <c:pt idx="567">
                <c:v>568.000000</c:v>
              </c:pt>
              <c:pt idx="568">
                <c:v>569.000000</c:v>
              </c:pt>
              <c:pt idx="569">
                <c:v>570.000000</c:v>
              </c:pt>
              <c:pt idx="570">
                <c:v>571.000000</c:v>
              </c:pt>
              <c:pt idx="571">
                <c:v>572.000000</c:v>
              </c:pt>
              <c:pt idx="572">
                <c:v>573.000000</c:v>
              </c:pt>
              <c:pt idx="573">
                <c:v>574.000000</c:v>
              </c:pt>
              <c:pt idx="574">
                <c:v>575.000000</c:v>
              </c:pt>
              <c:pt idx="575">
                <c:v>576.000000</c:v>
              </c:pt>
              <c:pt idx="576">
                <c:v>577.000000</c:v>
              </c:pt>
              <c:pt idx="577">
                <c:v>578.000000</c:v>
              </c:pt>
              <c:pt idx="578">
                <c:v>579.000000</c:v>
              </c:pt>
              <c:pt idx="579">
                <c:v>580.000000</c:v>
              </c:pt>
              <c:pt idx="580">
                <c:v>581.000000</c:v>
              </c:pt>
              <c:pt idx="581">
                <c:v>582.000000</c:v>
              </c:pt>
              <c:pt idx="582">
                <c:v>583.000000</c:v>
              </c:pt>
              <c:pt idx="583">
                <c:v>584.000000</c:v>
              </c:pt>
              <c:pt idx="584">
                <c:v>585.000000</c:v>
              </c:pt>
              <c:pt idx="585">
                <c:v>586.000000</c:v>
              </c:pt>
              <c:pt idx="586">
                <c:v>587.000000</c:v>
              </c:pt>
              <c:pt idx="587">
                <c:v>588.000000</c:v>
              </c:pt>
              <c:pt idx="588">
                <c:v>589.000000</c:v>
              </c:pt>
              <c:pt idx="589">
                <c:v>590.000000</c:v>
              </c:pt>
              <c:pt idx="590">
                <c:v>591.000000</c:v>
              </c:pt>
              <c:pt idx="591">
                <c:v>592.000000</c:v>
              </c:pt>
              <c:pt idx="592">
                <c:v>593.000000</c:v>
              </c:pt>
              <c:pt idx="593">
                <c:v>594.000000</c:v>
              </c:pt>
              <c:pt idx="594">
                <c:v>595.000000</c:v>
              </c:pt>
              <c:pt idx="595">
                <c:v>596.000000</c:v>
              </c:pt>
              <c:pt idx="596">
                <c:v>597.000000</c:v>
              </c:pt>
              <c:pt idx="597">
                <c:v>598.000000</c:v>
              </c:pt>
              <c:pt idx="598">
                <c:v>599.000000</c:v>
              </c:pt>
              <c:pt idx="599">
                <c:v>600.000000</c:v>
              </c:pt>
            </c:numLit>
          </c:xVal>
          <c:yVal>
            <c:numRef>
              <c:f>'Sheet1'!$D$12:$D$611</c:f>
              <c:numCache>
                <c:ptCount val="600"/>
                <c:pt idx="0">
                  <c:v>5.000000</c:v>
                </c:pt>
                <c:pt idx="1">
                  <c:v>-5.000000</c:v>
                </c:pt>
                <c:pt idx="2">
                  <c:v>-5.000000</c:v>
                </c:pt>
                <c:pt idx="3">
                  <c:v>-5.000000</c:v>
                </c:pt>
                <c:pt idx="4">
                  <c:v>-5.000000</c:v>
                </c:pt>
                <c:pt idx="5">
                  <c:v>-5.000000</c:v>
                </c:pt>
                <c:pt idx="6">
                  <c:v>-5.000000</c:v>
                </c:pt>
                <c:pt idx="7">
                  <c:v>-5.000000</c:v>
                </c:pt>
                <c:pt idx="8">
                  <c:v>-5.000000</c:v>
                </c:pt>
                <c:pt idx="9">
                  <c:v>-5.000000</c:v>
                </c:pt>
                <c:pt idx="10">
                  <c:v>-5.000000</c:v>
                </c:pt>
                <c:pt idx="11">
                  <c:v>-5.000000</c:v>
                </c:pt>
                <c:pt idx="12">
                  <c:v>-5.000000</c:v>
                </c:pt>
                <c:pt idx="13">
                  <c:v>-5.000000</c:v>
                </c:pt>
                <c:pt idx="14">
                  <c:v>-5.000000</c:v>
                </c:pt>
                <c:pt idx="15">
                  <c:v>-5.000000</c:v>
                </c:pt>
                <c:pt idx="16">
                  <c:v>-5.000000</c:v>
                </c:pt>
                <c:pt idx="17">
                  <c:v>-5.000000</c:v>
                </c:pt>
                <c:pt idx="18">
                  <c:v>-5.000000</c:v>
                </c:pt>
                <c:pt idx="19">
                  <c:v>-5.000000</c:v>
                </c:pt>
                <c:pt idx="20">
                  <c:v>-5.000000</c:v>
                </c:pt>
                <c:pt idx="21">
                  <c:v>-5.000000</c:v>
                </c:pt>
                <c:pt idx="22">
                  <c:v>-5.000000</c:v>
                </c:pt>
                <c:pt idx="23">
                  <c:v>-5.000000</c:v>
                </c:pt>
                <c:pt idx="24">
                  <c:v>-5.000000</c:v>
                </c:pt>
                <c:pt idx="25">
                  <c:v>-5.000000</c:v>
                </c:pt>
                <c:pt idx="26">
                  <c:v>-5.000000</c:v>
                </c:pt>
                <c:pt idx="27">
                  <c:v>-5.000000</c:v>
                </c:pt>
                <c:pt idx="28">
                  <c:v>-5.000000</c:v>
                </c:pt>
                <c:pt idx="29">
                  <c:v>-5.000000</c:v>
                </c:pt>
                <c:pt idx="30">
                  <c:v>-5.000000</c:v>
                </c:pt>
                <c:pt idx="31">
                  <c:v>-5.000000</c:v>
                </c:pt>
                <c:pt idx="32">
                  <c:v>-5.000000</c:v>
                </c:pt>
                <c:pt idx="33">
                  <c:v>-5.000000</c:v>
                </c:pt>
                <c:pt idx="34">
                  <c:v>-5.000000</c:v>
                </c:pt>
                <c:pt idx="35">
                  <c:v>-5.000000</c:v>
                </c:pt>
                <c:pt idx="36">
                  <c:v>-5.000000</c:v>
                </c:pt>
                <c:pt idx="37">
                  <c:v>-5.000000</c:v>
                </c:pt>
                <c:pt idx="38">
                  <c:v>-5.000000</c:v>
                </c:pt>
                <c:pt idx="39">
                  <c:v>-5.000000</c:v>
                </c:pt>
                <c:pt idx="40">
                  <c:v>-5.000000</c:v>
                </c:pt>
                <c:pt idx="41">
                  <c:v>-5.000000</c:v>
                </c:pt>
                <c:pt idx="42">
                  <c:v>-5.000000</c:v>
                </c:pt>
                <c:pt idx="43">
                  <c:v>-5.000000</c:v>
                </c:pt>
                <c:pt idx="44">
                  <c:v>-5.000000</c:v>
                </c:pt>
                <c:pt idx="45">
                  <c:v>-5.000000</c:v>
                </c:pt>
                <c:pt idx="46">
                  <c:v>-5.000000</c:v>
                </c:pt>
                <c:pt idx="47">
                  <c:v>-5.000000</c:v>
                </c:pt>
                <c:pt idx="48">
                  <c:v>-5.000000</c:v>
                </c:pt>
                <c:pt idx="49">
                  <c:v>-5.000000</c:v>
                </c:pt>
                <c:pt idx="50">
                  <c:v>-5.000000</c:v>
                </c:pt>
                <c:pt idx="51">
                  <c:v>-5.000000</c:v>
                </c:pt>
                <c:pt idx="52">
                  <c:v>-5.000000</c:v>
                </c:pt>
                <c:pt idx="53">
                  <c:v>-5.000000</c:v>
                </c:pt>
                <c:pt idx="54">
                  <c:v>-5.000000</c:v>
                </c:pt>
                <c:pt idx="55">
                  <c:v>-5.000000</c:v>
                </c:pt>
                <c:pt idx="56">
                  <c:v>-5.000000</c:v>
                </c:pt>
                <c:pt idx="57">
                  <c:v>-5.000000</c:v>
                </c:pt>
                <c:pt idx="58">
                  <c:v>-5.000000</c:v>
                </c:pt>
                <c:pt idx="59">
                  <c:v>-5.000000</c:v>
                </c:pt>
                <c:pt idx="60">
                  <c:v>-5.000000</c:v>
                </c:pt>
                <c:pt idx="61">
                  <c:v>-5.000000</c:v>
                </c:pt>
                <c:pt idx="62">
                  <c:v>-5.000000</c:v>
                </c:pt>
                <c:pt idx="63">
                  <c:v>-5.000000</c:v>
                </c:pt>
                <c:pt idx="64">
                  <c:v>-5.000000</c:v>
                </c:pt>
                <c:pt idx="65">
                  <c:v>-5.000000</c:v>
                </c:pt>
                <c:pt idx="66">
                  <c:v>-5.000000</c:v>
                </c:pt>
                <c:pt idx="67">
                  <c:v>-5.000000</c:v>
                </c:pt>
                <c:pt idx="68">
                  <c:v>-5.000000</c:v>
                </c:pt>
                <c:pt idx="69">
                  <c:v>-5.000000</c:v>
                </c:pt>
                <c:pt idx="70">
                  <c:v>-5.000000</c:v>
                </c:pt>
                <c:pt idx="71">
                  <c:v>-5.000000</c:v>
                </c:pt>
                <c:pt idx="72">
                  <c:v>-5.000000</c:v>
                </c:pt>
                <c:pt idx="73">
                  <c:v>-5.000000</c:v>
                </c:pt>
                <c:pt idx="74">
                  <c:v>-5.000000</c:v>
                </c:pt>
                <c:pt idx="75">
                  <c:v>-5.000000</c:v>
                </c:pt>
                <c:pt idx="76">
                  <c:v>-5.000000</c:v>
                </c:pt>
                <c:pt idx="77">
                  <c:v>-5.000000</c:v>
                </c:pt>
                <c:pt idx="78">
                  <c:v>-5.000000</c:v>
                </c:pt>
                <c:pt idx="79">
                  <c:v>-5.000000</c:v>
                </c:pt>
                <c:pt idx="80">
                  <c:v>-5.000000</c:v>
                </c:pt>
                <c:pt idx="81">
                  <c:v>-5.000000</c:v>
                </c:pt>
                <c:pt idx="82">
                  <c:v>-5.000000</c:v>
                </c:pt>
                <c:pt idx="83">
                  <c:v>-5.000000</c:v>
                </c:pt>
                <c:pt idx="84">
                  <c:v>-5.000000</c:v>
                </c:pt>
                <c:pt idx="85">
                  <c:v>-5.000000</c:v>
                </c:pt>
                <c:pt idx="86">
                  <c:v>-5.000000</c:v>
                </c:pt>
                <c:pt idx="87">
                  <c:v>-5.000000</c:v>
                </c:pt>
                <c:pt idx="88">
                  <c:v>-5.000000</c:v>
                </c:pt>
                <c:pt idx="89">
                  <c:v>-5.000000</c:v>
                </c:pt>
                <c:pt idx="90">
                  <c:v>-5.000000</c:v>
                </c:pt>
                <c:pt idx="91">
                  <c:v>-5.000000</c:v>
                </c:pt>
                <c:pt idx="92">
                  <c:v>-5.000000</c:v>
                </c:pt>
                <c:pt idx="93">
                  <c:v>-5.000000</c:v>
                </c:pt>
                <c:pt idx="94">
                  <c:v>-5.000000</c:v>
                </c:pt>
                <c:pt idx="95">
                  <c:v>-5.000000</c:v>
                </c:pt>
                <c:pt idx="96">
                  <c:v>-5.000000</c:v>
                </c:pt>
                <c:pt idx="97">
                  <c:v>-5.000000</c:v>
                </c:pt>
                <c:pt idx="98">
                  <c:v>-5.000000</c:v>
                </c:pt>
                <c:pt idx="99">
                  <c:v>-5.000000</c:v>
                </c:pt>
                <c:pt idx="100">
                  <c:v>-5.000000</c:v>
                </c:pt>
                <c:pt idx="101">
                  <c:v>-5.000000</c:v>
                </c:pt>
                <c:pt idx="102">
                  <c:v>-5.000000</c:v>
                </c:pt>
                <c:pt idx="103">
                  <c:v>-5.000000</c:v>
                </c:pt>
                <c:pt idx="104">
                  <c:v>-5.000000</c:v>
                </c:pt>
                <c:pt idx="105">
                  <c:v>-5.000000</c:v>
                </c:pt>
                <c:pt idx="106">
                  <c:v>-5.000000</c:v>
                </c:pt>
                <c:pt idx="107">
                  <c:v>-5.000000</c:v>
                </c:pt>
                <c:pt idx="108">
                  <c:v>-5.000000</c:v>
                </c:pt>
                <c:pt idx="109">
                  <c:v>-5.000000</c:v>
                </c:pt>
                <c:pt idx="110">
                  <c:v>-5.000000</c:v>
                </c:pt>
                <c:pt idx="111">
                  <c:v>-5.000000</c:v>
                </c:pt>
                <c:pt idx="112">
                  <c:v>-5.000000</c:v>
                </c:pt>
                <c:pt idx="113">
                  <c:v>-5.000000</c:v>
                </c:pt>
                <c:pt idx="114">
                  <c:v>-5.000000</c:v>
                </c:pt>
                <c:pt idx="115">
                  <c:v>-5.000000</c:v>
                </c:pt>
                <c:pt idx="116">
                  <c:v>-5.000000</c:v>
                </c:pt>
                <c:pt idx="117">
                  <c:v>-5.000000</c:v>
                </c:pt>
                <c:pt idx="118">
                  <c:v>-5.000000</c:v>
                </c:pt>
                <c:pt idx="119">
                  <c:v>-5.000000</c:v>
                </c:pt>
                <c:pt idx="120">
                  <c:v>-5.000000</c:v>
                </c:pt>
                <c:pt idx="121">
                  <c:v>-5.000000</c:v>
                </c:pt>
                <c:pt idx="122">
                  <c:v>-5.000000</c:v>
                </c:pt>
                <c:pt idx="123">
                  <c:v>-5.000000</c:v>
                </c:pt>
                <c:pt idx="124">
                  <c:v>-5.000000</c:v>
                </c:pt>
                <c:pt idx="125">
                  <c:v>-5.000000</c:v>
                </c:pt>
                <c:pt idx="126">
                  <c:v>-5.000000</c:v>
                </c:pt>
                <c:pt idx="127">
                  <c:v>-5.000000</c:v>
                </c:pt>
                <c:pt idx="128">
                  <c:v>-5.000000</c:v>
                </c:pt>
                <c:pt idx="129">
                  <c:v>-5.000000</c:v>
                </c:pt>
                <c:pt idx="130">
                  <c:v>-5.000000</c:v>
                </c:pt>
                <c:pt idx="131">
                  <c:v>-5.000000</c:v>
                </c:pt>
                <c:pt idx="132">
                  <c:v>-5.000000</c:v>
                </c:pt>
                <c:pt idx="133">
                  <c:v>-5.000000</c:v>
                </c:pt>
                <c:pt idx="134">
                  <c:v>-5.000000</c:v>
                </c:pt>
                <c:pt idx="135">
                  <c:v>-5.000000</c:v>
                </c:pt>
                <c:pt idx="136">
                  <c:v>-5.000000</c:v>
                </c:pt>
                <c:pt idx="137">
                  <c:v>-5.000000</c:v>
                </c:pt>
                <c:pt idx="138">
                  <c:v>-5.000000</c:v>
                </c:pt>
                <c:pt idx="139">
                  <c:v>-5.000000</c:v>
                </c:pt>
                <c:pt idx="140">
                  <c:v>-5.000000</c:v>
                </c:pt>
                <c:pt idx="141">
                  <c:v>-5.000000</c:v>
                </c:pt>
                <c:pt idx="142">
                  <c:v>-5.000000</c:v>
                </c:pt>
                <c:pt idx="143">
                  <c:v>-5.000000</c:v>
                </c:pt>
                <c:pt idx="144">
                  <c:v>-5.000000</c:v>
                </c:pt>
                <c:pt idx="145">
                  <c:v>-5.000000</c:v>
                </c:pt>
                <c:pt idx="146">
                  <c:v>-5.000000</c:v>
                </c:pt>
                <c:pt idx="147">
                  <c:v>-5.000000</c:v>
                </c:pt>
                <c:pt idx="148">
                  <c:v>-5.000000</c:v>
                </c:pt>
                <c:pt idx="149">
                  <c:v>-5.000000</c:v>
                </c:pt>
                <c:pt idx="150">
                  <c:v>-5.000000</c:v>
                </c:pt>
                <c:pt idx="151">
                  <c:v>-5.000000</c:v>
                </c:pt>
                <c:pt idx="152">
                  <c:v>-5.000000</c:v>
                </c:pt>
                <c:pt idx="153">
                  <c:v>-5.000000</c:v>
                </c:pt>
                <c:pt idx="154">
                  <c:v>-5.000000</c:v>
                </c:pt>
                <c:pt idx="155">
                  <c:v>-5.000000</c:v>
                </c:pt>
                <c:pt idx="156">
                  <c:v>-5.000000</c:v>
                </c:pt>
                <c:pt idx="157">
                  <c:v>-5.000000</c:v>
                </c:pt>
                <c:pt idx="158">
                  <c:v>-5.000000</c:v>
                </c:pt>
                <c:pt idx="159">
                  <c:v>-5.000000</c:v>
                </c:pt>
                <c:pt idx="160">
                  <c:v>-5.000000</c:v>
                </c:pt>
                <c:pt idx="161">
                  <c:v>-5.000000</c:v>
                </c:pt>
                <c:pt idx="162">
                  <c:v>-5.000000</c:v>
                </c:pt>
                <c:pt idx="163">
                  <c:v>-5.000000</c:v>
                </c:pt>
                <c:pt idx="164">
                  <c:v>-5.000000</c:v>
                </c:pt>
                <c:pt idx="165">
                  <c:v>-5.000000</c:v>
                </c:pt>
                <c:pt idx="166">
                  <c:v>-5.000000</c:v>
                </c:pt>
                <c:pt idx="167">
                  <c:v>-5.000000</c:v>
                </c:pt>
                <c:pt idx="168">
                  <c:v>-5.000000</c:v>
                </c:pt>
                <c:pt idx="169">
                  <c:v>-5.000000</c:v>
                </c:pt>
                <c:pt idx="170">
                  <c:v>-5.000000</c:v>
                </c:pt>
                <c:pt idx="171">
                  <c:v>-5.000000</c:v>
                </c:pt>
                <c:pt idx="172">
                  <c:v>-5.000000</c:v>
                </c:pt>
                <c:pt idx="173">
                  <c:v>-5.000000</c:v>
                </c:pt>
                <c:pt idx="174">
                  <c:v>-5.000000</c:v>
                </c:pt>
                <c:pt idx="175">
                  <c:v>-5.000000</c:v>
                </c:pt>
                <c:pt idx="176">
                  <c:v>-5.000000</c:v>
                </c:pt>
                <c:pt idx="177">
                  <c:v>-5.000000</c:v>
                </c:pt>
                <c:pt idx="178">
                  <c:v>-5.000000</c:v>
                </c:pt>
                <c:pt idx="179">
                  <c:v>-5.000000</c:v>
                </c:pt>
                <c:pt idx="180">
                  <c:v>-5.000000</c:v>
                </c:pt>
                <c:pt idx="181">
                  <c:v>-5.000000</c:v>
                </c:pt>
                <c:pt idx="182">
                  <c:v>-5.000000</c:v>
                </c:pt>
                <c:pt idx="183">
                  <c:v>-5.000000</c:v>
                </c:pt>
                <c:pt idx="184">
                  <c:v>-5.000000</c:v>
                </c:pt>
                <c:pt idx="185">
                  <c:v>-5.000000</c:v>
                </c:pt>
                <c:pt idx="186">
                  <c:v>-5.000000</c:v>
                </c:pt>
                <c:pt idx="187">
                  <c:v>-5.000000</c:v>
                </c:pt>
                <c:pt idx="188">
                  <c:v>-5.000000</c:v>
                </c:pt>
                <c:pt idx="189">
                  <c:v>-5.000000</c:v>
                </c:pt>
                <c:pt idx="190">
                  <c:v>-5.000000</c:v>
                </c:pt>
                <c:pt idx="191">
                  <c:v>-5.000000</c:v>
                </c:pt>
                <c:pt idx="192">
                  <c:v>-5.000000</c:v>
                </c:pt>
                <c:pt idx="193">
                  <c:v>-5.000000</c:v>
                </c:pt>
                <c:pt idx="194">
                  <c:v>-5.000000</c:v>
                </c:pt>
                <c:pt idx="195">
                  <c:v>-5.000000</c:v>
                </c:pt>
                <c:pt idx="196">
                  <c:v>-5.000000</c:v>
                </c:pt>
                <c:pt idx="197">
                  <c:v>-5.000000</c:v>
                </c:pt>
                <c:pt idx="198">
                  <c:v>-5.000000</c:v>
                </c:pt>
                <c:pt idx="199">
                  <c:v>-5.000000</c:v>
                </c:pt>
                <c:pt idx="200">
                  <c:v>-5.000000</c:v>
                </c:pt>
                <c:pt idx="201">
                  <c:v>-5.000000</c:v>
                </c:pt>
                <c:pt idx="202">
                  <c:v>-5.000000</c:v>
                </c:pt>
                <c:pt idx="203">
                  <c:v>-5.000000</c:v>
                </c:pt>
                <c:pt idx="204">
                  <c:v>-5.000000</c:v>
                </c:pt>
                <c:pt idx="205">
                  <c:v>-5.000000</c:v>
                </c:pt>
                <c:pt idx="206">
                  <c:v>-5.000000</c:v>
                </c:pt>
                <c:pt idx="207">
                  <c:v>-5.000000</c:v>
                </c:pt>
                <c:pt idx="208">
                  <c:v>-5.000000</c:v>
                </c:pt>
                <c:pt idx="209">
                  <c:v>-5.000000</c:v>
                </c:pt>
                <c:pt idx="210">
                  <c:v>-5.000000</c:v>
                </c:pt>
                <c:pt idx="211">
                  <c:v>-5.000000</c:v>
                </c:pt>
                <c:pt idx="212">
                  <c:v>-5.000000</c:v>
                </c:pt>
                <c:pt idx="213">
                  <c:v>-5.000000</c:v>
                </c:pt>
                <c:pt idx="214">
                  <c:v>-5.000000</c:v>
                </c:pt>
                <c:pt idx="215">
                  <c:v>-5.000000</c:v>
                </c:pt>
                <c:pt idx="216">
                  <c:v>-5.000000</c:v>
                </c:pt>
                <c:pt idx="217">
                  <c:v>-5.000000</c:v>
                </c:pt>
                <c:pt idx="218">
                  <c:v>-5.000000</c:v>
                </c:pt>
                <c:pt idx="219">
                  <c:v>-5.000000</c:v>
                </c:pt>
                <c:pt idx="220">
                  <c:v>-5.000000</c:v>
                </c:pt>
                <c:pt idx="221">
                  <c:v>-5.000000</c:v>
                </c:pt>
                <c:pt idx="222">
                  <c:v>-5.000000</c:v>
                </c:pt>
                <c:pt idx="223">
                  <c:v>-5.000000</c:v>
                </c:pt>
                <c:pt idx="224">
                  <c:v>-5.000000</c:v>
                </c:pt>
                <c:pt idx="225">
                  <c:v>-5.000000</c:v>
                </c:pt>
                <c:pt idx="226">
                  <c:v>-5.000000</c:v>
                </c:pt>
                <c:pt idx="227">
                  <c:v>-5.000000</c:v>
                </c:pt>
                <c:pt idx="228">
                  <c:v>-5.000000</c:v>
                </c:pt>
                <c:pt idx="229">
                  <c:v>-5.000000</c:v>
                </c:pt>
                <c:pt idx="230">
                  <c:v>-5.000000</c:v>
                </c:pt>
                <c:pt idx="231">
                  <c:v>-5.000000</c:v>
                </c:pt>
                <c:pt idx="232">
                  <c:v>-5.000000</c:v>
                </c:pt>
                <c:pt idx="233">
                  <c:v>-5.000000</c:v>
                </c:pt>
                <c:pt idx="234">
                  <c:v>-5.000000</c:v>
                </c:pt>
                <c:pt idx="235">
                  <c:v>-5.000000</c:v>
                </c:pt>
                <c:pt idx="236">
                  <c:v>-5.000000</c:v>
                </c:pt>
                <c:pt idx="237">
                  <c:v>-5.000000</c:v>
                </c:pt>
                <c:pt idx="238">
                  <c:v>-5.000000</c:v>
                </c:pt>
                <c:pt idx="239">
                  <c:v>-5.000000</c:v>
                </c:pt>
                <c:pt idx="240">
                  <c:v>-5.000000</c:v>
                </c:pt>
                <c:pt idx="241">
                  <c:v>-5.000000</c:v>
                </c:pt>
                <c:pt idx="242">
                  <c:v>-5.000000</c:v>
                </c:pt>
                <c:pt idx="243">
                  <c:v>-5.000000</c:v>
                </c:pt>
                <c:pt idx="244">
                  <c:v>-5.000000</c:v>
                </c:pt>
                <c:pt idx="245">
                  <c:v>-5.000000</c:v>
                </c:pt>
                <c:pt idx="246">
                  <c:v>-5.000000</c:v>
                </c:pt>
                <c:pt idx="247">
                  <c:v>-5.000000</c:v>
                </c:pt>
                <c:pt idx="248">
                  <c:v>-5.000000</c:v>
                </c:pt>
                <c:pt idx="249">
                  <c:v>-5.000000</c:v>
                </c:pt>
                <c:pt idx="250">
                  <c:v>-5.000000</c:v>
                </c:pt>
                <c:pt idx="251">
                  <c:v>-5.000000</c:v>
                </c:pt>
                <c:pt idx="252">
                  <c:v>-5.000000</c:v>
                </c:pt>
                <c:pt idx="253">
                  <c:v>-5.000000</c:v>
                </c:pt>
                <c:pt idx="254">
                  <c:v>-5.000000</c:v>
                </c:pt>
                <c:pt idx="255">
                  <c:v>-5.000000</c:v>
                </c:pt>
                <c:pt idx="256">
                  <c:v>-5.000000</c:v>
                </c:pt>
                <c:pt idx="257">
                  <c:v>-5.000000</c:v>
                </c:pt>
                <c:pt idx="258">
                  <c:v>-5.000000</c:v>
                </c:pt>
                <c:pt idx="259">
                  <c:v>-5.000000</c:v>
                </c:pt>
                <c:pt idx="260">
                  <c:v>-5.000000</c:v>
                </c:pt>
                <c:pt idx="261">
                  <c:v>-5.000000</c:v>
                </c:pt>
                <c:pt idx="262">
                  <c:v>-5.000000</c:v>
                </c:pt>
                <c:pt idx="263">
                  <c:v>-5.000000</c:v>
                </c:pt>
                <c:pt idx="264">
                  <c:v>-5.000000</c:v>
                </c:pt>
                <c:pt idx="265">
                  <c:v>-5.000000</c:v>
                </c:pt>
                <c:pt idx="266">
                  <c:v>-5.000000</c:v>
                </c:pt>
                <c:pt idx="267">
                  <c:v>-5.000000</c:v>
                </c:pt>
                <c:pt idx="268">
                  <c:v>-5.000000</c:v>
                </c:pt>
                <c:pt idx="269">
                  <c:v>-5.000000</c:v>
                </c:pt>
                <c:pt idx="270">
                  <c:v>-5.000000</c:v>
                </c:pt>
                <c:pt idx="271">
                  <c:v>-5.000000</c:v>
                </c:pt>
                <c:pt idx="272">
                  <c:v>-5.000000</c:v>
                </c:pt>
                <c:pt idx="273">
                  <c:v>-5.000000</c:v>
                </c:pt>
                <c:pt idx="274">
                  <c:v>-5.000000</c:v>
                </c:pt>
                <c:pt idx="275">
                  <c:v>-5.000000</c:v>
                </c:pt>
                <c:pt idx="276">
                  <c:v>-5.000000</c:v>
                </c:pt>
                <c:pt idx="277">
                  <c:v>-5.000000</c:v>
                </c:pt>
                <c:pt idx="278">
                  <c:v>-5.000000</c:v>
                </c:pt>
                <c:pt idx="279">
                  <c:v>-5.000000</c:v>
                </c:pt>
                <c:pt idx="280">
                  <c:v>-5.000000</c:v>
                </c:pt>
                <c:pt idx="281">
                  <c:v>-5.000000</c:v>
                </c:pt>
                <c:pt idx="282">
                  <c:v>-5.000000</c:v>
                </c:pt>
                <c:pt idx="283">
                  <c:v>-5.000000</c:v>
                </c:pt>
                <c:pt idx="284">
                  <c:v>-5.000000</c:v>
                </c:pt>
                <c:pt idx="285">
                  <c:v>-5.000000</c:v>
                </c:pt>
                <c:pt idx="286">
                  <c:v>-5.000000</c:v>
                </c:pt>
                <c:pt idx="287">
                  <c:v>-5.000000</c:v>
                </c:pt>
                <c:pt idx="288">
                  <c:v>-5.000000</c:v>
                </c:pt>
                <c:pt idx="289">
                  <c:v>-5.000000</c:v>
                </c:pt>
                <c:pt idx="290">
                  <c:v>-5.000000</c:v>
                </c:pt>
                <c:pt idx="291">
                  <c:v>-5.000000</c:v>
                </c:pt>
                <c:pt idx="292">
                  <c:v>-5.000000</c:v>
                </c:pt>
                <c:pt idx="293">
                  <c:v>-5.000000</c:v>
                </c:pt>
                <c:pt idx="294">
                  <c:v>-5.000000</c:v>
                </c:pt>
                <c:pt idx="295">
                  <c:v>-5.000000</c:v>
                </c:pt>
                <c:pt idx="296">
                  <c:v>-5.000000</c:v>
                </c:pt>
                <c:pt idx="297">
                  <c:v>-5.000000</c:v>
                </c:pt>
                <c:pt idx="298">
                  <c:v>-5.000000</c:v>
                </c:pt>
                <c:pt idx="299">
                  <c:v>-5.000000</c:v>
                </c:pt>
                <c:pt idx="300">
                  <c:v>-5.000000</c:v>
                </c:pt>
                <c:pt idx="301">
                  <c:v>-5.000000</c:v>
                </c:pt>
                <c:pt idx="302">
                  <c:v>-5.000000</c:v>
                </c:pt>
                <c:pt idx="303">
                  <c:v>-5.000000</c:v>
                </c:pt>
                <c:pt idx="304">
                  <c:v>-5.000000</c:v>
                </c:pt>
                <c:pt idx="305">
                  <c:v>-5.000000</c:v>
                </c:pt>
                <c:pt idx="306">
                  <c:v>-5.000000</c:v>
                </c:pt>
                <c:pt idx="307">
                  <c:v>-5.000000</c:v>
                </c:pt>
                <c:pt idx="308">
                  <c:v>-5.000000</c:v>
                </c:pt>
                <c:pt idx="309">
                  <c:v>-5.000000</c:v>
                </c:pt>
                <c:pt idx="310">
                  <c:v>-5.000000</c:v>
                </c:pt>
                <c:pt idx="311">
                  <c:v>-5.000000</c:v>
                </c:pt>
                <c:pt idx="312">
                  <c:v>-5.000000</c:v>
                </c:pt>
                <c:pt idx="313">
                  <c:v>-5.000000</c:v>
                </c:pt>
                <c:pt idx="314">
                  <c:v>-5.000000</c:v>
                </c:pt>
                <c:pt idx="315">
                  <c:v>-5.000000</c:v>
                </c:pt>
                <c:pt idx="316">
                  <c:v>-5.000000</c:v>
                </c:pt>
                <c:pt idx="317">
                  <c:v>-5.000000</c:v>
                </c:pt>
                <c:pt idx="318">
                  <c:v>-5.000000</c:v>
                </c:pt>
                <c:pt idx="319">
                  <c:v>-5.000000</c:v>
                </c:pt>
                <c:pt idx="320">
                  <c:v>-5.000000</c:v>
                </c:pt>
                <c:pt idx="321">
                  <c:v>-5.000000</c:v>
                </c:pt>
                <c:pt idx="322">
                  <c:v>-5.000000</c:v>
                </c:pt>
                <c:pt idx="323">
                  <c:v>-5.000000</c:v>
                </c:pt>
                <c:pt idx="324">
                  <c:v>-5.000000</c:v>
                </c:pt>
                <c:pt idx="325">
                  <c:v>-5.000000</c:v>
                </c:pt>
                <c:pt idx="326">
                  <c:v>-5.000000</c:v>
                </c:pt>
                <c:pt idx="327">
                  <c:v>-5.000000</c:v>
                </c:pt>
                <c:pt idx="328">
                  <c:v>-5.000000</c:v>
                </c:pt>
                <c:pt idx="329">
                  <c:v>-5.000000</c:v>
                </c:pt>
                <c:pt idx="330">
                  <c:v>-5.000000</c:v>
                </c:pt>
                <c:pt idx="331">
                  <c:v>-5.000000</c:v>
                </c:pt>
                <c:pt idx="332">
                  <c:v>-5.000000</c:v>
                </c:pt>
                <c:pt idx="333">
                  <c:v>-5.000000</c:v>
                </c:pt>
                <c:pt idx="334">
                  <c:v>-5.000000</c:v>
                </c:pt>
                <c:pt idx="335">
                  <c:v>-5.000000</c:v>
                </c:pt>
                <c:pt idx="336">
                  <c:v>-5.000000</c:v>
                </c:pt>
                <c:pt idx="337">
                  <c:v>-5.000000</c:v>
                </c:pt>
                <c:pt idx="338">
                  <c:v>-5.000000</c:v>
                </c:pt>
                <c:pt idx="339">
                  <c:v>-5.000000</c:v>
                </c:pt>
                <c:pt idx="340">
                  <c:v>-5.000000</c:v>
                </c:pt>
                <c:pt idx="341">
                  <c:v>-5.000000</c:v>
                </c:pt>
                <c:pt idx="342">
                  <c:v>-5.000000</c:v>
                </c:pt>
                <c:pt idx="343">
                  <c:v>-5.000000</c:v>
                </c:pt>
                <c:pt idx="344">
                  <c:v>-5.000000</c:v>
                </c:pt>
                <c:pt idx="345">
                  <c:v>-5.000000</c:v>
                </c:pt>
                <c:pt idx="346">
                  <c:v>-5.000000</c:v>
                </c:pt>
                <c:pt idx="347">
                  <c:v>-5.000000</c:v>
                </c:pt>
                <c:pt idx="348">
                  <c:v>-5.000000</c:v>
                </c:pt>
                <c:pt idx="349">
                  <c:v>-5.000000</c:v>
                </c:pt>
                <c:pt idx="350">
                  <c:v>-5.000000</c:v>
                </c:pt>
                <c:pt idx="351">
                  <c:v>-5.000000</c:v>
                </c:pt>
                <c:pt idx="352">
                  <c:v>-5.000000</c:v>
                </c:pt>
                <c:pt idx="353">
                  <c:v>-5.000000</c:v>
                </c:pt>
                <c:pt idx="354">
                  <c:v>-5.000000</c:v>
                </c:pt>
                <c:pt idx="355">
                  <c:v>-5.000000</c:v>
                </c:pt>
                <c:pt idx="356">
                  <c:v>-5.000000</c:v>
                </c:pt>
                <c:pt idx="357">
                  <c:v>-5.000000</c:v>
                </c:pt>
                <c:pt idx="358">
                  <c:v>-5.000000</c:v>
                </c:pt>
                <c:pt idx="359">
                  <c:v>-5.000000</c:v>
                </c:pt>
                <c:pt idx="360">
                  <c:v>-5.000000</c:v>
                </c:pt>
                <c:pt idx="361">
                  <c:v>-5.000000</c:v>
                </c:pt>
                <c:pt idx="362">
                  <c:v>-5.000000</c:v>
                </c:pt>
                <c:pt idx="363">
                  <c:v>-5.000000</c:v>
                </c:pt>
                <c:pt idx="364">
                  <c:v>-5.000000</c:v>
                </c:pt>
                <c:pt idx="365">
                  <c:v>-5.000000</c:v>
                </c:pt>
                <c:pt idx="366">
                  <c:v>-5.000000</c:v>
                </c:pt>
                <c:pt idx="367">
                  <c:v>-5.000000</c:v>
                </c:pt>
                <c:pt idx="368">
                  <c:v>-5.000000</c:v>
                </c:pt>
                <c:pt idx="369">
                  <c:v>-5.000000</c:v>
                </c:pt>
                <c:pt idx="370">
                  <c:v>-5.000000</c:v>
                </c:pt>
                <c:pt idx="371">
                  <c:v>-5.000000</c:v>
                </c:pt>
                <c:pt idx="372">
                  <c:v>-5.000000</c:v>
                </c:pt>
                <c:pt idx="373">
                  <c:v>-5.000000</c:v>
                </c:pt>
                <c:pt idx="374">
                  <c:v>-5.000000</c:v>
                </c:pt>
                <c:pt idx="375">
                  <c:v>-5.000000</c:v>
                </c:pt>
                <c:pt idx="376">
                  <c:v>-5.000000</c:v>
                </c:pt>
                <c:pt idx="377">
                  <c:v>-5.000000</c:v>
                </c:pt>
                <c:pt idx="378">
                  <c:v>-5.000000</c:v>
                </c:pt>
                <c:pt idx="379">
                  <c:v>-5.000000</c:v>
                </c:pt>
                <c:pt idx="380">
                  <c:v>-5.000000</c:v>
                </c:pt>
                <c:pt idx="381">
                  <c:v>-5.000000</c:v>
                </c:pt>
                <c:pt idx="382">
                  <c:v>-5.000000</c:v>
                </c:pt>
                <c:pt idx="383">
                  <c:v>-5.000000</c:v>
                </c:pt>
                <c:pt idx="384">
                  <c:v>-5.000000</c:v>
                </c:pt>
                <c:pt idx="385">
                  <c:v>-5.000000</c:v>
                </c:pt>
                <c:pt idx="386">
                  <c:v>-5.000000</c:v>
                </c:pt>
                <c:pt idx="387">
                  <c:v>-5.000000</c:v>
                </c:pt>
                <c:pt idx="388">
                  <c:v>-5.000000</c:v>
                </c:pt>
                <c:pt idx="389">
                  <c:v>-5.000000</c:v>
                </c:pt>
                <c:pt idx="390">
                  <c:v>-5.000000</c:v>
                </c:pt>
                <c:pt idx="391">
                  <c:v>-5.000000</c:v>
                </c:pt>
                <c:pt idx="392">
                  <c:v>-5.000000</c:v>
                </c:pt>
                <c:pt idx="393">
                  <c:v>-5.000000</c:v>
                </c:pt>
                <c:pt idx="394">
                  <c:v>-5.000000</c:v>
                </c:pt>
                <c:pt idx="395">
                  <c:v>-5.000000</c:v>
                </c:pt>
                <c:pt idx="396">
                  <c:v>-5.000000</c:v>
                </c:pt>
                <c:pt idx="397">
                  <c:v>-5.000000</c:v>
                </c:pt>
                <c:pt idx="398">
                  <c:v>-5.000000</c:v>
                </c:pt>
                <c:pt idx="399">
                  <c:v>-5.000000</c:v>
                </c:pt>
                <c:pt idx="400">
                  <c:v>-5.000000</c:v>
                </c:pt>
                <c:pt idx="401">
                  <c:v>-5.000000</c:v>
                </c:pt>
                <c:pt idx="402">
                  <c:v>-5.000000</c:v>
                </c:pt>
                <c:pt idx="403">
                  <c:v>-5.000000</c:v>
                </c:pt>
                <c:pt idx="404">
                  <c:v>-5.000000</c:v>
                </c:pt>
                <c:pt idx="405">
                  <c:v>-5.000000</c:v>
                </c:pt>
                <c:pt idx="406">
                  <c:v>-5.000000</c:v>
                </c:pt>
                <c:pt idx="407">
                  <c:v>-5.000000</c:v>
                </c:pt>
                <c:pt idx="408">
                  <c:v>-5.000000</c:v>
                </c:pt>
                <c:pt idx="409">
                  <c:v>-5.000000</c:v>
                </c:pt>
                <c:pt idx="410">
                  <c:v>-5.000000</c:v>
                </c:pt>
                <c:pt idx="411">
                  <c:v>-5.000000</c:v>
                </c:pt>
                <c:pt idx="412">
                  <c:v>-5.000000</c:v>
                </c:pt>
                <c:pt idx="413">
                  <c:v>-5.000000</c:v>
                </c:pt>
                <c:pt idx="414">
                  <c:v>-5.000000</c:v>
                </c:pt>
                <c:pt idx="415">
                  <c:v>-5.000000</c:v>
                </c:pt>
                <c:pt idx="416">
                  <c:v>-5.000000</c:v>
                </c:pt>
                <c:pt idx="417">
                  <c:v>-5.000000</c:v>
                </c:pt>
                <c:pt idx="418">
                  <c:v>-5.000000</c:v>
                </c:pt>
                <c:pt idx="419">
                  <c:v>-5.000000</c:v>
                </c:pt>
                <c:pt idx="420">
                  <c:v>-5.000000</c:v>
                </c:pt>
                <c:pt idx="421">
                  <c:v>-5.000000</c:v>
                </c:pt>
                <c:pt idx="422">
                  <c:v>-5.000000</c:v>
                </c:pt>
                <c:pt idx="423">
                  <c:v>-5.000000</c:v>
                </c:pt>
                <c:pt idx="424">
                  <c:v>-5.000000</c:v>
                </c:pt>
                <c:pt idx="425">
                  <c:v>-5.000000</c:v>
                </c:pt>
                <c:pt idx="426">
                  <c:v>-5.000000</c:v>
                </c:pt>
                <c:pt idx="427">
                  <c:v>-5.000000</c:v>
                </c:pt>
                <c:pt idx="428">
                  <c:v>-5.000000</c:v>
                </c:pt>
                <c:pt idx="429">
                  <c:v>-5.000000</c:v>
                </c:pt>
                <c:pt idx="430">
                  <c:v>-5.000000</c:v>
                </c:pt>
                <c:pt idx="431">
                  <c:v>-5.000000</c:v>
                </c:pt>
                <c:pt idx="432">
                  <c:v>-5.000000</c:v>
                </c:pt>
                <c:pt idx="433">
                  <c:v>-5.000000</c:v>
                </c:pt>
                <c:pt idx="434">
                  <c:v>-5.000000</c:v>
                </c:pt>
                <c:pt idx="435">
                  <c:v>-5.000000</c:v>
                </c:pt>
                <c:pt idx="436">
                  <c:v>-5.000000</c:v>
                </c:pt>
                <c:pt idx="437">
                  <c:v>-5.000000</c:v>
                </c:pt>
                <c:pt idx="438">
                  <c:v>-5.000000</c:v>
                </c:pt>
                <c:pt idx="439">
                  <c:v>-5.000000</c:v>
                </c:pt>
                <c:pt idx="440">
                  <c:v>-5.000000</c:v>
                </c:pt>
                <c:pt idx="441">
                  <c:v>-5.000000</c:v>
                </c:pt>
                <c:pt idx="442">
                  <c:v>-5.000000</c:v>
                </c:pt>
                <c:pt idx="443">
                  <c:v>-5.000000</c:v>
                </c:pt>
                <c:pt idx="444">
                  <c:v>-5.000000</c:v>
                </c:pt>
                <c:pt idx="445">
                  <c:v>-5.000000</c:v>
                </c:pt>
                <c:pt idx="446">
                  <c:v>-5.000000</c:v>
                </c:pt>
                <c:pt idx="447">
                  <c:v>-5.000000</c:v>
                </c:pt>
                <c:pt idx="448">
                  <c:v>-5.000000</c:v>
                </c:pt>
                <c:pt idx="449">
                  <c:v>-5.000000</c:v>
                </c:pt>
                <c:pt idx="450">
                  <c:v>-5.000000</c:v>
                </c:pt>
                <c:pt idx="451">
                  <c:v>-5.000000</c:v>
                </c:pt>
                <c:pt idx="452">
                  <c:v>-5.000000</c:v>
                </c:pt>
                <c:pt idx="453">
                  <c:v>-5.000000</c:v>
                </c:pt>
                <c:pt idx="454">
                  <c:v>-5.000000</c:v>
                </c:pt>
                <c:pt idx="455">
                  <c:v>-5.000000</c:v>
                </c:pt>
                <c:pt idx="456">
                  <c:v>-5.000000</c:v>
                </c:pt>
                <c:pt idx="457">
                  <c:v>-5.000000</c:v>
                </c:pt>
                <c:pt idx="458">
                  <c:v>-5.000000</c:v>
                </c:pt>
                <c:pt idx="459">
                  <c:v>-5.000000</c:v>
                </c:pt>
                <c:pt idx="460">
                  <c:v>-5.000000</c:v>
                </c:pt>
                <c:pt idx="461">
                  <c:v>-5.000000</c:v>
                </c:pt>
                <c:pt idx="462">
                  <c:v>-5.000000</c:v>
                </c:pt>
                <c:pt idx="463">
                  <c:v>-5.000000</c:v>
                </c:pt>
                <c:pt idx="464">
                  <c:v>-5.000000</c:v>
                </c:pt>
                <c:pt idx="465">
                  <c:v>-5.000000</c:v>
                </c:pt>
                <c:pt idx="466">
                  <c:v>-5.000000</c:v>
                </c:pt>
                <c:pt idx="467">
                  <c:v>-5.000000</c:v>
                </c:pt>
                <c:pt idx="468">
                  <c:v>-5.000000</c:v>
                </c:pt>
                <c:pt idx="469">
                  <c:v>-5.000000</c:v>
                </c:pt>
                <c:pt idx="470">
                  <c:v>-5.000000</c:v>
                </c:pt>
                <c:pt idx="471">
                  <c:v>-5.000000</c:v>
                </c:pt>
                <c:pt idx="472">
                  <c:v>-5.000000</c:v>
                </c:pt>
                <c:pt idx="473">
                  <c:v>-5.000000</c:v>
                </c:pt>
                <c:pt idx="474">
                  <c:v>-5.000000</c:v>
                </c:pt>
                <c:pt idx="475">
                  <c:v>-5.000000</c:v>
                </c:pt>
                <c:pt idx="476">
                  <c:v>-5.000000</c:v>
                </c:pt>
                <c:pt idx="477">
                  <c:v>-5.000000</c:v>
                </c:pt>
                <c:pt idx="478">
                  <c:v>-5.000000</c:v>
                </c:pt>
                <c:pt idx="479">
                  <c:v>-5.000000</c:v>
                </c:pt>
                <c:pt idx="480">
                  <c:v>-5.000000</c:v>
                </c:pt>
                <c:pt idx="481">
                  <c:v>-5.000000</c:v>
                </c:pt>
                <c:pt idx="482">
                  <c:v>-5.000000</c:v>
                </c:pt>
                <c:pt idx="483">
                  <c:v>-5.000000</c:v>
                </c:pt>
                <c:pt idx="484">
                  <c:v>-5.000000</c:v>
                </c:pt>
                <c:pt idx="485">
                  <c:v>-5.000000</c:v>
                </c:pt>
                <c:pt idx="486">
                  <c:v>-5.000000</c:v>
                </c:pt>
                <c:pt idx="487">
                  <c:v>-5.000000</c:v>
                </c:pt>
                <c:pt idx="488">
                  <c:v>-5.000000</c:v>
                </c:pt>
                <c:pt idx="489">
                  <c:v>-5.000000</c:v>
                </c:pt>
                <c:pt idx="490">
                  <c:v>-5.000000</c:v>
                </c:pt>
                <c:pt idx="491">
                  <c:v>-5.000000</c:v>
                </c:pt>
                <c:pt idx="492">
                  <c:v>-5.000000</c:v>
                </c:pt>
                <c:pt idx="493">
                  <c:v>-5.000000</c:v>
                </c:pt>
                <c:pt idx="494">
                  <c:v>-5.000000</c:v>
                </c:pt>
                <c:pt idx="495">
                  <c:v>-5.000000</c:v>
                </c:pt>
                <c:pt idx="496">
                  <c:v>-5.000000</c:v>
                </c:pt>
                <c:pt idx="497">
                  <c:v>-5.000000</c:v>
                </c:pt>
                <c:pt idx="498">
                  <c:v>-5.000000</c:v>
                </c:pt>
                <c:pt idx="499">
                  <c:v>-5.000000</c:v>
                </c:pt>
                <c:pt idx="500">
                  <c:v>-5.000000</c:v>
                </c:pt>
                <c:pt idx="501">
                  <c:v>-5.000000</c:v>
                </c:pt>
                <c:pt idx="502">
                  <c:v>-5.000000</c:v>
                </c:pt>
                <c:pt idx="503">
                  <c:v>-5.000000</c:v>
                </c:pt>
                <c:pt idx="504">
                  <c:v>-5.000000</c:v>
                </c:pt>
                <c:pt idx="505">
                  <c:v>-5.000000</c:v>
                </c:pt>
                <c:pt idx="506">
                  <c:v>-5.000000</c:v>
                </c:pt>
                <c:pt idx="507">
                  <c:v>-5.000000</c:v>
                </c:pt>
                <c:pt idx="508">
                  <c:v>-5.000000</c:v>
                </c:pt>
                <c:pt idx="509">
                  <c:v>-5.000000</c:v>
                </c:pt>
                <c:pt idx="510">
                  <c:v>-5.000000</c:v>
                </c:pt>
                <c:pt idx="511">
                  <c:v>-5.000000</c:v>
                </c:pt>
                <c:pt idx="512">
                  <c:v>-5.000000</c:v>
                </c:pt>
                <c:pt idx="513">
                  <c:v>-5.000000</c:v>
                </c:pt>
                <c:pt idx="514">
                  <c:v>-5.000000</c:v>
                </c:pt>
                <c:pt idx="515">
                  <c:v>-5.000000</c:v>
                </c:pt>
                <c:pt idx="516">
                  <c:v>-5.000000</c:v>
                </c:pt>
                <c:pt idx="517">
                  <c:v>-5.000000</c:v>
                </c:pt>
                <c:pt idx="518">
                  <c:v>-5.000000</c:v>
                </c:pt>
                <c:pt idx="519">
                  <c:v>-5.000000</c:v>
                </c:pt>
                <c:pt idx="520">
                  <c:v>-5.000000</c:v>
                </c:pt>
                <c:pt idx="521">
                  <c:v>-5.000000</c:v>
                </c:pt>
                <c:pt idx="522">
                  <c:v>-5.000000</c:v>
                </c:pt>
                <c:pt idx="523">
                  <c:v>-5.000000</c:v>
                </c:pt>
                <c:pt idx="524">
                  <c:v>-5.000000</c:v>
                </c:pt>
                <c:pt idx="525">
                  <c:v>-5.000000</c:v>
                </c:pt>
                <c:pt idx="526">
                  <c:v>-5.000000</c:v>
                </c:pt>
                <c:pt idx="527">
                  <c:v>-5.000000</c:v>
                </c:pt>
                <c:pt idx="528">
                  <c:v>-5.000000</c:v>
                </c:pt>
                <c:pt idx="529">
                  <c:v>-5.000000</c:v>
                </c:pt>
                <c:pt idx="530">
                  <c:v>-5.000000</c:v>
                </c:pt>
                <c:pt idx="531">
                  <c:v>-5.000000</c:v>
                </c:pt>
                <c:pt idx="532">
                  <c:v>-5.000000</c:v>
                </c:pt>
                <c:pt idx="533">
                  <c:v>-5.000000</c:v>
                </c:pt>
                <c:pt idx="534">
                  <c:v>-5.000000</c:v>
                </c:pt>
                <c:pt idx="535">
                  <c:v>-5.000000</c:v>
                </c:pt>
                <c:pt idx="536">
                  <c:v>-5.000000</c:v>
                </c:pt>
                <c:pt idx="537">
                  <c:v>-5.000000</c:v>
                </c:pt>
                <c:pt idx="538">
                  <c:v>-5.000000</c:v>
                </c:pt>
                <c:pt idx="539">
                  <c:v>-5.000000</c:v>
                </c:pt>
                <c:pt idx="540">
                  <c:v>-5.000000</c:v>
                </c:pt>
                <c:pt idx="541">
                  <c:v>-5.000000</c:v>
                </c:pt>
                <c:pt idx="542">
                  <c:v>-5.000000</c:v>
                </c:pt>
                <c:pt idx="543">
                  <c:v>-5.000000</c:v>
                </c:pt>
                <c:pt idx="544">
                  <c:v>-5.000000</c:v>
                </c:pt>
                <c:pt idx="545">
                  <c:v>-5.000000</c:v>
                </c:pt>
                <c:pt idx="546">
                  <c:v>-5.000000</c:v>
                </c:pt>
                <c:pt idx="547">
                  <c:v>-5.000000</c:v>
                </c:pt>
                <c:pt idx="548">
                  <c:v>-5.000000</c:v>
                </c:pt>
                <c:pt idx="549">
                  <c:v>-5.000000</c:v>
                </c:pt>
                <c:pt idx="550">
                  <c:v>-5.000000</c:v>
                </c:pt>
                <c:pt idx="551">
                  <c:v>-5.000000</c:v>
                </c:pt>
                <c:pt idx="552">
                  <c:v>-5.000000</c:v>
                </c:pt>
                <c:pt idx="553">
                  <c:v>-5.000000</c:v>
                </c:pt>
                <c:pt idx="554">
                  <c:v>-5.000000</c:v>
                </c:pt>
                <c:pt idx="555">
                  <c:v>-5.000000</c:v>
                </c:pt>
                <c:pt idx="556">
                  <c:v>-5.000000</c:v>
                </c:pt>
                <c:pt idx="557">
                  <c:v>-5.000000</c:v>
                </c:pt>
                <c:pt idx="558">
                  <c:v>-5.000000</c:v>
                </c:pt>
                <c:pt idx="559">
                  <c:v>-5.000000</c:v>
                </c:pt>
                <c:pt idx="560">
                  <c:v>-5.000000</c:v>
                </c:pt>
                <c:pt idx="561">
                  <c:v>-5.000000</c:v>
                </c:pt>
                <c:pt idx="562">
                  <c:v>-5.000000</c:v>
                </c:pt>
                <c:pt idx="563">
                  <c:v>-5.000000</c:v>
                </c:pt>
                <c:pt idx="564">
                  <c:v>-5.000000</c:v>
                </c:pt>
                <c:pt idx="565">
                  <c:v>-5.000000</c:v>
                </c:pt>
                <c:pt idx="566">
                  <c:v>-5.000000</c:v>
                </c:pt>
                <c:pt idx="567">
                  <c:v>-5.000000</c:v>
                </c:pt>
                <c:pt idx="568">
                  <c:v>-5.000000</c:v>
                </c:pt>
                <c:pt idx="569">
                  <c:v>-5.000000</c:v>
                </c:pt>
                <c:pt idx="570">
                  <c:v>-5.000000</c:v>
                </c:pt>
                <c:pt idx="571">
                  <c:v>-5.000000</c:v>
                </c:pt>
                <c:pt idx="572">
                  <c:v>-5.000000</c:v>
                </c:pt>
                <c:pt idx="573">
                  <c:v>-5.000000</c:v>
                </c:pt>
                <c:pt idx="574">
                  <c:v>-5.000000</c:v>
                </c:pt>
                <c:pt idx="575">
                  <c:v>-5.000000</c:v>
                </c:pt>
                <c:pt idx="576">
                  <c:v>-5.000000</c:v>
                </c:pt>
                <c:pt idx="577">
                  <c:v>-5.000000</c:v>
                </c:pt>
                <c:pt idx="578">
                  <c:v>-5.000000</c:v>
                </c:pt>
                <c:pt idx="579">
                  <c:v>-5.000000</c:v>
                </c:pt>
                <c:pt idx="580">
                  <c:v>-5.000000</c:v>
                </c:pt>
                <c:pt idx="581">
                  <c:v>-5.000000</c:v>
                </c:pt>
                <c:pt idx="582">
                  <c:v>-5.000000</c:v>
                </c:pt>
                <c:pt idx="583">
                  <c:v>-5.000000</c:v>
                </c:pt>
                <c:pt idx="584">
                  <c:v>-5.000000</c:v>
                </c:pt>
                <c:pt idx="585">
                  <c:v>-5.000000</c:v>
                </c:pt>
                <c:pt idx="586">
                  <c:v>-5.000000</c:v>
                </c:pt>
                <c:pt idx="587">
                  <c:v>-5.000000</c:v>
                </c:pt>
                <c:pt idx="588">
                  <c:v>-5.000000</c:v>
                </c:pt>
                <c:pt idx="589">
                  <c:v>-5.000000</c:v>
                </c:pt>
                <c:pt idx="590">
                  <c:v>-5.000000</c:v>
                </c:pt>
                <c:pt idx="591">
                  <c:v>-5.000000</c:v>
                </c:pt>
                <c:pt idx="592">
                  <c:v>-5.000000</c:v>
                </c:pt>
                <c:pt idx="593">
                  <c:v>-5.000000</c:v>
                </c:pt>
                <c:pt idx="594">
                  <c:v>-5.000000</c:v>
                </c:pt>
                <c:pt idx="595">
                  <c:v>-5.000000</c:v>
                </c:pt>
                <c:pt idx="596">
                  <c:v>-5.000000</c:v>
                </c:pt>
                <c:pt idx="597">
                  <c:v>-5.000000</c:v>
                </c:pt>
                <c:pt idx="598">
                  <c:v>-5.000000</c:v>
                </c:pt>
                <c:pt idx="599">
                  <c:v>-5.000000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i="0" strike="noStrike" sz="16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600" u="none">
                    <a:solidFill>
                      <a:srgbClr val="000000"/>
                    </a:solidFill>
                    <a:latin typeface="Calibri"/>
                  </a:rPr>
                  <a:t>Day Number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1" i="0" strike="noStrike" sz="14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6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600" u="none">
                    <a:solidFill>
                      <a:srgbClr val="000000"/>
                    </a:solidFill>
                    <a:latin typeface="Calibri"/>
                  </a:rPr>
                  <a:t>Dose (milligrams)</a:t>
                </a:r>
              </a:p>
            </c:rich>
          </c:tx>
          <c:layout/>
          <c:overlay val="1"/>
        </c:title>
        <c:numFmt formatCode="0.000" sourceLinked="0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1" i="0" strike="noStrike" sz="14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.25"/>
        <c:minorUnit val="0.6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D9D9D9"/>
    </a:solidFill>
    <a:ln w="19050" cap="flat">
      <a:solidFill>
        <a:srgbClr val="000000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800" u="none">
                <a:solidFill>
                  <a:srgbClr val="000000"/>
                </a:solidFill>
                <a:latin typeface="Calibri"/>
              </a:rPr>
              <a:t>Healing Progress</a:t>
            </a:r>
          </a:p>
        </c:rich>
      </c:tx>
      <c:layout>
        <c:manualLayout>
          <c:xMode val="edge"/>
          <c:yMode val="edge"/>
          <c:x val="0.351735"/>
          <c:y val="0"/>
          <c:w val="0.296531"/>
          <c:h val="0.14051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58092"/>
          <c:y val="0.140515"/>
          <c:w val="0.815349"/>
          <c:h val="0.652265"/>
        </c:manualLayout>
      </c:layout>
      <c:scatterChart>
        <c:scatterStyle val="lineMarker"/>
        <c:varyColors val="0"/>
        <c:ser>
          <c:idx val="0"/>
          <c:order val="0"/>
          <c:tx>
            <c:v>Dose</c:v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 cap="flat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dLbls>
            <c:numFmt formatCode="0.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600"/>
              <c:pt idx="0">
                <c:v>1.000000</c:v>
              </c:pt>
              <c:pt idx="1">
                <c:v>2.000000</c:v>
              </c:pt>
              <c:pt idx="2">
                <c:v>3.000000</c:v>
              </c:pt>
              <c:pt idx="3">
                <c:v>4.000000</c:v>
              </c:pt>
              <c:pt idx="4">
                <c:v>5.000000</c:v>
              </c:pt>
              <c:pt idx="5">
                <c:v>6.000000</c:v>
              </c:pt>
              <c:pt idx="6">
                <c:v>7.000000</c:v>
              </c:pt>
              <c:pt idx="7">
                <c:v>8.000000</c:v>
              </c:pt>
              <c:pt idx="8">
                <c:v>9.000000</c:v>
              </c:pt>
              <c:pt idx="9">
                <c:v>10.000000</c:v>
              </c:pt>
              <c:pt idx="10">
                <c:v>11.000000</c:v>
              </c:pt>
              <c:pt idx="11">
                <c:v>12.000000</c:v>
              </c:pt>
              <c:pt idx="12">
                <c:v>13.000000</c:v>
              </c:pt>
              <c:pt idx="13">
                <c:v>14.000000</c:v>
              </c:pt>
              <c:pt idx="14">
                <c:v>15.000000</c:v>
              </c:pt>
              <c:pt idx="15">
                <c:v>16.000000</c:v>
              </c:pt>
              <c:pt idx="16">
                <c:v>17.000000</c:v>
              </c:pt>
              <c:pt idx="17">
                <c:v>18.000000</c:v>
              </c:pt>
              <c:pt idx="18">
                <c:v>19.000000</c:v>
              </c:pt>
              <c:pt idx="19">
                <c:v>20.000000</c:v>
              </c:pt>
              <c:pt idx="20">
                <c:v>21.000000</c:v>
              </c:pt>
              <c:pt idx="21">
                <c:v>22.000000</c:v>
              </c:pt>
              <c:pt idx="22">
                <c:v>23.000000</c:v>
              </c:pt>
              <c:pt idx="23">
                <c:v>24.000000</c:v>
              </c:pt>
              <c:pt idx="24">
                <c:v>25.000000</c:v>
              </c:pt>
              <c:pt idx="25">
                <c:v>26.000000</c:v>
              </c:pt>
              <c:pt idx="26">
                <c:v>27.000000</c:v>
              </c:pt>
              <c:pt idx="27">
                <c:v>28.000000</c:v>
              </c:pt>
              <c:pt idx="28">
                <c:v>29.000000</c:v>
              </c:pt>
              <c:pt idx="29">
                <c:v>30.000000</c:v>
              </c:pt>
              <c:pt idx="30">
                <c:v>31.000000</c:v>
              </c:pt>
              <c:pt idx="31">
                <c:v>32.000000</c:v>
              </c:pt>
              <c:pt idx="32">
                <c:v>33.000000</c:v>
              </c:pt>
              <c:pt idx="33">
                <c:v>34.000000</c:v>
              </c:pt>
              <c:pt idx="34">
                <c:v>35.000000</c:v>
              </c:pt>
              <c:pt idx="35">
                <c:v>36.000000</c:v>
              </c:pt>
              <c:pt idx="36">
                <c:v>37.000000</c:v>
              </c:pt>
              <c:pt idx="37">
                <c:v>38.000000</c:v>
              </c:pt>
              <c:pt idx="38">
                <c:v>39.000000</c:v>
              </c:pt>
              <c:pt idx="39">
                <c:v>40.000000</c:v>
              </c:pt>
              <c:pt idx="40">
                <c:v>41.000000</c:v>
              </c:pt>
              <c:pt idx="41">
                <c:v>42.000000</c:v>
              </c:pt>
              <c:pt idx="42">
                <c:v>43.000000</c:v>
              </c:pt>
              <c:pt idx="43">
                <c:v>44.000000</c:v>
              </c:pt>
              <c:pt idx="44">
                <c:v>45.000000</c:v>
              </c:pt>
              <c:pt idx="45">
                <c:v>46.000000</c:v>
              </c:pt>
              <c:pt idx="46">
                <c:v>47.000000</c:v>
              </c:pt>
              <c:pt idx="47">
                <c:v>48.000000</c:v>
              </c:pt>
              <c:pt idx="48">
                <c:v>49.000000</c:v>
              </c:pt>
              <c:pt idx="49">
                <c:v>50.000000</c:v>
              </c:pt>
              <c:pt idx="50">
                <c:v>51.000000</c:v>
              </c:pt>
              <c:pt idx="51">
                <c:v>52.000000</c:v>
              </c:pt>
              <c:pt idx="52">
                <c:v>53.000000</c:v>
              </c:pt>
              <c:pt idx="53">
                <c:v>54.000000</c:v>
              </c:pt>
              <c:pt idx="54">
                <c:v>55.000000</c:v>
              </c:pt>
              <c:pt idx="55">
                <c:v>56.000000</c:v>
              </c:pt>
              <c:pt idx="56">
                <c:v>57.000000</c:v>
              </c:pt>
              <c:pt idx="57">
                <c:v>58.000000</c:v>
              </c:pt>
              <c:pt idx="58">
                <c:v>59.000000</c:v>
              </c:pt>
              <c:pt idx="59">
                <c:v>60.000000</c:v>
              </c:pt>
              <c:pt idx="60">
                <c:v>61.000000</c:v>
              </c:pt>
              <c:pt idx="61">
                <c:v>62.000000</c:v>
              </c:pt>
              <c:pt idx="62">
                <c:v>63.000000</c:v>
              </c:pt>
              <c:pt idx="63">
                <c:v>64.000000</c:v>
              </c:pt>
              <c:pt idx="64">
                <c:v>65.000000</c:v>
              </c:pt>
              <c:pt idx="65">
                <c:v>66.000000</c:v>
              </c:pt>
              <c:pt idx="66">
                <c:v>67.000000</c:v>
              </c:pt>
              <c:pt idx="67">
                <c:v>68.000000</c:v>
              </c:pt>
              <c:pt idx="68">
                <c:v>69.000000</c:v>
              </c:pt>
              <c:pt idx="69">
                <c:v>70.000000</c:v>
              </c:pt>
              <c:pt idx="70">
                <c:v>71.000000</c:v>
              </c:pt>
              <c:pt idx="71">
                <c:v>72.000000</c:v>
              </c:pt>
              <c:pt idx="72">
                <c:v>73.000000</c:v>
              </c:pt>
              <c:pt idx="73">
                <c:v>74.000000</c:v>
              </c:pt>
              <c:pt idx="74">
                <c:v>75.000000</c:v>
              </c:pt>
              <c:pt idx="75">
                <c:v>76.000000</c:v>
              </c:pt>
              <c:pt idx="76">
                <c:v>77.000000</c:v>
              </c:pt>
              <c:pt idx="77">
                <c:v>78.000000</c:v>
              </c:pt>
              <c:pt idx="78">
                <c:v>79.000000</c:v>
              </c:pt>
              <c:pt idx="79">
                <c:v>80.000000</c:v>
              </c:pt>
              <c:pt idx="80">
                <c:v>81.000000</c:v>
              </c:pt>
              <c:pt idx="81">
                <c:v>82.000000</c:v>
              </c:pt>
              <c:pt idx="82">
                <c:v>83.000000</c:v>
              </c:pt>
              <c:pt idx="83">
                <c:v>84.000000</c:v>
              </c:pt>
              <c:pt idx="84">
                <c:v>85.000000</c:v>
              </c:pt>
              <c:pt idx="85">
                <c:v>86.000000</c:v>
              </c:pt>
              <c:pt idx="86">
                <c:v>87.000000</c:v>
              </c:pt>
              <c:pt idx="87">
                <c:v>88.000000</c:v>
              </c:pt>
              <c:pt idx="88">
                <c:v>89.000000</c:v>
              </c:pt>
              <c:pt idx="89">
                <c:v>90.000000</c:v>
              </c:pt>
              <c:pt idx="90">
                <c:v>91.000000</c:v>
              </c:pt>
              <c:pt idx="91">
                <c:v>92.000000</c:v>
              </c:pt>
              <c:pt idx="92">
                <c:v>93.000000</c:v>
              </c:pt>
              <c:pt idx="93">
                <c:v>94.000000</c:v>
              </c:pt>
              <c:pt idx="94">
                <c:v>95.000000</c:v>
              </c:pt>
              <c:pt idx="95">
                <c:v>96.000000</c:v>
              </c:pt>
              <c:pt idx="96">
                <c:v>97.000000</c:v>
              </c:pt>
              <c:pt idx="97">
                <c:v>98.000000</c:v>
              </c:pt>
              <c:pt idx="98">
                <c:v>99.000000</c:v>
              </c:pt>
              <c:pt idx="99">
                <c:v>100.000000</c:v>
              </c:pt>
              <c:pt idx="100">
                <c:v>101.000000</c:v>
              </c:pt>
              <c:pt idx="101">
                <c:v>102.000000</c:v>
              </c:pt>
              <c:pt idx="102">
                <c:v>103.000000</c:v>
              </c:pt>
              <c:pt idx="103">
                <c:v>104.000000</c:v>
              </c:pt>
              <c:pt idx="104">
                <c:v>105.000000</c:v>
              </c:pt>
              <c:pt idx="105">
                <c:v>106.000000</c:v>
              </c:pt>
              <c:pt idx="106">
                <c:v>107.000000</c:v>
              </c:pt>
              <c:pt idx="107">
                <c:v>108.000000</c:v>
              </c:pt>
              <c:pt idx="108">
                <c:v>109.000000</c:v>
              </c:pt>
              <c:pt idx="109">
                <c:v>110.000000</c:v>
              </c:pt>
              <c:pt idx="110">
                <c:v>111.000000</c:v>
              </c:pt>
              <c:pt idx="111">
                <c:v>112.000000</c:v>
              </c:pt>
              <c:pt idx="112">
                <c:v>113.000000</c:v>
              </c:pt>
              <c:pt idx="113">
                <c:v>114.000000</c:v>
              </c:pt>
              <c:pt idx="114">
                <c:v>115.000000</c:v>
              </c:pt>
              <c:pt idx="115">
                <c:v>116.000000</c:v>
              </c:pt>
              <c:pt idx="116">
                <c:v>117.000000</c:v>
              </c:pt>
              <c:pt idx="117">
                <c:v>118.000000</c:v>
              </c:pt>
              <c:pt idx="118">
                <c:v>119.000000</c:v>
              </c:pt>
              <c:pt idx="119">
                <c:v>120.000000</c:v>
              </c:pt>
              <c:pt idx="120">
                <c:v>121.000000</c:v>
              </c:pt>
              <c:pt idx="121">
                <c:v>122.000000</c:v>
              </c:pt>
              <c:pt idx="122">
                <c:v>123.000000</c:v>
              </c:pt>
              <c:pt idx="123">
                <c:v>124.000000</c:v>
              </c:pt>
              <c:pt idx="124">
                <c:v>125.000000</c:v>
              </c:pt>
              <c:pt idx="125">
                <c:v>126.000000</c:v>
              </c:pt>
              <c:pt idx="126">
                <c:v>127.000000</c:v>
              </c:pt>
              <c:pt idx="127">
                <c:v>128.000000</c:v>
              </c:pt>
              <c:pt idx="128">
                <c:v>129.000000</c:v>
              </c:pt>
              <c:pt idx="129">
                <c:v>130.000000</c:v>
              </c:pt>
              <c:pt idx="130">
                <c:v>131.000000</c:v>
              </c:pt>
              <c:pt idx="131">
                <c:v>132.000000</c:v>
              </c:pt>
              <c:pt idx="132">
                <c:v>133.000000</c:v>
              </c:pt>
              <c:pt idx="133">
                <c:v>134.000000</c:v>
              </c:pt>
              <c:pt idx="134">
                <c:v>135.000000</c:v>
              </c:pt>
              <c:pt idx="135">
                <c:v>136.000000</c:v>
              </c:pt>
              <c:pt idx="136">
                <c:v>137.000000</c:v>
              </c:pt>
              <c:pt idx="137">
                <c:v>138.000000</c:v>
              </c:pt>
              <c:pt idx="138">
                <c:v>139.000000</c:v>
              </c:pt>
              <c:pt idx="139">
                <c:v>140.000000</c:v>
              </c:pt>
              <c:pt idx="140">
                <c:v>141.000000</c:v>
              </c:pt>
              <c:pt idx="141">
                <c:v>142.000000</c:v>
              </c:pt>
              <c:pt idx="142">
                <c:v>143.000000</c:v>
              </c:pt>
              <c:pt idx="143">
                <c:v>144.000000</c:v>
              </c:pt>
              <c:pt idx="144">
                <c:v>145.000000</c:v>
              </c:pt>
              <c:pt idx="145">
                <c:v>146.000000</c:v>
              </c:pt>
              <c:pt idx="146">
                <c:v>147.000000</c:v>
              </c:pt>
              <c:pt idx="147">
                <c:v>148.000000</c:v>
              </c:pt>
              <c:pt idx="148">
                <c:v>149.000000</c:v>
              </c:pt>
              <c:pt idx="149">
                <c:v>150.000000</c:v>
              </c:pt>
              <c:pt idx="150">
                <c:v>151.000000</c:v>
              </c:pt>
              <c:pt idx="151">
                <c:v>152.000000</c:v>
              </c:pt>
              <c:pt idx="152">
                <c:v>153.000000</c:v>
              </c:pt>
              <c:pt idx="153">
                <c:v>154.000000</c:v>
              </c:pt>
              <c:pt idx="154">
                <c:v>155.000000</c:v>
              </c:pt>
              <c:pt idx="155">
                <c:v>156.000000</c:v>
              </c:pt>
              <c:pt idx="156">
                <c:v>157.000000</c:v>
              </c:pt>
              <c:pt idx="157">
                <c:v>158.000000</c:v>
              </c:pt>
              <c:pt idx="158">
                <c:v>159.000000</c:v>
              </c:pt>
              <c:pt idx="159">
                <c:v>160.000000</c:v>
              </c:pt>
              <c:pt idx="160">
                <c:v>161.000000</c:v>
              </c:pt>
              <c:pt idx="161">
                <c:v>162.000000</c:v>
              </c:pt>
              <c:pt idx="162">
                <c:v>163.000000</c:v>
              </c:pt>
              <c:pt idx="163">
                <c:v>164.000000</c:v>
              </c:pt>
              <c:pt idx="164">
                <c:v>165.000000</c:v>
              </c:pt>
              <c:pt idx="165">
                <c:v>166.000000</c:v>
              </c:pt>
              <c:pt idx="166">
                <c:v>167.000000</c:v>
              </c:pt>
              <c:pt idx="167">
                <c:v>168.000000</c:v>
              </c:pt>
              <c:pt idx="168">
                <c:v>169.000000</c:v>
              </c:pt>
              <c:pt idx="169">
                <c:v>170.000000</c:v>
              </c:pt>
              <c:pt idx="170">
                <c:v>171.000000</c:v>
              </c:pt>
              <c:pt idx="171">
                <c:v>172.000000</c:v>
              </c:pt>
              <c:pt idx="172">
                <c:v>173.000000</c:v>
              </c:pt>
              <c:pt idx="173">
                <c:v>174.000000</c:v>
              </c:pt>
              <c:pt idx="174">
                <c:v>175.000000</c:v>
              </c:pt>
              <c:pt idx="175">
                <c:v>176.000000</c:v>
              </c:pt>
              <c:pt idx="176">
                <c:v>177.000000</c:v>
              </c:pt>
              <c:pt idx="177">
                <c:v>178.000000</c:v>
              </c:pt>
              <c:pt idx="178">
                <c:v>179.000000</c:v>
              </c:pt>
              <c:pt idx="179">
                <c:v>180.000000</c:v>
              </c:pt>
              <c:pt idx="180">
                <c:v>181.000000</c:v>
              </c:pt>
              <c:pt idx="181">
                <c:v>182.000000</c:v>
              </c:pt>
              <c:pt idx="182">
                <c:v>183.000000</c:v>
              </c:pt>
              <c:pt idx="183">
                <c:v>184.000000</c:v>
              </c:pt>
              <c:pt idx="184">
                <c:v>185.000000</c:v>
              </c:pt>
              <c:pt idx="185">
                <c:v>186.000000</c:v>
              </c:pt>
              <c:pt idx="186">
                <c:v>187.000000</c:v>
              </c:pt>
              <c:pt idx="187">
                <c:v>188.000000</c:v>
              </c:pt>
              <c:pt idx="188">
                <c:v>189.000000</c:v>
              </c:pt>
              <c:pt idx="189">
                <c:v>190.000000</c:v>
              </c:pt>
              <c:pt idx="190">
                <c:v>191.000000</c:v>
              </c:pt>
              <c:pt idx="191">
                <c:v>192.000000</c:v>
              </c:pt>
              <c:pt idx="192">
                <c:v>193.000000</c:v>
              </c:pt>
              <c:pt idx="193">
                <c:v>194.000000</c:v>
              </c:pt>
              <c:pt idx="194">
                <c:v>195.000000</c:v>
              </c:pt>
              <c:pt idx="195">
                <c:v>196.000000</c:v>
              </c:pt>
              <c:pt idx="196">
                <c:v>197.000000</c:v>
              </c:pt>
              <c:pt idx="197">
                <c:v>198.000000</c:v>
              </c:pt>
              <c:pt idx="198">
                <c:v>199.000000</c:v>
              </c:pt>
              <c:pt idx="199">
                <c:v>200.000000</c:v>
              </c:pt>
              <c:pt idx="200">
                <c:v>201.000000</c:v>
              </c:pt>
              <c:pt idx="201">
                <c:v>202.000000</c:v>
              </c:pt>
              <c:pt idx="202">
                <c:v>203.000000</c:v>
              </c:pt>
              <c:pt idx="203">
                <c:v>204.000000</c:v>
              </c:pt>
              <c:pt idx="204">
                <c:v>205.000000</c:v>
              </c:pt>
              <c:pt idx="205">
                <c:v>206.000000</c:v>
              </c:pt>
              <c:pt idx="206">
                <c:v>207.000000</c:v>
              </c:pt>
              <c:pt idx="207">
                <c:v>208.000000</c:v>
              </c:pt>
              <c:pt idx="208">
                <c:v>209.000000</c:v>
              </c:pt>
              <c:pt idx="209">
                <c:v>210.000000</c:v>
              </c:pt>
              <c:pt idx="210">
                <c:v>211.000000</c:v>
              </c:pt>
              <c:pt idx="211">
                <c:v>212.000000</c:v>
              </c:pt>
              <c:pt idx="212">
                <c:v>213.000000</c:v>
              </c:pt>
              <c:pt idx="213">
                <c:v>214.000000</c:v>
              </c:pt>
              <c:pt idx="214">
                <c:v>215.000000</c:v>
              </c:pt>
              <c:pt idx="215">
                <c:v>216.000000</c:v>
              </c:pt>
              <c:pt idx="216">
                <c:v>217.000000</c:v>
              </c:pt>
              <c:pt idx="217">
                <c:v>218.000000</c:v>
              </c:pt>
              <c:pt idx="218">
                <c:v>219.000000</c:v>
              </c:pt>
              <c:pt idx="219">
                <c:v>220.000000</c:v>
              </c:pt>
              <c:pt idx="220">
                <c:v>221.000000</c:v>
              </c:pt>
              <c:pt idx="221">
                <c:v>222.000000</c:v>
              </c:pt>
              <c:pt idx="222">
                <c:v>223.000000</c:v>
              </c:pt>
              <c:pt idx="223">
                <c:v>224.000000</c:v>
              </c:pt>
              <c:pt idx="224">
                <c:v>225.000000</c:v>
              </c:pt>
              <c:pt idx="225">
                <c:v>226.000000</c:v>
              </c:pt>
              <c:pt idx="226">
                <c:v>227.000000</c:v>
              </c:pt>
              <c:pt idx="227">
                <c:v>228.000000</c:v>
              </c:pt>
              <c:pt idx="228">
                <c:v>229.000000</c:v>
              </c:pt>
              <c:pt idx="229">
                <c:v>230.000000</c:v>
              </c:pt>
              <c:pt idx="230">
                <c:v>231.000000</c:v>
              </c:pt>
              <c:pt idx="231">
                <c:v>232.000000</c:v>
              </c:pt>
              <c:pt idx="232">
                <c:v>233.000000</c:v>
              </c:pt>
              <c:pt idx="233">
                <c:v>234.000000</c:v>
              </c:pt>
              <c:pt idx="234">
                <c:v>235.000000</c:v>
              </c:pt>
              <c:pt idx="235">
                <c:v>236.000000</c:v>
              </c:pt>
              <c:pt idx="236">
                <c:v>237.000000</c:v>
              </c:pt>
              <c:pt idx="237">
                <c:v>238.000000</c:v>
              </c:pt>
              <c:pt idx="238">
                <c:v>239.000000</c:v>
              </c:pt>
              <c:pt idx="239">
                <c:v>240.000000</c:v>
              </c:pt>
              <c:pt idx="240">
                <c:v>241.000000</c:v>
              </c:pt>
              <c:pt idx="241">
                <c:v>242.000000</c:v>
              </c:pt>
              <c:pt idx="242">
                <c:v>243.000000</c:v>
              </c:pt>
              <c:pt idx="243">
                <c:v>244.000000</c:v>
              </c:pt>
              <c:pt idx="244">
                <c:v>245.000000</c:v>
              </c:pt>
              <c:pt idx="245">
                <c:v>246.000000</c:v>
              </c:pt>
              <c:pt idx="246">
                <c:v>247.000000</c:v>
              </c:pt>
              <c:pt idx="247">
                <c:v>248.000000</c:v>
              </c:pt>
              <c:pt idx="248">
                <c:v>249.000000</c:v>
              </c:pt>
              <c:pt idx="249">
                <c:v>250.000000</c:v>
              </c:pt>
              <c:pt idx="250">
                <c:v>251.000000</c:v>
              </c:pt>
              <c:pt idx="251">
                <c:v>252.000000</c:v>
              </c:pt>
              <c:pt idx="252">
                <c:v>253.000000</c:v>
              </c:pt>
              <c:pt idx="253">
                <c:v>254.000000</c:v>
              </c:pt>
              <c:pt idx="254">
                <c:v>255.000000</c:v>
              </c:pt>
              <c:pt idx="255">
                <c:v>256.000000</c:v>
              </c:pt>
              <c:pt idx="256">
                <c:v>257.000000</c:v>
              </c:pt>
              <c:pt idx="257">
                <c:v>258.000000</c:v>
              </c:pt>
              <c:pt idx="258">
                <c:v>259.000000</c:v>
              </c:pt>
              <c:pt idx="259">
                <c:v>260.000000</c:v>
              </c:pt>
              <c:pt idx="260">
                <c:v>261.000000</c:v>
              </c:pt>
              <c:pt idx="261">
                <c:v>262.000000</c:v>
              </c:pt>
              <c:pt idx="262">
                <c:v>263.000000</c:v>
              </c:pt>
              <c:pt idx="263">
                <c:v>264.000000</c:v>
              </c:pt>
              <c:pt idx="264">
                <c:v>265.000000</c:v>
              </c:pt>
              <c:pt idx="265">
                <c:v>266.000000</c:v>
              </c:pt>
              <c:pt idx="266">
                <c:v>267.000000</c:v>
              </c:pt>
              <c:pt idx="267">
                <c:v>268.000000</c:v>
              </c:pt>
              <c:pt idx="268">
                <c:v>269.000000</c:v>
              </c:pt>
              <c:pt idx="269">
                <c:v>270.000000</c:v>
              </c:pt>
              <c:pt idx="270">
                <c:v>271.000000</c:v>
              </c:pt>
              <c:pt idx="271">
                <c:v>272.000000</c:v>
              </c:pt>
              <c:pt idx="272">
                <c:v>273.000000</c:v>
              </c:pt>
              <c:pt idx="273">
                <c:v>274.000000</c:v>
              </c:pt>
              <c:pt idx="274">
                <c:v>275.000000</c:v>
              </c:pt>
              <c:pt idx="275">
                <c:v>276.000000</c:v>
              </c:pt>
              <c:pt idx="276">
                <c:v>277.000000</c:v>
              </c:pt>
              <c:pt idx="277">
                <c:v>278.000000</c:v>
              </c:pt>
              <c:pt idx="278">
                <c:v>279.000000</c:v>
              </c:pt>
              <c:pt idx="279">
                <c:v>280.000000</c:v>
              </c:pt>
              <c:pt idx="280">
                <c:v>281.000000</c:v>
              </c:pt>
              <c:pt idx="281">
                <c:v>282.000000</c:v>
              </c:pt>
              <c:pt idx="282">
                <c:v>283.000000</c:v>
              </c:pt>
              <c:pt idx="283">
                <c:v>284.000000</c:v>
              </c:pt>
              <c:pt idx="284">
                <c:v>285.000000</c:v>
              </c:pt>
              <c:pt idx="285">
                <c:v>286.000000</c:v>
              </c:pt>
              <c:pt idx="286">
                <c:v>287.000000</c:v>
              </c:pt>
              <c:pt idx="287">
                <c:v>288.000000</c:v>
              </c:pt>
              <c:pt idx="288">
                <c:v>289.000000</c:v>
              </c:pt>
              <c:pt idx="289">
                <c:v>290.000000</c:v>
              </c:pt>
              <c:pt idx="290">
                <c:v>291.000000</c:v>
              </c:pt>
              <c:pt idx="291">
                <c:v>292.000000</c:v>
              </c:pt>
              <c:pt idx="292">
                <c:v>293.000000</c:v>
              </c:pt>
              <c:pt idx="293">
                <c:v>294.000000</c:v>
              </c:pt>
              <c:pt idx="294">
                <c:v>295.000000</c:v>
              </c:pt>
              <c:pt idx="295">
                <c:v>296.000000</c:v>
              </c:pt>
              <c:pt idx="296">
                <c:v>297.000000</c:v>
              </c:pt>
              <c:pt idx="297">
                <c:v>298.000000</c:v>
              </c:pt>
              <c:pt idx="298">
                <c:v>299.000000</c:v>
              </c:pt>
              <c:pt idx="299">
                <c:v>300.000000</c:v>
              </c:pt>
              <c:pt idx="300">
                <c:v>301.000000</c:v>
              </c:pt>
              <c:pt idx="301">
                <c:v>302.000000</c:v>
              </c:pt>
              <c:pt idx="302">
                <c:v>303.000000</c:v>
              </c:pt>
              <c:pt idx="303">
                <c:v>304.000000</c:v>
              </c:pt>
              <c:pt idx="304">
                <c:v>305.000000</c:v>
              </c:pt>
              <c:pt idx="305">
                <c:v>306.000000</c:v>
              </c:pt>
              <c:pt idx="306">
                <c:v>307.000000</c:v>
              </c:pt>
              <c:pt idx="307">
                <c:v>308.000000</c:v>
              </c:pt>
              <c:pt idx="308">
                <c:v>309.000000</c:v>
              </c:pt>
              <c:pt idx="309">
                <c:v>310.000000</c:v>
              </c:pt>
              <c:pt idx="310">
                <c:v>311.000000</c:v>
              </c:pt>
              <c:pt idx="311">
                <c:v>312.000000</c:v>
              </c:pt>
              <c:pt idx="312">
                <c:v>313.000000</c:v>
              </c:pt>
              <c:pt idx="313">
                <c:v>314.000000</c:v>
              </c:pt>
              <c:pt idx="314">
                <c:v>315.000000</c:v>
              </c:pt>
              <c:pt idx="315">
                <c:v>316.000000</c:v>
              </c:pt>
              <c:pt idx="316">
                <c:v>317.000000</c:v>
              </c:pt>
              <c:pt idx="317">
                <c:v>318.000000</c:v>
              </c:pt>
              <c:pt idx="318">
                <c:v>319.000000</c:v>
              </c:pt>
              <c:pt idx="319">
                <c:v>320.000000</c:v>
              </c:pt>
              <c:pt idx="320">
                <c:v>321.000000</c:v>
              </c:pt>
              <c:pt idx="321">
                <c:v>322.000000</c:v>
              </c:pt>
              <c:pt idx="322">
                <c:v>323.000000</c:v>
              </c:pt>
              <c:pt idx="323">
                <c:v>324.000000</c:v>
              </c:pt>
              <c:pt idx="324">
                <c:v>325.000000</c:v>
              </c:pt>
              <c:pt idx="325">
                <c:v>326.000000</c:v>
              </c:pt>
              <c:pt idx="326">
                <c:v>327.000000</c:v>
              </c:pt>
              <c:pt idx="327">
                <c:v>328.000000</c:v>
              </c:pt>
              <c:pt idx="328">
                <c:v>329.000000</c:v>
              </c:pt>
              <c:pt idx="329">
                <c:v>330.000000</c:v>
              </c:pt>
              <c:pt idx="330">
                <c:v>331.000000</c:v>
              </c:pt>
              <c:pt idx="331">
                <c:v>332.000000</c:v>
              </c:pt>
              <c:pt idx="332">
                <c:v>333.000000</c:v>
              </c:pt>
              <c:pt idx="333">
                <c:v>334.000000</c:v>
              </c:pt>
              <c:pt idx="334">
                <c:v>335.000000</c:v>
              </c:pt>
              <c:pt idx="335">
                <c:v>336.000000</c:v>
              </c:pt>
              <c:pt idx="336">
                <c:v>337.000000</c:v>
              </c:pt>
              <c:pt idx="337">
                <c:v>338.000000</c:v>
              </c:pt>
              <c:pt idx="338">
                <c:v>339.000000</c:v>
              </c:pt>
              <c:pt idx="339">
                <c:v>340.000000</c:v>
              </c:pt>
              <c:pt idx="340">
                <c:v>341.000000</c:v>
              </c:pt>
              <c:pt idx="341">
                <c:v>342.000000</c:v>
              </c:pt>
              <c:pt idx="342">
                <c:v>343.000000</c:v>
              </c:pt>
              <c:pt idx="343">
                <c:v>344.000000</c:v>
              </c:pt>
              <c:pt idx="344">
                <c:v>345.000000</c:v>
              </c:pt>
              <c:pt idx="345">
                <c:v>346.000000</c:v>
              </c:pt>
              <c:pt idx="346">
                <c:v>347.000000</c:v>
              </c:pt>
              <c:pt idx="347">
                <c:v>348.000000</c:v>
              </c:pt>
              <c:pt idx="348">
                <c:v>349.000000</c:v>
              </c:pt>
              <c:pt idx="349">
                <c:v>350.000000</c:v>
              </c:pt>
              <c:pt idx="350">
                <c:v>351.000000</c:v>
              </c:pt>
              <c:pt idx="351">
                <c:v>352.000000</c:v>
              </c:pt>
              <c:pt idx="352">
                <c:v>353.000000</c:v>
              </c:pt>
              <c:pt idx="353">
                <c:v>354.000000</c:v>
              </c:pt>
              <c:pt idx="354">
                <c:v>355.000000</c:v>
              </c:pt>
              <c:pt idx="355">
                <c:v>356.000000</c:v>
              </c:pt>
              <c:pt idx="356">
                <c:v>357.000000</c:v>
              </c:pt>
              <c:pt idx="357">
                <c:v>358.000000</c:v>
              </c:pt>
              <c:pt idx="358">
                <c:v>359.000000</c:v>
              </c:pt>
              <c:pt idx="359">
                <c:v>360.000000</c:v>
              </c:pt>
              <c:pt idx="360">
                <c:v>361.000000</c:v>
              </c:pt>
              <c:pt idx="361">
                <c:v>362.000000</c:v>
              </c:pt>
              <c:pt idx="362">
                <c:v>363.000000</c:v>
              </c:pt>
              <c:pt idx="363">
                <c:v>364.000000</c:v>
              </c:pt>
              <c:pt idx="364">
                <c:v>365.000000</c:v>
              </c:pt>
              <c:pt idx="365">
                <c:v>366.000000</c:v>
              </c:pt>
              <c:pt idx="366">
                <c:v>367.000000</c:v>
              </c:pt>
              <c:pt idx="367">
                <c:v>368.000000</c:v>
              </c:pt>
              <c:pt idx="368">
                <c:v>369.000000</c:v>
              </c:pt>
              <c:pt idx="369">
                <c:v>370.000000</c:v>
              </c:pt>
              <c:pt idx="370">
                <c:v>371.000000</c:v>
              </c:pt>
              <c:pt idx="371">
                <c:v>372.000000</c:v>
              </c:pt>
              <c:pt idx="372">
                <c:v>373.000000</c:v>
              </c:pt>
              <c:pt idx="373">
                <c:v>374.000000</c:v>
              </c:pt>
              <c:pt idx="374">
                <c:v>375.000000</c:v>
              </c:pt>
              <c:pt idx="375">
                <c:v>376.000000</c:v>
              </c:pt>
              <c:pt idx="376">
                <c:v>377.000000</c:v>
              </c:pt>
              <c:pt idx="377">
                <c:v>378.000000</c:v>
              </c:pt>
              <c:pt idx="378">
                <c:v>379.000000</c:v>
              </c:pt>
              <c:pt idx="379">
                <c:v>380.000000</c:v>
              </c:pt>
              <c:pt idx="380">
                <c:v>381.000000</c:v>
              </c:pt>
              <c:pt idx="381">
                <c:v>382.000000</c:v>
              </c:pt>
              <c:pt idx="382">
                <c:v>383.000000</c:v>
              </c:pt>
              <c:pt idx="383">
                <c:v>384.000000</c:v>
              </c:pt>
              <c:pt idx="384">
                <c:v>385.000000</c:v>
              </c:pt>
              <c:pt idx="385">
                <c:v>386.000000</c:v>
              </c:pt>
              <c:pt idx="386">
                <c:v>387.000000</c:v>
              </c:pt>
              <c:pt idx="387">
                <c:v>388.000000</c:v>
              </c:pt>
              <c:pt idx="388">
                <c:v>389.000000</c:v>
              </c:pt>
              <c:pt idx="389">
                <c:v>390.000000</c:v>
              </c:pt>
              <c:pt idx="390">
                <c:v>391.000000</c:v>
              </c:pt>
              <c:pt idx="391">
                <c:v>392.000000</c:v>
              </c:pt>
              <c:pt idx="392">
                <c:v>393.000000</c:v>
              </c:pt>
              <c:pt idx="393">
                <c:v>394.000000</c:v>
              </c:pt>
              <c:pt idx="394">
                <c:v>395.000000</c:v>
              </c:pt>
              <c:pt idx="395">
                <c:v>396.000000</c:v>
              </c:pt>
              <c:pt idx="396">
                <c:v>397.000000</c:v>
              </c:pt>
              <c:pt idx="397">
                <c:v>398.000000</c:v>
              </c:pt>
              <c:pt idx="398">
                <c:v>399.000000</c:v>
              </c:pt>
              <c:pt idx="399">
                <c:v>400.000000</c:v>
              </c:pt>
              <c:pt idx="400">
                <c:v>401.000000</c:v>
              </c:pt>
              <c:pt idx="401">
                <c:v>402.000000</c:v>
              </c:pt>
              <c:pt idx="402">
                <c:v>403.000000</c:v>
              </c:pt>
              <c:pt idx="403">
                <c:v>404.000000</c:v>
              </c:pt>
              <c:pt idx="404">
                <c:v>405.000000</c:v>
              </c:pt>
              <c:pt idx="405">
                <c:v>406.000000</c:v>
              </c:pt>
              <c:pt idx="406">
                <c:v>407.000000</c:v>
              </c:pt>
              <c:pt idx="407">
                <c:v>408.000000</c:v>
              </c:pt>
              <c:pt idx="408">
                <c:v>409.000000</c:v>
              </c:pt>
              <c:pt idx="409">
                <c:v>410.000000</c:v>
              </c:pt>
              <c:pt idx="410">
                <c:v>411.000000</c:v>
              </c:pt>
              <c:pt idx="411">
                <c:v>412.000000</c:v>
              </c:pt>
              <c:pt idx="412">
                <c:v>413.000000</c:v>
              </c:pt>
              <c:pt idx="413">
                <c:v>414.000000</c:v>
              </c:pt>
              <c:pt idx="414">
                <c:v>415.000000</c:v>
              </c:pt>
              <c:pt idx="415">
                <c:v>416.000000</c:v>
              </c:pt>
              <c:pt idx="416">
                <c:v>417.000000</c:v>
              </c:pt>
              <c:pt idx="417">
                <c:v>418.000000</c:v>
              </c:pt>
              <c:pt idx="418">
                <c:v>419.000000</c:v>
              </c:pt>
              <c:pt idx="419">
                <c:v>420.000000</c:v>
              </c:pt>
              <c:pt idx="420">
                <c:v>421.000000</c:v>
              </c:pt>
              <c:pt idx="421">
                <c:v>422.000000</c:v>
              </c:pt>
              <c:pt idx="422">
                <c:v>423.000000</c:v>
              </c:pt>
              <c:pt idx="423">
                <c:v>424.000000</c:v>
              </c:pt>
              <c:pt idx="424">
                <c:v>425.000000</c:v>
              </c:pt>
              <c:pt idx="425">
                <c:v>426.000000</c:v>
              </c:pt>
              <c:pt idx="426">
                <c:v>427.000000</c:v>
              </c:pt>
              <c:pt idx="427">
                <c:v>428.000000</c:v>
              </c:pt>
              <c:pt idx="428">
                <c:v>429.000000</c:v>
              </c:pt>
              <c:pt idx="429">
                <c:v>430.000000</c:v>
              </c:pt>
              <c:pt idx="430">
                <c:v>431.000000</c:v>
              </c:pt>
              <c:pt idx="431">
                <c:v>432.000000</c:v>
              </c:pt>
              <c:pt idx="432">
                <c:v>433.000000</c:v>
              </c:pt>
              <c:pt idx="433">
                <c:v>434.000000</c:v>
              </c:pt>
              <c:pt idx="434">
                <c:v>435.000000</c:v>
              </c:pt>
              <c:pt idx="435">
                <c:v>436.000000</c:v>
              </c:pt>
              <c:pt idx="436">
                <c:v>437.000000</c:v>
              </c:pt>
              <c:pt idx="437">
                <c:v>438.000000</c:v>
              </c:pt>
              <c:pt idx="438">
                <c:v>439.000000</c:v>
              </c:pt>
              <c:pt idx="439">
                <c:v>440.000000</c:v>
              </c:pt>
              <c:pt idx="440">
                <c:v>441.000000</c:v>
              </c:pt>
              <c:pt idx="441">
                <c:v>442.000000</c:v>
              </c:pt>
              <c:pt idx="442">
                <c:v>443.000000</c:v>
              </c:pt>
              <c:pt idx="443">
                <c:v>444.000000</c:v>
              </c:pt>
              <c:pt idx="444">
                <c:v>445.000000</c:v>
              </c:pt>
              <c:pt idx="445">
                <c:v>446.000000</c:v>
              </c:pt>
              <c:pt idx="446">
                <c:v>447.000000</c:v>
              </c:pt>
              <c:pt idx="447">
                <c:v>448.000000</c:v>
              </c:pt>
              <c:pt idx="448">
                <c:v>449.000000</c:v>
              </c:pt>
              <c:pt idx="449">
                <c:v>450.000000</c:v>
              </c:pt>
              <c:pt idx="450">
                <c:v>451.000000</c:v>
              </c:pt>
              <c:pt idx="451">
                <c:v>452.000000</c:v>
              </c:pt>
              <c:pt idx="452">
                <c:v>453.000000</c:v>
              </c:pt>
              <c:pt idx="453">
                <c:v>454.000000</c:v>
              </c:pt>
              <c:pt idx="454">
                <c:v>455.000000</c:v>
              </c:pt>
              <c:pt idx="455">
                <c:v>456.000000</c:v>
              </c:pt>
              <c:pt idx="456">
                <c:v>457.000000</c:v>
              </c:pt>
              <c:pt idx="457">
                <c:v>458.000000</c:v>
              </c:pt>
              <c:pt idx="458">
                <c:v>459.000000</c:v>
              </c:pt>
              <c:pt idx="459">
                <c:v>460.000000</c:v>
              </c:pt>
              <c:pt idx="460">
                <c:v>461.000000</c:v>
              </c:pt>
              <c:pt idx="461">
                <c:v>462.000000</c:v>
              </c:pt>
              <c:pt idx="462">
                <c:v>463.000000</c:v>
              </c:pt>
              <c:pt idx="463">
                <c:v>464.000000</c:v>
              </c:pt>
              <c:pt idx="464">
                <c:v>465.000000</c:v>
              </c:pt>
              <c:pt idx="465">
                <c:v>466.000000</c:v>
              </c:pt>
              <c:pt idx="466">
                <c:v>467.000000</c:v>
              </c:pt>
              <c:pt idx="467">
                <c:v>468.000000</c:v>
              </c:pt>
              <c:pt idx="468">
                <c:v>469.000000</c:v>
              </c:pt>
              <c:pt idx="469">
                <c:v>470.000000</c:v>
              </c:pt>
              <c:pt idx="470">
                <c:v>471.000000</c:v>
              </c:pt>
              <c:pt idx="471">
                <c:v>472.000000</c:v>
              </c:pt>
              <c:pt idx="472">
                <c:v>473.000000</c:v>
              </c:pt>
              <c:pt idx="473">
                <c:v>474.000000</c:v>
              </c:pt>
              <c:pt idx="474">
                <c:v>475.000000</c:v>
              </c:pt>
              <c:pt idx="475">
                <c:v>476.000000</c:v>
              </c:pt>
              <c:pt idx="476">
                <c:v>477.000000</c:v>
              </c:pt>
              <c:pt idx="477">
                <c:v>478.000000</c:v>
              </c:pt>
              <c:pt idx="478">
                <c:v>479.000000</c:v>
              </c:pt>
              <c:pt idx="479">
                <c:v>480.000000</c:v>
              </c:pt>
              <c:pt idx="480">
                <c:v>481.000000</c:v>
              </c:pt>
              <c:pt idx="481">
                <c:v>482.000000</c:v>
              </c:pt>
              <c:pt idx="482">
                <c:v>483.000000</c:v>
              </c:pt>
              <c:pt idx="483">
                <c:v>484.000000</c:v>
              </c:pt>
              <c:pt idx="484">
                <c:v>485.000000</c:v>
              </c:pt>
              <c:pt idx="485">
                <c:v>486.000000</c:v>
              </c:pt>
              <c:pt idx="486">
                <c:v>487.000000</c:v>
              </c:pt>
              <c:pt idx="487">
                <c:v>488.000000</c:v>
              </c:pt>
              <c:pt idx="488">
                <c:v>489.000000</c:v>
              </c:pt>
              <c:pt idx="489">
                <c:v>490.000000</c:v>
              </c:pt>
              <c:pt idx="490">
                <c:v>491.000000</c:v>
              </c:pt>
              <c:pt idx="491">
                <c:v>492.000000</c:v>
              </c:pt>
              <c:pt idx="492">
                <c:v>493.000000</c:v>
              </c:pt>
              <c:pt idx="493">
                <c:v>494.000000</c:v>
              </c:pt>
              <c:pt idx="494">
                <c:v>495.000000</c:v>
              </c:pt>
              <c:pt idx="495">
                <c:v>496.000000</c:v>
              </c:pt>
              <c:pt idx="496">
                <c:v>497.000000</c:v>
              </c:pt>
              <c:pt idx="497">
                <c:v>498.000000</c:v>
              </c:pt>
              <c:pt idx="498">
                <c:v>499.000000</c:v>
              </c:pt>
              <c:pt idx="499">
                <c:v>500.000000</c:v>
              </c:pt>
              <c:pt idx="500">
                <c:v>501.000000</c:v>
              </c:pt>
              <c:pt idx="501">
                <c:v>502.000000</c:v>
              </c:pt>
              <c:pt idx="502">
                <c:v>503.000000</c:v>
              </c:pt>
              <c:pt idx="503">
                <c:v>504.000000</c:v>
              </c:pt>
              <c:pt idx="504">
                <c:v>505.000000</c:v>
              </c:pt>
              <c:pt idx="505">
                <c:v>506.000000</c:v>
              </c:pt>
              <c:pt idx="506">
                <c:v>507.000000</c:v>
              </c:pt>
              <c:pt idx="507">
                <c:v>508.000000</c:v>
              </c:pt>
              <c:pt idx="508">
                <c:v>509.000000</c:v>
              </c:pt>
              <c:pt idx="509">
                <c:v>510.000000</c:v>
              </c:pt>
              <c:pt idx="510">
                <c:v>511.000000</c:v>
              </c:pt>
              <c:pt idx="511">
                <c:v>512.000000</c:v>
              </c:pt>
              <c:pt idx="512">
                <c:v>513.000000</c:v>
              </c:pt>
              <c:pt idx="513">
                <c:v>514.000000</c:v>
              </c:pt>
              <c:pt idx="514">
                <c:v>515.000000</c:v>
              </c:pt>
              <c:pt idx="515">
                <c:v>516.000000</c:v>
              </c:pt>
              <c:pt idx="516">
                <c:v>517.000000</c:v>
              </c:pt>
              <c:pt idx="517">
                <c:v>518.000000</c:v>
              </c:pt>
              <c:pt idx="518">
                <c:v>519.000000</c:v>
              </c:pt>
              <c:pt idx="519">
                <c:v>520.000000</c:v>
              </c:pt>
              <c:pt idx="520">
                <c:v>521.000000</c:v>
              </c:pt>
              <c:pt idx="521">
                <c:v>522.000000</c:v>
              </c:pt>
              <c:pt idx="522">
                <c:v>523.000000</c:v>
              </c:pt>
              <c:pt idx="523">
                <c:v>524.000000</c:v>
              </c:pt>
              <c:pt idx="524">
                <c:v>525.000000</c:v>
              </c:pt>
              <c:pt idx="525">
                <c:v>526.000000</c:v>
              </c:pt>
              <c:pt idx="526">
                <c:v>527.000000</c:v>
              </c:pt>
              <c:pt idx="527">
                <c:v>528.000000</c:v>
              </c:pt>
              <c:pt idx="528">
                <c:v>529.000000</c:v>
              </c:pt>
              <c:pt idx="529">
                <c:v>530.000000</c:v>
              </c:pt>
              <c:pt idx="530">
                <c:v>531.000000</c:v>
              </c:pt>
              <c:pt idx="531">
                <c:v>532.000000</c:v>
              </c:pt>
              <c:pt idx="532">
                <c:v>533.000000</c:v>
              </c:pt>
              <c:pt idx="533">
                <c:v>534.000000</c:v>
              </c:pt>
              <c:pt idx="534">
                <c:v>535.000000</c:v>
              </c:pt>
              <c:pt idx="535">
                <c:v>536.000000</c:v>
              </c:pt>
              <c:pt idx="536">
                <c:v>537.000000</c:v>
              </c:pt>
              <c:pt idx="537">
                <c:v>538.000000</c:v>
              </c:pt>
              <c:pt idx="538">
                <c:v>539.000000</c:v>
              </c:pt>
              <c:pt idx="539">
                <c:v>540.000000</c:v>
              </c:pt>
              <c:pt idx="540">
                <c:v>541.000000</c:v>
              </c:pt>
              <c:pt idx="541">
                <c:v>542.000000</c:v>
              </c:pt>
              <c:pt idx="542">
                <c:v>543.000000</c:v>
              </c:pt>
              <c:pt idx="543">
                <c:v>544.000000</c:v>
              </c:pt>
              <c:pt idx="544">
                <c:v>545.000000</c:v>
              </c:pt>
              <c:pt idx="545">
                <c:v>546.000000</c:v>
              </c:pt>
              <c:pt idx="546">
                <c:v>547.000000</c:v>
              </c:pt>
              <c:pt idx="547">
                <c:v>548.000000</c:v>
              </c:pt>
              <c:pt idx="548">
                <c:v>549.000000</c:v>
              </c:pt>
              <c:pt idx="549">
                <c:v>550.000000</c:v>
              </c:pt>
              <c:pt idx="550">
                <c:v>551.000000</c:v>
              </c:pt>
              <c:pt idx="551">
                <c:v>552.000000</c:v>
              </c:pt>
              <c:pt idx="552">
                <c:v>553.000000</c:v>
              </c:pt>
              <c:pt idx="553">
                <c:v>554.000000</c:v>
              </c:pt>
              <c:pt idx="554">
                <c:v>555.000000</c:v>
              </c:pt>
              <c:pt idx="555">
                <c:v>556.000000</c:v>
              </c:pt>
              <c:pt idx="556">
                <c:v>557.000000</c:v>
              </c:pt>
              <c:pt idx="557">
                <c:v>558.000000</c:v>
              </c:pt>
              <c:pt idx="558">
                <c:v>559.000000</c:v>
              </c:pt>
              <c:pt idx="559">
                <c:v>560.000000</c:v>
              </c:pt>
              <c:pt idx="560">
                <c:v>561.000000</c:v>
              </c:pt>
              <c:pt idx="561">
                <c:v>562.000000</c:v>
              </c:pt>
              <c:pt idx="562">
                <c:v>563.000000</c:v>
              </c:pt>
              <c:pt idx="563">
                <c:v>564.000000</c:v>
              </c:pt>
              <c:pt idx="564">
                <c:v>565.000000</c:v>
              </c:pt>
              <c:pt idx="565">
                <c:v>566.000000</c:v>
              </c:pt>
              <c:pt idx="566">
                <c:v>567.000000</c:v>
              </c:pt>
              <c:pt idx="567">
                <c:v>568.000000</c:v>
              </c:pt>
              <c:pt idx="568">
                <c:v>569.000000</c:v>
              </c:pt>
              <c:pt idx="569">
                <c:v>570.000000</c:v>
              </c:pt>
              <c:pt idx="570">
                <c:v>571.000000</c:v>
              </c:pt>
              <c:pt idx="571">
                <c:v>572.000000</c:v>
              </c:pt>
              <c:pt idx="572">
                <c:v>573.000000</c:v>
              </c:pt>
              <c:pt idx="573">
                <c:v>574.000000</c:v>
              </c:pt>
              <c:pt idx="574">
                <c:v>575.000000</c:v>
              </c:pt>
              <c:pt idx="575">
                <c:v>576.000000</c:v>
              </c:pt>
              <c:pt idx="576">
                <c:v>577.000000</c:v>
              </c:pt>
              <c:pt idx="577">
                <c:v>578.000000</c:v>
              </c:pt>
              <c:pt idx="578">
                <c:v>579.000000</c:v>
              </c:pt>
              <c:pt idx="579">
                <c:v>580.000000</c:v>
              </c:pt>
              <c:pt idx="580">
                <c:v>581.000000</c:v>
              </c:pt>
              <c:pt idx="581">
                <c:v>582.000000</c:v>
              </c:pt>
              <c:pt idx="582">
                <c:v>583.000000</c:v>
              </c:pt>
              <c:pt idx="583">
                <c:v>584.000000</c:v>
              </c:pt>
              <c:pt idx="584">
                <c:v>585.000000</c:v>
              </c:pt>
              <c:pt idx="585">
                <c:v>586.000000</c:v>
              </c:pt>
              <c:pt idx="586">
                <c:v>587.000000</c:v>
              </c:pt>
              <c:pt idx="587">
                <c:v>588.000000</c:v>
              </c:pt>
              <c:pt idx="588">
                <c:v>589.000000</c:v>
              </c:pt>
              <c:pt idx="589">
                <c:v>590.000000</c:v>
              </c:pt>
              <c:pt idx="590">
                <c:v>591.000000</c:v>
              </c:pt>
              <c:pt idx="591">
                <c:v>592.000000</c:v>
              </c:pt>
              <c:pt idx="592">
                <c:v>593.000000</c:v>
              </c:pt>
              <c:pt idx="593">
                <c:v>594.000000</c:v>
              </c:pt>
              <c:pt idx="594">
                <c:v>595.000000</c:v>
              </c:pt>
              <c:pt idx="595">
                <c:v>596.000000</c:v>
              </c:pt>
              <c:pt idx="596">
                <c:v>597.000000</c:v>
              </c:pt>
              <c:pt idx="597">
                <c:v>598.000000</c:v>
              </c:pt>
              <c:pt idx="598">
                <c:v>599.000000</c:v>
              </c:pt>
              <c:pt idx="599">
                <c:v>600.000000</c:v>
              </c:pt>
            </c:numLit>
          </c:xVal>
          <c:yVal>
            <c:numRef>
              <c:f>'Sheet1'!$S$12:$S$611</c:f>
              <c:numCache>
                <c:ptCount val="600"/>
                <c:pt idx="0">
                  <c:v>-5.000000</c:v>
                </c:pt>
                <c:pt idx="1">
                  <c:v>-5.000000</c:v>
                </c:pt>
                <c:pt idx="2">
                  <c:v>-5.000000</c:v>
                </c:pt>
                <c:pt idx="3">
                  <c:v>-5.000000</c:v>
                </c:pt>
                <c:pt idx="4">
                  <c:v>-5.000000</c:v>
                </c:pt>
                <c:pt idx="5">
                  <c:v>-5.000000</c:v>
                </c:pt>
                <c:pt idx="6">
                  <c:v>-5.000000</c:v>
                </c:pt>
                <c:pt idx="7">
                  <c:v>-5.000000</c:v>
                </c:pt>
                <c:pt idx="8">
                  <c:v>-5.000000</c:v>
                </c:pt>
                <c:pt idx="9">
                  <c:v>-5.000000</c:v>
                </c:pt>
                <c:pt idx="10">
                  <c:v>-5.000000</c:v>
                </c:pt>
                <c:pt idx="11">
                  <c:v>-5.000000</c:v>
                </c:pt>
                <c:pt idx="12">
                  <c:v>-5.000000</c:v>
                </c:pt>
                <c:pt idx="13">
                  <c:v>-5.000000</c:v>
                </c:pt>
                <c:pt idx="14">
                  <c:v>-5.000000</c:v>
                </c:pt>
                <c:pt idx="15">
                  <c:v>-5.000000</c:v>
                </c:pt>
                <c:pt idx="16">
                  <c:v>-5.000000</c:v>
                </c:pt>
                <c:pt idx="17">
                  <c:v>-5.000000</c:v>
                </c:pt>
                <c:pt idx="18">
                  <c:v>-5.000000</c:v>
                </c:pt>
                <c:pt idx="19">
                  <c:v>-5.000000</c:v>
                </c:pt>
                <c:pt idx="20">
                  <c:v>-5.000000</c:v>
                </c:pt>
                <c:pt idx="21">
                  <c:v>-5.000000</c:v>
                </c:pt>
                <c:pt idx="22">
                  <c:v>-5.000000</c:v>
                </c:pt>
                <c:pt idx="23">
                  <c:v>-5.000000</c:v>
                </c:pt>
                <c:pt idx="24">
                  <c:v>-5.000000</c:v>
                </c:pt>
                <c:pt idx="25">
                  <c:v>-5.000000</c:v>
                </c:pt>
                <c:pt idx="26">
                  <c:v>-5.000000</c:v>
                </c:pt>
                <c:pt idx="27">
                  <c:v>-5.000000</c:v>
                </c:pt>
                <c:pt idx="28">
                  <c:v>-5.000000</c:v>
                </c:pt>
                <c:pt idx="29">
                  <c:v>-5.000000</c:v>
                </c:pt>
                <c:pt idx="30">
                  <c:v>-5.000000</c:v>
                </c:pt>
                <c:pt idx="31">
                  <c:v>-5.000000</c:v>
                </c:pt>
                <c:pt idx="32">
                  <c:v>-5.000000</c:v>
                </c:pt>
                <c:pt idx="33">
                  <c:v>-5.000000</c:v>
                </c:pt>
                <c:pt idx="34">
                  <c:v>-5.000000</c:v>
                </c:pt>
                <c:pt idx="35">
                  <c:v>-5.000000</c:v>
                </c:pt>
                <c:pt idx="36">
                  <c:v>-5.000000</c:v>
                </c:pt>
                <c:pt idx="37">
                  <c:v>-5.000000</c:v>
                </c:pt>
                <c:pt idx="38">
                  <c:v>-5.000000</c:v>
                </c:pt>
                <c:pt idx="39">
                  <c:v>-5.000000</c:v>
                </c:pt>
                <c:pt idx="40">
                  <c:v>-5.000000</c:v>
                </c:pt>
                <c:pt idx="41">
                  <c:v>-5.000000</c:v>
                </c:pt>
                <c:pt idx="42">
                  <c:v>-5.000000</c:v>
                </c:pt>
                <c:pt idx="43">
                  <c:v>-5.000000</c:v>
                </c:pt>
                <c:pt idx="44">
                  <c:v>-5.000000</c:v>
                </c:pt>
                <c:pt idx="45">
                  <c:v>-5.000000</c:v>
                </c:pt>
                <c:pt idx="46">
                  <c:v>-5.000000</c:v>
                </c:pt>
                <c:pt idx="47">
                  <c:v>-5.000000</c:v>
                </c:pt>
                <c:pt idx="48">
                  <c:v>-5.000000</c:v>
                </c:pt>
                <c:pt idx="49">
                  <c:v>-5.000000</c:v>
                </c:pt>
                <c:pt idx="50">
                  <c:v>-5.000000</c:v>
                </c:pt>
                <c:pt idx="51">
                  <c:v>-5.000000</c:v>
                </c:pt>
                <c:pt idx="52">
                  <c:v>-5.000000</c:v>
                </c:pt>
                <c:pt idx="53">
                  <c:v>-5.000000</c:v>
                </c:pt>
                <c:pt idx="54">
                  <c:v>-5.000000</c:v>
                </c:pt>
                <c:pt idx="55">
                  <c:v>-5.000000</c:v>
                </c:pt>
                <c:pt idx="56">
                  <c:v>-5.000000</c:v>
                </c:pt>
                <c:pt idx="57">
                  <c:v>-5.000000</c:v>
                </c:pt>
                <c:pt idx="58">
                  <c:v>-5.000000</c:v>
                </c:pt>
                <c:pt idx="59">
                  <c:v>-5.000000</c:v>
                </c:pt>
                <c:pt idx="60">
                  <c:v>-5.000000</c:v>
                </c:pt>
                <c:pt idx="61">
                  <c:v>-5.000000</c:v>
                </c:pt>
                <c:pt idx="62">
                  <c:v>-5.000000</c:v>
                </c:pt>
                <c:pt idx="63">
                  <c:v>-5.000000</c:v>
                </c:pt>
                <c:pt idx="64">
                  <c:v>-5.000000</c:v>
                </c:pt>
                <c:pt idx="65">
                  <c:v>-5.000000</c:v>
                </c:pt>
                <c:pt idx="66">
                  <c:v>-5.000000</c:v>
                </c:pt>
                <c:pt idx="67">
                  <c:v>-5.000000</c:v>
                </c:pt>
                <c:pt idx="68">
                  <c:v>-5.000000</c:v>
                </c:pt>
                <c:pt idx="69">
                  <c:v>-5.000000</c:v>
                </c:pt>
                <c:pt idx="70">
                  <c:v>-5.000000</c:v>
                </c:pt>
                <c:pt idx="71">
                  <c:v>-5.000000</c:v>
                </c:pt>
                <c:pt idx="72">
                  <c:v>-5.000000</c:v>
                </c:pt>
                <c:pt idx="73">
                  <c:v>-5.000000</c:v>
                </c:pt>
                <c:pt idx="74">
                  <c:v>-5.000000</c:v>
                </c:pt>
                <c:pt idx="75">
                  <c:v>-5.000000</c:v>
                </c:pt>
                <c:pt idx="76">
                  <c:v>-5.000000</c:v>
                </c:pt>
                <c:pt idx="77">
                  <c:v>-5.000000</c:v>
                </c:pt>
                <c:pt idx="78">
                  <c:v>-5.000000</c:v>
                </c:pt>
                <c:pt idx="79">
                  <c:v>-5.000000</c:v>
                </c:pt>
                <c:pt idx="80">
                  <c:v>-5.000000</c:v>
                </c:pt>
                <c:pt idx="81">
                  <c:v>-5.000000</c:v>
                </c:pt>
                <c:pt idx="82">
                  <c:v>-5.000000</c:v>
                </c:pt>
                <c:pt idx="83">
                  <c:v>-5.000000</c:v>
                </c:pt>
                <c:pt idx="84">
                  <c:v>-5.000000</c:v>
                </c:pt>
                <c:pt idx="85">
                  <c:v>-5.000000</c:v>
                </c:pt>
                <c:pt idx="86">
                  <c:v>-5.000000</c:v>
                </c:pt>
                <c:pt idx="87">
                  <c:v>-5.000000</c:v>
                </c:pt>
                <c:pt idx="88">
                  <c:v>-5.000000</c:v>
                </c:pt>
                <c:pt idx="89">
                  <c:v>-5.000000</c:v>
                </c:pt>
                <c:pt idx="90">
                  <c:v>-5.000000</c:v>
                </c:pt>
                <c:pt idx="91">
                  <c:v>-5.000000</c:v>
                </c:pt>
                <c:pt idx="92">
                  <c:v>-5.000000</c:v>
                </c:pt>
                <c:pt idx="93">
                  <c:v>-5.000000</c:v>
                </c:pt>
                <c:pt idx="94">
                  <c:v>-5.000000</c:v>
                </c:pt>
                <c:pt idx="95">
                  <c:v>-5.000000</c:v>
                </c:pt>
                <c:pt idx="96">
                  <c:v>-5.000000</c:v>
                </c:pt>
                <c:pt idx="97">
                  <c:v>-5.000000</c:v>
                </c:pt>
                <c:pt idx="98">
                  <c:v>-5.000000</c:v>
                </c:pt>
                <c:pt idx="99">
                  <c:v>-5.000000</c:v>
                </c:pt>
                <c:pt idx="100">
                  <c:v>-5.000000</c:v>
                </c:pt>
                <c:pt idx="101">
                  <c:v>-5.000000</c:v>
                </c:pt>
                <c:pt idx="102">
                  <c:v>-5.000000</c:v>
                </c:pt>
                <c:pt idx="103">
                  <c:v>-5.000000</c:v>
                </c:pt>
                <c:pt idx="104">
                  <c:v>-5.000000</c:v>
                </c:pt>
                <c:pt idx="105">
                  <c:v>-5.000000</c:v>
                </c:pt>
                <c:pt idx="106">
                  <c:v>-5.000000</c:v>
                </c:pt>
                <c:pt idx="107">
                  <c:v>-5.000000</c:v>
                </c:pt>
                <c:pt idx="108">
                  <c:v>-5.000000</c:v>
                </c:pt>
                <c:pt idx="109">
                  <c:v>-5.000000</c:v>
                </c:pt>
                <c:pt idx="110">
                  <c:v>-5.000000</c:v>
                </c:pt>
                <c:pt idx="111">
                  <c:v>-5.000000</c:v>
                </c:pt>
                <c:pt idx="112">
                  <c:v>-5.000000</c:v>
                </c:pt>
                <c:pt idx="113">
                  <c:v>-5.000000</c:v>
                </c:pt>
                <c:pt idx="114">
                  <c:v>-5.000000</c:v>
                </c:pt>
                <c:pt idx="115">
                  <c:v>-5.000000</c:v>
                </c:pt>
                <c:pt idx="116">
                  <c:v>-5.000000</c:v>
                </c:pt>
                <c:pt idx="117">
                  <c:v>-5.000000</c:v>
                </c:pt>
                <c:pt idx="118">
                  <c:v>-5.000000</c:v>
                </c:pt>
                <c:pt idx="119">
                  <c:v>-5.000000</c:v>
                </c:pt>
                <c:pt idx="120">
                  <c:v>-5.000000</c:v>
                </c:pt>
                <c:pt idx="121">
                  <c:v>-5.000000</c:v>
                </c:pt>
                <c:pt idx="122">
                  <c:v>-5.000000</c:v>
                </c:pt>
                <c:pt idx="123">
                  <c:v>-5.000000</c:v>
                </c:pt>
                <c:pt idx="124">
                  <c:v>-5.000000</c:v>
                </c:pt>
                <c:pt idx="125">
                  <c:v>-5.000000</c:v>
                </c:pt>
                <c:pt idx="126">
                  <c:v>-5.000000</c:v>
                </c:pt>
                <c:pt idx="127">
                  <c:v>-5.000000</c:v>
                </c:pt>
                <c:pt idx="128">
                  <c:v>-5.000000</c:v>
                </c:pt>
                <c:pt idx="129">
                  <c:v>-5.000000</c:v>
                </c:pt>
                <c:pt idx="130">
                  <c:v>-5.000000</c:v>
                </c:pt>
                <c:pt idx="131">
                  <c:v>-5.000000</c:v>
                </c:pt>
                <c:pt idx="132">
                  <c:v>-5.000000</c:v>
                </c:pt>
                <c:pt idx="133">
                  <c:v>-5.000000</c:v>
                </c:pt>
                <c:pt idx="134">
                  <c:v>-5.000000</c:v>
                </c:pt>
                <c:pt idx="135">
                  <c:v>-5.000000</c:v>
                </c:pt>
                <c:pt idx="136">
                  <c:v>-5.000000</c:v>
                </c:pt>
                <c:pt idx="137">
                  <c:v>-5.000000</c:v>
                </c:pt>
                <c:pt idx="138">
                  <c:v>-5.000000</c:v>
                </c:pt>
                <c:pt idx="139">
                  <c:v>-5.000000</c:v>
                </c:pt>
                <c:pt idx="140">
                  <c:v>-5.000000</c:v>
                </c:pt>
                <c:pt idx="141">
                  <c:v>-5.000000</c:v>
                </c:pt>
                <c:pt idx="142">
                  <c:v>-5.000000</c:v>
                </c:pt>
                <c:pt idx="143">
                  <c:v>-5.000000</c:v>
                </c:pt>
                <c:pt idx="144">
                  <c:v>-5.000000</c:v>
                </c:pt>
                <c:pt idx="145">
                  <c:v>-5.000000</c:v>
                </c:pt>
                <c:pt idx="146">
                  <c:v>-5.000000</c:v>
                </c:pt>
                <c:pt idx="147">
                  <c:v>-5.000000</c:v>
                </c:pt>
                <c:pt idx="148">
                  <c:v>-5.000000</c:v>
                </c:pt>
                <c:pt idx="149">
                  <c:v>-5.000000</c:v>
                </c:pt>
                <c:pt idx="150">
                  <c:v>-5.000000</c:v>
                </c:pt>
                <c:pt idx="151">
                  <c:v>-5.000000</c:v>
                </c:pt>
                <c:pt idx="152">
                  <c:v>-5.000000</c:v>
                </c:pt>
                <c:pt idx="153">
                  <c:v>-5.000000</c:v>
                </c:pt>
                <c:pt idx="154">
                  <c:v>-5.000000</c:v>
                </c:pt>
                <c:pt idx="155">
                  <c:v>-5.000000</c:v>
                </c:pt>
                <c:pt idx="156">
                  <c:v>-5.000000</c:v>
                </c:pt>
                <c:pt idx="157">
                  <c:v>-5.000000</c:v>
                </c:pt>
                <c:pt idx="158">
                  <c:v>-5.000000</c:v>
                </c:pt>
                <c:pt idx="159">
                  <c:v>-5.000000</c:v>
                </c:pt>
                <c:pt idx="160">
                  <c:v>-5.000000</c:v>
                </c:pt>
                <c:pt idx="161">
                  <c:v>-5.000000</c:v>
                </c:pt>
                <c:pt idx="162">
                  <c:v>-5.000000</c:v>
                </c:pt>
                <c:pt idx="163">
                  <c:v>-5.000000</c:v>
                </c:pt>
                <c:pt idx="164">
                  <c:v>-5.000000</c:v>
                </c:pt>
                <c:pt idx="165">
                  <c:v>-5.000000</c:v>
                </c:pt>
                <c:pt idx="166">
                  <c:v>-5.000000</c:v>
                </c:pt>
                <c:pt idx="167">
                  <c:v>-5.000000</c:v>
                </c:pt>
                <c:pt idx="168">
                  <c:v>-5.000000</c:v>
                </c:pt>
                <c:pt idx="169">
                  <c:v>-5.000000</c:v>
                </c:pt>
                <c:pt idx="170">
                  <c:v>-5.000000</c:v>
                </c:pt>
                <c:pt idx="171">
                  <c:v>-5.000000</c:v>
                </c:pt>
                <c:pt idx="172">
                  <c:v>-5.000000</c:v>
                </c:pt>
                <c:pt idx="173">
                  <c:v>-5.000000</c:v>
                </c:pt>
                <c:pt idx="174">
                  <c:v>-5.000000</c:v>
                </c:pt>
                <c:pt idx="175">
                  <c:v>-5.000000</c:v>
                </c:pt>
                <c:pt idx="176">
                  <c:v>-5.000000</c:v>
                </c:pt>
                <c:pt idx="177">
                  <c:v>-5.000000</c:v>
                </c:pt>
                <c:pt idx="178">
                  <c:v>-5.000000</c:v>
                </c:pt>
                <c:pt idx="179">
                  <c:v>-5.000000</c:v>
                </c:pt>
                <c:pt idx="180">
                  <c:v>-5.000000</c:v>
                </c:pt>
                <c:pt idx="181">
                  <c:v>-5.000000</c:v>
                </c:pt>
                <c:pt idx="182">
                  <c:v>-5.000000</c:v>
                </c:pt>
                <c:pt idx="183">
                  <c:v>-5.000000</c:v>
                </c:pt>
                <c:pt idx="184">
                  <c:v>-5.000000</c:v>
                </c:pt>
                <c:pt idx="185">
                  <c:v>-5.000000</c:v>
                </c:pt>
                <c:pt idx="186">
                  <c:v>-5.000000</c:v>
                </c:pt>
                <c:pt idx="187">
                  <c:v>-5.000000</c:v>
                </c:pt>
                <c:pt idx="188">
                  <c:v>-5.000000</c:v>
                </c:pt>
                <c:pt idx="189">
                  <c:v>-5.000000</c:v>
                </c:pt>
                <c:pt idx="190">
                  <c:v>-5.000000</c:v>
                </c:pt>
                <c:pt idx="191">
                  <c:v>-5.000000</c:v>
                </c:pt>
                <c:pt idx="192">
                  <c:v>-5.000000</c:v>
                </c:pt>
                <c:pt idx="193">
                  <c:v>-5.000000</c:v>
                </c:pt>
                <c:pt idx="194">
                  <c:v>-5.000000</c:v>
                </c:pt>
                <c:pt idx="195">
                  <c:v>-5.000000</c:v>
                </c:pt>
                <c:pt idx="196">
                  <c:v>-5.000000</c:v>
                </c:pt>
                <c:pt idx="197">
                  <c:v>-5.000000</c:v>
                </c:pt>
                <c:pt idx="198">
                  <c:v>-5.000000</c:v>
                </c:pt>
                <c:pt idx="199">
                  <c:v>-5.000000</c:v>
                </c:pt>
                <c:pt idx="200">
                  <c:v>-5.000000</c:v>
                </c:pt>
                <c:pt idx="201">
                  <c:v>-5.000000</c:v>
                </c:pt>
                <c:pt idx="202">
                  <c:v>-5.000000</c:v>
                </c:pt>
                <c:pt idx="203">
                  <c:v>-5.000000</c:v>
                </c:pt>
                <c:pt idx="204">
                  <c:v>-5.000000</c:v>
                </c:pt>
                <c:pt idx="205">
                  <c:v>-5.000000</c:v>
                </c:pt>
                <c:pt idx="206">
                  <c:v>-5.000000</c:v>
                </c:pt>
                <c:pt idx="207">
                  <c:v>-5.000000</c:v>
                </c:pt>
                <c:pt idx="208">
                  <c:v>-5.000000</c:v>
                </c:pt>
                <c:pt idx="209">
                  <c:v>-5.000000</c:v>
                </c:pt>
                <c:pt idx="210">
                  <c:v>-5.000000</c:v>
                </c:pt>
                <c:pt idx="211">
                  <c:v>-5.000000</c:v>
                </c:pt>
                <c:pt idx="212">
                  <c:v>-5.000000</c:v>
                </c:pt>
                <c:pt idx="213">
                  <c:v>-5.000000</c:v>
                </c:pt>
                <c:pt idx="214">
                  <c:v>-5.000000</c:v>
                </c:pt>
                <c:pt idx="215">
                  <c:v>-5.000000</c:v>
                </c:pt>
                <c:pt idx="216">
                  <c:v>-5.000000</c:v>
                </c:pt>
                <c:pt idx="217">
                  <c:v>-5.000000</c:v>
                </c:pt>
                <c:pt idx="218">
                  <c:v>-5.000000</c:v>
                </c:pt>
                <c:pt idx="219">
                  <c:v>-5.000000</c:v>
                </c:pt>
                <c:pt idx="220">
                  <c:v>-5.000000</c:v>
                </c:pt>
                <c:pt idx="221">
                  <c:v>-5.000000</c:v>
                </c:pt>
                <c:pt idx="222">
                  <c:v>-5.000000</c:v>
                </c:pt>
                <c:pt idx="223">
                  <c:v>-5.000000</c:v>
                </c:pt>
                <c:pt idx="224">
                  <c:v>-5.000000</c:v>
                </c:pt>
                <c:pt idx="225">
                  <c:v>-5.000000</c:v>
                </c:pt>
                <c:pt idx="226">
                  <c:v>-5.000000</c:v>
                </c:pt>
                <c:pt idx="227">
                  <c:v>-5.000000</c:v>
                </c:pt>
                <c:pt idx="228">
                  <c:v>-5.000000</c:v>
                </c:pt>
                <c:pt idx="229">
                  <c:v>-5.000000</c:v>
                </c:pt>
                <c:pt idx="230">
                  <c:v>-5.000000</c:v>
                </c:pt>
                <c:pt idx="231">
                  <c:v>-5.000000</c:v>
                </c:pt>
                <c:pt idx="232">
                  <c:v>-5.000000</c:v>
                </c:pt>
                <c:pt idx="233">
                  <c:v>-5.000000</c:v>
                </c:pt>
                <c:pt idx="234">
                  <c:v>-5.000000</c:v>
                </c:pt>
                <c:pt idx="235">
                  <c:v>-5.000000</c:v>
                </c:pt>
                <c:pt idx="236">
                  <c:v>-5.000000</c:v>
                </c:pt>
                <c:pt idx="237">
                  <c:v>-5.000000</c:v>
                </c:pt>
                <c:pt idx="238">
                  <c:v>-5.000000</c:v>
                </c:pt>
                <c:pt idx="239">
                  <c:v>-5.000000</c:v>
                </c:pt>
                <c:pt idx="240">
                  <c:v>-5.000000</c:v>
                </c:pt>
                <c:pt idx="241">
                  <c:v>-5.000000</c:v>
                </c:pt>
                <c:pt idx="242">
                  <c:v>-5.000000</c:v>
                </c:pt>
                <c:pt idx="243">
                  <c:v>-5.000000</c:v>
                </c:pt>
                <c:pt idx="244">
                  <c:v>-5.000000</c:v>
                </c:pt>
                <c:pt idx="245">
                  <c:v>-5.000000</c:v>
                </c:pt>
                <c:pt idx="246">
                  <c:v>-5.000000</c:v>
                </c:pt>
                <c:pt idx="247">
                  <c:v>-5.000000</c:v>
                </c:pt>
                <c:pt idx="248">
                  <c:v>-5.000000</c:v>
                </c:pt>
                <c:pt idx="249">
                  <c:v>-5.000000</c:v>
                </c:pt>
                <c:pt idx="250">
                  <c:v>-5.000000</c:v>
                </c:pt>
                <c:pt idx="251">
                  <c:v>-5.000000</c:v>
                </c:pt>
                <c:pt idx="252">
                  <c:v>-5.000000</c:v>
                </c:pt>
                <c:pt idx="253">
                  <c:v>-5.000000</c:v>
                </c:pt>
                <c:pt idx="254">
                  <c:v>-5.000000</c:v>
                </c:pt>
                <c:pt idx="255">
                  <c:v>-5.000000</c:v>
                </c:pt>
                <c:pt idx="256">
                  <c:v>-5.000000</c:v>
                </c:pt>
                <c:pt idx="257">
                  <c:v>-5.000000</c:v>
                </c:pt>
                <c:pt idx="258">
                  <c:v>-5.000000</c:v>
                </c:pt>
                <c:pt idx="259">
                  <c:v>-5.000000</c:v>
                </c:pt>
                <c:pt idx="260">
                  <c:v>-5.000000</c:v>
                </c:pt>
                <c:pt idx="261">
                  <c:v>-5.000000</c:v>
                </c:pt>
                <c:pt idx="262">
                  <c:v>-5.000000</c:v>
                </c:pt>
                <c:pt idx="263">
                  <c:v>-5.000000</c:v>
                </c:pt>
                <c:pt idx="264">
                  <c:v>-5.000000</c:v>
                </c:pt>
                <c:pt idx="265">
                  <c:v>-5.000000</c:v>
                </c:pt>
                <c:pt idx="266">
                  <c:v>-5.000000</c:v>
                </c:pt>
                <c:pt idx="267">
                  <c:v>-5.000000</c:v>
                </c:pt>
                <c:pt idx="268">
                  <c:v>-5.000000</c:v>
                </c:pt>
                <c:pt idx="269">
                  <c:v>-5.000000</c:v>
                </c:pt>
                <c:pt idx="270">
                  <c:v>-5.000000</c:v>
                </c:pt>
                <c:pt idx="271">
                  <c:v>-5.000000</c:v>
                </c:pt>
                <c:pt idx="272">
                  <c:v>-5.000000</c:v>
                </c:pt>
                <c:pt idx="273">
                  <c:v>-5.000000</c:v>
                </c:pt>
                <c:pt idx="274">
                  <c:v>-5.000000</c:v>
                </c:pt>
                <c:pt idx="275">
                  <c:v>-5.000000</c:v>
                </c:pt>
                <c:pt idx="276">
                  <c:v>-5.000000</c:v>
                </c:pt>
                <c:pt idx="277">
                  <c:v>-5.000000</c:v>
                </c:pt>
                <c:pt idx="278">
                  <c:v>-5.000000</c:v>
                </c:pt>
                <c:pt idx="279">
                  <c:v>-5.000000</c:v>
                </c:pt>
                <c:pt idx="280">
                  <c:v>-5.000000</c:v>
                </c:pt>
                <c:pt idx="281">
                  <c:v>-5.000000</c:v>
                </c:pt>
                <c:pt idx="282">
                  <c:v>-5.000000</c:v>
                </c:pt>
                <c:pt idx="283">
                  <c:v>-5.000000</c:v>
                </c:pt>
                <c:pt idx="284">
                  <c:v>-5.000000</c:v>
                </c:pt>
                <c:pt idx="285">
                  <c:v>-5.000000</c:v>
                </c:pt>
                <c:pt idx="286">
                  <c:v>-5.000000</c:v>
                </c:pt>
                <c:pt idx="287">
                  <c:v>-5.000000</c:v>
                </c:pt>
                <c:pt idx="288">
                  <c:v>-5.000000</c:v>
                </c:pt>
                <c:pt idx="289">
                  <c:v>-5.000000</c:v>
                </c:pt>
                <c:pt idx="290">
                  <c:v>-5.000000</c:v>
                </c:pt>
                <c:pt idx="291">
                  <c:v>-5.000000</c:v>
                </c:pt>
                <c:pt idx="292">
                  <c:v>-5.000000</c:v>
                </c:pt>
                <c:pt idx="293">
                  <c:v>-5.000000</c:v>
                </c:pt>
                <c:pt idx="294">
                  <c:v>-5.000000</c:v>
                </c:pt>
                <c:pt idx="295">
                  <c:v>-5.000000</c:v>
                </c:pt>
                <c:pt idx="296">
                  <c:v>-5.000000</c:v>
                </c:pt>
                <c:pt idx="297">
                  <c:v>-5.000000</c:v>
                </c:pt>
                <c:pt idx="298">
                  <c:v>-5.000000</c:v>
                </c:pt>
                <c:pt idx="299">
                  <c:v>-5.000000</c:v>
                </c:pt>
                <c:pt idx="300">
                  <c:v>-5.000000</c:v>
                </c:pt>
                <c:pt idx="301">
                  <c:v>-5.000000</c:v>
                </c:pt>
                <c:pt idx="302">
                  <c:v>-5.000000</c:v>
                </c:pt>
                <c:pt idx="303">
                  <c:v>-5.000000</c:v>
                </c:pt>
                <c:pt idx="304">
                  <c:v>-5.000000</c:v>
                </c:pt>
                <c:pt idx="305">
                  <c:v>-5.000000</c:v>
                </c:pt>
                <c:pt idx="306">
                  <c:v>-5.000000</c:v>
                </c:pt>
                <c:pt idx="307">
                  <c:v>-5.000000</c:v>
                </c:pt>
                <c:pt idx="308">
                  <c:v>-5.000000</c:v>
                </c:pt>
                <c:pt idx="309">
                  <c:v>-5.000000</c:v>
                </c:pt>
                <c:pt idx="310">
                  <c:v>-5.000000</c:v>
                </c:pt>
                <c:pt idx="311">
                  <c:v>-5.000000</c:v>
                </c:pt>
                <c:pt idx="312">
                  <c:v>-5.000000</c:v>
                </c:pt>
                <c:pt idx="313">
                  <c:v>-5.000000</c:v>
                </c:pt>
                <c:pt idx="314">
                  <c:v>-5.000000</c:v>
                </c:pt>
                <c:pt idx="315">
                  <c:v>-5.000000</c:v>
                </c:pt>
                <c:pt idx="316">
                  <c:v>-5.000000</c:v>
                </c:pt>
                <c:pt idx="317">
                  <c:v>-5.000000</c:v>
                </c:pt>
                <c:pt idx="318">
                  <c:v>-5.000000</c:v>
                </c:pt>
                <c:pt idx="319">
                  <c:v>-5.000000</c:v>
                </c:pt>
                <c:pt idx="320">
                  <c:v>-5.000000</c:v>
                </c:pt>
                <c:pt idx="321">
                  <c:v>-5.000000</c:v>
                </c:pt>
                <c:pt idx="322">
                  <c:v>-5.000000</c:v>
                </c:pt>
                <c:pt idx="323">
                  <c:v>-5.000000</c:v>
                </c:pt>
                <c:pt idx="324">
                  <c:v>-5.000000</c:v>
                </c:pt>
                <c:pt idx="325">
                  <c:v>-5.000000</c:v>
                </c:pt>
                <c:pt idx="326">
                  <c:v>-5.000000</c:v>
                </c:pt>
                <c:pt idx="327">
                  <c:v>-5.000000</c:v>
                </c:pt>
                <c:pt idx="328">
                  <c:v>-5.000000</c:v>
                </c:pt>
                <c:pt idx="329">
                  <c:v>-5.000000</c:v>
                </c:pt>
                <c:pt idx="330">
                  <c:v>-5.000000</c:v>
                </c:pt>
                <c:pt idx="331">
                  <c:v>-5.000000</c:v>
                </c:pt>
                <c:pt idx="332">
                  <c:v>-5.000000</c:v>
                </c:pt>
                <c:pt idx="333">
                  <c:v>-5.000000</c:v>
                </c:pt>
                <c:pt idx="334">
                  <c:v>-5.000000</c:v>
                </c:pt>
                <c:pt idx="335">
                  <c:v>-5.000000</c:v>
                </c:pt>
                <c:pt idx="336">
                  <c:v>-5.000000</c:v>
                </c:pt>
                <c:pt idx="337">
                  <c:v>-5.000000</c:v>
                </c:pt>
                <c:pt idx="338">
                  <c:v>-5.000000</c:v>
                </c:pt>
                <c:pt idx="339">
                  <c:v>-5.000000</c:v>
                </c:pt>
                <c:pt idx="340">
                  <c:v>-5.000000</c:v>
                </c:pt>
                <c:pt idx="341">
                  <c:v>-5.000000</c:v>
                </c:pt>
                <c:pt idx="342">
                  <c:v>-5.000000</c:v>
                </c:pt>
                <c:pt idx="343">
                  <c:v>-5.000000</c:v>
                </c:pt>
                <c:pt idx="344">
                  <c:v>-5.000000</c:v>
                </c:pt>
                <c:pt idx="345">
                  <c:v>-5.000000</c:v>
                </c:pt>
                <c:pt idx="346">
                  <c:v>-5.000000</c:v>
                </c:pt>
                <c:pt idx="347">
                  <c:v>-5.000000</c:v>
                </c:pt>
                <c:pt idx="348">
                  <c:v>-5.000000</c:v>
                </c:pt>
                <c:pt idx="349">
                  <c:v>-5.000000</c:v>
                </c:pt>
                <c:pt idx="350">
                  <c:v>-5.000000</c:v>
                </c:pt>
                <c:pt idx="351">
                  <c:v>-5.000000</c:v>
                </c:pt>
                <c:pt idx="352">
                  <c:v>-5.000000</c:v>
                </c:pt>
                <c:pt idx="353">
                  <c:v>-5.000000</c:v>
                </c:pt>
                <c:pt idx="354">
                  <c:v>-5.000000</c:v>
                </c:pt>
                <c:pt idx="355">
                  <c:v>-5.000000</c:v>
                </c:pt>
                <c:pt idx="356">
                  <c:v>-5.000000</c:v>
                </c:pt>
                <c:pt idx="357">
                  <c:v>-5.000000</c:v>
                </c:pt>
                <c:pt idx="358">
                  <c:v>-5.000000</c:v>
                </c:pt>
                <c:pt idx="359">
                  <c:v>-5.000000</c:v>
                </c:pt>
                <c:pt idx="360">
                  <c:v>-5.000000</c:v>
                </c:pt>
                <c:pt idx="361">
                  <c:v>-5.000000</c:v>
                </c:pt>
                <c:pt idx="362">
                  <c:v>-5.000000</c:v>
                </c:pt>
                <c:pt idx="363">
                  <c:v>-5.000000</c:v>
                </c:pt>
                <c:pt idx="364">
                  <c:v>-5.000000</c:v>
                </c:pt>
                <c:pt idx="365">
                  <c:v>-5.000000</c:v>
                </c:pt>
                <c:pt idx="366">
                  <c:v>-5.000000</c:v>
                </c:pt>
                <c:pt idx="367">
                  <c:v>-5.000000</c:v>
                </c:pt>
                <c:pt idx="368">
                  <c:v>-5.000000</c:v>
                </c:pt>
                <c:pt idx="369">
                  <c:v>-5.000000</c:v>
                </c:pt>
                <c:pt idx="370">
                  <c:v>-5.000000</c:v>
                </c:pt>
                <c:pt idx="371">
                  <c:v>-5.000000</c:v>
                </c:pt>
                <c:pt idx="372">
                  <c:v>-5.000000</c:v>
                </c:pt>
                <c:pt idx="373">
                  <c:v>-5.000000</c:v>
                </c:pt>
                <c:pt idx="374">
                  <c:v>-5.000000</c:v>
                </c:pt>
                <c:pt idx="375">
                  <c:v>-5.000000</c:v>
                </c:pt>
                <c:pt idx="376">
                  <c:v>-5.000000</c:v>
                </c:pt>
                <c:pt idx="377">
                  <c:v>-5.000000</c:v>
                </c:pt>
                <c:pt idx="378">
                  <c:v>-5.000000</c:v>
                </c:pt>
                <c:pt idx="379">
                  <c:v>-5.000000</c:v>
                </c:pt>
                <c:pt idx="380">
                  <c:v>-5.000000</c:v>
                </c:pt>
                <c:pt idx="381">
                  <c:v>-5.000000</c:v>
                </c:pt>
                <c:pt idx="382">
                  <c:v>-5.000000</c:v>
                </c:pt>
                <c:pt idx="383">
                  <c:v>-5.000000</c:v>
                </c:pt>
                <c:pt idx="384">
                  <c:v>-5.000000</c:v>
                </c:pt>
                <c:pt idx="385">
                  <c:v>-5.000000</c:v>
                </c:pt>
                <c:pt idx="386">
                  <c:v>-5.000000</c:v>
                </c:pt>
                <c:pt idx="387">
                  <c:v>-5.000000</c:v>
                </c:pt>
                <c:pt idx="388">
                  <c:v>-5.000000</c:v>
                </c:pt>
                <c:pt idx="389">
                  <c:v>-5.000000</c:v>
                </c:pt>
                <c:pt idx="390">
                  <c:v>-5.000000</c:v>
                </c:pt>
                <c:pt idx="391">
                  <c:v>-5.000000</c:v>
                </c:pt>
                <c:pt idx="392">
                  <c:v>-5.000000</c:v>
                </c:pt>
                <c:pt idx="393">
                  <c:v>-5.000000</c:v>
                </c:pt>
                <c:pt idx="394">
                  <c:v>-5.000000</c:v>
                </c:pt>
                <c:pt idx="395">
                  <c:v>-5.000000</c:v>
                </c:pt>
                <c:pt idx="396">
                  <c:v>-5.000000</c:v>
                </c:pt>
                <c:pt idx="397">
                  <c:v>-5.000000</c:v>
                </c:pt>
                <c:pt idx="398">
                  <c:v>-5.000000</c:v>
                </c:pt>
                <c:pt idx="399">
                  <c:v>-5.000000</c:v>
                </c:pt>
                <c:pt idx="400">
                  <c:v>-5.000000</c:v>
                </c:pt>
                <c:pt idx="401">
                  <c:v>-5.000000</c:v>
                </c:pt>
                <c:pt idx="402">
                  <c:v>-5.000000</c:v>
                </c:pt>
                <c:pt idx="403">
                  <c:v>-5.000000</c:v>
                </c:pt>
                <c:pt idx="404">
                  <c:v>-5.000000</c:v>
                </c:pt>
                <c:pt idx="405">
                  <c:v>-5.000000</c:v>
                </c:pt>
                <c:pt idx="406">
                  <c:v>-5.000000</c:v>
                </c:pt>
                <c:pt idx="407">
                  <c:v>-5.000000</c:v>
                </c:pt>
                <c:pt idx="408">
                  <c:v>-5.000000</c:v>
                </c:pt>
                <c:pt idx="409">
                  <c:v>-5.000000</c:v>
                </c:pt>
                <c:pt idx="410">
                  <c:v>-5.000000</c:v>
                </c:pt>
                <c:pt idx="411">
                  <c:v>-5.000000</c:v>
                </c:pt>
                <c:pt idx="412">
                  <c:v>-5.000000</c:v>
                </c:pt>
                <c:pt idx="413">
                  <c:v>-5.000000</c:v>
                </c:pt>
                <c:pt idx="414">
                  <c:v>-5.000000</c:v>
                </c:pt>
                <c:pt idx="415">
                  <c:v>-5.000000</c:v>
                </c:pt>
                <c:pt idx="416">
                  <c:v>-5.000000</c:v>
                </c:pt>
                <c:pt idx="417">
                  <c:v>-5.000000</c:v>
                </c:pt>
                <c:pt idx="418">
                  <c:v>-5.000000</c:v>
                </c:pt>
                <c:pt idx="419">
                  <c:v>-5.000000</c:v>
                </c:pt>
                <c:pt idx="420">
                  <c:v>-5.000000</c:v>
                </c:pt>
                <c:pt idx="421">
                  <c:v>-5.000000</c:v>
                </c:pt>
                <c:pt idx="422">
                  <c:v>-5.000000</c:v>
                </c:pt>
                <c:pt idx="423">
                  <c:v>-5.000000</c:v>
                </c:pt>
                <c:pt idx="424">
                  <c:v>-5.000000</c:v>
                </c:pt>
                <c:pt idx="425">
                  <c:v>-5.000000</c:v>
                </c:pt>
                <c:pt idx="426">
                  <c:v>-5.000000</c:v>
                </c:pt>
                <c:pt idx="427">
                  <c:v>-5.000000</c:v>
                </c:pt>
                <c:pt idx="428">
                  <c:v>-5.000000</c:v>
                </c:pt>
                <c:pt idx="429">
                  <c:v>-5.000000</c:v>
                </c:pt>
                <c:pt idx="430">
                  <c:v>-5.000000</c:v>
                </c:pt>
                <c:pt idx="431">
                  <c:v>-5.000000</c:v>
                </c:pt>
                <c:pt idx="432">
                  <c:v>-5.000000</c:v>
                </c:pt>
                <c:pt idx="433">
                  <c:v>-5.000000</c:v>
                </c:pt>
                <c:pt idx="434">
                  <c:v>-5.000000</c:v>
                </c:pt>
                <c:pt idx="435">
                  <c:v>-5.000000</c:v>
                </c:pt>
                <c:pt idx="436">
                  <c:v>-5.000000</c:v>
                </c:pt>
                <c:pt idx="437">
                  <c:v>-5.000000</c:v>
                </c:pt>
                <c:pt idx="438">
                  <c:v>-5.000000</c:v>
                </c:pt>
                <c:pt idx="439">
                  <c:v>-5.000000</c:v>
                </c:pt>
                <c:pt idx="440">
                  <c:v>-5.000000</c:v>
                </c:pt>
                <c:pt idx="441">
                  <c:v>-5.000000</c:v>
                </c:pt>
                <c:pt idx="442">
                  <c:v>-5.000000</c:v>
                </c:pt>
                <c:pt idx="443">
                  <c:v>-5.000000</c:v>
                </c:pt>
                <c:pt idx="444">
                  <c:v>-5.000000</c:v>
                </c:pt>
                <c:pt idx="445">
                  <c:v>-5.000000</c:v>
                </c:pt>
                <c:pt idx="446">
                  <c:v>-5.000000</c:v>
                </c:pt>
                <c:pt idx="447">
                  <c:v>-5.000000</c:v>
                </c:pt>
                <c:pt idx="448">
                  <c:v>-5.000000</c:v>
                </c:pt>
                <c:pt idx="449">
                  <c:v>-5.000000</c:v>
                </c:pt>
                <c:pt idx="450">
                  <c:v>-5.000000</c:v>
                </c:pt>
                <c:pt idx="451">
                  <c:v>-5.000000</c:v>
                </c:pt>
                <c:pt idx="452">
                  <c:v>-5.000000</c:v>
                </c:pt>
                <c:pt idx="453">
                  <c:v>-5.000000</c:v>
                </c:pt>
                <c:pt idx="454">
                  <c:v>-5.000000</c:v>
                </c:pt>
                <c:pt idx="455">
                  <c:v>-5.000000</c:v>
                </c:pt>
                <c:pt idx="456">
                  <c:v>-5.000000</c:v>
                </c:pt>
                <c:pt idx="457">
                  <c:v>-5.000000</c:v>
                </c:pt>
                <c:pt idx="458">
                  <c:v>-5.000000</c:v>
                </c:pt>
                <c:pt idx="459">
                  <c:v>-5.000000</c:v>
                </c:pt>
                <c:pt idx="460">
                  <c:v>-5.000000</c:v>
                </c:pt>
                <c:pt idx="461">
                  <c:v>-5.000000</c:v>
                </c:pt>
                <c:pt idx="462">
                  <c:v>-5.000000</c:v>
                </c:pt>
                <c:pt idx="463">
                  <c:v>-5.000000</c:v>
                </c:pt>
                <c:pt idx="464">
                  <c:v>-5.000000</c:v>
                </c:pt>
                <c:pt idx="465">
                  <c:v>-5.000000</c:v>
                </c:pt>
                <c:pt idx="466">
                  <c:v>-5.000000</c:v>
                </c:pt>
                <c:pt idx="467">
                  <c:v>-5.000000</c:v>
                </c:pt>
                <c:pt idx="468">
                  <c:v>-5.000000</c:v>
                </c:pt>
                <c:pt idx="469">
                  <c:v>-5.000000</c:v>
                </c:pt>
                <c:pt idx="470">
                  <c:v>-5.000000</c:v>
                </c:pt>
                <c:pt idx="471">
                  <c:v>-5.000000</c:v>
                </c:pt>
                <c:pt idx="472">
                  <c:v>-5.000000</c:v>
                </c:pt>
                <c:pt idx="473">
                  <c:v>-5.000000</c:v>
                </c:pt>
                <c:pt idx="474">
                  <c:v>-5.000000</c:v>
                </c:pt>
                <c:pt idx="475">
                  <c:v>-5.000000</c:v>
                </c:pt>
                <c:pt idx="476">
                  <c:v>-5.000000</c:v>
                </c:pt>
                <c:pt idx="477">
                  <c:v>-5.000000</c:v>
                </c:pt>
                <c:pt idx="478">
                  <c:v>-5.000000</c:v>
                </c:pt>
                <c:pt idx="479">
                  <c:v>-5.000000</c:v>
                </c:pt>
                <c:pt idx="480">
                  <c:v>-5.000000</c:v>
                </c:pt>
                <c:pt idx="481">
                  <c:v>-5.000000</c:v>
                </c:pt>
                <c:pt idx="482">
                  <c:v>-5.000000</c:v>
                </c:pt>
                <c:pt idx="483">
                  <c:v>-5.000000</c:v>
                </c:pt>
                <c:pt idx="484">
                  <c:v>-5.000000</c:v>
                </c:pt>
                <c:pt idx="485">
                  <c:v>-5.000000</c:v>
                </c:pt>
                <c:pt idx="486">
                  <c:v>-5.000000</c:v>
                </c:pt>
                <c:pt idx="487">
                  <c:v>-5.000000</c:v>
                </c:pt>
                <c:pt idx="488">
                  <c:v>-5.000000</c:v>
                </c:pt>
                <c:pt idx="489">
                  <c:v>-5.000000</c:v>
                </c:pt>
                <c:pt idx="490">
                  <c:v>-5.000000</c:v>
                </c:pt>
                <c:pt idx="491">
                  <c:v>-5.000000</c:v>
                </c:pt>
                <c:pt idx="492">
                  <c:v>-5.000000</c:v>
                </c:pt>
                <c:pt idx="493">
                  <c:v>-5.000000</c:v>
                </c:pt>
                <c:pt idx="494">
                  <c:v>-5.000000</c:v>
                </c:pt>
                <c:pt idx="495">
                  <c:v>-5.000000</c:v>
                </c:pt>
                <c:pt idx="496">
                  <c:v>-5.000000</c:v>
                </c:pt>
                <c:pt idx="497">
                  <c:v>-5.000000</c:v>
                </c:pt>
                <c:pt idx="498">
                  <c:v>-5.000000</c:v>
                </c:pt>
                <c:pt idx="499">
                  <c:v>-5.000000</c:v>
                </c:pt>
                <c:pt idx="500">
                  <c:v>-5.000000</c:v>
                </c:pt>
                <c:pt idx="501">
                  <c:v>-5.000000</c:v>
                </c:pt>
                <c:pt idx="502">
                  <c:v>-5.000000</c:v>
                </c:pt>
                <c:pt idx="503">
                  <c:v>-5.000000</c:v>
                </c:pt>
                <c:pt idx="504">
                  <c:v>-5.000000</c:v>
                </c:pt>
                <c:pt idx="505">
                  <c:v>-5.000000</c:v>
                </c:pt>
                <c:pt idx="506">
                  <c:v>-5.000000</c:v>
                </c:pt>
                <c:pt idx="507">
                  <c:v>-5.000000</c:v>
                </c:pt>
                <c:pt idx="508">
                  <c:v>-5.000000</c:v>
                </c:pt>
                <c:pt idx="509">
                  <c:v>-5.000000</c:v>
                </c:pt>
                <c:pt idx="510">
                  <c:v>-5.000000</c:v>
                </c:pt>
                <c:pt idx="511">
                  <c:v>-5.000000</c:v>
                </c:pt>
                <c:pt idx="512">
                  <c:v>-5.000000</c:v>
                </c:pt>
                <c:pt idx="513">
                  <c:v>-5.000000</c:v>
                </c:pt>
                <c:pt idx="514">
                  <c:v>-5.000000</c:v>
                </c:pt>
                <c:pt idx="515">
                  <c:v>-5.000000</c:v>
                </c:pt>
                <c:pt idx="516">
                  <c:v>-5.000000</c:v>
                </c:pt>
                <c:pt idx="517">
                  <c:v>-5.000000</c:v>
                </c:pt>
                <c:pt idx="518">
                  <c:v>-5.000000</c:v>
                </c:pt>
                <c:pt idx="519">
                  <c:v>-5.000000</c:v>
                </c:pt>
                <c:pt idx="520">
                  <c:v>-5.000000</c:v>
                </c:pt>
                <c:pt idx="521">
                  <c:v>-5.000000</c:v>
                </c:pt>
                <c:pt idx="522">
                  <c:v>-5.000000</c:v>
                </c:pt>
                <c:pt idx="523">
                  <c:v>-5.000000</c:v>
                </c:pt>
                <c:pt idx="524">
                  <c:v>-5.000000</c:v>
                </c:pt>
                <c:pt idx="525">
                  <c:v>-5.000000</c:v>
                </c:pt>
                <c:pt idx="526">
                  <c:v>-5.000000</c:v>
                </c:pt>
                <c:pt idx="527">
                  <c:v>-5.000000</c:v>
                </c:pt>
                <c:pt idx="528">
                  <c:v>-5.000000</c:v>
                </c:pt>
                <c:pt idx="529">
                  <c:v>-5.000000</c:v>
                </c:pt>
                <c:pt idx="530">
                  <c:v>-5.000000</c:v>
                </c:pt>
                <c:pt idx="531">
                  <c:v>-5.000000</c:v>
                </c:pt>
                <c:pt idx="532">
                  <c:v>-5.000000</c:v>
                </c:pt>
                <c:pt idx="533">
                  <c:v>-5.000000</c:v>
                </c:pt>
                <c:pt idx="534">
                  <c:v>-5.000000</c:v>
                </c:pt>
                <c:pt idx="535">
                  <c:v>-5.000000</c:v>
                </c:pt>
                <c:pt idx="536">
                  <c:v>-5.000000</c:v>
                </c:pt>
                <c:pt idx="537">
                  <c:v>-5.000000</c:v>
                </c:pt>
                <c:pt idx="538">
                  <c:v>-5.000000</c:v>
                </c:pt>
                <c:pt idx="539">
                  <c:v>-5.000000</c:v>
                </c:pt>
                <c:pt idx="540">
                  <c:v>-5.000000</c:v>
                </c:pt>
                <c:pt idx="541">
                  <c:v>-5.000000</c:v>
                </c:pt>
                <c:pt idx="542">
                  <c:v>-5.000000</c:v>
                </c:pt>
                <c:pt idx="543">
                  <c:v>-5.000000</c:v>
                </c:pt>
                <c:pt idx="544">
                  <c:v>-5.000000</c:v>
                </c:pt>
                <c:pt idx="545">
                  <c:v>-5.000000</c:v>
                </c:pt>
                <c:pt idx="546">
                  <c:v>-5.000000</c:v>
                </c:pt>
                <c:pt idx="547">
                  <c:v>-5.000000</c:v>
                </c:pt>
                <c:pt idx="548">
                  <c:v>-5.000000</c:v>
                </c:pt>
                <c:pt idx="549">
                  <c:v>-5.000000</c:v>
                </c:pt>
                <c:pt idx="550">
                  <c:v>-5.000000</c:v>
                </c:pt>
                <c:pt idx="551">
                  <c:v>-5.000000</c:v>
                </c:pt>
                <c:pt idx="552">
                  <c:v>-5.000000</c:v>
                </c:pt>
                <c:pt idx="553">
                  <c:v>-5.000000</c:v>
                </c:pt>
                <c:pt idx="554">
                  <c:v>-5.000000</c:v>
                </c:pt>
                <c:pt idx="555">
                  <c:v>-5.000000</c:v>
                </c:pt>
                <c:pt idx="556">
                  <c:v>-5.000000</c:v>
                </c:pt>
                <c:pt idx="557">
                  <c:v>-5.000000</c:v>
                </c:pt>
                <c:pt idx="558">
                  <c:v>-5.000000</c:v>
                </c:pt>
                <c:pt idx="559">
                  <c:v>-5.000000</c:v>
                </c:pt>
                <c:pt idx="560">
                  <c:v>-5.000000</c:v>
                </c:pt>
                <c:pt idx="561">
                  <c:v>-5.000000</c:v>
                </c:pt>
                <c:pt idx="562">
                  <c:v>-5.000000</c:v>
                </c:pt>
                <c:pt idx="563">
                  <c:v>-5.000000</c:v>
                </c:pt>
                <c:pt idx="564">
                  <c:v>-5.000000</c:v>
                </c:pt>
                <c:pt idx="565">
                  <c:v>-5.000000</c:v>
                </c:pt>
                <c:pt idx="566">
                  <c:v>-5.000000</c:v>
                </c:pt>
                <c:pt idx="567">
                  <c:v>-5.000000</c:v>
                </c:pt>
                <c:pt idx="568">
                  <c:v>-5.000000</c:v>
                </c:pt>
                <c:pt idx="569">
                  <c:v>-5.000000</c:v>
                </c:pt>
                <c:pt idx="570">
                  <c:v>-5.000000</c:v>
                </c:pt>
                <c:pt idx="571">
                  <c:v>-5.000000</c:v>
                </c:pt>
                <c:pt idx="572">
                  <c:v>-5.000000</c:v>
                </c:pt>
                <c:pt idx="573">
                  <c:v>-5.000000</c:v>
                </c:pt>
                <c:pt idx="574">
                  <c:v>-5.000000</c:v>
                </c:pt>
                <c:pt idx="575">
                  <c:v>-5.000000</c:v>
                </c:pt>
                <c:pt idx="576">
                  <c:v>-5.000000</c:v>
                </c:pt>
                <c:pt idx="577">
                  <c:v>-5.000000</c:v>
                </c:pt>
                <c:pt idx="578">
                  <c:v>-5.000000</c:v>
                </c:pt>
                <c:pt idx="579">
                  <c:v>-5.000000</c:v>
                </c:pt>
                <c:pt idx="580">
                  <c:v>-5.000000</c:v>
                </c:pt>
                <c:pt idx="581">
                  <c:v>-5.000000</c:v>
                </c:pt>
                <c:pt idx="582">
                  <c:v>-5.000000</c:v>
                </c:pt>
                <c:pt idx="583">
                  <c:v>-5.000000</c:v>
                </c:pt>
                <c:pt idx="584">
                  <c:v>-5.000000</c:v>
                </c:pt>
                <c:pt idx="585">
                  <c:v>-5.000000</c:v>
                </c:pt>
                <c:pt idx="586">
                  <c:v>-5.000000</c:v>
                </c:pt>
                <c:pt idx="587">
                  <c:v>-5.000000</c:v>
                </c:pt>
                <c:pt idx="588">
                  <c:v>-5.000000</c:v>
                </c:pt>
                <c:pt idx="589">
                  <c:v>-5.000000</c:v>
                </c:pt>
                <c:pt idx="590">
                  <c:v>-5.000000</c:v>
                </c:pt>
                <c:pt idx="591">
                  <c:v>-5.000000</c:v>
                </c:pt>
                <c:pt idx="592">
                  <c:v>-5.000000</c:v>
                </c:pt>
                <c:pt idx="593">
                  <c:v>-5.000000</c:v>
                </c:pt>
                <c:pt idx="594">
                  <c:v>-5.000000</c:v>
                </c:pt>
                <c:pt idx="595">
                  <c:v>-5.000000</c:v>
                </c:pt>
                <c:pt idx="596">
                  <c:v>-5.000000</c:v>
                </c:pt>
                <c:pt idx="597">
                  <c:v>-5.000000</c:v>
                </c:pt>
                <c:pt idx="598">
                  <c:v>-5.000000</c:v>
                </c:pt>
                <c:pt idx="599">
                  <c:v>-5.000000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i="0" strike="noStrike" sz="16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600" u="none">
                    <a:solidFill>
                      <a:srgbClr val="000000"/>
                    </a:solidFill>
                    <a:latin typeface="Calibri"/>
                  </a:rPr>
                  <a:t>Day Number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1" i="0" strike="noStrike" sz="14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  <c:max val="100"/>
          <c:min val="0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6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trike="noStrike" sz="1600" u="none">
                    <a:solidFill>
                      <a:srgbClr val="000000"/>
                    </a:solidFill>
                    <a:latin typeface="Calibri"/>
                  </a:rPr>
                  <a:t>Daily Rating (100 is good)</a:t>
                </a:r>
              </a:p>
            </c:rich>
          </c:tx>
          <c:layout/>
          <c:overlay val="1"/>
        </c:title>
        <c:numFmt formatCode="0" sourceLinked="0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1" i="0" strike="noStrike" sz="14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D9D9D9"/>
    </a:solidFill>
    <a:ln w="19050" cap="flat">
      <a:solidFill>
        <a:srgbClr val="000000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13</xdr:col>
      <xdr:colOff>628650</xdr:colOff>
      <xdr:row>5</xdr:row>
      <xdr:rowOff>167425</xdr:rowOff>
    </xdr:from>
    <xdr:to>
      <xdr:col>16</xdr:col>
      <xdr:colOff>336550</xdr:colOff>
      <xdr:row>6</xdr:row>
      <xdr:rowOff>403340</xdr:rowOff>
    </xdr:to>
    <xdr:sp>
      <xdr:nvSpPr>
        <xdr:cNvPr id="2" name="TextBox 1"/>
        <xdr:cNvSpPr txBox="1"/>
      </xdr:nvSpPr>
      <xdr:spPr>
        <a:xfrm>
          <a:off x="12693650" y="2120685"/>
          <a:ext cx="1955800" cy="743281"/>
        </a:xfrm>
        <a:prstGeom prst="rect">
          <a:avLst/>
        </a:prstGeom>
        <a:solidFill>
          <a:srgbClr val="F2F2F2"/>
        </a:solidFill>
        <a:ln w="12700" cap="flat">
          <a:solidFill>
            <a:srgbClr val="FF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A measure of how you're feeling and how far you've progresed along your taper</a:t>
          </a:r>
        </a:p>
      </xdr:txBody>
    </xdr:sp>
    <xdr:clientData/>
  </xdr:twoCellAnchor>
  <xdr:twoCellAnchor>
    <xdr:from>
      <xdr:col>2</xdr:col>
      <xdr:colOff>617420</xdr:colOff>
      <xdr:row>0</xdr:row>
      <xdr:rowOff>61503</xdr:rowOff>
    </xdr:from>
    <xdr:to>
      <xdr:col>8</xdr:col>
      <xdr:colOff>663986</xdr:colOff>
      <xdr:row>8</xdr:row>
      <xdr:rowOff>111048</xdr:rowOff>
    </xdr:to>
    <xdr:graphicFrame>
      <xdr:nvGraphicFramePr>
        <xdr:cNvPr id="3" name="Chart 2"/>
        <xdr:cNvGraphicFramePr/>
      </xdr:nvGraphicFramePr>
      <xdr:xfrm>
        <a:off x="3817820" y="61503"/>
        <a:ext cx="5164667" cy="3524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9</xdr:col>
      <xdr:colOff>261000</xdr:colOff>
      <xdr:row>0</xdr:row>
      <xdr:rowOff>61503</xdr:rowOff>
    </xdr:from>
    <xdr:to>
      <xdr:col>16</xdr:col>
      <xdr:colOff>344551</xdr:colOff>
      <xdr:row>8</xdr:row>
      <xdr:rowOff>111048</xdr:rowOff>
    </xdr:to>
    <xdr:graphicFrame>
      <xdr:nvGraphicFramePr>
        <xdr:cNvPr id="4" name="Chart 3"/>
        <xdr:cNvGraphicFramePr/>
      </xdr:nvGraphicFramePr>
      <xdr:xfrm>
        <a:off x="9328800" y="61503"/>
        <a:ext cx="5328652" cy="3524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T611"/>
  <sheetViews>
    <sheetView workbookViewId="0" showGridLines="0" defaultGridColor="1"/>
  </sheetViews>
  <sheetFormatPr defaultColWidth="11" defaultRowHeight="15" customHeight="1" outlineLevelRow="0" outlineLevelCol="0"/>
  <cols>
    <col min="1" max="1" width="29.3516" style="1" customWidth="1"/>
    <col min="2" max="2" width="12.6719" style="1" customWidth="1"/>
    <col min="3" max="3" width="10.8516" style="1" customWidth="1"/>
    <col min="4" max="4" width="6.35156" style="1" customWidth="1"/>
    <col min="5" max="5" width="10.8516" style="1" customWidth="1"/>
    <col min="6" max="6" width="18.8516" style="1" customWidth="1"/>
    <col min="7" max="7" width="10.5" style="1" customWidth="1"/>
    <col min="8" max="16" width="9.85156" style="1" customWidth="1"/>
    <col min="17" max="17" width="10.3516" style="1" customWidth="1"/>
    <col min="18" max="18" width="11" style="1" customWidth="1"/>
    <col min="19" max="19" width="10.2812" style="1" customWidth="1"/>
    <col min="20" max="20" width="11" style="1" customWidth="1"/>
    <col min="21" max="16384" width="11" style="1" customWidth="1"/>
  </cols>
  <sheetData>
    <row r="1" ht="15" customHeight="1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2"/>
      <c r="S1" s="2"/>
      <c r="T1" s="2"/>
    </row>
    <row r="2" ht="24.95" customHeight="1">
      <c r="A2" t="s" s="5">
        <v>0</v>
      </c>
      <c r="B2" s="6">
        <v>5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  <c r="R2" t="s" s="10">
        <v>1</v>
      </c>
      <c r="S2" s="11"/>
      <c r="T2" s="12"/>
    </row>
    <row r="3" ht="33.95" customHeight="1">
      <c r="A3" t="s" s="5">
        <v>2</v>
      </c>
      <c r="B3" s="6">
        <v>5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  <c r="R3" t="s" s="13">
        <v>3</v>
      </c>
      <c r="S3" s="14"/>
      <c r="T3" t="s" s="15">
        <v>4</v>
      </c>
    </row>
    <row r="4" ht="39.95" customHeight="1">
      <c r="A4" t="s" s="5">
        <v>5</v>
      </c>
      <c r="B4" s="6">
        <v>180</v>
      </c>
      <c r="C4" s="16">
        <f>2*B2/B4</f>
        <v>0.0555555555555556</v>
      </c>
      <c r="D4" s="17"/>
      <c r="E4" t="s" s="18">
        <v>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  <c r="R4" t="s" s="13">
        <v>7</v>
      </c>
      <c r="S4" s="14"/>
      <c r="T4" t="s" s="15">
        <v>8</v>
      </c>
    </row>
    <row r="5" ht="39.95" customHeight="1">
      <c r="A5" t="s" s="5">
        <v>9</v>
      </c>
      <c r="B5" s="19">
        <v>44757</v>
      </c>
      <c r="C5" s="20">
        <f>(B2-C4)/B2</f>
        <v>0.988888888888889</v>
      </c>
      <c r="D5" s="21"/>
      <c r="E5" t="s" s="18">
        <v>10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  <c r="R5" t="s" s="13">
        <v>11</v>
      </c>
      <c r="S5" s="14"/>
      <c r="T5" t="s" s="15">
        <v>12</v>
      </c>
    </row>
    <row r="6" ht="39.95" customHeight="1">
      <c r="A6" t="s" s="5">
        <v>13</v>
      </c>
      <c r="B6" t="s" s="22">
        <v>14</v>
      </c>
      <c r="C6" s="20">
        <f>AVERAGE(1,C5,C5)</f>
        <v>0.992592592592593</v>
      </c>
      <c r="D6" s="21"/>
      <c r="E6" t="s" s="18">
        <v>15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  <c r="R6" t="s" s="13">
        <v>16</v>
      </c>
      <c r="S6" s="14"/>
      <c r="T6" t="s" s="15">
        <v>17</v>
      </c>
    </row>
    <row r="7" ht="39.95" customHeight="1">
      <c r="A7" t="s" s="5">
        <v>18</v>
      </c>
      <c r="B7" s="23"/>
      <c r="C7" s="20">
        <f>AVERAGE(1,1,C5)</f>
        <v>0.996296296296296</v>
      </c>
      <c r="D7" s="21"/>
      <c r="E7" t="s" s="18">
        <v>19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  <c r="R7" t="s" s="13">
        <v>20</v>
      </c>
      <c r="S7" s="14"/>
      <c r="T7" t="s" s="15">
        <v>21</v>
      </c>
    </row>
    <row r="8" ht="39.95" customHeight="1">
      <c r="A8" t="s" s="5">
        <v>22</v>
      </c>
      <c r="B8" s="6">
        <v>0.166</v>
      </c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  <c r="R8" t="s" s="24">
        <v>23</v>
      </c>
      <c r="S8" s="25"/>
      <c r="T8" t="s" s="26">
        <v>24</v>
      </c>
    </row>
    <row r="9" ht="15" customHeight="1">
      <c r="A9" s="27"/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7"/>
      <c r="S9" s="27"/>
      <c r="T9" s="27"/>
    </row>
    <row r="10" ht="41.1" customHeight="1">
      <c r="A10" t="s" s="30">
        <v>25</v>
      </c>
      <c r="B10" s="31">
        <f>E10/B2</f>
        <v>0.011111111111111</v>
      </c>
      <c r="C10" t="s" s="32">
        <v>26</v>
      </c>
      <c r="D10" s="33"/>
      <c r="E10" s="34">
        <f>B2-C12*C5</f>
        <v>0.055555555555555</v>
      </c>
      <c r="F10" t="s" s="35">
        <v>27</v>
      </c>
      <c r="G10" s="36"/>
      <c r="H10" t="s" s="37">
        <v>28</v>
      </c>
      <c r="I10" s="38"/>
      <c r="J10" s="38"/>
      <c r="K10" s="38"/>
      <c r="L10" s="39"/>
      <c r="M10" t="s" s="37">
        <v>29</v>
      </c>
      <c r="N10" s="38"/>
      <c r="O10" s="38"/>
      <c r="P10" s="38"/>
      <c r="Q10" s="39"/>
      <c r="R10" t="s" s="40">
        <v>30</v>
      </c>
      <c r="S10" s="41"/>
      <c r="T10" s="42"/>
    </row>
    <row r="11" ht="33" customHeight="1">
      <c r="A11" t="s" s="43">
        <v>31</v>
      </c>
      <c r="B11" t="s" s="44">
        <v>32</v>
      </c>
      <c r="C11" t="s" s="44">
        <v>33</v>
      </c>
      <c r="D11" t="s" s="44">
        <v>34</v>
      </c>
      <c r="E11" t="s" s="44">
        <v>35</v>
      </c>
      <c r="F11" t="s" s="45">
        <v>36</v>
      </c>
      <c r="G11" t="s" s="46">
        <v>37</v>
      </c>
      <c r="H11" t="s" s="47">
        <v>38</v>
      </c>
      <c r="I11" t="s" s="48">
        <v>39</v>
      </c>
      <c r="J11" t="s" s="48">
        <v>40</v>
      </c>
      <c r="K11" t="s" s="48">
        <v>41</v>
      </c>
      <c r="L11" t="s" s="49">
        <v>42</v>
      </c>
      <c r="M11" t="s" s="47">
        <v>43</v>
      </c>
      <c r="N11" t="s" s="48">
        <v>44</v>
      </c>
      <c r="O11" t="s" s="48">
        <v>45</v>
      </c>
      <c r="P11" t="s" s="48">
        <v>46</v>
      </c>
      <c r="Q11" t="s" s="49">
        <v>47</v>
      </c>
      <c r="R11" t="s" s="43">
        <v>48</v>
      </c>
      <c r="S11" t="s" s="50">
        <v>49</v>
      </c>
      <c r="T11" t="s" s="51">
        <v>50</v>
      </c>
    </row>
    <row r="12" ht="15" customHeight="1">
      <c r="A12" s="52">
        <v>1</v>
      </c>
      <c r="B12" s="53">
        <f>B5</f>
        <v>44757</v>
      </c>
      <c r="C12" s="54">
        <f>B2</f>
        <v>5</v>
      </c>
      <c r="D12" s="54">
        <f>IF(C12="",-5,C12)</f>
        <v>5</v>
      </c>
      <c r="E12" t="s" s="55">
        <f>IF(T12="","",IF(T12=0,C12,IF(T12=1,(C12*C$7),IF(T12=2,(C12*C$6),IF(T12=3,(C12*C$5),IF(T12=4,AVERAGE((C12*C$5),(C12*C$5),(C12*C$5),(C12*C$5),(C12-C$4)),IF(T12=5,(C12-C$4),IF(T12=6,(C12-1.5*C$4),"blue"))))))))</f>
      </c>
      <c r="F12" t="s" s="56">
        <f>IF(H12="","",IF(B$6="Dry",ROUND(E12/B$3*B$8,3)&amp;" grams",IF(B$6="Liquid",ROUND(E12/B$3*B$7,2)&amp;" ml","Error")))</f>
      </c>
      <c r="G12" t="s" s="57">
        <f>IF(T12="","",(C12-E12)/C12)</f>
      </c>
      <c r="H12" s="58"/>
      <c r="I12" s="59"/>
      <c r="J12" s="59"/>
      <c r="K12" s="59"/>
      <c r="L12" s="60"/>
      <c r="M12" s="58"/>
      <c r="N12" s="59"/>
      <c r="O12" s="59"/>
      <c r="P12" s="59"/>
      <c r="Q12" s="60"/>
      <c r="R12" t="s" s="61">
        <f>IF(H12="","",SUM(H12:Q12))</f>
      </c>
      <c r="S12" s="62">
        <f>IF(R12="",-5,AVERAGE((B$2-E12)/B$2*100,R12))</f>
        <v>-5</v>
      </c>
      <c r="T12" t="s" s="63">
        <f>IF(R12="","",IF(R12&gt;89,6,IF(R12&gt;79,5,IF(R12&gt;69,4,IF(R12&gt;54,3,IF(R12&gt;39,2,IF(R12&gt;29,1,0)))))))</f>
      </c>
    </row>
    <row r="13" ht="15" customHeight="1">
      <c r="A13" s="52">
        <f>A12+1</f>
        <v>2</v>
      </c>
      <c r="B13" s="53">
        <f>B12+1</f>
        <v>44758</v>
      </c>
      <c r="C13" s="54"/>
      <c r="D13" s="54">
        <f>IF(C13="",-5,C13)</f>
        <v>-5</v>
      </c>
      <c r="E13" t="s" s="55">
        <f>IF(T13="","",IF(T13=0,C13,IF(T13=1,(C13*C$7),IF(T13=2,(C13*C$6),IF(T13=3,(C13*C$5),IF(T13=4,AVERAGE((C13*C$5),(C13*C$5),(C13*C$5),(C13*C$5),(C13-C$4)),IF(T13=5,(C13-C$4),IF(T13=6,(C13-1.5*C$4),"blue"))))))))</f>
      </c>
      <c r="F13" t="s" s="56">
        <f>IF(H13="","",IF(B$6="Dry",ROUND(E13/B$3*B$8,3)&amp;" grams",IF(B$6="Liquid",ROUND(E13/B$3*B$7,2)&amp;" ml","Error")))</f>
      </c>
      <c r="G13" t="s" s="57">
        <f>IF(T13="","",(C13-E13)/C13)</f>
      </c>
      <c r="H13" s="64"/>
      <c r="I13" s="65"/>
      <c r="J13" s="65"/>
      <c r="K13" s="65"/>
      <c r="L13" s="66"/>
      <c r="M13" s="64"/>
      <c r="N13" s="65"/>
      <c r="O13" s="65"/>
      <c r="P13" s="65"/>
      <c r="Q13" s="66"/>
      <c r="R13" t="s" s="61">
        <f>IF(H13="","",SUM(H13:Q13))</f>
      </c>
      <c r="S13" s="62">
        <f>IF(R13="",-5,AVERAGE((B$2-E13)/B$2*100,R13))</f>
        <v>-5</v>
      </c>
      <c r="T13" t="s" s="63">
        <f>IF(R13="","",IF(R13&gt;89,6,IF(R13&gt;79,5,IF(R13&gt;69,4,IF(R13&gt;54,3,IF(R13&gt;39,2,IF(R13&gt;29,1,0)))))))</f>
      </c>
    </row>
    <row r="14" ht="15" customHeight="1">
      <c r="A14" s="67">
        <f>A13+1</f>
        <v>3</v>
      </c>
      <c r="B14" s="68">
        <f>B13+1</f>
        <v>44759</v>
      </c>
      <c r="C14" t="s" s="69">
        <f>E13</f>
      </c>
      <c r="D14" s="70">
        <f>IF(C14="",-5,C14)</f>
        <v>-5</v>
      </c>
      <c r="E14" t="s" s="71">
        <f>IF(T14="","",IF(T14=0,C14,IF(T14=1,(C14*C$7),IF(T14=2,(C14*C$6),IF(T14=3,(C14*C$5),IF(T14=4,AVERAGE((C14*C$5),(C14*C$5),(C14*C$5),(C14*C$5),(C14-C$4)),IF(T14=5,(C14-C$4),IF(T14=6,(C14-1.5*C$4),"blue"))))))))</f>
      </c>
      <c r="F14" t="s" s="72">
        <f>IF(H14="","",IF(B$6="Dry",ROUND(E14/B$3*B$8,3)&amp;" grams",IF(B$6="Liquid",ROUND(E14/B$3*B$7,2)&amp;" ml","Error")))</f>
      </c>
      <c r="G14" t="s" s="73">
        <f>IF(T14="","",(C14-E14)/C14)</f>
      </c>
      <c r="H14" s="74"/>
      <c r="I14" s="75"/>
      <c r="J14" s="75"/>
      <c r="K14" s="75"/>
      <c r="L14" s="76"/>
      <c r="M14" s="74"/>
      <c r="N14" s="75"/>
      <c r="O14" s="75"/>
      <c r="P14" s="75"/>
      <c r="Q14" s="76"/>
      <c r="R14" t="s" s="77">
        <f>IF(H14="","",SUM(H14:Q14))</f>
      </c>
      <c r="S14" s="78">
        <f>IF(R14="",-5,AVERAGE((B$2-E14)/B$2*100,R14))</f>
        <v>-5</v>
      </c>
      <c r="T14" t="s" s="79">
        <f>IF(R14="","",IF(R14&gt;89,6,IF(R14&gt;79,5,IF(R14&gt;69,4,IF(R14&gt;54,3,IF(R14&gt;39,2,IF(R14&gt;29,1,0)))))))</f>
      </c>
    </row>
    <row r="15" ht="15" customHeight="1">
      <c r="A15" s="52">
        <f>A14+1</f>
        <v>4</v>
      </c>
      <c r="B15" s="53">
        <f>B14+1</f>
        <v>44760</v>
      </c>
      <c r="C15" t="s" s="80">
        <f>E14</f>
      </c>
      <c r="D15" s="54">
        <f>IF(C15="",-5,C15)</f>
        <v>-5</v>
      </c>
      <c r="E15" t="s" s="55">
        <f>IF(T15="","",IF(T15=0,C15,IF(T15=1,(C15*C$7),IF(T15=2,(C15*C$6),IF(T15=3,(C15*C$5),IF(T15=4,AVERAGE((C15*C$5),(C15*C$5),(C15*C$5),(C15*C$5),(C15-C$4)),IF(T15=5,(C15-C$4),IF(T15=6,(C15-1.5*C$4),"blue"))))))))</f>
      </c>
      <c r="F15" t="s" s="56">
        <f>IF(H15="","",IF(B$6="Dry",ROUND(E15/B$3*B$8,3)&amp;" grams",IF(B$6="Liquid",ROUND(E15/B$3*B$7,2)&amp;" ml","Error")))</f>
      </c>
      <c r="G15" t="s" s="57">
        <f>IF(T15="","",(C15-E15)/C15)</f>
      </c>
      <c r="H15" s="64"/>
      <c r="I15" s="65"/>
      <c r="J15" s="65"/>
      <c r="K15" s="65"/>
      <c r="L15" s="66"/>
      <c r="M15" s="64"/>
      <c r="N15" s="65"/>
      <c r="O15" s="65"/>
      <c r="P15" s="65"/>
      <c r="Q15" s="66"/>
      <c r="R15" t="s" s="61">
        <f>IF(H15="","",SUM(H15:Q15))</f>
      </c>
      <c r="S15" s="62">
        <f>IF(R15="",-5,AVERAGE((B$2-E15)/B$2*100,R15))</f>
        <v>-5</v>
      </c>
      <c r="T15" t="s" s="63">
        <f>IF(R15="","",IF(R15&gt;89,6,IF(R15&gt;79,5,IF(R15&gt;69,4,IF(R15&gt;54,3,IF(R15&gt;39,2,IF(R15&gt;29,1,0)))))))</f>
      </c>
    </row>
    <row r="16" ht="15" customHeight="1">
      <c r="A16" s="52">
        <f>A15+1</f>
        <v>5</v>
      </c>
      <c r="B16" s="53">
        <f>B15+1</f>
        <v>44761</v>
      </c>
      <c r="C16" t="s" s="80">
        <f>E15</f>
      </c>
      <c r="D16" s="54">
        <f>IF(C16="",-5,C16)</f>
        <v>-5</v>
      </c>
      <c r="E16" t="s" s="55">
        <f>IF(T16="","",IF(T16=0,C16,IF(T16=1,(C16*C$7),IF(T16=2,(C16*C$6),IF(T16=3,(C16*C$5),IF(T16=4,AVERAGE((C16*C$5),(C16*C$5),(C16*C$5),(C16*C$5),(C16-C$4)),IF(T16=5,(C16-C$4),IF(T16=6,(C16-1.5*C$4),"blue"))))))))</f>
      </c>
      <c r="F16" t="s" s="56">
        <f>IF(H16="","",IF(B$6="Dry",ROUND(E16/B$3*B$8,3)&amp;" grams",IF(B$6="Liquid",ROUND(E16/B$3*B$7,2)&amp;" ml","Error")))</f>
      </c>
      <c r="G16" t="s" s="57">
        <f>IF(T16="","",(C16-E16)/C16)</f>
      </c>
      <c r="H16" s="64"/>
      <c r="I16" s="65"/>
      <c r="J16" s="65"/>
      <c r="K16" s="65"/>
      <c r="L16" s="66"/>
      <c r="M16" s="64"/>
      <c r="N16" s="65"/>
      <c r="O16" s="65"/>
      <c r="P16" s="65"/>
      <c r="Q16" s="66"/>
      <c r="R16" t="s" s="61">
        <f>IF(H16="","",SUM(H16:Q16))</f>
      </c>
      <c r="S16" s="62">
        <f>IF(R16="",-5,AVERAGE((B$2-E16)/B$2*100,R16))</f>
        <v>-5</v>
      </c>
      <c r="T16" t="s" s="63">
        <f>IF(R16="","",IF(R16&gt;89,6,IF(R16&gt;79,5,IF(R16&gt;69,4,IF(R16&gt;54,3,IF(R16&gt;39,2,IF(R16&gt;29,1,0)))))))</f>
      </c>
    </row>
    <row r="17" ht="15" customHeight="1">
      <c r="A17" s="67">
        <f>A16+1</f>
        <v>6</v>
      </c>
      <c r="B17" s="68">
        <f>B16+1</f>
        <v>44762</v>
      </c>
      <c r="C17" t="s" s="69">
        <f>E16</f>
      </c>
      <c r="D17" s="70">
        <f>IF(C17="",-5,C17)</f>
        <v>-5</v>
      </c>
      <c r="E17" t="s" s="71">
        <f>IF(T17="","",IF(T17=0,C17,IF(T17=1,(C17*C$7),IF(T17=2,(C17*C$6),IF(T17=3,(C17*C$5),IF(T17=4,AVERAGE((C17*C$5),(C17*C$5),(C17*C$5),(C17*C$5),(C17-C$4)),IF(T17=5,(C17-C$4),IF(T17=6,(C17-1.5*C$4),"blue"))))))))</f>
      </c>
      <c r="F17" t="s" s="72">
        <f>IF(H17="","",IF(B$6="Dry",ROUND(E17/B$3*B$8,3)&amp;" grams",IF(B$6="Liquid",ROUND(E17/B$3*B$7,2)&amp;" ml","Error")))</f>
      </c>
      <c r="G17" t="s" s="73">
        <f>IF(T17="","",(C17-E17)/C17)</f>
      </c>
      <c r="H17" s="74"/>
      <c r="I17" s="75"/>
      <c r="J17" s="75"/>
      <c r="K17" s="75"/>
      <c r="L17" s="76"/>
      <c r="M17" s="74"/>
      <c r="N17" s="75"/>
      <c r="O17" s="75"/>
      <c r="P17" s="75"/>
      <c r="Q17" s="76"/>
      <c r="R17" t="s" s="77">
        <f>IF(H17="","",SUM(H17:Q17))</f>
      </c>
      <c r="S17" s="78">
        <f>IF(R17="",-5,AVERAGE((B$2-E17)/B$2*100,R17))</f>
        <v>-5</v>
      </c>
      <c r="T17" t="s" s="79">
        <f>IF(R17="","",IF(R17&gt;89,6,IF(R17&gt;79,5,IF(R17&gt;69,4,IF(R17&gt;54,3,IF(R17&gt;39,2,IF(R17&gt;29,1,0)))))))</f>
      </c>
    </row>
    <row r="18" ht="15" customHeight="1">
      <c r="A18" s="52">
        <f>A17+1</f>
        <v>7</v>
      </c>
      <c r="B18" s="53">
        <f>B17+1</f>
        <v>44763</v>
      </c>
      <c r="C18" t="s" s="80">
        <f>E17</f>
      </c>
      <c r="D18" s="54">
        <f>IF(C18="",-5,C18)</f>
        <v>-5</v>
      </c>
      <c r="E18" t="s" s="55">
        <f>IF(T18="","",IF(T18=0,C18,IF(T18=1,(C18*C$7),IF(T18=2,(C18*C$6),IF(T18=3,(C18*C$5),IF(T18=4,AVERAGE((C18*C$5),(C18*C$5),(C18*C$5),(C18*C$5),(C18-C$4)),IF(T18=5,(C18-C$4),IF(T18=6,(C18-1.5*C$4),"blue"))))))))</f>
      </c>
      <c r="F18" t="s" s="56">
        <f>IF(H18="","",IF(B$6="Dry",ROUND(E18/B$3*B$8,3)&amp;" grams",IF(B$6="Liquid",ROUND(E18/B$3*B$7,2)&amp;" ml","Error")))</f>
      </c>
      <c r="G18" t="s" s="57">
        <f>IF(T18="","",(C18-E18)/C18)</f>
      </c>
      <c r="H18" s="64"/>
      <c r="I18" s="65"/>
      <c r="J18" s="65"/>
      <c r="K18" s="65"/>
      <c r="L18" s="66"/>
      <c r="M18" s="64"/>
      <c r="N18" s="65"/>
      <c r="O18" s="65"/>
      <c r="P18" s="65"/>
      <c r="Q18" s="66"/>
      <c r="R18" t="s" s="61">
        <f>IF(H18="","",SUM(H18:Q18))</f>
      </c>
      <c r="S18" s="62">
        <f>IF(R18="",-5,AVERAGE((B$2-E18)/B$2*100,R18))</f>
        <v>-5</v>
      </c>
      <c r="T18" t="s" s="63">
        <f>IF(R18="","",IF(R18&gt;89,6,IF(R18&gt;79,5,IF(R18&gt;69,4,IF(R18&gt;54,3,IF(R18&gt;39,2,IF(R18&gt;29,1,0)))))))</f>
      </c>
    </row>
    <row r="19" ht="15" customHeight="1">
      <c r="A19" s="52">
        <f>A18+1</f>
        <v>8</v>
      </c>
      <c r="B19" s="53">
        <f>B18+1</f>
        <v>44764</v>
      </c>
      <c r="C19" t="s" s="80">
        <f>E18</f>
      </c>
      <c r="D19" s="54">
        <f>IF(C19="",-5,C19)</f>
        <v>-5</v>
      </c>
      <c r="E19" t="s" s="55">
        <f>IF(T19="","",IF(T19=0,C19,IF(T19=1,(C19*C$7),IF(T19=2,(C19*C$6),IF(T19=3,(C19*C$5),IF(T19=4,AVERAGE((C19*C$5),(C19*C$5),(C19*C$5),(C19*C$5),(C19-C$4)),IF(T19=5,(C19-C$4),IF(T19=6,(C19-1.5*C$4),"blue"))))))))</f>
      </c>
      <c r="F19" t="s" s="56">
        <f>IF(H19="","",IF(B$6="Dry",ROUND(E19/B$3*B$8,3)&amp;" grams",IF(B$6="Liquid",ROUND(E19/B$3*B$7,2)&amp;" ml","Error")))</f>
      </c>
      <c r="G19" t="s" s="57">
        <f>IF(T19="","",(C19-E19)/C19)</f>
      </c>
      <c r="H19" s="64"/>
      <c r="I19" s="65"/>
      <c r="J19" s="65"/>
      <c r="K19" s="65"/>
      <c r="L19" s="66"/>
      <c r="M19" s="64"/>
      <c r="N19" s="65"/>
      <c r="O19" s="65"/>
      <c r="P19" s="65"/>
      <c r="Q19" s="66"/>
      <c r="R19" t="s" s="61">
        <f>IF(H19="","",SUM(H19:Q19))</f>
      </c>
      <c r="S19" s="62">
        <f>IF(R19="",-5,AVERAGE((B$2-E19)/B$2*100,R19))</f>
        <v>-5</v>
      </c>
      <c r="T19" t="s" s="63">
        <f>IF(R19="","",IF(R19&gt;89,6,IF(R19&gt;79,5,IF(R19&gt;69,4,IF(R19&gt;54,3,IF(R19&gt;39,2,IF(R19&gt;29,1,0)))))))</f>
      </c>
    </row>
    <row r="20" ht="15" customHeight="1">
      <c r="A20" s="67">
        <f>A19+1</f>
        <v>9</v>
      </c>
      <c r="B20" s="68">
        <f>B19+1</f>
        <v>44765</v>
      </c>
      <c r="C20" t="s" s="69">
        <f>E19</f>
      </c>
      <c r="D20" s="70">
        <f>IF(C20="",-5,C20)</f>
        <v>-5</v>
      </c>
      <c r="E20" t="s" s="71">
        <f>IF(T20="","",IF(T20=0,C20,IF(T20=1,(C20*C$7),IF(T20=2,(C20*C$6),IF(T20=3,(C20*C$5),IF(T20=4,AVERAGE((C20*C$5),(C20*C$5),(C20*C$5),(C20*C$5),(C20-C$4)),IF(T20=5,(C20-C$4),IF(T20=6,(C20-1.5*C$4),"blue"))))))))</f>
      </c>
      <c r="F20" t="s" s="72">
        <f>IF(H20="","",IF(B$6="Dry",ROUND(E20/B$3*B$8,3)&amp;" grams",IF(B$6="Liquid",ROUND(E20/B$3*B$7,2)&amp;" ml","Error")))</f>
      </c>
      <c r="G20" t="s" s="73">
        <f>IF(T20="","",(C20-E20)/C20)</f>
      </c>
      <c r="H20" s="74"/>
      <c r="I20" s="75"/>
      <c r="J20" s="75"/>
      <c r="K20" s="75"/>
      <c r="L20" s="76"/>
      <c r="M20" s="74"/>
      <c r="N20" s="75"/>
      <c r="O20" s="75"/>
      <c r="P20" s="75"/>
      <c r="Q20" s="76"/>
      <c r="R20" t="s" s="77">
        <f>IF(H20="","",SUM(H20:Q20))</f>
      </c>
      <c r="S20" s="78">
        <f>IF(R20="",-5,AVERAGE((B$2-E20)/B$2*100,R20))</f>
        <v>-5</v>
      </c>
      <c r="T20" t="s" s="79">
        <f>IF(R20="","",IF(R20&gt;89,6,IF(R20&gt;79,5,IF(R20&gt;69,4,IF(R20&gt;54,3,IF(R20&gt;39,2,IF(R20&gt;29,1,0)))))))</f>
      </c>
    </row>
    <row r="21" ht="15" customHeight="1">
      <c r="A21" s="52">
        <f>A20+1</f>
        <v>10</v>
      </c>
      <c r="B21" s="53">
        <f>B20+1</f>
        <v>44766</v>
      </c>
      <c r="C21" t="s" s="80">
        <f>E20</f>
      </c>
      <c r="D21" s="54">
        <f>IF(C21="",-5,C21)</f>
        <v>-5</v>
      </c>
      <c r="E21" t="s" s="55">
        <f>IF(T21="","",IF(T21=0,C21,IF(T21=1,(C21*C$7),IF(T21=2,(C21*C$6),IF(T21=3,(C21*C$5),IF(T21=4,AVERAGE((C21*C$5),(C21*C$5),(C21*C$5),(C21*C$5),(C21-C$4)),IF(T21=5,(C21-C$4),IF(T21=6,(C21-1.5*C$4),"blue"))))))))</f>
      </c>
      <c r="F21" t="s" s="56">
        <f>IF(H21="","",IF(B$6="Dry",ROUND(E21/B$3*B$8,3)&amp;" grams",IF(B$6="Liquid",ROUND(E21/B$3*B$7,2)&amp;" ml","Error")))</f>
      </c>
      <c r="G21" t="s" s="57">
        <f>IF(T21="","",(C21-E21)/C21)</f>
      </c>
      <c r="H21" s="64"/>
      <c r="I21" s="65"/>
      <c r="J21" s="65"/>
      <c r="K21" s="65"/>
      <c r="L21" s="66"/>
      <c r="M21" s="64"/>
      <c r="N21" s="65"/>
      <c r="O21" s="65"/>
      <c r="P21" s="65"/>
      <c r="Q21" s="66"/>
      <c r="R21" t="s" s="61">
        <f>IF(H21="","",SUM(H21:Q21))</f>
      </c>
      <c r="S21" s="62">
        <f>IF(R21="",-5,AVERAGE((B$2-E21)/B$2*100,R21))</f>
        <v>-5</v>
      </c>
      <c r="T21" t="s" s="63">
        <f>IF(R21="","",IF(R21&gt;89,6,IF(R21&gt;79,5,IF(R21&gt;69,4,IF(R21&gt;54,3,IF(R21&gt;39,2,IF(R21&gt;29,1,0)))))))</f>
      </c>
    </row>
    <row r="22" ht="15" customHeight="1">
      <c r="A22" s="52">
        <f>A21+1</f>
        <v>11</v>
      </c>
      <c r="B22" s="53">
        <f>B21+1</f>
        <v>44767</v>
      </c>
      <c r="C22" t="s" s="80">
        <f>E21</f>
      </c>
      <c r="D22" s="54">
        <f>IF(C22="",-5,C22)</f>
        <v>-5</v>
      </c>
      <c r="E22" t="s" s="55">
        <f>IF(T22="","",IF(T22=0,C22,IF(T22=1,(C22*C$7),IF(T22=2,(C22*C$6),IF(T22=3,(C22*C$5),IF(T22=4,AVERAGE((C22*C$5),(C22*C$5),(C22*C$5),(C22*C$5),(C22-C$4)),IF(T22=5,(C22-C$4),IF(T22=6,(C22-1.5*C$4),"blue"))))))))</f>
      </c>
      <c r="F22" t="s" s="56">
        <f>IF(H22="","",IF(B$6="Dry",ROUND(E22/B$3*B$8,3)&amp;" grams",IF(B$6="Liquid",ROUND(E22/B$3*B$7,2)&amp;" ml","Error")))</f>
      </c>
      <c r="G22" t="s" s="57">
        <f>IF(T22="","",(C22-E22)/C22)</f>
      </c>
      <c r="H22" s="64"/>
      <c r="I22" s="65"/>
      <c r="J22" s="65"/>
      <c r="K22" s="65"/>
      <c r="L22" s="66"/>
      <c r="M22" s="64"/>
      <c r="N22" s="65"/>
      <c r="O22" s="65"/>
      <c r="P22" s="65"/>
      <c r="Q22" s="66"/>
      <c r="R22" t="s" s="61">
        <f>IF(H22="","",SUM(H22:Q22))</f>
      </c>
      <c r="S22" s="62">
        <f>IF(R22="",-5,AVERAGE((B$2-E22)/B$2*100,R22))</f>
        <v>-5</v>
      </c>
      <c r="T22" t="s" s="63">
        <f>IF(R22="","",IF(R22&gt;89,6,IF(R22&gt;79,5,IF(R22&gt;69,4,IF(R22&gt;54,3,IF(R22&gt;39,2,IF(R22&gt;29,1,0)))))))</f>
      </c>
    </row>
    <row r="23" ht="15" customHeight="1">
      <c r="A23" s="67">
        <f>A22+1</f>
        <v>12</v>
      </c>
      <c r="B23" s="68">
        <f>B22+1</f>
        <v>44768</v>
      </c>
      <c r="C23" t="s" s="69">
        <f>E22</f>
      </c>
      <c r="D23" s="70">
        <f>IF(C23="",-5,C23)</f>
        <v>-5</v>
      </c>
      <c r="E23" t="s" s="71">
        <f>IF(T23="","",IF(T23=0,C23,IF(T23=1,(C23*C$7),IF(T23=2,(C23*C$6),IF(T23=3,(C23*C$5),IF(T23=4,AVERAGE((C23*C$5),(C23*C$5),(C23*C$5),(C23*C$5),(C23-C$4)),IF(T23=5,(C23-C$4),IF(T23=6,(C23-1.5*C$4),"blue"))))))))</f>
      </c>
      <c r="F23" t="s" s="72">
        <f>IF(H23="","",IF(B$6="Dry",ROUND(E23/B$3*B$8,3)&amp;" grams",IF(B$6="Liquid",ROUND(E23/B$3*B$7,2)&amp;" ml","Error")))</f>
      </c>
      <c r="G23" t="s" s="73">
        <f>IF(T23="","",(C23-E23)/C23)</f>
      </c>
      <c r="H23" s="74"/>
      <c r="I23" s="75"/>
      <c r="J23" s="75"/>
      <c r="K23" s="75"/>
      <c r="L23" s="76"/>
      <c r="M23" s="74"/>
      <c r="N23" s="75"/>
      <c r="O23" s="75"/>
      <c r="P23" s="75"/>
      <c r="Q23" s="76"/>
      <c r="R23" t="s" s="77">
        <f>IF(H23="","",SUM(H23:Q23))</f>
      </c>
      <c r="S23" s="78">
        <f>IF(R23="",-5,AVERAGE((B$2-E23)/B$2*100,R23))</f>
        <v>-5</v>
      </c>
      <c r="T23" t="s" s="79">
        <f>IF(R23="","",IF(R23&gt;89,6,IF(R23&gt;79,5,IF(R23&gt;69,4,IF(R23&gt;54,3,IF(R23&gt;39,2,IF(R23&gt;29,1,0)))))))</f>
      </c>
    </row>
    <row r="24" ht="15" customHeight="1">
      <c r="A24" s="52">
        <f>A23+1</f>
        <v>13</v>
      </c>
      <c r="B24" s="53">
        <f>B23+1</f>
        <v>44769</v>
      </c>
      <c r="C24" t="s" s="80">
        <f>E23</f>
      </c>
      <c r="D24" s="54">
        <f>IF(C24="",-5,C24)</f>
        <v>-5</v>
      </c>
      <c r="E24" t="s" s="55">
        <f>IF(T24="","",IF(T24=0,C24,IF(T24=1,(C24*C$7),IF(T24=2,(C24*C$6),IF(T24=3,(C24*C$5),IF(T24=4,AVERAGE((C24*C$5),(C24*C$5),(C24*C$5),(C24*C$5),(C24-C$4)),IF(T24=5,(C24-C$4),IF(T24=6,(C24-1.5*C$4),"blue"))))))))</f>
      </c>
      <c r="F24" t="s" s="56">
        <f>IF(H24="","",IF(B$6="Dry",ROUND(E24/B$3*B$8,3)&amp;" grams",IF(B$6="Liquid",ROUND(E24/B$3*B$7,2)&amp;" ml","Error")))</f>
      </c>
      <c r="G24" t="s" s="57">
        <f>IF(T24="","",(C24-E24)/C24)</f>
      </c>
      <c r="H24" s="64"/>
      <c r="I24" s="65"/>
      <c r="J24" s="65"/>
      <c r="K24" s="65"/>
      <c r="L24" s="66"/>
      <c r="M24" s="64"/>
      <c r="N24" s="65"/>
      <c r="O24" s="65"/>
      <c r="P24" s="65"/>
      <c r="Q24" s="66"/>
      <c r="R24" t="s" s="61">
        <f>IF(H24="","",SUM(H24:Q24))</f>
      </c>
      <c r="S24" s="62">
        <f>IF(R24="",-5,AVERAGE((B$2-E24)/B$2*100,R24))</f>
        <v>-5</v>
      </c>
      <c r="T24" t="s" s="63">
        <f>IF(R24="","",IF(R24&gt;89,6,IF(R24&gt;79,5,IF(R24&gt;69,4,IF(R24&gt;54,3,IF(R24&gt;39,2,IF(R24&gt;29,1,0)))))))</f>
      </c>
    </row>
    <row r="25" ht="15" customHeight="1">
      <c r="A25" s="52">
        <f>A24+1</f>
        <v>14</v>
      </c>
      <c r="B25" s="53">
        <f>B24+1</f>
        <v>44770</v>
      </c>
      <c r="C25" t="s" s="80">
        <f>E24</f>
      </c>
      <c r="D25" s="54">
        <f>IF(C25="",-5,C25)</f>
        <v>-5</v>
      </c>
      <c r="E25" t="s" s="55">
        <f>IF(T25="","",IF(T25=0,C25,IF(T25=1,(C25*C$7),IF(T25=2,(C25*C$6),IF(T25=3,(C25*C$5),IF(T25=4,AVERAGE((C25*C$5),(C25*C$5),(C25*C$5),(C25*C$5),(C25-C$4)),IF(T25=5,(C25-C$4),IF(T25=6,(C25-1.5*C$4),"blue"))))))))</f>
      </c>
      <c r="F25" t="s" s="56">
        <f>IF(H25="","",IF(B$6="Dry",ROUND(E25/B$3*B$8,3)&amp;" grams",IF(B$6="Liquid",ROUND(E25/B$3*B$7,2)&amp;" ml","Error")))</f>
      </c>
      <c r="G25" t="s" s="57">
        <f>IF(T25="","",(C25-E25)/C25)</f>
      </c>
      <c r="H25" s="64"/>
      <c r="I25" s="65"/>
      <c r="J25" s="65"/>
      <c r="K25" s="65"/>
      <c r="L25" s="66"/>
      <c r="M25" s="64"/>
      <c r="N25" s="65"/>
      <c r="O25" s="65"/>
      <c r="P25" s="65"/>
      <c r="Q25" s="66"/>
      <c r="R25" t="s" s="61">
        <f>IF(H25="","",SUM(H25:Q25))</f>
      </c>
      <c r="S25" s="62">
        <f>IF(R25="",-5,AVERAGE((B$2-E25)/B$2*100,R25))</f>
        <v>-5</v>
      </c>
      <c r="T25" t="s" s="63">
        <f>IF(R25="","",IF(R25&gt;89,6,IF(R25&gt;79,5,IF(R25&gt;69,4,IF(R25&gt;54,3,IF(R25&gt;39,2,IF(R25&gt;29,1,0)))))))</f>
      </c>
    </row>
    <row r="26" ht="15" customHeight="1">
      <c r="A26" s="67">
        <f>A25+1</f>
        <v>15</v>
      </c>
      <c r="B26" s="68">
        <f>B25+1</f>
        <v>44771</v>
      </c>
      <c r="C26" t="s" s="69">
        <f>E25</f>
      </c>
      <c r="D26" s="70">
        <f>IF(C26="",-5,C26)</f>
        <v>-5</v>
      </c>
      <c r="E26" t="s" s="71">
        <f>IF(T26="","",IF(T26=0,C26,IF(T26=1,(C26*C$7),IF(T26=2,(C26*C$6),IF(T26=3,(C26*C$5),IF(T26=4,AVERAGE((C26*C$5),(C26*C$5),(C26*C$5),(C26*C$5),(C26-C$4)),IF(T26=5,(C26-C$4),IF(T26=6,(C26-1.5*C$4),"blue"))))))))</f>
      </c>
      <c r="F26" t="s" s="72">
        <f>IF(H26="","",IF(B$6="Dry",ROUND(E26/B$3*B$8,3)&amp;" grams",IF(B$6="Liquid",ROUND(E26/B$3*B$7,2)&amp;" ml","Error")))</f>
      </c>
      <c r="G26" t="s" s="73">
        <f>IF(T26="","",(C26-E26)/C26)</f>
      </c>
      <c r="H26" s="74"/>
      <c r="I26" s="75"/>
      <c r="J26" s="75"/>
      <c r="K26" s="75"/>
      <c r="L26" s="76"/>
      <c r="M26" s="74"/>
      <c r="N26" s="75"/>
      <c r="O26" s="75"/>
      <c r="P26" s="75"/>
      <c r="Q26" s="76"/>
      <c r="R26" t="s" s="77">
        <f>IF(H26="","",SUM(H26:Q26))</f>
      </c>
      <c r="S26" s="78">
        <f>IF(R26="",-5,AVERAGE((B$2-E26)/B$2*100,R26))</f>
        <v>-5</v>
      </c>
      <c r="T26" t="s" s="79">
        <f>IF(R26="","",IF(R26&gt;89,6,IF(R26&gt;79,5,IF(R26&gt;69,4,IF(R26&gt;54,3,IF(R26&gt;39,2,IF(R26&gt;29,1,0)))))))</f>
      </c>
    </row>
    <row r="27" ht="15" customHeight="1">
      <c r="A27" s="52">
        <f>A26+1</f>
        <v>16</v>
      </c>
      <c r="B27" s="53">
        <f>B26+1</f>
        <v>44772</v>
      </c>
      <c r="C27" t="s" s="80">
        <f>E26</f>
      </c>
      <c r="D27" s="54">
        <f>IF(C27="",-5,C27)</f>
        <v>-5</v>
      </c>
      <c r="E27" t="s" s="55">
        <f>IF(T27="","",IF(T27=0,C27,IF(T27=1,(C27*C$7),IF(T27=2,(C27*C$6),IF(T27=3,(C27*C$5),IF(T27=4,AVERAGE((C27*C$5),(C27*C$5),(C27*C$5),(C27*C$5),(C27-C$4)),IF(T27=5,(C27-C$4),IF(T27=6,(C27-1.5*C$4),"blue"))))))))</f>
      </c>
      <c r="F27" t="s" s="56">
        <f>IF(H27="","",IF(B$6="Dry",ROUND(E27/B$3*B$8,3)&amp;" grams",IF(B$6="Liquid",ROUND(E27/B$3*B$7,2)&amp;" ml","Error")))</f>
      </c>
      <c r="G27" t="s" s="57">
        <f>IF(T27="","",(C27-E27)/C27)</f>
      </c>
      <c r="H27" s="64"/>
      <c r="I27" s="65"/>
      <c r="J27" s="65"/>
      <c r="K27" s="65"/>
      <c r="L27" s="66"/>
      <c r="M27" s="64"/>
      <c r="N27" s="65"/>
      <c r="O27" s="65"/>
      <c r="P27" s="65"/>
      <c r="Q27" s="66"/>
      <c r="R27" t="s" s="61">
        <f>IF(H27="","",SUM(H27:Q27))</f>
      </c>
      <c r="S27" s="62">
        <f>IF(R27="",-5,AVERAGE((B$2-E27)/B$2*100,R27))</f>
        <v>-5</v>
      </c>
      <c r="T27" t="s" s="63">
        <f>IF(R27="","",IF(R27&gt;89,6,IF(R27&gt;79,5,IF(R27&gt;69,4,IF(R27&gt;54,3,IF(R27&gt;39,2,IF(R27&gt;29,1,0)))))))</f>
      </c>
    </row>
    <row r="28" ht="15" customHeight="1">
      <c r="A28" s="52">
        <f>A27+1</f>
        <v>17</v>
      </c>
      <c r="B28" s="53">
        <f>B27+1</f>
        <v>44773</v>
      </c>
      <c r="C28" t="s" s="80">
        <f>E27</f>
      </c>
      <c r="D28" s="54">
        <f>IF(C28="",-5,C28)</f>
        <v>-5</v>
      </c>
      <c r="E28" t="s" s="55">
        <f>IF(T28="","",IF(T28=0,C28,IF(T28=1,(C28*C$7),IF(T28=2,(C28*C$6),IF(T28=3,(C28*C$5),IF(T28=4,AVERAGE((C28*C$5),(C28*C$5),(C28*C$5),(C28*C$5),(C28-C$4)),IF(T28=5,(C28-C$4),IF(T28=6,(C28-1.5*C$4),"blue"))))))))</f>
      </c>
      <c r="F28" t="s" s="56">
        <f>IF(H28="","",IF(B$6="Dry",ROUND(E28/B$3*B$8,3)&amp;" grams",IF(B$6="Liquid",ROUND(E28/B$3*B$7,2)&amp;" ml","Error")))</f>
      </c>
      <c r="G28" t="s" s="57">
        <f>IF(T28="","",(C28-E28)/C28)</f>
      </c>
      <c r="H28" s="64"/>
      <c r="I28" s="65"/>
      <c r="J28" s="65"/>
      <c r="K28" s="65"/>
      <c r="L28" s="66"/>
      <c r="M28" s="64"/>
      <c r="N28" s="65"/>
      <c r="O28" s="65"/>
      <c r="P28" s="65"/>
      <c r="Q28" s="66"/>
      <c r="R28" t="s" s="61">
        <f>IF(H28="","",SUM(H28:Q28))</f>
      </c>
      <c r="S28" s="62">
        <f>IF(R28="",-5,AVERAGE((B$2-E28)/B$2*100,R28))</f>
        <v>-5</v>
      </c>
      <c r="T28" t="s" s="63">
        <f>IF(R28="","",IF(R28&gt;89,6,IF(R28&gt;79,5,IF(R28&gt;69,4,IF(R28&gt;54,3,IF(R28&gt;39,2,IF(R28&gt;29,1,0)))))))</f>
      </c>
    </row>
    <row r="29" ht="15" customHeight="1">
      <c r="A29" s="67">
        <f>A28+1</f>
        <v>18</v>
      </c>
      <c r="B29" s="68">
        <f>B28+1</f>
        <v>44774</v>
      </c>
      <c r="C29" t="s" s="69">
        <f>E28</f>
      </c>
      <c r="D29" s="70">
        <f>IF(C29="",-5,C29)</f>
        <v>-5</v>
      </c>
      <c r="E29" t="s" s="71">
        <f>IF(T29="","",IF(T29=0,C29,IF(T29=1,(C29*C$7),IF(T29=2,(C29*C$6),IF(T29=3,(C29*C$5),IF(T29=4,AVERAGE((C29*C$5),(C29*C$5),(C29*C$5),(C29*C$5),(C29-C$4)),IF(T29=5,(C29-C$4),IF(T29=6,(C29-1.5*C$4),"blue"))))))))</f>
      </c>
      <c r="F29" t="s" s="72">
        <f>IF(H29="","",IF(B$6="Dry",ROUND(E29/B$3*B$8,3)&amp;" grams",IF(B$6="Liquid",ROUND(E29/B$3*B$7,2)&amp;" ml","Error")))</f>
      </c>
      <c r="G29" t="s" s="73">
        <f>IF(T29="","",(C29-E29)/C29)</f>
      </c>
      <c r="H29" s="74"/>
      <c r="I29" s="75"/>
      <c r="J29" s="75"/>
      <c r="K29" s="75"/>
      <c r="L29" s="76"/>
      <c r="M29" s="74"/>
      <c r="N29" s="75"/>
      <c r="O29" s="75"/>
      <c r="P29" s="75"/>
      <c r="Q29" s="76"/>
      <c r="R29" t="s" s="77">
        <f>IF(H29="","",SUM(H29:Q29))</f>
      </c>
      <c r="S29" s="78">
        <f>IF(R29="",-5,AVERAGE((B$2-E29)/B$2*100,R29))</f>
        <v>-5</v>
      </c>
      <c r="T29" t="s" s="79">
        <f>IF(R29="","",IF(R29&gt;89,6,IF(R29&gt;79,5,IF(R29&gt;69,4,IF(R29&gt;54,3,IF(R29&gt;39,2,IF(R29&gt;29,1,0)))))))</f>
      </c>
    </row>
    <row r="30" ht="15" customHeight="1">
      <c r="A30" s="52">
        <f>A29+1</f>
        <v>19</v>
      </c>
      <c r="B30" s="53">
        <f>B29+1</f>
        <v>44775</v>
      </c>
      <c r="C30" t="s" s="80">
        <f>E29</f>
      </c>
      <c r="D30" s="54">
        <f>IF(C30="",-5,C30)</f>
        <v>-5</v>
      </c>
      <c r="E30" t="s" s="55">
        <f>IF(T30="","",IF(T30=0,C30,IF(T30=1,(C30*C$7),IF(T30=2,(C30*C$6),IF(T30=3,(C30*C$5),IF(T30=4,AVERAGE((C30*C$5),(C30*C$5),(C30*C$5),(C30*C$5),(C30-C$4)),IF(T30=5,(C30-C$4),IF(T30=6,(C30-1.5*C$4),"blue"))))))))</f>
      </c>
      <c r="F30" t="s" s="56">
        <f>IF(H30="","",IF(B$6="Dry",ROUND(E30/B$3*B$8,3)&amp;" grams",IF(B$6="Liquid",ROUND(E30/B$3*B$7,2)&amp;" ml","Error")))</f>
      </c>
      <c r="G30" t="s" s="57">
        <f>IF(T30="","",(C30-E30)/C30)</f>
      </c>
      <c r="H30" s="64"/>
      <c r="I30" s="65"/>
      <c r="J30" s="65"/>
      <c r="K30" s="65"/>
      <c r="L30" s="66"/>
      <c r="M30" s="64"/>
      <c r="N30" s="65"/>
      <c r="O30" s="65"/>
      <c r="P30" s="65"/>
      <c r="Q30" s="66"/>
      <c r="R30" t="s" s="61">
        <f>IF(H30="","",SUM(H30:Q30))</f>
      </c>
      <c r="S30" s="62">
        <f>IF(R30="",-5,AVERAGE((B$2-E30)/B$2*100,R30))</f>
        <v>-5</v>
      </c>
      <c r="T30" t="s" s="63">
        <f>IF(R30="","",IF(R30&gt;89,6,IF(R30&gt;79,5,IF(R30&gt;69,4,IF(R30&gt;54,3,IF(R30&gt;39,2,IF(R30&gt;29,1,0)))))))</f>
      </c>
    </row>
    <row r="31" ht="15" customHeight="1">
      <c r="A31" s="52">
        <f>A30+1</f>
        <v>20</v>
      </c>
      <c r="B31" s="53">
        <f>B30+1</f>
        <v>44776</v>
      </c>
      <c r="C31" t="s" s="80">
        <f>E30</f>
      </c>
      <c r="D31" s="54">
        <f>IF(C31="",-5,C31)</f>
        <v>-5</v>
      </c>
      <c r="E31" t="s" s="55">
        <f>IF(T31="","",IF(T31=0,C31,IF(T31=1,(C31*C$7),IF(T31=2,(C31*C$6),IF(T31=3,(C31*C$5),IF(T31=4,AVERAGE((C31*C$5),(C31*C$5),(C31*C$5),(C31*C$5),(C31-C$4)),IF(T31=5,(C31-C$4),IF(T31=6,(C31-1.5*C$4),"blue"))))))))</f>
      </c>
      <c r="F31" t="s" s="56">
        <f>IF(H31="","",IF(B$6="Dry",ROUND(E31/B$3*B$8,3)&amp;" grams",IF(B$6="Liquid",ROUND(E31/B$3*B$7,2)&amp;" ml","Error")))</f>
      </c>
      <c r="G31" t="s" s="57">
        <f>IF(T31="","",(C31-E31)/C31)</f>
      </c>
      <c r="H31" s="64"/>
      <c r="I31" s="65"/>
      <c r="J31" s="65"/>
      <c r="K31" s="65"/>
      <c r="L31" s="66"/>
      <c r="M31" s="64"/>
      <c r="N31" s="65"/>
      <c r="O31" s="65"/>
      <c r="P31" s="65"/>
      <c r="Q31" s="66"/>
      <c r="R31" t="s" s="61">
        <f>IF(H31="","",SUM(H31:Q31))</f>
      </c>
      <c r="S31" s="62">
        <f>IF(R31="",-5,AVERAGE((B$2-E31)/B$2*100,R31))</f>
        <v>-5</v>
      </c>
      <c r="T31" t="s" s="63">
        <f>IF(R31="","",IF(R31&gt;89,6,IF(R31&gt;79,5,IF(R31&gt;69,4,IF(R31&gt;54,3,IF(R31&gt;39,2,IF(R31&gt;29,1,0)))))))</f>
      </c>
    </row>
    <row r="32" ht="15" customHeight="1">
      <c r="A32" s="67">
        <f>A31+1</f>
        <v>21</v>
      </c>
      <c r="B32" s="68">
        <f>B31+1</f>
        <v>44777</v>
      </c>
      <c r="C32" t="s" s="69">
        <f>E31</f>
      </c>
      <c r="D32" s="70">
        <f>IF(C32="",-5,C32)</f>
        <v>-5</v>
      </c>
      <c r="E32" t="s" s="71">
        <f>IF(T32="","",IF(T32=0,C32,IF(T32=1,(C32*C$7),IF(T32=2,(C32*C$6),IF(T32=3,(C32*C$5),IF(T32=4,AVERAGE((C32*C$5),(C32*C$5),(C32*C$5),(C32*C$5),(C32-C$4)),IF(T32=5,(C32-C$4),IF(T32=6,(C32-1.5*C$4),"blue"))))))))</f>
      </c>
      <c r="F32" t="s" s="72">
        <f>IF(H32="","",IF(B$6="Dry",ROUND(E32/B$3*B$8,3)&amp;" grams",IF(B$6="Liquid",ROUND(E32/B$3*B$7,2)&amp;" ml","Error")))</f>
      </c>
      <c r="G32" t="s" s="73">
        <f>IF(T32="","",(C32-E32)/C32)</f>
      </c>
      <c r="H32" s="74"/>
      <c r="I32" s="75"/>
      <c r="J32" s="75"/>
      <c r="K32" s="75"/>
      <c r="L32" s="76"/>
      <c r="M32" s="74"/>
      <c r="N32" s="75"/>
      <c r="O32" s="75"/>
      <c r="P32" s="75"/>
      <c r="Q32" s="76"/>
      <c r="R32" t="s" s="77">
        <f>IF(H32="","",SUM(H32:Q32))</f>
      </c>
      <c r="S32" s="78">
        <f>IF(R32="",-5,AVERAGE((B$2-E32)/B$2*100,R32))</f>
        <v>-5</v>
      </c>
      <c r="T32" t="s" s="79">
        <f>IF(R32="","",IF(R32&gt;89,6,IF(R32&gt;79,5,IF(R32&gt;69,4,IF(R32&gt;54,3,IF(R32&gt;39,2,IF(R32&gt;29,1,0)))))))</f>
      </c>
    </row>
    <row r="33" ht="15" customHeight="1">
      <c r="A33" s="52">
        <f>A32+1</f>
        <v>22</v>
      </c>
      <c r="B33" s="53">
        <f>B32+1</f>
        <v>44778</v>
      </c>
      <c r="C33" t="s" s="80">
        <f>E32</f>
      </c>
      <c r="D33" s="54">
        <f>IF(C33="",-5,C33)</f>
        <v>-5</v>
      </c>
      <c r="E33" t="s" s="55">
        <f>IF(T33="","",IF(T33=0,C33,IF(T33=1,(C33*C$7),IF(T33=2,(C33*C$6),IF(T33=3,(C33*C$5),IF(T33=4,AVERAGE((C33*C$5),(C33*C$5),(C33*C$5),(C33*C$5),(C33-C$4)),IF(T33=5,(C33-C$4),IF(T33=6,(C33-1.5*C$4),"blue"))))))))</f>
      </c>
      <c r="F33" t="s" s="56">
        <f>IF(H33="","",IF(B$6="Dry",ROUND(E33/B$3*B$8,3)&amp;" grams",IF(B$6="Liquid",ROUND(E33/B$3*B$7,2)&amp;" ml","Error")))</f>
      </c>
      <c r="G33" t="s" s="57">
        <f>IF(T33="","",(C33-E33)/C33)</f>
      </c>
      <c r="H33" s="64"/>
      <c r="I33" s="65"/>
      <c r="J33" s="65"/>
      <c r="K33" s="65"/>
      <c r="L33" s="66"/>
      <c r="M33" s="64"/>
      <c r="N33" s="65"/>
      <c r="O33" s="65"/>
      <c r="P33" s="65"/>
      <c r="Q33" s="66"/>
      <c r="R33" t="s" s="61">
        <f>IF(H33="","",SUM(H33:Q33))</f>
      </c>
      <c r="S33" s="62">
        <f>IF(R33="",-5,AVERAGE((B$2-E33)/B$2*100,R33))</f>
        <v>-5</v>
      </c>
      <c r="T33" t="s" s="63">
        <f>IF(R33="","",IF(R33&gt;89,6,IF(R33&gt;79,5,IF(R33&gt;69,4,IF(R33&gt;54,3,IF(R33&gt;39,2,IF(R33&gt;29,1,0)))))))</f>
      </c>
    </row>
    <row r="34" ht="15" customHeight="1">
      <c r="A34" s="52">
        <f>A33+1</f>
        <v>23</v>
      </c>
      <c r="B34" s="53">
        <f>B33+1</f>
        <v>44779</v>
      </c>
      <c r="C34" t="s" s="80">
        <f>E33</f>
      </c>
      <c r="D34" s="54">
        <f>IF(C34="",-5,C34)</f>
        <v>-5</v>
      </c>
      <c r="E34" t="s" s="55">
        <f>IF(T34="","",IF(T34=0,C34,IF(T34=1,(C34*C$7),IF(T34=2,(C34*C$6),IF(T34=3,(C34*C$5),IF(T34=4,AVERAGE((C34*C$5),(C34*C$5),(C34*C$5),(C34*C$5),(C34-C$4)),IF(T34=5,(C34-C$4),IF(T34=6,(C34-1.5*C$4),"blue"))))))))</f>
      </c>
      <c r="F34" t="s" s="56">
        <f>IF(H34="","",IF(B$6="Dry",ROUND(E34/B$3*B$8,3)&amp;" grams",IF(B$6="Liquid",ROUND(E34/B$3*B$7,2)&amp;" ml","Error")))</f>
      </c>
      <c r="G34" t="s" s="57">
        <f>IF(T34="","",(C34-E34)/C34)</f>
      </c>
      <c r="H34" s="64"/>
      <c r="I34" s="65"/>
      <c r="J34" s="65"/>
      <c r="K34" s="65"/>
      <c r="L34" s="66"/>
      <c r="M34" s="64"/>
      <c r="N34" s="65"/>
      <c r="O34" s="65"/>
      <c r="P34" s="65"/>
      <c r="Q34" s="66"/>
      <c r="R34" t="s" s="61">
        <f>IF(H34="","",SUM(H34:Q34))</f>
      </c>
      <c r="S34" s="62">
        <f>IF(R34="",-5,AVERAGE((B$2-E34)/B$2*100,R34))</f>
        <v>-5</v>
      </c>
      <c r="T34" t="s" s="63">
        <f>IF(R34="","",IF(R34&gt;89,6,IF(R34&gt;79,5,IF(R34&gt;69,4,IF(R34&gt;54,3,IF(R34&gt;39,2,IF(R34&gt;29,1,0)))))))</f>
      </c>
    </row>
    <row r="35" ht="15" customHeight="1">
      <c r="A35" s="67">
        <f>A34+1</f>
        <v>24</v>
      </c>
      <c r="B35" s="68">
        <f>B34+1</f>
        <v>44780</v>
      </c>
      <c r="C35" t="s" s="69">
        <f>E34</f>
      </c>
      <c r="D35" s="70">
        <f>IF(C35="",-5,C35)</f>
        <v>-5</v>
      </c>
      <c r="E35" t="s" s="71">
        <f>IF(T35="","",IF(T35=0,C35,IF(T35=1,(C35*C$7),IF(T35=2,(C35*C$6),IF(T35=3,(C35*C$5),IF(T35=4,AVERAGE((C35*C$5),(C35*C$5),(C35*C$5),(C35*C$5),(C35-C$4)),IF(T35=5,(C35-C$4),IF(T35=6,(C35-1.5*C$4),"blue"))))))))</f>
      </c>
      <c r="F35" t="s" s="72">
        <f>IF(H35="","",IF(B$6="Dry",ROUND(E35/B$3*B$8,3)&amp;" grams",IF(B$6="Liquid",ROUND(E35/B$3*B$7,2)&amp;" ml","Error")))</f>
      </c>
      <c r="G35" t="s" s="73">
        <f>IF(T35="","",(C35-E35)/C35)</f>
      </c>
      <c r="H35" s="74"/>
      <c r="I35" s="75"/>
      <c r="J35" s="75"/>
      <c r="K35" s="75"/>
      <c r="L35" s="76"/>
      <c r="M35" s="74"/>
      <c r="N35" s="75"/>
      <c r="O35" s="75"/>
      <c r="P35" s="75"/>
      <c r="Q35" s="76"/>
      <c r="R35" t="s" s="77">
        <f>IF(H35="","",SUM(H35:Q35))</f>
      </c>
      <c r="S35" s="78">
        <f>IF(R35="",-5,AVERAGE((B$2-E35)/B$2*100,R35))</f>
        <v>-5</v>
      </c>
      <c r="T35" t="s" s="79">
        <f>IF(R35="","",IF(R35&gt;89,6,IF(R35&gt;79,5,IF(R35&gt;69,4,IF(R35&gt;54,3,IF(R35&gt;39,2,IF(R35&gt;29,1,0)))))))</f>
      </c>
    </row>
    <row r="36" ht="15" customHeight="1">
      <c r="A36" s="52">
        <f>A35+1</f>
        <v>25</v>
      </c>
      <c r="B36" s="53">
        <f>B35+1</f>
        <v>44781</v>
      </c>
      <c r="C36" t="s" s="80">
        <f>E35</f>
      </c>
      <c r="D36" s="54">
        <f>IF(C36="",-5,C36)</f>
        <v>-5</v>
      </c>
      <c r="E36" t="s" s="55">
        <f>IF(T36="","",IF(T36=0,C36,IF(T36=1,(C36*C$7),IF(T36=2,(C36*C$6),IF(T36=3,(C36*C$5),IF(T36=4,AVERAGE((C36*C$5),(C36*C$5),(C36*C$5),(C36*C$5),(C36-C$4)),IF(T36=5,(C36-C$4),IF(T36=6,(C36-1.5*C$4),"blue"))))))))</f>
      </c>
      <c r="F36" t="s" s="56">
        <f>IF(H36="","",IF(B$6="Dry",ROUND(E36/B$3*B$8,3)&amp;" grams",IF(B$6="Liquid",ROUND(E36/B$3*B$7,2)&amp;" ml","Error")))</f>
      </c>
      <c r="G36" t="s" s="57">
        <f>IF(T36="","",(C36-E36)/C36)</f>
      </c>
      <c r="H36" s="64"/>
      <c r="I36" s="65"/>
      <c r="J36" s="65"/>
      <c r="K36" s="65"/>
      <c r="L36" s="66"/>
      <c r="M36" s="64"/>
      <c r="N36" s="65"/>
      <c r="O36" s="65"/>
      <c r="P36" s="65"/>
      <c r="Q36" s="66"/>
      <c r="R36" t="s" s="61">
        <f>IF(H36="","",SUM(H36:Q36))</f>
      </c>
      <c r="S36" s="62">
        <f>IF(R36="",-5,AVERAGE((B$2-E36)/B$2*100,R36))</f>
        <v>-5</v>
      </c>
      <c r="T36" t="s" s="63">
        <f>IF(R36="","",IF(R36&gt;89,6,IF(R36&gt;79,5,IF(R36&gt;69,4,IF(R36&gt;54,3,IF(R36&gt;39,2,IF(R36&gt;29,1,0)))))))</f>
      </c>
    </row>
    <row r="37" ht="15" customHeight="1">
      <c r="A37" s="52">
        <f>A36+1</f>
        <v>26</v>
      </c>
      <c r="B37" s="53">
        <f>B36+1</f>
        <v>44782</v>
      </c>
      <c r="C37" t="s" s="80">
        <f>E36</f>
      </c>
      <c r="D37" s="54">
        <f>IF(C37="",-5,C37)</f>
        <v>-5</v>
      </c>
      <c r="E37" t="s" s="55">
        <f>IF(T37="","",IF(T37=0,C37,IF(T37=1,(C37*C$7),IF(T37=2,(C37*C$6),IF(T37=3,(C37*C$5),IF(T37=4,AVERAGE((C37*C$5),(C37*C$5),(C37*C$5),(C37*C$5),(C37-C$4)),IF(T37=5,(C37-C$4),IF(T37=6,(C37-1.5*C$4),"blue"))))))))</f>
      </c>
      <c r="F37" t="s" s="56">
        <f>IF(H37="","",IF(B$6="Dry",ROUND(E37/B$3*B$8,3)&amp;" grams",IF(B$6="Liquid",ROUND(E37/B$3*B$7,2)&amp;" ml","Error")))</f>
      </c>
      <c r="G37" t="s" s="57">
        <f>IF(T37="","",(C37-E37)/C37)</f>
      </c>
      <c r="H37" s="64"/>
      <c r="I37" s="65"/>
      <c r="J37" s="65"/>
      <c r="K37" s="65"/>
      <c r="L37" s="66"/>
      <c r="M37" s="64"/>
      <c r="N37" s="65"/>
      <c r="O37" s="65"/>
      <c r="P37" s="65"/>
      <c r="Q37" s="66"/>
      <c r="R37" t="s" s="61">
        <f>IF(H37="","",SUM(H37:Q37))</f>
      </c>
      <c r="S37" s="62">
        <f>IF(R37="",-5,AVERAGE((B$2-E37)/B$2*100,R37))</f>
        <v>-5</v>
      </c>
      <c r="T37" t="s" s="63">
        <f>IF(R37="","",IF(R37&gt;89,6,IF(R37&gt;79,5,IF(R37&gt;69,4,IF(R37&gt;54,3,IF(R37&gt;39,2,IF(R37&gt;29,1,0)))))))</f>
      </c>
    </row>
    <row r="38" ht="15" customHeight="1">
      <c r="A38" s="67">
        <f>A37+1</f>
        <v>27</v>
      </c>
      <c r="B38" s="68">
        <f>B37+1</f>
        <v>44783</v>
      </c>
      <c r="C38" t="s" s="69">
        <f>E37</f>
      </c>
      <c r="D38" s="70">
        <f>IF(C38="",-5,C38)</f>
        <v>-5</v>
      </c>
      <c r="E38" t="s" s="71">
        <f>IF(T38="","",IF(T38=0,C38,IF(T38=1,(C38*C$7),IF(T38=2,(C38*C$6),IF(T38=3,(C38*C$5),IF(T38=4,AVERAGE((C38*C$5),(C38*C$5),(C38*C$5),(C38*C$5),(C38-C$4)),IF(T38=5,(C38-C$4),IF(T38=6,(C38-1.5*C$4),"blue"))))))))</f>
      </c>
      <c r="F38" t="s" s="72">
        <f>IF(H38="","",IF(B$6="Dry",ROUND(E38/B$3*B$8,3)&amp;" grams",IF(B$6="Liquid",ROUND(E38/B$3*B$7,2)&amp;" ml","Error")))</f>
      </c>
      <c r="G38" t="s" s="73">
        <f>IF(T38="","",(C38-E38)/C38)</f>
      </c>
      <c r="H38" s="74"/>
      <c r="I38" s="75"/>
      <c r="J38" s="75"/>
      <c r="K38" s="75"/>
      <c r="L38" s="76"/>
      <c r="M38" s="74"/>
      <c r="N38" s="75"/>
      <c r="O38" s="75"/>
      <c r="P38" s="75"/>
      <c r="Q38" s="76"/>
      <c r="R38" t="s" s="77">
        <f>IF(H38="","",SUM(H38:Q38))</f>
      </c>
      <c r="S38" s="78">
        <f>IF(R38="",-5,AVERAGE((B$2-E38)/B$2*100,R38))</f>
        <v>-5</v>
      </c>
      <c r="T38" t="s" s="79">
        <f>IF(R38="","",IF(R38&gt;89,6,IF(R38&gt;79,5,IF(R38&gt;69,4,IF(R38&gt;54,3,IF(R38&gt;39,2,IF(R38&gt;29,1,0)))))))</f>
      </c>
    </row>
    <row r="39" ht="15" customHeight="1">
      <c r="A39" s="52">
        <f>A38+1</f>
        <v>28</v>
      </c>
      <c r="B39" s="53">
        <f>B38+1</f>
        <v>44784</v>
      </c>
      <c r="C39" t="s" s="80">
        <f>E38</f>
      </c>
      <c r="D39" s="54">
        <f>IF(C39="",-5,C39)</f>
        <v>-5</v>
      </c>
      <c r="E39" t="s" s="55">
        <f>IF(T39="","",IF(T39=0,C39,IF(T39=1,(C39*C$7),IF(T39=2,(C39*C$6),IF(T39=3,(C39*C$5),IF(T39=4,AVERAGE((C39*C$5),(C39*C$5),(C39*C$5),(C39*C$5),(C39-C$4)),IF(T39=5,(C39-C$4),IF(T39=6,(C39-1.5*C$4),"blue"))))))))</f>
      </c>
      <c r="F39" t="s" s="56">
        <f>IF(H39="","",IF(B$6="Dry",ROUND(E39/B$3*B$8,3)&amp;" grams",IF(B$6="Liquid",ROUND(E39/B$3*B$7,2)&amp;" ml","Error")))</f>
      </c>
      <c r="G39" t="s" s="57">
        <f>IF(T39="","",(C39-E39)/C39)</f>
      </c>
      <c r="H39" s="64"/>
      <c r="I39" s="65"/>
      <c r="J39" s="65"/>
      <c r="K39" s="65"/>
      <c r="L39" s="66"/>
      <c r="M39" s="64"/>
      <c r="N39" s="65"/>
      <c r="O39" s="65"/>
      <c r="P39" s="65"/>
      <c r="Q39" s="66"/>
      <c r="R39" t="s" s="61">
        <f>IF(H39="","",SUM(H39:Q39))</f>
      </c>
      <c r="S39" s="62">
        <f>IF(R39="",-5,AVERAGE((B$2-E39)/B$2*100,R39))</f>
        <v>-5</v>
      </c>
      <c r="T39" t="s" s="63">
        <f>IF(R39="","",IF(R39&gt;89,6,IF(R39&gt;79,5,IF(R39&gt;69,4,IF(R39&gt;54,3,IF(R39&gt;39,2,IF(R39&gt;29,1,0)))))))</f>
      </c>
    </row>
    <row r="40" ht="15" customHeight="1">
      <c r="A40" s="52">
        <f>A39+1</f>
        <v>29</v>
      </c>
      <c r="B40" s="53">
        <f>B39+1</f>
        <v>44785</v>
      </c>
      <c r="C40" t="s" s="80">
        <f>E39</f>
      </c>
      <c r="D40" s="54">
        <f>IF(C40="",-5,C40)</f>
        <v>-5</v>
      </c>
      <c r="E40" t="s" s="55">
        <f>IF(T40="","",IF(T40=0,C40,IF(T40=1,(C40*C$7),IF(T40=2,(C40*C$6),IF(T40=3,(C40*C$5),IF(T40=4,AVERAGE((C40*C$5),(C40*C$5),(C40*C$5),(C40*C$5),(C40-C$4)),IF(T40=5,(C40-C$4),IF(T40=6,(C40-1.5*C$4),"blue"))))))))</f>
      </c>
      <c r="F40" t="s" s="56">
        <f>IF(H40="","",IF(B$6="Dry",ROUND(E40/B$3*B$8,3)&amp;" grams",IF(B$6="Liquid",ROUND(E40/B$3*B$7,2)&amp;" ml","Error")))</f>
      </c>
      <c r="G40" t="s" s="57">
        <f>IF(T40="","",(C40-E40)/C40)</f>
      </c>
      <c r="H40" s="64"/>
      <c r="I40" s="65"/>
      <c r="J40" s="65"/>
      <c r="K40" s="65"/>
      <c r="L40" s="66"/>
      <c r="M40" s="64"/>
      <c r="N40" s="65"/>
      <c r="O40" s="65"/>
      <c r="P40" s="65"/>
      <c r="Q40" s="66"/>
      <c r="R40" t="s" s="61">
        <f>IF(H40="","",SUM(H40:Q40))</f>
      </c>
      <c r="S40" s="62">
        <f>IF(R40="",-5,AVERAGE((B$2-E40)/B$2*100,R40))</f>
        <v>-5</v>
      </c>
      <c r="T40" t="s" s="63">
        <f>IF(R40="","",IF(R40&gt;89,6,IF(R40&gt;79,5,IF(R40&gt;69,4,IF(R40&gt;54,3,IF(R40&gt;39,2,IF(R40&gt;29,1,0)))))))</f>
      </c>
    </row>
    <row r="41" ht="15" customHeight="1">
      <c r="A41" s="67">
        <f>A40+1</f>
        <v>30</v>
      </c>
      <c r="B41" s="68">
        <f>B40+1</f>
        <v>44786</v>
      </c>
      <c r="C41" t="s" s="69">
        <f>E40</f>
      </c>
      <c r="D41" s="70">
        <f>IF(C41="",-5,C41)</f>
        <v>-5</v>
      </c>
      <c r="E41" t="s" s="71">
        <f>IF(T41="","",IF(T41=0,C41,IF(T41=1,(C41*C$7),IF(T41=2,(C41*C$6),IF(T41=3,(C41*C$5),IF(T41=4,AVERAGE((C41*C$5),(C41*C$5),(C41*C$5),(C41*C$5),(C41-C$4)),IF(T41=5,(C41-C$4),IF(T41=6,(C41-1.5*C$4),"blue"))))))))</f>
      </c>
      <c r="F41" t="s" s="72">
        <f>IF(H41="","",IF(B$6="Dry",ROUND(E41/B$3*B$8,3)&amp;" grams",IF(B$6="Liquid",ROUND(E41/B$3*B$7,2)&amp;" ml","Error")))</f>
      </c>
      <c r="G41" t="s" s="73">
        <f>IF(T41="","",(C41-E41)/C41)</f>
      </c>
      <c r="H41" s="74"/>
      <c r="I41" s="75"/>
      <c r="J41" s="75"/>
      <c r="K41" s="75"/>
      <c r="L41" s="76"/>
      <c r="M41" s="74"/>
      <c r="N41" s="75"/>
      <c r="O41" s="75"/>
      <c r="P41" s="75"/>
      <c r="Q41" s="76"/>
      <c r="R41" t="s" s="77">
        <f>IF(H41="","",SUM(H41:Q41))</f>
      </c>
      <c r="S41" s="78">
        <f>IF(R41="",-5,AVERAGE((B$2-E41)/B$2*100,R41))</f>
        <v>-5</v>
      </c>
      <c r="T41" t="s" s="79">
        <f>IF(R41="","",IF(R41&gt;89,6,IF(R41&gt;79,5,IF(R41&gt;69,4,IF(R41&gt;54,3,IF(R41&gt;39,2,IF(R41&gt;29,1,0)))))))</f>
      </c>
    </row>
    <row r="42" ht="15" customHeight="1">
      <c r="A42" s="52">
        <f>A41+1</f>
        <v>31</v>
      </c>
      <c r="B42" s="53">
        <f>B41+1</f>
        <v>44787</v>
      </c>
      <c r="C42" t="s" s="80">
        <f>E41</f>
      </c>
      <c r="D42" s="54">
        <f>IF(C42="",-5,C42)</f>
        <v>-5</v>
      </c>
      <c r="E42" t="s" s="55">
        <f>IF(T42="","",IF(T42=0,C42,IF(T42=1,(C42*C$7),IF(T42=2,(C42*C$6),IF(T42=3,(C42*C$5),IF(T42=4,AVERAGE((C42*C$5),(C42*C$5),(C42*C$5),(C42*C$5),(C42-C$4)),IF(T42=5,(C42-C$4),IF(T42=6,(C42-1.5*C$4),"blue"))))))))</f>
      </c>
      <c r="F42" t="s" s="56">
        <f>IF(H42="","",IF(B$6="Dry",ROUND(E42/B$3*B$8,3)&amp;" grams",IF(B$6="Liquid",ROUND(E42/B$3*B$7,2)&amp;" ml","Error")))</f>
      </c>
      <c r="G42" t="s" s="57">
        <f>IF(T42="","",(C42-E42)/C42)</f>
      </c>
      <c r="H42" s="64"/>
      <c r="I42" s="65"/>
      <c r="J42" s="65"/>
      <c r="K42" s="65"/>
      <c r="L42" s="66"/>
      <c r="M42" s="64"/>
      <c r="N42" s="65"/>
      <c r="O42" s="65"/>
      <c r="P42" s="65"/>
      <c r="Q42" s="66"/>
      <c r="R42" t="s" s="61">
        <f>IF(H42="","",SUM(H42:Q42))</f>
      </c>
      <c r="S42" s="62">
        <f>IF(R42="",-5,AVERAGE((B$2-E42)/B$2*100,R42))</f>
        <v>-5</v>
      </c>
      <c r="T42" t="s" s="63">
        <f>IF(R42="","",IF(R42&gt;89,6,IF(R42&gt;79,5,IF(R42&gt;69,4,IF(R42&gt;54,3,IF(R42&gt;39,2,IF(R42&gt;29,1,0)))))))</f>
      </c>
    </row>
    <row r="43" ht="15" customHeight="1">
      <c r="A43" s="52">
        <f>A42+1</f>
        <v>32</v>
      </c>
      <c r="B43" s="53">
        <f>B42+1</f>
        <v>44788</v>
      </c>
      <c r="C43" t="s" s="80">
        <f>E42</f>
      </c>
      <c r="D43" s="54">
        <f>IF(C43="",-5,C43)</f>
        <v>-5</v>
      </c>
      <c r="E43" t="s" s="55">
        <f>IF(T43="","",IF(T43=0,C43,IF(T43=1,(C43*C$7),IF(T43=2,(C43*C$6),IF(T43=3,(C43*C$5),IF(T43=4,AVERAGE((C43*C$5),(C43*C$5),(C43*C$5),(C43*C$5),(C43-C$4)),IF(T43=5,(C43-C$4),IF(T43=6,(C43-1.5*C$4),"blue"))))))))</f>
      </c>
      <c r="F43" t="s" s="56">
        <f>IF(H43="","",IF(B$6="Dry",ROUND(E43/B$3*B$8,3)&amp;" grams",IF(B$6="Liquid",ROUND(E43/B$3*B$7,2)&amp;" ml","Error")))</f>
      </c>
      <c r="G43" t="s" s="57">
        <f>IF(T43="","",(C43-E43)/C43)</f>
      </c>
      <c r="H43" s="64"/>
      <c r="I43" s="65"/>
      <c r="J43" s="65"/>
      <c r="K43" s="65"/>
      <c r="L43" s="66"/>
      <c r="M43" s="64"/>
      <c r="N43" s="65"/>
      <c r="O43" s="65"/>
      <c r="P43" s="65"/>
      <c r="Q43" s="66"/>
      <c r="R43" t="s" s="61">
        <f>IF(H43="","",SUM(H43:Q43))</f>
      </c>
      <c r="S43" s="62">
        <f>IF(R43="",-5,AVERAGE((B$2-E43)/B$2*100,R43))</f>
        <v>-5</v>
      </c>
      <c r="T43" t="s" s="63">
        <f>IF(R43="","",IF(R43&gt;89,6,IF(R43&gt;79,5,IF(R43&gt;69,4,IF(R43&gt;54,3,IF(R43&gt;39,2,IF(R43&gt;29,1,0)))))))</f>
      </c>
    </row>
    <row r="44" ht="15" customHeight="1">
      <c r="A44" s="67">
        <f>A43+1</f>
        <v>33</v>
      </c>
      <c r="B44" s="68">
        <f>B43+1</f>
        <v>44789</v>
      </c>
      <c r="C44" t="s" s="69">
        <f>E43</f>
      </c>
      <c r="D44" s="70">
        <f>IF(C44="",-5,C44)</f>
        <v>-5</v>
      </c>
      <c r="E44" t="s" s="71">
        <f>IF(T44="","",IF(T44=0,C44,IF(T44=1,(C44*C$7),IF(T44=2,(C44*C$6),IF(T44=3,(C44*C$5),IF(T44=4,AVERAGE((C44*C$5),(C44*C$5),(C44*C$5),(C44*C$5),(C44-C$4)),IF(T44=5,(C44-C$4),IF(T44=6,(C44-1.5*C$4),"blue"))))))))</f>
      </c>
      <c r="F44" t="s" s="72">
        <f>IF(H44="","",IF(B$6="Dry",ROUND(E44/B$3*B$8,3)&amp;" grams",IF(B$6="Liquid",ROUND(E44/B$3*B$7,2)&amp;" ml","Error")))</f>
      </c>
      <c r="G44" t="s" s="73">
        <f>IF(T44="","",(C44-E44)/C44)</f>
      </c>
      <c r="H44" s="74"/>
      <c r="I44" s="75"/>
      <c r="J44" s="75"/>
      <c r="K44" s="75"/>
      <c r="L44" s="76"/>
      <c r="M44" s="74"/>
      <c r="N44" s="75"/>
      <c r="O44" s="75"/>
      <c r="P44" s="75"/>
      <c r="Q44" s="76"/>
      <c r="R44" t="s" s="77">
        <f>IF(H44="","",SUM(H44:Q44))</f>
      </c>
      <c r="S44" s="78">
        <f>IF(R44="",-5,AVERAGE((B$2-E44)/B$2*100,R44))</f>
        <v>-5</v>
      </c>
      <c r="T44" t="s" s="79">
        <f>IF(R44="","",IF(R44&gt;89,6,IF(R44&gt;79,5,IF(R44&gt;69,4,IF(R44&gt;54,3,IF(R44&gt;39,2,IF(R44&gt;29,1,0)))))))</f>
      </c>
    </row>
    <row r="45" ht="15" customHeight="1">
      <c r="A45" s="52">
        <f>A44+1</f>
        <v>34</v>
      </c>
      <c r="B45" s="53">
        <f>B44+1</f>
        <v>44790</v>
      </c>
      <c r="C45" t="s" s="80">
        <f>E44</f>
      </c>
      <c r="D45" s="54">
        <f>IF(C45="",-5,C45)</f>
        <v>-5</v>
      </c>
      <c r="E45" t="s" s="55">
        <f>IF(T45="","",IF(T45=0,C45,IF(T45=1,(C45*C$7),IF(T45=2,(C45*C$6),IF(T45=3,(C45*C$5),IF(T45=4,AVERAGE((C45*C$5),(C45*C$5),(C45*C$5),(C45*C$5),(C45-C$4)),IF(T45=5,(C45-C$4),IF(T45=6,(C45-1.5*C$4),"blue"))))))))</f>
      </c>
      <c r="F45" t="s" s="56">
        <f>IF(H45="","",IF(B$6="Dry",ROUND(E45/B$3*B$8,3)&amp;" grams",IF(B$6="Liquid",ROUND(E45/B$3*B$7,2)&amp;" ml","Error")))</f>
      </c>
      <c r="G45" t="s" s="57">
        <f>IF(T45="","",(C45-E45)/C45)</f>
      </c>
      <c r="H45" s="64"/>
      <c r="I45" s="65"/>
      <c r="J45" s="65"/>
      <c r="K45" s="65"/>
      <c r="L45" s="66"/>
      <c r="M45" s="64"/>
      <c r="N45" s="65"/>
      <c r="O45" s="65"/>
      <c r="P45" s="65"/>
      <c r="Q45" s="66"/>
      <c r="R45" t="s" s="61">
        <f>IF(H45="","",SUM(H45:Q45))</f>
      </c>
      <c r="S45" s="62">
        <f>IF(R45="",-5,AVERAGE((B$2-E45)/B$2*100,R45))</f>
        <v>-5</v>
      </c>
      <c r="T45" t="s" s="63">
        <f>IF(R45="","",IF(R45&gt;89,6,IF(R45&gt;79,5,IF(R45&gt;69,4,IF(R45&gt;54,3,IF(R45&gt;39,2,IF(R45&gt;29,1,0)))))))</f>
      </c>
    </row>
    <row r="46" ht="15" customHeight="1">
      <c r="A46" s="52">
        <f>A45+1</f>
        <v>35</v>
      </c>
      <c r="B46" s="53">
        <f>B45+1</f>
        <v>44791</v>
      </c>
      <c r="C46" t="s" s="80">
        <f>E45</f>
      </c>
      <c r="D46" s="54">
        <f>IF(C46="",-5,C46)</f>
        <v>-5</v>
      </c>
      <c r="E46" t="s" s="55">
        <f>IF(T46="","",IF(T46=0,C46,IF(T46=1,(C46*C$7),IF(T46=2,(C46*C$6),IF(T46=3,(C46*C$5),IF(T46=4,AVERAGE((C46*C$5),(C46*C$5),(C46*C$5),(C46*C$5),(C46-C$4)),IF(T46=5,(C46-C$4),IF(T46=6,(C46-1.5*C$4),"blue"))))))))</f>
      </c>
      <c r="F46" t="s" s="56">
        <f>IF(H46="","",IF(B$6="Dry",ROUND(E46/B$3*B$8,3)&amp;" grams",IF(B$6="Liquid",ROUND(E46/B$3*B$7,2)&amp;" ml","Error")))</f>
      </c>
      <c r="G46" t="s" s="57">
        <f>IF(T46="","",(C46-E46)/C46)</f>
      </c>
      <c r="H46" s="64"/>
      <c r="I46" s="65"/>
      <c r="J46" s="65"/>
      <c r="K46" s="65"/>
      <c r="L46" s="66"/>
      <c r="M46" s="64"/>
      <c r="N46" s="65"/>
      <c r="O46" s="65"/>
      <c r="P46" s="65"/>
      <c r="Q46" s="66"/>
      <c r="R46" t="s" s="61">
        <f>IF(H46="","",SUM(H46:Q46))</f>
      </c>
      <c r="S46" s="62">
        <f>IF(R46="",-5,AVERAGE((B$2-E46)/B$2*100,R46))</f>
        <v>-5</v>
      </c>
      <c r="T46" t="s" s="63">
        <f>IF(R46="","",IF(R46&gt;89,6,IF(R46&gt;79,5,IF(R46&gt;69,4,IF(R46&gt;54,3,IF(R46&gt;39,2,IF(R46&gt;29,1,0)))))))</f>
      </c>
    </row>
    <row r="47" ht="15" customHeight="1">
      <c r="A47" s="67">
        <f>A46+1</f>
        <v>36</v>
      </c>
      <c r="B47" s="68">
        <f>B46+1</f>
        <v>44792</v>
      </c>
      <c r="C47" t="s" s="69">
        <f>E46</f>
      </c>
      <c r="D47" s="70">
        <f>IF(C47="",-5,C47)</f>
        <v>-5</v>
      </c>
      <c r="E47" t="s" s="71">
        <f>IF(T47="","",IF(T47=0,C47,IF(T47=1,(C47*C$7),IF(T47=2,(C47*C$6),IF(T47=3,(C47*C$5),IF(T47=4,AVERAGE((C47*C$5),(C47*C$5),(C47*C$5),(C47*C$5),(C47-C$4)),IF(T47=5,(C47-C$4),IF(T47=6,(C47-1.5*C$4),"blue"))))))))</f>
      </c>
      <c r="F47" t="s" s="72">
        <f>IF(H47="","",IF(B$6="Dry",ROUND(E47/B$3*B$8,3)&amp;" grams",IF(B$6="Liquid",ROUND(E47/B$3*B$7,2)&amp;" ml","Error")))</f>
      </c>
      <c r="G47" t="s" s="73">
        <f>IF(T47="","",(C47-E47)/C47)</f>
      </c>
      <c r="H47" s="74"/>
      <c r="I47" s="75"/>
      <c r="J47" s="75"/>
      <c r="K47" s="75"/>
      <c r="L47" s="76"/>
      <c r="M47" s="74"/>
      <c r="N47" s="75"/>
      <c r="O47" s="75"/>
      <c r="P47" s="75"/>
      <c r="Q47" s="76"/>
      <c r="R47" t="s" s="77">
        <f>IF(H47="","",SUM(H47:Q47))</f>
      </c>
      <c r="S47" s="78">
        <f>IF(R47="",-5,AVERAGE((B$2-E47)/B$2*100,R47))</f>
        <v>-5</v>
      </c>
      <c r="T47" t="s" s="79">
        <f>IF(R47="","",IF(R47&gt;89,6,IF(R47&gt;79,5,IF(R47&gt;69,4,IF(R47&gt;54,3,IF(R47&gt;39,2,IF(R47&gt;29,1,0)))))))</f>
      </c>
    </row>
    <row r="48" ht="15" customHeight="1">
      <c r="A48" s="52">
        <f>A47+1</f>
        <v>37</v>
      </c>
      <c r="B48" s="53">
        <f>B47+1</f>
        <v>44793</v>
      </c>
      <c r="C48" t="s" s="80">
        <f>E47</f>
      </c>
      <c r="D48" s="54">
        <f>IF(C48="",-5,C48)</f>
        <v>-5</v>
      </c>
      <c r="E48" t="s" s="55">
        <f>IF(T48="","",IF(T48=0,C48,IF(T48=1,(C48*C$7),IF(T48=2,(C48*C$6),IF(T48=3,(C48*C$5),IF(T48=4,AVERAGE((C48*C$5),(C48*C$5),(C48*C$5),(C48*C$5),(C48-C$4)),IF(T48=5,(C48-C$4),IF(T48=6,(C48-1.5*C$4),"blue"))))))))</f>
      </c>
      <c r="F48" t="s" s="56">
        <f>IF(H48="","",IF(B$6="Dry",ROUND(E48/B$3*B$8,3)&amp;" grams",IF(B$6="Liquid",ROUND(E48/B$3*B$7,2)&amp;" ml","Error")))</f>
      </c>
      <c r="G48" t="s" s="57">
        <f>IF(T48="","",(C48-E48)/C48)</f>
      </c>
      <c r="H48" s="64"/>
      <c r="I48" s="65"/>
      <c r="J48" s="65"/>
      <c r="K48" s="65"/>
      <c r="L48" s="66"/>
      <c r="M48" s="64"/>
      <c r="N48" s="65"/>
      <c r="O48" s="65"/>
      <c r="P48" s="65"/>
      <c r="Q48" s="66"/>
      <c r="R48" t="s" s="61">
        <f>IF(H48="","",SUM(H48:Q48))</f>
      </c>
      <c r="S48" s="62">
        <f>IF(R48="",-5,AVERAGE((B$2-E48)/B$2*100,R48))</f>
        <v>-5</v>
      </c>
      <c r="T48" t="s" s="63">
        <f>IF(R48="","",IF(R48&gt;89,6,IF(R48&gt;79,5,IF(R48&gt;69,4,IF(R48&gt;54,3,IF(R48&gt;39,2,IF(R48&gt;29,1,0)))))))</f>
      </c>
    </row>
    <row r="49" ht="15" customHeight="1">
      <c r="A49" s="52">
        <f>A48+1</f>
        <v>38</v>
      </c>
      <c r="B49" s="53">
        <f>B48+1</f>
        <v>44794</v>
      </c>
      <c r="C49" t="s" s="80">
        <f>E48</f>
      </c>
      <c r="D49" s="54">
        <f>IF(C49="",-5,C49)</f>
        <v>-5</v>
      </c>
      <c r="E49" t="s" s="55">
        <f>IF(T49="","",IF(T49=0,C49,IF(T49=1,(C49*C$7),IF(T49=2,(C49*C$6),IF(T49=3,(C49*C$5),IF(T49=4,AVERAGE((C49*C$5),(C49*C$5),(C49*C$5),(C49*C$5),(C49-C$4)),IF(T49=5,(C49-C$4),IF(T49=6,(C49-1.5*C$4),"blue"))))))))</f>
      </c>
      <c r="F49" t="s" s="56">
        <f>IF(H49="","",IF(B$6="Dry",ROUND(E49/B$3*B$8,3)&amp;" grams",IF(B$6="Liquid",ROUND(E49/B$3*B$7,2)&amp;" ml","Error")))</f>
      </c>
      <c r="G49" t="s" s="57">
        <f>IF(T49="","",(C49-E49)/C49)</f>
      </c>
      <c r="H49" s="64"/>
      <c r="I49" s="65"/>
      <c r="J49" s="65"/>
      <c r="K49" s="65"/>
      <c r="L49" s="66"/>
      <c r="M49" s="64"/>
      <c r="N49" s="65"/>
      <c r="O49" s="65"/>
      <c r="P49" s="65"/>
      <c r="Q49" s="66"/>
      <c r="R49" t="s" s="61">
        <f>IF(H49="","",SUM(H49:Q49))</f>
      </c>
      <c r="S49" s="62">
        <f>IF(R49="",-5,AVERAGE((B$2-E49)/B$2*100,R49))</f>
        <v>-5</v>
      </c>
      <c r="T49" t="s" s="63">
        <f>IF(R49="","",IF(R49&gt;89,6,IF(R49&gt;79,5,IF(R49&gt;69,4,IF(R49&gt;54,3,IF(R49&gt;39,2,IF(R49&gt;29,1,0)))))))</f>
      </c>
    </row>
    <row r="50" ht="15" customHeight="1">
      <c r="A50" s="67">
        <f>A49+1</f>
        <v>39</v>
      </c>
      <c r="B50" s="68">
        <f>B49+1</f>
        <v>44795</v>
      </c>
      <c r="C50" t="s" s="69">
        <f>E49</f>
      </c>
      <c r="D50" s="70">
        <f>IF(C50="",-5,C50)</f>
        <v>-5</v>
      </c>
      <c r="E50" t="s" s="71">
        <f>IF(T50="","",IF(T50=0,C50,IF(T50=1,(C50*C$7),IF(T50=2,(C50*C$6),IF(T50=3,(C50*C$5),IF(T50=4,AVERAGE((C50*C$5),(C50*C$5),(C50*C$5),(C50*C$5),(C50-C$4)),IF(T50=5,(C50-C$4),IF(T50=6,(C50-1.5*C$4),"blue"))))))))</f>
      </c>
      <c r="F50" t="s" s="72">
        <f>IF(H50="","",IF(B$6="Dry",ROUND(E50/B$3*B$8,3)&amp;" grams",IF(B$6="Liquid",ROUND(E50/B$3*B$7,2)&amp;" ml","Error")))</f>
      </c>
      <c r="G50" t="s" s="73">
        <f>IF(T50="","",(C50-E50)/C50)</f>
      </c>
      <c r="H50" s="74"/>
      <c r="I50" s="75"/>
      <c r="J50" s="75"/>
      <c r="K50" s="75"/>
      <c r="L50" s="76"/>
      <c r="M50" s="74"/>
      <c r="N50" s="75"/>
      <c r="O50" s="75"/>
      <c r="P50" s="75"/>
      <c r="Q50" s="76"/>
      <c r="R50" t="s" s="77">
        <f>IF(H50="","",SUM(H50:Q50))</f>
      </c>
      <c r="S50" s="78">
        <f>IF(R50="",-5,AVERAGE((B$2-E50)/B$2*100,R50))</f>
        <v>-5</v>
      </c>
      <c r="T50" t="s" s="79">
        <f>IF(R50="","",IF(R50&gt;89,6,IF(R50&gt;79,5,IF(R50&gt;69,4,IF(R50&gt;54,3,IF(R50&gt;39,2,IF(R50&gt;29,1,0)))))))</f>
      </c>
    </row>
    <row r="51" ht="15" customHeight="1">
      <c r="A51" s="52">
        <f>A50+1</f>
        <v>40</v>
      </c>
      <c r="B51" s="53">
        <f>B50+1</f>
        <v>44796</v>
      </c>
      <c r="C51" t="s" s="80">
        <f>E50</f>
      </c>
      <c r="D51" s="54">
        <f>IF(C51="",-5,C51)</f>
        <v>-5</v>
      </c>
      <c r="E51" t="s" s="55">
        <f>IF(T51="","",IF(T51=0,C51,IF(T51=1,(C51*C$7),IF(T51=2,(C51*C$6),IF(T51=3,(C51*C$5),IF(T51=4,AVERAGE((C51*C$5),(C51*C$5),(C51*C$5),(C51*C$5),(C51-C$4)),IF(T51=5,(C51-C$4),IF(T51=6,(C51-1.5*C$4),"blue"))))))))</f>
      </c>
      <c r="F51" t="s" s="56">
        <f>IF(H51="","",IF(B$6="Dry",ROUND(E51/B$3*B$8,3)&amp;" grams",IF(B$6="Liquid",ROUND(E51/B$3*B$7,2)&amp;" ml","Error")))</f>
      </c>
      <c r="G51" t="s" s="57">
        <f>IF(T51="","",(C51-E51)/C51)</f>
      </c>
      <c r="H51" s="64"/>
      <c r="I51" s="65"/>
      <c r="J51" s="65"/>
      <c r="K51" s="65"/>
      <c r="L51" s="66"/>
      <c r="M51" s="64"/>
      <c r="N51" s="65"/>
      <c r="O51" s="65"/>
      <c r="P51" s="65"/>
      <c r="Q51" s="66"/>
      <c r="R51" t="s" s="61">
        <f>IF(H51="","",SUM(H51:Q51))</f>
      </c>
      <c r="S51" s="62">
        <f>IF(R51="",-5,AVERAGE((B$2-E51)/B$2*100,R51))</f>
        <v>-5</v>
      </c>
      <c r="T51" t="s" s="63">
        <f>IF(R51="","",IF(R51&gt;89,6,IF(R51&gt;79,5,IF(R51&gt;69,4,IF(R51&gt;54,3,IF(R51&gt;39,2,IF(R51&gt;29,1,0)))))))</f>
      </c>
    </row>
    <row r="52" ht="15" customHeight="1">
      <c r="A52" s="52">
        <f>A51+1</f>
        <v>41</v>
      </c>
      <c r="B52" s="53">
        <f>B51+1</f>
        <v>44797</v>
      </c>
      <c r="C52" t="s" s="80">
        <f>E51</f>
      </c>
      <c r="D52" s="54">
        <f>IF(C52="",-5,C52)</f>
        <v>-5</v>
      </c>
      <c r="E52" t="s" s="55">
        <f>IF(T52="","",IF(T52=0,C52,IF(T52=1,(C52*C$7),IF(T52=2,(C52*C$6),IF(T52=3,(C52*C$5),IF(T52=4,AVERAGE((C52*C$5),(C52*C$5),(C52*C$5),(C52*C$5),(C52-C$4)),IF(T52=5,(C52-C$4),IF(T52=6,(C52-1.5*C$4),"blue"))))))))</f>
      </c>
      <c r="F52" t="s" s="56">
        <f>IF(H52="","",IF(B$6="Dry",ROUND(E52/B$3*B$8,3)&amp;" grams",IF(B$6="Liquid",ROUND(E52/B$3*B$7,2)&amp;" ml","Error")))</f>
      </c>
      <c r="G52" t="s" s="57">
        <f>IF(T52="","",(C52-E52)/C52)</f>
      </c>
      <c r="H52" s="64"/>
      <c r="I52" s="65"/>
      <c r="J52" s="65"/>
      <c r="K52" s="65"/>
      <c r="L52" s="66"/>
      <c r="M52" s="64"/>
      <c r="N52" s="65"/>
      <c r="O52" s="65"/>
      <c r="P52" s="65"/>
      <c r="Q52" s="66"/>
      <c r="R52" t="s" s="61">
        <f>IF(H52="","",SUM(H52:Q52))</f>
      </c>
      <c r="S52" s="62">
        <f>IF(R52="",-5,AVERAGE((B$2-E52)/B$2*100,R52))</f>
        <v>-5</v>
      </c>
      <c r="T52" t="s" s="63">
        <f>IF(R52="","",IF(R52&gt;89,6,IF(R52&gt;79,5,IF(R52&gt;69,4,IF(R52&gt;54,3,IF(R52&gt;39,2,IF(R52&gt;29,1,0)))))))</f>
      </c>
    </row>
    <row r="53" ht="15" customHeight="1">
      <c r="A53" s="67">
        <f>A52+1</f>
        <v>42</v>
      </c>
      <c r="B53" s="68">
        <f>B52+1</f>
        <v>44798</v>
      </c>
      <c r="C53" t="s" s="69">
        <f>E52</f>
      </c>
      <c r="D53" s="70">
        <f>IF(C53="",-5,C53)</f>
        <v>-5</v>
      </c>
      <c r="E53" t="s" s="71">
        <f>IF(T53="","",IF(T53=0,C53,IF(T53=1,(C53*C$7),IF(T53=2,(C53*C$6),IF(T53=3,(C53*C$5),IF(T53=4,AVERAGE((C53*C$5),(C53*C$5),(C53*C$5),(C53*C$5),(C53-C$4)),IF(T53=5,(C53-C$4),IF(T53=6,(C53-1.5*C$4),"blue"))))))))</f>
      </c>
      <c r="F53" t="s" s="72">
        <f>IF(H53="","",IF(B$6="Dry",ROUND(E53/B$3*B$8,3)&amp;" grams",IF(B$6="Liquid",ROUND(E53/B$3*B$7,2)&amp;" ml","Error")))</f>
      </c>
      <c r="G53" t="s" s="73">
        <f>IF(T53="","",(C53-E53)/C53)</f>
      </c>
      <c r="H53" s="74"/>
      <c r="I53" s="75"/>
      <c r="J53" s="75"/>
      <c r="K53" s="75"/>
      <c r="L53" s="76"/>
      <c r="M53" s="74"/>
      <c r="N53" s="75"/>
      <c r="O53" s="75"/>
      <c r="P53" s="75"/>
      <c r="Q53" s="76"/>
      <c r="R53" t="s" s="77">
        <f>IF(H53="","",SUM(H53:Q53))</f>
      </c>
      <c r="S53" s="78">
        <f>IF(R53="",-5,AVERAGE((B$2-E53)/B$2*100,R53))</f>
        <v>-5</v>
      </c>
      <c r="T53" t="s" s="79">
        <f>IF(R53="","",IF(R53&gt;89,6,IF(R53&gt;79,5,IF(R53&gt;69,4,IF(R53&gt;54,3,IF(R53&gt;39,2,IF(R53&gt;29,1,0)))))))</f>
      </c>
    </row>
    <row r="54" ht="15" customHeight="1">
      <c r="A54" s="52">
        <f>A53+1</f>
        <v>43</v>
      </c>
      <c r="B54" s="53">
        <f>B53+1</f>
        <v>44799</v>
      </c>
      <c r="C54" t="s" s="80">
        <f>E53</f>
      </c>
      <c r="D54" s="54">
        <f>IF(C54="",-5,C54)</f>
        <v>-5</v>
      </c>
      <c r="E54" t="s" s="55">
        <f>IF(T54="","",IF(T54=0,C54,IF(T54=1,(C54*C$7),IF(T54=2,(C54*C$6),IF(T54=3,(C54*C$5),IF(T54=4,AVERAGE((C54*C$5),(C54*C$5),(C54*C$5),(C54*C$5),(C54-C$4)),IF(T54=5,(C54-C$4),IF(T54=6,(C54-1.5*C$4),"blue"))))))))</f>
      </c>
      <c r="F54" t="s" s="56">
        <f>IF(H54="","",IF(B$6="Dry",ROUND(E54/B$3*B$8,3)&amp;" grams",IF(B$6="Liquid",ROUND(E54/B$3*B$7,2)&amp;" ml","Error")))</f>
      </c>
      <c r="G54" t="s" s="57">
        <f>IF(T54="","",(C54-E54)/C54)</f>
      </c>
      <c r="H54" s="64"/>
      <c r="I54" s="65"/>
      <c r="J54" s="65"/>
      <c r="K54" s="65"/>
      <c r="L54" s="66"/>
      <c r="M54" s="64"/>
      <c r="N54" s="65"/>
      <c r="O54" s="65"/>
      <c r="P54" s="65"/>
      <c r="Q54" s="66"/>
      <c r="R54" t="s" s="61">
        <f>IF(H54="","",SUM(H54:Q54))</f>
      </c>
      <c r="S54" s="62">
        <f>IF(R54="",-5,AVERAGE((B$2-E54)/B$2*100,R54))</f>
        <v>-5</v>
      </c>
      <c r="T54" t="s" s="63">
        <f>IF(R54="","",IF(R54&gt;89,6,IF(R54&gt;79,5,IF(R54&gt;69,4,IF(R54&gt;54,3,IF(R54&gt;39,2,IF(R54&gt;29,1,0)))))))</f>
      </c>
    </row>
    <row r="55" ht="15" customHeight="1">
      <c r="A55" s="52">
        <f>A54+1</f>
        <v>44</v>
      </c>
      <c r="B55" s="53">
        <f>B54+1</f>
        <v>44800</v>
      </c>
      <c r="C55" t="s" s="80">
        <f>E54</f>
      </c>
      <c r="D55" s="54">
        <f>IF(C55="",-5,C55)</f>
        <v>-5</v>
      </c>
      <c r="E55" t="s" s="55">
        <f>IF(T55="","",IF(T55=0,C55,IF(T55=1,(C55*C$7),IF(T55=2,(C55*C$6),IF(T55=3,(C55*C$5),IF(T55=4,AVERAGE((C55*C$5),(C55*C$5),(C55*C$5),(C55*C$5),(C55-C$4)),IF(T55=5,(C55-C$4),IF(T55=6,(C55-1.5*C$4),"blue"))))))))</f>
      </c>
      <c r="F55" t="s" s="56">
        <f>IF(H55="","",IF(B$6="Dry",ROUND(E55/B$3*B$8,3)&amp;" grams",IF(B$6="Liquid",ROUND(E55/B$3*B$7,2)&amp;" ml","Error")))</f>
      </c>
      <c r="G55" t="s" s="57">
        <f>IF(T55="","",(C55-E55)/C55)</f>
      </c>
      <c r="H55" s="64"/>
      <c r="I55" s="65"/>
      <c r="J55" s="65"/>
      <c r="K55" s="65"/>
      <c r="L55" s="66"/>
      <c r="M55" s="64"/>
      <c r="N55" s="65"/>
      <c r="O55" s="65"/>
      <c r="P55" s="65"/>
      <c r="Q55" s="66"/>
      <c r="R55" t="s" s="61">
        <f>IF(H55="","",SUM(H55:Q55))</f>
      </c>
      <c r="S55" s="62">
        <f>IF(R55="",-5,AVERAGE((B$2-E55)/B$2*100,R55))</f>
        <v>-5</v>
      </c>
      <c r="T55" t="s" s="63">
        <f>IF(R55="","",IF(R55&gt;89,6,IF(R55&gt;79,5,IF(R55&gt;69,4,IF(R55&gt;54,3,IF(R55&gt;39,2,IF(R55&gt;29,1,0)))))))</f>
      </c>
    </row>
    <row r="56" ht="15" customHeight="1">
      <c r="A56" s="67">
        <f>A55+1</f>
        <v>45</v>
      </c>
      <c r="B56" s="68">
        <f>B55+1</f>
        <v>44801</v>
      </c>
      <c r="C56" t="s" s="69">
        <f>E55</f>
      </c>
      <c r="D56" s="70">
        <f>IF(C56="",-5,C56)</f>
        <v>-5</v>
      </c>
      <c r="E56" t="s" s="71">
        <f>IF(T56="","",IF(T56=0,C56,IF(T56=1,(C56*C$7),IF(T56=2,(C56*C$6),IF(T56=3,(C56*C$5),IF(T56=4,AVERAGE((C56*C$5),(C56*C$5),(C56*C$5),(C56*C$5),(C56-C$4)),IF(T56=5,(C56-C$4),IF(T56=6,(C56-1.5*C$4),"blue"))))))))</f>
      </c>
      <c r="F56" t="s" s="72">
        <f>IF(H56="","",IF(B$6="Dry",ROUND(E56/B$3*B$8,3)&amp;" grams",IF(B$6="Liquid",ROUND(E56/B$3*B$7,2)&amp;" ml","Error")))</f>
      </c>
      <c r="G56" t="s" s="73">
        <f>IF(T56="","",(C56-E56)/C56)</f>
      </c>
      <c r="H56" s="74"/>
      <c r="I56" s="75"/>
      <c r="J56" s="75"/>
      <c r="K56" s="75"/>
      <c r="L56" s="76"/>
      <c r="M56" s="74"/>
      <c r="N56" s="75"/>
      <c r="O56" s="75"/>
      <c r="P56" s="75"/>
      <c r="Q56" s="76"/>
      <c r="R56" t="s" s="77">
        <f>IF(H56="","",SUM(H56:Q56))</f>
      </c>
      <c r="S56" s="78">
        <f>IF(R56="",-5,AVERAGE((B$2-E56)/B$2*100,R56))</f>
        <v>-5</v>
      </c>
      <c r="T56" t="s" s="79">
        <f>IF(R56="","",IF(R56&gt;89,6,IF(R56&gt;79,5,IF(R56&gt;69,4,IF(R56&gt;54,3,IF(R56&gt;39,2,IF(R56&gt;29,1,0)))))))</f>
      </c>
    </row>
    <row r="57" ht="15" customHeight="1">
      <c r="A57" s="52">
        <f>A56+1</f>
        <v>46</v>
      </c>
      <c r="B57" s="53">
        <f>B56+1</f>
        <v>44802</v>
      </c>
      <c r="C57" t="s" s="80">
        <f>E56</f>
      </c>
      <c r="D57" s="54">
        <f>IF(C57="",-5,C57)</f>
        <v>-5</v>
      </c>
      <c r="E57" t="s" s="55">
        <f>IF(T57="","",IF(T57=0,C57,IF(T57=1,(C57*C$7),IF(T57=2,(C57*C$6),IF(T57=3,(C57*C$5),IF(T57=4,AVERAGE((C57*C$5),(C57*C$5),(C57*C$5),(C57*C$5),(C57-C$4)),IF(T57=5,(C57-C$4),IF(T57=6,(C57-1.5*C$4),"blue"))))))))</f>
      </c>
      <c r="F57" t="s" s="56">
        <f>IF(H57="","",IF(B$6="Dry",ROUND(E57/B$3*B$8,3)&amp;" grams",IF(B$6="Liquid",ROUND(E57/B$3*B$7,2)&amp;" ml","Error")))</f>
      </c>
      <c r="G57" t="s" s="57">
        <f>IF(T57="","",(C57-E57)/C57)</f>
      </c>
      <c r="H57" s="64"/>
      <c r="I57" s="65"/>
      <c r="J57" s="65"/>
      <c r="K57" s="65"/>
      <c r="L57" s="66"/>
      <c r="M57" s="64"/>
      <c r="N57" s="65"/>
      <c r="O57" s="65"/>
      <c r="P57" s="65"/>
      <c r="Q57" s="66"/>
      <c r="R57" t="s" s="61">
        <f>IF(H57="","",SUM(H57:Q57))</f>
      </c>
      <c r="S57" s="62">
        <f>IF(R57="",-5,AVERAGE((B$2-E57)/B$2*100,R57))</f>
        <v>-5</v>
      </c>
      <c r="T57" t="s" s="63">
        <f>IF(R57="","",IF(R57&gt;89,6,IF(R57&gt;79,5,IF(R57&gt;69,4,IF(R57&gt;54,3,IF(R57&gt;39,2,IF(R57&gt;29,1,0)))))))</f>
      </c>
    </row>
    <row r="58" ht="15" customHeight="1">
      <c r="A58" s="52">
        <f>A57+1</f>
        <v>47</v>
      </c>
      <c r="B58" s="53">
        <f>B57+1</f>
        <v>44803</v>
      </c>
      <c r="C58" t="s" s="80">
        <f>E57</f>
      </c>
      <c r="D58" s="54">
        <f>IF(C58="",-5,C58)</f>
        <v>-5</v>
      </c>
      <c r="E58" t="s" s="55">
        <f>IF(T58="","",IF(T58=0,C58,IF(T58=1,(C58*C$7),IF(T58=2,(C58*C$6),IF(T58=3,(C58*C$5),IF(T58=4,AVERAGE((C58*C$5),(C58*C$5),(C58*C$5),(C58*C$5),(C58-C$4)),IF(T58=5,(C58-C$4),IF(T58=6,(C58-1.5*C$4),"blue"))))))))</f>
      </c>
      <c r="F58" t="s" s="56">
        <f>IF(H58="","",IF(B$6="Dry",ROUND(E58/B$3*B$8,3)&amp;" grams",IF(B$6="Liquid",ROUND(E58/B$3*B$7,2)&amp;" ml","Error")))</f>
      </c>
      <c r="G58" t="s" s="57">
        <f>IF(T58="","",(C58-E58)/C58)</f>
      </c>
      <c r="H58" s="64"/>
      <c r="I58" s="65"/>
      <c r="J58" s="65"/>
      <c r="K58" s="65"/>
      <c r="L58" s="66"/>
      <c r="M58" s="64"/>
      <c r="N58" s="65"/>
      <c r="O58" s="65"/>
      <c r="P58" s="65"/>
      <c r="Q58" s="66"/>
      <c r="R58" t="s" s="61">
        <f>IF(H58="","",SUM(H58:Q58))</f>
      </c>
      <c r="S58" s="62">
        <f>IF(R58="",-5,AVERAGE((B$2-E58)/B$2*100,R58))</f>
        <v>-5</v>
      </c>
      <c r="T58" t="s" s="63">
        <f>IF(R58="","",IF(R58&gt;89,6,IF(R58&gt;79,5,IF(R58&gt;69,4,IF(R58&gt;54,3,IF(R58&gt;39,2,IF(R58&gt;29,1,0)))))))</f>
      </c>
    </row>
    <row r="59" ht="15" customHeight="1">
      <c r="A59" s="67">
        <f>A58+1</f>
        <v>48</v>
      </c>
      <c r="B59" s="68">
        <f>B58+1</f>
        <v>44804</v>
      </c>
      <c r="C59" t="s" s="69">
        <f>E58</f>
      </c>
      <c r="D59" s="70">
        <f>IF(C59="",-5,C59)</f>
        <v>-5</v>
      </c>
      <c r="E59" t="s" s="71">
        <f>IF(T59="","",IF(T59=0,C59,IF(T59=1,(C59*C$7),IF(T59=2,(C59*C$6),IF(T59=3,(C59*C$5),IF(T59=4,AVERAGE((C59*C$5),(C59*C$5),(C59*C$5),(C59*C$5),(C59-C$4)),IF(T59=5,(C59-C$4),IF(T59=6,(C59-1.5*C$4),"blue"))))))))</f>
      </c>
      <c r="F59" t="s" s="72">
        <f>IF(H59="","",IF(B$6="Dry",ROUND(E59/B$3*B$8,3)&amp;" grams",IF(B$6="Liquid",ROUND(E59/B$3*B$7,2)&amp;" ml","Error")))</f>
      </c>
      <c r="G59" t="s" s="73">
        <f>IF(T59="","",(C59-E59)/C59)</f>
      </c>
      <c r="H59" s="74"/>
      <c r="I59" s="75"/>
      <c r="J59" s="75"/>
      <c r="K59" s="75"/>
      <c r="L59" s="76"/>
      <c r="M59" s="74"/>
      <c r="N59" s="75"/>
      <c r="O59" s="75"/>
      <c r="P59" s="75"/>
      <c r="Q59" s="76"/>
      <c r="R59" t="s" s="77">
        <f>IF(H59="","",SUM(H59:Q59))</f>
      </c>
      <c r="S59" s="78">
        <f>IF(R59="",-5,AVERAGE((B$2-E59)/B$2*100,R59))</f>
        <v>-5</v>
      </c>
      <c r="T59" t="s" s="79">
        <f>IF(R59="","",IF(R59&gt;89,6,IF(R59&gt;79,5,IF(R59&gt;69,4,IF(R59&gt;54,3,IF(R59&gt;39,2,IF(R59&gt;29,1,0)))))))</f>
      </c>
    </row>
    <row r="60" ht="15" customHeight="1">
      <c r="A60" s="52">
        <f>A59+1</f>
        <v>49</v>
      </c>
      <c r="B60" s="53">
        <f>B59+1</f>
        <v>44805</v>
      </c>
      <c r="C60" t="s" s="80">
        <f>E59</f>
      </c>
      <c r="D60" s="54">
        <f>IF(C60="",-5,C60)</f>
        <v>-5</v>
      </c>
      <c r="E60" t="s" s="55">
        <f>IF(T60="","",IF(T60=0,C60,IF(T60=1,(C60*C$7),IF(T60=2,(C60*C$6),IF(T60=3,(C60*C$5),IF(T60=4,AVERAGE((C60*C$5),(C60*C$5),(C60*C$5),(C60*C$5),(C60-C$4)),IF(T60=5,(C60-C$4),IF(T60=6,(C60-1.5*C$4),"blue"))))))))</f>
      </c>
      <c r="F60" t="s" s="56">
        <f>IF(H60="","",IF(B$6="Dry",ROUND(E60/B$3*B$8,3)&amp;" grams",IF(B$6="Liquid",ROUND(E60/B$3*B$7,2)&amp;" ml","Error")))</f>
      </c>
      <c r="G60" t="s" s="57">
        <f>IF(T60="","",(C60-E60)/C60)</f>
      </c>
      <c r="H60" s="64"/>
      <c r="I60" s="65"/>
      <c r="J60" s="65"/>
      <c r="K60" s="65"/>
      <c r="L60" s="66"/>
      <c r="M60" s="64"/>
      <c r="N60" s="65"/>
      <c r="O60" s="65"/>
      <c r="P60" s="65"/>
      <c r="Q60" s="66"/>
      <c r="R60" t="s" s="61">
        <f>IF(H60="","",SUM(H60:Q60))</f>
      </c>
      <c r="S60" s="62">
        <f>IF(R60="",-5,AVERAGE((B$2-E60)/B$2*100,R60))</f>
        <v>-5</v>
      </c>
      <c r="T60" t="s" s="63">
        <f>IF(R60="","",IF(R60&gt;89,6,IF(R60&gt;79,5,IF(R60&gt;69,4,IF(R60&gt;54,3,IF(R60&gt;39,2,IF(R60&gt;29,1,0)))))))</f>
      </c>
    </row>
    <row r="61" ht="15" customHeight="1">
      <c r="A61" s="52">
        <f>A60+1</f>
        <v>50</v>
      </c>
      <c r="B61" s="53">
        <f>B60+1</f>
        <v>44806</v>
      </c>
      <c r="C61" t="s" s="80">
        <f>E60</f>
      </c>
      <c r="D61" s="54">
        <f>IF(C61="",-5,C61)</f>
        <v>-5</v>
      </c>
      <c r="E61" t="s" s="55">
        <f>IF(T61="","",IF(T61=0,C61,IF(T61=1,(C61*C$7),IF(T61=2,(C61*C$6),IF(T61=3,(C61*C$5),IF(T61=4,AVERAGE((C61*C$5),(C61*C$5),(C61*C$5),(C61*C$5),(C61-C$4)),IF(T61=5,(C61-C$4),IF(T61=6,(C61-1.5*C$4),"blue"))))))))</f>
      </c>
      <c r="F61" t="s" s="56">
        <f>IF(H61="","",IF(B$6="Dry",ROUND(E61/B$3*B$8,3)&amp;" grams",IF(B$6="Liquid",ROUND(E61/B$3*B$7,2)&amp;" ml","Error")))</f>
      </c>
      <c r="G61" t="s" s="57">
        <f>IF(T61="","",(C61-E61)/C61)</f>
      </c>
      <c r="H61" s="64"/>
      <c r="I61" s="65"/>
      <c r="J61" s="65"/>
      <c r="K61" s="65"/>
      <c r="L61" s="66"/>
      <c r="M61" s="64"/>
      <c r="N61" s="65"/>
      <c r="O61" s="65"/>
      <c r="P61" s="65"/>
      <c r="Q61" s="66"/>
      <c r="R61" t="s" s="61">
        <f>IF(H61="","",SUM(H61:Q61))</f>
      </c>
      <c r="S61" s="62">
        <f>IF(R61="",-5,AVERAGE((B$2-E61)/B$2*100,R61))</f>
        <v>-5</v>
      </c>
      <c r="T61" t="s" s="63">
        <f>IF(R61="","",IF(R61&gt;89,6,IF(R61&gt;79,5,IF(R61&gt;69,4,IF(R61&gt;54,3,IF(R61&gt;39,2,IF(R61&gt;29,1,0)))))))</f>
      </c>
    </row>
    <row r="62" ht="15" customHeight="1">
      <c r="A62" s="67">
        <f>A61+1</f>
        <v>51</v>
      </c>
      <c r="B62" s="68">
        <f>B61+1</f>
        <v>44807</v>
      </c>
      <c r="C62" t="s" s="69">
        <f>E61</f>
      </c>
      <c r="D62" s="70">
        <f>IF(C62="",-5,C62)</f>
        <v>-5</v>
      </c>
      <c r="E62" t="s" s="71">
        <f>IF(T62="","",IF(T62=0,C62,IF(T62=1,(C62*C$7),IF(T62=2,(C62*C$6),IF(T62=3,(C62*C$5),IF(T62=4,AVERAGE((C62*C$5),(C62*C$5),(C62*C$5),(C62*C$5),(C62-C$4)),IF(T62=5,(C62-C$4),IF(T62=6,(C62-1.5*C$4),"blue"))))))))</f>
      </c>
      <c r="F62" t="s" s="72">
        <f>IF(H62="","",IF(B$6="Dry",ROUND(E62/B$3*B$8,3)&amp;" grams",IF(B$6="Liquid",ROUND(E62/B$3*B$7,2)&amp;" ml","Error")))</f>
      </c>
      <c r="G62" t="s" s="73">
        <f>IF(T62="","",(C62-E62)/C62)</f>
      </c>
      <c r="H62" s="74"/>
      <c r="I62" s="75"/>
      <c r="J62" s="75"/>
      <c r="K62" s="75"/>
      <c r="L62" s="76"/>
      <c r="M62" s="74"/>
      <c r="N62" s="75"/>
      <c r="O62" s="75"/>
      <c r="P62" s="75"/>
      <c r="Q62" s="76"/>
      <c r="R62" t="s" s="77">
        <f>IF(H62="","",SUM(H62:Q62))</f>
      </c>
      <c r="S62" s="78">
        <f>IF(R62="",-5,AVERAGE((B$2-E62)/B$2*100,R62))</f>
        <v>-5</v>
      </c>
      <c r="T62" t="s" s="79">
        <f>IF(R62="","",IF(R62&gt;89,6,IF(R62&gt;79,5,IF(R62&gt;69,4,IF(R62&gt;54,3,IF(R62&gt;39,2,IF(R62&gt;29,1,0)))))))</f>
      </c>
    </row>
    <row r="63" ht="15" customHeight="1">
      <c r="A63" s="52">
        <f>A62+1</f>
        <v>52</v>
      </c>
      <c r="B63" s="53">
        <f>B62+1</f>
        <v>44808</v>
      </c>
      <c r="C63" t="s" s="80">
        <f>E62</f>
      </c>
      <c r="D63" s="54">
        <f>IF(C63="",-5,C63)</f>
        <v>-5</v>
      </c>
      <c r="E63" t="s" s="55">
        <f>IF(T63="","",IF(T63=0,C63,IF(T63=1,(C63*C$7),IF(T63=2,(C63*C$6),IF(T63=3,(C63*C$5),IF(T63=4,AVERAGE((C63*C$5),(C63*C$5),(C63*C$5),(C63*C$5),(C63-C$4)),IF(T63=5,(C63-C$4),IF(T63=6,(C63-1.5*C$4),"blue"))))))))</f>
      </c>
      <c r="F63" t="s" s="56">
        <f>IF(H63="","",IF(B$6="Dry",ROUND(E63/B$3*B$8,3)&amp;" grams",IF(B$6="Liquid",ROUND(E63/B$3*B$7,2)&amp;" ml","Error")))</f>
      </c>
      <c r="G63" t="s" s="57">
        <f>IF(T63="","",(C63-E63)/C63)</f>
      </c>
      <c r="H63" s="64"/>
      <c r="I63" s="65"/>
      <c r="J63" s="65"/>
      <c r="K63" s="65"/>
      <c r="L63" s="66"/>
      <c r="M63" s="64"/>
      <c r="N63" s="65"/>
      <c r="O63" s="65"/>
      <c r="P63" s="65"/>
      <c r="Q63" s="66"/>
      <c r="R63" t="s" s="61">
        <f>IF(H63="","",SUM(H63:Q63))</f>
      </c>
      <c r="S63" s="62">
        <f>IF(R63="",-5,AVERAGE((B$2-E63)/B$2*100,R63))</f>
        <v>-5</v>
      </c>
      <c r="T63" t="s" s="63">
        <f>IF(R63="","",IF(R63&gt;89,6,IF(R63&gt;79,5,IF(R63&gt;69,4,IF(R63&gt;54,3,IF(R63&gt;39,2,IF(R63&gt;29,1,0)))))))</f>
      </c>
    </row>
    <row r="64" ht="15" customHeight="1">
      <c r="A64" s="52">
        <f>A63+1</f>
        <v>53</v>
      </c>
      <c r="B64" s="53">
        <f>B63+1</f>
        <v>44809</v>
      </c>
      <c r="C64" t="s" s="80">
        <f>E63</f>
      </c>
      <c r="D64" s="54">
        <f>IF(C64="",-5,C64)</f>
        <v>-5</v>
      </c>
      <c r="E64" t="s" s="55">
        <f>IF(T64="","",IF(T64=0,C64,IF(T64=1,(C64*C$7),IF(T64=2,(C64*C$6),IF(T64=3,(C64*C$5),IF(T64=4,AVERAGE((C64*C$5),(C64*C$5),(C64*C$5),(C64*C$5),(C64-C$4)),IF(T64=5,(C64-C$4),IF(T64=6,(C64-1.5*C$4),"blue"))))))))</f>
      </c>
      <c r="F64" t="s" s="56">
        <f>IF(H64="","",IF(B$6="Dry",ROUND(E64/B$3*B$8,3)&amp;" grams",IF(B$6="Liquid",ROUND(E64/B$3*B$7,2)&amp;" ml","Error")))</f>
      </c>
      <c r="G64" t="s" s="57">
        <f>IF(T64="","",(C64-E64)/C64)</f>
      </c>
      <c r="H64" s="64"/>
      <c r="I64" s="65"/>
      <c r="J64" s="65"/>
      <c r="K64" s="65"/>
      <c r="L64" s="66"/>
      <c r="M64" s="64"/>
      <c r="N64" s="65"/>
      <c r="O64" s="65"/>
      <c r="P64" s="65"/>
      <c r="Q64" s="66"/>
      <c r="R64" t="s" s="61">
        <f>IF(H64="","",SUM(H64:Q64))</f>
      </c>
      <c r="S64" s="62">
        <f>IF(R64="",-5,AVERAGE((B$2-E64)/B$2*100,R64))</f>
        <v>-5</v>
      </c>
      <c r="T64" t="s" s="63">
        <f>IF(R64="","",IF(R64&gt;89,6,IF(R64&gt;79,5,IF(R64&gt;69,4,IF(R64&gt;54,3,IF(R64&gt;39,2,IF(R64&gt;29,1,0)))))))</f>
      </c>
    </row>
    <row r="65" ht="15" customHeight="1">
      <c r="A65" s="67">
        <f>A64+1</f>
        <v>54</v>
      </c>
      <c r="B65" s="68">
        <f>B64+1</f>
        <v>44810</v>
      </c>
      <c r="C65" t="s" s="69">
        <f>E64</f>
      </c>
      <c r="D65" s="70">
        <f>IF(C65="",-5,C65)</f>
        <v>-5</v>
      </c>
      <c r="E65" t="s" s="71">
        <f>IF(T65="","",IF(T65=0,C65,IF(T65=1,(C65*C$7),IF(T65=2,(C65*C$6),IF(T65=3,(C65*C$5),IF(T65=4,AVERAGE((C65*C$5),(C65*C$5),(C65*C$5),(C65*C$5),(C65-C$4)),IF(T65=5,(C65-C$4),IF(T65=6,(C65-1.5*C$4),"blue"))))))))</f>
      </c>
      <c r="F65" t="s" s="72">
        <f>IF(H65="","",IF(B$6="Dry",ROUND(E65/B$3*B$8,3)&amp;" grams",IF(B$6="Liquid",ROUND(E65/B$3*B$7,2)&amp;" ml","Error")))</f>
      </c>
      <c r="G65" t="s" s="73">
        <f>IF(T65="","",(C65-E65)/C65)</f>
      </c>
      <c r="H65" s="74"/>
      <c r="I65" s="75"/>
      <c r="J65" s="75"/>
      <c r="K65" s="75"/>
      <c r="L65" s="76"/>
      <c r="M65" s="74"/>
      <c r="N65" s="75"/>
      <c r="O65" s="75"/>
      <c r="P65" s="75"/>
      <c r="Q65" s="76"/>
      <c r="R65" t="s" s="77">
        <f>IF(H65="","",SUM(H65:Q65))</f>
      </c>
      <c r="S65" s="78">
        <f>IF(R65="",-5,AVERAGE((B$2-E65)/B$2*100,R65))</f>
        <v>-5</v>
      </c>
      <c r="T65" t="s" s="79">
        <f>IF(R65="","",IF(R65&gt;89,6,IF(R65&gt;79,5,IF(R65&gt;69,4,IF(R65&gt;54,3,IF(R65&gt;39,2,IF(R65&gt;29,1,0)))))))</f>
      </c>
    </row>
    <row r="66" ht="15" customHeight="1">
      <c r="A66" s="52">
        <f>A65+1</f>
        <v>55</v>
      </c>
      <c r="B66" s="53">
        <f>B65+1</f>
        <v>44811</v>
      </c>
      <c r="C66" t="s" s="80">
        <f>E65</f>
      </c>
      <c r="D66" s="54">
        <f>IF(C66="",-5,C66)</f>
        <v>-5</v>
      </c>
      <c r="E66" t="s" s="55">
        <f>IF(T66="","",IF(T66=0,C66,IF(T66=1,(C66*C$7),IF(T66=2,(C66*C$6),IF(T66=3,(C66*C$5),IF(T66=4,AVERAGE((C66*C$5),(C66*C$5),(C66*C$5),(C66*C$5),(C66-C$4)),IF(T66=5,(C66-C$4),IF(T66=6,(C66-1.5*C$4),"blue"))))))))</f>
      </c>
      <c r="F66" t="s" s="56">
        <f>IF(H66="","",IF(B$6="Dry",ROUND(E66/B$3*B$8,3)&amp;" grams",IF(B$6="Liquid",ROUND(E66/B$3*B$7,2)&amp;" ml","Error")))</f>
      </c>
      <c r="G66" t="s" s="57">
        <f>IF(T66="","",(C66-E66)/C66)</f>
      </c>
      <c r="H66" s="64"/>
      <c r="I66" s="65"/>
      <c r="J66" s="65"/>
      <c r="K66" s="65"/>
      <c r="L66" s="66"/>
      <c r="M66" s="64"/>
      <c r="N66" s="65"/>
      <c r="O66" s="65"/>
      <c r="P66" s="65"/>
      <c r="Q66" s="66"/>
      <c r="R66" t="s" s="61">
        <f>IF(H66="","",SUM(H66:Q66))</f>
      </c>
      <c r="S66" s="62">
        <f>IF(R66="",-5,AVERAGE((B$2-E66)/B$2*100,R66))</f>
        <v>-5</v>
      </c>
      <c r="T66" t="s" s="63">
        <f>IF(R66="","",IF(R66&gt;89,6,IF(R66&gt;79,5,IF(R66&gt;69,4,IF(R66&gt;54,3,IF(R66&gt;39,2,IF(R66&gt;29,1,0)))))))</f>
      </c>
    </row>
    <row r="67" ht="15" customHeight="1">
      <c r="A67" s="52">
        <f>A66+1</f>
        <v>56</v>
      </c>
      <c r="B67" s="53">
        <f>B66+1</f>
        <v>44812</v>
      </c>
      <c r="C67" t="s" s="80">
        <f>E66</f>
      </c>
      <c r="D67" s="54">
        <f>IF(C67="",-5,C67)</f>
        <v>-5</v>
      </c>
      <c r="E67" t="s" s="55">
        <f>IF(T67="","",IF(T67=0,C67,IF(T67=1,(C67*C$7),IF(T67=2,(C67*C$6),IF(T67=3,(C67*C$5),IF(T67=4,AVERAGE((C67*C$5),(C67*C$5),(C67*C$5),(C67*C$5),(C67-C$4)),IF(T67=5,(C67-C$4),IF(T67=6,(C67-1.5*C$4),"blue"))))))))</f>
      </c>
      <c r="F67" t="s" s="56">
        <f>IF(H67="","",IF(B$6="Dry",ROUND(E67/B$3*B$8,3)&amp;" grams",IF(B$6="Liquid",ROUND(E67/B$3*B$7,2)&amp;" ml","Error")))</f>
      </c>
      <c r="G67" t="s" s="57">
        <f>IF(T67="","",(C67-E67)/C67)</f>
      </c>
      <c r="H67" s="64"/>
      <c r="I67" s="65"/>
      <c r="J67" s="65"/>
      <c r="K67" s="65"/>
      <c r="L67" s="66"/>
      <c r="M67" s="64"/>
      <c r="N67" s="65"/>
      <c r="O67" s="65"/>
      <c r="P67" s="65"/>
      <c r="Q67" s="66"/>
      <c r="R67" t="s" s="61">
        <f>IF(H67="","",SUM(H67:Q67))</f>
      </c>
      <c r="S67" s="62">
        <f>IF(R67="",-5,AVERAGE((B$2-E67)/B$2*100,R67))</f>
        <v>-5</v>
      </c>
      <c r="T67" t="s" s="63">
        <f>IF(R67="","",IF(R67&gt;89,6,IF(R67&gt;79,5,IF(R67&gt;69,4,IF(R67&gt;54,3,IF(R67&gt;39,2,IF(R67&gt;29,1,0)))))))</f>
      </c>
    </row>
    <row r="68" ht="15" customHeight="1">
      <c r="A68" s="67">
        <f>A67+1</f>
        <v>57</v>
      </c>
      <c r="B68" s="68">
        <f>B67+1</f>
        <v>44813</v>
      </c>
      <c r="C68" t="s" s="69">
        <f>E67</f>
      </c>
      <c r="D68" s="70">
        <f>IF(C68="",-5,C68)</f>
        <v>-5</v>
      </c>
      <c r="E68" t="s" s="71">
        <f>IF(T68="","",IF(T68=0,C68,IF(T68=1,(C68*C$7),IF(T68=2,(C68*C$6),IF(T68=3,(C68*C$5),IF(T68=4,AVERAGE((C68*C$5),(C68*C$5),(C68*C$5),(C68*C$5),(C68-C$4)),IF(T68=5,(C68-C$4),IF(T68=6,(C68-1.5*C$4),"blue"))))))))</f>
      </c>
      <c r="F68" t="s" s="72">
        <f>IF(H68="","",IF(B$6="Dry",ROUND(E68/B$3*B$8,3)&amp;" grams",IF(B$6="Liquid",ROUND(E68/B$3*B$7,2)&amp;" ml","Error")))</f>
      </c>
      <c r="G68" t="s" s="73">
        <f>IF(T68="","",(C68-E68)/C68)</f>
      </c>
      <c r="H68" s="74"/>
      <c r="I68" s="75"/>
      <c r="J68" s="75"/>
      <c r="K68" s="75"/>
      <c r="L68" s="76"/>
      <c r="M68" s="74"/>
      <c r="N68" s="75"/>
      <c r="O68" s="75"/>
      <c r="P68" s="75"/>
      <c r="Q68" s="76"/>
      <c r="R68" t="s" s="77">
        <f>IF(H68="","",SUM(H68:Q68))</f>
      </c>
      <c r="S68" s="78">
        <f>IF(R68="",-5,AVERAGE((B$2-E68)/B$2*100,R68))</f>
        <v>-5</v>
      </c>
      <c r="T68" t="s" s="79">
        <f>IF(R68="","",IF(R68&gt;89,6,IF(R68&gt;79,5,IF(R68&gt;69,4,IF(R68&gt;54,3,IF(R68&gt;39,2,IF(R68&gt;29,1,0)))))))</f>
      </c>
    </row>
    <row r="69" ht="15" customHeight="1">
      <c r="A69" s="52">
        <f>A68+1</f>
        <v>58</v>
      </c>
      <c r="B69" s="53">
        <f>B68+1</f>
        <v>44814</v>
      </c>
      <c r="C69" t="s" s="80">
        <f>E68</f>
      </c>
      <c r="D69" s="54">
        <f>IF(C69="",-5,C69)</f>
        <v>-5</v>
      </c>
      <c r="E69" t="s" s="55">
        <f>IF(T69="","",IF(T69=0,C69,IF(T69=1,(C69*C$7),IF(T69=2,(C69*C$6),IF(T69=3,(C69*C$5),IF(T69=4,AVERAGE((C69*C$5),(C69*C$5),(C69*C$5),(C69*C$5),(C69-C$4)),IF(T69=5,(C69-C$4),IF(T69=6,(C69-1.5*C$4),"blue"))))))))</f>
      </c>
      <c r="F69" t="s" s="56">
        <f>IF(H69="","",IF(B$6="Dry",ROUND(E69/B$3*B$8,3)&amp;" grams",IF(B$6="Liquid",ROUND(E69/B$3*B$7,2)&amp;" ml","Error")))</f>
      </c>
      <c r="G69" t="s" s="57">
        <f>IF(T69="","",(C69-E69)/C69)</f>
      </c>
      <c r="H69" s="64"/>
      <c r="I69" s="65"/>
      <c r="J69" s="65"/>
      <c r="K69" s="65"/>
      <c r="L69" s="66"/>
      <c r="M69" s="64"/>
      <c r="N69" s="65"/>
      <c r="O69" s="65"/>
      <c r="P69" s="65"/>
      <c r="Q69" s="66"/>
      <c r="R69" t="s" s="61">
        <f>IF(H69="","",SUM(H69:Q69))</f>
      </c>
      <c r="S69" s="62">
        <f>IF(R69="",-5,AVERAGE((B$2-E69)/B$2*100,R69))</f>
        <v>-5</v>
      </c>
      <c r="T69" t="s" s="63">
        <f>IF(R69="","",IF(R69&gt;89,6,IF(R69&gt;79,5,IF(R69&gt;69,4,IF(R69&gt;54,3,IF(R69&gt;39,2,IF(R69&gt;29,1,0)))))))</f>
      </c>
    </row>
    <row r="70" ht="15" customHeight="1">
      <c r="A70" s="52">
        <f>A69+1</f>
        <v>59</v>
      </c>
      <c r="B70" s="53">
        <f>B69+1</f>
        <v>44815</v>
      </c>
      <c r="C70" t="s" s="80">
        <f>E69</f>
      </c>
      <c r="D70" s="54">
        <f>IF(C70="",-5,C70)</f>
        <v>-5</v>
      </c>
      <c r="E70" t="s" s="55">
        <f>IF(T70="","",IF(T70=0,C70,IF(T70=1,(C70*C$7),IF(T70=2,(C70*C$6),IF(T70=3,(C70*C$5),IF(T70=4,AVERAGE((C70*C$5),(C70*C$5),(C70*C$5),(C70*C$5),(C70-C$4)),IF(T70=5,(C70-C$4),IF(T70=6,(C70-1.5*C$4),"blue"))))))))</f>
      </c>
      <c r="F70" t="s" s="56">
        <f>IF(H70="","",IF(B$6="Dry",ROUND(E70/B$3*B$8,3)&amp;" grams",IF(B$6="Liquid",ROUND(E70/B$3*B$7,2)&amp;" ml","Error")))</f>
      </c>
      <c r="G70" t="s" s="57">
        <f>IF(T70="","",(C70-E70)/C70)</f>
      </c>
      <c r="H70" s="64"/>
      <c r="I70" s="65"/>
      <c r="J70" s="65"/>
      <c r="K70" s="65"/>
      <c r="L70" s="66"/>
      <c r="M70" s="64"/>
      <c r="N70" s="65"/>
      <c r="O70" s="65"/>
      <c r="P70" s="65"/>
      <c r="Q70" s="66"/>
      <c r="R70" t="s" s="61">
        <f>IF(H70="","",SUM(H70:Q70))</f>
      </c>
      <c r="S70" s="62">
        <f>IF(R70="",-5,AVERAGE((B$2-E70)/B$2*100,R70))</f>
        <v>-5</v>
      </c>
      <c r="T70" t="s" s="63">
        <f>IF(R70="","",IF(R70&gt;89,6,IF(R70&gt;79,5,IF(R70&gt;69,4,IF(R70&gt;54,3,IF(R70&gt;39,2,IF(R70&gt;29,1,0)))))))</f>
      </c>
    </row>
    <row r="71" ht="15" customHeight="1">
      <c r="A71" s="67">
        <f>A70+1</f>
        <v>60</v>
      </c>
      <c r="B71" s="68">
        <f>B70+1</f>
        <v>44816</v>
      </c>
      <c r="C71" t="s" s="69">
        <f>E70</f>
      </c>
      <c r="D71" s="70">
        <f>IF(C71="",-5,C71)</f>
        <v>-5</v>
      </c>
      <c r="E71" t="s" s="71">
        <f>IF(T71="","",IF(T71=0,C71,IF(T71=1,(C71*C$7),IF(T71=2,(C71*C$6),IF(T71=3,(C71*C$5),IF(T71=4,AVERAGE((C71*C$5),(C71*C$5),(C71*C$5),(C71*C$5),(C71-C$4)),IF(T71=5,(C71-C$4),IF(T71=6,(C71-1.5*C$4),"blue"))))))))</f>
      </c>
      <c r="F71" t="s" s="72">
        <f>IF(H71="","",IF(B$6="Dry",ROUND(E71/B$3*B$8,3)&amp;" grams",IF(B$6="Liquid",ROUND(E71/B$3*B$7,2)&amp;" ml","Error")))</f>
      </c>
      <c r="G71" t="s" s="73">
        <f>IF(T71="","",(C71-E71)/C71)</f>
      </c>
      <c r="H71" s="74"/>
      <c r="I71" s="75"/>
      <c r="J71" s="75"/>
      <c r="K71" s="75"/>
      <c r="L71" s="76"/>
      <c r="M71" s="74"/>
      <c r="N71" s="75"/>
      <c r="O71" s="75"/>
      <c r="P71" s="75"/>
      <c r="Q71" s="76"/>
      <c r="R71" t="s" s="77">
        <f>IF(H71="","",SUM(H71:Q71))</f>
      </c>
      <c r="S71" s="78">
        <f>IF(R71="",-5,AVERAGE((B$2-E71)/B$2*100,R71))</f>
        <v>-5</v>
      </c>
      <c r="T71" t="s" s="79">
        <f>IF(R71="","",IF(R71&gt;89,6,IF(R71&gt;79,5,IF(R71&gt;69,4,IF(R71&gt;54,3,IF(R71&gt;39,2,IF(R71&gt;29,1,0)))))))</f>
      </c>
    </row>
    <row r="72" ht="15" customHeight="1">
      <c r="A72" s="52">
        <f>A71+1</f>
        <v>61</v>
      </c>
      <c r="B72" s="53">
        <f>B71+1</f>
        <v>44817</v>
      </c>
      <c r="C72" t="s" s="80">
        <f>E71</f>
      </c>
      <c r="D72" s="54">
        <f>IF(C72="",-5,C72)</f>
        <v>-5</v>
      </c>
      <c r="E72" t="s" s="55">
        <f>IF(T72="","",IF(T72=0,C72,IF(T72=1,(C72*C$7),IF(T72=2,(C72*C$6),IF(T72=3,(C72*C$5),IF(T72=4,AVERAGE((C72*C$5),(C72*C$5),(C72*C$5),(C72*C$5),(C72-C$4)),IF(T72=5,(C72-C$4),IF(T72=6,(C72-1.5*C$4),"blue"))))))))</f>
      </c>
      <c r="F72" t="s" s="56">
        <f>IF(H72="","",IF(B$6="Dry",ROUND(E72/B$3*B$8,3)&amp;" grams",IF(B$6="Liquid",ROUND(E72/B$3*B$7,2)&amp;" ml","Error")))</f>
      </c>
      <c r="G72" t="s" s="57">
        <f>IF(T72="","",(C72-E72)/C72)</f>
      </c>
      <c r="H72" s="64"/>
      <c r="I72" s="65"/>
      <c r="J72" s="65"/>
      <c r="K72" s="65"/>
      <c r="L72" s="66"/>
      <c r="M72" s="64"/>
      <c r="N72" s="65"/>
      <c r="O72" s="65"/>
      <c r="P72" s="65"/>
      <c r="Q72" s="66"/>
      <c r="R72" t="s" s="61">
        <f>IF(H72="","",SUM(H72:Q72))</f>
      </c>
      <c r="S72" s="62">
        <f>IF(R72="",-5,AVERAGE((B$2-E72)/B$2*100,R72))</f>
        <v>-5</v>
      </c>
      <c r="T72" t="s" s="63">
        <f>IF(R72="","",IF(R72&gt;89,6,IF(R72&gt;79,5,IF(R72&gt;69,4,IF(R72&gt;54,3,IF(R72&gt;39,2,IF(R72&gt;29,1,0)))))))</f>
      </c>
    </row>
    <row r="73" ht="15" customHeight="1">
      <c r="A73" s="52">
        <f>A72+1</f>
        <v>62</v>
      </c>
      <c r="B73" s="53">
        <f>B72+1</f>
        <v>44818</v>
      </c>
      <c r="C73" t="s" s="80">
        <f>E72</f>
      </c>
      <c r="D73" s="54">
        <f>IF(C73="",-5,C73)</f>
        <v>-5</v>
      </c>
      <c r="E73" t="s" s="55">
        <f>IF(T73="","",IF(T73=0,C73,IF(T73=1,(C73*C$7),IF(T73=2,(C73*C$6),IF(T73=3,(C73*C$5),IF(T73=4,AVERAGE((C73*C$5),(C73*C$5),(C73*C$5),(C73*C$5),(C73-C$4)),IF(T73=5,(C73-C$4),IF(T73=6,(C73-1.5*C$4),"blue"))))))))</f>
      </c>
      <c r="F73" t="s" s="56">
        <f>IF(H73="","",IF(B$6="Dry",ROUND(E73/B$3*B$8,3)&amp;" grams",IF(B$6="Liquid",ROUND(E73/B$3*B$7,2)&amp;" ml","Error")))</f>
      </c>
      <c r="G73" t="s" s="57">
        <f>IF(T73="","",(C73-E73)/C73)</f>
      </c>
      <c r="H73" s="64"/>
      <c r="I73" s="65"/>
      <c r="J73" s="65"/>
      <c r="K73" s="65"/>
      <c r="L73" s="66"/>
      <c r="M73" s="64"/>
      <c r="N73" s="65"/>
      <c r="O73" s="65"/>
      <c r="P73" s="65"/>
      <c r="Q73" s="66"/>
      <c r="R73" t="s" s="61">
        <f>IF(H73="","",SUM(H73:Q73))</f>
      </c>
      <c r="S73" s="62">
        <f>IF(R73="",-5,AVERAGE((B$2-E73)/B$2*100,R73))</f>
        <v>-5</v>
      </c>
      <c r="T73" t="s" s="63">
        <f>IF(R73="","",IF(R73&gt;89,6,IF(R73&gt;79,5,IF(R73&gt;69,4,IF(R73&gt;54,3,IF(R73&gt;39,2,IF(R73&gt;29,1,0)))))))</f>
      </c>
    </row>
    <row r="74" ht="15" customHeight="1">
      <c r="A74" s="67">
        <f>A73+1</f>
        <v>63</v>
      </c>
      <c r="B74" s="68">
        <f>B73+1</f>
        <v>44819</v>
      </c>
      <c r="C74" t="s" s="69">
        <f>E73</f>
      </c>
      <c r="D74" s="70">
        <f>IF(C74="",-5,C74)</f>
        <v>-5</v>
      </c>
      <c r="E74" t="s" s="71">
        <f>IF(T74="","",IF(T74=0,C74,IF(T74=1,(C74*C$7),IF(T74=2,(C74*C$6),IF(T74=3,(C74*C$5),IF(T74=4,AVERAGE((C74*C$5),(C74*C$5),(C74*C$5),(C74*C$5),(C74-C$4)),IF(T74=5,(C74-C$4),IF(T74=6,(C74-1.5*C$4),"blue"))))))))</f>
      </c>
      <c r="F74" t="s" s="72">
        <f>IF(H74="","",IF(B$6="Dry",ROUND(E74/B$3*B$8,3)&amp;" grams",IF(B$6="Liquid",ROUND(E74/B$3*B$7,2)&amp;" ml","Error")))</f>
      </c>
      <c r="G74" t="s" s="73">
        <f>IF(T74="","",(C74-E74)/C74)</f>
      </c>
      <c r="H74" s="74"/>
      <c r="I74" s="75"/>
      <c r="J74" s="75"/>
      <c r="K74" s="75"/>
      <c r="L74" s="76"/>
      <c r="M74" s="74"/>
      <c r="N74" s="75"/>
      <c r="O74" s="75"/>
      <c r="P74" s="75"/>
      <c r="Q74" s="76"/>
      <c r="R74" t="s" s="77">
        <f>IF(H74="","",SUM(H74:Q74))</f>
      </c>
      <c r="S74" s="78">
        <f>IF(R74="",-5,AVERAGE((B$2-E74)/B$2*100,R74))</f>
        <v>-5</v>
      </c>
      <c r="T74" t="s" s="79">
        <f>IF(R74="","",IF(R74&gt;89,6,IF(R74&gt;79,5,IF(R74&gt;69,4,IF(R74&gt;54,3,IF(R74&gt;39,2,IF(R74&gt;29,1,0)))))))</f>
      </c>
    </row>
    <row r="75" ht="15" customHeight="1">
      <c r="A75" s="52">
        <f>A74+1</f>
        <v>64</v>
      </c>
      <c r="B75" s="53">
        <f>B74+1</f>
        <v>44820</v>
      </c>
      <c r="C75" t="s" s="80">
        <f>E74</f>
      </c>
      <c r="D75" s="54">
        <f>IF(C75="",-5,C75)</f>
        <v>-5</v>
      </c>
      <c r="E75" t="s" s="55">
        <f>IF(T75="","",IF(T75=0,C75,IF(T75=1,(C75*C$7),IF(T75=2,(C75*C$6),IF(T75=3,(C75*C$5),IF(T75=4,AVERAGE((C75*C$5),(C75*C$5),(C75*C$5),(C75*C$5),(C75-C$4)),IF(T75=5,(C75-C$4),IF(T75=6,(C75-1.5*C$4),"blue"))))))))</f>
      </c>
      <c r="F75" t="s" s="56">
        <f>IF(H75="","",IF(B$6="Dry",ROUND(E75/B$3*B$8,3)&amp;" grams",IF(B$6="Liquid",ROUND(E75/B$3*B$7,2)&amp;" ml","Error")))</f>
      </c>
      <c r="G75" t="s" s="57">
        <f>IF(T75="","",(C75-E75)/C75)</f>
      </c>
      <c r="H75" s="64"/>
      <c r="I75" s="65"/>
      <c r="J75" s="65"/>
      <c r="K75" s="65"/>
      <c r="L75" s="66"/>
      <c r="M75" s="64"/>
      <c r="N75" s="65"/>
      <c r="O75" s="65"/>
      <c r="P75" s="65"/>
      <c r="Q75" s="66"/>
      <c r="R75" t="s" s="61">
        <f>IF(H75="","",SUM(H75:Q75))</f>
      </c>
      <c r="S75" s="62">
        <f>IF(R75="",-5,AVERAGE((B$2-E75)/B$2*100,R75))</f>
        <v>-5</v>
      </c>
      <c r="T75" t="s" s="63">
        <f>IF(R75="","",IF(R75&gt;89,6,IF(R75&gt;79,5,IF(R75&gt;69,4,IF(R75&gt;54,3,IF(R75&gt;39,2,IF(R75&gt;29,1,0)))))))</f>
      </c>
    </row>
    <row r="76" ht="15" customHeight="1">
      <c r="A76" s="52">
        <f>A75+1</f>
        <v>65</v>
      </c>
      <c r="B76" s="53">
        <f>B75+1</f>
        <v>44821</v>
      </c>
      <c r="C76" t="s" s="80">
        <f>E75</f>
      </c>
      <c r="D76" s="54">
        <f>IF(C76="",-5,C76)</f>
        <v>-5</v>
      </c>
      <c r="E76" t="s" s="55">
        <f>IF(T76="","",IF(T76=0,C76,IF(T76=1,(C76*C$7),IF(T76=2,(C76*C$6),IF(T76=3,(C76*C$5),IF(T76=4,AVERAGE((C76*C$5),(C76*C$5),(C76*C$5),(C76*C$5),(C76-C$4)),IF(T76=5,(C76-C$4),IF(T76=6,(C76-1.5*C$4),"blue"))))))))</f>
      </c>
      <c r="F76" t="s" s="56">
        <f>IF(H76="","",IF(B$6="Dry",ROUND(E76/B$3*B$8,3)&amp;" grams",IF(B$6="Liquid",ROUND(E76/B$3*B$7,2)&amp;" ml","Error")))</f>
      </c>
      <c r="G76" t="s" s="57">
        <f>IF(T76="","",(C76-E76)/C76)</f>
      </c>
      <c r="H76" s="64"/>
      <c r="I76" s="65"/>
      <c r="J76" s="65"/>
      <c r="K76" s="65"/>
      <c r="L76" s="66"/>
      <c r="M76" s="64"/>
      <c r="N76" s="65"/>
      <c r="O76" s="65"/>
      <c r="P76" s="65"/>
      <c r="Q76" s="66"/>
      <c r="R76" t="s" s="61">
        <f>IF(H76="","",SUM(H76:Q76))</f>
      </c>
      <c r="S76" s="62">
        <f>IF(R76="",-5,AVERAGE((B$2-E76)/B$2*100,R76))</f>
        <v>-5</v>
      </c>
      <c r="T76" t="s" s="63">
        <f>IF(R76="","",IF(R76&gt;89,6,IF(R76&gt;79,5,IF(R76&gt;69,4,IF(R76&gt;54,3,IF(R76&gt;39,2,IF(R76&gt;29,1,0)))))))</f>
      </c>
    </row>
    <row r="77" ht="15" customHeight="1">
      <c r="A77" s="67">
        <f>A76+1</f>
        <v>66</v>
      </c>
      <c r="B77" s="68">
        <f>B76+1</f>
        <v>44822</v>
      </c>
      <c r="C77" t="s" s="69">
        <f>E76</f>
      </c>
      <c r="D77" s="70">
        <f>IF(C77="",-5,C77)</f>
        <v>-5</v>
      </c>
      <c r="E77" t="s" s="71">
        <f>IF(T77="","",IF(T77=0,C77,IF(T77=1,(C77*C$7),IF(T77=2,(C77*C$6),IF(T77=3,(C77*C$5),IF(T77=4,AVERAGE((C77*C$5),(C77*C$5),(C77*C$5),(C77*C$5),(C77-C$4)),IF(T77=5,(C77-C$4),IF(T77=6,(C77-1.5*C$4),"blue"))))))))</f>
      </c>
      <c r="F77" t="s" s="72">
        <f>IF(H77="","",IF(B$6="Dry",ROUND(E77/B$3*B$8,3)&amp;" grams",IF(B$6="Liquid",ROUND(E77/B$3*B$7,2)&amp;" ml","Error")))</f>
      </c>
      <c r="G77" t="s" s="73">
        <f>IF(T77="","",(C77-E77)/C77)</f>
      </c>
      <c r="H77" s="74"/>
      <c r="I77" s="75"/>
      <c r="J77" s="75"/>
      <c r="K77" s="75"/>
      <c r="L77" s="76"/>
      <c r="M77" s="74"/>
      <c r="N77" s="75"/>
      <c r="O77" s="75"/>
      <c r="P77" s="75"/>
      <c r="Q77" s="76"/>
      <c r="R77" t="s" s="77">
        <f>IF(H77="","",SUM(H77:Q77))</f>
      </c>
      <c r="S77" s="78">
        <f>IF(R77="",-5,AVERAGE((B$2-E77)/B$2*100,R77))</f>
        <v>-5</v>
      </c>
      <c r="T77" t="s" s="79">
        <f>IF(R77="","",IF(R77&gt;89,6,IF(R77&gt;79,5,IF(R77&gt;69,4,IF(R77&gt;54,3,IF(R77&gt;39,2,IF(R77&gt;29,1,0)))))))</f>
      </c>
    </row>
    <row r="78" ht="15" customHeight="1">
      <c r="A78" s="52">
        <f>A77+1</f>
        <v>67</v>
      </c>
      <c r="B78" s="53">
        <f>B77+1</f>
        <v>44823</v>
      </c>
      <c r="C78" t="s" s="80">
        <f>E77</f>
      </c>
      <c r="D78" s="54">
        <f>IF(C78="",-5,C78)</f>
        <v>-5</v>
      </c>
      <c r="E78" t="s" s="55">
        <f>IF(T78="","",IF(T78=0,C78,IF(T78=1,(C78*C$7),IF(T78=2,(C78*C$6),IF(T78=3,(C78*C$5),IF(T78=4,AVERAGE((C78*C$5),(C78*C$5),(C78*C$5),(C78*C$5),(C78-C$4)),IF(T78=5,(C78-C$4),IF(T78=6,(C78-1.5*C$4),"blue"))))))))</f>
      </c>
      <c r="F78" t="s" s="56">
        <f>IF(H78="","",IF(B$6="Dry",ROUND(E78/B$3*B$8,3)&amp;" grams",IF(B$6="Liquid",ROUND(E78/B$3*B$7,2)&amp;" ml","Error")))</f>
      </c>
      <c r="G78" t="s" s="57">
        <f>IF(T78="","",(C78-E78)/C78)</f>
      </c>
      <c r="H78" s="64"/>
      <c r="I78" s="65"/>
      <c r="J78" s="65"/>
      <c r="K78" s="65"/>
      <c r="L78" s="66"/>
      <c r="M78" s="64"/>
      <c r="N78" s="65"/>
      <c r="O78" s="65"/>
      <c r="P78" s="65"/>
      <c r="Q78" s="66"/>
      <c r="R78" t="s" s="61">
        <f>IF(H78="","",SUM(H78:Q78))</f>
      </c>
      <c r="S78" s="62">
        <f>IF(R78="",-5,AVERAGE((B$2-E78)/B$2*100,R78))</f>
        <v>-5</v>
      </c>
      <c r="T78" t="s" s="63">
        <f>IF(R78="","",IF(R78&gt;89,6,IF(R78&gt;79,5,IF(R78&gt;69,4,IF(R78&gt;54,3,IF(R78&gt;39,2,IF(R78&gt;29,1,0)))))))</f>
      </c>
    </row>
    <row r="79" ht="15" customHeight="1">
      <c r="A79" s="52">
        <f>A78+1</f>
        <v>68</v>
      </c>
      <c r="B79" s="53">
        <f>B78+1</f>
        <v>44824</v>
      </c>
      <c r="C79" t="s" s="80">
        <f>E78</f>
      </c>
      <c r="D79" s="54">
        <f>IF(C79="",-5,C79)</f>
        <v>-5</v>
      </c>
      <c r="E79" t="s" s="55">
        <f>IF(T79="","",IF(T79=0,C79,IF(T79=1,(C79*C$7),IF(T79=2,(C79*C$6),IF(T79=3,(C79*C$5),IF(T79=4,AVERAGE((C79*C$5),(C79*C$5),(C79*C$5),(C79*C$5),(C79-C$4)),IF(T79=5,(C79-C$4),IF(T79=6,(C79-1.5*C$4),"blue"))))))))</f>
      </c>
      <c r="F79" t="s" s="56">
        <f>IF(H79="","",IF(B$6="Dry",ROUND(E79/B$3*B$8,3)&amp;" grams",IF(B$6="Liquid",ROUND(E79/B$3*B$7,2)&amp;" ml","Error")))</f>
      </c>
      <c r="G79" t="s" s="57">
        <f>IF(T79="","",(C79-E79)/C79)</f>
      </c>
      <c r="H79" s="64"/>
      <c r="I79" s="65"/>
      <c r="J79" s="65"/>
      <c r="K79" s="65"/>
      <c r="L79" s="66"/>
      <c r="M79" s="64"/>
      <c r="N79" s="65"/>
      <c r="O79" s="65"/>
      <c r="P79" s="65"/>
      <c r="Q79" s="66"/>
      <c r="R79" t="s" s="61">
        <f>IF(H79="","",SUM(H79:Q79))</f>
      </c>
      <c r="S79" s="62">
        <f>IF(R79="",-5,AVERAGE((B$2-E79)/B$2*100,R79))</f>
        <v>-5</v>
      </c>
      <c r="T79" t="s" s="63">
        <f>IF(R79="","",IF(R79&gt;89,6,IF(R79&gt;79,5,IF(R79&gt;69,4,IF(R79&gt;54,3,IF(R79&gt;39,2,IF(R79&gt;29,1,0)))))))</f>
      </c>
    </row>
    <row r="80" ht="15" customHeight="1">
      <c r="A80" s="67">
        <f>A79+1</f>
        <v>69</v>
      </c>
      <c r="B80" s="68">
        <f>B79+1</f>
        <v>44825</v>
      </c>
      <c r="C80" t="s" s="69">
        <f>E79</f>
      </c>
      <c r="D80" s="70">
        <f>IF(C80="",-5,C80)</f>
        <v>-5</v>
      </c>
      <c r="E80" t="s" s="71">
        <f>IF(T80="","",IF(T80=0,C80,IF(T80=1,(C80*C$7),IF(T80=2,(C80*C$6),IF(T80=3,(C80*C$5),IF(T80=4,AVERAGE((C80*C$5),(C80*C$5),(C80*C$5),(C80*C$5),(C80-C$4)),IF(T80=5,(C80-C$4),IF(T80=6,(C80-1.5*C$4),"blue"))))))))</f>
      </c>
      <c r="F80" t="s" s="72">
        <f>IF(H80="","",IF(B$6="Dry",ROUND(E80/B$3*B$8,3)&amp;" grams",IF(B$6="Liquid",ROUND(E80/B$3*B$7,2)&amp;" ml","Error")))</f>
      </c>
      <c r="G80" t="s" s="73">
        <f>IF(T80="","",(C80-E80)/C80)</f>
      </c>
      <c r="H80" s="74"/>
      <c r="I80" s="75"/>
      <c r="J80" s="75"/>
      <c r="K80" s="75"/>
      <c r="L80" s="76"/>
      <c r="M80" s="74"/>
      <c r="N80" s="75"/>
      <c r="O80" s="75"/>
      <c r="P80" s="75"/>
      <c r="Q80" s="76"/>
      <c r="R80" t="s" s="77">
        <f>IF(H80="","",SUM(H80:Q80))</f>
      </c>
      <c r="S80" s="78">
        <f>IF(R80="",-5,AVERAGE((B$2-E80)/B$2*100,R80))</f>
        <v>-5</v>
      </c>
      <c r="T80" t="s" s="79">
        <f>IF(R80="","",IF(R80&gt;89,6,IF(R80&gt;79,5,IF(R80&gt;69,4,IF(R80&gt;54,3,IF(R80&gt;39,2,IF(R80&gt;29,1,0)))))))</f>
      </c>
    </row>
    <row r="81" ht="15" customHeight="1">
      <c r="A81" s="52">
        <f>A80+1</f>
        <v>70</v>
      </c>
      <c r="B81" s="53">
        <f>B80+1</f>
        <v>44826</v>
      </c>
      <c r="C81" t="s" s="80">
        <f>E80</f>
      </c>
      <c r="D81" s="54">
        <f>IF(C81="",-5,C81)</f>
        <v>-5</v>
      </c>
      <c r="E81" t="s" s="55">
        <f>IF(T81="","",IF(T81=0,C81,IF(T81=1,(C81*C$7),IF(T81=2,(C81*C$6),IF(T81=3,(C81*C$5),IF(T81=4,AVERAGE((C81*C$5),(C81*C$5),(C81*C$5),(C81*C$5),(C81-C$4)),IF(T81=5,(C81-C$4),IF(T81=6,(C81-1.5*C$4),"blue"))))))))</f>
      </c>
      <c r="F81" t="s" s="56">
        <f>IF(H81="","",IF(B$6="Dry",ROUND(E81/B$3*B$8,3)&amp;" grams",IF(B$6="Liquid",ROUND(E81/B$3*B$7,2)&amp;" ml","Error")))</f>
      </c>
      <c r="G81" t="s" s="57">
        <f>IF(T81="","",(C81-E81)/C81)</f>
      </c>
      <c r="H81" s="64"/>
      <c r="I81" s="65"/>
      <c r="J81" s="65"/>
      <c r="K81" s="65"/>
      <c r="L81" s="66"/>
      <c r="M81" s="64"/>
      <c r="N81" s="65"/>
      <c r="O81" s="65"/>
      <c r="P81" s="65"/>
      <c r="Q81" s="66"/>
      <c r="R81" t="s" s="61">
        <f>IF(H81="","",SUM(H81:Q81))</f>
      </c>
      <c r="S81" s="62">
        <f>IF(R81="",-5,AVERAGE((B$2-E81)/B$2*100,R81))</f>
        <v>-5</v>
      </c>
      <c r="T81" t="s" s="63">
        <f>IF(R81="","",IF(R81&gt;89,6,IF(R81&gt;79,5,IF(R81&gt;69,4,IF(R81&gt;54,3,IF(R81&gt;39,2,IF(R81&gt;29,1,0)))))))</f>
      </c>
    </row>
    <row r="82" ht="15" customHeight="1">
      <c r="A82" s="52">
        <f>A81+1</f>
        <v>71</v>
      </c>
      <c r="B82" s="53">
        <f>B81+1</f>
        <v>44827</v>
      </c>
      <c r="C82" t="s" s="80">
        <f>E81</f>
      </c>
      <c r="D82" s="54">
        <f>IF(C82="",-5,C82)</f>
        <v>-5</v>
      </c>
      <c r="E82" t="s" s="55">
        <f>IF(T82="","",IF(T82=0,C82,IF(T82=1,(C82*C$7),IF(T82=2,(C82*C$6),IF(T82=3,(C82*C$5),IF(T82=4,AVERAGE((C82*C$5),(C82*C$5),(C82*C$5),(C82*C$5),(C82-C$4)),IF(T82=5,(C82-C$4),IF(T82=6,(C82-1.5*C$4),"blue"))))))))</f>
      </c>
      <c r="F82" t="s" s="56">
        <f>IF(H82="","",IF(B$6="Dry",ROUND(E82/B$3*B$8,3)&amp;" grams",IF(B$6="Liquid",ROUND(E82/B$3*B$7,2)&amp;" ml","Error")))</f>
      </c>
      <c r="G82" t="s" s="57">
        <f>IF(T82="","",(C82-E82)/C82)</f>
      </c>
      <c r="H82" s="64"/>
      <c r="I82" s="65"/>
      <c r="J82" s="65"/>
      <c r="K82" s="65"/>
      <c r="L82" s="66"/>
      <c r="M82" s="64"/>
      <c r="N82" s="65"/>
      <c r="O82" s="65"/>
      <c r="P82" s="65"/>
      <c r="Q82" s="66"/>
      <c r="R82" t="s" s="61">
        <f>IF(H82="","",SUM(H82:Q82))</f>
      </c>
      <c r="S82" s="62">
        <f>IF(R82="",-5,AVERAGE((B$2-E82)/B$2*100,R82))</f>
        <v>-5</v>
      </c>
      <c r="T82" t="s" s="63">
        <f>IF(R82="","",IF(R82&gt;89,6,IF(R82&gt;79,5,IF(R82&gt;69,4,IF(R82&gt;54,3,IF(R82&gt;39,2,IF(R82&gt;29,1,0)))))))</f>
      </c>
    </row>
    <row r="83" ht="15" customHeight="1">
      <c r="A83" s="67">
        <f>A82+1</f>
        <v>72</v>
      </c>
      <c r="B83" s="68">
        <f>B82+1</f>
        <v>44828</v>
      </c>
      <c r="C83" t="s" s="69">
        <f>E82</f>
      </c>
      <c r="D83" s="70">
        <f>IF(C83="",-5,C83)</f>
        <v>-5</v>
      </c>
      <c r="E83" t="s" s="71">
        <f>IF(T83="","",IF(T83=0,C83,IF(T83=1,(C83*C$7),IF(T83=2,(C83*C$6),IF(T83=3,(C83*C$5),IF(T83=4,AVERAGE((C83*C$5),(C83*C$5),(C83*C$5),(C83*C$5),(C83-C$4)),IF(T83=5,(C83-C$4),IF(T83=6,(C83-1.5*C$4),"blue"))))))))</f>
      </c>
      <c r="F83" t="s" s="72">
        <f>IF(H83="","",IF(B$6="Dry",ROUND(E83/B$3*B$8,3)&amp;" grams",IF(B$6="Liquid",ROUND(E83/B$3*B$7,2)&amp;" ml","Error")))</f>
      </c>
      <c r="G83" t="s" s="73">
        <f>IF(T83="","",(C83-E83)/C83)</f>
      </c>
      <c r="H83" s="74"/>
      <c r="I83" s="75"/>
      <c r="J83" s="75"/>
      <c r="K83" s="75"/>
      <c r="L83" s="76"/>
      <c r="M83" s="74"/>
      <c r="N83" s="75"/>
      <c r="O83" s="75"/>
      <c r="P83" s="75"/>
      <c r="Q83" s="76"/>
      <c r="R83" t="s" s="77">
        <f>IF(H83="","",SUM(H83:Q83))</f>
      </c>
      <c r="S83" s="78">
        <f>IF(R83="",-5,AVERAGE((B$2-E83)/B$2*100,R83))</f>
        <v>-5</v>
      </c>
      <c r="T83" t="s" s="79">
        <f>IF(R83="","",IF(R83&gt;89,6,IF(R83&gt;79,5,IF(R83&gt;69,4,IF(R83&gt;54,3,IF(R83&gt;39,2,IF(R83&gt;29,1,0)))))))</f>
      </c>
    </row>
    <row r="84" ht="15" customHeight="1">
      <c r="A84" s="52">
        <f>A83+1</f>
        <v>73</v>
      </c>
      <c r="B84" s="53">
        <f>B83+1</f>
        <v>44829</v>
      </c>
      <c r="C84" t="s" s="80">
        <f>E83</f>
      </c>
      <c r="D84" s="54">
        <f>IF(C84="",-5,C84)</f>
        <v>-5</v>
      </c>
      <c r="E84" t="s" s="55">
        <f>IF(T84="","",IF(T84=0,C84,IF(T84=1,(C84*C$7),IF(T84=2,(C84*C$6),IF(T84=3,(C84*C$5),IF(T84=4,AVERAGE((C84*C$5),(C84*C$5),(C84*C$5),(C84*C$5),(C84-C$4)),IF(T84=5,(C84-C$4),IF(T84=6,(C84-1.5*C$4),"blue"))))))))</f>
      </c>
      <c r="F84" t="s" s="56">
        <f>IF(H84="","",IF(B$6="Dry",ROUND(E84/B$3*B$8,3)&amp;" grams",IF(B$6="Liquid",ROUND(E84/B$3*B$7,2)&amp;" ml","Error")))</f>
      </c>
      <c r="G84" t="s" s="57">
        <f>IF(T84="","",(C84-E84)/C84)</f>
      </c>
      <c r="H84" s="64"/>
      <c r="I84" s="65"/>
      <c r="J84" s="65"/>
      <c r="K84" s="65"/>
      <c r="L84" s="66"/>
      <c r="M84" s="64"/>
      <c r="N84" s="65"/>
      <c r="O84" s="65"/>
      <c r="P84" s="65"/>
      <c r="Q84" s="66"/>
      <c r="R84" t="s" s="61">
        <f>IF(H84="","",SUM(H84:Q84))</f>
      </c>
      <c r="S84" s="62">
        <f>IF(R84="",-5,AVERAGE((B$2-E84)/B$2*100,R84))</f>
        <v>-5</v>
      </c>
      <c r="T84" t="s" s="63">
        <f>IF(R84="","",IF(R84&gt;89,6,IF(R84&gt;79,5,IF(R84&gt;69,4,IF(R84&gt;54,3,IF(R84&gt;39,2,IF(R84&gt;29,1,0)))))))</f>
      </c>
    </row>
    <row r="85" ht="15" customHeight="1">
      <c r="A85" s="52">
        <f>A84+1</f>
        <v>74</v>
      </c>
      <c r="B85" s="53">
        <f>B84+1</f>
        <v>44830</v>
      </c>
      <c r="C85" t="s" s="80">
        <f>E84</f>
      </c>
      <c r="D85" s="54">
        <f>IF(C85="",-5,C85)</f>
        <v>-5</v>
      </c>
      <c r="E85" t="s" s="55">
        <f>IF(T85="","",IF(T85=0,C85,IF(T85=1,(C85*C$7),IF(T85=2,(C85*C$6),IF(T85=3,(C85*C$5),IF(T85=4,AVERAGE((C85*C$5),(C85*C$5),(C85*C$5),(C85*C$5),(C85-C$4)),IF(T85=5,(C85-C$4),IF(T85=6,(C85-1.5*C$4),"blue"))))))))</f>
      </c>
      <c r="F85" t="s" s="56">
        <f>IF(H85="","",IF(B$6="Dry",ROUND(E85/B$3*B$8,3)&amp;" grams",IF(B$6="Liquid",ROUND(E85/B$3*B$7,2)&amp;" ml","Error")))</f>
      </c>
      <c r="G85" t="s" s="57">
        <f>IF(T85="","",(C85-E85)/C85)</f>
      </c>
      <c r="H85" s="64"/>
      <c r="I85" s="65"/>
      <c r="J85" s="65"/>
      <c r="K85" s="65"/>
      <c r="L85" s="66"/>
      <c r="M85" s="64"/>
      <c r="N85" s="65"/>
      <c r="O85" s="65"/>
      <c r="P85" s="65"/>
      <c r="Q85" s="66"/>
      <c r="R85" t="s" s="61">
        <f>IF(H85="","",SUM(H85:Q85))</f>
      </c>
      <c r="S85" s="62">
        <f>IF(R85="",-5,AVERAGE((B$2-E85)/B$2*100,R85))</f>
        <v>-5</v>
      </c>
      <c r="T85" t="s" s="63">
        <f>IF(R85="","",IF(R85&gt;89,6,IF(R85&gt;79,5,IF(R85&gt;69,4,IF(R85&gt;54,3,IF(R85&gt;39,2,IF(R85&gt;29,1,0)))))))</f>
      </c>
    </row>
    <row r="86" ht="15" customHeight="1">
      <c r="A86" s="67">
        <f>A85+1</f>
        <v>75</v>
      </c>
      <c r="B86" s="68">
        <f>B85+1</f>
        <v>44831</v>
      </c>
      <c r="C86" t="s" s="69">
        <f>E85</f>
      </c>
      <c r="D86" s="70">
        <f>IF(C86="",-5,C86)</f>
        <v>-5</v>
      </c>
      <c r="E86" t="s" s="71">
        <f>IF(T86="","",IF(T86=0,C86,IF(T86=1,(C86*C$7),IF(T86=2,(C86*C$6),IF(T86=3,(C86*C$5),IF(T86=4,AVERAGE((C86*C$5),(C86*C$5),(C86*C$5),(C86*C$5),(C86-C$4)),IF(T86=5,(C86-C$4),IF(T86=6,(C86-1.5*C$4),"blue"))))))))</f>
      </c>
      <c r="F86" t="s" s="72">
        <f>IF(H86="","",IF(B$6="Dry",ROUND(E86/B$3*B$8,3)&amp;" grams",IF(B$6="Liquid",ROUND(E86/B$3*B$7,2)&amp;" ml","Error")))</f>
      </c>
      <c r="G86" t="s" s="73">
        <f>IF(T86="","",(C86-E86)/C86)</f>
      </c>
      <c r="H86" s="74"/>
      <c r="I86" s="75"/>
      <c r="J86" s="75"/>
      <c r="K86" s="75"/>
      <c r="L86" s="76"/>
      <c r="M86" s="74"/>
      <c r="N86" s="75"/>
      <c r="O86" s="75"/>
      <c r="P86" s="75"/>
      <c r="Q86" s="76"/>
      <c r="R86" t="s" s="77">
        <f>IF(H86="","",SUM(H86:Q86))</f>
      </c>
      <c r="S86" s="78">
        <f>IF(R86="",-5,AVERAGE((B$2-E86)/B$2*100,R86))</f>
        <v>-5</v>
      </c>
      <c r="T86" t="s" s="79">
        <f>IF(R86="","",IF(R86&gt;89,6,IF(R86&gt;79,5,IF(R86&gt;69,4,IF(R86&gt;54,3,IF(R86&gt;39,2,IF(R86&gt;29,1,0)))))))</f>
      </c>
    </row>
    <row r="87" ht="15" customHeight="1">
      <c r="A87" s="52">
        <f>A86+1</f>
        <v>76</v>
      </c>
      <c r="B87" s="53">
        <f>B86+1</f>
        <v>44832</v>
      </c>
      <c r="C87" t="s" s="80">
        <f>E86</f>
      </c>
      <c r="D87" s="54">
        <f>IF(C87="",-5,C87)</f>
        <v>-5</v>
      </c>
      <c r="E87" t="s" s="55">
        <f>IF(T87="","",IF(T87=0,C87,IF(T87=1,(C87*C$7),IF(T87=2,(C87*C$6),IF(T87=3,(C87*C$5),IF(T87=4,AVERAGE((C87*C$5),(C87*C$5),(C87*C$5),(C87*C$5),(C87-C$4)),IF(T87=5,(C87-C$4),IF(T87=6,(C87-1.5*C$4),"blue"))))))))</f>
      </c>
      <c r="F87" t="s" s="56">
        <f>IF(H87="","",IF(B$6="Dry",ROUND(E87/B$3*B$8,3)&amp;" grams",IF(B$6="Liquid",ROUND(E87/B$3*B$7,2)&amp;" ml","Error")))</f>
      </c>
      <c r="G87" t="s" s="57">
        <f>IF(T87="","",(C87-E87)/C87)</f>
      </c>
      <c r="H87" s="64"/>
      <c r="I87" s="65"/>
      <c r="J87" s="65"/>
      <c r="K87" s="65"/>
      <c r="L87" s="66"/>
      <c r="M87" s="64"/>
      <c r="N87" s="65"/>
      <c r="O87" s="65"/>
      <c r="P87" s="65"/>
      <c r="Q87" s="66"/>
      <c r="R87" t="s" s="61">
        <f>IF(H87="","",SUM(H87:Q87))</f>
      </c>
      <c r="S87" s="62">
        <f>IF(R87="",-5,AVERAGE((B$2-E87)/B$2*100,R87))</f>
        <v>-5</v>
      </c>
      <c r="T87" t="s" s="63">
        <f>IF(R87="","",IF(R87&gt;89,6,IF(R87&gt;79,5,IF(R87&gt;69,4,IF(R87&gt;54,3,IF(R87&gt;39,2,IF(R87&gt;29,1,0)))))))</f>
      </c>
    </row>
    <row r="88" ht="15" customHeight="1">
      <c r="A88" s="52">
        <f>A87+1</f>
        <v>77</v>
      </c>
      <c r="B88" s="53">
        <f>B87+1</f>
        <v>44833</v>
      </c>
      <c r="C88" t="s" s="80">
        <f>E87</f>
      </c>
      <c r="D88" s="54">
        <f>IF(C88="",-5,C88)</f>
        <v>-5</v>
      </c>
      <c r="E88" t="s" s="55">
        <f>IF(T88="","",IF(T88=0,C88,IF(T88=1,(C88*C$7),IF(T88=2,(C88*C$6),IF(T88=3,(C88*C$5),IF(T88=4,AVERAGE((C88*C$5),(C88*C$5),(C88*C$5),(C88*C$5),(C88-C$4)),IF(T88=5,(C88-C$4),IF(T88=6,(C88-1.5*C$4),"blue"))))))))</f>
      </c>
      <c r="F88" t="s" s="56">
        <f>IF(H88="","",IF(B$6="Dry",ROUND(E88/B$3*B$8,3)&amp;" grams",IF(B$6="Liquid",ROUND(E88/B$3*B$7,2)&amp;" ml","Error")))</f>
      </c>
      <c r="G88" t="s" s="57">
        <f>IF(T88="","",(C88-E88)/C88)</f>
      </c>
      <c r="H88" s="64"/>
      <c r="I88" s="65"/>
      <c r="J88" s="65"/>
      <c r="K88" s="65"/>
      <c r="L88" s="66"/>
      <c r="M88" s="64"/>
      <c r="N88" s="65"/>
      <c r="O88" s="65"/>
      <c r="P88" s="65"/>
      <c r="Q88" s="66"/>
      <c r="R88" t="s" s="61">
        <f>IF(H88="","",SUM(H88:Q88))</f>
      </c>
      <c r="S88" s="62">
        <f>IF(R88="",-5,AVERAGE((B$2-E88)/B$2*100,R88))</f>
        <v>-5</v>
      </c>
      <c r="T88" t="s" s="63">
        <f>IF(R88="","",IF(R88&gt;89,6,IF(R88&gt;79,5,IF(R88&gt;69,4,IF(R88&gt;54,3,IF(R88&gt;39,2,IF(R88&gt;29,1,0)))))))</f>
      </c>
    </row>
    <row r="89" ht="15" customHeight="1">
      <c r="A89" s="67">
        <f>A88+1</f>
        <v>78</v>
      </c>
      <c r="B89" s="68">
        <f>B88+1</f>
        <v>44834</v>
      </c>
      <c r="C89" t="s" s="69">
        <f>E88</f>
      </c>
      <c r="D89" s="70">
        <f>IF(C89="",-5,C89)</f>
        <v>-5</v>
      </c>
      <c r="E89" t="s" s="71">
        <f>IF(T89="","",IF(T89=0,C89,IF(T89=1,(C89*C$7),IF(T89=2,(C89*C$6),IF(T89=3,(C89*C$5),IF(T89=4,AVERAGE((C89*C$5),(C89*C$5),(C89*C$5),(C89*C$5),(C89-C$4)),IF(T89=5,(C89-C$4),IF(T89=6,(C89-1.5*C$4),"blue"))))))))</f>
      </c>
      <c r="F89" t="s" s="72">
        <f>IF(H89="","",IF(B$6="Dry",ROUND(E89/B$3*B$8,3)&amp;" grams",IF(B$6="Liquid",ROUND(E89/B$3*B$7,2)&amp;" ml","Error")))</f>
      </c>
      <c r="G89" t="s" s="73">
        <f>IF(T89="","",(C89-E89)/C89)</f>
      </c>
      <c r="H89" s="74"/>
      <c r="I89" s="75"/>
      <c r="J89" s="75"/>
      <c r="K89" s="75"/>
      <c r="L89" s="76"/>
      <c r="M89" s="74"/>
      <c r="N89" s="75"/>
      <c r="O89" s="75"/>
      <c r="P89" s="75"/>
      <c r="Q89" s="76"/>
      <c r="R89" t="s" s="77">
        <f>IF(H89="","",SUM(H89:Q89))</f>
      </c>
      <c r="S89" s="78">
        <f>IF(R89="",-5,AVERAGE((B$2-E89)/B$2*100,R89))</f>
        <v>-5</v>
      </c>
      <c r="T89" t="s" s="79">
        <f>IF(R89="","",IF(R89&gt;89,6,IF(R89&gt;79,5,IF(R89&gt;69,4,IF(R89&gt;54,3,IF(R89&gt;39,2,IF(R89&gt;29,1,0)))))))</f>
      </c>
    </row>
    <row r="90" ht="15" customHeight="1">
      <c r="A90" s="52">
        <f>A89+1</f>
        <v>79</v>
      </c>
      <c r="B90" s="53">
        <f>B89+1</f>
        <v>44835</v>
      </c>
      <c r="C90" t="s" s="80">
        <f>E89</f>
      </c>
      <c r="D90" s="54">
        <f>IF(C90="",-5,C90)</f>
        <v>-5</v>
      </c>
      <c r="E90" t="s" s="55">
        <f>IF(T90="","",IF(T90=0,C90,IF(T90=1,(C90*C$7),IF(T90=2,(C90*C$6),IF(T90=3,(C90*C$5),IF(T90=4,AVERAGE((C90*C$5),(C90*C$5),(C90*C$5),(C90*C$5),(C90-C$4)),IF(T90=5,(C90-C$4),IF(T90=6,(C90-1.5*C$4),"blue"))))))))</f>
      </c>
      <c r="F90" t="s" s="56">
        <f>IF(H90="","",IF(B$6="Dry",ROUND(E90/B$3*B$8,3)&amp;" grams",IF(B$6="Liquid",ROUND(E90/B$3*B$7,2)&amp;" ml","Error")))</f>
      </c>
      <c r="G90" t="s" s="57">
        <f>IF(T90="","",(C90-E90)/C90)</f>
      </c>
      <c r="H90" s="64"/>
      <c r="I90" s="65"/>
      <c r="J90" s="65"/>
      <c r="K90" s="65"/>
      <c r="L90" s="66"/>
      <c r="M90" s="64"/>
      <c r="N90" s="65"/>
      <c r="O90" s="65"/>
      <c r="P90" s="65"/>
      <c r="Q90" s="66"/>
      <c r="R90" t="s" s="61">
        <f>IF(H90="","",SUM(H90:Q90))</f>
      </c>
      <c r="S90" s="62">
        <f>IF(R90="",-5,AVERAGE((B$2-E90)/B$2*100,R90))</f>
        <v>-5</v>
      </c>
      <c r="T90" t="s" s="63">
        <f>IF(R90="","",IF(R90&gt;89,6,IF(R90&gt;79,5,IF(R90&gt;69,4,IF(R90&gt;54,3,IF(R90&gt;39,2,IF(R90&gt;29,1,0)))))))</f>
      </c>
    </row>
    <row r="91" ht="15" customHeight="1">
      <c r="A91" s="52">
        <f>A90+1</f>
        <v>80</v>
      </c>
      <c r="B91" s="53">
        <f>B90+1</f>
        <v>44836</v>
      </c>
      <c r="C91" t="s" s="80">
        <f>E90</f>
      </c>
      <c r="D91" s="54">
        <f>IF(C91="",-5,C91)</f>
        <v>-5</v>
      </c>
      <c r="E91" t="s" s="55">
        <f>IF(T91="","",IF(T91=0,C91,IF(T91=1,(C91*C$7),IF(T91=2,(C91*C$6),IF(T91=3,(C91*C$5),IF(T91=4,AVERAGE((C91*C$5),(C91*C$5),(C91*C$5),(C91*C$5),(C91-C$4)),IF(T91=5,(C91-C$4),IF(T91=6,(C91-1.5*C$4),"blue"))))))))</f>
      </c>
      <c r="F91" t="s" s="56">
        <f>IF(H91="","",IF(B$6="Dry",ROUND(E91/B$3*B$8,3)&amp;" grams",IF(B$6="Liquid",ROUND(E91/B$3*B$7,2)&amp;" ml","Error")))</f>
      </c>
      <c r="G91" t="s" s="57">
        <f>IF(T91="","",(C91-E91)/C91)</f>
      </c>
      <c r="H91" s="64"/>
      <c r="I91" s="65"/>
      <c r="J91" s="65"/>
      <c r="K91" s="65"/>
      <c r="L91" s="66"/>
      <c r="M91" s="64"/>
      <c r="N91" s="65"/>
      <c r="O91" s="65"/>
      <c r="P91" s="65"/>
      <c r="Q91" s="66"/>
      <c r="R91" t="s" s="61">
        <f>IF(H91="","",SUM(H91:Q91))</f>
      </c>
      <c r="S91" s="62">
        <f>IF(R91="",-5,AVERAGE((B$2-E91)/B$2*100,R91))</f>
        <v>-5</v>
      </c>
      <c r="T91" t="s" s="63">
        <f>IF(R91="","",IF(R91&gt;89,6,IF(R91&gt;79,5,IF(R91&gt;69,4,IF(R91&gt;54,3,IF(R91&gt;39,2,IF(R91&gt;29,1,0)))))))</f>
      </c>
    </row>
    <row r="92" ht="15" customHeight="1">
      <c r="A92" s="67">
        <f>A91+1</f>
        <v>81</v>
      </c>
      <c r="B92" s="68">
        <f>B91+1</f>
        <v>44837</v>
      </c>
      <c r="C92" t="s" s="69">
        <f>E91</f>
      </c>
      <c r="D92" s="70">
        <f>IF(C92="",-5,C92)</f>
        <v>-5</v>
      </c>
      <c r="E92" t="s" s="71">
        <f>IF(T92="","",IF(T92=0,C92,IF(T92=1,(C92*C$7),IF(T92=2,(C92*C$6),IF(T92=3,(C92*C$5),IF(T92=4,AVERAGE((C92*C$5),(C92*C$5),(C92*C$5),(C92*C$5),(C92-C$4)),IF(T92=5,(C92-C$4),IF(T92=6,(C92-1.5*C$4),"blue"))))))))</f>
      </c>
      <c r="F92" t="s" s="72">
        <f>IF(H92="","",IF(B$6="Dry",ROUND(E92/B$3*B$8,3)&amp;" grams",IF(B$6="Liquid",ROUND(E92/B$3*B$7,2)&amp;" ml","Error")))</f>
      </c>
      <c r="G92" t="s" s="73">
        <f>IF(T92="","",(C92-E92)/C92)</f>
      </c>
      <c r="H92" s="74"/>
      <c r="I92" s="75"/>
      <c r="J92" s="75"/>
      <c r="K92" s="75"/>
      <c r="L92" s="76"/>
      <c r="M92" s="74"/>
      <c r="N92" s="75"/>
      <c r="O92" s="75"/>
      <c r="P92" s="75"/>
      <c r="Q92" s="76"/>
      <c r="R92" t="s" s="77">
        <f>IF(H92="","",SUM(H92:Q92))</f>
      </c>
      <c r="S92" s="78">
        <f>IF(R92="",-5,AVERAGE((B$2-E92)/B$2*100,R92))</f>
        <v>-5</v>
      </c>
      <c r="T92" t="s" s="79">
        <f>IF(R92="","",IF(R92&gt;89,6,IF(R92&gt;79,5,IF(R92&gt;69,4,IF(R92&gt;54,3,IF(R92&gt;39,2,IF(R92&gt;29,1,0)))))))</f>
      </c>
    </row>
    <row r="93" ht="15" customHeight="1">
      <c r="A93" s="52">
        <f>A92+1</f>
        <v>82</v>
      </c>
      <c r="B93" s="53">
        <f>B92+1</f>
        <v>44838</v>
      </c>
      <c r="C93" t="s" s="80">
        <f>E92</f>
      </c>
      <c r="D93" s="54">
        <f>IF(C93="",-5,C93)</f>
        <v>-5</v>
      </c>
      <c r="E93" t="s" s="55">
        <f>IF(T93="","",IF(T93=0,C93,IF(T93=1,(C93*C$7),IF(T93=2,(C93*C$6),IF(T93=3,(C93*C$5),IF(T93=4,AVERAGE((C93*C$5),(C93*C$5),(C93*C$5),(C93*C$5),(C93-C$4)),IF(T93=5,(C93-C$4),IF(T93=6,(C93-1.5*C$4),"blue"))))))))</f>
      </c>
      <c r="F93" t="s" s="56">
        <f>IF(H93="","",IF(B$6="Dry",ROUND(E93/B$3*B$8,3)&amp;" grams",IF(B$6="Liquid",ROUND(E93/B$3*B$7,2)&amp;" ml","Error")))</f>
      </c>
      <c r="G93" t="s" s="57">
        <f>IF(T93="","",(C93-E93)/C93)</f>
      </c>
      <c r="H93" s="64"/>
      <c r="I93" s="65"/>
      <c r="J93" s="65"/>
      <c r="K93" s="65"/>
      <c r="L93" s="66"/>
      <c r="M93" s="64"/>
      <c r="N93" s="65"/>
      <c r="O93" s="65"/>
      <c r="P93" s="65"/>
      <c r="Q93" s="66"/>
      <c r="R93" t="s" s="61">
        <f>IF(H93="","",SUM(H93:Q93))</f>
      </c>
      <c r="S93" s="62">
        <f>IF(R93="",-5,AVERAGE((B$2-E93)/B$2*100,R93))</f>
        <v>-5</v>
      </c>
      <c r="T93" t="s" s="63">
        <f>IF(R93="","",IF(R93&gt;89,6,IF(R93&gt;79,5,IF(R93&gt;69,4,IF(R93&gt;54,3,IF(R93&gt;39,2,IF(R93&gt;29,1,0)))))))</f>
      </c>
    </row>
    <row r="94" ht="15" customHeight="1">
      <c r="A94" s="52">
        <f>A93+1</f>
        <v>83</v>
      </c>
      <c r="B94" s="53">
        <f>B93+1</f>
        <v>44839</v>
      </c>
      <c r="C94" t="s" s="80">
        <f>E93</f>
      </c>
      <c r="D94" s="54">
        <f>IF(C94="",-5,C94)</f>
        <v>-5</v>
      </c>
      <c r="E94" t="s" s="55">
        <f>IF(T94="","",IF(T94=0,C94,IF(T94=1,(C94*C$7),IF(T94=2,(C94*C$6),IF(T94=3,(C94*C$5),IF(T94=4,AVERAGE((C94*C$5),(C94*C$5),(C94*C$5),(C94*C$5),(C94-C$4)),IF(T94=5,(C94-C$4),IF(T94=6,(C94-1.5*C$4),"blue"))))))))</f>
      </c>
      <c r="F94" t="s" s="56">
        <f>IF(H94="","",IF(B$6="Dry",ROUND(E94/B$3*B$8,3)&amp;" grams",IF(B$6="Liquid",ROUND(E94/B$3*B$7,2)&amp;" ml","Error")))</f>
      </c>
      <c r="G94" t="s" s="57">
        <f>IF(T94="","",(C94-E94)/C94)</f>
      </c>
      <c r="H94" s="64"/>
      <c r="I94" s="65"/>
      <c r="J94" s="65"/>
      <c r="K94" s="65"/>
      <c r="L94" s="66"/>
      <c r="M94" s="64"/>
      <c r="N94" s="65"/>
      <c r="O94" s="65"/>
      <c r="P94" s="65"/>
      <c r="Q94" s="66"/>
      <c r="R94" t="s" s="61">
        <f>IF(H94="","",SUM(H94:Q94))</f>
      </c>
      <c r="S94" s="62">
        <f>IF(R94="",-5,AVERAGE((B$2-E94)/B$2*100,R94))</f>
        <v>-5</v>
      </c>
      <c r="T94" t="s" s="63">
        <f>IF(R94="","",IF(R94&gt;89,6,IF(R94&gt;79,5,IF(R94&gt;69,4,IF(R94&gt;54,3,IF(R94&gt;39,2,IF(R94&gt;29,1,0)))))))</f>
      </c>
    </row>
    <row r="95" ht="15" customHeight="1">
      <c r="A95" s="67">
        <f>A94+1</f>
        <v>84</v>
      </c>
      <c r="B95" s="68">
        <f>B94+1</f>
        <v>44840</v>
      </c>
      <c r="C95" t="s" s="69">
        <f>E94</f>
      </c>
      <c r="D95" s="70">
        <f>IF(C95="",-5,C95)</f>
        <v>-5</v>
      </c>
      <c r="E95" t="s" s="71">
        <f>IF(T95="","",IF(T95=0,C95,IF(T95=1,(C95*C$7),IF(T95=2,(C95*C$6),IF(T95=3,(C95*C$5),IF(T95=4,AVERAGE((C95*C$5),(C95*C$5),(C95*C$5),(C95*C$5),(C95-C$4)),IF(T95=5,(C95-C$4),IF(T95=6,(C95-1.5*C$4),"blue"))))))))</f>
      </c>
      <c r="F95" t="s" s="72">
        <f>IF(H95="","",IF(B$6="Dry",ROUND(E95/B$3*B$8,3)&amp;" grams",IF(B$6="Liquid",ROUND(E95/B$3*B$7,2)&amp;" ml","Error")))</f>
      </c>
      <c r="G95" t="s" s="73">
        <f>IF(T95="","",(C95-E95)/C95)</f>
      </c>
      <c r="H95" s="74"/>
      <c r="I95" s="75"/>
      <c r="J95" s="75"/>
      <c r="K95" s="75"/>
      <c r="L95" s="76"/>
      <c r="M95" s="74"/>
      <c r="N95" s="75"/>
      <c r="O95" s="75"/>
      <c r="P95" s="75"/>
      <c r="Q95" s="76"/>
      <c r="R95" t="s" s="77">
        <f>IF(H95="","",SUM(H95:Q95))</f>
      </c>
      <c r="S95" s="78">
        <f>IF(R95="",-5,AVERAGE((B$2-E95)/B$2*100,R95))</f>
        <v>-5</v>
      </c>
      <c r="T95" t="s" s="79">
        <f>IF(R95="","",IF(R95&gt;89,6,IF(R95&gt;79,5,IF(R95&gt;69,4,IF(R95&gt;54,3,IF(R95&gt;39,2,IF(R95&gt;29,1,0)))))))</f>
      </c>
    </row>
    <row r="96" ht="15" customHeight="1">
      <c r="A96" s="52">
        <f>A95+1</f>
        <v>85</v>
      </c>
      <c r="B96" s="53">
        <f>B95+1</f>
        <v>44841</v>
      </c>
      <c r="C96" t="s" s="80">
        <f>E95</f>
      </c>
      <c r="D96" s="54">
        <f>IF(C96="",-5,C96)</f>
        <v>-5</v>
      </c>
      <c r="E96" t="s" s="55">
        <f>IF(T96="","",IF(T96=0,C96,IF(T96=1,(C96*C$7),IF(T96=2,(C96*C$6),IF(T96=3,(C96*C$5),IF(T96=4,AVERAGE((C96*C$5),(C96*C$5),(C96*C$5),(C96*C$5),(C96-C$4)),IF(T96=5,(C96-C$4),IF(T96=6,(C96-1.5*C$4),"blue"))))))))</f>
      </c>
      <c r="F96" t="s" s="56">
        <f>IF(H96="","",IF(B$6="Dry",ROUND(E96/B$3*B$8,3)&amp;" grams",IF(B$6="Liquid",ROUND(E96/B$3*B$7,2)&amp;" ml","Error")))</f>
      </c>
      <c r="G96" t="s" s="57">
        <f>IF(T96="","",(C96-E96)/C96)</f>
      </c>
      <c r="H96" s="64"/>
      <c r="I96" s="65"/>
      <c r="J96" s="65"/>
      <c r="K96" s="65"/>
      <c r="L96" s="66"/>
      <c r="M96" s="64"/>
      <c r="N96" s="65"/>
      <c r="O96" s="65"/>
      <c r="P96" s="65"/>
      <c r="Q96" s="66"/>
      <c r="R96" t="s" s="61">
        <f>IF(H96="","",SUM(H96:Q96))</f>
      </c>
      <c r="S96" s="62">
        <f>IF(R96="",-5,AVERAGE((B$2-E96)/B$2*100,R96))</f>
        <v>-5</v>
      </c>
      <c r="T96" t="s" s="63">
        <f>IF(R96="","",IF(R96&gt;89,6,IF(R96&gt;79,5,IF(R96&gt;69,4,IF(R96&gt;54,3,IF(R96&gt;39,2,IF(R96&gt;29,1,0)))))))</f>
      </c>
    </row>
    <row r="97" ht="15" customHeight="1">
      <c r="A97" s="52">
        <f>A96+1</f>
        <v>86</v>
      </c>
      <c r="B97" s="53">
        <f>B96+1</f>
        <v>44842</v>
      </c>
      <c r="C97" t="s" s="80">
        <f>E96</f>
      </c>
      <c r="D97" s="54">
        <f>IF(C97="",-5,C97)</f>
        <v>-5</v>
      </c>
      <c r="E97" t="s" s="55">
        <f>IF(T97="","",IF(T97=0,C97,IF(T97=1,(C97*C$7),IF(T97=2,(C97*C$6),IF(T97=3,(C97*C$5),IF(T97=4,AVERAGE((C97*C$5),(C97*C$5),(C97*C$5),(C97*C$5),(C97-C$4)),IF(T97=5,(C97-C$4),IF(T97=6,(C97-1.5*C$4),"blue"))))))))</f>
      </c>
      <c r="F97" t="s" s="56">
        <f>IF(H97="","",IF(B$6="Dry",ROUND(E97/B$3*B$8,3)&amp;" grams",IF(B$6="Liquid",ROUND(E97/B$3*B$7,2)&amp;" ml","Error")))</f>
      </c>
      <c r="G97" t="s" s="57">
        <f>IF(T97="","",(C97-E97)/C97)</f>
      </c>
      <c r="H97" s="64"/>
      <c r="I97" s="65"/>
      <c r="J97" s="65"/>
      <c r="K97" s="65"/>
      <c r="L97" s="66"/>
      <c r="M97" s="64"/>
      <c r="N97" s="65"/>
      <c r="O97" s="65"/>
      <c r="P97" s="65"/>
      <c r="Q97" s="66"/>
      <c r="R97" t="s" s="61">
        <f>IF(H97="","",SUM(H97:Q97))</f>
      </c>
      <c r="S97" s="62">
        <f>IF(R97="",-5,AVERAGE((B$2-E97)/B$2*100,R97))</f>
        <v>-5</v>
      </c>
      <c r="T97" t="s" s="63">
        <f>IF(R97="","",IF(R97&gt;89,6,IF(R97&gt;79,5,IF(R97&gt;69,4,IF(R97&gt;54,3,IF(R97&gt;39,2,IF(R97&gt;29,1,0)))))))</f>
      </c>
    </row>
    <row r="98" ht="15" customHeight="1">
      <c r="A98" s="67">
        <f>A97+1</f>
        <v>87</v>
      </c>
      <c r="B98" s="68">
        <f>B97+1</f>
        <v>44843</v>
      </c>
      <c r="C98" t="s" s="69">
        <f>E97</f>
      </c>
      <c r="D98" s="70">
        <f>IF(C98="",-5,C98)</f>
        <v>-5</v>
      </c>
      <c r="E98" t="s" s="71">
        <f>IF(T98="","",IF(T98=0,C98,IF(T98=1,(C98*C$7),IF(T98=2,(C98*C$6),IF(T98=3,(C98*C$5),IF(T98=4,AVERAGE((C98*C$5),(C98*C$5),(C98*C$5),(C98*C$5),(C98-C$4)),IF(T98=5,(C98-C$4),IF(T98=6,(C98-1.5*C$4),"blue"))))))))</f>
      </c>
      <c r="F98" t="s" s="72">
        <f>IF(H98="","",IF(B$6="Dry",ROUND(E98/B$3*B$8,3)&amp;" grams",IF(B$6="Liquid",ROUND(E98/B$3*B$7,2)&amp;" ml","Error")))</f>
      </c>
      <c r="G98" t="s" s="73">
        <f>IF(T98="","",(C98-E98)/C98)</f>
      </c>
      <c r="H98" s="74"/>
      <c r="I98" s="75"/>
      <c r="J98" s="75"/>
      <c r="K98" s="75"/>
      <c r="L98" s="76"/>
      <c r="M98" s="74"/>
      <c r="N98" s="75"/>
      <c r="O98" s="75"/>
      <c r="P98" s="75"/>
      <c r="Q98" s="76"/>
      <c r="R98" t="s" s="77">
        <f>IF(H98="","",SUM(H98:Q98))</f>
      </c>
      <c r="S98" s="78">
        <f>IF(R98="",-5,AVERAGE((B$2-E98)/B$2*100,R98))</f>
        <v>-5</v>
      </c>
      <c r="T98" t="s" s="79">
        <f>IF(R98="","",IF(R98&gt;89,6,IF(R98&gt;79,5,IF(R98&gt;69,4,IF(R98&gt;54,3,IF(R98&gt;39,2,IF(R98&gt;29,1,0)))))))</f>
      </c>
    </row>
    <row r="99" ht="15" customHeight="1">
      <c r="A99" s="52">
        <f>A98+1</f>
        <v>88</v>
      </c>
      <c r="B99" s="53">
        <f>B98+1</f>
        <v>44844</v>
      </c>
      <c r="C99" t="s" s="80">
        <f>E98</f>
      </c>
      <c r="D99" s="54">
        <f>IF(C99="",-5,C99)</f>
        <v>-5</v>
      </c>
      <c r="E99" t="s" s="55">
        <f>IF(T99="","",IF(T99=0,C99,IF(T99=1,(C99*C$7),IF(T99=2,(C99*C$6),IF(T99=3,(C99*C$5),IF(T99=4,AVERAGE((C99*C$5),(C99*C$5),(C99*C$5),(C99*C$5),(C99-C$4)),IF(T99=5,(C99-C$4),IF(T99=6,(C99-1.5*C$4),"blue"))))))))</f>
      </c>
      <c r="F99" t="s" s="56">
        <f>IF(H99="","",IF(B$6="Dry",ROUND(E99/B$3*B$8,3)&amp;" grams",IF(B$6="Liquid",ROUND(E99/B$3*B$7,2)&amp;" ml","Error")))</f>
      </c>
      <c r="G99" t="s" s="57">
        <f>IF(T99="","",(C99-E99)/C99)</f>
      </c>
      <c r="H99" s="64"/>
      <c r="I99" s="65"/>
      <c r="J99" s="65"/>
      <c r="K99" s="65"/>
      <c r="L99" s="66"/>
      <c r="M99" s="64"/>
      <c r="N99" s="65"/>
      <c r="O99" s="65"/>
      <c r="P99" s="65"/>
      <c r="Q99" s="66"/>
      <c r="R99" t="s" s="61">
        <f>IF(H99="","",SUM(H99:Q99))</f>
      </c>
      <c r="S99" s="62">
        <f>IF(R99="",-5,AVERAGE((B$2-E99)/B$2*100,R99))</f>
        <v>-5</v>
      </c>
      <c r="T99" t="s" s="63">
        <f>IF(R99="","",IF(R99&gt;89,6,IF(R99&gt;79,5,IF(R99&gt;69,4,IF(R99&gt;54,3,IF(R99&gt;39,2,IF(R99&gt;29,1,0)))))))</f>
      </c>
    </row>
    <row r="100" ht="15" customHeight="1">
      <c r="A100" s="52">
        <f>A99+1</f>
        <v>89</v>
      </c>
      <c r="B100" s="53">
        <f>B99+1</f>
        <v>44845</v>
      </c>
      <c r="C100" t="s" s="80">
        <f>E99</f>
      </c>
      <c r="D100" s="54">
        <f>IF(C100="",-5,C100)</f>
        <v>-5</v>
      </c>
      <c r="E100" t="s" s="55">
        <f>IF(T100="","",IF(T100=0,C100,IF(T100=1,(C100*C$7),IF(T100=2,(C100*C$6),IF(T100=3,(C100*C$5),IF(T100=4,AVERAGE((C100*C$5),(C100*C$5),(C100*C$5),(C100*C$5),(C100-C$4)),IF(T100=5,(C100-C$4),IF(T100=6,(C100-1.5*C$4),"blue"))))))))</f>
      </c>
      <c r="F100" t="s" s="56">
        <f>IF(H100="","",IF(B$6="Dry",ROUND(E100/B$3*B$8,3)&amp;" grams",IF(B$6="Liquid",ROUND(E100/B$3*B$7,2)&amp;" ml","Error")))</f>
      </c>
      <c r="G100" t="s" s="57">
        <f>IF(T100="","",(C100-E100)/C100)</f>
      </c>
      <c r="H100" s="64"/>
      <c r="I100" s="65"/>
      <c r="J100" s="65"/>
      <c r="K100" s="65"/>
      <c r="L100" s="66"/>
      <c r="M100" s="64"/>
      <c r="N100" s="65"/>
      <c r="O100" s="65"/>
      <c r="P100" s="65"/>
      <c r="Q100" s="66"/>
      <c r="R100" t="s" s="61">
        <f>IF(H100="","",SUM(H100:Q100))</f>
      </c>
      <c r="S100" s="62">
        <f>IF(R100="",-5,AVERAGE((B$2-E100)/B$2*100,R100))</f>
        <v>-5</v>
      </c>
      <c r="T100" t="s" s="63">
        <f>IF(R100="","",IF(R100&gt;89,6,IF(R100&gt;79,5,IF(R100&gt;69,4,IF(R100&gt;54,3,IF(R100&gt;39,2,IF(R100&gt;29,1,0)))))))</f>
      </c>
    </row>
    <row r="101" ht="15" customHeight="1">
      <c r="A101" s="67">
        <f>A100+1</f>
        <v>90</v>
      </c>
      <c r="B101" s="68">
        <f>B100+1</f>
        <v>44846</v>
      </c>
      <c r="C101" t="s" s="69">
        <f>E100</f>
      </c>
      <c r="D101" s="70">
        <f>IF(C101="",-5,C101)</f>
        <v>-5</v>
      </c>
      <c r="E101" t="s" s="71">
        <f>IF(T101="","",IF(T101=0,C101,IF(T101=1,(C101*C$7),IF(T101=2,(C101*C$6),IF(T101=3,(C101*C$5),IF(T101=4,AVERAGE((C101*C$5),(C101*C$5),(C101*C$5),(C101*C$5),(C101-C$4)),IF(T101=5,(C101-C$4),IF(T101=6,(C101-1.5*C$4),"blue"))))))))</f>
      </c>
      <c r="F101" t="s" s="72">
        <f>IF(H101="","",IF(B$6="Dry",ROUND(E101/B$3*B$8,3)&amp;" grams",IF(B$6="Liquid",ROUND(E101/B$3*B$7,2)&amp;" ml","Error")))</f>
      </c>
      <c r="G101" t="s" s="73">
        <f>IF(T101="","",(C101-E101)/C101)</f>
      </c>
      <c r="H101" s="74"/>
      <c r="I101" s="75"/>
      <c r="J101" s="75"/>
      <c r="K101" s="75"/>
      <c r="L101" s="76"/>
      <c r="M101" s="74"/>
      <c r="N101" s="75"/>
      <c r="O101" s="75"/>
      <c r="P101" s="75"/>
      <c r="Q101" s="76"/>
      <c r="R101" t="s" s="77">
        <f>IF(H101="","",SUM(H101:Q101))</f>
      </c>
      <c r="S101" s="78">
        <f>IF(R101="",-5,AVERAGE((B$2-E101)/B$2*100,R101))</f>
        <v>-5</v>
      </c>
      <c r="T101" t="s" s="79">
        <f>IF(R101="","",IF(R101&gt;89,6,IF(R101&gt;79,5,IF(R101&gt;69,4,IF(R101&gt;54,3,IF(R101&gt;39,2,IF(R101&gt;29,1,0)))))))</f>
      </c>
    </row>
    <row r="102" ht="15" customHeight="1">
      <c r="A102" s="52">
        <f>A101+1</f>
        <v>91</v>
      </c>
      <c r="B102" s="53">
        <f>B101+1</f>
        <v>44847</v>
      </c>
      <c r="C102" t="s" s="80">
        <f>E101</f>
      </c>
      <c r="D102" s="54">
        <f>IF(C102="",-5,C102)</f>
        <v>-5</v>
      </c>
      <c r="E102" t="s" s="55">
        <f>IF(T102="","",IF(T102=0,C102,IF(T102=1,(C102*C$7),IF(T102=2,(C102*C$6),IF(T102=3,(C102*C$5),IF(T102=4,AVERAGE((C102*C$5),(C102*C$5),(C102*C$5),(C102*C$5),(C102-C$4)),IF(T102=5,(C102-C$4),IF(T102=6,(C102-1.5*C$4),"blue"))))))))</f>
      </c>
      <c r="F102" t="s" s="56">
        <f>IF(H102="","",IF(B$6="Dry",ROUND(E102/B$3*B$8,3)&amp;" grams",IF(B$6="Liquid",ROUND(E102/B$3*B$7,2)&amp;" ml","Error")))</f>
      </c>
      <c r="G102" t="s" s="57">
        <f>IF(T102="","",(C102-E102)/C102)</f>
      </c>
      <c r="H102" s="64"/>
      <c r="I102" s="65"/>
      <c r="J102" s="65"/>
      <c r="K102" s="65"/>
      <c r="L102" s="66"/>
      <c r="M102" s="64"/>
      <c r="N102" s="65"/>
      <c r="O102" s="65"/>
      <c r="P102" s="65"/>
      <c r="Q102" s="66"/>
      <c r="R102" t="s" s="61">
        <f>IF(H102="","",SUM(H102:Q102))</f>
      </c>
      <c r="S102" s="62">
        <f>IF(R102="",-5,AVERAGE((B$2-E102)/B$2*100,R102))</f>
        <v>-5</v>
      </c>
      <c r="T102" t="s" s="63">
        <f>IF(R102="","",IF(R102&gt;89,6,IF(R102&gt;79,5,IF(R102&gt;69,4,IF(R102&gt;54,3,IF(R102&gt;39,2,IF(R102&gt;29,1,0)))))))</f>
      </c>
    </row>
    <row r="103" ht="15" customHeight="1">
      <c r="A103" s="52">
        <f>A102+1</f>
        <v>92</v>
      </c>
      <c r="B103" s="53">
        <f>B102+1</f>
        <v>44848</v>
      </c>
      <c r="C103" t="s" s="80">
        <f>E102</f>
      </c>
      <c r="D103" s="54">
        <f>IF(C103="",-5,C103)</f>
        <v>-5</v>
      </c>
      <c r="E103" t="s" s="55">
        <f>IF(T103="","",IF(T103=0,C103,IF(T103=1,(C103*C$7),IF(T103=2,(C103*C$6),IF(T103=3,(C103*C$5),IF(T103=4,AVERAGE((C103*C$5),(C103*C$5),(C103*C$5),(C103*C$5),(C103-C$4)),IF(T103=5,(C103-C$4),IF(T103=6,(C103-1.5*C$4),"blue"))))))))</f>
      </c>
      <c r="F103" t="s" s="56">
        <f>IF(H103="","",IF(B$6="Dry",ROUND(E103/B$3*B$8,3)&amp;" grams",IF(B$6="Liquid",ROUND(E103/B$3*B$7,2)&amp;" ml","Error")))</f>
      </c>
      <c r="G103" t="s" s="57">
        <f>IF(T103="","",(C103-E103)/C103)</f>
      </c>
      <c r="H103" s="64"/>
      <c r="I103" s="65"/>
      <c r="J103" s="65"/>
      <c r="K103" s="65"/>
      <c r="L103" s="66"/>
      <c r="M103" s="64"/>
      <c r="N103" s="65"/>
      <c r="O103" s="65"/>
      <c r="P103" s="65"/>
      <c r="Q103" s="66"/>
      <c r="R103" t="s" s="61">
        <f>IF(H103="","",SUM(H103:Q103))</f>
      </c>
      <c r="S103" s="62">
        <f>IF(R103="",-5,AVERAGE((B$2-E103)/B$2*100,R103))</f>
        <v>-5</v>
      </c>
      <c r="T103" t="s" s="63">
        <f>IF(R103="","",IF(R103&gt;89,6,IF(R103&gt;79,5,IF(R103&gt;69,4,IF(R103&gt;54,3,IF(R103&gt;39,2,IF(R103&gt;29,1,0)))))))</f>
      </c>
    </row>
    <row r="104" ht="15" customHeight="1">
      <c r="A104" s="67">
        <f>A103+1</f>
        <v>93</v>
      </c>
      <c r="B104" s="68">
        <f>B103+1</f>
        <v>44849</v>
      </c>
      <c r="C104" t="s" s="69">
        <f>E103</f>
      </c>
      <c r="D104" s="70">
        <f>IF(C104="",-5,C104)</f>
        <v>-5</v>
      </c>
      <c r="E104" t="s" s="71">
        <f>IF(T104="","",IF(T104=0,C104,IF(T104=1,(C104*C$7),IF(T104=2,(C104*C$6),IF(T104=3,(C104*C$5),IF(T104=4,AVERAGE((C104*C$5),(C104*C$5),(C104*C$5),(C104*C$5),(C104-C$4)),IF(T104=5,(C104-C$4),IF(T104=6,(C104-1.5*C$4),"blue"))))))))</f>
      </c>
      <c r="F104" t="s" s="72">
        <f>IF(H104="","",IF(B$6="Dry",ROUND(E104/B$3*B$8,3)&amp;" grams",IF(B$6="Liquid",ROUND(E104/B$3*B$7,2)&amp;" ml","Error")))</f>
      </c>
      <c r="G104" t="s" s="73">
        <f>IF(T104="","",(C104-E104)/C104)</f>
      </c>
      <c r="H104" s="74"/>
      <c r="I104" s="75"/>
      <c r="J104" s="75"/>
      <c r="K104" s="75"/>
      <c r="L104" s="76"/>
      <c r="M104" s="74"/>
      <c r="N104" s="75"/>
      <c r="O104" s="75"/>
      <c r="P104" s="75"/>
      <c r="Q104" s="76"/>
      <c r="R104" t="s" s="77">
        <f>IF(H104="","",SUM(H104:Q104))</f>
      </c>
      <c r="S104" s="78">
        <f>IF(R104="",-5,AVERAGE((B$2-E104)/B$2*100,R104))</f>
        <v>-5</v>
      </c>
      <c r="T104" t="s" s="79">
        <f>IF(R104="","",IF(R104&gt;89,6,IF(R104&gt;79,5,IF(R104&gt;69,4,IF(R104&gt;54,3,IF(R104&gt;39,2,IF(R104&gt;29,1,0)))))))</f>
      </c>
    </row>
    <row r="105" ht="15" customHeight="1">
      <c r="A105" s="52">
        <f>A104+1</f>
        <v>94</v>
      </c>
      <c r="B105" s="53">
        <f>B104+1</f>
        <v>44850</v>
      </c>
      <c r="C105" t="s" s="80">
        <f>E104</f>
      </c>
      <c r="D105" s="54">
        <f>IF(C105="",-5,C105)</f>
        <v>-5</v>
      </c>
      <c r="E105" t="s" s="55">
        <f>IF(T105="","",IF(T105=0,C105,IF(T105=1,(C105*C$7),IF(T105=2,(C105*C$6),IF(T105=3,(C105*C$5),IF(T105=4,AVERAGE((C105*C$5),(C105*C$5),(C105*C$5),(C105*C$5),(C105-C$4)),IF(T105=5,(C105-C$4),IF(T105=6,(C105-1.5*C$4),"blue"))))))))</f>
      </c>
      <c r="F105" t="s" s="56">
        <f>IF(H105="","",IF(B$6="Dry",ROUND(E105/B$3*B$8,3)&amp;" grams",IF(B$6="Liquid",ROUND(E105/B$3*B$7,2)&amp;" ml","Error")))</f>
      </c>
      <c r="G105" t="s" s="57">
        <f>IF(T105="","",(C105-E105)/C105)</f>
      </c>
      <c r="H105" s="64"/>
      <c r="I105" s="65"/>
      <c r="J105" s="65"/>
      <c r="K105" s="65"/>
      <c r="L105" s="66"/>
      <c r="M105" s="64"/>
      <c r="N105" s="65"/>
      <c r="O105" s="65"/>
      <c r="P105" s="65"/>
      <c r="Q105" s="66"/>
      <c r="R105" t="s" s="61">
        <f>IF(H105="","",SUM(H105:Q105))</f>
      </c>
      <c r="S105" s="62">
        <f>IF(R105="",-5,AVERAGE((B$2-E105)/B$2*100,R105))</f>
        <v>-5</v>
      </c>
      <c r="T105" t="s" s="63">
        <f>IF(R105="","",IF(R105&gt;89,6,IF(R105&gt;79,5,IF(R105&gt;69,4,IF(R105&gt;54,3,IF(R105&gt;39,2,IF(R105&gt;29,1,0)))))))</f>
      </c>
    </row>
    <row r="106" ht="15" customHeight="1">
      <c r="A106" s="52">
        <f>A105+1</f>
        <v>95</v>
      </c>
      <c r="B106" s="53">
        <f>B105+1</f>
        <v>44851</v>
      </c>
      <c r="C106" t="s" s="80">
        <f>E105</f>
      </c>
      <c r="D106" s="54">
        <f>IF(C106="",-5,C106)</f>
        <v>-5</v>
      </c>
      <c r="E106" t="s" s="55">
        <f>IF(T106="","",IF(T106=0,C106,IF(T106=1,(C106*C$7),IF(T106=2,(C106*C$6),IF(T106=3,(C106*C$5),IF(T106=4,AVERAGE((C106*C$5),(C106*C$5),(C106*C$5),(C106*C$5),(C106-C$4)),IF(T106=5,(C106-C$4),IF(T106=6,(C106-1.5*C$4),"blue"))))))))</f>
      </c>
      <c r="F106" t="s" s="56">
        <f>IF(H106="","",IF(B$6="Dry",ROUND(E106/B$3*B$8,3)&amp;" grams",IF(B$6="Liquid",ROUND(E106/B$3*B$7,2)&amp;" ml","Error")))</f>
      </c>
      <c r="G106" t="s" s="57">
        <f>IF(T106="","",(C106-E106)/C106)</f>
      </c>
      <c r="H106" s="64"/>
      <c r="I106" s="65"/>
      <c r="J106" s="65"/>
      <c r="K106" s="65"/>
      <c r="L106" s="66"/>
      <c r="M106" s="64"/>
      <c r="N106" s="65"/>
      <c r="O106" s="65"/>
      <c r="P106" s="65"/>
      <c r="Q106" s="66"/>
      <c r="R106" t="s" s="61">
        <f>IF(H106="","",SUM(H106:Q106))</f>
      </c>
      <c r="S106" s="62">
        <f>IF(R106="",-5,AVERAGE((B$2-E106)/B$2*100,R106))</f>
        <v>-5</v>
      </c>
      <c r="T106" t="s" s="63">
        <f>IF(R106="","",IF(R106&gt;89,6,IF(R106&gt;79,5,IF(R106&gt;69,4,IF(R106&gt;54,3,IF(R106&gt;39,2,IF(R106&gt;29,1,0)))))))</f>
      </c>
    </row>
    <row r="107" ht="15" customHeight="1">
      <c r="A107" s="67">
        <f>A106+1</f>
        <v>96</v>
      </c>
      <c r="B107" s="68">
        <f>B106+1</f>
        <v>44852</v>
      </c>
      <c r="C107" t="s" s="69">
        <f>E106</f>
      </c>
      <c r="D107" s="70">
        <f>IF(C107="",-5,C107)</f>
        <v>-5</v>
      </c>
      <c r="E107" t="s" s="71">
        <f>IF(T107="","",IF(T107=0,C107,IF(T107=1,(C107*C$7),IF(T107=2,(C107*C$6),IF(T107=3,(C107*C$5),IF(T107=4,AVERAGE((C107*C$5),(C107*C$5),(C107*C$5),(C107*C$5),(C107-C$4)),IF(T107=5,(C107-C$4),IF(T107=6,(C107-1.5*C$4),"blue"))))))))</f>
      </c>
      <c r="F107" t="s" s="72">
        <f>IF(H107="","",IF(B$6="Dry",ROUND(E107/B$3*B$8,3)&amp;" grams",IF(B$6="Liquid",ROUND(E107/B$3*B$7,2)&amp;" ml","Error")))</f>
      </c>
      <c r="G107" t="s" s="73">
        <f>IF(T107="","",(C107-E107)/C107)</f>
      </c>
      <c r="H107" s="74"/>
      <c r="I107" s="75"/>
      <c r="J107" s="75"/>
      <c r="K107" s="75"/>
      <c r="L107" s="76"/>
      <c r="M107" s="74"/>
      <c r="N107" s="75"/>
      <c r="O107" s="75"/>
      <c r="P107" s="75"/>
      <c r="Q107" s="76"/>
      <c r="R107" t="s" s="77">
        <f>IF(H107="","",SUM(H107:Q107))</f>
      </c>
      <c r="S107" s="78">
        <f>IF(R107="",-5,AVERAGE((B$2-E107)/B$2*100,R107))</f>
        <v>-5</v>
      </c>
      <c r="T107" t="s" s="79">
        <f>IF(R107="","",IF(R107&gt;89,6,IF(R107&gt;79,5,IF(R107&gt;69,4,IF(R107&gt;54,3,IF(R107&gt;39,2,IF(R107&gt;29,1,0)))))))</f>
      </c>
    </row>
    <row r="108" ht="15" customHeight="1">
      <c r="A108" s="52">
        <f>A107+1</f>
        <v>97</v>
      </c>
      <c r="B108" s="53">
        <f>B107+1</f>
        <v>44853</v>
      </c>
      <c r="C108" t="s" s="80">
        <f>E107</f>
      </c>
      <c r="D108" s="54">
        <f>IF(C108="",-5,C108)</f>
        <v>-5</v>
      </c>
      <c r="E108" t="s" s="55">
        <f>IF(T108="","",IF(T108=0,C108,IF(T108=1,(C108*C$7),IF(T108=2,(C108*C$6),IF(T108=3,(C108*C$5),IF(T108=4,AVERAGE((C108*C$5),(C108*C$5),(C108*C$5),(C108*C$5),(C108-C$4)),IF(T108=5,(C108-C$4),IF(T108=6,(C108-1.5*C$4),"blue"))))))))</f>
      </c>
      <c r="F108" t="s" s="56">
        <f>IF(H108="","",IF(B$6="Dry",ROUND(E108/B$3*B$8,3)&amp;" grams",IF(B$6="Liquid",ROUND(E108/B$3*B$7,2)&amp;" ml","Error")))</f>
      </c>
      <c r="G108" t="s" s="57">
        <f>IF(T108="","",(C108-E108)/C108)</f>
      </c>
      <c r="H108" s="64"/>
      <c r="I108" s="65"/>
      <c r="J108" s="65"/>
      <c r="K108" s="65"/>
      <c r="L108" s="66"/>
      <c r="M108" s="64"/>
      <c r="N108" s="65"/>
      <c r="O108" s="65"/>
      <c r="P108" s="65"/>
      <c r="Q108" s="66"/>
      <c r="R108" t="s" s="61">
        <f>IF(H108="","",SUM(H108:Q108))</f>
      </c>
      <c r="S108" s="62">
        <f>IF(R108="",-5,AVERAGE((B$2-E108)/B$2*100,R108))</f>
        <v>-5</v>
      </c>
      <c r="T108" t="s" s="63">
        <f>IF(R108="","",IF(R108&gt;89,6,IF(R108&gt;79,5,IF(R108&gt;69,4,IF(R108&gt;54,3,IF(R108&gt;39,2,IF(R108&gt;29,1,0)))))))</f>
      </c>
    </row>
    <row r="109" ht="15" customHeight="1">
      <c r="A109" s="52">
        <f>A108+1</f>
        <v>98</v>
      </c>
      <c r="B109" s="53">
        <f>B108+1</f>
        <v>44854</v>
      </c>
      <c r="C109" t="s" s="80">
        <f>E108</f>
      </c>
      <c r="D109" s="54">
        <f>IF(C109="",-5,C109)</f>
        <v>-5</v>
      </c>
      <c r="E109" t="s" s="55">
        <f>IF(T109="","",IF(T109=0,C109,IF(T109=1,(C109*C$7),IF(T109=2,(C109*C$6),IF(T109=3,(C109*C$5),IF(T109=4,AVERAGE((C109*C$5),(C109*C$5),(C109*C$5),(C109*C$5),(C109-C$4)),IF(T109=5,(C109-C$4),IF(T109=6,(C109-1.5*C$4),"blue"))))))))</f>
      </c>
      <c r="F109" t="s" s="56">
        <f>IF(H109="","",IF(B$6="Dry",ROUND(E109/B$3*B$8,3)&amp;" grams",IF(B$6="Liquid",ROUND(E109/B$3*B$7,2)&amp;" ml","Error")))</f>
      </c>
      <c r="G109" t="s" s="57">
        <f>IF(T109="","",(C109-E109)/C109)</f>
      </c>
      <c r="H109" s="64"/>
      <c r="I109" s="65"/>
      <c r="J109" s="65"/>
      <c r="K109" s="65"/>
      <c r="L109" s="66"/>
      <c r="M109" s="64"/>
      <c r="N109" s="65"/>
      <c r="O109" s="65"/>
      <c r="P109" s="65"/>
      <c r="Q109" s="66"/>
      <c r="R109" t="s" s="61">
        <f>IF(H109="","",SUM(H109:Q109))</f>
      </c>
      <c r="S109" s="62">
        <f>IF(R109="",-5,AVERAGE((B$2-E109)/B$2*100,R109))</f>
        <v>-5</v>
      </c>
      <c r="T109" t="s" s="63">
        <f>IF(R109="","",IF(R109&gt;89,6,IF(R109&gt;79,5,IF(R109&gt;69,4,IF(R109&gt;54,3,IF(R109&gt;39,2,IF(R109&gt;29,1,0)))))))</f>
      </c>
    </row>
    <row r="110" ht="15" customHeight="1">
      <c r="A110" s="67">
        <f>A109+1</f>
        <v>99</v>
      </c>
      <c r="B110" s="68">
        <f>B109+1</f>
        <v>44855</v>
      </c>
      <c r="C110" t="s" s="69">
        <f>E109</f>
      </c>
      <c r="D110" s="70">
        <f>IF(C110="",-5,C110)</f>
        <v>-5</v>
      </c>
      <c r="E110" t="s" s="71">
        <f>IF(T110="","",IF(T110=0,C110,IF(T110=1,(C110*C$7),IF(T110=2,(C110*C$6),IF(T110=3,(C110*C$5),IF(T110=4,AVERAGE((C110*C$5),(C110*C$5),(C110*C$5),(C110*C$5),(C110-C$4)),IF(T110=5,(C110-C$4),IF(T110=6,(C110-1.5*C$4),"blue"))))))))</f>
      </c>
      <c r="F110" t="s" s="72">
        <f>IF(H110="","",IF(B$6="Dry",ROUND(E110/B$3*B$8,3)&amp;" grams",IF(B$6="Liquid",ROUND(E110/B$3*B$7,2)&amp;" ml","Error")))</f>
      </c>
      <c r="G110" t="s" s="73">
        <f>IF(T110="","",(C110-E110)/C110)</f>
      </c>
      <c r="H110" s="74"/>
      <c r="I110" s="75"/>
      <c r="J110" s="75"/>
      <c r="K110" s="75"/>
      <c r="L110" s="76"/>
      <c r="M110" s="74"/>
      <c r="N110" s="75"/>
      <c r="O110" s="75"/>
      <c r="P110" s="75"/>
      <c r="Q110" s="76"/>
      <c r="R110" t="s" s="77">
        <f>IF(H110="","",SUM(H110:Q110))</f>
      </c>
      <c r="S110" s="78">
        <f>IF(R110="",-5,AVERAGE((B$2-E110)/B$2*100,R110))</f>
        <v>-5</v>
      </c>
      <c r="T110" t="s" s="79">
        <f>IF(R110="","",IF(R110&gt;89,6,IF(R110&gt;79,5,IF(R110&gt;69,4,IF(R110&gt;54,3,IF(R110&gt;39,2,IF(R110&gt;29,1,0)))))))</f>
      </c>
    </row>
    <row r="111" ht="15" customHeight="1">
      <c r="A111" s="52">
        <f>A110+1</f>
        <v>100</v>
      </c>
      <c r="B111" s="53">
        <f>B110+1</f>
        <v>44856</v>
      </c>
      <c r="C111" t="s" s="80">
        <f>E110</f>
      </c>
      <c r="D111" s="54">
        <f>IF(C111="",-5,C111)</f>
        <v>-5</v>
      </c>
      <c r="E111" t="s" s="55">
        <f>IF(T111="","",IF(T111=0,C111,IF(T111=1,(C111*C$7),IF(T111=2,(C111*C$6),IF(T111=3,(C111*C$5),IF(T111=4,AVERAGE((C111*C$5),(C111*C$5),(C111*C$5),(C111*C$5),(C111-C$4)),IF(T111=5,(C111-C$4),IF(T111=6,(C111-1.5*C$4),"blue"))))))))</f>
      </c>
      <c r="F111" t="s" s="56">
        <f>IF(H111="","",IF(B$6="Dry",ROUND(E111/B$3*B$8,3)&amp;" grams",IF(B$6="Liquid",ROUND(E111/B$3*B$7,2)&amp;" ml","Error")))</f>
      </c>
      <c r="G111" t="s" s="57">
        <f>IF(T111="","",(C111-E111)/C111)</f>
      </c>
      <c r="H111" s="64"/>
      <c r="I111" s="65"/>
      <c r="J111" s="65"/>
      <c r="K111" s="65"/>
      <c r="L111" s="66"/>
      <c r="M111" s="64"/>
      <c r="N111" s="65"/>
      <c r="O111" s="65"/>
      <c r="P111" s="65"/>
      <c r="Q111" s="66"/>
      <c r="R111" t="s" s="61">
        <f>IF(H111="","",SUM(H111:Q111))</f>
      </c>
      <c r="S111" s="62">
        <f>IF(R111="",-5,AVERAGE((B$2-E111)/B$2*100,R111))</f>
        <v>-5</v>
      </c>
      <c r="T111" t="s" s="63">
        <f>IF(R111="","",IF(R111&gt;89,6,IF(R111&gt;79,5,IF(R111&gt;69,4,IF(R111&gt;54,3,IF(R111&gt;39,2,IF(R111&gt;29,1,0)))))))</f>
      </c>
    </row>
    <row r="112" ht="15" customHeight="1">
      <c r="A112" s="52">
        <f>A111+1</f>
        <v>101</v>
      </c>
      <c r="B112" s="53">
        <f>B111+1</f>
        <v>44857</v>
      </c>
      <c r="C112" t="s" s="80">
        <f>E111</f>
      </c>
      <c r="D112" s="54">
        <f>IF(C112="",-5,C112)</f>
        <v>-5</v>
      </c>
      <c r="E112" t="s" s="55">
        <f>IF(T112="","",IF(T112=0,C112,IF(T112=1,(C112*C$7),IF(T112=2,(C112*C$6),IF(T112=3,(C112*C$5),IF(T112=4,AVERAGE((C112*C$5),(C112*C$5),(C112*C$5),(C112*C$5),(C112-C$4)),IF(T112=5,(C112-C$4),IF(T112=6,(C112-1.5*C$4),"blue"))))))))</f>
      </c>
      <c r="F112" t="s" s="56">
        <f>IF(H112="","",IF(B$6="Dry",ROUND(E112/B$3*B$8,3)&amp;" grams",IF(B$6="Liquid",ROUND(E112/B$3*B$7,2)&amp;" ml","Error")))</f>
      </c>
      <c r="G112" t="s" s="57">
        <f>IF(T112="","",(C112-E112)/C112)</f>
      </c>
      <c r="H112" s="64"/>
      <c r="I112" s="65"/>
      <c r="J112" s="65"/>
      <c r="K112" s="65"/>
      <c r="L112" s="66"/>
      <c r="M112" s="64"/>
      <c r="N112" s="65"/>
      <c r="O112" s="65"/>
      <c r="P112" s="65"/>
      <c r="Q112" s="66"/>
      <c r="R112" t="s" s="61">
        <f>IF(H112="","",SUM(H112:Q112))</f>
      </c>
      <c r="S112" s="62">
        <f>IF(R112="",-5,AVERAGE((B$2-E112)/B$2*100,R112))</f>
        <v>-5</v>
      </c>
      <c r="T112" t="s" s="63">
        <f>IF(R112="","",IF(R112&gt;89,6,IF(R112&gt;79,5,IF(R112&gt;69,4,IF(R112&gt;54,3,IF(R112&gt;39,2,IF(R112&gt;29,1,0)))))))</f>
      </c>
    </row>
    <row r="113" ht="15" customHeight="1">
      <c r="A113" s="67">
        <f>A112+1</f>
        <v>102</v>
      </c>
      <c r="B113" s="68">
        <f>B112+1</f>
        <v>44858</v>
      </c>
      <c r="C113" t="s" s="69">
        <f>E112</f>
      </c>
      <c r="D113" s="70">
        <f>IF(C113="",-5,C113)</f>
        <v>-5</v>
      </c>
      <c r="E113" t="s" s="71">
        <f>IF(T113="","",IF(T113=0,C113,IF(T113=1,(C113*C$7),IF(T113=2,(C113*C$6),IF(T113=3,(C113*C$5),IF(T113=4,AVERAGE((C113*C$5),(C113*C$5),(C113*C$5),(C113*C$5),(C113-C$4)),IF(T113=5,(C113-C$4),IF(T113=6,(C113-1.5*C$4),"blue"))))))))</f>
      </c>
      <c r="F113" t="s" s="72">
        <f>IF(H113="","",IF(B$6="Dry",ROUND(E113/B$3*B$8,3)&amp;" grams",IF(B$6="Liquid",ROUND(E113/B$3*B$7,2)&amp;" ml","Error")))</f>
      </c>
      <c r="G113" t="s" s="73">
        <f>IF(T113="","",(C113-E113)/C113)</f>
      </c>
      <c r="H113" s="74"/>
      <c r="I113" s="75"/>
      <c r="J113" s="75"/>
      <c r="K113" s="75"/>
      <c r="L113" s="76"/>
      <c r="M113" s="74"/>
      <c r="N113" s="75"/>
      <c r="O113" s="75"/>
      <c r="P113" s="75"/>
      <c r="Q113" s="76"/>
      <c r="R113" t="s" s="77">
        <f>IF(H113="","",SUM(H113:Q113))</f>
      </c>
      <c r="S113" s="78">
        <f>IF(R113="",-5,AVERAGE((B$2-E113)/B$2*100,R113))</f>
        <v>-5</v>
      </c>
      <c r="T113" t="s" s="79">
        <f>IF(R113="","",IF(R113&gt;89,6,IF(R113&gt;79,5,IF(R113&gt;69,4,IF(R113&gt;54,3,IF(R113&gt;39,2,IF(R113&gt;29,1,0)))))))</f>
      </c>
    </row>
    <row r="114" ht="15" customHeight="1">
      <c r="A114" s="52">
        <f>A113+1</f>
        <v>103</v>
      </c>
      <c r="B114" s="53">
        <f>B113+1</f>
        <v>44859</v>
      </c>
      <c r="C114" t="s" s="80">
        <f>E113</f>
      </c>
      <c r="D114" s="54">
        <f>IF(C114="",-5,C114)</f>
        <v>-5</v>
      </c>
      <c r="E114" t="s" s="55">
        <f>IF(T114="","",IF(T114=0,C114,IF(T114=1,(C114*C$7),IF(T114=2,(C114*C$6),IF(T114=3,(C114*C$5),IF(T114=4,AVERAGE((C114*C$5),(C114*C$5),(C114*C$5),(C114*C$5),(C114-C$4)),IF(T114=5,(C114-C$4),IF(T114=6,(C114-1.5*C$4),"blue"))))))))</f>
      </c>
      <c r="F114" t="s" s="56">
        <f>IF(H114="","",IF(B$6="Dry",ROUND(E114/B$3*B$8,3)&amp;" grams",IF(B$6="Liquid",ROUND(E114/B$3*B$7,2)&amp;" ml","Error")))</f>
      </c>
      <c r="G114" t="s" s="57">
        <f>IF(T114="","",(C114-E114)/C114)</f>
      </c>
      <c r="H114" s="64"/>
      <c r="I114" s="65"/>
      <c r="J114" s="65"/>
      <c r="K114" s="65"/>
      <c r="L114" s="66"/>
      <c r="M114" s="64"/>
      <c r="N114" s="65"/>
      <c r="O114" s="65"/>
      <c r="P114" s="65"/>
      <c r="Q114" s="66"/>
      <c r="R114" t="s" s="61">
        <f>IF(H114="","",SUM(H114:Q114))</f>
      </c>
      <c r="S114" s="62">
        <f>IF(R114="",-5,AVERAGE((B$2-E114)/B$2*100,R114))</f>
        <v>-5</v>
      </c>
      <c r="T114" t="s" s="63">
        <f>IF(R114="","",IF(R114&gt;89,6,IF(R114&gt;79,5,IF(R114&gt;69,4,IF(R114&gt;54,3,IF(R114&gt;39,2,IF(R114&gt;29,1,0)))))))</f>
      </c>
    </row>
    <row r="115" ht="15" customHeight="1">
      <c r="A115" s="52">
        <f>A114+1</f>
        <v>104</v>
      </c>
      <c r="B115" s="53">
        <f>B114+1</f>
        <v>44860</v>
      </c>
      <c r="C115" t="s" s="80">
        <f>E114</f>
      </c>
      <c r="D115" s="54">
        <f>IF(C115="",-5,C115)</f>
        <v>-5</v>
      </c>
      <c r="E115" t="s" s="55">
        <f>IF(T115="","",IF(T115=0,C115,IF(T115=1,(C115*C$7),IF(T115=2,(C115*C$6),IF(T115=3,(C115*C$5),IF(T115=4,AVERAGE((C115*C$5),(C115*C$5),(C115*C$5),(C115*C$5),(C115-C$4)),IF(T115=5,(C115-C$4),IF(T115=6,(C115-1.5*C$4),"blue"))))))))</f>
      </c>
      <c r="F115" t="s" s="56">
        <f>IF(H115="","",IF(B$6="Dry",ROUND(E115/B$3*B$8,3)&amp;" grams",IF(B$6="Liquid",ROUND(E115/B$3*B$7,2)&amp;" ml","Error")))</f>
      </c>
      <c r="G115" t="s" s="57">
        <f>IF(T115="","",(C115-E115)/C115)</f>
      </c>
      <c r="H115" s="64"/>
      <c r="I115" s="65"/>
      <c r="J115" s="65"/>
      <c r="K115" s="65"/>
      <c r="L115" s="66"/>
      <c r="M115" s="64"/>
      <c r="N115" s="65"/>
      <c r="O115" s="65"/>
      <c r="P115" s="65"/>
      <c r="Q115" s="66"/>
      <c r="R115" t="s" s="61">
        <f>IF(H115="","",SUM(H115:Q115))</f>
      </c>
      <c r="S115" s="62">
        <f>IF(R115="",-5,AVERAGE((B$2-E115)/B$2*100,R115))</f>
        <v>-5</v>
      </c>
      <c r="T115" t="s" s="63">
        <f>IF(R115="","",IF(R115&gt;89,6,IF(R115&gt;79,5,IF(R115&gt;69,4,IF(R115&gt;54,3,IF(R115&gt;39,2,IF(R115&gt;29,1,0)))))))</f>
      </c>
    </row>
    <row r="116" ht="15" customHeight="1">
      <c r="A116" s="67">
        <f>A115+1</f>
        <v>105</v>
      </c>
      <c r="B116" s="68">
        <f>B115+1</f>
        <v>44861</v>
      </c>
      <c r="C116" t="s" s="69">
        <f>E115</f>
      </c>
      <c r="D116" s="70">
        <f>IF(C116="",-5,C116)</f>
        <v>-5</v>
      </c>
      <c r="E116" t="s" s="71">
        <f>IF(T116="","",IF(T116=0,C116,IF(T116=1,(C116*C$7),IF(T116=2,(C116*C$6),IF(T116=3,(C116*C$5),IF(T116=4,AVERAGE((C116*C$5),(C116*C$5),(C116*C$5),(C116*C$5),(C116-C$4)),IF(T116=5,(C116-C$4),IF(T116=6,(C116-1.5*C$4),"blue"))))))))</f>
      </c>
      <c r="F116" t="s" s="72">
        <f>IF(H116="","",IF(B$6="Dry",ROUND(E116/B$3*B$8,3)&amp;" grams",IF(B$6="Liquid",ROUND(E116/B$3*B$7,2)&amp;" ml","Error")))</f>
      </c>
      <c r="G116" t="s" s="73">
        <f>IF(T116="","",(C116-E116)/C116)</f>
      </c>
      <c r="H116" s="74"/>
      <c r="I116" s="75"/>
      <c r="J116" s="75"/>
      <c r="K116" s="75"/>
      <c r="L116" s="76"/>
      <c r="M116" s="74"/>
      <c r="N116" s="75"/>
      <c r="O116" s="75"/>
      <c r="P116" s="75"/>
      <c r="Q116" s="76"/>
      <c r="R116" t="s" s="77">
        <f>IF(H116="","",SUM(H116:Q116))</f>
      </c>
      <c r="S116" s="78">
        <f>IF(R116="",-5,AVERAGE((B$2-E116)/B$2*100,R116))</f>
        <v>-5</v>
      </c>
      <c r="T116" t="s" s="79">
        <f>IF(R116="","",IF(R116&gt;89,6,IF(R116&gt;79,5,IF(R116&gt;69,4,IF(R116&gt;54,3,IF(R116&gt;39,2,IF(R116&gt;29,1,0)))))))</f>
      </c>
    </row>
    <row r="117" ht="15" customHeight="1">
      <c r="A117" s="52">
        <f>A116+1</f>
        <v>106</v>
      </c>
      <c r="B117" s="53">
        <f>B116+1</f>
        <v>44862</v>
      </c>
      <c r="C117" t="s" s="80">
        <f>E116</f>
      </c>
      <c r="D117" s="54">
        <f>IF(C117="",-5,C117)</f>
        <v>-5</v>
      </c>
      <c r="E117" t="s" s="55">
        <f>IF(T117="","",IF(T117=0,C117,IF(T117=1,(C117*C$7),IF(T117=2,(C117*C$6),IF(T117=3,(C117*C$5),IF(T117=4,AVERAGE((C117*C$5),(C117*C$5),(C117*C$5),(C117*C$5),(C117-C$4)),IF(T117=5,(C117-C$4),IF(T117=6,(C117-1.5*C$4),"blue"))))))))</f>
      </c>
      <c r="F117" t="s" s="56">
        <f>IF(H117="","",IF(B$6="Dry",ROUND(E117/B$3*B$8,3)&amp;" grams",IF(B$6="Liquid",ROUND(E117/B$3*B$7,2)&amp;" ml","Error")))</f>
      </c>
      <c r="G117" t="s" s="57">
        <f>IF(T117="","",(C117-E117)/C117)</f>
      </c>
      <c r="H117" s="64"/>
      <c r="I117" s="65"/>
      <c r="J117" s="65"/>
      <c r="K117" s="65"/>
      <c r="L117" s="66"/>
      <c r="M117" s="64"/>
      <c r="N117" s="65"/>
      <c r="O117" s="65"/>
      <c r="P117" s="65"/>
      <c r="Q117" s="66"/>
      <c r="R117" t="s" s="61">
        <f>IF(H117="","",SUM(H117:Q117))</f>
      </c>
      <c r="S117" s="62">
        <f>IF(R117="",-5,AVERAGE((B$2-E117)/B$2*100,R117))</f>
        <v>-5</v>
      </c>
      <c r="T117" t="s" s="63">
        <f>IF(R117="","",IF(R117&gt;89,6,IF(R117&gt;79,5,IF(R117&gt;69,4,IF(R117&gt;54,3,IF(R117&gt;39,2,IF(R117&gt;29,1,0)))))))</f>
      </c>
    </row>
    <row r="118" ht="15" customHeight="1">
      <c r="A118" s="52">
        <f>A117+1</f>
        <v>107</v>
      </c>
      <c r="B118" s="53">
        <f>B117+1</f>
        <v>44863</v>
      </c>
      <c r="C118" t="s" s="80">
        <f>E117</f>
      </c>
      <c r="D118" s="54">
        <f>IF(C118="",-5,C118)</f>
        <v>-5</v>
      </c>
      <c r="E118" t="s" s="55">
        <f>IF(T118="","",IF(T118=0,C118,IF(T118=1,(C118*C$7),IF(T118=2,(C118*C$6),IF(T118=3,(C118*C$5),IF(T118=4,AVERAGE((C118*C$5),(C118*C$5),(C118*C$5),(C118*C$5),(C118-C$4)),IF(T118=5,(C118-C$4),IF(T118=6,(C118-1.5*C$4),"blue"))))))))</f>
      </c>
      <c r="F118" t="s" s="56">
        <f>IF(H118="","",IF(B$6="Dry",ROUND(E118/B$3*B$8,3)&amp;" grams",IF(B$6="Liquid",ROUND(E118/B$3*B$7,2)&amp;" ml","Error")))</f>
      </c>
      <c r="G118" t="s" s="57">
        <f>IF(T118="","",(C118-E118)/C118)</f>
      </c>
      <c r="H118" s="64"/>
      <c r="I118" s="65"/>
      <c r="J118" s="65"/>
      <c r="K118" s="65"/>
      <c r="L118" s="66"/>
      <c r="M118" s="64"/>
      <c r="N118" s="65"/>
      <c r="O118" s="65"/>
      <c r="P118" s="65"/>
      <c r="Q118" s="66"/>
      <c r="R118" t="s" s="61">
        <f>IF(H118="","",SUM(H118:Q118))</f>
      </c>
      <c r="S118" s="62">
        <f>IF(R118="",-5,AVERAGE((B$2-E118)/B$2*100,R118))</f>
        <v>-5</v>
      </c>
      <c r="T118" t="s" s="63">
        <f>IF(R118="","",IF(R118&gt;89,6,IF(R118&gt;79,5,IF(R118&gt;69,4,IF(R118&gt;54,3,IF(R118&gt;39,2,IF(R118&gt;29,1,0)))))))</f>
      </c>
    </row>
    <row r="119" ht="15" customHeight="1">
      <c r="A119" s="67">
        <f>A118+1</f>
        <v>108</v>
      </c>
      <c r="B119" s="68">
        <f>B118+1</f>
        <v>44864</v>
      </c>
      <c r="C119" t="s" s="69">
        <f>E118</f>
      </c>
      <c r="D119" s="70">
        <f>IF(C119="",-5,C119)</f>
        <v>-5</v>
      </c>
      <c r="E119" t="s" s="71">
        <f>IF(T119="","",IF(T119=0,C119,IF(T119=1,(C119*C$7),IF(T119=2,(C119*C$6),IF(T119=3,(C119*C$5),IF(T119=4,AVERAGE((C119*C$5),(C119*C$5),(C119*C$5),(C119*C$5),(C119-C$4)),IF(T119=5,(C119-C$4),IF(T119=6,(C119-1.5*C$4),"blue"))))))))</f>
      </c>
      <c r="F119" t="s" s="72">
        <f>IF(H119="","",IF(B$6="Dry",ROUND(E119/B$3*B$8,3)&amp;" grams",IF(B$6="Liquid",ROUND(E119/B$3*B$7,2)&amp;" ml","Error")))</f>
      </c>
      <c r="G119" t="s" s="73">
        <f>IF(T119="","",(C119-E119)/C119)</f>
      </c>
      <c r="H119" s="74"/>
      <c r="I119" s="75"/>
      <c r="J119" s="75"/>
      <c r="K119" s="75"/>
      <c r="L119" s="76"/>
      <c r="M119" s="74"/>
      <c r="N119" s="75"/>
      <c r="O119" s="75"/>
      <c r="P119" s="75"/>
      <c r="Q119" s="76"/>
      <c r="R119" t="s" s="77">
        <f>IF(H119="","",SUM(H119:Q119))</f>
      </c>
      <c r="S119" s="78">
        <f>IF(R119="",-5,AVERAGE((B$2-E119)/B$2*100,R119))</f>
        <v>-5</v>
      </c>
      <c r="T119" t="s" s="79">
        <f>IF(R119="","",IF(R119&gt;89,6,IF(R119&gt;79,5,IF(R119&gt;69,4,IF(R119&gt;54,3,IF(R119&gt;39,2,IF(R119&gt;29,1,0)))))))</f>
      </c>
    </row>
    <row r="120" ht="15" customHeight="1">
      <c r="A120" s="52">
        <f>A119+1</f>
        <v>109</v>
      </c>
      <c r="B120" s="53">
        <f>B119+1</f>
        <v>44865</v>
      </c>
      <c r="C120" t="s" s="80">
        <f>E119</f>
      </c>
      <c r="D120" s="54">
        <f>IF(C120="",-5,C120)</f>
        <v>-5</v>
      </c>
      <c r="E120" t="s" s="55">
        <f>IF(T120="","",IF(T120=0,C120,IF(T120=1,(C120*C$7),IF(T120=2,(C120*C$6),IF(T120=3,(C120*C$5),IF(T120=4,AVERAGE((C120*C$5),(C120*C$5),(C120*C$5),(C120*C$5),(C120-C$4)),IF(T120=5,(C120-C$4),IF(T120=6,(C120-1.5*C$4),"blue"))))))))</f>
      </c>
      <c r="F120" t="s" s="56">
        <f>IF(H120="","",IF(B$6="Dry",ROUND(E120/B$3*B$8,3)&amp;" grams",IF(B$6="Liquid",ROUND(E120/B$3*B$7,2)&amp;" ml","Error")))</f>
      </c>
      <c r="G120" t="s" s="57">
        <f>IF(T120="","",(C120-E120)/C120)</f>
      </c>
      <c r="H120" s="64"/>
      <c r="I120" s="65"/>
      <c r="J120" s="65"/>
      <c r="K120" s="65"/>
      <c r="L120" s="66"/>
      <c r="M120" s="64"/>
      <c r="N120" s="65"/>
      <c r="O120" s="65"/>
      <c r="P120" s="65"/>
      <c r="Q120" s="66"/>
      <c r="R120" t="s" s="61">
        <f>IF(H120="","",SUM(H120:Q120))</f>
      </c>
      <c r="S120" s="62">
        <f>IF(R120="",-5,AVERAGE((B$2-E120)/B$2*100,R120))</f>
        <v>-5</v>
      </c>
      <c r="T120" t="s" s="63">
        <f>IF(R120="","",IF(R120&gt;89,6,IF(R120&gt;79,5,IF(R120&gt;69,4,IF(R120&gt;54,3,IF(R120&gt;39,2,IF(R120&gt;29,1,0)))))))</f>
      </c>
    </row>
    <row r="121" ht="15" customHeight="1">
      <c r="A121" s="52">
        <f>A120+1</f>
        <v>110</v>
      </c>
      <c r="B121" s="53">
        <f>B120+1</f>
        <v>44866</v>
      </c>
      <c r="C121" t="s" s="80">
        <f>E120</f>
      </c>
      <c r="D121" s="54">
        <f>IF(C121="",-5,C121)</f>
        <v>-5</v>
      </c>
      <c r="E121" t="s" s="55">
        <f>IF(T121="","",IF(T121=0,C121,IF(T121=1,(C121*C$7),IF(T121=2,(C121*C$6),IF(T121=3,(C121*C$5),IF(T121=4,AVERAGE((C121*C$5),(C121*C$5),(C121*C$5),(C121*C$5),(C121-C$4)),IF(T121=5,(C121-C$4),IF(T121=6,(C121-1.5*C$4),"blue"))))))))</f>
      </c>
      <c r="F121" t="s" s="56">
        <f>IF(H121="","",IF(B$6="Dry",ROUND(E121/B$3*B$8,3)&amp;" grams",IF(B$6="Liquid",ROUND(E121/B$3*B$7,2)&amp;" ml","Error")))</f>
      </c>
      <c r="G121" t="s" s="57">
        <f>IF(T121="","",(C121-E121)/C121)</f>
      </c>
      <c r="H121" s="64"/>
      <c r="I121" s="65"/>
      <c r="J121" s="65"/>
      <c r="K121" s="65"/>
      <c r="L121" s="66"/>
      <c r="M121" s="64"/>
      <c r="N121" s="65"/>
      <c r="O121" s="65"/>
      <c r="P121" s="65"/>
      <c r="Q121" s="66"/>
      <c r="R121" t="s" s="61">
        <f>IF(H121="","",SUM(H121:Q121))</f>
      </c>
      <c r="S121" s="62">
        <f>IF(R121="",-5,AVERAGE((B$2-E121)/B$2*100,R121))</f>
        <v>-5</v>
      </c>
      <c r="T121" t="s" s="63">
        <f>IF(R121="","",IF(R121&gt;89,6,IF(R121&gt;79,5,IF(R121&gt;69,4,IF(R121&gt;54,3,IF(R121&gt;39,2,IF(R121&gt;29,1,0)))))))</f>
      </c>
    </row>
    <row r="122" ht="15" customHeight="1">
      <c r="A122" s="67">
        <f>A121+1</f>
        <v>111</v>
      </c>
      <c r="B122" s="68">
        <f>B121+1</f>
        <v>44867</v>
      </c>
      <c r="C122" t="s" s="69">
        <f>E121</f>
      </c>
      <c r="D122" s="70">
        <f>IF(C122="",-5,C122)</f>
        <v>-5</v>
      </c>
      <c r="E122" t="s" s="71">
        <f>IF(T122="","",IF(T122=0,C122,IF(T122=1,(C122*C$7),IF(T122=2,(C122*C$6),IF(T122=3,(C122*C$5),IF(T122=4,AVERAGE((C122*C$5),(C122*C$5),(C122*C$5),(C122*C$5),(C122-C$4)),IF(T122=5,(C122-C$4),IF(T122=6,(C122-1.5*C$4),"blue"))))))))</f>
      </c>
      <c r="F122" t="s" s="72">
        <f>IF(H122="","",IF(B$6="Dry",ROUND(E122/B$3*B$8,3)&amp;" grams",IF(B$6="Liquid",ROUND(E122/B$3*B$7,2)&amp;" ml","Error")))</f>
      </c>
      <c r="G122" t="s" s="73">
        <f>IF(T122="","",(C122-E122)/C122)</f>
      </c>
      <c r="H122" s="74"/>
      <c r="I122" s="75"/>
      <c r="J122" s="75"/>
      <c r="K122" s="75"/>
      <c r="L122" s="76"/>
      <c r="M122" s="74"/>
      <c r="N122" s="75"/>
      <c r="O122" s="75"/>
      <c r="P122" s="75"/>
      <c r="Q122" s="76"/>
      <c r="R122" t="s" s="77">
        <f>IF(H122="","",SUM(H122:Q122))</f>
      </c>
      <c r="S122" s="78">
        <f>IF(R122="",-5,AVERAGE((B$2-E122)/B$2*100,R122))</f>
        <v>-5</v>
      </c>
      <c r="T122" t="s" s="79">
        <f>IF(R122="","",IF(R122&gt;89,6,IF(R122&gt;79,5,IF(R122&gt;69,4,IF(R122&gt;54,3,IF(R122&gt;39,2,IF(R122&gt;29,1,0)))))))</f>
      </c>
    </row>
    <row r="123" ht="15" customHeight="1">
      <c r="A123" s="52">
        <f>A122+1</f>
        <v>112</v>
      </c>
      <c r="B123" s="53">
        <f>B122+1</f>
        <v>44868</v>
      </c>
      <c r="C123" t="s" s="80">
        <f>E122</f>
      </c>
      <c r="D123" s="54">
        <f>IF(C123="",-5,C123)</f>
        <v>-5</v>
      </c>
      <c r="E123" t="s" s="55">
        <f>IF(T123="","",IF(T123=0,C123,IF(T123=1,(C123*C$7),IF(T123=2,(C123*C$6),IF(T123=3,(C123*C$5),IF(T123=4,AVERAGE((C123*C$5),(C123*C$5),(C123*C$5),(C123*C$5),(C123-C$4)),IF(T123=5,(C123-C$4),IF(T123=6,(C123-1.5*C$4),"blue"))))))))</f>
      </c>
      <c r="F123" t="s" s="56">
        <f>IF(H123="","",IF(B$6="Dry",ROUND(E123/B$3*B$8,3)&amp;" grams",IF(B$6="Liquid",ROUND(E123/B$3*B$7,2)&amp;" ml","Error")))</f>
      </c>
      <c r="G123" t="s" s="57">
        <f>IF(T123="","",(C123-E123)/C123)</f>
      </c>
      <c r="H123" s="64"/>
      <c r="I123" s="65"/>
      <c r="J123" s="65"/>
      <c r="K123" s="65"/>
      <c r="L123" s="66"/>
      <c r="M123" s="64"/>
      <c r="N123" s="65"/>
      <c r="O123" s="65"/>
      <c r="P123" s="65"/>
      <c r="Q123" s="66"/>
      <c r="R123" t="s" s="61">
        <f>IF(H123="","",SUM(H123:Q123))</f>
      </c>
      <c r="S123" s="62">
        <f>IF(R123="",-5,AVERAGE((B$2-E123)/B$2*100,R123))</f>
        <v>-5</v>
      </c>
      <c r="T123" t="s" s="63">
        <f>IF(R123="","",IF(R123&gt;89,6,IF(R123&gt;79,5,IF(R123&gt;69,4,IF(R123&gt;54,3,IF(R123&gt;39,2,IF(R123&gt;29,1,0)))))))</f>
      </c>
    </row>
    <row r="124" ht="15" customHeight="1">
      <c r="A124" s="52">
        <f>A123+1</f>
        <v>113</v>
      </c>
      <c r="B124" s="53">
        <f>B123+1</f>
        <v>44869</v>
      </c>
      <c r="C124" t="s" s="80">
        <f>E123</f>
      </c>
      <c r="D124" s="54">
        <f>IF(C124="",-5,C124)</f>
        <v>-5</v>
      </c>
      <c r="E124" t="s" s="55">
        <f>IF(T124="","",IF(T124=0,C124,IF(T124=1,(C124*C$7),IF(T124=2,(C124*C$6),IF(T124=3,(C124*C$5),IF(T124=4,AVERAGE((C124*C$5),(C124*C$5),(C124*C$5),(C124*C$5),(C124-C$4)),IF(T124=5,(C124-C$4),IF(T124=6,(C124-1.5*C$4),"blue"))))))))</f>
      </c>
      <c r="F124" t="s" s="56">
        <f>IF(H124="","",IF(B$6="Dry",ROUND(E124/B$3*B$8,3)&amp;" grams",IF(B$6="Liquid",ROUND(E124/B$3*B$7,2)&amp;" ml","Error")))</f>
      </c>
      <c r="G124" t="s" s="57">
        <f>IF(T124="","",(C124-E124)/C124)</f>
      </c>
      <c r="H124" s="64"/>
      <c r="I124" s="65"/>
      <c r="J124" s="65"/>
      <c r="K124" s="65"/>
      <c r="L124" s="66"/>
      <c r="M124" s="64"/>
      <c r="N124" s="65"/>
      <c r="O124" s="65"/>
      <c r="P124" s="65"/>
      <c r="Q124" s="66"/>
      <c r="R124" t="s" s="61">
        <f>IF(H124="","",SUM(H124:Q124))</f>
      </c>
      <c r="S124" s="62">
        <f>IF(R124="",-5,AVERAGE((B$2-E124)/B$2*100,R124))</f>
        <v>-5</v>
      </c>
      <c r="T124" t="s" s="63">
        <f>IF(R124="","",IF(R124&gt;89,6,IF(R124&gt;79,5,IF(R124&gt;69,4,IF(R124&gt;54,3,IF(R124&gt;39,2,IF(R124&gt;29,1,0)))))))</f>
      </c>
    </row>
    <row r="125" ht="15" customHeight="1">
      <c r="A125" s="67">
        <f>A124+1</f>
        <v>114</v>
      </c>
      <c r="B125" s="68">
        <f>B124+1</f>
        <v>44870</v>
      </c>
      <c r="C125" t="s" s="69">
        <f>E124</f>
      </c>
      <c r="D125" s="70">
        <f>IF(C125="",-5,C125)</f>
        <v>-5</v>
      </c>
      <c r="E125" t="s" s="71">
        <f>IF(T125="","",IF(T125=0,C125,IF(T125=1,(C125*C$7),IF(T125=2,(C125*C$6),IF(T125=3,(C125*C$5),IF(T125=4,AVERAGE((C125*C$5),(C125*C$5),(C125*C$5),(C125*C$5),(C125-C$4)),IF(T125=5,(C125-C$4),IF(T125=6,(C125-1.5*C$4),"blue"))))))))</f>
      </c>
      <c r="F125" t="s" s="72">
        <f>IF(H125="","",IF(B$6="Dry",ROUND(E125/B$3*B$8,3)&amp;" grams",IF(B$6="Liquid",ROUND(E125/B$3*B$7,2)&amp;" ml","Error")))</f>
      </c>
      <c r="G125" t="s" s="73">
        <f>IF(T125="","",(C125-E125)/C125)</f>
      </c>
      <c r="H125" s="74"/>
      <c r="I125" s="75"/>
      <c r="J125" s="75"/>
      <c r="K125" s="75"/>
      <c r="L125" s="76"/>
      <c r="M125" s="74"/>
      <c r="N125" s="75"/>
      <c r="O125" s="75"/>
      <c r="P125" s="75"/>
      <c r="Q125" s="76"/>
      <c r="R125" t="s" s="77">
        <f>IF(H125="","",SUM(H125:Q125))</f>
      </c>
      <c r="S125" s="78">
        <f>IF(R125="",-5,AVERAGE((B$2-E125)/B$2*100,R125))</f>
        <v>-5</v>
      </c>
      <c r="T125" t="s" s="79">
        <f>IF(R125="","",IF(R125&gt;89,6,IF(R125&gt;79,5,IF(R125&gt;69,4,IF(R125&gt;54,3,IF(R125&gt;39,2,IF(R125&gt;29,1,0)))))))</f>
      </c>
    </row>
    <row r="126" ht="15" customHeight="1">
      <c r="A126" s="52">
        <f>A125+1</f>
        <v>115</v>
      </c>
      <c r="B126" s="53">
        <f>B125+1</f>
        <v>44871</v>
      </c>
      <c r="C126" t="s" s="80">
        <f>E125</f>
      </c>
      <c r="D126" s="54">
        <f>IF(C126="",-5,C126)</f>
        <v>-5</v>
      </c>
      <c r="E126" t="s" s="55">
        <f>IF(T126="","",IF(T126=0,C126,IF(T126=1,(C126*C$7),IF(T126=2,(C126*C$6),IF(T126=3,(C126*C$5),IF(T126=4,AVERAGE((C126*C$5),(C126*C$5),(C126*C$5),(C126*C$5),(C126-C$4)),IF(T126=5,(C126-C$4),IF(T126=6,(C126-1.5*C$4),"blue"))))))))</f>
      </c>
      <c r="F126" t="s" s="56">
        <f>IF(H126="","",IF(B$6="Dry",ROUND(E126/B$3*B$8,3)&amp;" grams",IF(B$6="Liquid",ROUND(E126/B$3*B$7,2)&amp;" ml","Error")))</f>
      </c>
      <c r="G126" t="s" s="57">
        <f>IF(T126="","",(C126-E126)/C126)</f>
      </c>
      <c r="H126" s="64"/>
      <c r="I126" s="65"/>
      <c r="J126" s="65"/>
      <c r="K126" s="65"/>
      <c r="L126" s="66"/>
      <c r="M126" s="64"/>
      <c r="N126" s="65"/>
      <c r="O126" s="65"/>
      <c r="P126" s="65"/>
      <c r="Q126" s="66"/>
      <c r="R126" t="s" s="61">
        <f>IF(H126="","",SUM(H126:Q126))</f>
      </c>
      <c r="S126" s="62">
        <f>IF(R126="",-5,AVERAGE((B$2-E126)/B$2*100,R126))</f>
        <v>-5</v>
      </c>
      <c r="T126" t="s" s="63">
        <f>IF(R126="","",IF(R126&gt;89,6,IF(R126&gt;79,5,IF(R126&gt;69,4,IF(R126&gt;54,3,IF(R126&gt;39,2,IF(R126&gt;29,1,0)))))))</f>
      </c>
    </row>
    <row r="127" ht="15" customHeight="1">
      <c r="A127" s="52">
        <f>A126+1</f>
        <v>116</v>
      </c>
      <c r="B127" s="53">
        <f>B126+1</f>
        <v>44872</v>
      </c>
      <c r="C127" t="s" s="80">
        <f>E126</f>
      </c>
      <c r="D127" s="54">
        <f>IF(C127="",-5,C127)</f>
        <v>-5</v>
      </c>
      <c r="E127" t="s" s="55">
        <f>IF(T127="","",IF(T127=0,C127,IF(T127=1,(C127*C$7),IF(T127=2,(C127*C$6),IF(T127=3,(C127*C$5),IF(T127=4,AVERAGE((C127*C$5),(C127*C$5),(C127*C$5),(C127*C$5),(C127-C$4)),IF(T127=5,(C127-C$4),IF(T127=6,(C127-1.5*C$4),"blue"))))))))</f>
      </c>
      <c r="F127" t="s" s="56">
        <f>IF(H127="","",IF(B$6="Dry",ROUND(E127/B$3*B$8,3)&amp;" grams",IF(B$6="Liquid",ROUND(E127/B$3*B$7,2)&amp;" ml","Error")))</f>
      </c>
      <c r="G127" t="s" s="57">
        <f>IF(T127="","",(C127-E127)/C127)</f>
      </c>
      <c r="H127" s="64"/>
      <c r="I127" s="65"/>
      <c r="J127" s="65"/>
      <c r="K127" s="65"/>
      <c r="L127" s="66"/>
      <c r="M127" s="64"/>
      <c r="N127" s="65"/>
      <c r="O127" s="65"/>
      <c r="P127" s="65"/>
      <c r="Q127" s="66"/>
      <c r="R127" t="s" s="61">
        <f>IF(H127="","",SUM(H127:Q127))</f>
      </c>
      <c r="S127" s="62">
        <f>IF(R127="",-5,AVERAGE((B$2-E127)/B$2*100,R127))</f>
        <v>-5</v>
      </c>
      <c r="T127" t="s" s="63">
        <f>IF(R127="","",IF(R127&gt;89,6,IF(R127&gt;79,5,IF(R127&gt;69,4,IF(R127&gt;54,3,IF(R127&gt;39,2,IF(R127&gt;29,1,0)))))))</f>
      </c>
    </row>
    <row r="128" ht="15" customHeight="1">
      <c r="A128" s="67">
        <f>A127+1</f>
        <v>117</v>
      </c>
      <c r="B128" s="68">
        <f>B127+1</f>
        <v>44873</v>
      </c>
      <c r="C128" t="s" s="69">
        <f>E127</f>
      </c>
      <c r="D128" s="70">
        <f>IF(C128="",-5,C128)</f>
        <v>-5</v>
      </c>
      <c r="E128" t="s" s="71">
        <f>IF(T128="","",IF(T128=0,C128,IF(T128=1,(C128*C$7),IF(T128=2,(C128*C$6),IF(T128=3,(C128*C$5),IF(T128=4,AVERAGE((C128*C$5),(C128*C$5),(C128*C$5),(C128*C$5),(C128-C$4)),IF(T128=5,(C128-C$4),IF(T128=6,(C128-1.5*C$4),"blue"))))))))</f>
      </c>
      <c r="F128" t="s" s="72">
        <f>IF(H128="","",IF(B$6="Dry",ROUND(E128/B$3*B$8,3)&amp;" grams",IF(B$6="Liquid",ROUND(E128/B$3*B$7,2)&amp;" ml","Error")))</f>
      </c>
      <c r="G128" t="s" s="73">
        <f>IF(T128="","",(C128-E128)/C128)</f>
      </c>
      <c r="H128" s="74"/>
      <c r="I128" s="75"/>
      <c r="J128" s="75"/>
      <c r="K128" s="75"/>
      <c r="L128" s="76"/>
      <c r="M128" s="74"/>
      <c r="N128" s="75"/>
      <c r="O128" s="75"/>
      <c r="P128" s="75"/>
      <c r="Q128" s="76"/>
      <c r="R128" t="s" s="77">
        <f>IF(H128="","",SUM(H128:Q128))</f>
      </c>
      <c r="S128" s="78">
        <f>IF(R128="",-5,AVERAGE((B$2-E128)/B$2*100,R128))</f>
        <v>-5</v>
      </c>
      <c r="T128" t="s" s="79">
        <f>IF(R128="","",IF(R128&gt;89,6,IF(R128&gt;79,5,IF(R128&gt;69,4,IF(R128&gt;54,3,IF(R128&gt;39,2,IF(R128&gt;29,1,0)))))))</f>
      </c>
    </row>
    <row r="129" ht="15" customHeight="1">
      <c r="A129" s="52">
        <f>A128+1</f>
        <v>118</v>
      </c>
      <c r="B129" s="53">
        <f>B128+1</f>
        <v>44874</v>
      </c>
      <c r="C129" t="s" s="80">
        <f>E128</f>
      </c>
      <c r="D129" s="54">
        <f>IF(C129="",-5,C129)</f>
        <v>-5</v>
      </c>
      <c r="E129" t="s" s="55">
        <f>IF(T129="","",IF(T129=0,C129,IF(T129=1,(C129*C$7),IF(T129=2,(C129*C$6),IF(T129=3,(C129*C$5),IF(T129=4,AVERAGE((C129*C$5),(C129*C$5),(C129*C$5),(C129*C$5),(C129-C$4)),IF(T129=5,(C129-C$4),IF(T129=6,(C129-1.5*C$4),"blue"))))))))</f>
      </c>
      <c r="F129" t="s" s="56">
        <f>IF(H129="","",IF(B$6="Dry",ROUND(E129/B$3*B$8,3)&amp;" grams",IF(B$6="Liquid",ROUND(E129/B$3*B$7,2)&amp;" ml","Error")))</f>
      </c>
      <c r="G129" t="s" s="57">
        <f>IF(T129="","",(C129-E129)/C129)</f>
      </c>
      <c r="H129" s="64"/>
      <c r="I129" s="65"/>
      <c r="J129" s="65"/>
      <c r="K129" s="65"/>
      <c r="L129" s="66"/>
      <c r="M129" s="64"/>
      <c r="N129" s="65"/>
      <c r="O129" s="65"/>
      <c r="P129" s="65"/>
      <c r="Q129" s="66"/>
      <c r="R129" t="s" s="61">
        <f>IF(H129="","",SUM(H129:Q129))</f>
      </c>
      <c r="S129" s="62">
        <f>IF(R129="",-5,AVERAGE((B$2-E129)/B$2*100,R129))</f>
        <v>-5</v>
      </c>
      <c r="T129" t="s" s="63">
        <f>IF(R129="","",IF(R129&gt;89,6,IF(R129&gt;79,5,IF(R129&gt;69,4,IF(R129&gt;54,3,IF(R129&gt;39,2,IF(R129&gt;29,1,0)))))))</f>
      </c>
    </row>
    <row r="130" ht="15" customHeight="1">
      <c r="A130" s="52">
        <f>A129+1</f>
        <v>119</v>
      </c>
      <c r="B130" s="53">
        <f>B129+1</f>
        <v>44875</v>
      </c>
      <c r="C130" t="s" s="80">
        <f>E129</f>
      </c>
      <c r="D130" s="54">
        <f>IF(C130="",-5,C130)</f>
        <v>-5</v>
      </c>
      <c r="E130" t="s" s="55">
        <f>IF(T130="","",IF(T130=0,C130,IF(T130=1,(C130*C$7),IF(T130=2,(C130*C$6),IF(T130=3,(C130*C$5),IF(T130=4,AVERAGE((C130*C$5),(C130*C$5),(C130*C$5),(C130*C$5),(C130-C$4)),IF(T130=5,(C130-C$4),IF(T130=6,(C130-1.5*C$4),"blue"))))))))</f>
      </c>
      <c r="F130" t="s" s="56">
        <f>IF(H130="","",IF(B$6="Dry",ROUND(E130/B$3*B$8,3)&amp;" grams",IF(B$6="Liquid",ROUND(E130/B$3*B$7,2)&amp;" ml","Error")))</f>
      </c>
      <c r="G130" t="s" s="57">
        <f>IF(T130="","",(C130-E130)/C130)</f>
      </c>
      <c r="H130" s="64"/>
      <c r="I130" s="65"/>
      <c r="J130" s="65"/>
      <c r="K130" s="65"/>
      <c r="L130" s="66"/>
      <c r="M130" s="64"/>
      <c r="N130" s="65"/>
      <c r="O130" s="65"/>
      <c r="P130" s="65"/>
      <c r="Q130" s="66"/>
      <c r="R130" t="s" s="61">
        <f>IF(H130="","",SUM(H130:Q130))</f>
      </c>
      <c r="S130" s="62">
        <f>IF(R130="",-5,AVERAGE((B$2-E130)/B$2*100,R130))</f>
        <v>-5</v>
      </c>
      <c r="T130" t="s" s="63">
        <f>IF(R130="","",IF(R130&gt;89,6,IF(R130&gt;79,5,IF(R130&gt;69,4,IF(R130&gt;54,3,IF(R130&gt;39,2,IF(R130&gt;29,1,0)))))))</f>
      </c>
    </row>
    <row r="131" ht="15" customHeight="1">
      <c r="A131" s="67">
        <f>A130+1</f>
        <v>120</v>
      </c>
      <c r="B131" s="68">
        <f>B130+1</f>
        <v>44876</v>
      </c>
      <c r="C131" t="s" s="69">
        <f>E130</f>
      </c>
      <c r="D131" s="70">
        <f>IF(C131="",-5,C131)</f>
        <v>-5</v>
      </c>
      <c r="E131" t="s" s="71">
        <f>IF(T131="","",IF(T131=0,C131,IF(T131=1,(C131*C$7),IF(T131=2,(C131*C$6),IF(T131=3,(C131*C$5),IF(T131=4,AVERAGE((C131*C$5),(C131*C$5),(C131*C$5),(C131*C$5),(C131-C$4)),IF(T131=5,(C131-C$4),IF(T131=6,(C131-1.5*C$4),"blue"))))))))</f>
      </c>
      <c r="F131" t="s" s="72">
        <f>IF(H131="","",IF(B$6="Dry",ROUND(E131/B$3*B$8,3)&amp;" grams",IF(B$6="Liquid",ROUND(E131/B$3*B$7,2)&amp;" ml","Error")))</f>
      </c>
      <c r="G131" t="s" s="73">
        <f>IF(T131="","",(C131-E131)/C131)</f>
      </c>
      <c r="H131" s="74"/>
      <c r="I131" s="75"/>
      <c r="J131" s="75"/>
      <c r="K131" s="75"/>
      <c r="L131" s="76"/>
      <c r="M131" s="74"/>
      <c r="N131" s="75"/>
      <c r="O131" s="75"/>
      <c r="P131" s="75"/>
      <c r="Q131" s="76"/>
      <c r="R131" t="s" s="77">
        <f>IF(H131="","",SUM(H131:Q131))</f>
      </c>
      <c r="S131" s="78">
        <f>IF(R131="",-5,AVERAGE((B$2-E131)/B$2*100,R131))</f>
        <v>-5</v>
      </c>
      <c r="T131" t="s" s="79">
        <f>IF(R131="","",IF(R131&gt;89,6,IF(R131&gt;79,5,IF(R131&gt;69,4,IF(R131&gt;54,3,IF(R131&gt;39,2,IF(R131&gt;29,1,0)))))))</f>
      </c>
    </row>
    <row r="132" ht="15" customHeight="1">
      <c r="A132" s="52">
        <f>A131+1</f>
        <v>121</v>
      </c>
      <c r="B132" s="53">
        <f>B131+1</f>
        <v>44877</v>
      </c>
      <c r="C132" t="s" s="80">
        <f>E131</f>
      </c>
      <c r="D132" s="54">
        <f>IF(C132="",-5,C132)</f>
        <v>-5</v>
      </c>
      <c r="E132" t="s" s="55">
        <f>IF(T132="","",IF(T132=0,C132,IF(T132=1,(C132*C$7),IF(T132=2,(C132*C$6),IF(T132=3,(C132*C$5),IF(T132=4,AVERAGE((C132*C$5),(C132*C$5),(C132*C$5),(C132*C$5),(C132-C$4)),IF(T132=5,(C132-C$4),IF(T132=6,(C132-1.5*C$4),"blue"))))))))</f>
      </c>
      <c r="F132" t="s" s="56">
        <f>IF(H132="","",IF(B$6="Dry",ROUND(E132/B$3*B$8,3)&amp;" grams",IF(B$6="Liquid",ROUND(E132/B$3*B$7,2)&amp;" ml","Error")))</f>
      </c>
      <c r="G132" t="s" s="57">
        <f>IF(T132="","",(C132-E132)/C132)</f>
      </c>
      <c r="H132" s="64"/>
      <c r="I132" s="65"/>
      <c r="J132" s="65"/>
      <c r="K132" s="65"/>
      <c r="L132" s="66"/>
      <c r="M132" s="64"/>
      <c r="N132" s="65"/>
      <c r="O132" s="65"/>
      <c r="P132" s="65"/>
      <c r="Q132" s="66"/>
      <c r="R132" t="s" s="61">
        <f>IF(H132="","",SUM(H132:Q132))</f>
      </c>
      <c r="S132" s="62">
        <f>IF(R132="",-5,AVERAGE((B$2-E132)/B$2*100,R132))</f>
        <v>-5</v>
      </c>
      <c r="T132" t="s" s="63">
        <f>IF(R132="","",IF(R132&gt;89,6,IF(R132&gt;79,5,IF(R132&gt;69,4,IF(R132&gt;54,3,IF(R132&gt;39,2,IF(R132&gt;29,1,0)))))))</f>
      </c>
    </row>
    <row r="133" ht="15" customHeight="1">
      <c r="A133" s="52">
        <f>A132+1</f>
        <v>122</v>
      </c>
      <c r="B133" s="53">
        <f>B132+1</f>
        <v>44878</v>
      </c>
      <c r="C133" t="s" s="80">
        <f>E132</f>
      </c>
      <c r="D133" s="54">
        <f>IF(C133="",-5,C133)</f>
        <v>-5</v>
      </c>
      <c r="E133" t="s" s="55">
        <f>IF(T133="","",IF(T133=0,C133,IF(T133=1,(C133*C$7),IF(T133=2,(C133*C$6),IF(T133=3,(C133*C$5),IF(T133=4,AVERAGE((C133*C$5),(C133*C$5),(C133*C$5),(C133*C$5),(C133-C$4)),IF(T133=5,(C133-C$4),IF(T133=6,(C133-1.5*C$4),"blue"))))))))</f>
      </c>
      <c r="F133" t="s" s="56">
        <f>IF(H133="","",IF(B$6="Dry",ROUND(E133/B$3*B$8,3)&amp;" grams",IF(B$6="Liquid",ROUND(E133/B$3*B$7,2)&amp;" ml","Error")))</f>
      </c>
      <c r="G133" t="s" s="57">
        <f>IF(T133="","",(C133-E133)/C133)</f>
      </c>
      <c r="H133" s="64"/>
      <c r="I133" s="65"/>
      <c r="J133" s="65"/>
      <c r="K133" s="65"/>
      <c r="L133" s="66"/>
      <c r="M133" s="64"/>
      <c r="N133" s="65"/>
      <c r="O133" s="65"/>
      <c r="P133" s="65"/>
      <c r="Q133" s="66"/>
      <c r="R133" t="s" s="61">
        <f>IF(H133="","",SUM(H133:Q133))</f>
      </c>
      <c r="S133" s="62">
        <f>IF(R133="",-5,AVERAGE((B$2-E133)/B$2*100,R133))</f>
        <v>-5</v>
      </c>
      <c r="T133" t="s" s="63">
        <f>IF(R133="","",IF(R133&gt;89,6,IF(R133&gt;79,5,IF(R133&gt;69,4,IF(R133&gt;54,3,IF(R133&gt;39,2,IF(R133&gt;29,1,0)))))))</f>
      </c>
    </row>
    <row r="134" ht="15" customHeight="1">
      <c r="A134" s="67">
        <f>A133+1</f>
        <v>123</v>
      </c>
      <c r="B134" s="68">
        <f>B133+1</f>
        <v>44879</v>
      </c>
      <c r="C134" t="s" s="69">
        <f>E133</f>
      </c>
      <c r="D134" s="70">
        <f>IF(C134="",-5,C134)</f>
        <v>-5</v>
      </c>
      <c r="E134" t="s" s="71">
        <f>IF(T134="","",IF(T134=0,C134,IF(T134=1,(C134*C$7),IF(T134=2,(C134*C$6),IF(T134=3,(C134*C$5),IF(T134=4,AVERAGE((C134*C$5),(C134*C$5),(C134*C$5),(C134*C$5),(C134-C$4)),IF(T134=5,(C134-C$4),IF(T134=6,(C134-1.5*C$4),"blue"))))))))</f>
      </c>
      <c r="F134" t="s" s="72">
        <f>IF(H134="","",IF(B$6="Dry",ROUND(E134/B$3*B$8,3)&amp;" grams",IF(B$6="Liquid",ROUND(E134/B$3*B$7,2)&amp;" ml","Error")))</f>
      </c>
      <c r="G134" t="s" s="73">
        <f>IF(T134="","",(C134-E134)/C134)</f>
      </c>
      <c r="H134" s="74"/>
      <c r="I134" s="75"/>
      <c r="J134" s="75"/>
      <c r="K134" s="75"/>
      <c r="L134" s="76"/>
      <c r="M134" s="74"/>
      <c r="N134" s="75"/>
      <c r="O134" s="75"/>
      <c r="P134" s="75"/>
      <c r="Q134" s="76"/>
      <c r="R134" t="s" s="77">
        <f>IF(H134="","",SUM(H134:Q134))</f>
      </c>
      <c r="S134" s="78">
        <f>IF(R134="",-5,AVERAGE((B$2-E134)/B$2*100,R134))</f>
        <v>-5</v>
      </c>
      <c r="T134" t="s" s="79">
        <f>IF(R134="","",IF(R134&gt;89,6,IF(R134&gt;79,5,IF(R134&gt;69,4,IF(R134&gt;54,3,IF(R134&gt;39,2,IF(R134&gt;29,1,0)))))))</f>
      </c>
    </row>
    <row r="135" ht="15" customHeight="1">
      <c r="A135" s="52">
        <f>A134+1</f>
        <v>124</v>
      </c>
      <c r="B135" s="53">
        <f>B134+1</f>
        <v>44880</v>
      </c>
      <c r="C135" t="s" s="80">
        <f>E134</f>
      </c>
      <c r="D135" s="54">
        <f>IF(C135="",-5,C135)</f>
        <v>-5</v>
      </c>
      <c r="E135" t="s" s="55">
        <f>IF(T135="","",IF(T135=0,C135,IF(T135=1,(C135*C$7),IF(T135=2,(C135*C$6),IF(T135=3,(C135*C$5),IF(T135=4,AVERAGE((C135*C$5),(C135*C$5),(C135*C$5),(C135*C$5),(C135-C$4)),IF(T135=5,(C135-C$4),IF(T135=6,(C135-1.5*C$4),"blue"))))))))</f>
      </c>
      <c r="F135" t="s" s="56">
        <f>IF(H135="","",IF(B$6="Dry",ROUND(E135/B$3*B$8,3)&amp;" grams",IF(B$6="Liquid",ROUND(E135/B$3*B$7,2)&amp;" ml","Error")))</f>
      </c>
      <c r="G135" t="s" s="57">
        <f>IF(T135="","",(C135-E135)/C135)</f>
      </c>
      <c r="H135" s="64"/>
      <c r="I135" s="65"/>
      <c r="J135" s="65"/>
      <c r="K135" s="65"/>
      <c r="L135" s="66"/>
      <c r="M135" s="64"/>
      <c r="N135" s="65"/>
      <c r="O135" s="65"/>
      <c r="P135" s="65"/>
      <c r="Q135" s="66"/>
      <c r="R135" t="s" s="61">
        <f>IF(H135="","",SUM(H135:Q135))</f>
      </c>
      <c r="S135" s="62">
        <f>IF(R135="",-5,AVERAGE((B$2-E135)/B$2*100,R135))</f>
        <v>-5</v>
      </c>
      <c r="T135" t="s" s="63">
        <f>IF(R135="","",IF(R135&gt;89,6,IF(R135&gt;79,5,IF(R135&gt;69,4,IF(R135&gt;54,3,IF(R135&gt;39,2,IF(R135&gt;29,1,0)))))))</f>
      </c>
    </row>
    <row r="136" ht="15" customHeight="1">
      <c r="A136" s="52">
        <f>A135+1</f>
        <v>125</v>
      </c>
      <c r="B136" s="53">
        <f>B135+1</f>
        <v>44881</v>
      </c>
      <c r="C136" t="s" s="80">
        <f>E135</f>
      </c>
      <c r="D136" s="54">
        <f>IF(C136="",-5,C136)</f>
        <v>-5</v>
      </c>
      <c r="E136" t="s" s="55">
        <f>IF(T136="","",IF(T136=0,C136,IF(T136=1,(C136*C$7),IF(T136=2,(C136*C$6),IF(T136=3,(C136*C$5),IF(T136=4,AVERAGE((C136*C$5),(C136*C$5),(C136*C$5),(C136*C$5),(C136-C$4)),IF(T136=5,(C136-C$4),IF(T136=6,(C136-1.5*C$4),"blue"))))))))</f>
      </c>
      <c r="F136" t="s" s="56">
        <f>IF(H136="","",IF(B$6="Dry",ROUND(E136/B$3*B$8,3)&amp;" grams",IF(B$6="Liquid",ROUND(E136/B$3*B$7,2)&amp;" ml","Error")))</f>
      </c>
      <c r="G136" t="s" s="57">
        <f>IF(T136="","",(C136-E136)/C136)</f>
      </c>
      <c r="H136" s="64"/>
      <c r="I136" s="65"/>
      <c r="J136" s="65"/>
      <c r="K136" s="65"/>
      <c r="L136" s="66"/>
      <c r="M136" s="64"/>
      <c r="N136" s="65"/>
      <c r="O136" s="65"/>
      <c r="P136" s="65"/>
      <c r="Q136" s="66"/>
      <c r="R136" t="s" s="61">
        <f>IF(H136="","",SUM(H136:Q136))</f>
      </c>
      <c r="S136" s="62">
        <f>IF(R136="",-5,AVERAGE((B$2-E136)/B$2*100,R136))</f>
        <v>-5</v>
      </c>
      <c r="T136" t="s" s="63">
        <f>IF(R136="","",IF(R136&gt;89,6,IF(R136&gt;79,5,IF(R136&gt;69,4,IF(R136&gt;54,3,IF(R136&gt;39,2,IF(R136&gt;29,1,0)))))))</f>
      </c>
    </row>
    <row r="137" ht="15" customHeight="1">
      <c r="A137" s="67">
        <f>A136+1</f>
        <v>126</v>
      </c>
      <c r="B137" s="68">
        <f>B136+1</f>
        <v>44882</v>
      </c>
      <c r="C137" t="s" s="69">
        <f>E136</f>
      </c>
      <c r="D137" s="70">
        <f>IF(C137="",-5,C137)</f>
        <v>-5</v>
      </c>
      <c r="E137" t="s" s="71">
        <f>IF(T137="","",IF(T137=0,C137,IF(T137=1,(C137*C$7),IF(T137=2,(C137*C$6),IF(T137=3,(C137*C$5),IF(T137=4,AVERAGE((C137*C$5),(C137*C$5),(C137*C$5),(C137*C$5),(C137-C$4)),IF(T137=5,(C137-C$4),IF(T137=6,(C137-1.5*C$4),"blue"))))))))</f>
      </c>
      <c r="F137" t="s" s="72">
        <f>IF(H137="","",IF(B$6="Dry",ROUND(E137/B$3*B$8,3)&amp;" grams",IF(B$6="Liquid",ROUND(E137/B$3*B$7,2)&amp;" ml","Error")))</f>
      </c>
      <c r="G137" t="s" s="73">
        <f>IF(T137="","",(C137-E137)/C137)</f>
      </c>
      <c r="H137" s="74"/>
      <c r="I137" s="75"/>
      <c r="J137" s="75"/>
      <c r="K137" s="75"/>
      <c r="L137" s="76"/>
      <c r="M137" s="74"/>
      <c r="N137" s="75"/>
      <c r="O137" s="75"/>
      <c r="P137" s="75"/>
      <c r="Q137" s="76"/>
      <c r="R137" t="s" s="77">
        <f>IF(H137="","",SUM(H137:Q137))</f>
      </c>
      <c r="S137" s="78">
        <f>IF(R137="",-5,AVERAGE((B$2-E137)/B$2*100,R137))</f>
        <v>-5</v>
      </c>
      <c r="T137" t="s" s="79">
        <f>IF(R137="","",IF(R137&gt;89,6,IF(R137&gt;79,5,IF(R137&gt;69,4,IF(R137&gt;54,3,IF(R137&gt;39,2,IF(R137&gt;29,1,0)))))))</f>
      </c>
    </row>
    <row r="138" ht="15" customHeight="1">
      <c r="A138" s="52">
        <f>A137+1</f>
        <v>127</v>
      </c>
      <c r="B138" s="53">
        <f>B137+1</f>
        <v>44883</v>
      </c>
      <c r="C138" t="s" s="80">
        <f>E137</f>
      </c>
      <c r="D138" s="54">
        <f>IF(C138="",-5,C138)</f>
        <v>-5</v>
      </c>
      <c r="E138" t="s" s="55">
        <f>IF(T138="","",IF(T138=0,C138,IF(T138=1,(C138*C$7),IF(T138=2,(C138*C$6),IF(T138=3,(C138*C$5),IF(T138=4,AVERAGE((C138*C$5),(C138*C$5),(C138*C$5),(C138*C$5),(C138-C$4)),IF(T138=5,(C138-C$4),IF(T138=6,(C138-1.5*C$4),"blue"))))))))</f>
      </c>
      <c r="F138" t="s" s="56">
        <f>IF(H138="","",IF(B$6="Dry",ROUND(E138/B$3*B$8,3)&amp;" grams",IF(B$6="Liquid",ROUND(E138/B$3*B$7,2)&amp;" ml","Error")))</f>
      </c>
      <c r="G138" t="s" s="57">
        <f>IF(T138="","",(C138-E138)/C138)</f>
      </c>
      <c r="H138" s="64"/>
      <c r="I138" s="65"/>
      <c r="J138" s="65"/>
      <c r="K138" s="65"/>
      <c r="L138" s="66"/>
      <c r="M138" s="64"/>
      <c r="N138" s="65"/>
      <c r="O138" s="65"/>
      <c r="P138" s="65"/>
      <c r="Q138" s="66"/>
      <c r="R138" t="s" s="61">
        <f>IF(H138="","",SUM(H138:Q138))</f>
      </c>
      <c r="S138" s="62">
        <f>IF(R138="",-5,AVERAGE((B$2-E138)/B$2*100,R138))</f>
        <v>-5</v>
      </c>
      <c r="T138" t="s" s="63">
        <f>IF(R138="","",IF(R138&gt;89,6,IF(R138&gt;79,5,IF(R138&gt;69,4,IF(R138&gt;54,3,IF(R138&gt;39,2,IF(R138&gt;29,1,0)))))))</f>
      </c>
    </row>
    <row r="139" ht="15" customHeight="1">
      <c r="A139" s="52">
        <f>A138+1</f>
        <v>128</v>
      </c>
      <c r="B139" s="53">
        <f>B138+1</f>
        <v>44884</v>
      </c>
      <c r="C139" t="s" s="80">
        <f>E138</f>
      </c>
      <c r="D139" s="54">
        <f>IF(C139="",-5,C139)</f>
        <v>-5</v>
      </c>
      <c r="E139" t="s" s="55">
        <f>IF(T139="","",IF(T139=0,C139,IF(T139=1,(C139*C$7),IF(T139=2,(C139*C$6),IF(T139=3,(C139*C$5),IF(T139=4,AVERAGE((C139*C$5),(C139*C$5),(C139*C$5),(C139*C$5),(C139-C$4)),IF(T139=5,(C139-C$4),IF(T139=6,(C139-1.5*C$4),"blue"))))))))</f>
      </c>
      <c r="F139" t="s" s="56">
        <f>IF(H139="","",IF(B$6="Dry",ROUND(E139/B$3*B$8,3)&amp;" grams",IF(B$6="Liquid",ROUND(E139/B$3*B$7,2)&amp;" ml","Error")))</f>
      </c>
      <c r="G139" t="s" s="57">
        <f>IF(T139="","",(C139-E139)/C139)</f>
      </c>
      <c r="H139" s="64"/>
      <c r="I139" s="65"/>
      <c r="J139" s="65"/>
      <c r="K139" s="65"/>
      <c r="L139" s="66"/>
      <c r="M139" s="64"/>
      <c r="N139" s="65"/>
      <c r="O139" s="65"/>
      <c r="P139" s="65"/>
      <c r="Q139" s="66"/>
      <c r="R139" t="s" s="61">
        <f>IF(H139="","",SUM(H139:Q139))</f>
      </c>
      <c r="S139" s="62">
        <f>IF(R139="",-5,AVERAGE((B$2-E139)/B$2*100,R139))</f>
        <v>-5</v>
      </c>
      <c r="T139" t="s" s="63">
        <f>IF(R139="","",IF(R139&gt;89,6,IF(R139&gt;79,5,IF(R139&gt;69,4,IF(R139&gt;54,3,IF(R139&gt;39,2,IF(R139&gt;29,1,0)))))))</f>
      </c>
    </row>
    <row r="140" ht="15" customHeight="1">
      <c r="A140" s="67">
        <f>A139+1</f>
        <v>129</v>
      </c>
      <c r="B140" s="68">
        <f>B139+1</f>
        <v>44885</v>
      </c>
      <c r="C140" t="s" s="69">
        <f>E139</f>
      </c>
      <c r="D140" s="70">
        <f>IF(C140="",-5,C140)</f>
        <v>-5</v>
      </c>
      <c r="E140" t="s" s="71">
        <f>IF(T140="","",IF(T140=0,C140,IF(T140=1,(C140*C$7),IF(T140=2,(C140*C$6),IF(T140=3,(C140*C$5),IF(T140=4,AVERAGE((C140*C$5),(C140*C$5),(C140*C$5),(C140*C$5),(C140-C$4)),IF(T140=5,(C140-C$4),IF(T140=6,(C140-1.5*C$4),"blue"))))))))</f>
      </c>
      <c r="F140" t="s" s="72">
        <f>IF(H140="","",IF(B$6="Dry",ROUND(E140/B$3*B$8,3)&amp;" grams",IF(B$6="Liquid",ROUND(E140/B$3*B$7,2)&amp;" ml","Error")))</f>
      </c>
      <c r="G140" t="s" s="73">
        <f>IF(T140="","",(C140-E140)/C140)</f>
      </c>
      <c r="H140" s="74"/>
      <c r="I140" s="75"/>
      <c r="J140" s="75"/>
      <c r="K140" s="75"/>
      <c r="L140" s="76"/>
      <c r="M140" s="74"/>
      <c r="N140" s="75"/>
      <c r="O140" s="75"/>
      <c r="P140" s="75"/>
      <c r="Q140" s="76"/>
      <c r="R140" t="s" s="77">
        <f>IF(H140="","",SUM(H140:Q140))</f>
      </c>
      <c r="S140" s="78">
        <f>IF(R140="",-5,AVERAGE((B$2-E140)/B$2*100,R140))</f>
        <v>-5</v>
      </c>
      <c r="T140" t="s" s="79">
        <f>IF(R140="","",IF(R140&gt;89,6,IF(R140&gt;79,5,IF(R140&gt;69,4,IF(R140&gt;54,3,IF(R140&gt;39,2,IF(R140&gt;29,1,0)))))))</f>
      </c>
    </row>
    <row r="141" ht="15" customHeight="1">
      <c r="A141" s="52">
        <f>A140+1</f>
        <v>130</v>
      </c>
      <c r="B141" s="53">
        <f>B140+1</f>
        <v>44886</v>
      </c>
      <c r="C141" t="s" s="80">
        <f>E140</f>
      </c>
      <c r="D141" s="54">
        <f>IF(C141="",-5,C141)</f>
        <v>-5</v>
      </c>
      <c r="E141" t="s" s="55">
        <f>IF(T141="","",IF(T141=0,C141,IF(T141=1,(C141*C$7),IF(T141=2,(C141*C$6),IF(T141=3,(C141*C$5),IF(T141=4,AVERAGE((C141*C$5),(C141*C$5),(C141*C$5),(C141*C$5),(C141-C$4)),IF(T141=5,(C141-C$4),IF(T141=6,(C141-1.5*C$4),"blue"))))))))</f>
      </c>
      <c r="F141" t="s" s="56">
        <f>IF(H141="","",IF(B$6="Dry",ROUND(E141/B$3*B$8,3)&amp;" grams",IF(B$6="Liquid",ROUND(E141/B$3*B$7,2)&amp;" ml","Error")))</f>
      </c>
      <c r="G141" t="s" s="57">
        <f>IF(T141="","",(C141-E141)/C141)</f>
      </c>
      <c r="H141" s="64"/>
      <c r="I141" s="65"/>
      <c r="J141" s="65"/>
      <c r="K141" s="65"/>
      <c r="L141" s="66"/>
      <c r="M141" s="64"/>
      <c r="N141" s="65"/>
      <c r="O141" s="65"/>
      <c r="P141" s="65"/>
      <c r="Q141" s="66"/>
      <c r="R141" t="s" s="61">
        <f>IF(H141="","",SUM(H141:Q141))</f>
      </c>
      <c r="S141" s="62">
        <f>IF(R141="",-5,AVERAGE((B$2-E141)/B$2*100,R141))</f>
        <v>-5</v>
      </c>
      <c r="T141" t="s" s="63">
        <f>IF(R141="","",IF(R141&gt;89,6,IF(R141&gt;79,5,IF(R141&gt;69,4,IF(R141&gt;54,3,IF(R141&gt;39,2,IF(R141&gt;29,1,0)))))))</f>
      </c>
    </row>
    <row r="142" ht="15" customHeight="1">
      <c r="A142" s="52">
        <f>A141+1</f>
        <v>131</v>
      </c>
      <c r="B142" s="53">
        <f>B141+1</f>
        <v>44887</v>
      </c>
      <c r="C142" t="s" s="80">
        <f>E141</f>
      </c>
      <c r="D142" s="54">
        <f>IF(C142="",-5,C142)</f>
        <v>-5</v>
      </c>
      <c r="E142" t="s" s="55">
        <f>IF(T142="","",IF(T142=0,C142,IF(T142=1,(C142*C$7),IF(T142=2,(C142*C$6),IF(T142=3,(C142*C$5),IF(T142=4,AVERAGE((C142*C$5),(C142*C$5),(C142*C$5),(C142*C$5),(C142-C$4)),IF(T142=5,(C142-C$4),IF(T142=6,(C142-1.5*C$4),"blue"))))))))</f>
      </c>
      <c r="F142" t="s" s="56">
        <f>IF(H142="","",IF(B$6="Dry",ROUND(E142/B$3*B$8,3)&amp;" grams",IF(B$6="Liquid",ROUND(E142/B$3*B$7,2)&amp;" ml","Error")))</f>
      </c>
      <c r="G142" t="s" s="57">
        <f>IF(T142="","",(C142-E142)/C142)</f>
      </c>
      <c r="H142" s="64"/>
      <c r="I142" s="65"/>
      <c r="J142" s="65"/>
      <c r="K142" s="65"/>
      <c r="L142" s="66"/>
      <c r="M142" s="64"/>
      <c r="N142" s="65"/>
      <c r="O142" s="65"/>
      <c r="P142" s="65"/>
      <c r="Q142" s="66"/>
      <c r="R142" t="s" s="61">
        <f>IF(H142="","",SUM(H142:Q142))</f>
      </c>
      <c r="S142" s="62">
        <f>IF(R142="",-5,AVERAGE((B$2-E142)/B$2*100,R142))</f>
        <v>-5</v>
      </c>
      <c r="T142" t="s" s="63">
        <f>IF(R142="","",IF(R142&gt;89,6,IF(R142&gt;79,5,IF(R142&gt;69,4,IF(R142&gt;54,3,IF(R142&gt;39,2,IF(R142&gt;29,1,0)))))))</f>
      </c>
    </row>
    <row r="143" ht="15" customHeight="1">
      <c r="A143" s="67">
        <f>A142+1</f>
        <v>132</v>
      </c>
      <c r="B143" s="68">
        <f>B142+1</f>
        <v>44888</v>
      </c>
      <c r="C143" t="s" s="69">
        <f>E142</f>
      </c>
      <c r="D143" s="70">
        <f>IF(C143="",-5,C143)</f>
        <v>-5</v>
      </c>
      <c r="E143" t="s" s="71">
        <f>IF(T143="","",IF(T143=0,C143,IF(T143=1,(C143*C$7),IF(T143=2,(C143*C$6),IF(T143=3,(C143*C$5),IF(T143=4,AVERAGE((C143*C$5),(C143*C$5),(C143*C$5),(C143*C$5),(C143-C$4)),IF(T143=5,(C143-C$4),IF(T143=6,(C143-1.5*C$4),"blue"))))))))</f>
      </c>
      <c r="F143" t="s" s="72">
        <f>IF(H143="","",IF(B$6="Dry",ROUND(E143/B$3*B$8,3)&amp;" grams",IF(B$6="Liquid",ROUND(E143/B$3*B$7,2)&amp;" ml","Error")))</f>
      </c>
      <c r="G143" t="s" s="73">
        <f>IF(T143="","",(C143-E143)/C143)</f>
      </c>
      <c r="H143" s="74"/>
      <c r="I143" s="75"/>
      <c r="J143" s="75"/>
      <c r="K143" s="75"/>
      <c r="L143" s="76"/>
      <c r="M143" s="74"/>
      <c r="N143" s="75"/>
      <c r="O143" s="75"/>
      <c r="P143" s="75"/>
      <c r="Q143" s="76"/>
      <c r="R143" t="s" s="77">
        <f>IF(H143="","",SUM(H143:Q143))</f>
      </c>
      <c r="S143" s="78">
        <f>IF(R143="",-5,AVERAGE((B$2-E143)/B$2*100,R143))</f>
        <v>-5</v>
      </c>
      <c r="T143" t="s" s="79">
        <f>IF(R143="","",IF(R143&gt;89,6,IF(R143&gt;79,5,IF(R143&gt;69,4,IF(R143&gt;54,3,IF(R143&gt;39,2,IF(R143&gt;29,1,0)))))))</f>
      </c>
    </row>
    <row r="144" ht="15" customHeight="1">
      <c r="A144" s="52">
        <f>A143+1</f>
        <v>133</v>
      </c>
      <c r="B144" s="53">
        <f>B143+1</f>
        <v>44889</v>
      </c>
      <c r="C144" t="s" s="80">
        <f>E143</f>
      </c>
      <c r="D144" s="54">
        <f>IF(C144="",-5,C144)</f>
        <v>-5</v>
      </c>
      <c r="E144" t="s" s="55">
        <f>IF(T144="","",IF(T144=0,C144,IF(T144=1,(C144*C$7),IF(T144=2,(C144*C$6),IF(T144=3,(C144*C$5),IF(T144=4,AVERAGE((C144*C$5),(C144*C$5),(C144*C$5),(C144*C$5),(C144-C$4)),IF(T144=5,(C144-C$4),IF(T144=6,(C144-1.5*C$4),"blue"))))))))</f>
      </c>
      <c r="F144" t="s" s="56">
        <f>IF(H144="","",IF(B$6="Dry",ROUND(E144/B$3*B$8,3)&amp;" grams",IF(B$6="Liquid",ROUND(E144/B$3*B$7,2)&amp;" ml","Error")))</f>
      </c>
      <c r="G144" t="s" s="57">
        <f>IF(T144="","",(C144-E144)/C144)</f>
      </c>
      <c r="H144" s="64"/>
      <c r="I144" s="65"/>
      <c r="J144" s="65"/>
      <c r="K144" s="65"/>
      <c r="L144" s="66"/>
      <c r="M144" s="64"/>
      <c r="N144" s="65"/>
      <c r="O144" s="65"/>
      <c r="P144" s="65"/>
      <c r="Q144" s="66"/>
      <c r="R144" t="s" s="61">
        <f>IF(H144="","",SUM(H144:Q144))</f>
      </c>
      <c r="S144" s="62">
        <f>IF(R144="",-5,AVERAGE((B$2-E144)/B$2*100,R144))</f>
        <v>-5</v>
      </c>
      <c r="T144" t="s" s="63">
        <f>IF(R144="","",IF(R144&gt;89,6,IF(R144&gt;79,5,IF(R144&gt;69,4,IF(R144&gt;54,3,IF(R144&gt;39,2,IF(R144&gt;29,1,0)))))))</f>
      </c>
    </row>
    <row r="145" ht="15" customHeight="1">
      <c r="A145" s="52">
        <f>A144+1</f>
        <v>134</v>
      </c>
      <c r="B145" s="53">
        <f>B144+1</f>
        <v>44890</v>
      </c>
      <c r="C145" t="s" s="80">
        <f>E144</f>
      </c>
      <c r="D145" s="54">
        <f>IF(C145="",-5,C145)</f>
        <v>-5</v>
      </c>
      <c r="E145" t="s" s="55">
        <f>IF(T145="","",IF(T145=0,C145,IF(T145=1,(C145*C$7),IF(T145=2,(C145*C$6),IF(T145=3,(C145*C$5),IF(T145=4,AVERAGE((C145*C$5),(C145*C$5),(C145*C$5),(C145*C$5),(C145-C$4)),IF(T145=5,(C145-C$4),IF(T145=6,(C145-1.5*C$4),"blue"))))))))</f>
      </c>
      <c r="F145" t="s" s="56">
        <f>IF(H145="","",IF(B$6="Dry",ROUND(E145/B$3*B$8,3)&amp;" grams",IF(B$6="Liquid",ROUND(E145/B$3*B$7,2)&amp;" ml","Error")))</f>
      </c>
      <c r="G145" t="s" s="57">
        <f>IF(T145="","",(C145-E145)/C145)</f>
      </c>
      <c r="H145" s="64"/>
      <c r="I145" s="65"/>
      <c r="J145" s="65"/>
      <c r="K145" s="65"/>
      <c r="L145" s="66"/>
      <c r="M145" s="64"/>
      <c r="N145" s="65"/>
      <c r="O145" s="65"/>
      <c r="P145" s="65"/>
      <c r="Q145" s="66"/>
      <c r="R145" t="s" s="61">
        <f>IF(H145="","",SUM(H145:Q145))</f>
      </c>
      <c r="S145" s="62">
        <f>IF(R145="",-5,AVERAGE((B$2-E145)/B$2*100,R145))</f>
        <v>-5</v>
      </c>
      <c r="T145" t="s" s="63">
        <f>IF(R145="","",IF(R145&gt;89,6,IF(R145&gt;79,5,IF(R145&gt;69,4,IF(R145&gt;54,3,IF(R145&gt;39,2,IF(R145&gt;29,1,0)))))))</f>
      </c>
    </row>
    <row r="146" ht="15" customHeight="1">
      <c r="A146" s="67">
        <f>A145+1</f>
        <v>135</v>
      </c>
      <c r="B146" s="68">
        <f>B145+1</f>
        <v>44891</v>
      </c>
      <c r="C146" t="s" s="69">
        <f>E145</f>
      </c>
      <c r="D146" s="70">
        <f>IF(C146="",-5,C146)</f>
        <v>-5</v>
      </c>
      <c r="E146" t="s" s="71">
        <f>IF(T146="","",IF(T146=0,C146,IF(T146=1,(C146*C$7),IF(T146=2,(C146*C$6),IF(T146=3,(C146*C$5),IF(T146=4,AVERAGE((C146*C$5),(C146*C$5),(C146*C$5),(C146*C$5),(C146-C$4)),IF(T146=5,(C146-C$4),IF(T146=6,(C146-1.5*C$4),"blue"))))))))</f>
      </c>
      <c r="F146" t="s" s="72">
        <f>IF(H146="","",IF(B$6="Dry",ROUND(E146/B$3*B$8,3)&amp;" grams",IF(B$6="Liquid",ROUND(E146/B$3*B$7,2)&amp;" ml","Error")))</f>
      </c>
      <c r="G146" t="s" s="73">
        <f>IF(T146="","",(C146-E146)/C146)</f>
      </c>
      <c r="H146" s="74"/>
      <c r="I146" s="75"/>
      <c r="J146" s="75"/>
      <c r="K146" s="75"/>
      <c r="L146" s="76"/>
      <c r="M146" s="74"/>
      <c r="N146" s="75"/>
      <c r="O146" s="75"/>
      <c r="P146" s="75"/>
      <c r="Q146" s="76"/>
      <c r="R146" t="s" s="77">
        <f>IF(H146="","",SUM(H146:Q146))</f>
      </c>
      <c r="S146" s="78">
        <f>IF(R146="",-5,AVERAGE((B$2-E146)/B$2*100,R146))</f>
        <v>-5</v>
      </c>
      <c r="T146" t="s" s="79">
        <f>IF(R146="","",IF(R146&gt;89,6,IF(R146&gt;79,5,IF(R146&gt;69,4,IF(R146&gt;54,3,IF(R146&gt;39,2,IF(R146&gt;29,1,0)))))))</f>
      </c>
    </row>
    <row r="147" ht="15" customHeight="1">
      <c r="A147" s="52">
        <f>A146+1</f>
        <v>136</v>
      </c>
      <c r="B147" s="53">
        <f>B146+1</f>
        <v>44892</v>
      </c>
      <c r="C147" t="s" s="80">
        <f>E146</f>
      </c>
      <c r="D147" s="54">
        <f>IF(C147="",-5,C147)</f>
        <v>-5</v>
      </c>
      <c r="E147" t="s" s="55">
        <f>IF(T147="","",IF(T147=0,C147,IF(T147=1,(C147*C$7),IF(T147=2,(C147*C$6),IF(T147=3,(C147*C$5),IF(T147=4,AVERAGE((C147*C$5),(C147*C$5),(C147*C$5),(C147*C$5),(C147-C$4)),IF(T147=5,(C147-C$4),IF(T147=6,(C147-1.5*C$4),"blue"))))))))</f>
      </c>
      <c r="F147" t="s" s="56">
        <f>IF(H147="","",IF(B$6="Dry",ROUND(E147/B$3*B$8,3)&amp;" grams",IF(B$6="Liquid",ROUND(E147/B$3*B$7,2)&amp;" ml","Error")))</f>
      </c>
      <c r="G147" t="s" s="57">
        <f>IF(T147="","",(C147-E147)/C147)</f>
      </c>
      <c r="H147" s="64"/>
      <c r="I147" s="65"/>
      <c r="J147" s="65"/>
      <c r="K147" s="65"/>
      <c r="L147" s="66"/>
      <c r="M147" s="64"/>
      <c r="N147" s="65"/>
      <c r="O147" s="65"/>
      <c r="P147" s="65"/>
      <c r="Q147" s="66"/>
      <c r="R147" t="s" s="61">
        <f>IF(H147="","",SUM(H147:Q147))</f>
      </c>
      <c r="S147" s="62">
        <f>IF(R147="",-5,AVERAGE((B$2-E147)/B$2*100,R147))</f>
        <v>-5</v>
      </c>
      <c r="T147" t="s" s="63">
        <f>IF(R147="","",IF(R147&gt;89,6,IF(R147&gt;79,5,IF(R147&gt;69,4,IF(R147&gt;54,3,IF(R147&gt;39,2,IF(R147&gt;29,1,0)))))))</f>
      </c>
    </row>
    <row r="148" ht="15" customHeight="1">
      <c r="A148" s="52">
        <f>A147+1</f>
        <v>137</v>
      </c>
      <c r="B148" s="53">
        <f>B147+1</f>
        <v>44893</v>
      </c>
      <c r="C148" t="s" s="80">
        <f>E147</f>
      </c>
      <c r="D148" s="54">
        <f>IF(C148="",-5,C148)</f>
        <v>-5</v>
      </c>
      <c r="E148" t="s" s="55">
        <f>IF(T148="","",IF(T148=0,C148,IF(T148=1,(C148*C$7),IF(T148=2,(C148*C$6),IF(T148=3,(C148*C$5),IF(T148=4,AVERAGE((C148*C$5),(C148*C$5),(C148*C$5),(C148*C$5),(C148-C$4)),IF(T148=5,(C148-C$4),IF(T148=6,(C148-1.5*C$4),"blue"))))))))</f>
      </c>
      <c r="F148" t="s" s="56">
        <f>IF(H148="","",IF(B$6="Dry",ROUND(E148/B$3*B$8,3)&amp;" grams",IF(B$6="Liquid",ROUND(E148/B$3*B$7,2)&amp;" ml","Error")))</f>
      </c>
      <c r="G148" t="s" s="57">
        <f>IF(T148="","",(C148-E148)/C148)</f>
      </c>
      <c r="H148" s="64"/>
      <c r="I148" s="65"/>
      <c r="J148" s="65"/>
      <c r="K148" s="65"/>
      <c r="L148" s="66"/>
      <c r="M148" s="64"/>
      <c r="N148" s="65"/>
      <c r="O148" s="65"/>
      <c r="P148" s="65"/>
      <c r="Q148" s="66"/>
      <c r="R148" t="s" s="61">
        <f>IF(H148="","",SUM(H148:Q148))</f>
      </c>
      <c r="S148" s="62">
        <f>IF(R148="",-5,AVERAGE((B$2-E148)/B$2*100,R148))</f>
        <v>-5</v>
      </c>
      <c r="T148" t="s" s="63">
        <f>IF(R148="","",IF(R148&gt;89,6,IF(R148&gt;79,5,IF(R148&gt;69,4,IF(R148&gt;54,3,IF(R148&gt;39,2,IF(R148&gt;29,1,0)))))))</f>
      </c>
    </row>
    <row r="149" ht="15" customHeight="1">
      <c r="A149" s="67">
        <f>A148+1</f>
        <v>138</v>
      </c>
      <c r="B149" s="68">
        <f>B148+1</f>
        <v>44894</v>
      </c>
      <c r="C149" t="s" s="69">
        <f>E148</f>
      </c>
      <c r="D149" s="70">
        <f>IF(C149="",-5,C149)</f>
        <v>-5</v>
      </c>
      <c r="E149" t="s" s="71">
        <f>IF(T149="","",IF(T149=0,C149,IF(T149=1,(C149*C$7),IF(T149=2,(C149*C$6),IF(T149=3,(C149*C$5),IF(T149=4,AVERAGE((C149*C$5),(C149*C$5),(C149*C$5),(C149*C$5),(C149-C$4)),IF(T149=5,(C149-C$4),IF(T149=6,(C149-1.5*C$4),"blue"))))))))</f>
      </c>
      <c r="F149" t="s" s="72">
        <f>IF(H149="","",IF(B$6="Dry",ROUND(E149/B$3*B$8,3)&amp;" grams",IF(B$6="Liquid",ROUND(E149/B$3*B$7,2)&amp;" ml","Error")))</f>
      </c>
      <c r="G149" t="s" s="73">
        <f>IF(T149="","",(C149-E149)/C149)</f>
      </c>
      <c r="H149" s="74"/>
      <c r="I149" s="75"/>
      <c r="J149" s="75"/>
      <c r="K149" s="75"/>
      <c r="L149" s="76"/>
      <c r="M149" s="74"/>
      <c r="N149" s="75"/>
      <c r="O149" s="75"/>
      <c r="P149" s="75"/>
      <c r="Q149" s="76"/>
      <c r="R149" t="s" s="77">
        <f>IF(H149="","",SUM(H149:Q149))</f>
      </c>
      <c r="S149" s="78">
        <f>IF(R149="",-5,AVERAGE((B$2-E149)/B$2*100,R149))</f>
        <v>-5</v>
      </c>
      <c r="T149" t="s" s="79">
        <f>IF(R149="","",IF(R149&gt;89,6,IF(R149&gt;79,5,IF(R149&gt;69,4,IF(R149&gt;54,3,IF(R149&gt;39,2,IF(R149&gt;29,1,0)))))))</f>
      </c>
    </row>
    <row r="150" ht="15" customHeight="1">
      <c r="A150" s="52">
        <f>A149+1</f>
        <v>139</v>
      </c>
      <c r="B150" s="53">
        <f>B149+1</f>
        <v>44895</v>
      </c>
      <c r="C150" t="s" s="80">
        <f>E149</f>
      </c>
      <c r="D150" s="54">
        <f>IF(C150="",-5,C150)</f>
        <v>-5</v>
      </c>
      <c r="E150" t="s" s="55">
        <f>IF(T150="","",IF(T150=0,C150,IF(T150=1,(C150*C$7),IF(T150=2,(C150*C$6),IF(T150=3,(C150*C$5),IF(T150=4,AVERAGE((C150*C$5),(C150*C$5),(C150*C$5),(C150*C$5),(C150-C$4)),IF(T150=5,(C150-C$4),IF(T150=6,(C150-1.5*C$4),"blue"))))))))</f>
      </c>
      <c r="F150" t="s" s="56">
        <f>IF(H150="","",IF(B$6="Dry",ROUND(E150/B$3*B$8,3)&amp;" grams",IF(B$6="Liquid",ROUND(E150/B$3*B$7,2)&amp;" ml","Error")))</f>
      </c>
      <c r="G150" t="s" s="57">
        <f>IF(T150="","",(C150-E150)/C150)</f>
      </c>
      <c r="H150" s="64"/>
      <c r="I150" s="65"/>
      <c r="J150" s="65"/>
      <c r="K150" s="65"/>
      <c r="L150" s="66"/>
      <c r="M150" s="64"/>
      <c r="N150" s="65"/>
      <c r="O150" s="65"/>
      <c r="P150" s="65"/>
      <c r="Q150" s="66"/>
      <c r="R150" t="s" s="61">
        <f>IF(H150="","",SUM(H150:Q150))</f>
      </c>
      <c r="S150" s="62">
        <f>IF(R150="",-5,AVERAGE((B$2-E150)/B$2*100,R150))</f>
        <v>-5</v>
      </c>
      <c r="T150" t="s" s="63">
        <f>IF(R150="","",IF(R150&gt;89,6,IF(R150&gt;79,5,IF(R150&gt;69,4,IF(R150&gt;54,3,IF(R150&gt;39,2,IF(R150&gt;29,1,0)))))))</f>
      </c>
    </row>
    <row r="151" ht="15" customHeight="1">
      <c r="A151" s="52">
        <f>A150+1</f>
        <v>140</v>
      </c>
      <c r="B151" s="53">
        <f>B150+1</f>
        <v>44896</v>
      </c>
      <c r="C151" t="s" s="80">
        <f>E150</f>
      </c>
      <c r="D151" s="54">
        <f>IF(C151="",-5,C151)</f>
        <v>-5</v>
      </c>
      <c r="E151" t="s" s="55">
        <f>IF(T151="","",IF(T151=0,C151,IF(T151=1,(C151*C$7),IF(T151=2,(C151*C$6),IF(T151=3,(C151*C$5),IF(T151=4,AVERAGE((C151*C$5),(C151*C$5),(C151*C$5),(C151*C$5),(C151-C$4)),IF(T151=5,(C151-C$4),IF(T151=6,(C151-1.5*C$4),"blue"))))))))</f>
      </c>
      <c r="F151" t="s" s="56">
        <f>IF(H151="","",IF(B$6="Dry",ROUND(E151/B$3*B$8,3)&amp;" grams",IF(B$6="Liquid",ROUND(E151/B$3*B$7,2)&amp;" ml","Error")))</f>
      </c>
      <c r="G151" t="s" s="57">
        <f>IF(T151="","",(C151-E151)/C151)</f>
      </c>
      <c r="H151" s="64"/>
      <c r="I151" s="65"/>
      <c r="J151" s="65"/>
      <c r="K151" s="65"/>
      <c r="L151" s="66"/>
      <c r="M151" s="64"/>
      <c r="N151" s="65"/>
      <c r="O151" s="65"/>
      <c r="P151" s="65"/>
      <c r="Q151" s="66"/>
      <c r="R151" t="s" s="61">
        <f>IF(H151="","",SUM(H151:Q151))</f>
      </c>
      <c r="S151" s="62">
        <f>IF(R151="",-5,AVERAGE((B$2-E151)/B$2*100,R151))</f>
        <v>-5</v>
      </c>
      <c r="T151" t="s" s="63">
        <f>IF(R151="","",IF(R151&gt;89,6,IF(R151&gt;79,5,IF(R151&gt;69,4,IF(R151&gt;54,3,IF(R151&gt;39,2,IF(R151&gt;29,1,0)))))))</f>
      </c>
    </row>
    <row r="152" ht="15" customHeight="1">
      <c r="A152" s="67">
        <f>A151+1</f>
        <v>141</v>
      </c>
      <c r="B152" s="68">
        <f>B151+1</f>
        <v>44897</v>
      </c>
      <c r="C152" t="s" s="69">
        <f>E151</f>
      </c>
      <c r="D152" s="70">
        <f>IF(C152="",-5,C152)</f>
        <v>-5</v>
      </c>
      <c r="E152" t="s" s="71">
        <f>IF(T152="","",IF(T152=0,C152,IF(T152=1,(C152*C$7),IF(T152=2,(C152*C$6),IF(T152=3,(C152*C$5),IF(T152=4,AVERAGE((C152*C$5),(C152*C$5),(C152*C$5),(C152*C$5),(C152-C$4)),IF(T152=5,(C152-C$4),IF(T152=6,(C152-1.5*C$4),"blue"))))))))</f>
      </c>
      <c r="F152" t="s" s="72">
        <f>IF(H152="","",IF(B$6="Dry",ROUND(E152/B$3*B$8,3)&amp;" grams",IF(B$6="Liquid",ROUND(E152/B$3*B$7,2)&amp;" ml","Error")))</f>
      </c>
      <c r="G152" t="s" s="73">
        <f>IF(T152="","",(C152-E152)/C152)</f>
      </c>
      <c r="H152" s="74"/>
      <c r="I152" s="75"/>
      <c r="J152" s="75"/>
      <c r="K152" s="75"/>
      <c r="L152" s="76"/>
      <c r="M152" s="74"/>
      <c r="N152" s="75"/>
      <c r="O152" s="75"/>
      <c r="P152" s="75"/>
      <c r="Q152" s="76"/>
      <c r="R152" t="s" s="77">
        <f>IF(H152="","",SUM(H152:Q152))</f>
      </c>
      <c r="S152" s="78">
        <f>IF(R152="",-5,AVERAGE((B$2-E152)/B$2*100,R152))</f>
        <v>-5</v>
      </c>
      <c r="T152" t="s" s="79">
        <f>IF(R152="","",IF(R152&gt;89,6,IF(R152&gt;79,5,IF(R152&gt;69,4,IF(R152&gt;54,3,IF(R152&gt;39,2,IF(R152&gt;29,1,0)))))))</f>
      </c>
    </row>
    <row r="153" ht="15" customHeight="1">
      <c r="A153" s="52">
        <f>A152+1</f>
        <v>142</v>
      </c>
      <c r="B153" s="53">
        <f>B152+1</f>
        <v>44898</v>
      </c>
      <c r="C153" t="s" s="80">
        <f>E152</f>
      </c>
      <c r="D153" s="54">
        <f>IF(C153="",-5,C153)</f>
        <v>-5</v>
      </c>
      <c r="E153" t="s" s="55">
        <f>IF(T153="","",IF(T153=0,C153,IF(T153=1,(C153*C$7),IF(T153=2,(C153*C$6),IF(T153=3,(C153*C$5),IF(T153=4,AVERAGE((C153*C$5),(C153*C$5),(C153*C$5),(C153*C$5),(C153-C$4)),IF(T153=5,(C153-C$4),IF(T153=6,(C153-1.5*C$4),"blue"))))))))</f>
      </c>
      <c r="F153" t="s" s="56">
        <f>IF(H153="","",IF(B$6="Dry",ROUND(E153/B$3*B$8,3)&amp;" grams",IF(B$6="Liquid",ROUND(E153/B$3*B$7,2)&amp;" ml","Error")))</f>
      </c>
      <c r="G153" t="s" s="57">
        <f>IF(T153="","",(C153-E153)/C153)</f>
      </c>
      <c r="H153" s="64"/>
      <c r="I153" s="65"/>
      <c r="J153" s="65"/>
      <c r="K153" s="65"/>
      <c r="L153" s="66"/>
      <c r="M153" s="64"/>
      <c r="N153" s="65"/>
      <c r="O153" s="65"/>
      <c r="P153" s="65"/>
      <c r="Q153" s="66"/>
      <c r="R153" t="s" s="61">
        <f>IF(H153="","",SUM(H153:Q153))</f>
      </c>
      <c r="S153" s="62">
        <f>IF(R153="",-5,AVERAGE((B$2-E153)/B$2*100,R153))</f>
        <v>-5</v>
      </c>
      <c r="T153" t="s" s="63">
        <f>IF(R153="","",IF(R153&gt;89,6,IF(R153&gt;79,5,IF(R153&gt;69,4,IF(R153&gt;54,3,IF(R153&gt;39,2,IF(R153&gt;29,1,0)))))))</f>
      </c>
    </row>
    <row r="154" ht="15" customHeight="1">
      <c r="A154" s="52">
        <f>A153+1</f>
        <v>143</v>
      </c>
      <c r="B154" s="53">
        <f>B153+1</f>
        <v>44899</v>
      </c>
      <c r="C154" t="s" s="80">
        <f>E153</f>
      </c>
      <c r="D154" s="54">
        <f>IF(C154="",-5,C154)</f>
        <v>-5</v>
      </c>
      <c r="E154" t="s" s="55">
        <f>IF(T154="","",IF(T154=0,C154,IF(T154=1,(C154*C$7),IF(T154=2,(C154*C$6),IF(T154=3,(C154*C$5),IF(T154=4,AVERAGE((C154*C$5),(C154*C$5),(C154*C$5),(C154*C$5),(C154-C$4)),IF(T154=5,(C154-C$4),IF(T154=6,(C154-1.5*C$4),"blue"))))))))</f>
      </c>
      <c r="F154" t="s" s="56">
        <f>IF(H154="","",IF(B$6="Dry",ROUND(E154/B$3*B$8,3)&amp;" grams",IF(B$6="Liquid",ROUND(E154/B$3*B$7,2)&amp;" ml","Error")))</f>
      </c>
      <c r="G154" t="s" s="57">
        <f>IF(T154="","",(C154-E154)/C154)</f>
      </c>
      <c r="H154" s="64"/>
      <c r="I154" s="65"/>
      <c r="J154" s="65"/>
      <c r="K154" s="65"/>
      <c r="L154" s="66"/>
      <c r="M154" s="64"/>
      <c r="N154" s="65"/>
      <c r="O154" s="65"/>
      <c r="P154" s="65"/>
      <c r="Q154" s="66"/>
      <c r="R154" t="s" s="61">
        <f>IF(H154="","",SUM(H154:Q154))</f>
      </c>
      <c r="S154" s="62">
        <f>IF(R154="",-5,AVERAGE((B$2-E154)/B$2*100,R154))</f>
        <v>-5</v>
      </c>
      <c r="T154" t="s" s="63">
        <f>IF(R154="","",IF(R154&gt;89,6,IF(R154&gt;79,5,IF(R154&gt;69,4,IF(R154&gt;54,3,IF(R154&gt;39,2,IF(R154&gt;29,1,0)))))))</f>
      </c>
    </row>
    <row r="155" ht="15" customHeight="1">
      <c r="A155" s="67">
        <f>A154+1</f>
        <v>144</v>
      </c>
      <c r="B155" s="68">
        <f>B154+1</f>
        <v>44900</v>
      </c>
      <c r="C155" t="s" s="69">
        <f>E154</f>
      </c>
      <c r="D155" s="70">
        <f>IF(C155="",-5,C155)</f>
        <v>-5</v>
      </c>
      <c r="E155" t="s" s="71">
        <f>IF(T155="","",IF(T155=0,C155,IF(T155=1,(C155*C$7),IF(T155=2,(C155*C$6),IF(T155=3,(C155*C$5),IF(T155=4,AVERAGE((C155*C$5),(C155*C$5),(C155*C$5),(C155*C$5),(C155-C$4)),IF(T155=5,(C155-C$4),IF(T155=6,(C155-1.5*C$4),"blue"))))))))</f>
      </c>
      <c r="F155" t="s" s="72">
        <f>IF(H155="","",IF(B$6="Dry",ROUND(E155/B$3*B$8,3)&amp;" grams",IF(B$6="Liquid",ROUND(E155/B$3*B$7,2)&amp;" ml","Error")))</f>
      </c>
      <c r="G155" t="s" s="73">
        <f>IF(T155="","",(C155-E155)/C155)</f>
      </c>
      <c r="H155" s="74"/>
      <c r="I155" s="75"/>
      <c r="J155" s="75"/>
      <c r="K155" s="75"/>
      <c r="L155" s="76"/>
      <c r="M155" s="74"/>
      <c r="N155" s="75"/>
      <c r="O155" s="75"/>
      <c r="P155" s="75"/>
      <c r="Q155" s="76"/>
      <c r="R155" t="s" s="77">
        <f>IF(H155="","",SUM(H155:Q155))</f>
      </c>
      <c r="S155" s="78">
        <f>IF(R155="",-5,AVERAGE((B$2-E155)/B$2*100,R155))</f>
        <v>-5</v>
      </c>
      <c r="T155" t="s" s="79">
        <f>IF(R155="","",IF(R155&gt;89,6,IF(R155&gt;79,5,IF(R155&gt;69,4,IF(R155&gt;54,3,IF(R155&gt;39,2,IF(R155&gt;29,1,0)))))))</f>
      </c>
    </row>
    <row r="156" ht="15" customHeight="1">
      <c r="A156" s="52">
        <f>A155+1</f>
        <v>145</v>
      </c>
      <c r="B156" s="53">
        <f>B155+1</f>
        <v>44901</v>
      </c>
      <c r="C156" t="s" s="80">
        <f>E155</f>
      </c>
      <c r="D156" s="54">
        <f>IF(C156="",-5,C156)</f>
        <v>-5</v>
      </c>
      <c r="E156" t="s" s="55">
        <f>IF(T156="","",IF(T156=0,C156,IF(T156=1,(C156*C$7),IF(T156=2,(C156*C$6),IF(T156=3,(C156*C$5),IF(T156=4,AVERAGE((C156*C$5),(C156*C$5),(C156*C$5),(C156*C$5),(C156-C$4)),IF(T156=5,(C156-C$4),IF(T156=6,(C156-1.5*C$4),"blue"))))))))</f>
      </c>
      <c r="F156" t="s" s="56">
        <f>IF(H156="","",IF(B$6="Dry",ROUND(E156/B$3*B$8,3)&amp;" grams",IF(B$6="Liquid",ROUND(E156/B$3*B$7,2)&amp;" ml","Error")))</f>
      </c>
      <c r="G156" t="s" s="57">
        <f>IF(T156="","",(C156-E156)/C156)</f>
      </c>
      <c r="H156" s="64"/>
      <c r="I156" s="65"/>
      <c r="J156" s="65"/>
      <c r="K156" s="65"/>
      <c r="L156" s="66"/>
      <c r="M156" s="64"/>
      <c r="N156" s="65"/>
      <c r="O156" s="65"/>
      <c r="P156" s="65"/>
      <c r="Q156" s="66"/>
      <c r="R156" t="s" s="61">
        <f>IF(H156="","",SUM(H156:Q156))</f>
      </c>
      <c r="S156" s="62">
        <f>IF(R156="",-5,AVERAGE((B$2-E156)/B$2*100,R156))</f>
        <v>-5</v>
      </c>
      <c r="T156" t="s" s="63">
        <f>IF(R156="","",IF(R156&gt;89,6,IF(R156&gt;79,5,IF(R156&gt;69,4,IF(R156&gt;54,3,IF(R156&gt;39,2,IF(R156&gt;29,1,0)))))))</f>
      </c>
    </row>
    <row r="157" ht="15" customHeight="1">
      <c r="A157" s="52">
        <f>A156+1</f>
        <v>146</v>
      </c>
      <c r="B157" s="53">
        <f>B156+1</f>
        <v>44902</v>
      </c>
      <c r="C157" t="s" s="80">
        <f>E156</f>
      </c>
      <c r="D157" s="54">
        <f>IF(C157="",-5,C157)</f>
        <v>-5</v>
      </c>
      <c r="E157" t="s" s="55">
        <f>IF(T157="","",IF(T157=0,C157,IF(T157=1,(C157*C$7),IF(T157=2,(C157*C$6),IF(T157=3,(C157*C$5),IF(T157=4,AVERAGE((C157*C$5),(C157*C$5),(C157*C$5),(C157*C$5),(C157-C$4)),IF(T157=5,(C157-C$4),IF(T157=6,(C157-1.5*C$4),"blue"))))))))</f>
      </c>
      <c r="F157" t="s" s="56">
        <f>IF(H157="","",IF(B$6="Dry",ROUND(E157/B$3*B$8,3)&amp;" grams",IF(B$6="Liquid",ROUND(E157/B$3*B$7,2)&amp;" ml","Error")))</f>
      </c>
      <c r="G157" t="s" s="57">
        <f>IF(T157="","",(C157-E157)/C157)</f>
      </c>
      <c r="H157" s="64"/>
      <c r="I157" s="65"/>
      <c r="J157" s="65"/>
      <c r="K157" s="65"/>
      <c r="L157" s="66"/>
      <c r="M157" s="64"/>
      <c r="N157" s="65"/>
      <c r="O157" s="65"/>
      <c r="P157" s="65"/>
      <c r="Q157" s="66"/>
      <c r="R157" t="s" s="61">
        <f>IF(H157="","",SUM(H157:Q157))</f>
      </c>
      <c r="S157" s="62">
        <f>IF(R157="",-5,AVERAGE((B$2-E157)/B$2*100,R157))</f>
        <v>-5</v>
      </c>
      <c r="T157" t="s" s="63">
        <f>IF(R157="","",IF(R157&gt;89,6,IF(R157&gt;79,5,IF(R157&gt;69,4,IF(R157&gt;54,3,IF(R157&gt;39,2,IF(R157&gt;29,1,0)))))))</f>
      </c>
    </row>
    <row r="158" ht="15" customHeight="1">
      <c r="A158" s="67">
        <f>A157+1</f>
        <v>147</v>
      </c>
      <c r="B158" s="68">
        <f>B157+1</f>
        <v>44903</v>
      </c>
      <c r="C158" t="s" s="69">
        <f>E157</f>
      </c>
      <c r="D158" s="70">
        <f>IF(C158="",-5,C158)</f>
        <v>-5</v>
      </c>
      <c r="E158" t="s" s="71">
        <f>IF(T158="","",IF(T158=0,C158,IF(T158=1,(C158*C$7),IF(T158=2,(C158*C$6),IF(T158=3,(C158*C$5),IF(T158=4,AVERAGE((C158*C$5),(C158*C$5),(C158*C$5),(C158*C$5),(C158-C$4)),IF(T158=5,(C158-C$4),IF(T158=6,(C158-1.5*C$4),"blue"))))))))</f>
      </c>
      <c r="F158" t="s" s="72">
        <f>IF(H158="","",IF(B$6="Dry",ROUND(E158/B$3*B$8,3)&amp;" grams",IF(B$6="Liquid",ROUND(E158/B$3*B$7,2)&amp;" ml","Error")))</f>
      </c>
      <c r="G158" t="s" s="73">
        <f>IF(T158="","",(C158-E158)/C158)</f>
      </c>
      <c r="H158" s="74"/>
      <c r="I158" s="75"/>
      <c r="J158" s="75"/>
      <c r="K158" s="75"/>
      <c r="L158" s="76"/>
      <c r="M158" s="74"/>
      <c r="N158" s="75"/>
      <c r="O158" s="75"/>
      <c r="P158" s="75"/>
      <c r="Q158" s="76"/>
      <c r="R158" t="s" s="77">
        <f>IF(H158="","",SUM(H158:Q158))</f>
      </c>
      <c r="S158" s="78">
        <f>IF(R158="",-5,AVERAGE((B$2-E158)/B$2*100,R158))</f>
        <v>-5</v>
      </c>
      <c r="T158" t="s" s="79">
        <f>IF(R158="","",IF(R158&gt;89,6,IF(R158&gt;79,5,IF(R158&gt;69,4,IF(R158&gt;54,3,IF(R158&gt;39,2,IF(R158&gt;29,1,0)))))))</f>
      </c>
    </row>
    <row r="159" ht="15" customHeight="1">
      <c r="A159" s="52">
        <f>A158+1</f>
        <v>148</v>
      </c>
      <c r="B159" s="53">
        <f>B158+1</f>
        <v>44904</v>
      </c>
      <c r="C159" t="s" s="80">
        <f>E158</f>
      </c>
      <c r="D159" s="54">
        <f>IF(C159="",-5,C159)</f>
        <v>-5</v>
      </c>
      <c r="E159" t="s" s="55">
        <f>IF(T159="","",IF(T159=0,C159,IF(T159=1,(C159*C$7),IF(T159=2,(C159*C$6),IF(T159=3,(C159*C$5),IF(T159=4,AVERAGE((C159*C$5),(C159*C$5),(C159*C$5),(C159*C$5),(C159-C$4)),IF(T159=5,(C159-C$4),IF(T159=6,(C159-1.5*C$4),"blue"))))))))</f>
      </c>
      <c r="F159" t="s" s="56">
        <f>IF(H159="","",IF(B$6="Dry",ROUND(E159/B$3*B$8,3)&amp;" grams",IF(B$6="Liquid",ROUND(E159/B$3*B$7,2)&amp;" ml","Error")))</f>
      </c>
      <c r="G159" t="s" s="57">
        <f>IF(T159="","",(C159-E159)/C159)</f>
      </c>
      <c r="H159" s="64"/>
      <c r="I159" s="65"/>
      <c r="J159" s="65"/>
      <c r="K159" s="65"/>
      <c r="L159" s="66"/>
      <c r="M159" s="64"/>
      <c r="N159" s="65"/>
      <c r="O159" s="65"/>
      <c r="P159" s="65"/>
      <c r="Q159" s="66"/>
      <c r="R159" t="s" s="61">
        <f>IF(H159="","",SUM(H159:Q159))</f>
      </c>
      <c r="S159" s="62">
        <f>IF(R159="",-5,AVERAGE((B$2-E159)/B$2*100,R159))</f>
        <v>-5</v>
      </c>
      <c r="T159" t="s" s="63">
        <f>IF(R159="","",IF(R159&gt;89,6,IF(R159&gt;79,5,IF(R159&gt;69,4,IF(R159&gt;54,3,IF(R159&gt;39,2,IF(R159&gt;29,1,0)))))))</f>
      </c>
    </row>
    <row r="160" ht="15" customHeight="1">
      <c r="A160" s="52">
        <f>A159+1</f>
        <v>149</v>
      </c>
      <c r="B160" s="53">
        <f>B159+1</f>
        <v>44905</v>
      </c>
      <c r="C160" t="s" s="80">
        <f>E159</f>
      </c>
      <c r="D160" s="54">
        <f>IF(C160="",-5,C160)</f>
        <v>-5</v>
      </c>
      <c r="E160" t="s" s="55">
        <f>IF(T160="","",IF(T160=0,C160,IF(T160=1,(C160*C$7),IF(T160=2,(C160*C$6),IF(T160=3,(C160*C$5),IF(T160=4,AVERAGE((C160*C$5),(C160*C$5),(C160*C$5),(C160*C$5),(C160-C$4)),IF(T160=5,(C160-C$4),IF(T160=6,(C160-1.5*C$4),"blue"))))))))</f>
      </c>
      <c r="F160" t="s" s="56">
        <f>IF(H160="","",IF(B$6="Dry",ROUND(E160/B$3*B$8,3)&amp;" grams",IF(B$6="Liquid",ROUND(E160/B$3*B$7,2)&amp;" ml","Error")))</f>
      </c>
      <c r="G160" t="s" s="57">
        <f>IF(T160="","",(C160-E160)/C160)</f>
      </c>
      <c r="H160" s="64"/>
      <c r="I160" s="65"/>
      <c r="J160" s="65"/>
      <c r="K160" s="65"/>
      <c r="L160" s="66"/>
      <c r="M160" s="64"/>
      <c r="N160" s="65"/>
      <c r="O160" s="65"/>
      <c r="P160" s="65"/>
      <c r="Q160" s="66"/>
      <c r="R160" t="s" s="61">
        <f>IF(H160="","",SUM(H160:Q160))</f>
      </c>
      <c r="S160" s="62">
        <f>IF(R160="",-5,AVERAGE((B$2-E160)/B$2*100,R160))</f>
        <v>-5</v>
      </c>
      <c r="T160" t="s" s="63">
        <f>IF(R160="","",IF(R160&gt;89,6,IF(R160&gt;79,5,IF(R160&gt;69,4,IF(R160&gt;54,3,IF(R160&gt;39,2,IF(R160&gt;29,1,0)))))))</f>
      </c>
    </row>
    <row r="161" ht="15" customHeight="1">
      <c r="A161" s="67">
        <f>A160+1</f>
        <v>150</v>
      </c>
      <c r="B161" s="68">
        <f>B160+1</f>
        <v>44906</v>
      </c>
      <c r="C161" t="s" s="69">
        <f>E160</f>
      </c>
      <c r="D161" s="70">
        <f>IF(C161="",-5,C161)</f>
        <v>-5</v>
      </c>
      <c r="E161" t="s" s="71">
        <f>IF(T161="","",IF(T161=0,C161,IF(T161=1,(C161*C$7),IF(T161=2,(C161*C$6),IF(T161=3,(C161*C$5),IF(T161=4,AVERAGE((C161*C$5),(C161*C$5),(C161*C$5),(C161*C$5),(C161-C$4)),IF(T161=5,(C161-C$4),IF(T161=6,(C161-1.5*C$4),"blue"))))))))</f>
      </c>
      <c r="F161" t="s" s="72">
        <f>IF(H161="","",IF(B$6="Dry",ROUND(E161/B$3*B$8,3)&amp;" grams",IF(B$6="Liquid",ROUND(E161/B$3*B$7,2)&amp;" ml","Error")))</f>
      </c>
      <c r="G161" t="s" s="73">
        <f>IF(T161="","",(C161-E161)/C161)</f>
      </c>
      <c r="H161" s="74"/>
      <c r="I161" s="75"/>
      <c r="J161" s="75"/>
      <c r="K161" s="75"/>
      <c r="L161" s="76"/>
      <c r="M161" s="74"/>
      <c r="N161" s="75"/>
      <c r="O161" s="75"/>
      <c r="P161" s="75"/>
      <c r="Q161" s="76"/>
      <c r="R161" t="s" s="77">
        <f>IF(H161="","",SUM(H161:Q161))</f>
      </c>
      <c r="S161" s="78">
        <f>IF(R161="",-5,AVERAGE((B$2-E161)/B$2*100,R161))</f>
        <v>-5</v>
      </c>
      <c r="T161" t="s" s="79">
        <f>IF(R161="","",IF(R161&gt;89,6,IF(R161&gt;79,5,IF(R161&gt;69,4,IF(R161&gt;54,3,IF(R161&gt;39,2,IF(R161&gt;29,1,0)))))))</f>
      </c>
    </row>
    <row r="162" ht="15" customHeight="1">
      <c r="A162" s="52">
        <f>A161+1</f>
        <v>151</v>
      </c>
      <c r="B162" s="53">
        <f>B161+1</f>
        <v>44907</v>
      </c>
      <c r="C162" t="s" s="80">
        <f>E161</f>
      </c>
      <c r="D162" s="54">
        <f>IF(C162="",-5,C162)</f>
        <v>-5</v>
      </c>
      <c r="E162" t="s" s="55">
        <f>IF(T162="","",IF(T162=0,C162,IF(T162=1,(C162*C$7),IF(T162=2,(C162*C$6),IF(T162=3,(C162*C$5),IF(T162=4,AVERAGE((C162*C$5),(C162*C$5),(C162*C$5),(C162*C$5),(C162-C$4)),IF(T162=5,(C162-C$4),IF(T162=6,(C162-1.5*C$4),"blue"))))))))</f>
      </c>
      <c r="F162" t="s" s="56">
        <f>IF(H162="","",IF(B$6="Dry",ROUND(E162/B$3*B$8,3)&amp;" grams",IF(B$6="Liquid",ROUND(E162/B$3*B$7,2)&amp;" ml","Error")))</f>
      </c>
      <c r="G162" t="s" s="57">
        <f>IF(T162="","",(C162-E162)/C162)</f>
      </c>
      <c r="H162" s="64"/>
      <c r="I162" s="65"/>
      <c r="J162" s="65"/>
      <c r="K162" s="65"/>
      <c r="L162" s="66"/>
      <c r="M162" s="64"/>
      <c r="N162" s="65"/>
      <c r="O162" s="65"/>
      <c r="P162" s="65"/>
      <c r="Q162" s="66"/>
      <c r="R162" t="s" s="61">
        <f>IF(H162="","",SUM(H162:Q162))</f>
      </c>
      <c r="S162" s="62">
        <f>IF(R162="",-5,AVERAGE((B$2-E162)/B$2*100,R162))</f>
        <v>-5</v>
      </c>
      <c r="T162" t="s" s="63">
        <f>IF(R162="","",IF(R162&gt;89,6,IF(R162&gt;79,5,IF(R162&gt;69,4,IF(R162&gt;54,3,IF(R162&gt;39,2,IF(R162&gt;29,1,0)))))))</f>
      </c>
    </row>
    <row r="163" ht="15" customHeight="1">
      <c r="A163" s="52">
        <f>A162+1</f>
        <v>152</v>
      </c>
      <c r="B163" s="53">
        <f>B162+1</f>
        <v>44908</v>
      </c>
      <c r="C163" t="s" s="80">
        <f>E162</f>
      </c>
      <c r="D163" s="54">
        <f>IF(C163="",-5,C163)</f>
        <v>-5</v>
      </c>
      <c r="E163" t="s" s="55">
        <f>IF(T163="","",IF(T163=0,C163,IF(T163=1,(C163*C$7),IF(T163=2,(C163*C$6),IF(T163=3,(C163*C$5),IF(T163=4,AVERAGE((C163*C$5),(C163*C$5),(C163*C$5),(C163*C$5),(C163-C$4)),IF(T163=5,(C163-C$4),IF(T163=6,(C163-1.5*C$4),"blue"))))))))</f>
      </c>
      <c r="F163" t="s" s="56">
        <f>IF(H163="","",IF(B$6="Dry",ROUND(E163/B$3*B$8,3)&amp;" grams",IF(B$6="Liquid",ROUND(E163/B$3*B$7,2)&amp;" ml","Error")))</f>
      </c>
      <c r="G163" t="s" s="57">
        <f>IF(T163="","",(C163-E163)/C163)</f>
      </c>
      <c r="H163" s="64"/>
      <c r="I163" s="65"/>
      <c r="J163" s="65"/>
      <c r="K163" s="65"/>
      <c r="L163" s="66"/>
      <c r="M163" s="64"/>
      <c r="N163" s="65"/>
      <c r="O163" s="65"/>
      <c r="P163" s="65"/>
      <c r="Q163" s="66"/>
      <c r="R163" t="s" s="61">
        <f>IF(H163="","",SUM(H163:Q163))</f>
      </c>
      <c r="S163" s="62">
        <f>IF(R163="",-5,AVERAGE((B$2-E163)/B$2*100,R163))</f>
        <v>-5</v>
      </c>
      <c r="T163" t="s" s="63">
        <f>IF(R163="","",IF(R163&gt;89,6,IF(R163&gt;79,5,IF(R163&gt;69,4,IF(R163&gt;54,3,IF(R163&gt;39,2,IF(R163&gt;29,1,0)))))))</f>
      </c>
    </row>
    <row r="164" ht="15" customHeight="1">
      <c r="A164" s="67">
        <f>A163+1</f>
        <v>153</v>
      </c>
      <c r="B164" s="68">
        <f>B163+1</f>
        <v>44909</v>
      </c>
      <c r="C164" t="s" s="69">
        <f>E163</f>
      </c>
      <c r="D164" s="70">
        <f>IF(C164="",-5,C164)</f>
        <v>-5</v>
      </c>
      <c r="E164" t="s" s="71">
        <f>IF(T164="","",IF(T164=0,C164,IF(T164=1,(C164*C$7),IF(T164=2,(C164*C$6),IF(T164=3,(C164*C$5),IF(T164=4,AVERAGE((C164*C$5),(C164*C$5),(C164*C$5),(C164*C$5),(C164-C$4)),IF(T164=5,(C164-C$4),IF(T164=6,(C164-1.5*C$4),"blue"))))))))</f>
      </c>
      <c r="F164" t="s" s="72">
        <f>IF(H164="","",IF(B$6="Dry",ROUND(E164/B$3*B$8,3)&amp;" grams",IF(B$6="Liquid",ROUND(E164/B$3*B$7,2)&amp;" ml","Error")))</f>
      </c>
      <c r="G164" t="s" s="73">
        <f>IF(T164="","",(C164-E164)/C164)</f>
      </c>
      <c r="H164" s="74"/>
      <c r="I164" s="75"/>
      <c r="J164" s="75"/>
      <c r="K164" s="75"/>
      <c r="L164" s="76"/>
      <c r="M164" s="74"/>
      <c r="N164" s="75"/>
      <c r="O164" s="75"/>
      <c r="P164" s="75"/>
      <c r="Q164" s="76"/>
      <c r="R164" t="s" s="77">
        <f>IF(H164="","",SUM(H164:Q164))</f>
      </c>
      <c r="S164" s="78">
        <f>IF(R164="",-5,AVERAGE((B$2-E164)/B$2*100,R164))</f>
        <v>-5</v>
      </c>
      <c r="T164" t="s" s="79">
        <f>IF(R164="","",IF(R164&gt;89,6,IF(R164&gt;79,5,IF(R164&gt;69,4,IF(R164&gt;54,3,IF(R164&gt;39,2,IF(R164&gt;29,1,0)))))))</f>
      </c>
    </row>
    <row r="165" ht="15" customHeight="1">
      <c r="A165" s="52">
        <f>A164+1</f>
        <v>154</v>
      </c>
      <c r="B165" s="53">
        <f>B164+1</f>
        <v>44910</v>
      </c>
      <c r="C165" t="s" s="80">
        <f>E164</f>
      </c>
      <c r="D165" s="54">
        <f>IF(C165="",-5,C165)</f>
        <v>-5</v>
      </c>
      <c r="E165" t="s" s="55">
        <f>IF(T165="","",IF(T165=0,C165,IF(T165=1,(C165*C$7),IF(T165=2,(C165*C$6),IF(T165=3,(C165*C$5),IF(T165=4,AVERAGE((C165*C$5),(C165*C$5),(C165*C$5),(C165*C$5),(C165-C$4)),IF(T165=5,(C165-C$4),IF(T165=6,(C165-1.5*C$4),"blue"))))))))</f>
      </c>
      <c r="F165" t="s" s="56">
        <f>IF(H165="","",IF(B$6="Dry",ROUND(E165/B$3*B$8,3)&amp;" grams",IF(B$6="Liquid",ROUND(E165/B$3*B$7,2)&amp;" ml","Error")))</f>
      </c>
      <c r="G165" t="s" s="57">
        <f>IF(T165="","",(C165-E165)/C165)</f>
      </c>
      <c r="H165" s="64"/>
      <c r="I165" s="65"/>
      <c r="J165" s="65"/>
      <c r="K165" s="65"/>
      <c r="L165" s="66"/>
      <c r="M165" s="64"/>
      <c r="N165" s="65"/>
      <c r="O165" s="65"/>
      <c r="P165" s="65"/>
      <c r="Q165" s="66"/>
      <c r="R165" t="s" s="61">
        <f>IF(H165="","",SUM(H165:Q165))</f>
      </c>
      <c r="S165" s="62">
        <f>IF(R165="",-5,AVERAGE((B$2-E165)/B$2*100,R165))</f>
        <v>-5</v>
      </c>
      <c r="T165" t="s" s="63">
        <f>IF(R165="","",IF(R165&gt;89,6,IF(R165&gt;79,5,IF(R165&gt;69,4,IF(R165&gt;54,3,IF(R165&gt;39,2,IF(R165&gt;29,1,0)))))))</f>
      </c>
    </row>
    <row r="166" ht="15" customHeight="1">
      <c r="A166" s="52">
        <f>A165+1</f>
        <v>155</v>
      </c>
      <c r="B166" s="53">
        <f>B165+1</f>
        <v>44911</v>
      </c>
      <c r="C166" t="s" s="80">
        <f>E165</f>
      </c>
      <c r="D166" s="54">
        <f>IF(C166="",-5,C166)</f>
        <v>-5</v>
      </c>
      <c r="E166" t="s" s="55">
        <f>IF(T166="","",IF(T166=0,C166,IF(T166=1,(C166*C$7),IF(T166=2,(C166*C$6),IF(T166=3,(C166*C$5),IF(T166=4,AVERAGE((C166*C$5),(C166*C$5),(C166*C$5),(C166*C$5),(C166-C$4)),IF(T166=5,(C166-C$4),IF(T166=6,(C166-1.5*C$4),"blue"))))))))</f>
      </c>
      <c r="F166" t="s" s="56">
        <f>IF(H166="","",IF(B$6="Dry",ROUND(E166/B$3*B$8,3)&amp;" grams",IF(B$6="Liquid",ROUND(E166/B$3*B$7,2)&amp;" ml","Error")))</f>
      </c>
      <c r="G166" t="s" s="57">
        <f>IF(T166="","",(C166-E166)/C166)</f>
      </c>
      <c r="H166" s="64"/>
      <c r="I166" s="65"/>
      <c r="J166" s="65"/>
      <c r="K166" s="65"/>
      <c r="L166" s="66"/>
      <c r="M166" s="64"/>
      <c r="N166" s="65"/>
      <c r="O166" s="65"/>
      <c r="P166" s="65"/>
      <c r="Q166" s="66"/>
      <c r="R166" t="s" s="61">
        <f>IF(H166="","",SUM(H166:Q166))</f>
      </c>
      <c r="S166" s="62">
        <f>IF(R166="",-5,AVERAGE((B$2-E166)/B$2*100,R166))</f>
        <v>-5</v>
      </c>
      <c r="T166" t="s" s="63">
        <f>IF(R166="","",IF(R166&gt;89,6,IF(R166&gt;79,5,IF(R166&gt;69,4,IF(R166&gt;54,3,IF(R166&gt;39,2,IF(R166&gt;29,1,0)))))))</f>
      </c>
    </row>
    <row r="167" ht="15" customHeight="1">
      <c r="A167" s="67">
        <f>A166+1</f>
        <v>156</v>
      </c>
      <c r="B167" s="68">
        <f>B166+1</f>
        <v>44912</v>
      </c>
      <c r="C167" t="s" s="69">
        <f>E166</f>
      </c>
      <c r="D167" s="70">
        <f>IF(C167="",-5,C167)</f>
        <v>-5</v>
      </c>
      <c r="E167" t="s" s="71">
        <f>IF(T167="","",IF(T167=0,C167,IF(T167=1,(C167*C$7),IF(T167=2,(C167*C$6),IF(T167=3,(C167*C$5),IF(T167=4,AVERAGE((C167*C$5),(C167*C$5),(C167*C$5),(C167*C$5),(C167-C$4)),IF(T167=5,(C167-C$4),IF(T167=6,(C167-1.5*C$4),"blue"))))))))</f>
      </c>
      <c r="F167" t="s" s="72">
        <f>IF(H167="","",IF(B$6="Dry",ROUND(E167/B$3*B$8,3)&amp;" grams",IF(B$6="Liquid",ROUND(E167/B$3*B$7,2)&amp;" ml","Error")))</f>
      </c>
      <c r="G167" t="s" s="73">
        <f>IF(T167="","",(C167-E167)/C167)</f>
      </c>
      <c r="H167" s="74"/>
      <c r="I167" s="75"/>
      <c r="J167" s="75"/>
      <c r="K167" s="75"/>
      <c r="L167" s="76"/>
      <c r="M167" s="74"/>
      <c r="N167" s="75"/>
      <c r="O167" s="75"/>
      <c r="P167" s="75"/>
      <c r="Q167" s="76"/>
      <c r="R167" t="s" s="77">
        <f>IF(H167="","",SUM(H167:Q167))</f>
      </c>
      <c r="S167" s="78">
        <f>IF(R167="",-5,AVERAGE((B$2-E167)/B$2*100,R167))</f>
        <v>-5</v>
      </c>
      <c r="T167" t="s" s="79">
        <f>IF(R167="","",IF(R167&gt;89,6,IF(R167&gt;79,5,IF(R167&gt;69,4,IF(R167&gt;54,3,IF(R167&gt;39,2,IF(R167&gt;29,1,0)))))))</f>
      </c>
    </row>
    <row r="168" ht="15" customHeight="1">
      <c r="A168" s="52">
        <f>A167+1</f>
        <v>157</v>
      </c>
      <c r="B168" s="53">
        <f>B167+1</f>
        <v>44913</v>
      </c>
      <c r="C168" t="s" s="80">
        <f>E167</f>
      </c>
      <c r="D168" s="54">
        <f>IF(C168="",-5,C168)</f>
        <v>-5</v>
      </c>
      <c r="E168" t="s" s="55">
        <f>IF(T168="","",IF(T168=0,C168,IF(T168=1,(C168*C$7),IF(T168=2,(C168*C$6),IF(T168=3,(C168*C$5),IF(T168=4,AVERAGE((C168*C$5),(C168*C$5),(C168*C$5),(C168*C$5),(C168-C$4)),IF(T168=5,(C168-C$4),IF(T168=6,(C168-1.5*C$4),"blue"))))))))</f>
      </c>
      <c r="F168" t="s" s="56">
        <f>IF(H168="","",IF(B$6="Dry",ROUND(E168/B$3*B$8,3)&amp;" grams",IF(B$6="Liquid",ROUND(E168/B$3*B$7,2)&amp;" ml","Error")))</f>
      </c>
      <c r="G168" t="s" s="57">
        <f>IF(T168="","",(C168-E168)/C168)</f>
      </c>
      <c r="H168" s="64"/>
      <c r="I168" s="65"/>
      <c r="J168" s="65"/>
      <c r="K168" s="65"/>
      <c r="L168" s="66"/>
      <c r="M168" s="64"/>
      <c r="N168" s="65"/>
      <c r="O168" s="65"/>
      <c r="P168" s="65"/>
      <c r="Q168" s="66"/>
      <c r="R168" t="s" s="61">
        <f>IF(H168="","",SUM(H168:Q168))</f>
      </c>
      <c r="S168" s="62">
        <f>IF(R168="",-5,AVERAGE((B$2-E168)/B$2*100,R168))</f>
        <v>-5</v>
      </c>
      <c r="T168" t="s" s="63">
        <f>IF(R168="","",IF(R168&gt;89,6,IF(R168&gt;79,5,IF(R168&gt;69,4,IF(R168&gt;54,3,IF(R168&gt;39,2,IF(R168&gt;29,1,0)))))))</f>
      </c>
    </row>
    <row r="169" ht="15" customHeight="1">
      <c r="A169" s="52">
        <f>A168+1</f>
        <v>158</v>
      </c>
      <c r="B169" s="53">
        <f>B168+1</f>
        <v>44914</v>
      </c>
      <c r="C169" t="s" s="80">
        <f>E168</f>
      </c>
      <c r="D169" s="54">
        <f>IF(C169="",-5,C169)</f>
        <v>-5</v>
      </c>
      <c r="E169" t="s" s="55">
        <f>IF(T169="","",IF(T169=0,C169,IF(T169=1,(C169*C$7),IF(T169=2,(C169*C$6),IF(T169=3,(C169*C$5),IF(T169=4,AVERAGE((C169*C$5),(C169*C$5),(C169*C$5),(C169*C$5),(C169-C$4)),IF(T169=5,(C169-C$4),IF(T169=6,(C169-1.5*C$4),"blue"))))))))</f>
      </c>
      <c r="F169" t="s" s="56">
        <f>IF(H169="","",IF(B$6="Dry",ROUND(E169/B$3*B$8,3)&amp;" grams",IF(B$6="Liquid",ROUND(E169/B$3*B$7,2)&amp;" ml","Error")))</f>
      </c>
      <c r="G169" t="s" s="57">
        <f>IF(T169="","",(C169-E169)/C169)</f>
      </c>
      <c r="H169" s="64"/>
      <c r="I169" s="65"/>
      <c r="J169" s="65"/>
      <c r="K169" s="65"/>
      <c r="L169" s="66"/>
      <c r="M169" s="64"/>
      <c r="N169" s="65"/>
      <c r="O169" s="65"/>
      <c r="P169" s="65"/>
      <c r="Q169" s="66"/>
      <c r="R169" t="s" s="61">
        <f>IF(H169="","",SUM(H169:Q169))</f>
      </c>
      <c r="S169" s="62">
        <f>IF(R169="",-5,AVERAGE((B$2-E169)/B$2*100,R169))</f>
        <v>-5</v>
      </c>
      <c r="T169" t="s" s="63">
        <f>IF(R169="","",IF(R169&gt;89,6,IF(R169&gt;79,5,IF(R169&gt;69,4,IF(R169&gt;54,3,IF(R169&gt;39,2,IF(R169&gt;29,1,0)))))))</f>
      </c>
    </row>
    <row r="170" ht="15" customHeight="1">
      <c r="A170" s="67">
        <f>A169+1</f>
        <v>159</v>
      </c>
      <c r="B170" s="68">
        <f>B169+1</f>
        <v>44915</v>
      </c>
      <c r="C170" t="s" s="69">
        <f>E169</f>
      </c>
      <c r="D170" s="70">
        <f>IF(C170="",-5,C170)</f>
        <v>-5</v>
      </c>
      <c r="E170" t="s" s="71">
        <f>IF(T170="","",IF(T170=0,C170,IF(T170=1,(C170*C$7),IF(T170=2,(C170*C$6),IF(T170=3,(C170*C$5),IF(T170=4,AVERAGE((C170*C$5),(C170*C$5),(C170*C$5),(C170*C$5),(C170-C$4)),IF(T170=5,(C170-C$4),IF(T170=6,(C170-1.5*C$4),"blue"))))))))</f>
      </c>
      <c r="F170" t="s" s="72">
        <f>IF(H170="","",IF(B$6="Dry",ROUND(E170/B$3*B$8,3)&amp;" grams",IF(B$6="Liquid",ROUND(E170/B$3*B$7,2)&amp;" ml","Error")))</f>
      </c>
      <c r="G170" t="s" s="73">
        <f>IF(T170="","",(C170-E170)/C170)</f>
      </c>
      <c r="H170" s="74"/>
      <c r="I170" s="75"/>
      <c r="J170" s="75"/>
      <c r="K170" s="75"/>
      <c r="L170" s="76"/>
      <c r="M170" s="74"/>
      <c r="N170" s="75"/>
      <c r="O170" s="75"/>
      <c r="P170" s="75"/>
      <c r="Q170" s="76"/>
      <c r="R170" t="s" s="77">
        <f>IF(H170="","",SUM(H170:Q170))</f>
      </c>
      <c r="S170" s="78">
        <f>IF(R170="",-5,AVERAGE((B$2-E170)/B$2*100,R170))</f>
        <v>-5</v>
      </c>
      <c r="T170" t="s" s="79">
        <f>IF(R170="","",IF(R170&gt;89,6,IF(R170&gt;79,5,IF(R170&gt;69,4,IF(R170&gt;54,3,IF(R170&gt;39,2,IF(R170&gt;29,1,0)))))))</f>
      </c>
    </row>
    <row r="171" ht="15" customHeight="1">
      <c r="A171" s="52">
        <f>A170+1</f>
        <v>160</v>
      </c>
      <c r="B171" s="53">
        <f>B170+1</f>
        <v>44916</v>
      </c>
      <c r="C171" t="s" s="80">
        <f>E170</f>
      </c>
      <c r="D171" s="54">
        <f>IF(C171="",-5,C171)</f>
        <v>-5</v>
      </c>
      <c r="E171" t="s" s="55">
        <f>IF(T171="","",IF(T171=0,C171,IF(T171=1,(C171*C$7),IF(T171=2,(C171*C$6),IF(T171=3,(C171*C$5),IF(T171=4,AVERAGE((C171*C$5),(C171*C$5),(C171*C$5),(C171*C$5),(C171-C$4)),IF(T171=5,(C171-C$4),IF(T171=6,(C171-1.5*C$4),"blue"))))))))</f>
      </c>
      <c r="F171" t="s" s="56">
        <f>IF(H171="","",IF(B$6="Dry",ROUND(E171/B$3*B$8,3)&amp;" grams",IF(B$6="Liquid",ROUND(E171/B$3*B$7,2)&amp;" ml","Error")))</f>
      </c>
      <c r="G171" t="s" s="57">
        <f>IF(T171="","",(C171-E171)/C171)</f>
      </c>
      <c r="H171" s="64"/>
      <c r="I171" s="65"/>
      <c r="J171" s="65"/>
      <c r="K171" s="65"/>
      <c r="L171" s="66"/>
      <c r="M171" s="64"/>
      <c r="N171" s="65"/>
      <c r="O171" s="65"/>
      <c r="P171" s="65"/>
      <c r="Q171" s="66"/>
      <c r="R171" t="s" s="61">
        <f>IF(H171="","",SUM(H171:Q171))</f>
      </c>
      <c r="S171" s="62">
        <f>IF(R171="",-5,AVERAGE((B$2-E171)/B$2*100,R171))</f>
        <v>-5</v>
      </c>
      <c r="T171" t="s" s="63">
        <f>IF(R171="","",IF(R171&gt;89,6,IF(R171&gt;79,5,IF(R171&gt;69,4,IF(R171&gt;54,3,IF(R171&gt;39,2,IF(R171&gt;29,1,0)))))))</f>
      </c>
    </row>
    <row r="172" ht="15" customHeight="1">
      <c r="A172" s="52">
        <f>A171+1</f>
        <v>161</v>
      </c>
      <c r="B172" s="53">
        <f>B171+1</f>
        <v>44917</v>
      </c>
      <c r="C172" t="s" s="80">
        <f>E171</f>
      </c>
      <c r="D172" s="54">
        <f>IF(C172="",-5,C172)</f>
        <v>-5</v>
      </c>
      <c r="E172" t="s" s="55">
        <f>IF(T172="","",IF(T172=0,C172,IF(T172=1,(C172*C$7),IF(T172=2,(C172*C$6),IF(T172=3,(C172*C$5),IF(T172=4,AVERAGE((C172*C$5),(C172*C$5),(C172*C$5),(C172*C$5),(C172-C$4)),IF(T172=5,(C172-C$4),IF(T172=6,(C172-1.5*C$4),"blue"))))))))</f>
      </c>
      <c r="F172" t="s" s="56">
        <f>IF(H172="","",IF(B$6="Dry",ROUND(E172/B$3*B$8,3)&amp;" grams",IF(B$6="Liquid",ROUND(E172/B$3*B$7,2)&amp;" ml","Error")))</f>
      </c>
      <c r="G172" t="s" s="57">
        <f>IF(T172="","",(C172-E172)/C172)</f>
      </c>
      <c r="H172" s="64"/>
      <c r="I172" s="65"/>
      <c r="J172" s="65"/>
      <c r="K172" s="65"/>
      <c r="L172" s="66"/>
      <c r="M172" s="64"/>
      <c r="N172" s="65"/>
      <c r="O172" s="65"/>
      <c r="P172" s="65"/>
      <c r="Q172" s="66"/>
      <c r="R172" t="s" s="61">
        <f>IF(H172="","",SUM(H172:Q172))</f>
      </c>
      <c r="S172" s="62">
        <f>IF(R172="",-5,AVERAGE((B$2-E172)/B$2*100,R172))</f>
        <v>-5</v>
      </c>
      <c r="T172" t="s" s="63">
        <f>IF(R172="","",IF(R172&gt;89,6,IF(R172&gt;79,5,IF(R172&gt;69,4,IF(R172&gt;54,3,IF(R172&gt;39,2,IF(R172&gt;29,1,0)))))))</f>
      </c>
    </row>
    <row r="173" ht="15" customHeight="1">
      <c r="A173" s="67">
        <f>A172+1</f>
        <v>162</v>
      </c>
      <c r="B173" s="68">
        <f>B172+1</f>
        <v>44918</v>
      </c>
      <c r="C173" t="s" s="69">
        <f>E172</f>
      </c>
      <c r="D173" s="70">
        <f>IF(C173="",-5,C173)</f>
        <v>-5</v>
      </c>
      <c r="E173" t="s" s="71">
        <f>IF(T173="","",IF(T173=0,C173,IF(T173=1,(C173*C$7),IF(T173=2,(C173*C$6),IF(T173=3,(C173*C$5),IF(T173=4,AVERAGE((C173*C$5),(C173*C$5),(C173*C$5),(C173*C$5),(C173-C$4)),IF(T173=5,(C173-C$4),IF(T173=6,(C173-1.5*C$4),"blue"))))))))</f>
      </c>
      <c r="F173" t="s" s="72">
        <f>IF(H173="","",IF(B$6="Dry",ROUND(E173/B$3*B$8,3)&amp;" grams",IF(B$6="Liquid",ROUND(E173/B$3*B$7,2)&amp;" ml","Error")))</f>
      </c>
      <c r="G173" t="s" s="73">
        <f>IF(T173="","",(C173-E173)/C173)</f>
      </c>
      <c r="H173" s="74"/>
      <c r="I173" s="75"/>
      <c r="J173" s="75"/>
      <c r="K173" s="75"/>
      <c r="L173" s="76"/>
      <c r="M173" s="74"/>
      <c r="N173" s="75"/>
      <c r="O173" s="75"/>
      <c r="P173" s="75"/>
      <c r="Q173" s="76"/>
      <c r="R173" t="s" s="77">
        <f>IF(H173="","",SUM(H173:Q173))</f>
      </c>
      <c r="S173" s="78">
        <f>IF(R173="",-5,AVERAGE((B$2-E173)/B$2*100,R173))</f>
        <v>-5</v>
      </c>
      <c r="T173" t="s" s="79">
        <f>IF(R173="","",IF(R173&gt;89,6,IF(R173&gt;79,5,IF(R173&gt;69,4,IF(R173&gt;54,3,IF(R173&gt;39,2,IF(R173&gt;29,1,0)))))))</f>
      </c>
    </row>
    <row r="174" ht="15" customHeight="1">
      <c r="A174" s="52">
        <f>A173+1</f>
        <v>163</v>
      </c>
      <c r="B174" s="53">
        <f>B173+1</f>
        <v>44919</v>
      </c>
      <c r="C174" t="s" s="80">
        <f>E173</f>
      </c>
      <c r="D174" s="54">
        <f>IF(C174="",-5,C174)</f>
        <v>-5</v>
      </c>
      <c r="E174" t="s" s="55">
        <f>IF(T174="","",IF(T174=0,C174,IF(T174=1,(C174*C$7),IF(T174=2,(C174*C$6),IF(T174=3,(C174*C$5),IF(T174=4,AVERAGE((C174*C$5),(C174*C$5),(C174*C$5),(C174*C$5),(C174-C$4)),IF(T174=5,(C174-C$4),IF(T174=6,(C174-1.5*C$4),"blue"))))))))</f>
      </c>
      <c r="F174" t="s" s="56">
        <f>IF(H174="","",IF(B$6="Dry",ROUND(E174/B$3*B$8,3)&amp;" grams",IF(B$6="Liquid",ROUND(E174/B$3*B$7,2)&amp;" ml","Error")))</f>
      </c>
      <c r="G174" t="s" s="57">
        <f>IF(T174="","",(C174-E174)/C174)</f>
      </c>
      <c r="H174" s="64"/>
      <c r="I174" s="65"/>
      <c r="J174" s="65"/>
      <c r="K174" s="65"/>
      <c r="L174" s="66"/>
      <c r="M174" s="64"/>
      <c r="N174" s="65"/>
      <c r="O174" s="65"/>
      <c r="P174" s="65"/>
      <c r="Q174" s="66"/>
      <c r="R174" t="s" s="61">
        <f>IF(H174="","",SUM(H174:Q174))</f>
      </c>
      <c r="S174" s="62">
        <f>IF(R174="",-5,AVERAGE((B$2-E174)/B$2*100,R174))</f>
        <v>-5</v>
      </c>
      <c r="T174" t="s" s="63">
        <f>IF(R174="","",IF(R174&gt;89,6,IF(R174&gt;79,5,IF(R174&gt;69,4,IF(R174&gt;54,3,IF(R174&gt;39,2,IF(R174&gt;29,1,0)))))))</f>
      </c>
    </row>
    <row r="175" ht="15" customHeight="1">
      <c r="A175" s="52">
        <f>A174+1</f>
        <v>164</v>
      </c>
      <c r="B175" s="53">
        <f>B174+1</f>
        <v>44920</v>
      </c>
      <c r="C175" t="s" s="80">
        <f>E174</f>
      </c>
      <c r="D175" s="54">
        <f>IF(C175="",-5,C175)</f>
        <v>-5</v>
      </c>
      <c r="E175" t="s" s="55">
        <f>IF(T175="","",IF(T175=0,C175,IF(T175=1,(C175*C$7),IF(T175=2,(C175*C$6),IF(T175=3,(C175*C$5),IF(T175=4,AVERAGE((C175*C$5),(C175*C$5),(C175*C$5),(C175*C$5),(C175-C$4)),IF(T175=5,(C175-C$4),IF(T175=6,(C175-1.5*C$4),"blue"))))))))</f>
      </c>
      <c r="F175" t="s" s="56">
        <f>IF(H175="","",IF(B$6="Dry",ROUND(E175/B$3*B$8,3)&amp;" grams",IF(B$6="Liquid",ROUND(E175/B$3*B$7,2)&amp;" ml","Error")))</f>
      </c>
      <c r="G175" t="s" s="57">
        <f>IF(T175="","",(C175-E175)/C175)</f>
      </c>
      <c r="H175" s="64"/>
      <c r="I175" s="65"/>
      <c r="J175" s="65"/>
      <c r="K175" s="65"/>
      <c r="L175" s="66"/>
      <c r="M175" s="64"/>
      <c r="N175" s="65"/>
      <c r="O175" s="65"/>
      <c r="P175" s="65"/>
      <c r="Q175" s="66"/>
      <c r="R175" t="s" s="61">
        <f>IF(H175="","",SUM(H175:Q175))</f>
      </c>
      <c r="S175" s="62">
        <f>IF(R175="",-5,AVERAGE((B$2-E175)/B$2*100,R175))</f>
        <v>-5</v>
      </c>
      <c r="T175" t="s" s="63">
        <f>IF(R175="","",IF(R175&gt;89,6,IF(R175&gt;79,5,IF(R175&gt;69,4,IF(R175&gt;54,3,IF(R175&gt;39,2,IF(R175&gt;29,1,0)))))))</f>
      </c>
    </row>
    <row r="176" ht="15" customHeight="1">
      <c r="A176" s="67">
        <f>A175+1</f>
        <v>165</v>
      </c>
      <c r="B176" s="68">
        <f>B175+1</f>
        <v>44921</v>
      </c>
      <c r="C176" t="s" s="69">
        <f>E175</f>
      </c>
      <c r="D176" s="70">
        <f>IF(C176="",-5,C176)</f>
        <v>-5</v>
      </c>
      <c r="E176" t="s" s="71">
        <f>IF(T176="","",IF(T176=0,C176,IF(T176=1,(C176*C$7),IF(T176=2,(C176*C$6),IF(T176=3,(C176*C$5),IF(T176=4,AVERAGE((C176*C$5),(C176*C$5),(C176*C$5),(C176*C$5),(C176-C$4)),IF(T176=5,(C176-C$4),IF(T176=6,(C176-1.5*C$4),"blue"))))))))</f>
      </c>
      <c r="F176" t="s" s="72">
        <f>IF(H176="","",IF(B$6="Dry",ROUND(E176/B$3*B$8,3)&amp;" grams",IF(B$6="Liquid",ROUND(E176/B$3*B$7,2)&amp;" ml","Error")))</f>
      </c>
      <c r="G176" t="s" s="73">
        <f>IF(T176="","",(C176-E176)/C176)</f>
      </c>
      <c r="H176" s="74"/>
      <c r="I176" s="75"/>
      <c r="J176" s="75"/>
      <c r="K176" s="75"/>
      <c r="L176" s="76"/>
      <c r="M176" s="74"/>
      <c r="N176" s="75"/>
      <c r="O176" s="75"/>
      <c r="P176" s="75"/>
      <c r="Q176" s="76"/>
      <c r="R176" t="s" s="77">
        <f>IF(H176="","",SUM(H176:Q176))</f>
      </c>
      <c r="S176" s="78">
        <f>IF(R176="",-5,AVERAGE((B$2-E176)/B$2*100,R176))</f>
        <v>-5</v>
      </c>
      <c r="T176" t="s" s="79">
        <f>IF(R176="","",IF(R176&gt;89,6,IF(R176&gt;79,5,IF(R176&gt;69,4,IF(R176&gt;54,3,IF(R176&gt;39,2,IF(R176&gt;29,1,0)))))))</f>
      </c>
    </row>
    <row r="177" ht="15" customHeight="1">
      <c r="A177" s="52">
        <f>A176+1</f>
        <v>166</v>
      </c>
      <c r="B177" s="53">
        <f>B176+1</f>
        <v>44922</v>
      </c>
      <c r="C177" t="s" s="80">
        <f>E176</f>
      </c>
      <c r="D177" s="54">
        <f>IF(C177="",-5,C177)</f>
        <v>-5</v>
      </c>
      <c r="E177" t="s" s="55">
        <f>IF(T177="","",IF(T177=0,C177,IF(T177=1,(C177*C$7),IF(T177=2,(C177*C$6),IF(T177=3,(C177*C$5),IF(T177=4,AVERAGE((C177*C$5),(C177*C$5),(C177*C$5),(C177*C$5),(C177-C$4)),IF(T177=5,(C177-C$4),IF(T177=6,(C177-1.5*C$4),"blue"))))))))</f>
      </c>
      <c r="F177" t="s" s="56">
        <f>IF(H177="","",IF(B$6="Dry",ROUND(E177/B$3*B$8,3)&amp;" grams",IF(B$6="Liquid",ROUND(E177/B$3*B$7,2)&amp;" ml","Error")))</f>
      </c>
      <c r="G177" t="s" s="57">
        <f>IF(T177="","",(C177-E177)/C177)</f>
      </c>
      <c r="H177" s="64"/>
      <c r="I177" s="65"/>
      <c r="J177" s="65"/>
      <c r="K177" s="65"/>
      <c r="L177" s="66"/>
      <c r="M177" s="64"/>
      <c r="N177" s="65"/>
      <c r="O177" s="65"/>
      <c r="P177" s="65"/>
      <c r="Q177" s="66"/>
      <c r="R177" t="s" s="61">
        <f>IF(H177="","",SUM(H177:Q177))</f>
      </c>
      <c r="S177" s="62">
        <f>IF(R177="",-5,AVERAGE((B$2-E177)/B$2*100,R177))</f>
        <v>-5</v>
      </c>
      <c r="T177" t="s" s="63">
        <f>IF(R177="","",IF(R177&gt;89,6,IF(R177&gt;79,5,IF(R177&gt;69,4,IF(R177&gt;54,3,IF(R177&gt;39,2,IF(R177&gt;29,1,0)))))))</f>
      </c>
    </row>
    <row r="178" ht="15" customHeight="1">
      <c r="A178" s="52">
        <f>A177+1</f>
        <v>167</v>
      </c>
      <c r="B178" s="53">
        <f>B177+1</f>
        <v>44923</v>
      </c>
      <c r="C178" t="s" s="80">
        <f>E177</f>
      </c>
      <c r="D178" s="54">
        <f>IF(C178="",-5,C178)</f>
        <v>-5</v>
      </c>
      <c r="E178" t="s" s="55">
        <f>IF(T178="","",IF(T178=0,C178,IF(T178=1,(C178*C$7),IF(T178=2,(C178*C$6),IF(T178=3,(C178*C$5),IF(T178=4,AVERAGE((C178*C$5),(C178*C$5),(C178*C$5),(C178*C$5),(C178-C$4)),IF(T178=5,(C178-C$4),IF(T178=6,(C178-1.5*C$4),"blue"))))))))</f>
      </c>
      <c r="F178" t="s" s="56">
        <f>IF(H178="","",IF(B$6="Dry",ROUND(E178/B$3*B$8,3)&amp;" grams",IF(B$6="Liquid",ROUND(E178/B$3*B$7,2)&amp;" ml","Error")))</f>
      </c>
      <c r="G178" t="s" s="57">
        <f>IF(T178="","",(C178-E178)/C178)</f>
      </c>
      <c r="H178" s="64"/>
      <c r="I178" s="65"/>
      <c r="J178" s="65"/>
      <c r="K178" s="65"/>
      <c r="L178" s="66"/>
      <c r="M178" s="64"/>
      <c r="N178" s="65"/>
      <c r="O178" s="65"/>
      <c r="P178" s="65"/>
      <c r="Q178" s="66"/>
      <c r="R178" t="s" s="61">
        <f>IF(H178="","",SUM(H178:Q178))</f>
      </c>
      <c r="S178" s="62">
        <f>IF(R178="",-5,AVERAGE((B$2-E178)/B$2*100,R178))</f>
        <v>-5</v>
      </c>
      <c r="T178" t="s" s="63">
        <f>IF(R178="","",IF(R178&gt;89,6,IF(R178&gt;79,5,IF(R178&gt;69,4,IF(R178&gt;54,3,IF(R178&gt;39,2,IF(R178&gt;29,1,0)))))))</f>
      </c>
    </row>
    <row r="179" ht="15" customHeight="1">
      <c r="A179" s="67">
        <f>A178+1</f>
        <v>168</v>
      </c>
      <c r="B179" s="68">
        <f>B178+1</f>
        <v>44924</v>
      </c>
      <c r="C179" t="s" s="69">
        <f>E178</f>
      </c>
      <c r="D179" s="70">
        <f>IF(C179="",-5,C179)</f>
        <v>-5</v>
      </c>
      <c r="E179" t="s" s="71">
        <f>IF(T179="","",IF(T179=0,C179,IF(T179=1,(C179*C$7),IF(T179=2,(C179*C$6),IF(T179=3,(C179*C$5),IF(T179=4,AVERAGE((C179*C$5),(C179*C$5),(C179*C$5),(C179*C$5),(C179-C$4)),IF(T179=5,(C179-C$4),IF(T179=6,(C179-1.5*C$4),"blue"))))))))</f>
      </c>
      <c r="F179" t="s" s="72">
        <f>IF(H179="","",IF(B$6="Dry",ROUND(E179/B$3*B$8,3)&amp;" grams",IF(B$6="Liquid",ROUND(E179/B$3*B$7,2)&amp;" ml","Error")))</f>
      </c>
      <c r="G179" t="s" s="73">
        <f>IF(T179="","",(C179-E179)/C179)</f>
      </c>
      <c r="H179" s="74"/>
      <c r="I179" s="75"/>
      <c r="J179" s="75"/>
      <c r="K179" s="75"/>
      <c r="L179" s="76"/>
      <c r="M179" s="74"/>
      <c r="N179" s="75"/>
      <c r="O179" s="75"/>
      <c r="P179" s="75"/>
      <c r="Q179" s="76"/>
      <c r="R179" t="s" s="77">
        <f>IF(H179="","",SUM(H179:Q179))</f>
      </c>
      <c r="S179" s="78">
        <f>IF(R179="",-5,AVERAGE((B$2-E179)/B$2*100,R179))</f>
        <v>-5</v>
      </c>
      <c r="T179" t="s" s="79">
        <f>IF(R179="","",IF(R179&gt;89,6,IF(R179&gt;79,5,IF(R179&gt;69,4,IF(R179&gt;54,3,IF(R179&gt;39,2,IF(R179&gt;29,1,0)))))))</f>
      </c>
    </row>
    <row r="180" ht="15" customHeight="1">
      <c r="A180" s="52">
        <f>A179+1</f>
        <v>169</v>
      </c>
      <c r="B180" s="53">
        <f>B179+1</f>
        <v>44925</v>
      </c>
      <c r="C180" t="s" s="80">
        <f>E179</f>
      </c>
      <c r="D180" s="54">
        <f>IF(C180="",-5,C180)</f>
        <v>-5</v>
      </c>
      <c r="E180" t="s" s="55">
        <f>IF(T180="","",IF(T180=0,C180,IF(T180=1,(C180*C$7),IF(T180=2,(C180*C$6),IF(T180=3,(C180*C$5),IF(T180=4,AVERAGE((C180*C$5),(C180*C$5),(C180*C$5),(C180*C$5),(C180-C$4)),IF(T180=5,(C180-C$4),IF(T180=6,(C180-1.5*C$4),"blue"))))))))</f>
      </c>
      <c r="F180" t="s" s="56">
        <f>IF(H180="","",IF(B$6="Dry",ROUND(E180/B$3*B$8,3)&amp;" grams",IF(B$6="Liquid",ROUND(E180/B$3*B$7,2)&amp;" ml","Error")))</f>
      </c>
      <c r="G180" t="s" s="57">
        <f>IF(T180="","",(C180-E180)/C180)</f>
      </c>
      <c r="H180" s="64"/>
      <c r="I180" s="65"/>
      <c r="J180" s="65"/>
      <c r="K180" s="65"/>
      <c r="L180" s="66"/>
      <c r="M180" s="64"/>
      <c r="N180" s="65"/>
      <c r="O180" s="65"/>
      <c r="P180" s="65"/>
      <c r="Q180" s="66"/>
      <c r="R180" t="s" s="61">
        <f>IF(H180="","",SUM(H180:Q180))</f>
      </c>
      <c r="S180" s="62">
        <f>IF(R180="",-5,AVERAGE((B$2-E180)/B$2*100,R180))</f>
        <v>-5</v>
      </c>
      <c r="T180" t="s" s="63">
        <f>IF(R180="","",IF(R180&gt;89,6,IF(R180&gt;79,5,IF(R180&gt;69,4,IF(R180&gt;54,3,IF(R180&gt;39,2,IF(R180&gt;29,1,0)))))))</f>
      </c>
    </row>
    <row r="181" ht="15" customHeight="1">
      <c r="A181" s="52">
        <f>A180+1</f>
        <v>170</v>
      </c>
      <c r="B181" s="53">
        <f>B180+1</f>
        <v>44926</v>
      </c>
      <c r="C181" t="s" s="80">
        <f>E180</f>
      </c>
      <c r="D181" s="54">
        <f>IF(C181="",-5,C181)</f>
        <v>-5</v>
      </c>
      <c r="E181" t="s" s="55">
        <f>IF(T181="","",IF(T181=0,C181,IF(T181=1,(C181*C$7),IF(T181=2,(C181*C$6),IF(T181=3,(C181*C$5),IF(T181=4,AVERAGE((C181*C$5),(C181*C$5),(C181*C$5),(C181*C$5),(C181-C$4)),IF(T181=5,(C181-C$4),IF(T181=6,(C181-1.5*C$4),"blue"))))))))</f>
      </c>
      <c r="F181" t="s" s="56">
        <f>IF(H181="","",IF(B$6="Dry",ROUND(E181/B$3*B$8,3)&amp;" grams",IF(B$6="Liquid",ROUND(E181/B$3*B$7,2)&amp;" ml","Error")))</f>
      </c>
      <c r="G181" t="s" s="57">
        <f>IF(T181="","",(C181-E181)/C181)</f>
      </c>
      <c r="H181" s="64"/>
      <c r="I181" s="65"/>
      <c r="J181" s="65"/>
      <c r="K181" s="65"/>
      <c r="L181" s="66"/>
      <c r="M181" s="64"/>
      <c r="N181" s="65"/>
      <c r="O181" s="65"/>
      <c r="P181" s="65"/>
      <c r="Q181" s="66"/>
      <c r="R181" t="s" s="61">
        <f>IF(H181="","",SUM(H181:Q181))</f>
      </c>
      <c r="S181" s="62">
        <f>IF(R181="",-5,AVERAGE((B$2-E181)/B$2*100,R181))</f>
        <v>-5</v>
      </c>
      <c r="T181" t="s" s="63">
        <f>IF(R181="","",IF(R181&gt;89,6,IF(R181&gt;79,5,IF(R181&gt;69,4,IF(R181&gt;54,3,IF(R181&gt;39,2,IF(R181&gt;29,1,0)))))))</f>
      </c>
    </row>
    <row r="182" ht="15" customHeight="1">
      <c r="A182" s="67">
        <f>A181+1</f>
        <v>171</v>
      </c>
      <c r="B182" s="68">
        <f>B181+1</f>
        <v>44927</v>
      </c>
      <c r="C182" t="s" s="69">
        <f>E181</f>
      </c>
      <c r="D182" s="70">
        <f>IF(C182="",-5,C182)</f>
        <v>-5</v>
      </c>
      <c r="E182" t="s" s="71">
        <f>IF(T182="","",IF(T182=0,C182,IF(T182=1,(C182*C$7),IF(T182=2,(C182*C$6),IF(T182=3,(C182*C$5),IF(T182=4,AVERAGE((C182*C$5),(C182*C$5),(C182*C$5),(C182*C$5),(C182-C$4)),IF(T182=5,(C182-C$4),IF(T182=6,(C182-1.5*C$4),"blue"))))))))</f>
      </c>
      <c r="F182" t="s" s="72">
        <f>IF(H182="","",IF(B$6="Dry",ROUND(E182/B$3*B$8,3)&amp;" grams",IF(B$6="Liquid",ROUND(E182/B$3*B$7,2)&amp;" ml","Error")))</f>
      </c>
      <c r="G182" t="s" s="73">
        <f>IF(T182="","",(C182-E182)/C182)</f>
      </c>
      <c r="H182" s="74"/>
      <c r="I182" s="75"/>
      <c r="J182" s="75"/>
      <c r="K182" s="75"/>
      <c r="L182" s="76"/>
      <c r="M182" s="74"/>
      <c r="N182" s="75"/>
      <c r="O182" s="75"/>
      <c r="P182" s="75"/>
      <c r="Q182" s="76"/>
      <c r="R182" t="s" s="77">
        <f>IF(H182="","",SUM(H182:Q182))</f>
      </c>
      <c r="S182" s="78">
        <f>IF(R182="",-5,AVERAGE((B$2-E182)/B$2*100,R182))</f>
        <v>-5</v>
      </c>
      <c r="T182" t="s" s="79">
        <f>IF(R182="","",IF(R182&gt;89,6,IF(R182&gt;79,5,IF(R182&gt;69,4,IF(R182&gt;54,3,IF(R182&gt;39,2,IF(R182&gt;29,1,0)))))))</f>
      </c>
    </row>
    <row r="183" ht="15" customHeight="1">
      <c r="A183" s="52">
        <f>A182+1</f>
        <v>172</v>
      </c>
      <c r="B183" s="53">
        <f>B182+1</f>
        <v>44928</v>
      </c>
      <c r="C183" t="s" s="80">
        <f>E182</f>
      </c>
      <c r="D183" s="54">
        <f>IF(C183="",-5,C183)</f>
        <v>-5</v>
      </c>
      <c r="E183" t="s" s="55">
        <f>IF(T183="","",IF(T183=0,C183,IF(T183=1,(C183*C$7),IF(T183=2,(C183*C$6),IF(T183=3,(C183*C$5),IF(T183=4,AVERAGE((C183*C$5),(C183*C$5),(C183*C$5),(C183*C$5),(C183-C$4)),IF(T183=5,(C183-C$4),IF(T183=6,(C183-1.5*C$4),"blue"))))))))</f>
      </c>
      <c r="F183" t="s" s="56">
        <f>IF(H183="","",IF(B$6="Dry",ROUND(E183/B$3*B$8,3)&amp;" grams",IF(B$6="Liquid",ROUND(E183/B$3*B$7,2)&amp;" ml","Error")))</f>
      </c>
      <c r="G183" t="s" s="57">
        <f>IF(T183="","",(C183-E183)/C183)</f>
      </c>
      <c r="H183" s="64"/>
      <c r="I183" s="65"/>
      <c r="J183" s="65"/>
      <c r="K183" s="65"/>
      <c r="L183" s="66"/>
      <c r="M183" s="64"/>
      <c r="N183" s="65"/>
      <c r="O183" s="65"/>
      <c r="P183" s="65"/>
      <c r="Q183" s="66"/>
      <c r="R183" t="s" s="61">
        <f>IF(H183="","",SUM(H183:Q183))</f>
      </c>
      <c r="S183" s="62">
        <f>IF(R183="",-5,AVERAGE((B$2-E183)/B$2*100,R183))</f>
        <v>-5</v>
      </c>
      <c r="T183" t="s" s="63">
        <f>IF(R183="","",IF(R183&gt;89,6,IF(R183&gt;79,5,IF(R183&gt;69,4,IF(R183&gt;54,3,IF(R183&gt;39,2,IF(R183&gt;29,1,0)))))))</f>
      </c>
    </row>
    <row r="184" ht="15" customHeight="1">
      <c r="A184" s="52">
        <f>A183+1</f>
        <v>173</v>
      </c>
      <c r="B184" s="53">
        <f>B183+1</f>
        <v>44929</v>
      </c>
      <c r="C184" t="s" s="80">
        <f>E183</f>
      </c>
      <c r="D184" s="54">
        <f>IF(C184="",-5,C184)</f>
        <v>-5</v>
      </c>
      <c r="E184" t="s" s="55">
        <f>IF(T184="","",IF(T184=0,C184,IF(T184=1,(C184*C$7),IF(T184=2,(C184*C$6),IF(T184=3,(C184*C$5),IF(T184=4,AVERAGE((C184*C$5),(C184*C$5),(C184*C$5),(C184*C$5),(C184-C$4)),IF(T184=5,(C184-C$4),IF(T184=6,(C184-1.5*C$4),"blue"))))))))</f>
      </c>
      <c r="F184" t="s" s="56">
        <f>IF(H184="","",IF(B$6="Dry",ROUND(E184/B$3*B$8,3)&amp;" grams",IF(B$6="Liquid",ROUND(E184/B$3*B$7,2)&amp;" ml","Error")))</f>
      </c>
      <c r="G184" t="s" s="57">
        <f>IF(T184="","",(C184-E184)/C184)</f>
      </c>
      <c r="H184" s="64"/>
      <c r="I184" s="65"/>
      <c r="J184" s="65"/>
      <c r="K184" s="65"/>
      <c r="L184" s="66"/>
      <c r="M184" s="64"/>
      <c r="N184" s="65"/>
      <c r="O184" s="65"/>
      <c r="P184" s="65"/>
      <c r="Q184" s="66"/>
      <c r="R184" t="s" s="61">
        <f>IF(H184="","",SUM(H184:Q184))</f>
      </c>
      <c r="S184" s="62">
        <f>IF(R184="",-5,AVERAGE((B$2-E184)/B$2*100,R184))</f>
        <v>-5</v>
      </c>
      <c r="T184" t="s" s="63">
        <f>IF(R184="","",IF(R184&gt;89,6,IF(R184&gt;79,5,IF(R184&gt;69,4,IF(R184&gt;54,3,IF(R184&gt;39,2,IF(R184&gt;29,1,0)))))))</f>
      </c>
    </row>
    <row r="185" ht="15" customHeight="1">
      <c r="A185" s="67">
        <f>A184+1</f>
        <v>174</v>
      </c>
      <c r="B185" s="68">
        <f>B184+1</f>
        <v>44930</v>
      </c>
      <c r="C185" t="s" s="69">
        <f>E184</f>
      </c>
      <c r="D185" s="70">
        <f>IF(C185="",-5,C185)</f>
        <v>-5</v>
      </c>
      <c r="E185" t="s" s="71">
        <f>IF(T185="","",IF(T185=0,C185,IF(T185=1,(C185*C$7),IF(T185=2,(C185*C$6),IF(T185=3,(C185*C$5),IF(T185=4,AVERAGE((C185*C$5),(C185*C$5),(C185*C$5),(C185*C$5),(C185-C$4)),IF(T185=5,(C185-C$4),IF(T185=6,(C185-1.5*C$4),"blue"))))))))</f>
      </c>
      <c r="F185" t="s" s="72">
        <f>IF(H185="","",IF(B$6="Dry",ROUND(E185/B$3*B$8,3)&amp;" grams",IF(B$6="Liquid",ROUND(E185/B$3*B$7,2)&amp;" ml","Error")))</f>
      </c>
      <c r="G185" t="s" s="73">
        <f>IF(T185="","",(C185-E185)/C185)</f>
      </c>
      <c r="H185" s="74"/>
      <c r="I185" s="75"/>
      <c r="J185" s="75"/>
      <c r="K185" s="75"/>
      <c r="L185" s="76"/>
      <c r="M185" s="74"/>
      <c r="N185" s="75"/>
      <c r="O185" s="75"/>
      <c r="P185" s="75"/>
      <c r="Q185" s="76"/>
      <c r="R185" t="s" s="77">
        <f>IF(H185="","",SUM(H185:Q185))</f>
      </c>
      <c r="S185" s="78">
        <f>IF(R185="",-5,AVERAGE((B$2-E185)/B$2*100,R185))</f>
        <v>-5</v>
      </c>
      <c r="T185" t="s" s="79">
        <f>IF(R185="","",IF(R185&gt;89,6,IF(R185&gt;79,5,IF(R185&gt;69,4,IF(R185&gt;54,3,IF(R185&gt;39,2,IF(R185&gt;29,1,0)))))))</f>
      </c>
    </row>
    <row r="186" ht="15" customHeight="1">
      <c r="A186" s="52">
        <f>A185+1</f>
        <v>175</v>
      </c>
      <c r="B186" s="53">
        <f>B185+1</f>
        <v>44931</v>
      </c>
      <c r="C186" t="s" s="80">
        <f>E185</f>
      </c>
      <c r="D186" s="54">
        <f>IF(C186="",-5,C186)</f>
        <v>-5</v>
      </c>
      <c r="E186" t="s" s="55">
        <f>IF(T186="","",IF(T186=0,C186,IF(T186=1,(C186*C$7),IF(T186=2,(C186*C$6),IF(T186=3,(C186*C$5),IF(T186=4,AVERAGE((C186*C$5),(C186*C$5),(C186*C$5),(C186*C$5),(C186-C$4)),IF(T186=5,(C186-C$4),IF(T186=6,(C186-1.5*C$4),"blue"))))))))</f>
      </c>
      <c r="F186" t="s" s="56">
        <f>IF(H186="","",IF(B$6="Dry",ROUND(E186/B$3*B$8,3)&amp;" grams",IF(B$6="Liquid",ROUND(E186/B$3*B$7,2)&amp;" ml","Error")))</f>
      </c>
      <c r="G186" t="s" s="57">
        <f>IF(T186="","",(C186-E186)/C186)</f>
      </c>
      <c r="H186" s="64"/>
      <c r="I186" s="65"/>
      <c r="J186" s="65"/>
      <c r="K186" s="65"/>
      <c r="L186" s="66"/>
      <c r="M186" s="64"/>
      <c r="N186" s="65"/>
      <c r="O186" s="65"/>
      <c r="P186" s="65"/>
      <c r="Q186" s="66"/>
      <c r="R186" t="s" s="61">
        <f>IF(H186="","",SUM(H186:Q186))</f>
      </c>
      <c r="S186" s="62">
        <f>IF(R186="",-5,AVERAGE((B$2-E186)/B$2*100,R186))</f>
        <v>-5</v>
      </c>
      <c r="T186" t="s" s="63">
        <f>IF(R186="","",IF(R186&gt;89,6,IF(R186&gt;79,5,IF(R186&gt;69,4,IF(R186&gt;54,3,IF(R186&gt;39,2,IF(R186&gt;29,1,0)))))))</f>
      </c>
    </row>
    <row r="187" ht="15" customHeight="1">
      <c r="A187" s="52">
        <f>A186+1</f>
        <v>176</v>
      </c>
      <c r="B187" s="53">
        <f>B186+1</f>
        <v>44932</v>
      </c>
      <c r="C187" t="s" s="80">
        <f>E186</f>
      </c>
      <c r="D187" s="54">
        <f>IF(C187="",-5,C187)</f>
        <v>-5</v>
      </c>
      <c r="E187" t="s" s="55">
        <f>IF(T187="","",IF(T187=0,C187,IF(T187=1,(C187*C$7),IF(T187=2,(C187*C$6),IF(T187=3,(C187*C$5),IF(T187=4,AVERAGE((C187*C$5),(C187*C$5),(C187*C$5),(C187*C$5),(C187-C$4)),IF(T187=5,(C187-C$4),IF(T187=6,(C187-1.5*C$4),"blue"))))))))</f>
      </c>
      <c r="F187" t="s" s="56">
        <f>IF(H187="","",IF(B$6="Dry",ROUND(E187/B$3*B$8,3)&amp;" grams",IF(B$6="Liquid",ROUND(E187/B$3*B$7,2)&amp;" ml","Error")))</f>
      </c>
      <c r="G187" t="s" s="57">
        <f>IF(T187="","",(C187-E187)/C187)</f>
      </c>
      <c r="H187" s="64"/>
      <c r="I187" s="65"/>
      <c r="J187" s="65"/>
      <c r="K187" s="65"/>
      <c r="L187" s="66"/>
      <c r="M187" s="64"/>
      <c r="N187" s="65"/>
      <c r="O187" s="65"/>
      <c r="P187" s="65"/>
      <c r="Q187" s="66"/>
      <c r="R187" t="s" s="61">
        <f>IF(H187="","",SUM(H187:Q187))</f>
      </c>
      <c r="S187" s="62">
        <f>IF(R187="",-5,AVERAGE((B$2-E187)/B$2*100,R187))</f>
        <v>-5</v>
      </c>
      <c r="T187" t="s" s="63">
        <f>IF(R187="","",IF(R187&gt;89,6,IF(R187&gt;79,5,IF(R187&gt;69,4,IF(R187&gt;54,3,IF(R187&gt;39,2,IF(R187&gt;29,1,0)))))))</f>
      </c>
    </row>
    <row r="188" ht="15" customHeight="1">
      <c r="A188" s="67">
        <f>A187+1</f>
        <v>177</v>
      </c>
      <c r="B188" s="68">
        <f>B187+1</f>
        <v>44933</v>
      </c>
      <c r="C188" t="s" s="69">
        <f>E187</f>
      </c>
      <c r="D188" s="70">
        <f>IF(C188="",-5,C188)</f>
        <v>-5</v>
      </c>
      <c r="E188" t="s" s="71">
        <f>IF(T188="","",IF(T188=0,C188,IF(T188=1,(C188*C$7),IF(T188=2,(C188*C$6),IF(T188=3,(C188*C$5),IF(T188=4,AVERAGE((C188*C$5),(C188*C$5),(C188*C$5),(C188*C$5),(C188-C$4)),IF(T188=5,(C188-C$4),IF(T188=6,(C188-1.5*C$4),"blue"))))))))</f>
      </c>
      <c r="F188" t="s" s="72">
        <f>IF(H188="","",IF(B$6="Dry",ROUND(E188/B$3*B$8,3)&amp;" grams",IF(B$6="Liquid",ROUND(E188/B$3*B$7,2)&amp;" ml","Error")))</f>
      </c>
      <c r="G188" t="s" s="73">
        <f>IF(T188="","",(C188-E188)/C188)</f>
      </c>
      <c r="H188" s="74"/>
      <c r="I188" s="75"/>
      <c r="J188" s="75"/>
      <c r="K188" s="75"/>
      <c r="L188" s="76"/>
      <c r="M188" s="74"/>
      <c r="N188" s="75"/>
      <c r="O188" s="75"/>
      <c r="P188" s="75"/>
      <c r="Q188" s="76"/>
      <c r="R188" t="s" s="77">
        <f>IF(H188="","",SUM(H188:Q188))</f>
      </c>
      <c r="S188" s="78">
        <f>IF(R188="",-5,AVERAGE((B$2-E188)/B$2*100,R188))</f>
        <v>-5</v>
      </c>
      <c r="T188" t="s" s="79">
        <f>IF(R188="","",IF(R188&gt;89,6,IF(R188&gt;79,5,IF(R188&gt;69,4,IF(R188&gt;54,3,IF(R188&gt;39,2,IF(R188&gt;29,1,0)))))))</f>
      </c>
    </row>
    <row r="189" ht="15" customHeight="1">
      <c r="A189" s="52">
        <f>A188+1</f>
        <v>178</v>
      </c>
      <c r="B189" s="53">
        <f>B188+1</f>
        <v>44934</v>
      </c>
      <c r="C189" t="s" s="80">
        <f>E188</f>
      </c>
      <c r="D189" s="54">
        <f>IF(C189="",-5,C189)</f>
        <v>-5</v>
      </c>
      <c r="E189" t="s" s="55">
        <f>IF(T189="","",IF(T189=0,C189,IF(T189=1,(C189*C$7),IF(T189=2,(C189*C$6),IF(T189=3,(C189*C$5),IF(T189=4,AVERAGE((C189*C$5),(C189*C$5),(C189*C$5),(C189*C$5),(C189-C$4)),IF(T189=5,(C189-C$4),IF(T189=6,(C189-1.5*C$4),"blue"))))))))</f>
      </c>
      <c r="F189" t="s" s="56">
        <f>IF(H189="","",IF(B$6="Dry",ROUND(E189/B$3*B$8,3)&amp;" grams",IF(B$6="Liquid",ROUND(E189/B$3*B$7,2)&amp;" ml","Error")))</f>
      </c>
      <c r="G189" t="s" s="57">
        <f>IF(T189="","",(C189-E189)/C189)</f>
      </c>
      <c r="H189" s="64"/>
      <c r="I189" s="65"/>
      <c r="J189" s="65"/>
      <c r="K189" s="65"/>
      <c r="L189" s="66"/>
      <c r="M189" s="64"/>
      <c r="N189" s="65"/>
      <c r="O189" s="65"/>
      <c r="P189" s="65"/>
      <c r="Q189" s="66"/>
      <c r="R189" t="s" s="61">
        <f>IF(H189="","",SUM(H189:Q189))</f>
      </c>
      <c r="S189" s="62">
        <f>IF(R189="",-5,AVERAGE((B$2-E189)/B$2*100,R189))</f>
        <v>-5</v>
      </c>
      <c r="T189" t="s" s="63">
        <f>IF(R189="","",IF(R189&gt;89,6,IF(R189&gt;79,5,IF(R189&gt;69,4,IF(R189&gt;54,3,IF(R189&gt;39,2,IF(R189&gt;29,1,0)))))))</f>
      </c>
    </row>
    <row r="190" ht="15" customHeight="1">
      <c r="A190" s="52">
        <f>A189+1</f>
        <v>179</v>
      </c>
      <c r="B190" s="53">
        <f>B189+1</f>
        <v>44935</v>
      </c>
      <c r="C190" t="s" s="80">
        <f>E189</f>
      </c>
      <c r="D190" s="54">
        <f>IF(C190="",-5,C190)</f>
        <v>-5</v>
      </c>
      <c r="E190" t="s" s="55">
        <f>IF(T190="","",IF(T190=0,C190,IF(T190=1,(C190*C$7),IF(T190=2,(C190*C$6),IF(T190=3,(C190*C$5),IF(T190=4,AVERAGE((C190*C$5),(C190*C$5),(C190*C$5),(C190*C$5),(C190-C$4)),IF(T190=5,(C190-C$4),IF(T190=6,(C190-1.5*C$4),"blue"))))))))</f>
      </c>
      <c r="F190" t="s" s="56">
        <f>IF(H190="","",IF(B$6="Dry",ROUND(E190/B$3*B$8,3)&amp;" grams",IF(B$6="Liquid",ROUND(E190/B$3*B$7,2)&amp;" ml","Error")))</f>
      </c>
      <c r="G190" t="s" s="57">
        <f>IF(T190="","",(C190-E190)/C190)</f>
      </c>
      <c r="H190" s="64"/>
      <c r="I190" s="65"/>
      <c r="J190" s="65"/>
      <c r="K190" s="65"/>
      <c r="L190" s="66"/>
      <c r="M190" s="64"/>
      <c r="N190" s="65"/>
      <c r="O190" s="65"/>
      <c r="P190" s="65"/>
      <c r="Q190" s="66"/>
      <c r="R190" t="s" s="61">
        <f>IF(H190="","",SUM(H190:Q190))</f>
      </c>
      <c r="S190" s="62">
        <f>IF(R190="",-5,AVERAGE((B$2-E190)/B$2*100,R190))</f>
        <v>-5</v>
      </c>
      <c r="T190" t="s" s="63">
        <f>IF(R190="","",IF(R190&gt;89,6,IF(R190&gt;79,5,IF(R190&gt;69,4,IF(R190&gt;54,3,IF(R190&gt;39,2,IF(R190&gt;29,1,0)))))))</f>
      </c>
    </row>
    <row r="191" ht="15" customHeight="1">
      <c r="A191" s="67">
        <f>A190+1</f>
        <v>180</v>
      </c>
      <c r="B191" s="68">
        <f>B190+1</f>
        <v>44936</v>
      </c>
      <c r="C191" t="s" s="69">
        <f>E190</f>
      </c>
      <c r="D191" s="70">
        <f>IF(C191="",-5,C191)</f>
        <v>-5</v>
      </c>
      <c r="E191" t="s" s="71">
        <f>IF(T191="","",IF(T191=0,C191,IF(T191=1,(C191*C$7),IF(T191=2,(C191*C$6),IF(T191=3,(C191*C$5),IF(T191=4,AVERAGE((C191*C$5),(C191*C$5),(C191*C$5),(C191*C$5),(C191-C$4)),IF(T191=5,(C191-C$4),IF(T191=6,(C191-1.5*C$4),"blue"))))))))</f>
      </c>
      <c r="F191" t="s" s="72">
        <f>IF(H191="","",IF(B$6="Dry",ROUND(E191/B$3*B$8,3)&amp;" grams",IF(B$6="Liquid",ROUND(E191/B$3*B$7,2)&amp;" ml","Error")))</f>
      </c>
      <c r="G191" t="s" s="73">
        <f>IF(T191="","",(C191-E191)/C191)</f>
      </c>
      <c r="H191" s="74"/>
      <c r="I191" s="75"/>
      <c r="J191" s="75"/>
      <c r="K191" s="75"/>
      <c r="L191" s="76"/>
      <c r="M191" s="74"/>
      <c r="N191" s="75"/>
      <c r="O191" s="75"/>
      <c r="P191" s="75"/>
      <c r="Q191" s="76"/>
      <c r="R191" t="s" s="77">
        <f>IF(H191="","",SUM(H191:Q191))</f>
      </c>
      <c r="S191" s="78">
        <f>IF(R191="",-5,AVERAGE((B$2-E191)/B$2*100,R191))</f>
        <v>-5</v>
      </c>
      <c r="T191" t="s" s="79">
        <f>IF(R191="","",IF(R191&gt;89,6,IF(R191&gt;79,5,IF(R191&gt;69,4,IF(R191&gt;54,3,IF(R191&gt;39,2,IF(R191&gt;29,1,0)))))))</f>
      </c>
    </row>
    <row r="192" ht="15" customHeight="1">
      <c r="A192" s="52">
        <f>A191+1</f>
        <v>181</v>
      </c>
      <c r="B192" s="53">
        <f>B191+1</f>
        <v>44937</v>
      </c>
      <c r="C192" t="s" s="80">
        <f>E191</f>
      </c>
      <c r="D192" s="54">
        <f>IF(C192="",-5,C192)</f>
        <v>-5</v>
      </c>
      <c r="E192" t="s" s="55">
        <f>IF(T192="","",IF(T192=0,C192,IF(T192=1,(C192*C$7),IF(T192=2,(C192*C$6),IF(T192=3,(C192*C$5),IF(T192=4,AVERAGE((C192*C$5),(C192*C$5),(C192*C$5),(C192*C$5),(C192-C$4)),IF(T192=5,(C192-C$4),IF(T192=6,(C192-1.5*C$4),"blue"))))))))</f>
      </c>
      <c r="F192" t="s" s="56">
        <f>IF(H192="","",IF(B$6="Dry",ROUND(E192/B$3*B$8,3)&amp;" grams",IF(B$6="Liquid",ROUND(E192/B$3*B$7,2)&amp;" ml","Error")))</f>
      </c>
      <c r="G192" t="s" s="57">
        <f>IF(T192="","",(C192-E192)/C192)</f>
      </c>
      <c r="H192" s="64"/>
      <c r="I192" s="65"/>
      <c r="J192" s="65"/>
      <c r="K192" s="65"/>
      <c r="L192" s="66"/>
      <c r="M192" s="64"/>
      <c r="N192" s="65"/>
      <c r="O192" s="65"/>
      <c r="P192" s="65"/>
      <c r="Q192" s="66"/>
      <c r="R192" t="s" s="61">
        <f>IF(H192="","",SUM(H192:Q192))</f>
      </c>
      <c r="S192" s="62">
        <f>IF(R192="",-5,AVERAGE((B$2-E192)/B$2*100,R192))</f>
        <v>-5</v>
      </c>
      <c r="T192" t="s" s="63">
        <f>IF(R192="","",IF(R192&gt;89,6,IF(R192&gt;79,5,IF(R192&gt;69,4,IF(R192&gt;54,3,IF(R192&gt;39,2,IF(R192&gt;29,1,0)))))))</f>
      </c>
    </row>
    <row r="193" ht="15" customHeight="1">
      <c r="A193" s="52">
        <f>A192+1</f>
        <v>182</v>
      </c>
      <c r="B193" s="53">
        <f>B192+1</f>
        <v>44938</v>
      </c>
      <c r="C193" t="s" s="80">
        <f>E192</f>
      </c>
      <c r="D193" s="54">
        <f>IF(C193="",-5,C193)</f>
        <v>-5</v>
      </c>
      <c r="E193" t="s" s="55">
        <f>IF(T193="","",IF(T193=0,C193,IF(T193=1,(C193*C$7),IF(T193=2,(C193*C$6),IF(T193=3,(C193*C$5),IF(T193=4,AVERAGE((C193*C$5),(C193*C$5),(C193*C$5),(C193*C$5),(C193-C$4)),IF(T193=5,(C193-C$4),IF(T193=6,(C193-1.5*C$4),"blue"))))))))</f>
      </c>
      <c r="F193" t="s" s="56">
        <f>IF(H193="","",IF(B$6="Dry",ROUND(E193/B$3*B$8,3)&amp;" grams",IF(B$6="Liquid",ROUND(E193/B$3*B$7,2)&amp;" ml","Error")))</f>
      </c>
      <c r="G193" t="s" s="57">
        <f>IF(T193="","",(C193-E193)/C193)</f>
      </c>
      <c r="H193" s="64"/>
      <c r="I193" s="65"/>
      <c r="J193" s="65"/>
      <c r="K193" s="65"/>
      <c r="L193" s="66"/>
      <c r="M193" s="64"/>
      <c r="N193" s="65"/>
      <c r="O193" s="65"/>
      <c r="P193" s="65"/>
      <c r="Q193" s="66"/>
      <c r="R193" t="s" s="61">
        <f>IF(H193="","",SUM(H193:Q193))</f>
      </c>
      <c r="S193" s="62">
        <f>IF(R193="",-5,AVERAGE((B$2-E193)/B$2*100,R193))</f>
        <v>-5</v>
      </c>
      <c r="T193" t="s" s="63">
        <f>IF(R193="","",IF(R193&gt;89,6,IF(R193&gt;79,5,IF(R193&gt;69,4,IF(R193&gt;54,3,IF(R193&gt;39,2,IF(R193&gt;29,1,0)))))))</f>
      </c>
    </row>
    <row r="194" ht="15" customHeight="1">
      <c r="A194" s="67">
        <f>A193+1</f>
        <v>183</v>
      </c>
      <c r="B194" s="68">
        <f>B193+1</f>
        <v>44939</v>
      </c>
      <c r="C194" t="s" s="69">
        <f>E193</f>
      </c>
      <c r="D194" s="70">
        <f>IF(C194="",-5,C194)</f>
        <v>-5</v>
      </c>
      <c r="E194" t="s" s="71">
        <f>IF(T194="","",IF(T194=0,C194,IF(T194=1,(C194*C$7),IF(T194=2,(C194*C$6),IF(T194=3,(C194*C$5),IF(T194=4,AVERAGE((C194*C$5),(C194*C$5),(C194*C$5),(C194*C$5),(C194-C$4)),IF(T194=5,(C194-C$4),IF(T194=6,(C194-1.5*C$4),"blue"))))))))</f>
      </c>
      <c r="F194" t="s" s="72">
        <f>IF(H194="","",IF(B$6="Dry",ROUND(E194/B$3*B$8,3)&amp;" grams",IF(B$6="Liquid",ROUND(E194/B$3*B$7,2)&amp;" ml","Error")))</f>
      </c>
      <c r="G194" t="s" s="73">
        <f>IF(T194="","",(C194-E194)/C194)</f>
      </c>
      <c r="H194" s="74"/>
      <c r="I194" s="75"/>
      <c r="J194" s="75"/>
      <c r="K194" s="75"/>
      <c r="L194" s="76"/>
      <c r="M194" s="74"/>
      <c r="N194" s="75"/>
      <c r="O194" s="75"/>
      <c r="P194" s="75"/>
      <c r="Q194" s="76"/>
      <c r="R194" t="s" s="77">
        <f>IF(H194="","",SUM(H194:Q194))</f>
      </c>
      <c r="S194" s="78">
        <f>IF(R194="",-5,AVERAGE((B$2-E194)/B$2*100,R194))</f>
        <v>-5</v>
      </c>
      <c r="T194" t="s" s="79">
        <f>IF(R194="","",IF(R194&gt;89,6,IF(R194&gt;79,5,IF(R194&gt;69,4,IF(R194&gt;54,3,IF(R194&gt;39,2,IF(R194&gt;29,1,0)))))))</f>
      </c>
    </row>
    <row r="195" ht="15" customHeight="1">
      <c r="A195" s="52">
        <f>A194+1</f>
        <v>184</v>
      </c>
      <c r="B195" s="53">
        <f>B194+1</f>
        <v>44940</v>
      </c>
      <c r="C195" t="s" s="80">
        <f>E194</f>
      </c>
      <c r="D195" s="54">
        <f>IF(C195="",-5,C195)</f>
        <v>-5</v>
      </c>
      <c r="E195" t="s" s="55">
        <f>IF(T195="","",IF(T195=0,C195,IF(T195=1,(C195*C$7),IF(T195=2,(C195*C$6),IF(T195=3,(C195*C$5),IF(T195=4,AVERAGE((C195*C$5),(C195*C$5),(C195*C$5),(C195*C$5),(C195-C$4)),IF(T195=5,(C195-C$4),IF(T195=6,(C195-1.5*C$4),"blue"))))))))</f>
      </c>
      <c r="F195" t="s" s="56">
        <f>IF(H195="","",IF(B$6="Dry",ROUND(E195/B$3*B$8,3)&amp;" grams",IF(B$6="Liquid",ROUND(E195/B$3*B$7,2)&amp;" ml","Error")))</f>
      </c>
      <c r="G195" t="s" s="57">
        <f>IF(T195="","",(C195-E195)/C195)</f>
      </c>
      <c r="H195" s="64"/>
      <c r="I195" s="65"/>
      <c r="J195" s="65"/>
      <c r="K195" s="65"/>
      <c r="L195" s="66"/>
      <c r="M195" s="64"/>
      <c r="N195" s="65"/>
      <c r="O195" s="65"/>
      <c r="P195" s="65"/>
      <c r="Q195" s="66"/>
      <c r="R195" t="s" s="61">
        <f>IF(H195="","",SUM(H195:Q195))</f>
      </c>
      <c r="S195" s="62">
        <f>IF(R195="",-5,AVERAGE((B$2-E195)/B$2*100,R195))</f>
        <v>-5</v>
      </c>
      <c r="T195" t="s" s="63">
        <f>IF(R195="","",IF(R195&gt;89,6,IF(R195&gt;79,5,IF(R195&gt;69,4,IF(R195&gt;54,3,IF(R195&gt;39,2,IF(R195&gt;29,1,0)))))))</f>
      </c>
    </row>
    <row r="196" ht="15" customHeight="1">
      <c r="A196" s="52">
        <f>A195+1</f>
        <v>185</v>
      </c>
      <c r="B196" s="53">
        <f>B195+1</f>
        <v>44941</v>
      </c>
      <c r="C196" t="s" s="80">
        <f>E195</f>
      </c>
      <c r="D196" s="54">
        <f>IF(C196="",-5,C196)</f>
        <v>-5</v>
      </c>
      <c r="E196" t="s" s="55">
        <f>IF(T196="","",IF(T196=0,C196,IF(T196=1,(C196*C$7),IF(T196=2,(C196*C$6),IF(T196=3,(C196*C$5),IF(T196=4,AVERAGE((C196*C$5),(C196*C$5),(C196*C$5),(C196*C$5),(C196-C$4)),IF(T196=5,(C196-C$4),IF(T196=6,(C196-1.5*C$4),"blue"))))))))</f>
      </c>
      <c r="F196" t="s" s="56">
        <f>IF(H196="","",IF(B$6="Dry",ROUND(E196/B$3*B$8,3)&amp;" grams",IF(B$6="Liquid",ROUND(E196/B$3*B$7,2)&amp;" ml","Error")))</f>
      </c>
      <c r="G196" t="s" s="57">
        <f>IF(T196="","",(C196-E196)/C196)</f>
      </c>
      <c r="H196" s="64"/>
      <c r="I196" s="65"/>
      <c r="J196" s="65"/>
      <c r="K196" s="65"/>
      <c r="L196" s="66"/>
      <c r="M196" s="64"/>
      <c r="N196" s="65"/>
      <c r="O196" s="65"/>
      <c r="P196" s="65"/>
      <c r="Q196" s="66"/>
      <c r="R196" t="s" s="61">
        <f>IF(H196="","",SUM(H196:Q196))</f>
      </c>
      <c r="S196" s="62">
        <f>IF(R196="",-5,AVERAGE((B$2-E196)/B$2*100,R196))</f>
        <v>-5</v>
      </c>
      <c r="T196" t="s" s="63">
        <f>IF(R196="","",IF(R196&gt;89,6,IF(R196&gt;79,5,IF(R196&gt;69,4,IF(R196&gt;54,3,IF(R196&gt;39,2,IF(R196&gt;29,1,0)))))))</f>
      </c>
    </row>
    <row r="197" ht="15" customHeight="1">
      <c r="A197" s="67">
        <f>A196+1</f>
        <v>186</v>
      </c>
      <c r="B197" s="68">
        <f>B196+1</f>
        <v>44942</v>
      </c>
      <c r="C197" t="s" s="69">
        <f>E196</f>
      </c>
      <c r="D197" s="70">
        <f>IF(C197="",-5,C197)</f>
        <v>-5</v>
      </c>
      <c r="E197" t="s" s="71">
        <f>IF(T197="","",IF(T197=0,C197,IF(T197=1,(C197*C$7),IF(T197=2,(C197*C$6),IF(T197=3,(C197*C$5),IF(T197=4,AVERAGE((C197*C$5),(C197*C$5),(C197*C$5),(C197*C$5),(C197-C$4)),IF(T197=5,(C197-C$4),IF(T197=6,(C197-1.5*C$4),"blue"))))))))</f>
      </c>
      <c r="F197" t="s" s="72">
        <f>IF(H197="","",IF(B$6="Dry",ROUND(E197/B$3*B$8,3)&amp;" grams",IF(B$6="Liquid",ROUND(E197/B$3*B$7,2)&amp;" ml","Error")))</f>
      </c>
      <c r="G197" t="s" s="73">
        <f>IF(T197="","",(C197-E197)/C197)</f>
      </c>
      <c r="H197" s="74"/>
      <c r="I197" s="75"/>
      <c r="J197" s="75"/>
      <c r="K197" s="75"/>
      <c r="L197" s="76"/>
      <c r="M197" s="74"/>
      <c r="N197" s="75"/>
      <c r="O197" s="75"/>
      <c r="P197" s="75"/>
      <c r="Q197" s="76"/>
      <c r="R197" t="s" s="77">
        <f>IF(H197="","",SUM(H197:Q197))</f>
      </c>
      <c r="S197" s="78">
        <f>IF(R197="",-5,AVERAGE((B$2-E197)/B$2*100,R197))</f>
        <v>-5</v>
      </c>
      <c r="T197" t="s" s="79">
        <f>IF(R197="","",IF(R197&gt;89,6,IF(R197&gt;79,5,IF(R197&gt;69,4,IF(R197&gt;54,3,IF(R197&gt;39,2,IF(R197&gt;29,1,0)))))))</f>
      </c>
    </row>
    <row r="198" ht="15" customHeight="1">
      <c r="A198" s="52">
        <f>A197+1</f>
        <v>187</v>
      </c>
      <c r="B198" s="53">
        <f>B197+1</f>
        <v>44943</v>
      </c>
      <c r="C198" t="s" s="80">
        <f>E197</f>
      </c>
      <c r="D198" s="54">
        <f>IF(C198="",-5,C198)</f>
        <v>-5</v>
      </c>
      <c r="E198" t="s" s="55">
        <f>IF(T198="","",IF(T198=0,C198,IF(T198=1,(C198*C$7),IF(T198=2,(C198*C$6),IF(T198=3,(C198*C$5),IF(T198=4,AVERAGE((C198*C$5),(C198*C$5),(C198*C$5),(C198*C$5),(C198-C$4)),IF(T198=5,(C198-C$4),IF(T198=6,(C198-1.5*C$4),"blue"))))))))</f>
      </c>
      <c r="F198" t="s" s="56">
        <f>IF(H198="","",IF(B$6="Dry",ROUND(E198/B$3*B$8,3)&amp;" grams",IF(B$6="Liquid",ROUND(E198/B$3*B$7,2)&amp;" ml","Error")))</f>
      </c>
      <c r="G198" t="s" s="57">
        <f>IF(T198="","",(C198-E198)/C198)</f>
      </c>
      <c r="H198" s="64"/>
      <c r="I198" s="65"/>
      <c r="J198" s="65"/>
      <c r="K198" s="65"/>
      <c r="L198" s="66"/>
      <c r="M198" s="64"/>
      <c r="N198" s="65"/>
      <c r="O198" s="65"/>
      <c r="P198" s="65"/>
      <c r="Q198" s="66"/>
      <c r="R198" t="s" s="61">
        <f>IF(H198="","",SUM(H198:Q198))</f>
      </c>
      <c r="S198" s="62">
        <f>IF(R198="",-5,AVERAGE((B$2-E198)/B$2*100,R198))</f>
        <v>-5</v>
      </c>
      <c r="T198" t="s" s="63">
        <f>IF(R198="","",IF(R198&gt;89,6,IF(R198&gt;79,5,IF(R198&gt;69,4,IF(R198&gt;54,3,IF(R198&gt;39,2,IF(R198&gt;29,1,0)))))))</f>
      </c>
    </row>
    <row r="199" ht="15" customHeight="1">
      <c r="A199" s="52">
        <f>A198+1</f>
        <v>188</v>
      </c>
      <c r="B199" s="53">
        <f>B198+1</f>
        <v>44944</v>
      </c>
      <c r="C199" t="s" s="80">
        <f>E198</f>
      </c>
      <c r="D199" s="54">
        <f>IF(C199="",-5,C199)</f>
        <v>-5</v>
      </c>
      <c r="E199" t="s" s="55">
        <f>IF(T199="","",IF(T199=0,C199,IF(T199=1,(C199*C$7),IF(T199=2,(C199*C$6),IF(T199=3,(C199*C$5),IF(T199=4,AVERAGE((C199*C$5),(C199*C$5),(C199*C$5),(C199*C$5),(C199-C$4)),IF(T199=5,(C199-C$4),IF(T199=6,(C199-1.5*C$4),"blue"))))))))</f>
      </c>
      <c r="F199" t="s" s="56">
        <f>IF(H199="","",IF(B$6="Dry",ROUND(E199/B$3*B$8,3)&amp;" grams",IF(B$6="Liquid",ROUND(E199/B$3*B$7,2)&amp;" ml","Error")))</f>
      </c>
      <c r="G199" t="s" s="57">
        <f>IF(T199="","",(C199-E199)/C199)</f>
      </c>
      <c r="H199" s="64"/>
      <c r="I199" s="65"/>
      <c r="J199" s="65"/>
      <c r="K199" s="65"/>
      <c r="L199" s="66"/>
      <c r="M199" s="64"/>
      <c r="N199" s="65"/>
      <c r="O199" s="65"/>
      <c r="P199" s="65"/>
      <c r="Q199" s="66"/>
      <c r="R199" t="s" s="61">
        <f>IF(H199="","",SUM(H199:Q199))</f>
      </c>
      <c r="S199" s="62">
        <f>IF(R199="",-5,AVERAGE((B$2-E199)/B$2*100,R199))</f>
        <v>-5</v>
      </c>
      <c r="T199" t="s" s="63">
        <f>IF(R199="","",IF(R199&gt;89,6,IF(R199&gt;79,5,IF(R199&gt;69,4,IF(R199&gt;54,3,IF(R199&gt;39,2,IF(R199&gt;29,1,0)))))))</f>
      </c>
    </row>
    <row r="200" ht="15" customHeight="1">
      <c r="A200" s="67">
        <f>A199+1</f>
        <v>189</v>
      </c>
      <c r="B200" s="68">
        <f>B199+1</f>
        <v>44945</v>
      </c>
      <c r="C200" t="s" s="69">
        <f>E199</f>
      </c>
      <c r="D200" s="70">
        <f>IF(C200="",-5,C200)</f>
        <v>-5</v>
      </c>
      <c r="E200" t="s" s="71">
        <f>IF(T200="","",IF(T200=0,C200,IF(T200=1,(C200*C$7),IF(T200=2,(C200*C$6),IF(T200=3,(C200*C$5),IF(T200=4,AVERAGE((C200*C$5),(C200*C$5),(C200*C$5),(C200*C$5),(C200-C$4)),IF(T200=5,(C200-C$4),IF(T200=6,(C200-1.5*C$4),"blue"))))))))</f>
      </c>
      <c r="F200" t="s" s="72">
        <f>IF(H200="","",IF(B$6="Dry",ROUND(E200/B$3*B$8,3)&amp;" grams",IF(B$6="Liquid",ROUND(E200/B$3*B$7,2)&amp;" ml","Error")))</f>
      </c>
      <c r="G200" t="s" s="73">
        <f>IF(T200="","",(C200-E200)/C200)</f>
      </c>
      <c r="H200" s="74"/>
      <c r="I200" s="75"/>
      <c r="J200" s="75"/>
      <c r="K200" s="75"/>
      <c r="L200" s="76"/>
      <c r="M200" s="74"/>
      <c r="N200" s="75"/>
      <c r="O200" s="75"/>
      <c r="P200" s="75"/>
      <c r="Q200" s="76"/>
      <c r="R200" t="s" s="77">
        <f>IF(H200="","",SUM(H200:Q200))</f>
      </c>
      <c r="S200" s="78">
        <f>IF(R200="",-5,AVERAGE((B$2-E200)/B$2*100,R200))</f>
        <v>-5</v>
      </c>
      <c r="T200" t="s" s="79">
        <f>IF(R200="","",IF(R200&gt;89,6,IF(R200&gt;79,5,IF(R200&gt;69,4,IF(R200&gt;54,3,IF(R200&gt;39,2,IF(R200&gt;29,1,0)))))))</f>
      </c>
    </row>
    <row r="201" ht="15" customHeight="1">
      <c r="A201" s="52">
        <f>A200+1</f>
        <v>190</v>
      </c>
      <c r="B201" s="53">
        <f>B200+1</f>
        <v>44946</v>
      </c>
      <c r="C201" t="s" s="80">
        <f>E200</f>
      </c>
      <c r="D201" s="54">
        <f>IF(C201="",-5,C201)</f>
        <v>-5</v>
      </c>
      <c r="E201" t="s" s="55">
        <f>IF(T201="","",IF(T201=0,C201,IF(T201=1,(C201*C$7),IF(T201=2,(C201*C$6),IF(T201=3,(C201*C$5),IF(T201=4,AVERAGE((C201*C$5),(C201*C$5),(C201*C$5),(C201*C$5),(C201-C$4)),IF(T201=5,(C201-C$4),IF(T201=6,(C201-1.5*C$4),"blue"))))))))</f>
      </c>
      <c r="F201" t="s" s="56">
        <f>IF(H201="","",IF(B$6="Dry",ROUND(E201/B$3*B$8,3)&amp;" grams",IF(B$6="Liquid",ROUND(E201/B$3*B$7,2)&amp;" ml","Error")))</f>
      </c>
      <c r="G201" t="s" s="57">
        <f>IF(T201="","",(C201-E201)/C201)</f>
      </c>
      <c r="H201" s="64"/>
      <c r="I201" s="65"/>
      <c r="J201" s="65"/>
      <c r="K201" s="65"/>
      <c r="L201" s="66"/>
      <c r="M201" s="64"/>
      <c r="N201" s="65"/>
      <c r="O201" s="65"/>
      <c r="P201" s="65"/>
      <c r="Q201" s="66"/>
      <c r="R201" t="s" s="61">
        <f>IF(H201="","",SUM(H201:Q201))</f>
      </c>
      <c r="S201" s="62">
        <f>IF(R201="",-5,AVERAGE((B$2-E201)/B$2*100,R201))</f>
        <v>-5</v>
      </c>
      <c r="T201" t="s" s="63">
        <f>IF(R201="","",IF(R201&gt;89,6,IF(R201&gt;79,5,IF(R201&gt;69,4,IF(R201&gt;54,3,IF(R201&gt;39,2,IF(R201&gt;29,1,0)))))))</f>
      </c>
    </row>
    <row r="202" ht="15" customHeight="1">
      <c r="A202" s="52">
        <f>A201+1</f>
        <v>191</v>
      </c>
      <c r="B202" s="53">
        <f>B201+1</f>
        <v>44947</v>
      </c>
      <c r="C202" t="s" s="80">
        <f>E201</f>
      </c>
      <c r="D202" s="54">
        <f>IF(C202="",-5,C202)</f>
        <v>-5</v>
      </c>
      <c r="E202" t="s" s="55">
        <f>IF(T202="","",IF(T202=0,C202,IF(T202=1,(C202*C$7),IF(T202=2,(C202*C$6),IF(T202=3,(C202*C$5),IF(T202=4,AVERAGE((C202*C$5),(C202*C$5),(C202*C$5),(C202*C$5),(C202-C$4)),IF(T202=5,(C202-C$4),IF(T202=6,(C202-1.5*C$4),"blue"))))))))</f>
      </c>
      <c r="F202" t="s" s="56">
        <f>IF(H202="","",IF(B$6="Dry",ROUND(E202/B$3*B$8,3)&amp;" grams",IF(B$6="Liquid",ROUND(E202/B$3*B$7,2)&amp;" ml","Error")))</f>
      </c>
      <c r="G202" t="s" s="57">
        <f>IF(T202="","",(C202-E202)/C202)</f>
      </c>
      <c r="H202" s="64"/>
      <c r="I202" s="65"/>
      <c r="J202" s="65"/>
      <c r="K202" s="65"/>
      <c r="L202" s="66"/>
      <c r="M202" s="64"/>
      <c r="N202" s="65"/>
      <c r="O202" s="65"/>
      <c r="P202" s="65"/>
      <c r="Q202" s="66"/>
      <c r="R202" t="s" s="61">
        <f>IF(H202="","",SUM(H202:Q202))</f>
      </c>
      <c r="S202" s="62">
        <f>IF(R202="",-5,AVERAGE((B$2-E202)/B$2*100,R202))</f>
        <v>-5</v>
      </c>
      <c r="T202" t="s" s="63">
        <f>IF(R202="","",IF(R202&gt;89,6,IF(R202&gt;79,5,IF(R202&gt;69,4,IF(R202&gt;54,3,IF(R202&gt;39,2,IF(R202&gt;29,1,0)))))))</f>
      </c>
    </row>
    <row r="203" ht="15" customHeight="1">
      <c r="A203" s="67">
        <f>A202+1</f>
        <v>192</v>
      </c>
      <c r="B203" s="68">
        <f>B202+1</f>
        <v>44948</v>
      </c>
      <c r="C203" t="s" s="69">
        <f>E202</f>
      </c>
      <c r="D203" s="70">
        <f>IF(C203="",-5,C203)</f>
        <v>-5</v>
      </c>
      <c r="E203" t="s" s="71">
        <f>IF(T203="","",IF(T203=0,C203,IF(T203=1,(C203*C$7),IF(T203=2,(C203*C$6),IF(T203=3,(C203*C$5),IF(T203=4,AVERAGE((C203*C$5),(C203*C$5),(C203*C$5),(C203*C$5),(C203-C$4)),IF(T203=5,(C203-C$4),IF(T203=6,(C203-1.5*C$4),"blue"))))))))</f>
      </c>
      <c r="F203" t="s" s="72">
        <f>IF(H203="","",IF(B$6="Dry",ROUND(E203/B$3*B$8,3)&amp;" grams",IF(B$6="Liquid",ROUND(E203/B$3*B$7,2)&amp;" ml","Error")))</f>
      </c>
      <c r="G203" t="s" s="73">
        <f>IF(T203="","",(C203-E203)/C203)</f>
      </c>
      <c r="H203" s="74"/>
      <c r="I203" s="75"/>
      <c r="J203" s="75"/>
      <c r="K203" s="75"/>
      <c r="L203" s="76"/>
      <c r="M203" s="74"/>
      <c r="N203" s="75"/>
      <c r="O203" s="75"/>
      <c r="P203" s="75"/>
      <c r="Q203" s="76"/>
      <c r="R203" t="s" s="77">
        <f>IF(H203="","",SUM(H203:Q203))</f>
      </c>
      <c r="S203" s="78">
        <f>IF(R203="",-5,AVERAGE((B$2-E203)/B$2*100,R203))</f>
        <v>-5</v>
      </c>
      <c r="T203" t="s" s="79">
        <f>IF(R203="","",IF(R203&gt;89,6,IF(R203&gt;79,5,IF(R203&gt;69,4,IF(R203&gt;54,3,IF(R203&gt;39,2,IF(R203&gt;29,1,0)))))))</f>
      </c>
    </row>
    <row r="204" ht="15" customHeight="1">
      <c r="A204" s="52">
        <f>A203+1</f>
        <v>193</v>
      </c>
      <c r="B204" s="53">
        <f>B203+1</f>
        <v>44949</v>
      </c>
      <c r="C204" t="s" s="80">
        <f>E203</f>
      </c>
      <c r="D204" s="54">
        <f>IF(C204="",-5,C204)</f>
        <v>-5</v>
      </c>
      <c r="E204" t="s" s="55">
        <f>IF(T204="","",IF(T204=0,C204,IF(T204=1,(C204*C$7),IF(T204=2,(C204*C$6),IF(T204=3,(C204*C$5),IF(T204=4,AVERAGE((C204*C$5),(C204*C$5),(C204*C$5),(C204*C$5),(C204-C$4)),IF(T204=5,(C204-C$4),IF(T204=6,(C204-1.5*C$4),"blue"))))))))</f>
      </c>
      <c r="F204" t="s" s="56">
        <f>IF(H204="","",IF(B$6="Dry",ROUND(E204/B$3*B$8,3)&amp;" grams",IF(B$6="Liquid",ROUND(E204/B$3*B$7,2)&amp;" ml","Error")))</f>
      </c>
      <c r="G204" t="s" s="57">
        <f>IF(T204="","",(C204-E204)/C204)</f>
      </c>
      <c r="H204" s="64"/>
      <c r="I204" s="65"/>
      <c r="J204" s="65"/>
      <c r="K204" s="65"/>
      <c r="L204" s="66"/>
      <c r="M204" s="64"/>
      <c r="N204" s="65"/>
      <c r="O204" s="65"/>
      <c r="P204" s="65"/>
      <c r="Q204" s="66"/>
      <c r="R204" t="s" s="61">
        <f>IF(H204="","",SUM(H204:Q204))</f>
      </c>
      <c r="S204" s="62">
        <f>IF(R204="",-5,AVERAGE((B$2-E204)/B$2*100,R204))</f>
        <v>-5</v>
      </c>
      <c r="T204" t="s" s="63">
        <f>IF(R204="","",IF(R204&gt;89,6,IF(R204&gt;79,5,IF(R204&gt;69,4,IF(R204&gt;54,3,IF(R204&gt;39,2,IF(R204&gt;29,1,0)))))))</f>
      </c>
    </row>
    <row r="205" ht="15" customHeight="1">
      <c r="A205" s="52">
        <f>A204+1</f>
        <v>194</v>
      </c>
      <c r="B205" s="53">
        <f>B204+1</f>
        <v>44950</v>
      </c>
      <c r="C205" t="s" s="80">
        <f>E204</f>
      </c>
      <c r="D205" s="54">
        <f>IF(C205="",-5,C205)</f>
        <v>-5</v>
      </c>
      <c r="E205" t="s" s="55">
        <f>IF(T205="","",IF(T205=0,C205,IF(T205=1,(C205*C$7),IF(T205=2,(C205*C$6),IF(T205=3,(C205*C$5),IF(T205=4,AVERAGE((C205*C$5),(C205*C$5),(C205*C$5),(C205*C$5),(C205-C$4)),IF(T205=5,(C205-C$4),IF(T205=6,(C205-1.5*C$4),"blue"))))))))</f>
      </c>
      <c r="F205" t="s" s="56">
        <f>IF(H205="","",IF(B$6="Dry",ROUND(E205/B$3*B$8,3)&amp;" grams",IF(B$6="Liquid",ROUND(E205/B$3*B$7,2)&amp;" ml","Error")))</f>
      </c>
      <c r="G205" t="s" s="57">
        <f>IF(T205="","",(C205-E205)/C205)</f>
      </c>
      <c r="H205" s="64"/>
      <c r="I205" s="65"/>
      <c r="J205" s="65"/>
      <c r="K205" s="65"/>
      <c r="L205" s="66"/>
      <c r="M205" s="64"/>
      <c r="N205" s="65"/>
      <c r="O205" s="65"/>
      <c r="P205" s="65"/>
      <c r="Q205" s="66"/>
      <c r="R205" t="s" s="61">
        <f>IF(H205="","",SUM(H205:Q205))</f>
      </c>
      <c r="S205" s="62">
        <f>IF(R205="",-5,AVERAGE((B$2-E205)/B$2*100,R205))</f>
        <v>-5</v>
      </c>
      <c r="T205" t="s" s="63">
        <f>IF(R205="","",IF(R205&gt;89,6,IF(R205&gt;79,5,IF(R205&gt;69,4,IF(R205&gt;54,3,IF(R205&gt;39,2,IF(R205&gt;29,1,0)))))))</f>
      </c>
    </row>
    <row r="206" ht="15" customHeight="1">
      <c r="A206" s="67">
        <f>A205+1</f>
        <v>195</v>
      </c>
      <c r="B206" s="68">
        <f>B205+1</f>
        <v>44951</v>
      </c>
      <c r="C206" t="s" s="69">
        <f>E205</f>
      </c>
      <c r="D206" s="70">
        <f>IF(C206="",-5,C206)</f>
        <v>-5</v>
      </c>
      <c r="E206" t="s" s="71">
        <f>IF(T206="","",IF(T206=0,C206,IF(T206=1,(C206*C$7),IF(T206=2,(C206*C$6),IF(T206=3,(C206*C$5),IF(T206=4,AVERAGE((C206*C$5),(C206*C$5),(C206*C$5),(C206*C$5),(C206-C$4)),IF(T206=5,(C206-C$4),IF(T206=6,(C206-1.5*C$4),"blue"))))))))</f>
      </c>
      <c r="F206" t="s" s="72">
        <f>IF(H206="","",IF(B$6="Dry",ROUND(E206/B$3*B$8,3)&amp;" grams",IF(B$6="Liquid",ROUND(E206/B$3*B$7,2)&amp;" ml","Error")))</f>
      </c>
      <c r="G206" t="s" s="73">
        <f>IF(T206="","",(C206-E206)/C206)</f>
      </c>
      <c r="H206" s="74"/>
      <c r="I206" s="75"/>
      <c r="J206" s="75"/>
      <c r="K206" s="75"/>
      <c r="L206" s="76"/>
      <c r="M206" s="74"/>
      <c r="N206" s="75"/>
      <c r="O206" s="75"/>
      <c r="P206" s="75"/>
      <c r="Q206" s="76"/>
      <c r="R206" t="s" s="77">
        <f>IF(H206="","",SUM(H206:Q206))</f>
      </c>
      <c r="S206" s="78">
        <f>IF(R206="",-5,AVERAGE((B$2-E206)/B$2*100,R206))</f>
        <v>-5</v>
      </c>
      <c r="T206" t="s" s="79">
        <f>IF(R206="","",IF(R206&gt;89,6,IF(R206&gt;79,5,IF(R206&gt;69,4,IF(R206&gt;54,3,IF(R206&gt;39,2,IF(R206&gt;29,1,0)))))))</f>
      </c>
    </row>
    <row r="207" ht="15" customHeight="1">
      <c r="A207" s="52">
        <f>A206+1</f>
        <v>196</v>
      </c>
      <c r="B207" s="53">
        <f>B206+1</f>
        <v>44952</v>
      </c>
      <c r="C207" t="s" s="80">
        <f>E206</f>
      </c>
      <c r="D207" s="54">
        <f>IF(C207="",-5,C207)</f>
        <v>-5</v>
      </c>
      <c r="E207" t="s" s="55">
        <f>IF(T207="","",IF(T207=0,C207,IF(T207=1,(C207*C$7),IF(T207=2,(C207*C$6),IF(T207=3,(C207*C$5),IF(T207=4,AVERAGE((C207*C$5),(C207*C$5),(C207*C$5),(C207*C$5),(C207-C$4)),IF(T207=5,(C207-C$4),IF(T207=6,(C207-1.5*C$4),"blue"))))))))</f>
      </c>
      <c r="F207" t="s" s="56">
        <f>IF(H207="","",IF(B$6="Dry",ROUND(E207/B$3*B$8,3)&amp;" grams",IF(B$6="Liquid",ROUND(E207/B$3*B$7,2)&amp;" ml","Error")))</f>
      </c>
      <c r="G207" t="s" s="57">
        <f>IF(T207="","",(C207-E207)/C207)</f>
      </c>
      <c r="H207" s="64"/>
      <c r="I207" s="65"/>
      <c r="J207" s="65"/>
      <c r="K207" s="65"/>
      <c r="L207" s="66"/>
      <c r="M207" s="64"/>
      <c r="N207" s="65"/>
      <c r="O207" s="65"/>
      <c r="P207" s="65"/>
      <c r="Q207" s="66"/>
      <c r="R207" t="s" s="61">
        <f>IF(H207="","",SUM(H207:Q207))</f>
      </c>
      <c r="S207" s="62">
        <f>IF(R207="",-5,AVERAGE((B$2-E207)/B$2*100,R207))</f>
        <v>-5</v>
      </c>
      <c r="T207" t="s" s="63">
        <f>IF(R207="","",IF(R207&gt;89,6,IF(R207&gt;79,5,IF(R207&gt;69,4,IF(R207&gt;54,3,IF(R207&gt;39,2,IF(R207&gt;29,1,0)))))))</f>
      </c>
    </row>
    <row r="208" ht="15" customHeight="1">
      <c r="A208" s="52">
        <f>A207+1</f>
        <v>197</v>
      </c>
      <c r="B208" s="53">
        <f>B207+1</f>
        <v>44953</v>
      </c>
      <c r="C208" t="s" s="80">
        <f>E207</f>
      </c>
      <c r="D208" s="54">
        <f>IF(C208="",-5,C208)</f>
        <v>-5</v>
      </c>
      <c r="E208" t="s" s="55">
        <f>IF(T208="","",IF(T208=0,C208,IF(T208=1,(C208*C$7),IF(T208=2,(C208*C$6),IF(T208=3,(C208*C$5),IF(T208=4,AVERAGE((C208*C$5),(C208*C$5),(C208*C$5),(C208*C$5),(C208-C$4)),IF(T208=5,(C208-C$4),IF(T208=6,(C208-1.5*C$4),"blue"))))))))</f>
      </c>
      <c r="F208" t="s" s="56">
        <f>IF(H208="","",IF(B$6="Dry",ROUND(E208/B$3*B$8,3)&amp;" grams",IF(B$6="Liquid",ROUND(E208/B$3*B$7,2)&amp;" ml","Error")))</f>
      </c>
      <c r="G208" t="s" s="57">
        <f>IF(T208="","",(C208-E208)/C208)</f>
      </c>
      <c r="H208" s="64"/>
      <c r="I208" s="65"/>
      <c r="J208" s="65"/>
      <c r="K208" s="65"/>
      <c r="L208" s="66"/>
      <c r="M208" s="64"/>
      <c r="N208" s="65"/>
      <c r="O208" s="65"/>
      <c r="P208" s="65"/>
      <c r="Q208" s="66"/>
      <c r="R208" t="s" s="61">
        <f>IF(H208="","",SUM(H208:Q208))</f>
      </c>
      <c r="S208" s="62">
        <f>IF(R208="",-5,AVERAGE((B$2-E208)/B$2*100,R208))</f>
        <v>-5</v>
      </c>
      <c r="T208" t="s" s="63">
        <f>IF(R208="","",IF(R208&gt;89,6,IF(R208&gt;79,5,IF(R208&gt;69,4,IF(R208&gt;54,3,IF(R208&gt;39,2,IF(R208&gt;29,1,0)))))))</f>
      </c>
    </row>
    <row r="209" ht="15" customHeight="1">
      <c r="A209" s="67">
        <f>A208+1</f>
        <v>198</v>
      </c>
      <c r="B209" s="68">
        <f>B208+1</f>
        <v>44954</v>
      </c>
      <c r="C209" t="s" s="69">
        <f>E208</f>
      </c>
      <c r="D209" s="70">
        <f>IF(C209="",-5,C209)</f>
        <v>-5</v>
      </c>
      <c r="E209" t="s" s="71">
        <f>IF(T209="","",IF(T209=0,C209,IF(T209=1,(C209*C$7),IF(T209=2,(C209*C$6),IF(T209=3,(C209*C$5),IF(T209=4,AVERAGE((C209*C$5),(C209*C$5),(C209*C$5),(C209*C$5),(C209-C$4)),IF(T209=5,(C209-C$4),IF(T209=6,(C209-1.5*C$4),"blue"))))))))</f>
      </c>
      <c r="F209" t="s" s="72">
        <f>IF(H209="","",IF(B$6="Dry",ROUND(E209/B$3*B$8,3)&amp;" grams",IF(B$6="Liquid",ROUND(E209/B$3*B$7,2)&amp;" ml","Error")))</f>
      </c>
      <c r="G209" t="s" s="73">
        <f>IF(T209="","",(C209-E209)/C209)</f>
      </c>
      <c r="H209" s="74"/>
      <c r="I209" s="75"/>
      <c r="J209" s="75"/>
      <c r="K209" s="75"/>
      <c r="L209" s="76"/>
      <c r="M209" s="74"/>
      <c r="N209" s="75"/>
      <c r="O209" s="75"/>
      <c r="P209" s="75"/>
      <c r="Q209" s="76"/>
      <c r="R209" t="s" s="77">
        <f>IF(H209="","",SUM(H209:Q209))</f>
      </c>
      <c r="S209" s="78">
        <f>IF(R209="",-5,AVERAGE((B$2-E209)/B$2*100,R209))</f>
        <v>-5</v>
      </c>
      <c r="T209" t="s" s="79">
        <f>IF(R209="","",IF(R209&gt;89,6,IF(R209&gt;79,5,IF(R209&gt;69,4,IF(R209&gt;54,3,IF(R209&gt;39,2,IF(R209&gt;29,1,0)))))))</f>
      </c>
    </row>
    <row r="210" ht="15" customHeight="1">
      <c r="A210" s="52">
        <f>A209+1</f>
        <v>199</v>
      </c>
      <c r="B210" s="53">
        <f>B209+1</f>
        <v>44955</v>
      </c>
      <c r="C210" t="s" s="80">
        <f>E209</f>
      </c>
      <c r="D210" s="54">
        <f>IF(C210="",-5,C210)</f>
        <v>-5</v>
      </c>
      <c r="E210" t="s" s="55">
        <f>IF(T210="","",IF(T210=0,C210,IF(T210=1,(C210*C$7),IF(T210=2,(C210*C$6),IF(T210=3,(C210*C$5),IF(T210=4,AVERAGE((C210*C$5),(C210*C$5),(C210*C$5),(C210*C$5),(C210-C$4)),IF(T210=5,(C210-C$4),IF(T210=6,(C210-1.5*C$4),"blue"))))))))</f>
      </c>
      <c r="F210" t="s" s="56">
        <f>IF(H210="","",IF(B$6="Dry",ROUND(E210/B$3*B$8,3)&amp;" grams",IF(B$6="Liquid",ROUND(E210/B$3*B$7,2)&amp;" ml","Error")))</f>
      </c>
      <c r="G210" t="s" s="57">
        <f>IF(T210="","",(C210-E210)/C210)</f>
      </c>
      <c r="H210" s="64"/>
      <c r="I210" s="65"/>
      <c r="J210" s="65"/>
      <c r="K210" s="65"/>
      <c r="L210" s="66"/>
      <c r="M210" s="64"/>
      <c r="N210" s="65"/>
      <c r="O210" s="65"/>
      <c r="P210" s="65"/>
      <c r="Q210" s="66"/>
      <c r="R210" t="s" s="61">
        <f>IF(H210="","",SUM(H210:Q210))</f>
      </c>
      <c r="S210" s="62">
        <f>IF(R210="",-5,AVERAGE((B$2-E210)/B$2*100,R210))</f>
        <v>-5</v>
      </c>
      <c r="T210" t="s" s="63">
        <f>IF(R210="","",IF(R210&gt;89,6,IF(R210&gt;79,5,IF(R210&gt;69,4,IF(R210&gt;54,3,IF(R210&gt;39,2,IF(R210&gt;29,1,0)))))))</f>
      </c>
    </row>
    <row r="211" ht="15" customHeight="1">
      <c r="A211" s="52">
        <f>A210+1</f>
        <v>200</v>
      </c>
      <c r="B211" s="53">
        <f>B210+1</f>
        <v>44956</v>
      </c>
      <c r="C211" t="s" s="80">
        <f>E210</f>
      </c>
      <c r="D211" s="54">
        <f>IF(C211="",-5,C211)</f>
        <v>-5</v>
      </c>
      <c r="E211" t="s" s="55">
        <f>IF(T211="","",IF(T211=0,C211,IF(T211=1,(C211*C$7),IF(T211=2,(C211*C$6),IF(T211=3,(C211*C$5),IF(T211=4,AVERAGE((C211*C$5),(C211*C$5),(C211*C$5),(C211*C$5),(C211-C$4)),IF(T211=5,(C211-C$4),IF(T211=6,(C211-1.5*C$4),"blue"))))))))</f>
      </c>
      <c r="F211" t="s" s="56">
        <f>IF(H211="","",IF(B$6="Dry",ROUND(E211/B$3*B$8,3)&amp;" grams",IF(B$6="Liquid",ROUND(E211/B$3*B$7,2)&amp;" ml","Error")))</f>
      </c>
      <c r="G211" t="s" s="57">
        <f>IF(T211="","",(C211-E211)/C211)</f>
      </c>
      <c r="H211" s="64"/>
      <c r="I211" s="65"/>
      <c r="J211" s="65"/>
      <c r="K211" s="65"/>
      <c r="L211" s="66"/>
      <c r="M211" s="64"/>
      <c r="N211" s="65"/>
      <c r="O211" s="65"/>
      <c r="P211" s="65"/>
      <c r="Q211" s="66"/>
      <c r="R211" t="s" s="61">
        <f>IF(H211="","",SUM(H211:Q211))</f>
      </c>
      <c r="S211" s="62">
        <f>IF(R211="",-5,AVERAGE((B$2-E211)/B$2*100,R211))</f>
        <v>-5</v>
      </c>
      <c r="T211" t="s" s="63">
        <f>IF(R211="","",IF(R211&gt;89,6,IF(R211&gt;79,5,IF(R211&gt;69,4,IF(R211&gt;54,3,IF(R211&gt;39,2,IF(R211&gt;29,1,0)))))))</f>
      </c>
    </row>
    <row r="212" ht="15" customHeight="1">
      <c r="A212" s="67">
        <f>A211+1</f>
        <v>201</v>
      </c>
      <c r="B212" s="68">
        <f>B211+1</f>
        <v>44957</v>
      </c>
      <c r="C212" t="s" s="69">
        <f>E211</f>
      </c>
      <c r="D212" s="70">
        <f>IF(C212="",-5,C212)</f>
        <v>-5</v>
      </c>
      <c r="E212" t="s" s="71">
        <f>IF(T212="","",IF(T212=0,C212,IF(T212=1,(C212*C$7),IF(T212=2,(C212*C$6),IF(T212=3,(C212*C$5),IF(T212=4,AVERAGE((C212*C$5),(C212*C$5),(C212*C$5),(C212*C$5),(C212-C$4)),IF(T212=5,(C212-C$4),IF(T212=6,(C212-1.5*C$4),"blue"))))))))</f>
      </c>
      <c r="F212" t="s" s="72">
        <f>IF(H212="","",IF(B$6="Dry",ROUND(E212/B$3*B$8,3)&amp;" grams",IF(B$6="Liquid",ROUND(E212/B$3*B$7,2)&amp;" ml","Error")))</f>
      </c>
      <c r="G212" t="s" s="73">
        <f>IF(T212="","",(C212-E212)/C212)</f>
      </c>
      <c r="H212" s="74"/>
      <c r="I212" s="75"/>
      <c r="J212" s="75"/>
      <c r="K212" s="75"/>
      <c r="L212" s="76"/>
      <c r="M212" s="74"/>
      <c r="N212" s="75"/>
      <c r="O212" s="75"/>
      <c r="P212" s="75"/>
      <c r="Q212" s="76"/>
      <c r="R212" t="s" s="77">
        <f>IF(H212="","",SUM(H212:Q212))</f>
      </c>
      <c r="S212" s="78">
        <f>IF(R212="",-5,AVERAGE((B$2-E212)/B$2*100,R212))</f>
        <v>-5</v>
      </c>
      <c r="T212" t="s" s="79">
        <f>IF(R212="","",IF(R212&gt;89,6,IF(R212&gt;79,5,IF(R212&gt;69,4,IF(R212&gt;54,3,IF(R212&gt;39,2,IF(R212&gt;29,1,0)))))))</f>
      </c>
    </row>
    <row r="213" ht="15" customHeight="1">
      <c r="A213" s="52">
        <f>A212+1</f>
        <v>202</v>
      </c>
      <c r="B213" s="53">
        <f>B212+1</f>
        <v>44958</v>
      </c>
      <c r="C213" t="s" s="80">
        <f>E212</f>
      </c>
      <c r="D213" s="54">
        <f>IF(C213="",-5,C213)</f>
        <v>-5</v>
      </c>
      <c r="E213" t="s" s="55">
        <f>IF(T213="","",IF(T213=0,C213,IF(T213=1,(C213*C$7),IF(T213=2,(C213*C$6),IF(T213=3,(C213*C$5),IF(T213=4,AVERAGE((C213*C$5),(C213*C$5),(C213*C$5),(C213*C$5),(C213-C$4)),IF(T213=5,(C213-C$4),IF(T213=6,(C213-1.5*C$4),"blue"))))))))</f>
      </c>
      <c r="F213" t="s" s="56">
        <f>IF(H213="","",IF(B$6="Dry",ROUND(E213/B$3*B$8,3)&amp;" grams",IF(B$6="Liquid",ROUND(E213/B$3*B$7,2)&amp;" ml","Error")))</f>
      </c>
      <c r="G213" t="s" s="57">
        <f>IF(T213="","",(C213-E213)/C213)</f>
      </c>
      <c r="H213" s="64"/>
      <c r="I213" s="65"/>
      <c r="J213" s="65"/>
      <c r="K213" s="65"/>
      <c r="L213" s="66"/>
      <c r="M213" s="64"/>
      <c r="N213" s="65"/>
      <c r="O213" s="65"/>
      <c r="P213" s="65"/>
      <c r="Q213" s="66"/>
      <c r="R213" t="s" s="61">
        <f>IF(H213="","",SUM(H213:Q213))</f>
      </c>
      <c r="S213" s="62">
        <f>IF(R213="",-5,AVERAGE((B$2-E213)/B$2*100,R213))</f>
        <v>-5</v>
      </c>
      <c r="T213" t="s" s="63">
        <f>IF(R213="","",IF(R213&gt;89,6,IF(R213&gt;79,5,IF(R213&gt;69,4,IF(R213&gt;54,3,IF(R213&gt;39,2,IF(R213&gt;29,1,0)))))))</f>
      </c>
    </row>
    <row r="214" ht="15" customHeight="1">
      <c r="A214" s="52">
        <f>A213+1</f>
        <v>203</v>
      </c>
      <c r="B214" s="53">
        <f>B213+1</f>
        <v>44959</v>
      </c>
      <c r="C214" t="s" s="80">
        <f>E213</f>
      </c>
      <c r="D214" s="54">
        <f>IF(C214="",-5,C214)</f>
        <v>-5</v>
      </c>
      <c r="E214" t="s" s="55">
        <f>IF(T214="","",IF(T214=0,C214,IF(T214=1,(C214*C$7),IF(T214=2,(C214*C$6),IF(T214=3,(C214*C$5),IF(T214=4,AVERAGE((C214*C$5),(C214*C$5),(C214*C$5),(C214*C$5),(C214-C$4)),IF(T214=5,(C214-C$4),IF(T214=6,(C214-1.5*C$4),"blue"))))))))</f>
      </c>
      <c r="F214" t="s" s="56">
        <f>IF(H214="","",IF(B$6="Dry",ROUND(E214/B$3*B$8,3)&amp;" grams",IF(B$6="Liquid",ROUND(E214/B$3*B$7,2)&amp;" ml","Error")))</f>
      </c>
      <c r="G214" t="s" s="57">
        <f>IF(T214="","",(C214-E214)/C214)</f>
      </c>
      <c r="H214" s="64"/>
      <c r="I214" s="65"/>
      <c r="J214" s="65"/>
      <c r="K214" s="65"/>
      <c r="L214" s="66"/>
      <c r="M214" s="64"/>
      <c r="N214" s="65"/>
      <c r="O214" s="65"/>
      <c r="P214" s="65"/>
      <c r="Q214" s="66"/>
      <c r="R214" t="s" s="61">
        <f>IF(H214="","",SUM(H214:Q214))</f>
      </c>
      <c r="S214" s="62">
        <f>IF(R214="",-5,AVERAGE((B$2-E214)/B$2*100,R214))</f>
        <v>-5</v>
      </c>
      <c r="T214" t="s" s="63">
        <f>IF(R214="","",IF(R214&gt;89,6,IF(R214&gt;79,5,IF(R214&gt;69,4,IF(R214&gt;54,3,IF(R214&gt;39,2,IF(R214&gt;29,1,0)))))))</f>
      </c>
    </row>
    <row r="215" ht="15" customHeight="1">
      <c r="A215" s="67">
        <f>A214+1</f>
        <v>204</v>
      </c>
      <c r="B215" s="68">
        <f>B214+1</f>
        <v>44960</v>
      </c>
      <c r="C215" t="s" s="69">
        <f>E214</f>
      </c>
      <c r="D215" s="70">
        <f>IF(C215="",-5,C215)</f>
        <v>-5</v>
      </c>
      <c r="E215" t="s" s="71">
        <f>IF(T215="","",IF(T215=0,C215,IF(T215=1,(C215*C$7),IF(T215=2,(C215*C$6),IF(T215=3,(C215*C$5),IF(T215=4,AVERAGE((C215*C$5),(C215*C$5),(C215*C$5),(C215*C$5),(C215-C$4)),IF(T215=5,(C215-C$4),IF(T215=6,(C215-1.5*C$4),"blue"))))))))</f>
      </c>
      <c r="F215" t="s" s="72">
        <f>IF(H215="","",IF(B$6="Dry",ROUND(E215/B$3*B$8,3)&amp;" grams",IF(B$6="Liquid",ROUND(E215/B$3*B$7,2)&amp;" ml","Error")))</f>
      </c>
      <c r="G215" t="s" s="73">
        <f>IF(T215="","",(C215-E215)/C215)</f>
      </c>
      <c r="H215" s="74"/>
      <c r="I215" s="75"/>
      <c r="J215" s="75"/>
      <c r="K215" s="75"/>
      <c r="L215" s="76"/>
      <c r="M215" s="74"/>
      <c r="N215" s="75"/>
      <c r="O215" s="75"/>
      <c r="P215" s="75"/>
      <c r="Q215" s="76"/>
      <c r="R215" t="s" s="77">
        <f>IF(H215="","",SUM(H215:Q215))</f>
      </c>
      <c r="S215" s="78">
        <f>IF(R215="",-5,AVERAGE((B$2-E215)/B$2*100,R215))</f>
        <v>-5</v>
      </c>
      <c r="T215" t="s" s="79">
        <f>IF(R215="","",IF(R215&gt;89,6,IF(R215&gt;79,5,IF(R215&gt;69,4,IF(R215&gt;54,3,IF(R215&gt;39,2,IF(R215&gt;29,1,0)))))))</f>
      </c>
    </row>
    <row r="216" ht="15" customHeight="1">
      <c r="A216" s="52">
        <f>A215+1</f>
        <v>205</v>
      </c>
      <c r="B216" s="53">
        <f>B215+1</f>
        <v>44961</v>
      </c>
      <c r="C216" t="s" s="80">
        <f>E215</f>
      </c>
      <c r="D216" s="54">
        <f>IF(C216="",-5,C216)</f>
        <v>-5</v>
      </c>
      <c r="E216" t="s" s="55">
        <f>IF(T216="","",IF(T216=0,C216,IF(T216=1,(C216*C$7),IF(T216=2,(C216*C$6),IF(T216=3,(C216*C$5),IF(T216=4,AVERAGE((C216*C$5),(C216*C$5),(C216*C$5),(C216*C$5),(C216-C$4)),IF(T216=5,(C216-C$4),IF(T216=6,(C216-1.5*C$4),"blue"))))))))</f>
      </c>
      <c r="F216" t="s" s="56">
        <f>IF(H216="","",IF(B$6="Dry",ROUND(E216/B$3*B$8,3)&amp;" grams",IF(B$6="Liquid",ROUND(E216/B$3*B$7,2)&amp;" ml","Error")))</f>
      </c>
      <c r="G216" t="s" s="57">
        <f>IF(T216="","",(C216-E216)/C216)</f>
      </c>
      <c r="H216" s="64"/>
      <c r="I216" s="65"/>
      <c r="J216" s="65"/>
      <c r="K216" s="65"/>
      <c r="L216" s="66"/>
      <c r="M216" s="64"/>
      <c r="N216" s="65"/>
      <c r="O216" s="65"/>
      <c r="P216" s="65"/>
      <c r="Q216" s="66"/>
      <c r="R216" t="s" s="61">
        <f>IF(H216="","",SUM(H216:Q216))</f>
      </c>
      <c r="S216" s="62">
        <f>IF(R216="",-5,AVERAGE((B$2-E216)/B$2*100,R216))</f>
        <v>-5</v>
      </c>
      <c r="T216" t="s" s="63">
        <f>IF(R216="","",IF(R216&gt;89,6,IF(R216&gt;79,5,IF(R216&gt;69,4,IF(R216&gt;54,3,IF(R216&gt;39,2,IF(R216&gt;29,1,0)))))))</f>
      </c>
    </row>
    <row r="217" ht="15" customHeight="1">
      <c r="A217" s="52">
        <f>A216+1</f>
        <v>206</v>
      </c>
      <c r="B217" s="53">
        <f>B216+1</f>
        <v>44962</v>
      </c>
      <c r="C217" t="s" s="80">
        <f>E216</f>
      </c>
      <c r="D217" s="54">
        <f>IF(C217="",-5,C217)</f>
        <v>-5</v>
      </c>
      <c r="E217" t="s" s="55">
        <f>IF(T217="","",IF(T217=0,C217,IF(T217=1,(C217*C$7),IF(T217=2,(C217*C$6),IF(T217=3,(C217*C$5),IF(T217=4,AVERAGE((C217*C$5),(C217*C$5),(C217*C$5),(C217*C$5),(C217-C$4)),IF(T217=5,(C217-C$4),IF(T217=6,(C217-1.5*C$4),"blue"))))))))</f>
      </c>
      <c r="F217" t="s" s="56">
        <f>IF(H217="","",IF(B$6="Dry",ROUND(E217/B$3*B$8,3)&amp;" grams",IF(B$6="Liquid",ROUND(E217/B$3*B$7,2)&amp;" ml","Error")))</f>
      </c>
      <c r="G217" t="s" s="57">
        <f>IF(T217="","",(C217-E217)/C217)</f>
      </c>
      <c r="H217" s="64"/>
      <c r="I217" s="65"/>
      <c r="J217" s="65"/>
      <c r="K217" s="65"/>
      <c r="L217" s="66"/>
      <c r="M217" s="64"/>
      <c r="N217" s="65"/>
      <c r="O217" s="65"/>
      <c r="P217" s="65"/>
      <c r="Q217" s="66"/>
      <c r="R217" t="s" s="61">
        <f>IF(H217="","",SUM(H217:Q217))</f>
      </c>
      <c r="S217" s="62">
        <f>IF(R217="",-5,AVERAGE((B$2-E217)/B$2*100,R217))</f>
        <v>-5</v>
      </c>
      <c r="T217" t="s" s="63">
        <f>IF(R217="","",IF(R217&gt;89,6,IF(R217&gt;79,5,IF(R217&gt;69,4,IF(R217&gt;54,3,IF(R217&gt;39,2,IF(R217&gt;29,1,0)))))))</f>
      </c>
    </row>
    <row r="218" ht="15" customHeight="1">
      <c r="A218" s="67">
        <f>A217+1</f>
        <v>207</v>
      </c>
      <c r="B218" s="68">
        <f>B217+1</f>
        <v>44963</v>
      </c>
      <c r="C218" t="s" s="69">
        <f>E217</f>
      </c>
      <c r="D218" s="70">
        <f>IF(C218="",-5,C218)</f>
        <v>-5</v>
      </c>
      <c r="E218" t="s" s="71">
        <f>IF(T218="","",IF(T218=0,C218,IF(T218=1,(C218*C$7),IF(T218=2,(C218*C$6),IF(T218=3,(C218*C$5),IF(T218=4,AVERAGE((C218*C$5),(C218*C$5),(C218*C$5),(C218*C$5),(C218-C$4)),IF(T218=5,(C218-C$4),IF(T218=6,(C218-1.5*C$4),"blue"))))))))</f>
      </c>
      <c r="F218" t="s" s="72">
        <f>IF(H218="","",IF(B$6="Dry",ROUND(E218/B$3*B$8,3)&amp;" grams",IF(B$6="Liquid",ROUND(E218/B$3*B$7,2)&amp;" ml","Error")))</f>
      </c>
      <c r="G218" t="s" s="73">
        <f>IF(T218="","",(C218-E218)/C218)</f>
      </c>
      <c r="H218" s="74"/>
      <c r="I218" s="75"/>
      <c r="J218" s="75"/>
      <c r="K218" s="75"/>
      <c r="L218" s="76"/>
      <c r="M218" s="74"/>
      <c r="N218" s="75"/>
      <c r="O218" s="75"/>
      <c r="P218" s="75"/>
      <c r="Q218" s="76"/>
      <c r="R218" t="s" s="77">
        <f>IF(H218="","",SUM(H218:Q218))</f>
      </c>
      <c r="S218" s="78">
        <f>IF(R218="",-5,AVERAGE((B$2-E218)/B$2*100,R218))</f>
        <v>-5</v>
      </c>
      <c r="T218" t="s" s="79">
        <f>IF(R218="","",IF(R218&gt;89,6,IF(R218&gt;79,5,IF(R218&gt;69,4,IF(R218&gt;54,3,IF(R218&gt;39,2,IF(R218&gt;29,1,0)))))))</f>
      </c>
    </row>
    <row r="219" ht="15" customHeight="1">
      <c r="A219" s="52">
        <f>A218+1</f>
        <v>208</v>
      </c>
      <c r="B219" s="53">
        <f>B218+1</f>
        <v>44964</v>
      </c>
      <c r="C219" t="s" s="80">
        <f>E218</f>
      </c>
      <c r="D219" s="54">
        <f>IF(C219="",-5,C219)</f>
        <v>-5</v>
      </c>
      <c r="E219" t="s" s="55">
        <f>IF(T219="","",IF(T219=0,C219,IF(T219=1,(C219*C$7),IF(T219=2,(C219*C$6),IF(T219=3,(C219*C$5),IF(T219=4,AVERAGE((C219*C$5),(C219*C$5),(C219*C$5),(C219*C$5),(C219-C$4)),IF(T219=5,(C219-C$4),IF(T219=6,(C219-1.5*C$4),"blue"))))))))</f>
      </c>
      <c r="F219" t="s" s="56">
        <f>IF(H219="","",IF(B$6="Dry",ROUND(E219/B$3*B$8,3)&amp;" grams",IF(B$6="Liquid",ROUND(E219/B$3*B$7,2)&amp;" ml","Error")))</f>
      </c>
      <c r="G219" t="s" s="57">
        <f>IF(T219="","",(C219-E219)/C219)</f>
      </c>
      <c r="H219" s="64"/>
      <c r="I219" s="65"/>
      <c r="J219" s="65"/>
      <c r="K219" s="65"/>
      <c r="L219" s="66"/>
      <c r="M219" s="64"/>
      <c r="N219" s="65"/>
      <c r="O219" s="65"/>
      <c r="P219" s="65"/>
      <c r="Q219" s="66"/>
      <c r="R219" t="s" s="61">
        <f>IF(H219="","",SUM(H219:Q219))</f>
      </c>
      <c r="S219" s="62">
        <f>IF(R219="",-5,AVERAGE((B$2-E219)/B$2*100,R219))</f>
        <v>-5</v>
      </c>
      <c r="T219" t="s" s="63">
        <f>IF(R219="","",IF(R219&gt;89,6,IF(R219&gt;79,5,IF(R219&gt;69,4,IF(R219&gt;54,3,IF(R219&gt;39,2,IF(R219&gt;29,1,0)))))))</f>
      </c>
    </row>
    <row r="220" ht="15" customHeight="1">
      <c r="A220" s="52">
        <f>A219+1</f>
        <v>209</v>
      </c>
      <c r="B220" s="53">
        <f>B219+1</f>
        <v>44965</v>
      </c>
      <c r="C220" t="s" s="80">
        <f>E219</f>
      </c>
      <c r="D220" s="54">
        <f>IF(C220="",-5,C220)</f>
        <v>-5</v>
      </c>
      <c r="E220" t="s" s="55">
        <f>IF(T220="","",IF(T220=0,C220,IF(T220=1,(C220*C$7),IF(T220=2,(C220*C$6),IF(T220=3,(C220*C$5),IF(T220=4,AVERAGE((C220*C$5),(C220*C$5),(C220*C$5),(C220*C$5),(C220-C$4)),IF(T220=5,(C220-C$4),IF(T220=6,(C220-1.5*C$4),"blue"))))))))</f>
      </c>
      <c r="F220" t="s" s="56">
        <f>IF(H220="","",IF(B$6="Dry",ROUND(E220/B$3*B$8,3)&amp;" grams",IF(B$6="Liquid",ROUND(E220/B$3*B$7,2)&amp;" ml","Error")))</f>
      </c>
      <c r="G220" t="s" s="57">
        <f>IF(T220="","",(C220-E220)/C220)</f>
      </c>
      <c r="H220" s="64"/>
      <c r="I220" s="65"/>
      <c r="J220" s="65"/>
      <c r="K220" s="65"/>
      <c r="L220" s="66"/>
      <c r="M220" s="64"/>
      <c r="N220" s="65"/>
      <c r="O220" s="65"/>
      <c r="P220" s="65"/>
      <c r="Q220" s="66"/>
      <c r="R220" t="s" s="61">
        <f>IF(H220="","",SUM(H220:Q220))</f>
      </c>
      <c r="S220" s="62">
        <f>IF(R220="",-5,AVERAGE((B$2-E220)/B$2*100,R220))</f>
        <v>-5</v>
      </c>
      <c r="T220" t="s" s="63">
        <f>IF(R220="","",IF(R220&gt;89,6,IF(R220&gt;79,5,IF(R220&gt;69,4,IF(R220&gt;54,3,IF(R220&gt;39,2,IF(R220&gt;29,1,0)))))))</f>
      </c>
    </row>
    <row r="221" ht="15" customHeight="1">
      <c r="A221" s="67">
        <f>A220+1</f>
        <v>210</v>
      </c>
      <c r="B221" s="68">
        <f>B220+1</f>
        <v>44966</v>
      </c>
      <c r="C221" t="s" s="69">
        <f>E220</f>
      </c>
      <c r="D221" s="70">
        <f>IF(C221="",-5,C221)</f>
        <v>-5</v>
      </c>
      <c r="E221" t="s" s="71">
        <f>IF(T221="","",IF(T221=0,C221,IF(T221=1,(C221*C$7),IF(T221=2,(C221*C$6),IF(T221=3,(C221*C$5),IF(T221=4,AVERAGE((C221*C$5),(C221*C$5),(C221*C$5),(C221*C$5),(C221-C$4)),IF(T221=5,(C221-C$4),IF(T221=6,(C221-1.5*C$4),"blue"))))))))</f>
      </c>
      <c r="F221" t="s" s="72">
        <f>IF(H221="","",IF(B$6="Dry",ROUND(E221/B$3*B$8,3)&amp;" grams",IF(B$6="Liquid",ROUND(E221/B$3*B$7,2)&amp;" ml","Error")))</f>
      </c>
      <c r="G221" t="s" s="73">
        <f>IF(T221="","",(C221-E221)/C221)</f>
      </c>
      <c r="H221" s="74"/>
      <c r="I221" s="75"/>
      <c r="J221" s="75"/>
      <c r="K221" s="75"/>
      <c r="L221" s="76"/>
      <c r="M221" s="74"/>
      <c r="N221" s="75"/>
      <c r="O221" s="75"/>
      <c r="P221" s="75"/>
      <c r="Q221" s="76"/>
      <c r="R221" t="s" s="77">
        <f>IF(H221="","",SUM(H221:Q221))</f>
      </c>
      <c r="S221" s="78">
        <f>IF(R221="",-5,AVERAGE((B$2-E221)/B$2*100,R221))</f>
        <v>-5</v>
      </c>
      <c r="T221" t="s" s="79">
        <f>IF(R221="","",IF(R221&gt;89,6,IF(R221&gt;79,5,IF(R221&gt;69,4,IF(R221&gt;54,3,IF(R221&gt;39,2,IF(R221&gt;29,1,0)))))))</f>
      </c>
    </row>
    <row r="222" ht="15" customHeight="1">
      <c r="A222" s="52">
        <f>A221+1</f>
        <v>211</v>
      </c>
      <c r="B222" s="53">
        <f>B221+1</f>
        <v>44967</v>
      </c>
      <c r="C222" t="s" s="80">
        <f>E221</f>
      </c>
      <c r="D222" s="54">
        <f>IF(C222="",-5,C222)</f>
        <v>-5</v>
      </c>
      <c r="E222" t="s" s="55">
        <f>IF(T222="","",IF(T222=0,C222,IF(T222=1,(C222*C$7),IF(T222=2,(C222*C$6),IF(T222=3,(C222*C$5),IF(T222=4,AVERAGE((C222*C$5),(C222*C$5),(C222*C$5),(C222*C$5),(C222-C$4)),IF(T222=5,(C222-C$4),IF(T222=6,(C222-1.5*C$4),"blue"))))))))</f>
      </c>
      <c r="F222" t="s" s="56">
        <f>IF(H222="","",IF(B$6="Dry",ROUND(E222/B$3*B$8,3)&amp;" grams",IF(B$6="Liquid",ROUND(E222/B$3*B$7,2)&amp;" ml","Error")))</f>
      </c>
      <c r="G222" t="s" s="57">
        <f>IF(T222="","",(C222-E222)/C222)</f>
      </c>
      <c r="H222" s="64"/>
      <c r="I222" s="65"/>
      <c r="J222" s="65"/>
      <c r="K222" s="65"/>
      <c r="L222" s="66"/>
      <c r="M222" s="64"/>
      <c r="N222" s="65"/>
      <c r="O222" s="65"/>
      <c r="P222" s="65"/>
      <c r="Q222" s="66"/>
      <c r="R222" t="s" s="61">
        <f>IF(H222="","",SUM(H222:Q222))</f>
      </c>
      <c r="S222" s="62">
        <f>IF(R222="",-5,AVERAGE((B$2-E222)/B$2*100,R222))</f>
        <v>-5</v>
      </c>
      <c r="T222" t="s" s="63">
        <f>IF(R222="","",IF(R222&gt;89,6,IF(R222&gt;79,5,IF(R222&gt;69,4,IF(R222&gt;54,3,IF(R222&gt;39,2,IF(R222&gt;29,1,0)))))))</f>
      </c>
    </row>
    <row r="223" ht="15" customHeight="1">
      <c r="A223" s="52">
        <f>A222+1</f>
        <v>212</v>
      </c>
      <c r="B223" s="53">
        <f>B222+1</f>
        <v>44968</v>
      </c>
      <c r="C223" t="s" s="80">
        <f>E222</f>
      </c>
      <c r="D223" s="54">
        <f>IF(C223="",-5,C223)</f>
        <v>-5</v>
      </c>
      <c r="E223" t="s" s="55">
        <f>IF(T223="","",IF(T223=0,C223,IF(T223=1,(C223*C$7),IF(T223=2,(C223*C$6),IF(T223=3,(C223*C$5),IF(T223=4,AVERAGE((C223*C$5),(C223*C$5),(C223*C$5),(C223*C$5),(C223-C$4)),IF(T223=5,(C223-C$4),IF(T223=6,(C223-1.5*C$4),"blue"))))))))</f>
      </c>
      <c r="F223" t="s" s="56">
        <f>IF(H223="","",IF(B$6="Dry",ROUND(E223/B$3*B$8,3)&amp;" grams",IF(B$6="Liquid",ROUND(E223/B$3*B$7,2)&amp;" ml","Error")))</f>
      </c>
      <c r="G223" t="s" s="57">
        <f>IF(T223="","",(C223-E223)/C223)</f>
      </c>
      <c r="H223" s="64"/>
      <c r="I223" s="65"/>
      <c r="J223" s="65"/>
      <c r="K223" s="65"/>
      <c r="L223" s="66"/>
      <c r="M223" s="64"/>
      <c r="N223" s="65"/>
      <c r="O223" s="65"/>
      <c r="P223" s="65"/>
      <c r="Q223" s="66"/>
      <c r="R223" t="s" s="61">
        <f>IF(H223="","",SUM(H223:Q223))</f>
      </c>
      <c r="S223" s="62">
        <f>IF(R223="",-5,AVERAGE((B$2-E223)/B$2*100,R223))</f>
        <v>-5</v>
      </c>
      <c r="T223" t="s" s="63">
        <f>IF(R223="","",IF(R223&gt;89,6,IF(R223&gt;79,5,IF(R223&gt;69,4,IF(R223&gt;54,3,IF(R223&gt;39,2,IF(R223&gt;29,1,0)))))))</f>
      </c>
    </row>
    <row r="224" ht="15" customHeight="1">
      <c r="A224" s="67">
        <f>A223+1</f>
        <v>213</v>
      </c>
      <c r="B224" s="68">
        <f>B223+1</f>
        <v>44969</v>
      </c>
      <c r="C224" t="s" s="69">
        <f>E223</f>
      </c>
      <c r="D224" s="70">
        <f>IF(C224="",-5,C224)</f>
        <v>-5</v>
      </c>
      <c r="E224" t="s" s="71">
        <f>IF(T224="","",IF(T224=0,C224,IF(T224=1,(C224*C$7),IF(T224=2,(C224*C$6),IF(T224=3,(C224*C$5),IF(T224=4,AVERAGE((C224*C$5),(C224*C$5),(C224*C$5),(C224*C$5),(C224-C$4)),IF(T224=5,(C224-C$4),IF(T224=6,(C224-1.5*C$4),"blue"))))))))</f>
      </c>
      <c r="F224" t="s" s="72">
        <f>IF(H224="","",IF(B$6="Dry",ROUND(E224/B$3*B$8,3)&amp;" grams",IF(B$6="Liquid",ROUND(E224/B$3*B$7,2)&amp;" ml","Error")))</f>
      </c>
      <c r="G224" t="s" s="73">
        <f>IF(T224="","",(C224-E224)/C224)</f>
      </c>
      <c r="H224" s="74"/>
      <c r="I224" s="75"/>
      <c r="J224" s="75"/>
      <c r="K224" s="75"/>
      <c r="L224" s="76"/>
      <c r="M224" s="74"/>
      <c r="N224" s="75"/>
      <c r="O224" s="75"/>
      <c r="P224" s="75"/>
      <c r="Q224" s="76"/>
      <c r="R224" t="s" s="77">
        <f>IF(H224="","",SUM(H224:Q224))</f>
      </c>
      <c r="S224" s="78">
        <f>IF(R224="",-5,AVERAGE((B$2-E224)/B$2*100,R224))</f>
        <v>-5</v>
      </c>
      <c r="T224" t="s" s="79">
        <f>IF(R224="","",IF(R224&gt;89,6,IF(R224&gt;79,5,IF(R224&gt;69,4,IF(R224&gt;54,3,IF(R224&gt;39,2,IF(R224&gt;29,1,0)))))))</f>
      </c>
    </row>
    <row r="225" ht="15" customHeight="1">
      <c r="A225" s="52">
        <f>A224+1</f>
        <v>214</v>
      </c>
      <c r="B225" s="53">
        <f>B224+1</f>
        <v>44970</v>
      </c>
      <c r="C225" t="s" s="80">
        <f>E224</f>
      </c>
      <c r="D225" s="54">
        <f>IF(C225="",-5,C225)</f>
        <v>-5</v>
      </c>
      <c r="E225" t="s" s="55">
        <f>IF(T225="","",IF(T225=0,C225,IF(T225=1,(C225*C$7),IF(T225=2,(C225*C$6),IF(T225=3,(C225*C$5),IF(T225=4,AVERAGE((C225*C$5),(C225*C$5),(C225*C$5),(C225*C$5),(C225-C$4)),IF(T225=5,(C225-C$4),IF(T225=6,(C225-1.5*C$4),"blue"))))))))</f>
      </c>
      <c r="F225" t="s" s="56">
        <f>IF(H225="","",IF(B$6="Dry",ROUND(E225/B$3*B$8,3)&amp;" grams",IF(B$6="Liquid",ROUND(E225/B$3*B$7,2)&amp;" ml","Error")))</f>
      </c>
      <c r="G225" t="s" s="57">
        <f>IF(T225="","",(C225-E225)/C225)</f>
      </c>
      <c r="H225" s="64"/>
      <c r="I225" s="65"/>
      <c r="J225" s="65"/>
      <c r="K225" s="65"/>
      <c r="L225" s="66"/>
      <c r="M225" s="64"/>
      <c r="N225" s="65"/>
      <c r="O225" s="65"/>
      <c r="P225" s="65"/>
      <c r="Q225" s="66"/>
      <c r="R225" t="s" s="61">
        <f>IF(H225="","",SUM(H225:Q225))</f>
      </c>
      <c r="S225" s="62">
        <f>IF(R225="",-5,AVERAGE((B$2-E225)/B$2*100,R225))</f>
        <v>-5</v>
      </c>
      <c r="T225" t="s" s="63">
        <f>IF(R225="","",IF(R225&gt;89,6,IF(R225&gt;79,5,IF(R225&gt;69,4,IF(R225&gt;54,3,IF(R225&gt;39,2,IF(R225&gt;29,1,0)))))))</f>
      </c>
    </row>
    <row r="226" ht="15" customHeight="1">
      <c r="A226" s="52">
        <f>A225+1</f>
        <v>215</v>
      </c>
      <c r="B226" s="53">
        <f>B225+1</f>
        <v>44971</v>
      </c>
      <c r="C226" t="s" s="80">
        <f>E225</f>
      </c>
      <c r="D226" s="54">
        <f>IF(C226="",-5,C226)</f>
        <v>-5</v>
      </c>
      <c r="E226" t="s" s="55">
        <f>IF(T226="","",IF(T226=0,C226,IF(T226=1,(C226*C$7),IF(T226=2,(C226*C$6),IF(T226=3,(C226*C$5),IF(T226=4,AVERAGE((C226*C$5),(C226*C$5),(C226*C$5),(C226*C$5),(C226-C$4)),IF(T226=5,(C226-C$4),IF(T226=6,(C226-1.5*C$4),"blue"))))))))</f>
      </c>
      <c r="F226" t="s" s="56">
        <f>IF(H226="","",IF(B$6="Dry",ROUND(E226/B$3*B$8,3)&amp;" grams",IF(B$6="Liquid",ROUND(E226/B$3*B$7,2)&amp;" ml","Error")))</f>
      </c>
      <c r="G226" t="s" s="57">
        <f>IF(T226="","",(C226-E226)/C226)</f>
      </c>
      <c r="H226" s="64"/>
      <c r="I226" s="65"/>
      <c r="J226" s="65"/>
      <c r="K226" s="65"/>
      <c r="L226" s="66"/>
      <c r="M226" s="64"/>
      <c r="N226" s="65"/>
      <c r="O226" s="65"/>
      <c r="P226" s="65"/>
      <c r="Q226" s="66"/>
      <c r="R226" t="s" s="61">
        <f>IF(H226="","",SUM(H226:Q226))</f>
      </c>
      <c r="S226" s="62">
        <f>IF(R226="",-5,AVERAGE((B$2-E226)/B$2*100,R226))</f>
        <v>-5</v>
      </c>
      <c r="T226" t="s" s="63">
        <f>IF(R226="","",IF(R226&gt;89,6,IF(R226&gt;79,5,IF(R226&gt;69,4,IF(R226&gt;54,3,IF(R226&gt;39,2,IF(R226&gt;29,1,0)))))))</f>
      </c>
    </row>
    <row r="227" ht="15" customHeight="1">
      <c r="A227" s="67">
        <f>A226+1</f>
        <v>216</v>
      </c>
      <c r="B227" s="68">
        <f>B226+1</f>
        <v>44972</v>
      </c>
      <c r="C227" t="s" s="69">
        <f>E226</f>
      </c>
      <c r="D227" s="70">
        <f>IF(C227="",-5,C227)</f>
        <v>-5</v>
      </c>
      <c r="E227" t="s" s="71">
        <f>IF(T227="","",IF(T227=0,C227,IF(T227=1,(C227*C$7),IF(T227=2,(C227*C$6),IF(T227=3,(C227*C$5),IF(T227=4,AVERAGE((C227*C$5),(C227*C$5),(C227*C$5),(C227*C$5),(C227-C$4)),IF(T227=5,(C227-C$4),IF(T227=6,(C227-1.5*C$4),"blue"))))))))</f>
      </c>
      <c r="F227" t="s" s="72">
        <f>IF(H227="","",IF(B$6="Dry",ROUND(E227/B$3*B$8,3)&amp;" grams",IF(B$6="Liquid",ROUND(E227/B$3*B$7,2)&amp;" ml","Error")))</f>
      </c>
      <c r="G227" t="s" s="73">
        <f>IF(T227="","",(C227-E227)/C227)</f>
      </c>
      <c r="H227" s="74"/>
      <c r="I227" s="75"/>
      <c r="J227" s="75"/>
      <c r="K227" s="75"/>
      <c r="L227" s="76"/>
      <c r="M227" s="74"/>
      <c r="N227" s="75"/>
      <c r="O227" s="75"/>
      <c r="P227" s="75"/>
      <c r="Q227" s="76"/>
      <c r="R227" t="s" s="77">
        <f>IF(H227="","",SUM(H227:Q227))</f>
      </c>
      <c r="S227" s="78">
        <f>IF(R227="",-5,AVERAGE((B$2-E227)/B$2*100,R227))</f>
        <v>-5</v>
      </c>
      <c r="T227" t="s" s="79">
        <f>IF(R227="","",IF(R227&gt;89,6,IF(R227&gt;79,5,IF(R227&gt;69,4,IF(R227&gt;54,3,IF(R227&gt;39,2,IF(R227&gt;29,1,0)))))))</f>
      </c>
    </row>
    <row r="228" ht="15" customHeight="1">
      <c r="A228" s="52">
        <f>A227+1</f>
        <v>217</v>
      </c>
      <c r="B228" s="53">
        <f>B227+1</f>
        <v>44973</v>
      </c>
      <c r="C228" t="s" s="80">
        <f>E227</f>
      </c>
      <c r="D228" s="54">
        <f>IF(C228="",-5,C228)</f>
        <v>-5</v>
      </c>
      <c r="E228" t="s" s="55">
        <f>IF(T228="","",IF(T228=0,C228,IF(T228=1,(C228*C$7),IF(T228=2,(C228*C$6),IF(T228=3,(C228*C$5),IF(T228=4,AVERAGE((C228*C$5),(C228*C$5),(C228*C$5),(C228*C$5),(C228-C$4)),IF(T228=5,(C228-C$4),IF(T228=6,(C228-1.5*C$4),"blue"))))))))</f>
      </c>
      <c r="F228" t="s" s="56">
        <f>IF(H228="","",IF(B$6="Dry",ROUND(E228/B$3*B$8,3)&amp;" grams",IF(B$6="Liquid",ROUND(E228/B$3*B$7,2)&amp;" ml","Error")))</f>
      </c>
      <c r="G228" t="s" s="57">
        <f>IF(T228="","",(C228-E228)/C228)</f>
      </c>
      <c r="H228" s="64"/>
      <c r="I228" s="65"/>
      <c r="J228" s="65"/>
      <c r="K228" s="65"/>
      <c r="L228" s="66"/>
      <c r="M228" s="64"/>
      <c r="N228" s="65"/>
      <c r="O228" s="65"/>
      <c r="P228" s="65"/>
      <c r="Q228" s="66"/>
      <c r="R228" t="s" s="61">
        <f>IF(H228="","",SUM(H228:Q228))</f>
      </c>
      <c r="S228" s="62">
        <f>IF(R228="",-5,AVERAGE((B$2-E228)/B$2*100,R228))</f>
        <v>-5</v>
      </c>
      <c r="T228" t="s" s="63">
        <f>IF(R228="","",IF(R228&gt;89,6,IF(R228&gt;79,5,IF(R228&gt;69,4,IF(R228&gt;54,3,IF(R228&gt;39,2,IF(R228&gt;29,1,0)))))))</f>
      </c>
    </row>
    <row r="229" ht="15" customHeight="1">
      <c r="A229" s="52">
        <f>A228+1</f>
        <v>218</v>
      </c>
      <c r="B229" s="53">
        <f>B228+1</f>
        <v>44974</v>
      </c>
      <c r="C229" t="s" s="80">
        <f>E228</f>
      </c>
      <c r="D229" s="54">
        <f>IF(C229="",-5,C229)</f>
        <v>-5</v>
      </c>
      <c r="E229" t="s" s="55">
        <f>IF(T229="","",IF(T229=0,C229,IF(T229=1,(C229*C$7),IF(T229=2,(C229*C$6),IF(T229=3,(C229*C$5),IF(T229=4,AVERAGE((C229*C$5),(C229*C$5),(C229*C$5),(C229*C$5),(C229-C$4)),IF(T229=5,(C229-C$4),IF(T229=6,(C229-1.5*C$4),"blue"))))))))</f>
      </c>
      <c r="F229" t="s" s="56">
        <f>IF(H229="","",IF(B$6="Dry",ROUND(E229/B$3*B$8,3)&amp;" grams",IF(B$6="Liquid",ROUND(E229/B$3*B$7,2)&amp;" ml","Error")))</f>
      </c>
      <c r="G229" t="s" s="57">
        <f>IF(T229="","",(C229-E229)/C229)</f>
      </c>
      <c r="H229" s="64"/>
      <c r="I229" s="65"/>
      <c r="J229" s="65"/>
      <c r="K229" s="65"/>
      <c r="L229" s="66"/>
      <c r="M229" s="64"/>
      <c r="N229" s="65"/>
      <c r="O229" s="65"/>
      <c r="P229" s="65"/>
      <c r="Q229" s="66"/>
      <c r="R229" t="s" s="61">
        <f>IF(H229="","",SUM(H229:Q229))</f>
      </c>
      <c r="S229" s="62">
        <f>IF(R229="",-5,AVERAGE((B$2-E229)/B$2*100,R229))</f>
        <v>-5</v>
      </c>
      <c r="T229" t="s" s="63">
        <f>IF(R229="","",IF(R229&gt;89,6,IF(R229&gt;79,5,IF(R229&gt;69,4,IF(R229&gt;54,3,IF(R229&gt;39,2,IF(R229&gt;29,1,0)))))))</f>
      </c>
    </row>
    <row r="230" ht="15" customHeight="1">
      <c r="A230" s="67">
        <f>A229+1</f>
        <v>219</v>
      </c>
      <c r="B230" s="68">
        <f>B229+1</f>
        <v>44975</v>
      </c>
      <c r="C230" t="s" s="69">
        <f>E229</f>
      </c>
      <c r="D230" s="70">
        <f>IF(C230="",-5,C230)</f>
        <v>-5</v>
      </c>
      <c r="E230" t="s" s="71">
        <f>IF(T230="","",IF(T230=0,C230,IF(T230=1,(C230*C$7),IF(T230=2,(C230*C$6),IF(T230=3,(C230*C$5),IF(T230=4,AVERAGE((C230*C$5),(C230*C$5),(C230*C$5),(C230*C$5),(C230-C$4)),IF(T230=5,(C230-C$4),IF(T230=6,(C230-1.5*C$4),"blue"))))))))</f>
      </c>
      <c r="F230" t="s" s="72">
        <f>IF(H230="","",IF(B$6="Dry",ROUND(E230/B$3*B$8,3)&amp;" grams",IF(B$6="Liquid",ROUND(E230/B$3*B$7,2)&amp;" ml","Error")))</f>
      </c>
      <c r="G230" t="s" s="73">
        <f>IF(T230="","",(C230-E230)/C230)</f>
      </c>
      <c r="H230" s="74"/>
      <c r="I230" s="75"/>
      <c r="J230" s="75"/>
      <c r="K230" s="75"/>
      <c r="L230" s="76"/>
      <c r="M230" s="74"/>
      <c r="N230" s="75"/>
      <c r="O230" s="75"/>
      <c r="P230" s="75"/>
      <c r="Q230" s="76"/>
      <c r="R230" t="s" s="77">
        <f>IF(H230="","",SUM(H230:Q230))</f>
      </c>
      <c r="S230" s="78">
        <f>IF(R230="",-5,AVERAGE((B$2-E230)/B$2*100,R230))</f>
        <v>-5</v>
      </c>
      <c r="T230" t="s" s="79">
        <f>IF(R230="","",IF(R230&gt;89,6,IF(R230&gt;79,5,IF(R230&gt;69,4,IF(R230&gt;54,3,IF(R230&gt;39,2,IF(R230&gt;29,1,0)))))))</f>
      </c>
    </row>
    <row r="231" ht="15" customHeight="1">
      <c r="A231" s="52">
        <f>A230+1</f>
        <v>220</v>
      </c>
      <c r="B231" s="53">
        <f>B230+1</f>
        <v>44976</v>
      </c>
      <c r="C231" t="s" s="80">
        <f>E230</f>
      </c>
      <c r="D231" s="54">
        <f>IF(C231="",-5,C231)</f>
        <v>-5</v>
      </c>
      <c r="E231" t="s" s="55">
        <f>IF(T231="","",IF(T231=0,C231,IF(T231=1,(C231*C$7),IF(T231=2,(C231*C$6),IF(T231=3,(C231*C$5),IF(T231=4,AVERAGE((C231*C$5),(C231*C$5),(C231*C$5),(C231*C$5),(C231-C$4)),IF(T231=5,(C231-C$4),IF(T231=6,(C231-1.5*C$4),"blue"))))))))</f>
      </c>
      <c r="F231" t="s" s="56">
        <f>IF(H231="","",IF(B$6="Dry",ROUND(E231/B$3*B$8,3)&amp;" grams",IF(B$6="Liquid",ROUND(E231/B$3*B$7,2)&amp;" ml","Error")))</f>
      </c>
      <c r="G231" t="s" s="57">
        <f>IF(T231="","",(C231-E231)/C231)</f>
      </c>
      <c r="H231" s="64"/>
      <c r="I231" s="65"/>
      <c r="J231" s="65"/>
      <c r="K231" s="65"/>
      <c r="L231" s="66"/>
      <c r="M231" s="64"/>
      <c r="N231" s="65"/>
      <c r="O231" s="65"/>
      <c r="P231" s="65"/>
      <c r="Q231" s="66"/>
      <c r="R231" t="s" s="61">
        <f>IF(H231="","",SUM(H231:Q231))</f>
      </c>
      <c r="S231" s="62">
        <f>IF(R231="",-5,AVERAGE((B$2-E231)/B$2*100,R231))</f>
        <v>-5</v>
      </c>
      <c r="T231" t="s" s="63">
        <f>IF(R231="","",IF(R231&gt;89,6,IF(R231&gt;79,5,IF(R231&gt;69,4,IF(R231&gt;54,3,IF(R231&gt;39,2,IF(R231&gt;29,1,0)))))))</f>
      </c>
    </row>
    <row r="232" ht="15" customHeight="1">
      <c r="A232" s="52">
        <f>A231+1</f>
        <v>221</v>
      </c>
      <c r="B232" s="53">
        <f>B231+1</f>
        <v>44977</v>
      </c>
      <c r="C232" t="s" s="80">
        <f>E231</f>
      </c>
      <c r="D232" s="54">
        <f>IF(C232="",-5,C232)</f>
        <v>-5</v>
      </c>
      <c r="E232" t="s" s="55">
        <f>IF(T232="","",IF(T232=0,C232,IF(T232=1,(C232*C$7),IF(T232=2,(C232*C$6),IF(T232=3,(C232*C$5),IF(T232=4,AVERAGE((C232*C$5),(C232*C$5),(C232*C$5),(C232*C$5),(C232-C$4)),IF(T232=5,(C232-C$4),IF(T232=6,(C232-1.5*C$4),"blue"))))))))</f>
      </c>
      <c r="F232" t="s" s="56">
        <f>IF(H232="","",IF(B$6="Dry",ROUND(E232/B$3*B$8,3)&amp;" grams",IF(B$6="Liquid",ROUND(E232/B$3*B$7,2)&amp;" ml","Error")))</f>
      </c>
      <c r="G232" t="s" s="57">
        <f>IF(T232="","",(C232-E232)/C232)</f>
      </c>
      <c r="H232" s="64"/>
      <c r="I232" s="65"/>
      <c r="J232" s="65"/>
      <c r="K232" s="65"/>
      <c r="L232" s="66"/>
      <c r="M232" s="64"/>
      <c r="N232" s="65"/>
      <c r="O232" s="65"/>
      <c r="P232" s="65"/>
      <c r="Q232" s="66"/>
      <c r="R232" t="s" s="61">
        <f>IF(H232="","",SUM(H232:Q232))</f>
      </c>
      <c r="S232" s="62">
        <f>IF(R232="",-5,AVERAGE((B$2-E232)/B$2*100,R232))</f>
        <v>-5</v>
      </c>
      <c r="T232" t="s" s="63">
        <f>IF(R232="","",IF(R232&gt;89,6,IF(R232&gt;79,5,IF(R232&gt;69,4,IF(R232&gt;54,3,IF(R232&gt;39,2,IF(R232&gt;29,1,0)))))))</f>
      </c>
    </row>
    <row r="233" ht="15" customHeight="1">
      <c r="A233" s="67">
        <f>A232+1</f>
        <v>222</v>
      </c>
      <c r="B233" s="68">
        <f>B232+1</f>
        <v>44978</v>
      </c>
      <c r="C233" t="s" s="69">
        <f>E232</f>
      </c>
      <c r="D233" s="70">
        <f>IF(C233="",-5,C233)</f>
        <v>-5</v>
      </c>
      <c r="E233" t="s" s="71">
        <f>IF(T233="","",IF(T233=0,C233,IF(T233=1,(C233*C$7),IF(T233=2,(C233*C$6),IF(T233=3,(C233*C$5),IF(T233=4,AVERAGE((C233*C$5),(C233*C$5),(C233*C$5),(C233*C$5),(C233-C$4)),IF(T233=5,(C233-C$4),IF(T233=6,(C233-1.5*C$4),"blue"))))))))</f>
      </c>
      <c r="F233" t="s" s="72">
        <f>IF(H233="","",IF(B$6="Dry",ROUND(E233/B$3*B$8,3)&amp;" grams",IF(B$6="Liquid",ROUND(E233/B$3*B$7,2)&amp;" ml","Error")))</f>
      </c>
      <c r="G233" t="s" s="73">
        <f>IF(T233="","",(C233-E233)/C233)</f>
      </c>
      <c r="H233" s="74"/>
      <c r="I233" s="75"/>
      <c r="J233" s="75"/>
      <c r="K233" s="75"/>
      <c r="L233" s="76"/>
      <c r="M233" s="74"/>
      <c r="N233" s="75"/>
      <c r="O233" s="75"/>
      <c r="P233" s="75"/>
      <c r="Q233" s="76"/>
      <c r="R233" t="s" s="77">
        <f>IF(H233="","",SUM(H233:Q233))</f>
      </c>
      <c r="S233" s="78">
        <f>IF(R233="",-5,AVERAGE((B$2-E233)/B$2*100,R233))</f>
        <v>-5</v>
      </c>
      <c r="T233" t="s" s="79">
        <f>IF(R233="","",IF(R233&gt;89,6,IF(R233&gt;79,5,IF(R233&gt;69,4,IF(R233&gt;54,3,IF(R233&gt;39,2,IF(R233&gt;29,1,0)))))))</f>
      </c>
    </row>
    <row r="234" ht="15" customHeight="1">
      <c r="A234" s="52">
        <f>A233+1</f>
        <v>223</v>
      </c>
      <c r="B234" s="53">
        <f>B233+1</f>
        <v>44979</v>
      </c>
      <c r="C234" t="s" s="80">
        <f>E233</f>
      </c>
      <c r="D234" s="54">
        <f>IF(C234="",-5,C234)</f>
        <v>-5</v>
      </c>
      <c r="E234" t="s" s="55">
        <f>IF(T234="","",IF(T234=0,C234,IF(T234=1,(C234*C$7),IF(T234=2,(C234*C$6),IF(T234=3,(C234*C$5),IF(T234=4,AVERAGE((C234*C$5),(C234*C$5),(C234*C$5),(C234*C$5),(C234-C$4)),IF(T234=5,(C234-C$4),IF(T234=6,(C234-1.5*C$4),"blue"))))))))</f>
      </c>
      <c r="F234" t="s" s="56">
        <f>IF(H234="","",IF(B$6="Dry",ROUND(E234/B$3*B$8,3)&amp;" grams",IF(B$6="Liquid",ROUND(E234/B$3*B$7,2)&amp;" ml","Error")))</f>
      </c>
      <c r="G234" t="s" s="57">
        <f>IF(T234="","",(C234-E234)/C234)</f>
      </c>
      <c r="H234" s="64"/>
      <c r="I234" s="65"/>
      <c r="J234" s="65"/>
      <c r="K234" s="65"/>
      <c r="L234" s="66"/>
      <c r="M234" s="64"/>
      <c r="N234" s="65"/>
      <c r="O234" s="65"/>
      <c r="P234" s="65"/>
      <c r="Q234" s="66"/>
      <c r="R234" t="s" s="61">
        <f>IF(H234="","",SUM(H234:Q234))</f>
      </c>
      <c r="S234" s="62">
        <f>IF(R234="",-5,AVERAGE((B$2-E234)/B$2*100,R234))</f>
        <v>-5</v>
      </c>
      <c r="T234" t="s" s="63">
        <f>IF(R234="","",IF(R234&gt;89,6,IF(R234&gt;79,5,IF(R234&gt;69,4,IF(R234&gt;54,3,IF(R234&gt;39,2,IF(R234&gt;29,1,0)))))))</f>
      </c>
    </row>
    <row r="235" ht="15" customHeight="1">
      <c r="A235" s="52">
        <f>A234+1</f>
        <v>224</v>
      </c>
      <c r="B235" s="53">
        <f>B234+1</f>
        <v>44980</v>
      </c>
      <c r="C235" t="s" s="80">
        <f>E234</f>
      </c>
      <c r="D235" s="54">
        <f>IF(C235="",-5,C235)</f>
        <v>-5</v>
      </c>
      <c r="E235" t="s" s="55">
        <f>IF(T235="","",IF(T235=0,C235,IF(T235=1,(C235*C$7),IF(T235=2,(C235*C$6),IF(T235=3,(C235*C$5),IF(T235=4,AVERAGE((C235*C$5),(C235*C$5),(C235*C$5),(C235*C$5),(C235-C$4)),IF(T235=5,(C235-C$4),IF(T235=6,(C235-1.5*C$4),"blue"))))))))</f>
      </c>
      <c r="F235" t="s" s="56">
        <f>IF(H235="","",IF(B$6="Dry",ROUND(E235/B$3*B$8,3)&amp;" grams",IF(B$6="Liquid",ROUND(E235/B$3*B$7,2)&amp;" ml","Error")))</f>
      </c>
      <c r="G235" t="s" s="57">
        <f>IF(T235="","",(C235-E235)/C235)</f>
      </c>
      <c r="H235" s="64"/>
      <c r="I235" s="65"/>
      <c r="J235" s="65"/>
      <c r="K235" s="65"/>
      <c r="L235" s="66"/>
      <c r="M235" s="64"/>
      <c r="N235" s="65"/>
      <c r="O235" s="65"/>
      <c r="P235" s="65"/>
      <c r="Q235" s="66"/>
      <c r="R235" t="s" s="61">
        <f>IF(H235="","",SUM(H235:Q235))</f>
      </c>
      <c r="S235" s="62">
        <f>IF(R235="",-5,AVERAGE((B$2-E235)/B$2*100,R235))</f>
        <v>-5</v>
      </c>
      <c r="T235" t="s" s="63">
        <f>IF(R235="","",IF(R235&gt;89,6,IF(R235&gt;79,5,IF(R235&gt;69,4,IF(R235&gt;54,3,IF(R235&gt;39,2,IF(R235&gt;29,1,0)))))))</f>
      </c>
    </row>
    <row r="236" ht="15" customHeight="1">
      <c r="A236" s="67">
        <f>A235+1</f>
        <v>225</v>
      </c>
      <c r="B236" s="68">
        <f>B235+1</f>
        <v>44981</v>
      </c>
      <c r="C236" t="s" s="69">
        <f>E235</f>
      </c>
      <c r="D236" s="70">
        <f>IF(C236="",-5,C236)</f>
        <v>-5</v>
      </c>
      <c r="E236" t="s" s="71">
        <f>IF(T236="","",IF(T236=0,C236,IF(T236=1,(C236*C$7),IF(T236=2,(C236*C$6),IF(T236=3,(C236*C$5),IF(T236=4,AVERAGE((C236*C$5),(C236*C$5),(C236*C$5),(C236*C$5),(C236-C$4)),IF(T236=5,(C236-C$4),IF(T236=6,(C236-1.5*C$4),"blue"))))))))</f>
      </c>
      <c r="F236" t="s" s="72">
        <f>IF(H236="","",IF(B$6="Dry",ROUND(E236/B$3*B$8,3)&amp;" grams",IF(B$6="Liquid",ROUND(E236/B$3*B$7,2)&amp;" ml","Error")))</f>
      </c>
      <c r="G236" t="s" s="73">
        <f>IF(T236="","",(C236-E236)/C236)</f>
      </c>
      <c r="H236" s="74"/>
      <c r="I236" s="75"/>
      <c r="J236" s="75"/>
      <c r="K236" s="75"/>
      <c r="L236" s="76"/>
      <c r="M236" s="74"/>
      <c r="N236" s="75"/>
      <c r="O236" s="75"/>
      <c r="P236" s="75"/>
      <c r="Q236" s="76"/>
      <c r="R236" t="s" s="77">
        <f>IF(H236="","",SUM(H236:Q236))</f>
      </c>
      <c r="S236" s="78">
        <f>IF(R236="",-5,AVERAGE((B$2-E236)/B$2*100,R236))</f>
        <v>-5</v>
      </c>
      <c r="T236" t="s" s="79">
        <f>IF(R236="","",IF(R236&gt;89,6,IF(R236&gt;79,5,IF(R236&gt;69,4,IF(R236&gt;54,3,IF(R236&gt;39,2,IF(R236&gt;29,1,0)))))))</f>
      </c>
    </row>
    <row r="237" ht="15" customHeight="1">
      <c r="A237" s="52">
        <f>A236+1</f>
        <v>226</v>
      </c>
      <c r="B237" s="53">
        <f>B236+1</f>
        <v>44982</v>
      </c>
      <c r="C237" t="s" s="80">
        <f>E236</f>
      </c>
      <c r="D237" s="54">
        <f>IF(C237="",-5,C237)</f>
        <v>-5</v>
      </c>
      <c r="E237" t="s" s="55">
        <f>IF(T237="","",IF(T237=0,C237,IF(T237=1,(C237*C$7),IF(T237=2,(C237*C$6),IF(T237=3,(C237*C$5),IF(T237=4,AVERAGE((C237*C$5),(C237*C$5),(C237*C$5),(C237*C$5),(C237-C$4)),IF(T237=5,(C237-C$4),IF(T237=6,(C237-1.5*C$4),"blue"))))))))</f>
      </c>
      <c r="F237" t="s" s="56">
        <f>IF(H237="","",IF(B$6="Dry",ROUND(E237/B$3*B$8,3)&amp;" grams",IF(B$6="Liquid",ROUND(E237/B$3*B$7,2)&amp;" ml","Error")))</f>
      </c>
      <c r="G237" t="s" s="57">
        <f>IF(T237="","",(C237-E237)/C237)</f>
      </c>
      <c r="H237" s="64"/>
      <c r="I237" s="65"/>
      <c r="J237" s="65"/>
      <c r="K237" s="65"/>
      <c r="L237" s="66"/>
      <c r="M237" s="64"/>
      <c r="N237" s="65"/>
      <c r="O237" s="65"/>
      <c r="P237" s="65"/>
      <c r="Q237" s="66"/>
      <c r="R237" t="s" s="61">
        <f>IF(H237="","",SUM(H237:Q237))</f>
      </c>
      <c r="S237" s="62">
        <f>IF(R237="",-5,AVERAGE((B$2-E237)/B$2*100,R237))</f>
        <v>-5</v>
      </c>
      <c r="T237" t="s" s="63">
        <f>IF(R237="","",IF(R237&gt;89,6,IF(R237&gt;79,5,IF(R237&gt;69,4,IF(R237&gt;54,3,IF(R237&gt;39,2,IF(R237&gt;29,1,0)))))))</f>
      </c>
    </row>
    <row r="238" ht="15" customHeight="1">
      <c r="A238" s="52">
        <f>A237+1</f>
        <v>227</v>
      </c>
      <c r="B238" s="53">
        <f>B237+1</f>
        <v>44983</v>
      </c>
      <c r="C238" t="s" s="80">
        <f>E237</f>
      </c>
      <c r="D238" s="54">
        <f>IF(C238="",-5,C238)</f>
        <v>-5</v>
      </c>
      <c r="E238" t="s" s="55">
        <f>IF(T238="","",IF(T238=0,C238,IF(T238=1,(C238*C$7),IF(T238=2,(C238*C$6),IF(T238=3,(C238*C$5),IF(T238=4,AVERAGE((C238*C$5),(C238*C$5),(C238*C$5),(C238*C$5),(C238-C$4)),IF(T238=5,(C238-C$4),IF(T238=6,(C238-1.5*C$4),"blue"))))))))</f>
      </c>
      <c r="F238" t="s" s="56">
        <f>IF(H238="","",IF(B$6="Dry",ROUND(E238/B$3*B$8,3)&amp;" grams",IF(B$6="Liquid",ROUND(E238/B$3*B$7,2)&amp;" ml","Error")))</f>
      </c>
      <c r="G238" t="s" s="57">
        <f>IF(T238="","",(C238-E238)/C238)</f>
      </c>
      <c r="H238" s="64"/>
      <c r="I238" s="65"/>
      <c r="J238" s="65"/>
      <c r="K238" s="65"/>
      <c r="L238" s="66"/>
      <c r="M238" s="64"/>
      <c r="N238" s="65"/>
      <c r="O238" s="65"/>
      <c r="P238" s="65"/>
      <c r="Q238" s="66"/>
      <c r="R238" t="s" s="61">
        <f>IF(H238="","",SUM(H238:Q238))</f>
      </c>
      <c r="S238" s="62">
        <f>IF(R238="",-5,AVERAGE((B$2-E238)/B$2*100,R238))</f>
        <v>-5</v>
      </c>
      <c r="T238" t="s" s="63">
        <f>IF(R238="","",IF(R238&gt;89,6,IF(R238&gt;79,5,IF(R238&gt;69,4,IF(R238&gt;54,3,IF(R238&gt;39,2,IF(R238&gt;29,1,0)))))))</f>
      </c>
    </row>
    <row r="239" ht="15" customHeight="1">
      <c r="A239" s="67">
        <f>A238+1</f>
        <v>228</v>
      </c>
      <c r="B239" s="68">
        <f>B238+1</f>
        <v>44984</v>
      </c>
      <c r="C239" t="s" s="69">
        <f>E238</f>
      </c>
      <c r="D239" s="70">
        <f>IF(C239="",-5,C239)</f>
        <v>-5</v>
      </c>
      <c r="E239" t="s" s="71">
        <f>IF(T239="","",IF(T239=0,C239,IF(T239=1,(C239*C$7),IF(T239=2,(C239*C$6),IF(T239=3,(C239*C$5),IF(T239=4,AVERAGE((C239*C$5),(C239*C$5),(C239*C$5),(C239*C$5),(C239-C$4)),IF(T239=5,(C239-C$4),IF(T239=6,(C239-1.5*C$4),"blue"))))))))</f>
      </c>
      <c r="F239" t="s" s="72">
        <f>IF(H239="","",IF(B$6="Dry",ROUND(E239/B$3*B$8,3)&amp;" grams",IF(B$6="Liquid",ROUND(E239/B$3*B$7,2)&amp;" ml","Error")))</f>
      </c>
      <c r="G239" t="s" s="73">
        <f>IF(T239="","",(C239-E239)/C239)</f>
      </c>
      <c r="H239" s="74"/>
      <c r="I239" s="75"/>
      <c r="J239" s="75"/>
      <c r="K239" s="75"/>
      <c r="L239" s="76"/>
      <c r="M239" s="74"/>
      <c r="N239" s="75"/>
      <c r="O239" s="75"/>
      <c r="P239" s="75"/>
      <c r="Q239" s="76"/>
      <c r="R239" t="s" s="77">
        <f>IF(H239="","",SUM(H239:Q239))</f>
      </c>
      <c r="S239" s="78">
        <f>IF(R239="",-5,AVERAGE((B$2-E239)/B$2*100,R239))</f>
        <v>-5</v>
      </c>
      <c r="T239" t="s" s="79">
        <f>IF(R239="","",IF(R239&gt;89,6,IF(R239&gt;79,5,IF(R239&gt;69,4,IF(R239&gt;54,3,IF(R239&gt;39,2,IF(R239&gt;29,1,0)))))))</f>
      </c>
    </row>
    <row r="240" ht="15" customHeight="1">
      <c r="A240" s="52">
        <f>A239+1</f>
        <v>229</v>
      </c>
      <c r="B240" s="53">
        <f>B239+1</f>
        <v>44985</v>
      </c>
      <c r="C240" t="s" s="80">
        <f>E239</f>
      </c>
      <c r="D240" s="54">
        <f>IF(C240="",-5,C240)</f>
        <v>-5</v>
      </c>
      <c r="E240" t="s" s="55">
        <f>IF(T240="","",IF(T240=0,C240,IF(T240=1,(C240*C$7),IF(T240=2,(C240*C$6),IF(T240=3,(C240*C$5),IF(T240=4,AVERAGE((C240*C$5),(C240*C$5),(C240*C$5),(C240*C$5),(C240-C$4)),IF(T240=5,(C240-C$4),IF(T240=6,(C240-1.5*C$4),"blue"))))))))</f>
      </c>
      <c r="F240" t="s" s="56">
        <f>IF(H240="","",IF(B$6="Dry",ROUND(E240/B$3*B$8,3)&amp;" grams",IF(B$6="Liquid",ROUND(E240/B$3*B$7,2)&amp;" ml","Error")))</f>
      </c>
      <c r="G240" t="s" s="57">
        <f>IF(T240="","",(C240-E240)/C240)</f>
      </c>
      <c r="H240" s="64"/>
      <c r="I240" s="65"/>
      <c r="J240" s="65"/>
      <c r="K240" s="65"/>
      <c r="L240" s="66"/>
      <c r="M240" s="64"/>
      <c r="N240" s="65"/>
      <c r="O240" s="65"/>
      <c r="P240" s="65"/>
      <c r="Q240" s="66"/>
      <c r="R240" t="s" s="61">
        <f>IF(H240="","",SUM(H240:Q240))</f>
      </c>
      <c r="S240" s="62">
        <f>IF(R240="",-5,AVERAGE((B$2-E240)/B$2*100,R240))</f>
        <v>-5</v>
      </c>
      <c r="T240" t="s" s="63">
        <f>IF(R240="","",IF(R240&gt;89,6,IF(R240&gt;79,5,IF(R240&gt;69,4,IF(R240&gt;54,3,IF(R240&gt;39,2,IF(R240&gt;29,1,0)))))))</f>
      </c>
    </row>
    <row r="241" ht="15" customHeight="1">
      <c r="A241" s="52">
        <f>A240+1</f>
        <v>230</v>
      </c>
      <c r="B241" s="53">
        <f>B240+1</f>
        <v>44986</v>
      </c>
      <c r="C241" t="s" s="80">
        <f>E240</f>
      </c>
      <c r="D241" s="54">
        <f>IF(C241="",-5,C241)</f>
        <v>-5</v>
      </c>
      <c r="E241" t="s" s="55">
        <f>IF(T241="","",IF(T241=0,C241,IF(T241=1,(C241*C$7),IF(T241=2,(C241*C$6),IF(T241=3,(C241*C$5),IF(T241=4,AVERAGE((C241*C$5),(C241*C$5),(C241*C$5),(C241*C$5),(C241-C$4)),IF(T241=5,(C241-C$4),IF(T241=6,(C241-1.5*C$4),"blue"))))))))</f>
      </c>
      <c r="F241" t="s" s="56">
        <f>IF(H241="","",IF(B$6="Dry",ROUND(E241/B$3*B$8,3)&amp;" grams",IF(B$6="Liquid",ROUND(E241/B$3*B$7,2)&amp;" ml","Error")))</f>
      </c>
      <c r="G241" t="s" s="57">
        <f>IF(T241="","",(C241-E241)/C241)</f>
      </c>
      <c r="H241" s="64"/>
      <c r="I241" s="65"/>
      <c r="J241" s="65"/>
      <c r="K241" s="65"/>
      <c r="L241" s="66"/>
      <c r="M241" s="64"/>
      <c r="N241" s="65"/>
      <c r="O241" s="65"/>
      <c r="P241" s="65"/>
      <c r="Q241" s="66"/>
      <c r="R241" t="s" s="61">
        <f>IF(H241="","",SUM(H241:Q241))</f>
      </c>
      <c r="S241" s="62">
        <f>IF(R241="",-5,AVERAGE((B$2-E241)/B$2*100,R241))</f>
        <v>-5</v>
      </c>
      <c r="T241" t="s" s="63">
        <f>IF(R241="","",IF(R241&gt;89,6,IF(R241&gt;79,5,IF(R241&gt;69,4,IF(R241&gt;54,3,IF(R241&gt;39,2,IF(R241&gt;29,1,0)))))))</f>
      </c>
    </row>
    <row r="242" ht="15" customHeight="1">
      <c r="A242" s="67">
        <f>A241+1</f>
        <v>231</v>
      </c>
      <c r="B242" s="68">
        <f>B241+1</f>
        <v>44987</v>
      </c>
      <c r="C242" t="s" s="69">
        <f>E241</f>
      </c>
      <c r="D242" s="70">
        <f>IF(C242="",-5,C242)</f>
        <v>-5</v>
      </c>
      <c r="E242" t="s" s="71">
        <f>IF(T242="","",IF(T242=0,C242,IF(T242=1,(C242*C$7),IF(T242=2,(C242*C$6),IF(T242=3,(C242*C$5),IF(T242=4,AVERAGE((C242*C$5),(C242*C$5),(C242*C$5),(C242*C$5),(C242-C$4)),IF(T242=5,(C242-C$4),IF(T242=6,(C242-1.5*C$4),"blue"))))))))</f>
      </c>
      <c r="F242" t="s" s="72">
        <f>IF(H242="","",IF(B$6="Dry",ROUND(E242/B$3*B$8,3)&amp;" grams",IF(B$6="Liquid",ROUND(E242/B$3*B$7,2)&amp;" ml","Error")))</f>
      </c>
      <c r="G242" t="s" s="73">
        <f>IF(T242="","",(C242-E242)/C242)</f>
      </c>
      <c r="H242" s="74"/>
      <c r="I242" s="75"/>
      <c r="J242" s="75"/>
      <c r="K242" s="75"/>
      <c r="L242" s="76"/>
      <c r="M242" s="74"/>
      <c r="N242" s="75"/>
      <c r="O242" s="75"/>
      <c r="P242" s="75"/>
      <c r="Q242" s="76"/>
      <c r="R242" t="s" s="77">
        <f>IF(H242="","",SUM(H242:Q242))</f>
      </c>
      <c r="S242" s="78">
        <f>IF(R242="",-5,AVERAGE((B$2-E242)/B$2*100,R242))</f>
        <v>-5</v>
      </c>
      <c r="T242" t="s" s="79">
        <f>IF(R242="","",IF(R242&gt;89,6,IF(R242&gt;79,5,IF(R242&gt;69,4,IF(R242&gt;54,3,IF(R242&gt;39,2,IF(R242&gt;29,1,0)))))))</f>
      </c>
    </row>
    <row r="243" ht="15" customHeight="1">
      <c r="A243" s="52">
        <f>A242+1</f>
        <v>232</v>
      </c>
      <c r="B243" s="53">
        <f>B242+1</f>
        <v>44988</v>
      </c>
      <c r="C243" t="s" s="80">
        <f>E242</f>
      </c>
      <c r="D243" s="54">
        <f>IF(C243="",-5,C243)</f>
        <v>-5</v>
      </c>
      <c r="E243" t="s" s="55">
        <f>IF(T243="","",IF(T243=0,C243,IF(T243=1,(C243*C$7),IF(T243=2,(C243*C$6),IF(T243=3,(C243*C$5),IF(T243=4,AVERAGE((C243*C$5),(C243*C$5),(C243*C$5),(C243*C$5),(C243-C$4)),IF(T243=5,(C243-C$4),IF(T243=6,(C243-1.5*C$4),"blue"))))))))</f>
      </c>
      <c r="F243" t="s" s="56">
        <f>IF(H243="","",IF(B$6="Dry",ROUND(E243/B$3*B$8,3)&amp;" grams",IF(B$6="Liquid",ROUND(E243/B$3*B$7,2)&amp;" ml","Error")))</f>
      </c>
      <c r="G243" t="s" s="57">
        <f>IF(T243="","",(C243-E243)/C243)</f>
      </c>
      <c r="H243" s="64"/>
      <c r="I243" s="65"/>
      <c r="J243" s="65"/>
      <c r="K243" s="65"/>
      <c r="L243" s="66"/>
      <c r="M243" s="64"/>
      <c r="N243" s="65"/>
      <c r="O243" s="65"/>
      <c r="P243" s="65"/>
      <c r="Q243" s="66"/>
      <c r="R243" t="s" s="61">
        <f>IF(H243="","",SUM(H243:Q243))</f>
      </c>
      <c r="S243" s="62">
        <f>IF(R243="",-5,AVERAGE((B$2-E243)/B$2*100,R243))</f>
        <v>-5</v>
      </c>
      <c r="T243" t="s" s="63">
        <f>IF(R243="","",IF(R243&gt;89,6,IF(R243&gt;79,5,IF(R243&gt;69,4,IF(R243&gt;54,3,IF(R243&gt;39,2,IF(R243&gt;29,1,0)))))))</f>
      </c>
    </row>
    <row r="244" ht="15" customHeight="1">
      <c r="A244" s="52">
        <f>A243+1</f>
        <v>233</v>
      </c>
      <c r="B244" s="53">
        <f>B243+1</f>
        <v>44989</v>
      </c>
      <c r="C244" t="s" s="80">
        <f>E243</f>
      </c>
      <c r="D244" s="54">
        <f>IF(C244="",-5,C244)</f>
        <v>-5</v>
      </c>
      <c r="E244" t="s" s="55">
        <f>IF(T244="","",IF(T244=0,C244,IF(T244=1,(C244*C$7),IF(T244=2,(C244*C$6),IF(T244=3,(C244*C$5),IF(T244=4,AVERAGE((C244*C$5),(C244*C$5),(C244*C$5),(C244*C$5),(C244-C$4)),IF(T244=5,(C244-C$4),IF(T244=6,(C244-1.5*C$4),"blue"))))))))</f>
      </c>
      <c r="F244" t="s" s="56">
        <f>IF(H244="","",IF(B$6="Dry",ROUND(E244/B$3*B$8,3)&amp;" grams",IF(B$6="Liquid",ROUND(E244/B$3*B$7,2)&amp;" ml","Error")))</f>
      </c>
      <c r="G244" t="s" s="57">
        <f>IF(T244="","",(C244-E244)/C244)</f>
      </c>
      <c r="H244" s="64"/>
      <c r="I244" s="65"/>
      <c r="J244" s="65"/>
      <c r="K244" s="65"/>
      <c r="L244" s="66"/>
      <c r="M244" s="64"/>
      <c r="N244" s="65"/>
      <c r="O244" s="65"/>
      <c r="P244" s="65"/>
      <c r="Q244" s="66"/>
      <c r="R244" t="s" s="61">
        <f>IF(H244="","",SUM(H244:Q244))</f>
      </c>
      <c r="S244" s="62">
        <f>IF(R244="",-5,AVERAGE((B$2-E244)/B$2*100,R244))</f>
        <v>-5</v>
      </c>
      <c r="T244" t="s" s="63">
        <f>IF(R244="","",IF(R244&gt;89,6,IF(R244&gt;79,5,IF(R244&gt;69,4,IF(R244&gt;54,3,IF(R244&gt;39,2,IF(R244&gt;29,1,0)))))))</f>
      </c>
    </row>
    <row r="245" ht="15" customHeight="1">
      <c r="A245" s="67">
        <f>A244+1</f>
        <v>234</v>
      </c>
      <c r="B245" s="68">
        <f>B244+1</f>
        <v>44990</v>
      </c>
      <c r="C245" t="s" s="69">
        <f>E244</f>
      </c>
      <c r="D245" s="70">
        <f>IF(C245="",-5,C245)</f>
        <v>-5</v>
      </c>
      <c r="E245" t="s" s="71">
        <f>IF(T245="","",IF(T245=0,C245,IF(T245=1,(C245*C$7),IF(T245=2,(C245*C$6),IF(T245=3,(C245*C$5),IF(T245=4,AVERAGE((C245*C$5),(C245*C$5),(C245*C$5),(C245*C$5),(C245-C$4)),IF(T245=5,(C245-C$4),IF(T245=6,(C245-1.5*C$4),"blue"))))))))</f>
      </c>
      <c r="F245" t="s" s="72">
        <f>IF(H245="","",IF(B$6="Dry",ROUND(E245/B$3*B$8,3)&amp;" grams",IF(B$6="Liquid",ROUND(E245/B$3*B$7,2)&amp;" ml","Error")))</f>
      </c>
      <c r="G245" t="s" s="73">
        <f>IF(T245="","",(C245-E245)/C245)</f>
      </c>
      <c r="H245" s="74"/>
      <c r="I245" s="75"/>
      <c r="J245" s="75"/>
      <c r="K245" s="75"/>
      <c r="L245" s="76"/>
      <c r="M245" s="74"/>
      <c r="N245" s="75"/>
      <c r="O245" s="75"/>
      <c r="P245" s="75"/>
      <c r="Q245" s="76"/>
      <c r="R245" t="s" s="77">
        <f>IF(H245="","",SUM(H245:Q245))</f>
      </c>
      <c r="S245" s="78">
        <f>IF(R245="",-5,AVERAGE((B$2-E245)/B$2*100,R245))</f>
        <v>-5</v>
      </c>
      <c r="T245" t="s" s="79">
        <f>IF(R245="","",IF(R245&gt;89,6,IF(R245&gt;79,5,IF(R245&gt;69,4,IF(R245&gt;54,3,IF(R245&gt;39,2,IF(R245&gt;29,1,0)))))))</f>
      </c>
    </row>
    <row r="246" ht="15" customHeight="1">
      <c r="A246" s="52">
        <f>A245+1</f>
        <v>235</v>
      </c>
      <c r="B246" s="53">
        <f>B245+1</f>
        <v>44991</v>
      </c>
      <c r="C246" t="s" s="80">
        <f>E245</f>
      </c>
      <c r="D246" s="54">
        <f>IF(C246="",-5,C246)</f>
        <v>-5</v>
      </c>
      <c r="E246" t="s" s="55">
        <f>IF(T246="","",IF(T246=0,C246,IF(T246=1,(C246*C$7),IF(T246=2,(C246*C$6),IF(T246=3,(C246*C$5),IF(T246=4,AVERAGE((C246*C$5),(C246*C$5),(C246*C$5),(C246*C$5),(C246-C$4)),IF(T246=5,(C246-C$4),IF(T246=6,(C246-1.5*C$4),"blue"))))))))</f>
      </c>
      <c r="F246" t="s" s="56">
        <f>IF(H246="","",IF(B$6="Dry",ROUND(E246/B$3*B$8,3)&amp;" grams",IF(B$6="Liquid",ROUND(E246/B$3*B$7,2)&amp;" ml","Error")))</f>
      </c>
      <c r="G246" t="s" s="57">
        <f>IF(T246="","",(C246-E246)/C246)</f>
      </c>
      <c r="H246" s="64"/>
      <c r="I246" s="65"/>
      <c r="J246" s="65"/>
      <c r="K246" s="65"/>
      <c r="L246" s="66"/>
      <c r="M246" s="64"/>
      <c r="N246" s="65"/>
      <c r="O246" s="65"/>
      <c r="P246" s="65"/>
      <c r="Q246" s="66"/>
      <c r="R246" t="s" s="61">
        <f>IF(H246="","",SUM(H246:Q246))</f>
      </c>
      <c r="S246" s="62">
        <f>IF(R246="",-5,AVERAGE((B$2-E246)/B$2*100,R246))</f>
        <v>-5</v>
      </c>
      <c r="T246" t="s" s="63">
        <f>IF(R246="","",IF(R246&gt;89,6,IF(R246&gt;79,5,IF(R246&gt;69,4,IF(R246&gt;54,3,IF(R246&gt;39,2,IF(R246&gt;29,1,0)))))))</f>
      </c>
    </row>
    <row r="247" ht="15" customHeight="1">
      <c r="A247" s="52">
        <f>A246+1</f>
        <v>236</v>
      </c>
      <c r="B247" s="53">
        <f>B246+1</f>
        <v>44992</v>
      </c>
      <c r="C247" t="s" s="80">
        <f>E246</f>
      </c>
      <c r="D247" s="54">
        <f>IF(C247="",-5,C247)</f>
        <v>-5</v>
      </c>
      <c r="E247" t="s" s="55">
        <f>IF(T247="","",IF(T247=0,C247,IF(T247=1,(C247*C$7),IF(T247=2,(C247*C$6),IF(T247=3,(C247*C$5),IF(T247=4,AVERAGE((C247*C$5),(C247*C$5),(C247*C$5),(C247*C$5),(C247-C$4)),IF(T247=5,(C247-C$4),IF(T247=6,(C247-1.5*C$4),"blue"))))))))</f>
      </c>
      <c r="F247" t="s" s="56">
        <f>IF(H247="","",IF(B$6="Dry",ROUND(E247/B$3*B$8,3)&amp;" grams",IF(B$6="Liquid",ROUND(E247/B$3*B$7,2)&amp;" ml","Error")))</f>
      </c>
      <c r="G247" t="s" s="57">
        <f>IF(T247="","",(C247-E247)/C247)</f>
      </c>
      <c r="H247" s="64"/>
      <c r="I247" s="65"/>
      <c r="J247" s="65"/>
      <c r="K247" s="65"/>
      <c r="L247" s="66"/>
      <c r="M247" s="64"/>
      <c r="N247" s="65"/>
      <c r="O247" s="65"/>
      <c r="P247" s="65"/>
      <c r="Q247" s="66"/>
      <c r="R247" t="s" s="61">
        <f>IF(H247="","",SUM(H247:Q247))</f>
      </c>
      <c r="S247" s="62">
        <f>IF(R247="",-5,AVERAGE((B$2-E247)/B$2*100,R247))</f>
        <v>-5</v>
      </c>
      <c r="T247" t="s" s="63">
        <f>IF(R247="","",IF(R247&gt;89,6,IF(R247&gt;79,5,IF(R247&gt;69,4,IF(R247&gt;54,3,IF(R247&gt;39,2,IF(R247&gt;29,1,0)))))))</f>
      </c>
    </row>
    <row r="248" ht="15" customHeight="1">
      <c r="A248" s="67">
        <f>A247+1</f>
        <v>237</v>
      </c>
      <c r="B248" s="68">
        <f>B247+1</f>
        <v>44993</v>
      </c>
      <c r="C248" t="s" s="69">
        <f>E247</f>
      </c>
      <c r="D248" s="70">
        <f>IF(C248="",-5,C248)</f>
        <v>-5</v>
      </c>
      <c r="E248" t="s" s="71">
        <f>IF(T248="","",IF(T248=0,C248,IF(T248=1,(C248*C$7),IF(T248=2,(C248*C$6),IF(T248=3,(C248*C$5),IF(T248=4,AVERAGE((C248*C$5),(C248*C$5),(C248*C$5),(C248*C$5),(C248-C$4)),IF(T248=5,(C248-C$4),IF(T248=6,(C248-1.5*C$4),"blue"))))))))</f>
      </c>
      <c r="F248" t="s" s="72">
        <f>IF(H248="","",IF(B$6="Dry",ROUND(E248/B$3*B$8,3)&amp;" grams",IF(B$6="Liquid",ROUND(E248/B$3*B$7,2)&amp;" ml","Error")))</f>
      </c>
      <c r="G248" t="s" s="73">
        <f>IF(T248="","",(C248-E248)/C248)</f>
      </c>
      <c r="H248" s="74"/>
      <c r="I248" s="75"/>
      <c r="J248" s="75"/>
      <c r="K248" s="75"/>
      <c r="L248" s="76"/>
      <c r="M248" s="74"/>
      <c r="N248" s="75"/>
      <c r="O248" s="75"/>
      <c r="P248" s="75"/>
      <c r="Q248" s="76"/>
      <c r="R248" t="s" s="77">
        <f>IF(H248="","",SUM(H248:Q248))</f>
      </c>
      <c r="S248" s="78">
        <f>IF(R248="",-5,AVERAGE((B$2-E248)/B$2*100,R248))</f>
        <v>-5</v>
      </c>
      <c r="T248" t="s" s="79">
        <f>IF(R248="","",IF(R248&gt;89,6,IF(R248&gt;79,5,IF(R248&gt;69,4,IF(R248&gt;54,3,IF(R248&gt;39,2,IF(R248&gt;29,1,0)))))))</f>
      </c>
    </row>
    <row r="249" ht="15" customHeight="1">
      <c r="A249" s="52">
        <f>A248+1</f>
        <v>238</v>
      </c>
      <c r="B249" s="53">
        <f>B248+1</f>
        <v>44994</v>
      </c>
      <c r="C249" t="s" s="80">
        <f>E248</f>
      </c>
      <c r="D249" s="54">
        <f>IF(C249="",-5,C249)</f>
        <v>-5</v>
      </c>
      <c r="E249" t="s" s="55">
        <f>IF(T249="","",IF(T249=0,C249,IF(T249=1,(C249*C$7),IF(T249=2,(C249*C$6),IF(T249=3,(C249*C$5),IF(T249=4,AVERAGE((C249*C$5),(C249*C$5),(C249*C$5),(C249*C$5),(C249-C$4)),IF(T249=5,(C249-C$4),IF(T249=6,(C249-1.5*C$4),"blue"))))))))</f>
      </c>
      <c r="F249" t="s" s="56">
        <f>IF(H249="","",IF(B$6="Dry",ROUND(E249/B$3*B$8,3)&amp;" grams",IF(B$6="Liquid",ROUND(E249/B$3*B$7,2)&amp;" ml","Error")))</f>
      </c>
      <c r="G249" t="s" s="57">
        <f>IF(T249="","",(C249-E249)/C249)</f>
      </c>
      <c r="H249" s="64"/>
      <c r="I249" s="65"/>
      <c r="J249" s="65"/>
      <c r="K249" s="65"/>
      <c r="L249" s="66"/>
      <c r="M249" s="64"/>
      <c r="N249" s="65"/>
      <c r="O249" s="65"/>
      <c r="P249" s="65"/>
      <c r="Q249" s="66"/>
      <c r="R249" t="s" s="61">
        <f>IF(H249="","",SUM(H249:Q249))</f>
      </c>
      <c r="S249" s="62">
        <f>IF(R249="",-5,AVERAGE((B$2-E249)/B$2*100,R249))</f>
        <v>-5</v>
      </c>
      <c r="T249" t="s" s="63">
        <f>IF(R249="","",IF(R249&gt;89,6,IF(R249&gt;79,5,IF(R249&gt;69,4,IF(R249&gt;54,3,IF(R249&gt;39,2,IF(R249&gt;29,1,0)))))))</f>
      </c>
    </row>
    <row r="250" ht="15" customHeight="1">
      <c r="A250" s="52">
        <f>A249+1</f>
        <v>239</v>
      </c>
      <c r="B250" s="53">
        <f>B249+1</f>
        <v>44995</v>
      </c>
      <c r="C250" t="s" s="80">
        <f>E249</f>
      </c>
      <c r="D250" s="54">
        <f>IF(C250="",-5,C250)</f>
        <v>-5</v>
      </c>
      <c r="E250" t="s" s="55">
        <f>IF(T250="","",IF(T250=0,C250,IF(T250=1,(C250*C$7),IF(T250=2,(C250*C$6),IF(T250=3,(C250*C$5),IF(T250=4,AVERAGE((C250*C$5),(C250*C$5),(C250*C$5),(C250*C$5),(C250-C$4)),IF(T250=5,(C250-C$4),IF(T250=6,(C250-1.5*C$4),"blue"))))))))</f>
      </c>
      <c r="F250" t="s" s="56">
        <f>IF(H250="","",IF(B$6="Dry",ROUND(E250/B$3*B$8,3)&amp;" grams",IF(B$6="Liquid",ROUND(E250/B$3*B$7,2)&amp;" ml","Error")))</f>
      </c>
      <c r="G250" t="s" s="57">
        <f>IF(T250="","",(C250-E250)/C250)</f>
      </c>
      <c r="H250" s="64"/>
      <c r="I250" s="65"/>
      <c r="J250" s="65"/>
      <c r="K250" s="65"/>
      <c r="L250" s="66"/>
      <c r="M250" s="64"/>
      <c r="N250" s="65"/>
      <c r="O250" s="65"/>
      <c r="P250" s="65"/>
      <c r="Q250" s="66"/>
      <c r="R250" t="s" s="61">
        <f>IF(H250="","",SUM(H250:Q250))</f>
      </c>
      <c r="S250" s="62">
        <f>IF(R250="",-5,AVERAGE((B$2-E250)/B$2*100,R250))</f>
        <v>-5</v>
      </c>
      <c r="T250" t="s" s="63">
        <f>IF(R250="","",IF(R250&gt;89,6,IF(R250&gt;79,5,IF(R250&gt;69,4,IF(R250&gt;54,3,IF(R250&gt;39,2,IF(R250&gt;29,1,0)))))))</f>
      </c>
    </row>
    <row r="251" ht="15" customHeight="1">
      <c r="A251" s="67">
        <f>A250+1</f>
        <v>240</v>
      </c>
      <c r="B251" s="68">
        <f>B250+1</f>
        <v>44996</v>
      </c>
      <c r="C251" t="s" s="69">
        <f>E250</f>
      </c>
      <c r="D251" s="70">
        <f>IF(C251="",-5,C251)</f>
        <v>-5</v>
      </c>
      <c r="E251" t="s" s="71">
        <f>IF(T251="","",IF(T251=0,C251,IF(T251=1,(C251*C$7),IF(T251=2,(C251*C$6),IF(T251=3,(C251*C$5),IF(T251=4,AVERAGE((C251*C$5),(C251*C$5),(C251*C$5),(C251*C$5),(C251-C$4)),IF(T251=5,(C251-C$4),IF(T251=6,(C251-1.5*C$4),"blue"))))))))</f>
      </c>
      <c r="F251" t="s" s="72">
        <f>IF(H251="","",IF(B$6="Dry",ROUND(E251/B$3*B$8,3)&amp;" grams",IF(B$6="Liquid",ROUND(E251/B$3*B$7,2)&amp;" ml","Error")))</f>
      </c>
      <c r="G251" t="s" s="73">
        <f>IF(T251="","",(C251-E251)/C251)</f>
      </c>
      <c r="H251" s="74"/>
      <c r="I251" s="75"/>
      <c r="J251" s="75"/>
      <c r="K251" s="75"/>
      <c r="L251" s="76"/>
      <c r="M251" s="74"/>
      <c r="N251" s="75"/>
      <c r="O251" s="75"/>
      <c r="P251" s="75"/>
      <c r="Q251" s="76"/>
      <c r="R251" t="s" s="77">
        <f>IF(H251="","",SUM(H251:Q251))</f>
      </c>
      <c r="S251" s="78">
        <f>IF(R251="",-5,AVERAGE((B$2-E251)/B$2*100,R251))</f>
        <v>-5</v>
      </c>
      <c r="T251" t="s" s="79">
        <f>IF(R251="","",IF(R251&gt;89,6,IF(R251&gt;79,5,IF(R251&gt;69,4,IF(R251&gt;54,3,IF(R251&gt;39,2,IF(R251&gt;29,1,0)))))))</f>
      </c>
    </row>
    <row r="252" ht="15" customHeight="1">
      <c r="A252" s="52">
        <f>A251+1</f>
        <v>241</v>
      </c>
      <c r="B252" s="53">
        <f>B251+1</f>
        <v>44997</v>
      </c>
      <c r="C252" t="s" s="80">
        <f>E251</f>
      </c>
      <c r="D252" s="54">
        <f>IF(C252="",-5,C252)</f>
        <v>-5</v>
      </c>
      <c r="E252" t="s" s="55">
        <f>IF(T252="","",IF(T252=0,C252,IF(T252=1,(C252*C$7),IF(T252=2,(C252*C$6),IF(T252=3,(C252*C$5),IF(T252=4,AVERAGE((C252*C$5),(C252*C$5),(C252*C$5),(C252*C$5),(C252-C$4)),IF(T252=5,(C252-C$4),IF(T252=6,(C252-1.5*C$4),"blue"))))))))</f>
      </c>
      <c r="F252" t="s" s="56">
        <f>IF(H252="","",IF(B$6="Dry",ROUND(E252/B$3*B$8,3)&amp;" grams",IF(B$6="Liquid",ROUND(E252/B$3*B$7,2)&amp;" ml","Error")))</f>
      </c>
      <c r="G252" t="s" s="57">
        <f>IF(T252="","",(C252-E252)/C252)</f>
      </c>
      <c r="H252" s="64"/>
      <c r="I252" s="65"/>
      <c r="J252" s="65"/>
      <c r="K252" s="65"/>
      <c r="L252" s="66"/>
      <c r="M252" s="64"/>
      <c r="N252" s="65"/>
      <c r="O252" s="65"/>
      <c r="P252" s="65"/>
      <c r="Q252" s="66"/>
      <c r="R252" t="s" s="61">
        <f>IF(H252="","",SUM(H252:Q252))</f>
      </c>
      <c r="S252" s="62">
        <f>IF(R252="",-5,AVERAGE((B$2-E252)/B$2*100,R252))</f>
        <v>-5</v>
      </c>
      <c r="T252" t="s" s="63">
        <f>IF(R252="","",IF(R252&gt;89,6,IF(R252&gt;79,5,IF(R252&gt;69,4,IF(R252&gt;54,3,IF(R252&gt;39,2,IF(R252&gt;29,1,0)))))))</f>
      </c>
    </row>
    <row r="253" ht="15" customHeight="1">
      <c r="A253" s="52">
        <f>A252+1</f>
        <v>242</v>
      </c>
      <c r="B253" s="53">
        <f>B252+1</f>
        <v>44998</v>
      </c>
      <c r="C253" t="s" s="80">
        <f>E252</f>
      </c>
      <c r="D253" s="54">
        <f>IF(C253="",-5,C253)</f>
        <v>-5</v>
      </c>
      <c r="E253" t="s" s="55">
        <f>IF(T253="","",IF(T253=0,C253,IF(T253=1,(C253*C$7),IF(T253=2,(C253*C$6),IF(T253=3,(C253*C$5),IF(T253=4,AVERAGE((C253*C$5),(C253*C$5),(C253*C$5),(C253*C$5),(C253-C$4)),IF(T253=5,(C253-C$4),IF(T253=6,(C253-1.5*C$4),"blue"))))))))</f>
      </c>
      <c r="F253" t="s" s="56">
        <f>IF(H253="","",IF(B$6="Dry",ROUND(E253/B$3*B$8,3)&amp;" grams",IF(B$6="Liquid",ROUND(E253/B$3*B$7,2)&amp;" ml","Error")))</f>
      </c>
      <c r="G253" t="s" s="57">
        <f>IF(T253="","",(C253-E253)/C253)</f>
      </c>
      <c r="H253" s="64"/>
      <c r="I253" s="65"/>
      <c r="J253" s="65"/>
      <c r="K253" s="65"/>
      <c r="L253" s="66"/>
      <c r="M253" s="64"/>
      <c r="N253" s="65"/>
      <c r="O253" s="65"/>
      <c r="P253" s="65"/>
      <c r="Q253" s="66"/>
      <c r="R253" t="s" s="61">
        <f>IF(H253="","",SUM(H253:Q253))</f>
      </c>
      <c r="S253" s="62">
        <f>IF(R253="",-5,AVERAGE((B$2-E253)/B$2*100,R253))</f>
        <v>-5</v>
      </c>
      <c r="T253" t="s" s="63">
        <f>IF(R253="","",IF(R253&gt;89,6,IF(R253&gt;79,5,IF(R253&gt;69,4,IF(R253&gt;54,3,IF(R253&gt;39,2,IF(R253&gt;29,1,0)))))))</f>
      </c>
    </row>
    <row r="254" ht="15" customHeight="1">
      <c r="A254" s="67">
        <f>A253+1</f>
        <v>243</v>
      </c>
      <c r="B254" s="68">
        <f>B253+1</f>
        <v>44999</v>
      </c>
      <c r="C254" t="s" s="69">
        <f>E253</f>
      </c>
      <c r="D254" s="70">
        <f>IF(C254="",-5,C254)</f>
        <v>-5</v>
      </c>
      <c r="E254" t="s" s="71">
        <f>IF(T254="","",IF(T254=0,C254,IF(T254=1,(C254*C$7),IF(T254=2,(C254*C$6),IF(T254=3,(C254*C$5),IF(T254=4,AVERAGE((C254*C$5),(C254*C$5),(C254*C$5),(C254*C$5),(C254-C$4)),IF(T254=5,(C254-C$4),IF(T254=6,(C254-1.5*C$4),"blue"))))))))</f>
      </c>
      <c r="F254" t="s" s="72">
        <f>IF(H254="","",IF(B$6="Dry",ROUND(E254/B$3*B$8,3)&amp;" grams",IF(B$6="Liquid",ROUND(E254/B$3*B$7,2)&amp;" ml","Error")))</f>
      </c>
      <c r="G254" t="s" s="73">
        <f>IF(T254="","",(C254-E254)/C254)</f>
      </c>
      <c r="H254" s="74"/>
      <c r="I254" s="75"/>
      <c r="J254" s="75"/>
      <c r="K254" s="75"/>
      <c r="L254" s="76"/>
      <c r="M254" s="74"/>
      <c r="N254" s="75"/>
      <c r="O254" s="75"/>
      <c r="P254" s="75"/>
      <c r="Q254" s="76"/>
      <c r="R254" t="s" s="77">
        <f>IF(H254="","",SUM(H254:Q254))</f>
      </c>
      <c r="S254" s="78">
        <f>IF(R254="",-5,AVERAGE((B$2-E254)/B$2*100,R254))</f>
        <v>-5</v>
      </c>
      <c r="T254" t="s" s="79">
        <f>IF(R254="","",IF(R254&gt;89,6,IF(R254&gt;79,5,IF(R254&gt;69,4,IF(R254&gt;54,3,IF(R254&gt;39,2,IF(R254&gt;29,1,0)))))))</f>
      </c>
    </row>
    <row r="255" ht="15" customHeight="1">
      <c r="A255" s="52">
        <f>A254+1</f>
        <v>244</v>
      </c>
      <c r="B255" s="53">
        <f>B254+1</f>
        <v>45000</v>
      </c>
      <c r="C255" t="s" s="80">
        <f>E254</f>
      </c>
      <c r="D255" s="54">
        <f>IF(C255="",-5,C255)</f>
        <v>-5</v>
      </c>
      <c r="E255" t="s" s="55">
        <f>IF(T255="","",IF(T255=0,C255,IF(T255=1,(C255*C$7),IF(T255=2,(C255*C$6),IF(T255=3,(C255*C$5),IF(T255=4,AVERAGE((C255*C$5),(C255*C$5),(C255*C$5),(C255*C$5),(C255-C$4)),IF(T255=5,(C255-C$4),IF(T255=6,(C255-1.5*C$4),"blue"))))))))</f>
      </c>
      <c r="F255" t="s" s="56">
        <f>IF(H255="","",IF(B$6="Dry",ROUND(E255/B$3*B$8,3)&amp;" grams",IF(B$6="Liquid",ROUND(E255/B$3*B$7,2)&amp;" ml","Error")))</f>
      </c>
      <c r="G255" t="s" s="57">
        <f>IF(T255="","",(C255-E255)/C255)</f>
      </c>
      <c r="H255" s="64"/>
      <c r="I255" s="65"/>
      <c r="J255" s="65"/>
      <c r="K255" s="65"/>
      <c r="L255" s="66"/>
      <c r="M255" s="64"/>
      <c r="N255" s="65"/>
      <c r="O255" s="65"/>
      <c r="P255" s="65"/>
      <c r="Q255" s="66"/>
      <c r="R255" t="s" s="61">
        <f>IF(H255="","",SUM(H255:Q255))</f>
      </c>
      <c r="S255" s="62">
        <f>IF(R255="",-5,AVERAGE((B$2-E255)/B$2*100,R255))</f>
        <v>-5</v>
      </c>
      <c r="T255" t="s" s="63">
        <f>IF(R255="","",IF(R255&gt;89,6,IF(R255&gt;79,5,IF(R255&gt;69,4,IF(R255&gt;54,3,IF(R255&gt;39,2,IF(R255&gt;29,1,0)))))))</f>
      </c>
    </row>
    <row r="256" ht="15" customHeight="1">
      <c r="A256" s="52">
        <f>A255+1</f>
        <v>245</v>
      </c>
      <c r="B256" s="53">
        <f>B255+1</f>
        <v>45001</v>
      </c>
      <c r="C256" t="s" s="80">
        <f>E255</f>
      </c>
      <c r="D256" s="54">
        <f>IF(C256="",-5,C256)</f>
        <v>-5</v>
      </c>
      <c r="E256" t="s" s="55">
        <f>IF(T256="","",IF(T256=0,C256,IF(T256=1,(C256*C$7),IF(T256=2,(C256*C$6),IF(T256=3,(C256*C$5),IF(T256=4,AVERAGE((C256*C$5),(C256*C$5),(C256*C$5),(C256*C$5),(C256-C$4)),IF(T256=5,(C256-C$4),IF(T256=6,(C256-1.5*C$4),"blue"))))))))</f>
      </c>
      <c r="F256" t="s" s="56">
        <f>IF(H256="","",IF(B$6="Dry",ROUND(E256/B$3*B$8,3)&amp;" grams",IF(B$6="Liquid",ROUND(E256/B$3*B$7,2)&amp;" ml","Error")))</f>
      </c>
      <c r="G256" t="s" s="57">
        <f>IF(T256="","",(C256-E256)/C256)</f>
      </c>
      <c r="H256" s="64"/>
      <c r="I256" s="65"/>
      <c r="J256" s="65"/>
      <c r="K256" s="65"/>
      <c r="L256" s="66"/>
      <c r="M256" s="64"/>
      <c r="N256" s="65"/>
      <c r="O256" s="65"/>
      <c r="P256" s="65"/>
      <c r="Q256" s="66"/>
      <c r="R256" t="s" s="61">
        <f>IF(H256="","",SUM(H256:Q256))</f>
      </c>
      <c r="S256" s="62">
        <f>IF(R256="",-5,AVERAGE((B$2-E256)/B$2*100,R256))</f>
        <v>-5</v>
      </c>
      <c r="T256" t="s" s="63">
        <f>IF(R256="","",IF(R256&gt;89,6,IF(R256&gt;79,5,IF(R256&gt;69,4,IF(R256&gt;54,3,IF(R256&gt;39,2,IF(R256&gt;29,1,0)))))))</f>
      </c>
    </row>
    <row r="257" ht="15" customHeight="1">
      <c r="A257" s="67">
        <f>A256+1</f>
        <v>246</v>
      </c>
      <c r="B257" s="68">
        <f>B256+1</f>
        <v>45002</v>
      </c>
      <c r="C257" t="s" s="69">
        <f>E256</f>
      </c>
      <c r="D257" s="70">
        <f>IF(C257="",-5,C257)</f>
        <v>-5</v>
      </c>
      <c r="E257" t="s" s="71">
        <f>IF(T257="","",IF(T257=0,C257,IF(T257=1,(C257*C$7),IF(T257=2,(C257*C$6),IF(T257=3,(C257*C$5),IF(T257=4,AVERAGE((C257*C$5),(C257*C$5),(C257*C$5),(C257*C$5),(C257-C$4)),IF(T257=5,(C257-C$4),IF(T257=6,(C257-1.5*C$4),"blue"))))))))</f>
      </c>
      <c r="F257" t="s" s="72">
        <f>IF(H257="","",IF(B$6="Dry",ROUND(E257/B$3*B$8,3)&amp;" grams",IF(B$6="Liquid",ROUND(E257/B$3*B$7,2)&amp;" ml","Error")))</f>
      </c>
      <c r="G257" t="s" s="73">
        <f>IF(T257="","",(C257-E257)/C257)</f>
      </c>
      <c r="H257" s="74"/>
      <c r="I257" s="75"/>
      <c r="J257" s="75"/>
      <c r="K257" s="75"/>
      <c r="L257" s="76"/>
      <c r="M257" s="74"/>
      <c r="N257" s="75"/>
      <c r="O257" s="75"/>
      <c r="P257" s="75"/>
      <c r="Q257" s="76"/>
      <c r="R257" t="s" s="77">
        <f>IF(H257="","",SUM(H257:Q257))</f>
      </c>
      <c r="S257" s="78">
        <f>IF(R257="",-5,AVERAGE((B$2-E257)/B$2*100,R257))</f>
        <v>-5</v>
      </c>
      <c r="T257" t="s" s="79">
        <f>IF(R257="","",IF(R257&gt;89,6,IF(R257&gt;79,5,IF(R257&gt;69,4,IF(R257&gt;54,3,IF(R257&gt;39,2,IF(R257&gt;29,1,0)))))))</f>
      </c>
    </row>
    <row r="258" ht="15" customHeight="1">
      <c r="A258" s="52">
        <f>A257+1</f>
        <v>247</v>
      </c>
      <c r="B258" s="53">
        <f>B257+1</f>
        <v>45003</v>
      </c>
      <c r="C258" t="s" s="80">
        <f>E257</f>
      </c>
      <c r="D258" s="54">
        <f>IF(C258="",-5,C258)</f>
        <v>-5</v>
      </c>
      <c r="E258" t="s" s="55">
        <f>IF(T258="","",IF(T258=0,C258,IF(T258=1,(C258*C$7),IF(T258=2,(C258*C$6),IF(T258=3,(C258*C$5),IF(T258=4,AVERAGE((C258*C$5),(C258*C$5),(C258*C$5),(C258*C$5),(C258-C$4)),IF(T258=5,(C258-C$4),IF(T258=6,(C258-1.5*C$4),"blue"))))))))</f>
      </c>
      <c r="F258" t="s" s="56">
        <f>IF(H258="","",IF(B$6="Dry",ROUND(E258/B$3*B$8,3)&amp;" grams",IF(B$6="Liquid",ROUND(E258/B$3*B$7,2)&amp;" ml","Error")))</f>
      </c>
      <c r="G258" t="s" s="57">
        <f>IF(T258="","",(C258-E258)/C258)</f>
      </c>
      <c r="H258" s="64"/>
      <c r="I258" s="65"/>
      <c r="J258" s="65"/>
      <c r="K258" s="65"/>
      <c r="L258" s="66"/>
      <c r="M258" s="64"/>
      <c r="N258" s="65"/>
      <c r="O258" s="65"/>
      <c r="P258" s="65"/>
      <c r="Q258" s="66"/>
      <c r="R258" t="s" s="61">
        <f>IF(H258="","",SUM(H258:Q258))</f>
      </c>
      <c r="S258" s="62">
        <f>IF(R258="",-5,AVERAGE((B$2-E258)/B$2*100,R258))</f>
        <v>-5</v>
      </c>
      <c r="T258" t="s" s="63">
        <f>IF(R258="","",IF(R258&gt;89,6,IF(R258&gt;79,5,IF(R258&gt;69,4,IF(R258&gt;54,3,IF(R258&gt;39,2,IF(R258&gt;29,1,0)))))))</f>
      </c>
    </row>
    <row r="259" ht="15" customHeight="1">
      <c r="A259" s="52">
        <f>A258+1</f>
        <v>248</v>
      </c>
      <c r="B259" s="53">
        <f>B258+1</f>
        <v>45004</v>
      </c>
      <c r="C259" t="s" s="80">
        <f>E258</f>
      </c>
      <c r="D259" s="54">
        <f>IF(C259="",-5,C259)</f>
        <v>-5</v>
      </c>
      <c r="E259" t="s" s="55">
        <f>IF(T259="","",IF(T259=0,C259,IF(T259=1,(C259*C$7),IF(T259=2,(C259*C$6),IF(T259=3,(C259*C$5),IF(T259=4,AVERAGE((C259*C$5),(C259*C$5),(C259*C$5),(C259*C$5),(C259-C$4)),IF(T259=5,(C259-C$4),IF(T259=6,(C259-1.5*C$4),"blue"))))))))</f>
      </c>
      <c r="F259" t="s" s="56">
        <f>IF(H259="","",IF(B$6="Dry",ROUND(E259/B$3*B$8,3)&amp;" grams",IF(B$6="Liquid",ROUND(E259/B$3*B$7,2)&amp;" ml","Error")))</f>
      </c>
      <c r="G259" t="s" s="57">
        <f>IF(T259="","",(C259-E259)/C259)</f>
      </c>
      <c r="H259" s="64"/>
      <c r="I259" s="65"/>
      <c r="J259" s="65"/>
      <c r="K259" s="65"/>
      <c r="L259" s="66"/>
      <c r="M259" s="64"/>
      <c r="N259" s="65"/>
      <c r="O259" s="65"/>
      <c r="P259" s="65"/>
      <c r="Q259" s="66"/>
      <c r="R259" t="s" s="61">
        <f>IF(H259="","",SUM(H259:Q259))</f>
      </c>
      <c r="S259" s="62">
        <f>IF(R259="",-5,AVERAGE((B$2-E259)/B$2*100,R259))</f>
        <v>-5</v>
      </c>
      <c r="T259" t="s" s="63">
        <f>IF(R259="","",IF(R259&gt;89,6,IF(R259&gt;79,5,IF(R259&gt;69,4,IF(R259&gt;54,3,IF(R259&gt;39,2,IF(R259&gt;29,1,0)))))))</f>
      </c>
    </row>
    <row r="260" ht="15" customHeight="1">
      <c r="A260" s="67">
        <f>A259+1</f>
        <v>249</v>
      </c>
      <c r="B260" s="68">
        <f>B259+1</f>
        <v>45005</v>
      </c>
      <c r="C260" t="s" s="69">
        <f>E259</f>
      </c>
      <c r="D260" s="70">
        <f>IF(C260="",-5,C260)</f>
        <v>-5</v>
      </c>
      <c r="E260" t="s" s="71">
        <f>IF(T260="","",IF(T260=0,C260,IF(T260=1,(C260*C$7),IF(T260=2,(C260*C$6),IF(T260=3,(C260*C$5),IF(T260=4,AVERAGE((C260*C$5),(C260*C$5),(C260*C$5),(C260*C$5),(C260-C$4)),IF(T260=5,(C260-C$4),IF(T260=6,(C260-1.5*C$4),"blue"))))))))</f>
      </c>
      <c r="F260" t="s" s="72">
        <f>IF(H260="","",IF(B$6="Dry",ROUND(E260/B$3*B$8,3)&amp;" grams",IF(B$6="Liquid",ROUND(E260/B$3*B$7,2)&amp;" ml","Error")))</f>
      </c>
      <c r="G260" t="s" s="73">
        <f>IF(T260="","",(C260-E260)/C260)</f>
      </c>
      <c r="H260" s="74"/>
      <c r="I260" s="75"/>
      <c r="J260" s="75"/>
      <c r="K260" s="75"/>
      <c r="L260" s="76"/>
      <c r="M260" s="74"/>
      <c r="N260" s="75"/>
      <c r="O260" s="75"/>
      <c r="P260" s="75"/>
      <c r="Q260" s="76"/>
      <c r="R260" t="s" s="77">
        <f>IF(H260="","",SUM(H260:Q260))</f>
      </c>
      <c r="S260" s="78">
        <f>IF(R260="",-5,AVERAGE((B$2-E260)/B$2*100,R260))</f>
        <v>-5</v>
      </c>
      <c r="T260" t="s" s="79">
        <f>IF(R260="","",IF(R260&gt;89,6,IF(R260&gt;79,5,IF(R260&gt;69,4,IF(R260&gt;54,3,IF(R260&gt;39,2,IF(R260&gt;29,1,0)))))))</f>
      </c>
    </row>
    <row r="261" ht="15" customHeight="1">
      <c r="A261" s="52">
        <f>A260+1</f>
        <v>250</v>
      </c>
      <c r="B261" s="53">
        <f>B260+1</f>
        <v>45006</v>
      </c>
      <c r="C261" t="s" s="80">
        <f>E260</f>
      </c>
      <c r="D261" s="54">
        <f>IF(C261="",-5,C261)</f>
        <v>-5</v>
      </c>
      <c r="E261" t="s" s="55">
        <f>IF(T261="","",IF(T261=0,C261,IF(T261=1,(C261*C$7),IF(T261=2,(C261*C$6),IF(T261=3,(C261*C$5),IF(T261=4,AVERAGE((C261*C$5),(C261*C$5),(C261*C$5),(C261*C$5),(C261-C$4)),IF(T261=5,(C261-C$4),IF(T261=6,(C261-1.5*C$4),"blue"))))))))</f>
      </c>
      <c r="F261" t="s" s="56">
        <f>IF(H261="","",IF(B$6="Dry",ROUND(E261/B$3*B$8,3)&amp;" grams",IF(B$6="Liquid",ROUND(E261/B$3*B$7,2)&amp;" ml","Error")))</f>
      </c>
      <c r="G261" t="s" s="57">
        <f>IF(T261="","",(C261-E261)/C261)</f>
      </c>
      <c r="H261" s="64"/>
      <c r="I261" s="65"/>
      <c r="J261" s="65"/>
      <c r="K261" s="65"/>
      <c r="L261" s="66"/>
      <c r="M261" s="64"/>
      <c r="N261" s="65"/>
      <c r="O261" s="65"/>
      <c r="P261" s="65"/>
      <c r="Q261" s="66"/>
      <c r="R261" t="s" s="61">
        <f>IF(H261="","",SUM(H261:Q261))</f>
      </c>
      <c r="S261" s="62">
        <f>IF(R261="",-5,AVERAGE((B$2-E261)/B$2*100,R261))</f>
        <v>-5</v>
      </c>
      <c r="T261" t="s" s="63">
        <f>IF(R261="","",IF(R261&gt;89,6,IF(R261&gt;79,5,IF(R261&gt;69,4,IF(R261&gt;54,3,IF(R261&gt;39,2,IF(R261&gt;29,1,0)))))))</f>
      </c>
    </row>
    <row r="262" ht="15" customHeight="1">
      <c r="A262" s="52">
        <f>A261+1</f>
        <v>251</v>
      </c>
      <c r="B262" s="53">
        <f>B261+1</f>
        <v>45007</v>
      </c>
      <c r="C262" t="s" s="80">
        <f>E261</f>
      </c>
      <c r="D262" s="54">
        <f>IF(C262="",-5,C262)</f>
        <v>-5</v>
      </c>
      <c r="E262" t="s" s="55">
        <f>IF(T262="","",IF(T262=0,C262,IF(T262=1,(C262*C$7),IF(T262=2,(C262*C$6),IF(T262=3,(C262*C$5),IF(T262=4,AVERAGE((C262*C$5),(C262*C$5),(C262*C$5),(C262*C$5),(C262-C$4)),IF(T262=5,(C262-C$4),IF(T262=6,(C262-1.5*C$4),"blue"))))))))</f>
      </c>
      <c r="F262" t="s" s="56">
        <f>IF(H262="","",IF(B$6="Dry",ROUND(E262/B$3*B$8,3)&amp;" grams",IF(B$6="Liquid",ROUND(E262/B$3*B$7,2)&amp;" ml","Error")))</f>
      </c>
      <c r="G262" t="s" s="57">
        <f>IF(T262="","",(C262-E262)/C262)</f>
      </c>
      <c r="H262" s="64"/>
      <c r="I262" s="65"/>
      <c r="J262" s="65"/>
      <c r="K262" s="65"/>
      <c r="L262" s="66"/>
      <c r="M262" s="64"/>
      <c r="N262" s="65"/>
      <c r="O262" s="65"/>
      <c r="P262" s="65"/>
      <c r="Q262" s="66"/>
      <c r="R262" t="s" s="61">
        <f>IF(H262="","",SUM(H262:Q262))</f>
      </c>
      <c r="S262" s="62">
        <f>IF(R262="",-5,AVERAGE((B$2-E262)/B$2*100,R262))</f>
        <v>-5</v>
      </c>
      <c r="T262" t="s" s="63">
        <f>IF(R262="","",IF(R262&gt;89,6,IF(R262&gt;79,5,IF(R262&gt;69,4,IF(R262&gt;54,3,IF(R262&gt;39,2,IF(R262&gt;29,1,0)))))))</f>
      </c>
    </row>
    <row r="263" ht="15" customHeight="1">
      <c r="A263" s="67">
        <f>A262+1</f>
        <v>252</v>
      </c>
      <c r="B263" s="68">
        <f>B262+1</f>
        <v>45008</v>
      </c>
      <c r="C263" t="s" s="69">
        <f>E262</f>
      </c>
      <c r="D263" s="70">
        <f>IF(C263="",-5,C263)</f>
        <v>-5</v>
      </c>
      <c r="E263" t="s" s="71">
        <f>IF(T263="","",IF(T263=0,C263,IF(T263=1,(C263*C$7),IF(T263=2,(C263*C$6),IF(T263=3,(C263*C$5),IF(T263=4,AVERAGE((C263*C$5),(C263*C$5),(C263*C$5),(C263*C$5),(C263-C$4)),IF(T263=5,(C263-C$4),IF(T263=6,(C263-1.5*C$4),"blue"))))))))</f>
      </c>
      <c r="F263" t="s" s="72">
        <f>IF(H263="","",IF(B$6="Dry",ROUND(E263/B$3*B$8,3)&amp;" grams",IF(B$6="Liquid",ROUND(E263/B$3*B$7,2)&amp;" ml","Error")))</f>
      </c>
      <c r="G263" t="s" s="73">
        <f>IF(T263="","",(C263-E263)/C263)</f>
      </c>
      <c r="H263" s="74"/>
      <c r="I263" s="75"/>
      <c r="J263" s="75"/>
      <c r="K263" s="75"/>
      <c r="L263" s="76"/>
      <c r="M263" s="74"/>
      <c r="N263" s="75"/>
      <c r="O263" s="75"/>
      <c r="P263" s="75"/>
      <c r="Q263" s="76"/>
      <c r="R263" t="s" s="77">
        <f>IF(H263="","",SUM(H263:Q263))</f>
      </c>
      <c r="S263" s="78">
        <f>IF(R263="",-5,AVERAGE((B$2-E263)/B$2*100,R263))</f>
        <v>-5</v>
      </c>
      <c r="T263" t="s" s="79">
        <f>IF(R263="","",IF(R263&gt;89,6,IF(R263&gt;79,5,IF(R263&gt;69,4,IF(R263&gt;54,3,IF(R263&gt;39,2,IF(R263&gt;29,1,0)))))))</f>
      </c>
    </row>
    <row r="264" ht="15" customHeight="1">
      <c r="A264" s="52">
        <f>A263+1</f>
        <v>253</v>
      </c>
      <c r="B264" s="53">
        <f>B263+1</f>
        <v>45009</v>
      </c>
      <c r="C264" t="s" s="80">
        <f>E263</f>
      </c>
      <c r="D264" s="54">
        <f>IF(C264="",-5,C264)</f>
        <v>-5</v>
      </c>
      <c r="E264" t="s" s="55">
        <f>IF(T264="","",IF(T264=0,C264,IF(T264=1,(C264*C$7),IF(T264=2,(C264*C$6),IF(T264=3,(C264*C$5),IF(T264=4,AVERAGE((C264*C$5),(C264*C$5),(C264*C$5),(C264*C$5),(C264-C$4)),IF(T264=5,(C264-C$4),IF(T264=6,(C264-1.5*C$4),"blue"))))))))</f>
      </c>
      <c r="F264" t="s" s="56">
        <f>IF(H264="","",IF(B$6="Dry",ROUND(E264/B$3*B$8,3)&amp;" grams",IF(B$6="Liquid",ROUND(E264/B$3*B$7,2)&amp;" ml","Error")))</f>
      </c>
      <c r="G264" t="s" s="57">
        <f>IF(T264="","",(C264-E264)/C264)</f>
      </c>
      <c r="H264" s="64"/>
      <c r="I264" s="65"/>
      <c r="J264" s="65"/>
      <c r="K264" s="65"/>
      <c r="L264" s="66"/>
      <c r="M264" s="64"/>
      <c r="N264" s="65"/>
      <c r="O264" s="65"/>
      <c r="P264" s="65"/>
      <c r="Q264" s="66"/>
      <c r="R264" t="s" s="61">
        <f>IF(H264="","",SUM(H264:Q264))</f>
      </c>
      <c r="S264" s="62">
        <f>IF(R264="",-5,AVERAGE((B$2-E264)/B$2*100,R264))</f>
        <v>-5</v>
      </c>
      <c r="T264" t="s" s="63">
        <f>IF(R264="","",IF(R264&gt;89,6,IF(R264&gt;79,5,IF(R264&gt;69,4,IF(R264&gt;54,3,IF(R264&gt;39,2,IF(R264&gt;29,1,0)))))))</f>
      </c>
    </row>
    <row r="265" ht="15" customHeight="1">
      <c r="A265" s="52">
        <f>A264+1</f>
        <v>254</v>
      </c>
      <c r="B265" s="53">
        <f>B264+1</f>
        <v>45010</v>
      </c>
      <c r="C265" t="s" s="80">
        <f>E264</f>
      </c>
      <c r="D265" s="54">
        <f>IF(C265="",-5,C265)</f>
        <v>-5</v>
      </c>
      <c r="E265" t="s" s="55">
        <f>IF(T265="","",IF(T265=0,C265,IF(T265=1,(C265*C$7),IF(T265=2,(C265*C$6),IF(T265=3,(C265*C$5),IF(T265=4,AVERAGE((C265*C$5),(C265*C$5),(C265*C$5),(C265*C$5),(C265-C$4)),IF(T265=5,(C265-C$4),IF(T265=6,(C265-1.5*C$4),"blue"))))))))</f>
      </c>
      <c r="F265" t="s" s="56">
        <f>IF(H265="","",IF(B$6="Dry",ROUND(E265/B$3*B$8,3)&amp;" grams",IF(B$6="Liquid",ROUND(E265/B$3*B$7,2)&amp;" ml","Error")))</f>
      </c>
      <c r="G265" t="s" s="57">
        <f>IF(T265="","",(C265-E265)/C265)</f>
      </c>
      <c r="H265" s="64"/>
      <c r="I265" s="65"/>
      <c r="J265" s="65"/>
      <c r="K265" s="65"/>
      <c r="L265" s="66"/>
      <c r="M265" s="64"/>
      <c r="N265" s="65"/>
      <c r="O265" s="65"/>
      <c r="P265" s="65"/>
      <c r="Q265" s="66"/>
      <c r="R265" t="s" s="61">
        <f>IF(H265="","",SUM(H265:Q265))</f>
      </c>
      <c r="S265" s="62">
        <f>IF(R265="",-5,AVERAGE((B$2-E265)/B$2*100,R265))</f>
        <v>-5</v>
      </c>
      <c r="T265" t="s" s="63">
        <f>IF(R265="","",IF(R265&gt;89,6,IF(R265&gt;79,5,IF(R265&gt;69,4,IF(R265&gt;54,3,IF(R265&gt;39,2,IF(R265&gt;29,1,0)))))))</f>
      </c>
    </row>
    <row r="266" ht="15" customHeight="1">
      <c r="A266" s="67">
        <f>A265+1</f>
        <v>255</v>
      </c>
      <c r="B266" s="68">
        <f>B265+1</f>
        <v>45011</v>
      </c>
      <c r="C266" t="s" s="69">
        <f>E265</f>
      </c>
      <c r="D266" s="70">
        <f>IF(C266="",-5,C266)</f>
        <v>-5</v>
      </c>
      <c r="E266" t="s" s="71">
        <f>IF(T266="","",IF(T266=0,C266,IF(T266=1,(C266*C$7),IF(T266=2,(C266*C$6),IF(T266=3,(C266*C$5),IF(T266=4,AVERAGE((C266*C$5),(C266*C$5),(C266*C$5),(C266*C$5),(C266-C$4)),IF(T266=5,(C266-C$4),IF(T266=6,(C266-1.5*C$4),"blue"))))))))</f>
      </c>
      <c r="F266" t="s" s="72">
        <f>IF(H266="","",IF(B$6="Dry",ROUND(E266/B$3*B$8,3)&amp;" grams",IF(B$6="Liquid",ROUND(E266/B$3*B$7,2)&amp;" ml","Error")))</f>
      </c>
      <c r="G266" t="s" s="73">
        <f>IF(T266="","",(C266-E266)/C266)</f>
      </c>
      <c r="H266" s="74"/>
      <c r="I266" s="75"/>
      <c r="J266" s="75"/>
      <c r="K266" s="75"/>
      <c r="L266" s="76"/>
      <c r="M266" s="74"/>
      <c r="N266" s="75"/>
      <c r="O266" s="75"/>
      <c r="P266" s="75"/>
      <c r="Q266" s="76"/>
      <c r="R266" t="s" s="77">
        <f>IF(H266="","",SUM(H266:Q266))</f>
      </c>
      <c r="S266" s="78">
        <f>IF(R266="",-5,AVERAGE((B$2-E266)/B$2*100,R266))</f>
        <v>-5</v>
      </c>
      <c r="T266" t="s" s="79">
        <f>IF(R266="","",IF(R266&gt;89,6,IF(R266&gt;79,5,IF(R266&gt;69,4,IF(R266&gt;54,3,IF(R266&gt;39,2,IF(R266&gt;29,1,0)))))))</f>
      </c>
    </row>
    <row r="267" ht="15" customHeight="1">
      <c r="A267" s="52">
        <f>A266+1</f>
        <v>256</v>
      </c>
      <c r="B267" s="53">
        <f>B266+1</f>
        <v>45012</v>
      </c>
      <c r="C267" t="s" s="80">
        <f>E266</f>
      </c>
      <c r="D267" s="54">
        <f>IF(C267="",-5,C267)</f>
        <v>-5</v>
      </c>
      <c r="E267" t="s" s="55">
        <f>IF(T267="","",IF(T267=0,C267,IF(T267=1,(C267*C$7),IF(T267=2,(C267*C$6),IF(T267=3,(C267*C$5),IF(T267=4,AVERAGE((C267*C$5),(C267*C$5),(C267*C$5),(C267*C$5),(C267-C$4)),IF(T267=5,(C267-C$4),IF(T267=6,(C267-1.5*C$4),"blue"))))))))</f>
      </c>
      <c r="F267" t="s" s="56">
        <f>IF(H267="","",IF(B$6="Dry",ROUND(E267/B$3*B$8,3)&amp;" grams",IF(B$6="Liquid",ROUND(E267/B$3*B$7,2)&amp;" ml","Error")))</f>
      </c>
      <c r="G267" t="s" s="57">
        <f>IF(T267="","",(C267-E267)/C267)</f>
      </c>
      <c r="H267" s="64"/>
      <c r="I267" s="65"/>
      <c r="J267" s="65"/>
      <c r="K267" s="65"/>
      <c r="L267" s="66"/>
      <c r="M267" s="64"/>
      <c r="N267" s="65"/>
      <c r="O267" s="65"/>
      <c r="P267" s="65"/>
      <c r="Q267" s="66"/>
      <c r="R267" t="s" s="61">
        <f>IF(H267="","",SUM(H267:Q267))</f>
      </c>
      <c r="S267" s="62">
        <f>IF(R267="",-5,AVERAGE((B$2-E267)/B$2*100,R267))</f>
        <v>-5</v>
      </c>
      <c r="T267" t="s" s="63">
        <f>IF(R267="","",IF(R267&gt;89,6,IF(R267&gt;79,5,IF(R267&gt;69,4,IF(R267&gt;54,3,IF(R267&gt;39,2,IF(R267&gt;29,1,0)))))))</f>
      </c>
    </row>
    <row r="268" ht="15" customHeight="1">
      <c r="A268" s="52">
        <f>A267+1</f>
        <v>257</v>
      </c>
      <c r="B268" s="53">
        <f>B267+1</f>
        <v>45013</v>
      </c>
      <c r="C268" t="s" s="80">
        <f>E267</f>
      </c>
      <c r="D268" s="54">
        <f>IF(C268="",-5,C268)</f>
        <v>-5</v>
      </c>
      <c r="E268" t="s" s="55">
        <f>IF(T268="","",IF(T268=0,C268,IF(T268=1,(C268*C$7),IF(T268=2,(C268*C$6),IF(T268=3,(C268*C$5),IF(T268=4,AVERAGE((C268*C$5),(C268*C$5),(C268*C$5),(C268*C$5),(C268-C$4)),IF(T268=5,(C268-C$4),IF(T268=6,(C268-1.5*C$4),"blue"))))))))</f>
      </c>
      <c r="F268" t="s" s="56">
        <f>IF(H268="","",IF(B$6="Dry",ROUND(E268/B$3*B$8,3)&amp;" grams",IF(B$6="Liquid",ROUND(E268/B$3*B$7,2)&amp;" ml","Error")))</f>
      </c>
      <c r="G268" t="s" s="57">
        <f>IF(T268="","",(C268-E268)/C268)</f>
      </c>
      <c r="H268" s="64"/>
      <c r="I268" s="65"/>
      <c r="J268" s="65"/>
      <c r="K268" s="65"/>
      <c r="L268" s="66"/>
      <c r="M268" s="64"/>
      <c r="N268" s="65"/>
      <c r="O268" s="65"/>
      <c r="P268" s="65"/>
      <c r="Q268" s="66"/>
      <c r="R268" t="s" s="61">
        <f>IF(H268="","",SUM(H268:Q268))</f>
      </c>
      <c r="S268" s="62">
        <f>IF(R268="",-5,AVERAGE((B$2-E268)/B$2*100,R268))</f>
        <v>-5</v>
      </c>
      <c r="T268" t="s" s="63">
        <f>IF(R268="","",IF(R268&gt;89,6,IF(R268&gt;79,5,IF(R268&gt;69,4,IF(R268&gt;54,3,IF(R268&gt;39,2,IF(R268&gt;29,1,0)))))))</f>
      </c>
    </row>
    <row r="269" ht="15" customHeight="1">
      <c r="A269" s="67">
        <f>A268+1</f>
        <v>258</v>
      </c>
      <c r="B269" s="68">
        <f>B268+1</f>
        <v>45014</v>
      </c>
      <c r="C269" t="s" s="69">
        <f>E268</f>
      </c>
      <c r="D269" s="70">
        <f>IF(C269="",-5,C269)</f>
        <v>-5</v>
      </c>
      <c r="E269" t="s" s="71">
        <f>IF(T269="","",IF(T269=0,C269,IF(T269=1,(C269*C$7),IF(T269=2,(C269*C$6),IF(T269=3,(C269*C$5),IF(T269=4,AVERAGE((C269*C$5),(C269*C$5),(C269*C$5),(C269*C$5),(C269-C$4)),IF(T269=5,(C269-C$4),IF(T269=6,(C269-1.5*C$4),"blue"))))))))</f>
      </c>
      <c r="F269" t="s" s="72">
        <f>IF(H269="","",IF(B$6="Dry",ROUND(E269/B$3*B$8,3)&amp;" grams",IF(B$6="Liquid",ROUND(E269/B$3*B$7,2)&amp;" ml","Error")))</f>
      </c>
      <c r="G269" t="s" s="73">
        <f>IF(T269="","",(C269-E269)/C269)</f>
      </c>
      <c r="H269" s="74"/>
      <c r="I269" s="75"/>
      <c r="J269" s="75"/>
      <c r="K269" s="75"/>
      <c r="L269" s="76"/>
      <c r="M269" s="74"/>
      <c r="N269" s="75"/>
      <c r="O269" s="75"/>
      <c r="P269" s="75"/>
      <c r="Q269" s="76"/>
      <c r="R269" t="s" s="77">
        <f>IF(H269="","",SUM(H269:Q269))</f>
      </c>
      <c r="S269" s="78">
        <f>IF(R269="",-5,AVERAGE((B$2-E269)/B$2*100,R269))</f>
        <v>-5</v>
      </c>
      <c r="T269" t="s" s="79">
        <f>IF(R269="","",IF(R269&gt;89,6,IF(R269&gt;79,5,IF(R269&gt;69,4,IF(R269&gt;54,3,IF(R269&gt;39,2,IF(R269&gt;29,1,0)))))))</f>
      </c>
    </row>
    <row r="270" ht="15" customHeight="1">
      <c r="A270" s="52">
        <f>A269+1</f>
        <v>259</v>
      </c>
      <c r="B270" s="53">
        <f>B269+1</f>
        <v>45015</v>
      </c>
      <c r="C270" t="s" s="80">
        <f>E269</f>
      </c>
      <c r="D270" s="54">
        <f>IF(C270="",-5,C270)</f>
        <v>-5</v>
      </c>
      <c r="E270" t="s" s="55">
        <f>IF(T270="","",IF(T270=0,C270,IF(T270=1,(C270*C$7),IF(T270=2,(C270*C$6),IF(T270=3,(C270*C$5),IF(T270=4,AVERAGE((C270*C$5),(C270*C$5),(C270*C$5),(C270*C$5),(C270-C$4)),IF(T270=5,(C270-C$4),IF(T270=6,(C270-1.5*C$4),"blue"))))))))</f>
      </c>
      <c r="F270" t="s" s="56">
        <f>IF(H270="","",IF(B$6="Dry",ROUND(E270/B$3*B$8,3)&amp;" grams",IF(B$6="Liquid",ROUND(E270/B$3*B$7,2)&amp;" ml","Error")))</f>
      </c>
      <c r="G270" t="s" s="57">
        <f>IF(T270="","",(C270-E270)/C270)</f>
      </c>
      <c r="H270" s="64"/>
      <c r="I270" s="65"/>
      <c r="J270" s="65"/>
      <c r="K270" s="65"/>
      <c r="L270" s="66"/>
      <c r="M270" s="64"/>
      <c r="N270" s="65"/>
      <c r="O270" s="65"/>
      <c r="P270" s="65"/>
      <c r="Q270" s="66"/>
      <c r="R270" t="s" s="61">
        <f>IF(H270="","",SUM(H270:Q270))</f>
      </c>
      <c r="S270" s="62">
        <f>IF(R270="",-5,AVERAGE((B$2-E270)/B$2*100,R270))</f>
        <v>-5</v>
      </c>
      <c r="T270" t="s" s="63">
        <f>IF(R270="","",IF(R270&gt;89,6,IF(R270&gt;79,5,IF(R270&gt;69,4,IF(R270&gt;54,3,IF(R270&gt;39,2,IF(R270&gt;29,1,0)))))))</f>
      </c>
    </row>
    <row r="271" ht="15" customHeight="1">
      <c r="A271" s="52">
        <f>A270+1</f>
        <v>260</v>
      </c>
      <c r="B271" s="53">
        <f>B270+1</f>
        <v>45016</v>
      </c>
      <c r="C271" t="s" s="80">
        <f>E270</f>
      </c>
      <c r="D271" s="54">
        <f>IF(C271="",-5,C271)</f>
        <v>-5</v>
      </c>
      <c r="E271" t="s" s="55">
        <f>IF(T271="","",IF(T271=0,C271,IF(T271=1,(C271*C$7),IF(T271=2,(C271*C$6),IF(T271=3,(C271*C$5),IF(T271=4,AVERAGE((C271*C$5),(C271*C$5),(C271*C$5),(C271*C$5),(C271-C$4)),IF(T271=5,(C271-C$4),IF(T271=6,(C271-1.5*C$4),"blue"))))))))</f>
      </c>
      <c r="F271" t="s" s="56">
        <f>IF(H271="","",IF(B$6="Dry",ROUND(E271/B$3*B$8,3)&amp;" grams",IF(B$6="Liquid",ROUND(E271/B$3*B$7,2)&amp;" ml","Error")))</f>
      </c>
      <c r="G271" t="s" s="57">
        <f>IF(T271="","",(C271-E271)/C271)</f>
      </c>
      <c r="H271" s="64"/>
      <c r="I271" s="65"/>
      <c r="J271" s="65"/>
      <c r="K271" s="65"/>
      <c r="L271" s="66"/>
      <c r="M271" s="64"/>
      <c r="N271" s="65"/>
      <c r="O271" s="65"/>
      <c r="P271" s="65"/>
      <c r="Q271" s="66"/>
      <c r="R271" t="s" s="61">
        <f>IF(H271="","",SUM(H271:Q271))</f>
      </c>
      <c r="S271" s="62">
        <f>IF(R271="",-5,AVERAGE((B$2-E271)/B$2*100,R271))</f>
        <v>-5</v>
      </c>
      <c r="T271" t="s" s="63">
        <f>IF(R271="","",IF(R271&gt;89,6,IF(R271&gt;79,5,IF(R271&gt;69,4,IF(R271&gt;54,3,IF(R271&gt;39,2,IF(R271&gt;29,1,0)))))))</f>
      </c>
    </row>
    <row r="272" ht="15" customHeight="1">
      <c r="A272" s="67">
        <f>A271+1</f>
        <v>261</v>
      </c>
      <c r="B272" s="68">
        <f>B271+1</f>
        <v>45017</v>
      </c>
      <c r="C272" t="s" s="69">
        <f>E271</f>
      </c>
      <c r="D272" s="70">
        <f>IF(C272="",-5,C272)</f>
        <v>-5</v>
      </c>
      <c r="E272" t="s" s="71">
        <f>IF(T272="","",IF(T272=0,C272,IF(T272=1,(C272*C$7),IF(T272=2,(C272*C$6),IF(T272=3,(C272*C$5),IF(T272=4,AVERAGE((C272*C$5),(C272*C$5),(C272*C$5),(C272*C$5),(C272-C$4)),IF(T272=5,(C272-C$4),IF(T272=6,(C272-1.5*C$4),"blue"))))))))</f>
      </c>
      <c r="F272" t="s" s="72">
        <f>IF(H272="","",IF(B$6="Dry",ROUND(E272/B$3*B$8,3)&amp;" grams",IF(B$6="Liquid",ROUND(E272/B$3*B$7,2)&amp;" ml","Error")))</f>
      </c>
      <c r="G272" t="s" s="73">
        <f>IF(T272="","",(C272-E272)/C272)</f>
      </c>
      <c r="H272" s="74"/>
      <c r="I272" s="75"/>
      <c r="J272" s="75"/>
      <c r="K272" s="75"/>
      <c r="L272" s="76"/>
      <c r="M272" s="74"/>
      <c r="N272" s="75"/>
      <c r="O272" s="75"/>
      <c r="P272" s="75"/>
      <c r="Q272" s="76"/>
      <c r="R272" t="s" s="77">
        <f>IF(H272="","",SUM(H272:Q272))</f>
      </c>
      <c r="S272" s="78">
        <f>IF(R272="",-5,AVERAGE((B$2-E272)/B$2*100,R272))</f>
        <v>-5</v>
      </c>
      <c r="T272" t="s" s="79">
        <f>IF(R272="","",IF(R272&gt;89,6,IF(R272&gt;79,5,IF(R272&gt;69,4,IF(R272&gt;54,3,IF(R272&gt;39,2,IF(R272&gt;29,1,0)))))))</f>
      </c>
    </row>
    <row r="273" ht="15" customHeight="1">
      <c r="A273" s="52">
        <f>A272+1</f>
        <v>262</v>
      </c>
      <c r="B273" s="53">
        <f>B272+1</f>
        <v>45018</v>
      </c>
      <c r="C273" t="s" s="80">
        <f>E272</f>
      </c>
      <c r="D273" s="54">
        <f>IF(C273="",-5,C273)</f>
        <v>-5</v>
      </c>
      <c r="E273" t="s" s="55">
        <f>IF(T273="","",IF(T273=0,C273,IF(T273=1,(C273*C$7),IF(T273=2,(C273*C$6),IF(T273=3,(C273*C$5),IF(T273=4,AVERAGE((C273*C$5),(C273*C$5),(C273*C$5),(C273*C$5),(C273-C$4)),IF(T273=5,(C273-C$4),IF(T273=6,(C273-1.5*C$4),"blue"))))))))</f>
      </c>
      <c r="F273" t="s" s="56">
        <f>IF(H273="","",IF(B$6="Dry",ROUND(E273/B$3*B$8,3)&amp;" grams",IF(B$6="Liquid",ROUND(E273/B$3*B$7,2)&amp;" ml","Error")))</f>
      </c>
      <c r="G273" t="s" s="57">
        <f>IF(T273="","",(C273-E273)/C273)</f>
      </c>
      <c r="H273" s="64"/>
      <c r="I273" s="65"/>
      <c r="J273" s="65"/>
      <c r="K273" s="65"/>
      <c r="L273" s="66"/>
      <c r="M273" s="64"/>
      <c r="N273" s="65"/>
      <c r="O273" s="65"/>
      <c r="P273" s="65"/>
      <c r="Q273" s="66"/>
      <c r="R273" t="s" s="61">
        <f>IF(H273="","",SUM(H273:Q273))</f>
      </c>
      <c r="S273" s="62">
        <f>IF(R273="",-5,AVERAGE((B$2-E273)/B$2*100,R273))</f>
        <v>-5</v>
      </c>
      <c r="T273" t="s" s="63">
        <f>IF(R273="","",IF(R273&gt;89,6,IF(R273&gt;79,5,IF(R273&gt;69,4,IF(R273&gt;54,3,IF(R273&gt;39,2,IF(R273&gt;29,1,0)))))))</f>
      </c>
    </row>
    <row r="274" ht="15" customHeight="1">
      <c r="A274" s="52">
        <f>A273+1</f>
        <v>263</v>
      </c>
      <c r="B274" s="53">
        <f>B273+1</f>
        <v>45019</v>
      </c>
      <c r="C274" t="s" s="80">
        <f>E273</f>
      </c>
      <c r="D274" s="54">
        <f>IF(C274="",-5,C274)</f>
        <v>-5</v>
      </c>
      <c r="E274" t="s" s="55">
        <f>IF(T274="","",IF(T274=0,C274,IF(T274=1,(C274*C$7),IF(T274=2,(C274*C$6),IF(T274=3,(C274*C$5),IF(T274=4,AVERAGE((C274*C$5),(C274*C$5),(C274*C$5),(C274*C$5),(C274-C$4)),IF(T274=5,(C274-C$4),IF(T274=6,(C274-1.5*C$4),"blue"))))))))</f>
      </c>
      <c r="F274" t="s" s="56">
        <f>IF(H274="","",IF(B$6="Dry",ROUND(E274/B$3*B$8,3)&amp;" grams",IF(B$6="Liquid",ROUND(E274/B$3*B$7,2)&amp;" ml","Error")))</f>
      </c>
      <c r="G274" t="s" s="57">
        <f>IF(T274="","",(C274-E274)/C274)</f>
      </c>
      <c r="H274" s="64"/>
      <c r="I274" s="65"/>
      <c r="J274" s="65"/>
      <c r="K274" s="65"/>
      <c r="L274" s="66"/>
      <c r="M274" s="64"/>
      <c r="N274" s="65"/>
      <c r="O274" s="65"/>
      <c r="P274" s="65"/>
      <c r="Q274" s="66"/>
      <c r="R274" t="s" s="61">
        <f>IF(H274="","",SUM(H274:Q274))</f>
      </c>
      <c r="S274" s="62">
        <f>IF(R274="",-5,AVERAGE((B$2-E274)/B$2*100,R274))</f>
        <v>-5</v>
      </c>
      <c r="T274" t="s" s="63">
        <f>IF(R274="","",IF(R274&gt;89,6,IF(R274&gt;79,5,IF(R274&gt;69,4,IF(R274&gt;54,3,IF(R274&gt;39,2,IF(R274&gt;29,1,0)))))))</f>
      </c>
    </row>
    <row r="275" ht="15" customHeight="1">
      <c r="A275" s="67">
        <f>A274+1</f>
        <v>264</v>
      </c>
      <c r="B275" s="68">
        <f>B274+1</f>
        <v>45020</v>
      </c>
      <c r="C275" t="s" s="69">
        <f>E274</f>
      </c>
      <c r="D275" s="70">
        <f>IF(C275="",-5,C275)</f>
        <v>-5</v>
      </c>
      <c r="E275" t="s" s="71">
        <f>IF(T275="","",IF(T275=0,C275,IF(T275=1,(C275*C$7),IF(T275=2,(C275*C$6),IF(T275=3,(C275*C$5),IF(T275=4,AVERAGE((C275*C$5),(C275*C$5),(C275*C$5),(C275*C$5),(C275-C$4)),IF(T275=5,(C275-C$4),IF(T275=6,(C275-1.5*C$4),"blue"))))))))</f>
      </c>
      <c r="F275" t="s" s="72">
        <f>IF(H275="","",IF(B$6="Dry",ROUND(E275/B$3*B$8,3)&amp;" grams",IF(B$6="Liquid",ROUND(E275/B$3*B$7,2)&amp;" ml","Error")))</f>
      </c>
      <c r="G275" t="s" s="73">
        <f>IF(T275="","",(C275-E275)/C275)</f>
      </c>
      <c r="H275" s="74"/>
      <c r="I275" s="75"/>
      <c r="J275" s="75"/>
      <c r="K275" s="75"/>
      <c r="L275" s="76"/>
      <c r="M275" s="74"/>
      <c r="N275" s="75"/>
      <c r="O275" s="75"/>
      <c r="P275" s="75"/>
      <c r="Q275" s="76"/>
      <c r="R275" t="s" s="77">
        <f>IF(H275="","",SUM(H275:Q275))</f>
      </c>
      <c r="S275" s="78">
        <f>IF(R275="",-5,AVERAGE((B$2-E275)/B$2*100,R275))</f>
        <v>-5</v>
      </c>
      <c r="T275" t="s" s="79">
        <f>IF(R275="","",IF(R275&gt;89,6,IF(R275&gt;79,5,IF(R275&gt;69,4,IF(R275&gt;54,3,IF(R275&gt;39,2,IF(R275&gt;29,1,0)))))))</f>
      </c>
    </row>
    <row r="276" ht="15" customHeight="1">
      <c r="A276" s="52">
        <f>A275+1</f>
        <v>265</v>
      </c>
      <c r="B276" s="53">
        <f>B275+1</f>
        <v>45021</v>
      </c>
      <c r="C276" t="s" s="80">
        <f>E275</f>
      </c>
      <c r="D276" s="54">
        <f>IF(C276="",-5,C276)</f>
        <v>-5</v>
      </c>
      <c r="E276" t="s" s="55">
        <f>IF(T276="","",IF(T276=0,C276,IF(T276=1,(C276*C$7),IF(T276=2,(C276*C$6),IF(T276=3,(C276*C$5),IF(T276=4,AVERAGE((C276*C$5),(C276*C$5),(C276*C$5),(C276*C$5),(C276-C$4)),IF(T276=5,(C276-C$4),IF(T276=6,(C276-1.5*C$4),"blue"))))))))</f>
      </c>
      <c r="F276" t="s" s="56">
        <f>IF(H276="","",IF(B$6="Dry",ROUND(E276/B$3*B$8,3)&amp;" grams",IF(B$6="Liquid",ROUND(E276/B$3*B$7,2)&amp;" ml","Error")))</f>
      </c>
      <c r="G276" t="s" s="57">
        <f>IF(T276="","",(C276-E276)/C276)</f>
      </c>
      <c r="H276" s="64"/>
      <c r="I276" s="65"/>
      <c r="J276" s="65"/>
      <c r="K276" s="65"/>
      <c r="L276" s="66"/>
      <c r="M276" s="64"/>
      <c r="N276" s="65"/>
      <c r="O276" s="65"/>
      <c r="P276" s="65"/>
      <c r="Q276" s="66"/>
      <c r="R276" t="s" s="61">
        <f>IF(H276="","",SUM(H276:Q276))</f>
      </c>
      <c r="S276" s="62">
        <f>IF(R276="",-5,AVERAGE((B$2-E276)/B$2*100,R276))</f>
        <v>-5</v>
      </c>
      <c r="T276" t="s" s="63">
        <f>IF(R276="","",IF(R276&gt;89,6,IF(R276&gt;79,5,IF(R276&gt;69,4,IF(R276&gt;54,3,IF(R276&gt;39,2,IF(R276&gt;29,1,0)))))))</f>
      </c>
    </row>
    <row r="277" ht="15" customHeight="1">
      <c r="A277" s="52">
        <f>A276+1</f>
        <v>266</v>
      </c>
      <c r="B277" s="53">
        <f>B276+1</f>
        <v>45022</v>
      </c>
      <c r="C277" t="s" s="80">
        <f>E276</f>
      </c>
      <c r="D277" s="54">
        <f>IF(C277="",-5,C277)</f>
        <v>-5</v>
      </c>
      <c r="E277" t="s" s="55">
        <f>IF(T277="","",IF(T277=0,C277,IF(T277=1,(C277*C$7),IF(T277=2,(C277*C$6),IF(T277=3,(C277*C$5),IF(T277=4,AVERAGE((C277*C$5),(C277*C$5),(C277*C$5),(C277*C$5),(C277-C$4)),IF(T277=5,(C277-C$4),IF(T277=6,(C277-1.5*C$4),"blue"))))))))</f>
      </c>
      <c r="F277" t="s" s="56">
        <f>IF(H277="","",IF(B$6="Dry",ROUND(E277/B$3*B$8,3)&amp;" grams",IF(B$6="Liquid",ROUND(E277/B$3*B$7,2)&amp;" ml","Error")))</f>
      </c>
      <c r="G277" t="s" s="57">
        <f>IF(T277="","",(C277-E277)/C277)</f>
      </c>
      <c r="H277" s="64"/>
      <c r="I277" s="65"/>
      <c r="J277" s="65"/>
      <c r="K277" s="65"/>
      <c r="L277" s="66"/>
      <c r="M277" s="64"/>
      <c r="N277" s="65"/>
      <c r="O277" s="65"/>
      <c r="P277" s="65"/>
      <c r="Q277" s="66"/>
      <c r="R277" t="s" s="61">
        <f>IF(H277="","",SUM(H277:Q277))</f>
      </c>
      <c r="S277" s="62">
        <f>IF(R277="",-5,AVERAGE((B$2-E277)/B$2*100,R277))</f>
        <v>-5</v>
      </c>
      <c r="T277" t="s" s="63">
        <f>IF(R277="","",IF(R277&gt;89,6,IF(R277&gt;79,5,IF(R277&gt;69,4,IF(R277&gt;54,3,IF(R277&gt;39,2,IF(R277&gt;29,1,0)))))))</f>
      </c>
    </row>
    <row r="278" ht="15" customHeight="1">
      <c r="A278" s="67">
        <f>A277+1</f>
        <v>267</v>
      </c>
      <c r="B278" s="68">
        <f>B277+1</f>
        <v>45023</v>
      </c>
      <c r="C278" t="s" s="69">
        <f>E277</f>
      </c>
      <c r="D278" s="70">
        <f>IF(C278="",-5,C278)</f>
        <v>-5</v>
      </c>
      <c r="E278" t="s" s="71">
        <f>IF(T278="","",IF(T278=0,C278,IF(T278=1,(C278*C$7),IF(T278=2,(C278*C$6),IF(T278=3,(C278*C$5),IF(T278=4,AVERAGE((C278*C$5),(C278*C$5),(C278*C$5),(C278*C$5),(C278-C$4)),IF(T278=5,(C278-C$4),IF(T278=6,(C278-1.5*C$4),"blue"))))))))</f>
      </c>
      <c r="F278" t="s" s="72">
        <f>IF(H278="","",IF(B$6="Dry",ROUND(E278/B$3*B$8,3)&amp;" grams",IF(B$6="Liquid",ROUND(E278/B$3*B$7,2)&amp;" ml","Error")))</f>
      </c>
      <c r="G278" t="s" s="73">
        <f>IF(T278="","",(C278-E278)/C278)</f>
      </c>
      <c r="H278" s="74"/>
      <c r="I278" s="75"/>
      <c r="J278" s="75"/>
      <c r="K278" s="75"/>
      <c r="L278" s="76"/>
      <c r="M278" s="74"/>
      <c r="N278" s="75"/>
      <c r="O278" s="75"/>
      <c r="P278" s="75"/>
      <c r="Q278" s="76"/>
      <c r="R278" t="s" s="77">
        <f>IF(H278="","",SUM(H278:Q278))</f>
      </c>
      <c r="S278" s="78">
        <f>IF(R278="",-5,AVERAGE((B$2-E278)/B$2*100,R278))</f>
        <v>-5</v>
      </c>
      <c r="T278" t="s" s="79">
        <f>IF(R278="","",IF(R278&gt;89,6,IF(R278&gt;79,5,IF(R278&gt;69,4,IF(R278&gt;54,3,IF(R278&gt;39,2,IF(R278&gt;29,1,0)))))))</f>
      </c>
    </row>
    <row r="279" ht="15" customHeight="1">
      <c r="A279" s="52">
        <f>A278+1</f>
        <v>268</v>
      </c>
      <c r="B279" s="53">
        <f>B278+1</f>
        <v>45024</v>
      </c>
      <c r="C279" t="s" s="80">
        <f>E278</f>
      </c>
      <c r="D279" s="54">
        <f>IF(C279="",-5,C279)</f>
        <v>-5</v>
      </c>
      <c r="E279" t="s" s="55">
        <f>IF(T279="","",IF(T279=0,C279,IF(T279=1,(C279*C$7),IF(T279=2,(C279*C$6),IF(T279=3,(C279*C$5),IF(T279=4,AVERAGE((C279*C$5),(C279*C$5),(C279*C$5),(C279*C$5),(C279-C$4)),IF(T279=5,(C279-C$4),IF(T279=6,(C279-1.5*C$4),"blue"))))))))</f>
      </c>
      <c r="F279" t="s" s="56">
        <f>IF(H279="","",IF(B$6="Dry",ROUND(E279/B$3*B$8,3)&amp;" grams",IF(B$6="Liquid",ROUND(E279/B$3*B$7,2)&amp;" ml","Error")))</f>
      </c>
      <c r="G279" t="s" s="57">
        <f>IF(T279="","",(C279-E279)/C279)</f>
      </c>
      <c r="H279" s="64"/>
      <c r="I279" s="65"/>
      <c r="J279" s="65"/>
      <c r="K279" s="65"/>
      <c r="L279" s="66"/>
      <c r="M279" s="64"/>
      <c r="N279" s="65"/>
      <c r="O279" s="65"/>
      <c r="P279" s="65"/>
      <c r="Q279" s="66"/>
      <c r="R279" t="s" s="61">
        <f>IF(H279="","",SUM(H279:Q279))</f>
      </c>
      <c r="S279" s="62">
        <f>IF(R279="",-5,AVERAGE((B$2-E279)/B$2*100,R279))</f>
        <v>-5</v>
      </c>
      <c r="T279" t="s" s="63">
        <f>IF(R279="","",IF(R279&gt;89,6,IF(R279&gt;79,5,IF(R279&gt;69,4,IF(R279&gt;54,3,IF(R279&gt;39,2,IF(R279&gt;29,1,0)))))))</f>
      </c>
    </row>
    <row r="280" ht="15" customHeight="1">
      <c r="A280" s="52">
        <f>A279+1</f>
        <v>269</v>
      </c>
      <c r="B280" s="53">
        <f>B279+1</f>
        <v>45025</v>
      </c>
      <c r="C280" t="s" s="80">
        <f>E279</f>
      </c>
      <c r="D280" s="54">
        <f>IF(C280="",-5,C280)</f>
        <v>-5</v>
      </c>
      <c r="E280" t="s" s="55">
        <f>IF(T280="","",IF(T280=0,C280,IF(T280=1,(C280*C$7),IF(T280=2,(C280*C$6),IF(T280=3,(C280*C$5),IF(T280=4,AVERAGE((C280*C$5),(C280*C$5),(C280*C$5),(C280*C$5),(C280-C$4)),IF(T280=5,(C280-C$4),IF(T280=6,(C280-1.5*C$4),"blue"))))))))</f>
      </c>
      <c r="F280" t="s" s="56">
        <f>IF(H280="","",IF(B$6="Dry",ROUND(E280/B$3*B$8,3)&amp;" grams",IF(B$6="Liquid",ROUND(E280/B$3*B$7,2)&amp;" ml","Error")))</f>
      </c>
      <c r="G280" t="s" s="57">
        <f>IF(T280="","",(C280-E280)/C280)</f>
      </c>
      <c r="H280" s="64"/>
      <c r="I280" s="65"/>
      <c r="J280" s="65"/>
      <c r="K280" s="65"/>
      <c r="L280" s="66"/>
      <c r="M280" s="64"/>
      <c r="N280" s="65"/>
      <c r="O280" s="65"/>
      <c r="P280" s="65"/>
      <c r="Q280" s="66"/>
      <c r="R280" t="s" s="61">
        <f>IF(H280="","",SUM(H280:Q280))</f>
      </c>
      <c r="S280" s="62">
        <f>IF(R280="",-5,AVERAGE((B$2-E280)/B$2*100,R280))</f>
        <v>-5</v>
      </c>
      <c r="T280" t="s" s="63">
        <f>IF(R280="","",IF(R280&gt;89,6,IF(R280&gt;79,5,IF(R280&gt;69,4,IF(R280&gt;54,3,IF(R280&gt;39,2,IF(R280&gt;29,1,0)))))))</f>
      </c>
    </row>
    <row r="281" ht="15" customHeight="1">
      <c r="A281" s="67">
        <f>A280+1</f>
        <v>270</v>
      </c>
      <c r="B281" s="68">
        <f>B280+1</f>
        <v>45026</v>
      </c>
      <c r="C281" t="s" s="69">
        <f>E280</f>
      </c>
      <c r="D281" s="70">
        <f>IF(C281="",-5,C281)</f>
        <v>-5</v>
      </c>
      <c r="E281" t="s" s="71">
        <f>IF(T281="","",IF(T281=0,C281,IF(T281=1,(C281*C$7),IF(T281=2,(C281*C$6),IF(T281=3,(C281*C$5),IF(T281=4,AVERAGE((C281*C$5),(C281*C$5),(C281*C$5),(C281*C$5),(C281-C$4)),IF(T281=5,(C281-C$4),IF(T281=6,(C281-1.5*C$4),"blue"))))))))</f>
      </c>
      <c r="F281" t="s" s="72">
        <f>IF(H281="","",IF(B$6="Dry",ROUND(E281/B$3*B$8,3)&amp;" grams",IF(B$6="Liquid",ROUND(E281/B$3*B$7,2)&amp;" ml","Error")))</f>
      </c>
      <c r="G281" t="s" s="73">
        <f>IF(T281="","",(C281-E281)/C281)</f>
      </c>
      <c r="H281" s="74"/>
      <c r="I281" s="75"/>
      <c r="J281" s="75"/>
      <c r="K281" s="75"/>
      <c r="L281" s="76"/>
      <c r="M281" s="74"/>
      <c r="N281" s="75"/>
      <c r="O281" s="75"/>
      <c r="P281" s="75"/>
      <c r="Q281" s="76"/>
      <c r="R281" t="s" s="77">
        <f>IF(H281="","",SUM(H281:Q281))</f>
      </c>
      <c r="S281" s="78">
        <f>IF(R281="",-5,AVERAGE((B$2-E281)/B$2*100,R281))</f>
        <v>-5</v>
      </c>
      <c r="T281" t="s" s="79">
        <f>IF(R281="","",IF(R281&gt;89,6,IF(R281&gt;79,5,IF(R281&gt;69,4,IF(R281&gt;54,3,IF(R281&gt;39,2,IF(R281&gt;29,1,0)))))))</f>
      </c>
    </row>
    <row r="282" ht="15" customHeight="1">
      <c r="A282" s="52">
        <f>A281+1</f>
        <v>271</v>
      </c>
      <c r="B282" s="53">
        <f>B281+1</f>
        <v>45027</v>
      </c>
      <c r="C282" t="s" s="80">
        <f>E281</f>
      </c>
      <c r="D282" s="54">
        <f>IF(C282="",-5,C282)</f>
        <v>-5</v>
      </c>
      <c r="E282" t="s" s="55">
        <f>IF(T282="","",IF(T282=0,C282,IF(T282=1,(C282*C$7),IF(T282=2,(C282*C$6),IF(T282=3,(C282*C$5),IF(T282=4,AVERAGE((C282*C$5),(C282*C$5),(C282*C$5),(C282*C$5),(C282-C$4)),IF(T282=5,(C282-C$4),IF(T282=6,(C282-1.5*C$4),"blue"))))))))</f>
      </c>
      <c r="F282" t="s" s="56">
        <f>IF(H282="","",IF(B$6="Dry",ROUND(E282/B$3*B$8,3)&amp;" grams",IF(B$6="Liquid",ROUND(E282/B$3*B$7,2)&amp;" ml","Error")))</f>
      </c>
      <c r="G282" t="s" s="57">
        <f>IF(T282="","",(C282-E282)/C282)</f>
      </c>
      <c r="H282" s="64"/>
      <c r="I282" s="65"/>
      <c r="J282" s="65"/>
      <c r="K282" s="65"/>
      <c r="L282" s="66"/>
      <c r="M282" s="64"/>
      <c r="N282" s="65"/>
      <c r="O282" s="65"/>
      <c r="P282" s="65"/>
      <c r="Q282" s="66"/>
      <c r="R282" t="s" s="61">
        <f>IF(H282="","",SUM(H282:Q282))</f>
      </c>
      <c r="S282" s="62">
        <f>IF(R282="",-5,AVERAGE((B$2-E282)/B$2*100,R282))</f>
        <v>-5</v>
      </c>
      <c r="T282" t="s" s="63">
        <f>IF(R282="","",IF(R282&gt;89,6,IF(R282&gt;79,5,IF(R282&gt;69,4,IF(R282&gt;54,3,IF(R282&gt;39,2,IF(R282&gt;29,1,0)))))))</f>
      </c>
    </row>
    <row r="283" ht="15" customHeight="1">
      <c r="A283" s="52">
        <f>A282+1</f>
        <v>272</v>
      </c>
      <c r="B283" s="53">
        <f>B282+1</f>
        <v>45028</v>
      </c>
      <c r="C283" t="s" s="80">
        <f>E282</f>
      </c>
      <c r="D283" s="54">
        <f>IF(C283="",-5,C283)</f>
        <v>-5</v>
      </c>
      <c r="E283" t="s" s="55">
        <f>IF(T283="","",IF(T283=0,C283,IF(T283=1,(C283*C$7),IF(T283=2,(C283*C$6),IF(T283=3,(C283*C$5),IF(T283=4,AVERAGE((C283*C$5),(C283*C$5),(C283*C$5),(C283*C$5),(C283-C$4)),IF(T283=5,(C283-C$4),IF(T283=6,(C283-1.5*C$4),"blue"))))))))</f>
      </c>
      <c r="F283" t="s" s="56">
        <f>IF(H283="","",IF(B$6="Dry",ROUND(E283/B$3*B$8,3)&amp;" grams",IF(B$6="Liquid",ROUND(E283/B$3*B$7,2)&amp;" ml","Error")))</f>
      </c>
      <c r="G283" t="s" s="57">
        <f>IF(T283="","",(C283-E283)/C283)</f>
      </c>
      <c r="H283" s="64"/>
      <c r="I283" s="65"/>
      <c r="J283" s="65"/>
      <c r="K283" s="65"/>
      <c r="L283" s="66"/>
      <c r="M283" s="64"/>
      <c r="N283" s="65"/>
      <c r="O283" s="65"/>
      <c r="P283" s="65"/>
      <c r="Q283" s="66"/>
      <c r="R283" t="s" s="61">
        <f>IF(H283="","",SUM(H283:Q283))</f>
      </c>
      <c r="S283" s="62">
        <f>IF(R283="",-5,AVERAGE((B$2-E283)/B$2*100,R283))</f>
        <v>-5</v>
      </c>
      <c r="T283" t="s" s="63">
        <f>IF(R283="","",IF(R283&gt;89,6,IF(R283&gt;79,5,IF(R283&gt;69,4,IF(R283&gt;54,3,IF(R283&gt;39,2,IF(R283&gt;29,1,0)))))))</f>
      </c>
    </row>
    <row r="284" ht="15" customHeight="1">
      <c r="A284" s="67">
        <f>A283+1</f>
        <v>273</v>
      </c>
      <c r="B284" s="68">
        <f>B283+1</f>
        <v>45029</v>
      </c>
      <c r="C284" t="s" s="69">
        <f>E283</f>
      </c>
      <c r="D284" s="70">
        <f>IF(C284="",-5,C284)</f>
        <v>-5</v>
      </c>
      <c r="E284" t="s" s="71">
        <f>IF(T284="","",IF(T284=0,C284,IF(T284=1,(C284*C$7),IF(T284=2,(C284*C$6),IF(T284=3,(C284*C$5),IF(T284=4,AVERAGE((C284*C$5),(C284*C$5),(C284*C$5),(C284*C$5),(C284-C$4)),IF(T284=5,(C284-C$4),IF(T284=6,(C284-1.5*C$4),"blue"))))))))</f>
      </c>
      <c r="F284" t="s" s="72">
        <f>IF(H284="","",IF(B$6="Dry",ROUND(E284/B$3*B$8,3)&amp;" grams",IF(B$6="Liquid",ROUND(E284/B$3*B$7,2)&amp;" ml","Error")))</f>
      </c>
      <c r="G284" t="s" s="73">
        <f>IF(T284="","",(C284-E284)/C284)</f>
      </c>
      <c r="H284" s="74"/>
      <c r="I284" s="75"/>
      <c r="J284" s="75"/>
      <c r="K284" s="75"/>
      <c r="L284" s="76"/>
      <c r="M284" s="74"/>
      <c r="N284" s="75"/>
      <c r="O284" s="75"/>
      <c r="P284" s="75"/>
      <c r="Q284" s="76"/>
      <c r="R284" t="s" s="77">
        <f>IF(H284="","",SUM(H284:Q284))</f>
      </c>
      <c r="S284" s="78">
        <f>IF(R284="",-5,AVERAGE((B$2-E284)/B$2*100,R284))</f>
        <v>-5</v>
      </c>
      <c r="T284" t="s" s="79">
        <f>IF(R284="","",IF(R284&gt;89,6,IF(R284&gt;79,5,IF(R284&gt;69,4,IF(R284&gt;54,3,IF(R284&gt;39,2,IF(R284&gt;29,1,0)))))))</f>
      </c>
    </row>
    <row r="285" ht="15" customHeight="1">
      <c r="A285" s="52">
        <f>A284+1</f>
        <v>274</v>
      </c>
      <c r="B285" s="53">
        <f>B284+1</f>
        <v>45030</v>
      </c>
      <c r="C285" t="s" s="80">
        <f>E284</f>
      </c>
      <c r="D285" s="54">
        <f>IF(C285="",-5,C285)</f>
        <v>-5</v>
      </c>
      <c r="E285" t="s" s="55">
        <f>IF(T285="","",IF(T285=0,C285,IF(T285=1,(C285*C$7),IF(T285=2,(C285*C$6),IF(T285=3,(C285*C$5),IF(T285=4,AVERAGE((C285*C$5),(C285*C$5),(C285*C$5),(C285*C$5),(C285-C$4)),IF(T285=5,(C285-C$4),IF(T285=6,(C285-1.5*C$4),"blue"))))))))</f>
      </c>
      <c r="F285" t="s" s="56">
        <f>IF(H285="","",IF(B$6="Dry",ROUND(E285/B$3*B$8,3)&amp;" grams",IF(B$6="Liquid",ROUND(E285/B$3*B$7,2)&amp;" ml","Error")))</f>
      </c>
      <c r="G285" t="s" s="57">
        <f>IF(T285="","",(C285-E285)/C285)</f>
      </c>
      <c r="H285" s="64"/>
      <c r="I285" s="65"/>
      <c r="J285" s="65"/>
      <c r="K285" s="65"/>
      <c r="L285" s="66"/>
      <c r="M285" s="64"/>
      <c r="N285" s="65"/>
      <c r="O285" s="65"/>
      <c r="P285" s="65"/>
      <c r="Q285" s="66"/>
      <c r="R285" t="s" s="61">
        <f>IF(H285="","",SUM(H285:Q285))</f>
      </c>
      <c r="S285" s="62">
        <f>IF(R285="",-5,AVERAGE((B$2-E285)/B$2*100,R285))</f>
        <v>-5</v>
      </c>
      <c r="T285" t="s" s="63">
        <f>IF(R285="","",IF(R285&gt;89,6,IF(R285&gt;79,5,IF(R285&gt;69,4,IF(R285&gt;54,3,IF(R285&gt;39,2,IF(R285&gt;29,1,0)))))))</f>
      </c>
    </row>
    <row r="286" ht="15" customHeight="1">
      <c r="A286" s="52">
        <f>A285+1</f>
        <v>275</v>
      </c>
      <c r="B286" s="53">
        <f>B285+1</f>
        <v>45031</v>
      </c>
      <c r="C286" t="s" s="80">
        <f>E285</f>
      </c>
      <c r="D286" s="54">
        <f>IF(C286="",-5,C286)</f>
        <v>-5</v>
      </c>
      <c r="E286" t="s" s="55">
        <f>IF(T286="","",IF(T286=0,C286,IF(T286=1,(C286*C$7),IF(T286=2,(C286*C$6),IF(T286=3,(C286*C$5),IF(T286=4,AVERAGE((C286*C$5),(C286*C$5),(C286*C$5),(C286*C$5),(C286-C$4)),IF(T286=5,(C286-C$4),IF(T286=6,(C286-1.5*C$4),"blue"))))))))</f>
      </c>
      <c r="F286" t="s" s="56">
        <f>IF(H286="","",IF(B$6="Dry",ROUND(E286/B$3*B$8,3)&amp;" grams",IF(B$6="Liquid",ROUND(E286/B$3*B$7,2)&amp;" ml","Error")))</f>
      </c>
      <c r="G286" t="s" s="57">
        <f>IF(T286="","",(C286-E286)/C286)</f>
      </c>
      <c r="H286" s="64"/>
      <c r="I286" s="65"/>
      <c r="J286" s="65"/>
      <c r="K286" s="65"/>
      <c r="L286" s="66"/>
      <c r="M286" s="64"/>
      <c r="N286" s="65"/>
      <c r="O286" s="65"/>
      <c r="P286" s="65"/>
      <c r="Q286" s="66"/>
      <c r="R286" t="s" s="61">
        <f>IF(H286="","",SUM(H286:Q286))</f>
      </c>
      <c r="S286" s="62">
        <f>IF(R286="",-5,AVERAGE((B$2-E286)/B$2*100,R286))</f>
        <v>-5</v>
      </c>
      <c r="T286" t="s" s="63">
        <f>IF(R286="","",IF(R286&gt;89,6,IF(R286&gt;79,5,IF(R286&gt;69,4,IF(R286&gt;54,3,IF(R286&gt;39,2,IF(R286&gt;29,1,0)))))))</f>
      </c>
    </row>
    <row r="287" ht="15" customHeight="1">
      <c r="A287" s="67">
        <f>A286+1</f>
        <v>276</v>
      </c>
      <c r="B287" s="68">
        <f>B286+1</f>
        <v>45032</v>
      </c>
      <c r="C287" t="s" s="69">
        <f>E286</f>
      </c>
      <c r="D287" s="70">
        <f>IF(C287="",-5,C287)</f>
        <v>-5</v>
      </c>
      <c r="E287" t="s" s="71">
        <f>IF(T287="","",IF(T287=0,C287,IF(T287=1,(C287*C$7),IF(T287=2,(C287*C$6),IF(T287=3,(C287*C$5),IF(T287=4,AVERAGE((C287*C$5),(C287*C$5),(C287*C$5),(C287*C$5),(C287-C$4)),IF(T287=5,(C287-C$4),IF(T287=6,(C287-1.5*C$4),"blue"))))))))</f>
      </c>
      <c r="F287" t="s" s="72">
        <f>IF(H287="","",IF(B$6="Dry",ROUND(E287/B$3*B$8,3)&amp;" grams",IF(B$6="Liquid",ROUND(E287/B$3*B$7,2)&amp;" ml","Error")))</f>
      </c>
      <c r="G287" t="s" s="73">
        <f>IF(T287="","",(C287-E287)/C287)</f>
      </c>
      <c r="H287" s="74"/>
      <c r="I287" s="75"/>
      <c r="J287" s="75"/>
      <c r="K287" s="75"/>
      <c r="L287" s="76"/>
      <c r="M287" s="74"/>
      <c r="N287" s="75"/>
      <c r="O287" s="75"/>
      <c r="P287" s="75"/>
      <c r="Q287" s="76"/>
      <c r="R287" t="s" s="77">
        <f>IF(H287="","",SUM(H287:Q287))</f>
      </c>
      <c r="S287" s="78">
        <f>IF(R287="",-5,AVERAGE((B$2-E287)/B$2*100,R287))</f>
        <v>-5</v>
      </c>
      <c r="T287" t="s" s="79">
        <f>IF(R287="","",IF(R287&gt;89,6,IF(R287&gt;79,5,IF(R287&gt;69,4,IF(R287&gt;54,3,IF(R287&gt;39,2,IF(R287&gt;29,1,0)))))))</f>
      </c>
    </row>
    <row r="288" ht="15" customHeight="1">
      <c r="A288" s="52">
        <f>A287+1</f>
        <v>277</v>
      </c>
      <c r="B288" s="53">
        <f>B287+1</f>
        <v>45033</v>
      </c>
      <c r="C288" t="s" s="80">
        <f>E287</f>
      </c>
      <c r="D288" s="54">
        <f>IF(C288="",-5,C288)</f>
        <v>-5</v>
      </c>
      <c r="E288" t="s" s="55">
        <f>IF(T288="","",IF(T288=0,C288,IF(T288=1,(C288*C$7),IF(T288=2,(C288*C$6),IF(T288=3,(C288*C$5),IF(T288=4,AVERAGE((C288*C$5),(C288*C$5),(C288*C$5),(C288*C$5),(C288-C$4)),IF(T288=5,(C288-C$4),IF(T288=6,(C288-1.5*C$4),"blue"))))))))</f>
      </c>
      <c r="F288" t="s" s="56">
        <f>IF(H288="","",IF(B$6="Dry",ROUND(E288/B$3*B$8,3)&amp;" grams",IF(B$6="Liquid",ROUND(E288/B$3*B$7,2)&amp;" ml","Error")))</f>
      </c>
      <c r="G288" t="s" s="57">
        <f>IF(T288="","",(C288-E288)/C288)</f>
      </c>
      <c r="H288" s="64"/>
      <c r="I288" s="65"/>
      <c r="J288" s="65"/>
      <c r="K288" s="65"/>
      <c r="L288" s="66"/>
      <c r="M288" s="64"/>
      <c r="N288" s="65"/>
      <c r="O288" s="65"/>
      <c r="P288" s="65"/>
      <c r="Q288" s="66"/>
      <c r="R288" t="s" s="61">
        <f>IF(H288="","",SUM(H288:Q288))</f>
      </c>
      <c r="S288" s="62">
        <f>IF(R288="",-5,AVERAGE((B$2-E288)/B$2*100,R288))</f>
        <v>-5</v>
      </c>
      <c r="T288" t="s" s="63">
        <f>IF(R288="","",IF(R288&gt;89,6,IF(R288&gt;79,5,IF(R288&gt;69,4,IF(R288&gt;54,3,IF(R288&gt;39,2,IF(R288&gt;29,1,0)))))))</f>
      </c>
    </row>
    <row r="289" ht="15" customHeight="1">
      <c r="A289" s="52">
        <f>A288+1</f>
        <v>278</v>
      </c>
      <c r="B289" s="53">
        <f>B288+1</f>
        <v>45034</v>
      </c>
      <c r="C289" t="s" s="80">
        <f>E288</f>
      </c>
      <c r="D289" s="54">
        <f>IF(C289="",-5,C289)</f>
        <v>-5</v>
      </c>
      <c r="E289" t="s" s="55">
        <f>IF(T289="","",IF(T289=0,C289,IF(T289=1,(C289*C$7),IF(T289=2,(C289*C$6),IF(T289=3,(C289*C$5),IF(T289=4,AVERAGE((C289*C$5),(C289*C$5),(C289*C$5),(C289*C$5),(C289-C$4)),IF(T289=5,(C289-C$4),IF(T289=6,(C289-1.5*C$4),"blue"))))))))</f>
      </c>
      <c r="F289" t="s" s="56">
        <f>IF(H289="","",IF(B$6="Dry",ROUND(E289/B$3*B$8,3)&amp;" grams",IF(B$6="Liquid",ROUND(E289/B$3*B$7,2)&amp;" ml","Error")))</f>
      </c>
      <c r="G289" t="s" s="57">
        <f>IF(T289="","",(C289-E289)/C289)</f>
      </c>
      <c r="H289" s="64"/>
      <c r="I289" s="65"/>
      <c r="J289" s="65"/>
      <c r="K289" s="65"/>
      <c r="L289" s="66"/>
      <c r="M289" s="64"/>
      <c r="N289" s="65"/>
      <c r="O289" s="65"/>
      <c r="P289" s="65"/>
      <c r="Q289" s="66"/>
      <c r="R289" t="s" s="61">
        <f>IF(H289="","",SUM(H289:Q289))</f>
      </c>
      <c r="S289" s="62">
        <f>IF(R289="",-5,AVERAGE((B$2-E289)/B$2*100,R289))</f>
        <v>-5</v>
      </c>
      <c r="T289" t="s" s="63">
        <f>IF(R289="","",IF(R289&gt;89,6,IF(R289&gt;79,5,IF(R289&gt;69,4,IF(R289&gt;54,3,IF(R289&gt;39,2,IF(R289&gt;29,1,0)))))))</f>
      </c>
    </row>
    <row r="290" ht="15" customHeight="1">
      <c r="A290" s="67">
        <f>A289+1</f>
        <v>279</v>
      </c>
      <c r="B290" s="68">
        <f>B289+1</f>
        <v>45035</v>
      </c>
      <c r="C290" t="s" s="69">
        <f>E289</f>
      </c>
      <c r="D290" s="70">
        <f>IF(C290="",-5,C290)</f>
        <v>-5</v>
      </c>
      <c r="E290" t="s" s="71">
        <f>IF(T290="","",IF(T290=0,C290,IF(T290=1,(C290*C$7),IF(T290=2,(C290*C$6),IF(T290=3,(C290*C$5),IF(T290=4,AVERAGE((C290*C$5),(C290*C$5),(C290*C$5),(C290*C$5),(C290-C$4)),IF(T290=5,(C290-C$4),IF(T290=6,(C290-1.5*C$4),"blue"))))))))</f>
      </c>
      <c r="F290" t="s" s="72">
        <f>IF(H290="","",IF(B$6="Dry",ROUND(E290/B$3*B$8,3)&amp;" grams",IF(B$6="Liquid",ROUND(E290/B$3*B$7,2)&amp;" ml","Error")))</f>
      </c>
      <c r="G290" t="s" s="73">
        <f>IF(T290="","",(C290-E290)/C290)</f>
      </c>
      <c r="H290" s="74"/>
      <c r="I290" s="75"/>
      <c r="J290" s="75"/>
      <c r="K290" s="75"/>
      <c r="L290" s="76"/>
      <c r="M290" s="74"/>
      <c r="N290" s="75"/>
      <c r="O290" s="75"/>
      <c r="P290" s="75"/>
      <c r="Q290" s="76"/>
      <c r="R290" t="s" s="77">
        <f>IF(H290="","",SUM(H290:Q290))</f>
      </c>
      <c r="S290" s="78">
        <f>IF(R290="",-5,AVERAGE((B$2-E290)/B$2*100,R290))</f>
        <v>-5</v>
      </c>
      <c r="T290" t="s" s="79">
        <f>IF(R290="","",IF(R290&gt;89,6,IF(R290&gt;79,5,IF(R290&gt;69,4,IF(R290&gt;54,3,IF(R290&gt;39,2,IF(R290&gt;29,1,0)))))))</f>
      </c>
    </row>
    <row r="291" ht="15" customHeight="1">
      <c r="A291" s="52">
        <f>A290+1</f>
        <v>280</v>
      </c>
      <c r="B291" s="53">
        <f>B290+1</f>
        <v>45036</v>
      </c>
      <c r="C291" t="s" s="80">
        <f>E290</f>
      </c>
      <c r="D291" s="54">
        <f>IF(C291="",-5,C291)</f>
        <v>-5</v>
      </c>
      <c r="E291" t="s" s="55">
        <f>IF(T291="","",IF(T291=0,C291,IF(T291=1,(C291*C$7),IF(T291=2,(C291*C$6),IF(T291=3,(C291*C$5),IF(T291=4,AVERAGE((C291*C$5),(C291*C$5),(C291*C$5),(C291*C$5),(C291-C$4)),IF(T291=5,(C291-C$4),IF(T291=6,(C291-1.5*C$4),"blue"))))))))</f>
      </c>
      <c r="F291" t="s" s="56">
        <f>IF(H291="","",IF(B$6="Dry",ROUND(E291/B$3*B$8,3)&amp;" grams",IF(B$6="Liquid",ROUND(E291/B$3*B$7,2)&amp;" ml","Error")))</f>
      </c>
      <c r="G291" t="s" s="57">
        <f>IF(T291="","",(C291-E291)/C291)</f>
      </c>
      <c r="H291" s="64"/>
      <c r="I291" s="65"/>
      <c r="J291" s="65"/>
      <c r="K291" s="65"/>
      <c r="L291" s="66"/>
      <c r="M291" s="64"/>
      <c r="N291" s="65"/>
      <c r="O291" s="65"/>
      <c r="P291" s="65"/>
      <c r="Q291" s="66"/>
      <c r="R291" t="s" s="61">
        <f>IF(H291="","",SUM(H291:Q291))</f>
      </c>
      <c r="S291" s="62">
        <f>IF(R291="",-5,AVERAGE((B$2-E291)/B$2*100,R291))</f>
        <v>-5</v>
      </c>
      <c r="T291" t="s" s="63">
        <f>IF(R291="","",IF(R291&gt;89,6,IF(R291&gt;79,5,IF(R291&gt;69,4,IF(R291&gt;54,3,IF(R291&gt;39,2,IF(R291&gt;29,1,0)))))))</f>
      </c>
    </row>
    <row r="292" ht="15" customHeight="1">
      <c r="A292" s="52">
        <f>A291+1</f>
        <v>281</v>
      </c>
      <c r="B292" s="53">
        <f>B291+1</f>
        <v>45037</v>
      </c>
      <c r="C292" t="s" s="80">
        <f>E291</f>
      </c>
      <c r="D292" s="54">
        <f>IF(C292="",-5,C292)</f>
        <v>-5</v>
      </c>
      <c r="E292" t="s" s="55">
        <f>IF(T292="","",IF(T292=0,C292,IF(T292=1,(C292*C$7),IF(T292=2,(C292*C$6),IF(T292=3,(C292*C$5),IF(T292=4,AVERAGE((C292*C$5),(C292*C$5),(C292*C$5),(C292*C$5),(C292-C$4)),IF(T292=5,(C292-C$4),IF(T292=6,(C292-1.5*C$4),"blue"))))))))</f>
      </c>
      <c r="F292" t="s" s="56">
        <f>IF(H292="","",IF(B$6="Dry",ROUND(E292/B$3*B$8,3)&amp;" grams",IF(B$6="Liquid",ROUND(E292/B$3*B$7,2)&amp;" ml","Error")))</f>
      </c>
      <c r="G292" t="s" s="57">
        <f>IF(T292="","",(C292-E292)/C292)</f>
      </c>
      <c r="H292" s="64"/>
      <c r="I292" s="65"/>
      <c r="J292" s="65"/>
      <c r="K292" s="65"/>
      <c r="L292" s="66"/>
      <c r="M292" s="64"/>
      <c r="N292" s="65"/>
      <c r="O292" s="65"/>
      <c r="P292" s="65"/>
      <c r="Q292" s="66"/>
      <c r="R292" t="s" s="61">
        <f>IF(H292="","",SUM(H292:Q292))</f>
      </c>
      <c r="S292" s="62">
        <f>IF(R292="",-5,AVERAGE((B$2-E292)/B$2*100,R292))</f>
        <v>-5</v>
      </c>
      <c r="T292" t="s" s="63">
        <f>IF(R292="","",IF(R292&gt;89,6,IF(R292&gt;79,5,IF(R292&gt;69,4,IF(R292&gt;54,3,IF(R292&gt;39,2,IF(R292&gt;29,1,0)))))))</f>
      </c>
    </row>
    <row r="293" ht="15" customHeight="1">
      <c r="A293" s="67">
        <f>A292+1</f>
        <v>282</v>
      </c>
      <c r="B293" s="68">
        <f>B292+1</f>
        <v>45038</v>
      </c>
      <c r="C293" t="s" s="69">
        <f>E292</f>
      </c>
      <c r="D293" s="70">
        <f>IF(C293="",-5,C293)</f>
        <v>-5</v>
      </c>
      <c r="E293" t="s" s="71">
        <f>IF(T293="","",IF(T293=0,C293,IF(T293=1,(C293*C$7),IF(T293=2,(C293*C$6),IF(T293=3,(C293*C$5),IF(T293=4,AVERAGE((C293*C$5),(C293*C$5),(C293*C$5),(C293*C$5),(C293-C$4)),IF(T293=5,(C293-C$4),IF(T293=6,(C293-1.5*C$4),"blue"))))))))</f>
      </c>
      <c r="F293" t="s" s="72">
        <f>IF(H293="","",IF(B$6="Dry",ROUND(E293/B$3*B$8,3)&amp;" grams",IF(B$6="Liquid",ROUND(E293/B$3*B$7,2)&amp;" ml","Error")))</f>
      </c>
      <c r="G293" t="s" s="73">
        <f>IF(T293="","",(C293-E293)/C293)</f>
      </c>
      <c r="H293" s="74"/>
      <c r="I293" s="75"/>
      <c r="J293" s="75"/>
      <c r="K293" s="75"/>
      <c r="L293" s="76"/>
      <c r="M293" s="74"/>
      <c r="N293" s="75"/>
      <c r="O293" s="75"/>
      <c r="P293" s="75"/>
      <c r="Q293" s="76"/>
      <c r="R293" t="s" s="77">
        <f>IF(H293="","",SUM(H293:Q293))</f>
      </c>
      <c r="S293" s="78">
        <f>IF(R293="",-5,AVERAGE((B$2-E293)/B$2*100,R293))</f>
        <v>-5</v>
      </c>
      <c r="T293" t="s" s="79">
        <f>IF(R293="","",IF(R293&gt;89,6,IF(R293&gt;79,5,IF(R293&gt;69,4,IF(R293&gt;54,3,IF(R293&gt;39,2,IF(R293&gt;29,1,0)))))))</f>
      </c>
    </row>
    <row r="294" ht="15" customHeight="1">
      <c r="A294" s="52">
        <f>A293+1</f>
        <v>283</v>
      </c>
      <c r="B294" s="53">
        <f>B293+1</f>
        <v>45039</v>
      </c>
      <c r="C294" t="s" s="80">
        <f>E293</f>
      </c>
      <c r="D294" s="54">
        <f>IF(C294="",-5,C294)</f>
        <v>-5</v>
      </c>
      <c r="E294" t="s" s="55">
        <f>IF(T294="","",IF(T294=0,C294,IF(T294=1,(C294*C$7),IF(T294=2,(C294*C$6),IF(T294=3,(C294*C$5),IF(T294=4,AVERAGE((C294*C$5),(C294*C$5),(C294*C$5),(C294*C$5),(C294-C$4)),IF(T294=5,(C294-C$4),IF(T294=6,(C294-1.5*C$4),"blue"))))))))</f>
      </c>
      <c r="F294" t="s" s="56">
        <f>IF(H294="","",IF(B$6="Dry",ROUND(E294/B$3*B$8,3)&amp;" grams",IF(B$6="Liquid",ROUND(E294/B$3*B$7,2)&amp;" ml","Error")))</f>
      </c>
      <c r="G294" t="s" s="57">
        <f>IF(T294="","",(C294-E294)/C294)</f>
      </c>
      <c r="H294" s="64"/>
      <c r="I294" s="65"/>
      <c r="J294" s="65"/>
      <c r="K294" s="65"/>
      <c r="L294" s="66"/>
      <c r="M294" s="64"/>
      <c r="N294" s="65"/>
      <c r="O294" s="65"/>
      <c r="P294" s="65"/>
      <c r="Q294" s="66"/>
      <c r="R294" t="s" s="61">
        <f>IF(H294="","",SUM(H294:Q294))</f>
      </c>
      <c r="S294" s="62">
        <f>IF(R294="",-5,AVERAGE((B$2-E294)/B$2*100,R294))</f>
        <v>-5</v>
      </c>
      <c r="T294" t="s" s="63">
        <f>IF(R294="","",IF(R294&gt;89,6,IF(R294&gt;79,5,IF(R294&gt;69,4,IF(R294&gt;54,3,IF(R294&gt;39,2,IF(R294&gt;29,1,0)))))))</f>
      </c>
    </row>
    <row r="295" ht="15" customHeight="1">
      <c r="A295" s="52">
        <f>A294+1</f>
        <v>284</v>
      </c>
      <c r="B295" s="53">
        <f>B294+1</f>
        <v>45040</v>
      </c>
      <c r="C295" t="s" s="80">
        <f>E294</f>
      </c>
      <c r="D295" s="54">
        <f>IF(C295="",-5,C295)</f>
        <v>-5</v>
      </c>
      <c r="E295" t="s" s="55">
        <f>IF(T295="","",IF(T295=0,C295,IF(T295=1,(C295*C$7),IF(T295=2,(C295*C$6),IF(T295=3,(C295*C$5),IF(T295=4,AVERAGE((C295*C$5),(C295*C$5),(C295*C$5),(C295*C$5),(C295-C$4)),IF(T295=5,(C295-C$4),IF(T295=6,(C295-1.5*C$4),"blue"))))))))</f>
      </c>
      <c r="F295" t="s" s="56">
        <f>IF(H295="","",IF(B$6="Dry",ROUND(E295/B$3*B$8,3)&amp;" grams",IF(B$6="Liquid",ROUND(E295/B$3*B$7,2)&amp;" ml","Error")))</f>
      </c>
      <c r="G295" t="s" s="57">
        <f>IF(T295="","",(C295-E295)/C295)</f>
      </c>
      <c r="H295" s="64"/>
      <c r="I295" s="65"/>
      <c r="J295" s="65"/>
      <c r="K295" s="65"/>
      <c r="L295" s="66"/>
      <c r="M295" s="64"/>
      <c r="N295" s="65"/>
      <c r="O295" s="65"/>
      <c r="P295" s="65"/>
      <c r="Q295" s="66"/>
      <c r="R295" t="s" s="61">
        <f>IF(H295="","",SUM(H295:Q295))</f>
      </c>
      <c r="S295" s="62">
        <f>IF(R295="",-5,AVERAGE((B$2-E295)/B$2*100,R295))</f>
        <v>-5</v>
      </c>
      <c r="T295" t="s" s="63">
        <f>IF(R295="","",IF(R295&gt;89,6,IF(R295&gt;79,5,IF(R295&gt;69,4,IF(R295&gt;54,3,IF(R295&gt;39,2,IF(R295&gt;29,1,0)))))))</f>
      </c>
    </row>
    <row r="296" ht="15" customHeight="1">
      <c r="A296" s="67">
        <f>A295+1</f>
        <v>285</v>
      </c>
      <c r="B296" s="68">
        <f>B295+1</f>
        <v>45041</v>
      </c>
      <c r="C296" t="s" s="69">
        <f>E295</f>
      </c>
      <c r="D296" s="70">
        <f>IF(C296="",-5,C296)</f>
        <v>-5</v>
      </c>
      <c r="E296" t="s" s="71">
        <f>IF(T296="","",IF(T296=0,C296,IF(T296=1,(C296*C$7),IF(T296=2,(C296*C$6),IF(T296=3,(C296*C$5),IF(T296=4,AVERAGE((C296*C$5),(C296*C$5),(C296*C$5),(C296*C$5),(C296-C$4)),IF(T296=5,(C296-C$4),IF(T296=6,(C296-1.5*C$4),"blue"))))))))</f>
      </c>
      <c r="F296" t="s" s="72">
        <f>IF(H296="","",IF(B$6="Dry",ROUND(E296/B$3*B$8,3)&amp;" grams",IF(B$6="Liquid",ROUND(E296/B$3*B$7,2)&amp;" ml","Error")))</f>
      </c>
      <c r="G296" t="s" s="73">
        <f>IF(T296="","",(C296-E296)/C296)</f>
      </c>
      <c r="H296" s="74"/>
      <c r="I296" s="75"/>
      <c r="J296" s="75"/>
      <c r="K296" s="75"/>
      <c r="L296" s="76"/>
      <c r="M296" s="74"/>
      <c r="N296" s="75"/>
      <c r="O296" s="75"/>
      <c r="P296" s="75"/>
      <c r="Q296" s="76"/>
      <c r="R296" t="s" s="77">
        <f>IF(H296="","",SUM(H296:Q296))</f>
      </c>
      <c r="S296" s="78">
        <f>IF(R296="",-5,AVERAGE((B$2-E296)/B$2*100,R296))</f>
        <v>-5</v>
      </c>
      <c r="T296" t="s" s="79">
        <f>IF(R296="","",IF(R296&gt;89,6,IF(R296&gt;79,5,IF(R296&gt;69,4,IF(R296&gt;54,3,IF(R296&gt;39,2,IF(R296&gt;29,1,0)))))))</f>
      </c>
    </row>
    <row r="297" ht="15" customHeight="1">
      <c r="A297" s="52">
        <f>A296+1</f>
        <v>286</v>
      </c>
      <c r="B297" s="53">
        <f>B296+1</f>
        <v>45042</v>
      </c>
      <c r="C297" t="s" s="80">
        <f>E296</f>
      </c>
      <c r="D297" s="54">
        <f>IF(C297="",-5,C297)</f>
        <v>-5</v>
      </c>
      <c r="E297" t="s" s="55">
        <f>IF(T297="","",IF(T297=0,C297,IF(T297=1,(C297*C$7),IF(T297=2,(C297*C$6),IF(T297=3,(C297*C$5),IF(T297=4,AVERAGE((C297*C$5),(C297*C$5),(C297*C$5),(C297*C$5),(C297-C$4)),IF(T297=5,(C297-C$4),IF(T297=6,(C297-1.5*C$4),"blue"))))))))</f>
      </c>
      <c r="F297" t="s" s="56">
        <f>IF(H297="","",IF(B$6="Dry",ROUND(E297/B$3*B$8,3)&amp;" grams",IF(B$6="Liquid",ROUND(E297/B$3*B$7,2)&amp;" ml","Error")))</f>
      </c>
      <c r="G297" t="s" s="57">
        <f>IF(T297="","",(C297-E297)/C297)</f>
      </c>
      <c r="H297" s="64"/>
      <c r="I297" s="65"/>
      <c r="J297" s="65"/>
      <c r="K297" s="65"/>
      <c r="L297" s="66"/>
      <c r="M297" s="64"/>
      <c r="N297" s="65"/>
      <c r="O297" s="65"/>
      <c r="P297" s="65"/>
      <c r="Q297" s="66"/>
      <c r="R297" t="s" s="61">
        <f>IF(H297="","",SUM(H297:Q297))</f>
      </c>
      <c r="S297" s="62">
        <f>IF(R297="",-5,AVERAGE((B$2-E297)/B$2*100,R297))</f>
        <v>-5</v>
      </c>
      <c r="T297" t="s" s="63">
        <f>IF(R297="","",IF(R297&gt;89,6,IF(R297&gt;79,5,IF(R297&gt;69,4,IF(R297&gt;54,3,IF(R297&gt;39,2,IF(R297&gt;29,1,0)))))))</f>
      </c>
    </row>
    <row r="298" ht="15" customHeight="1">
      <c r="A298" s="52">
        <f>A297+1</f>
        <v>287</v>
      </c>
      <c r="B298" s="53">
        <f>B297+1</f>
        <v>45043</v>
      </c>
      <c r="C298" t="s" s="80">
        <f>E297</f>
      </c>
      <c r="D298" s="54">
        <f>IF(C298="",-5,C298)</f>
        <v>-5</v>
      </c>
      <c r="E298" t="s" s="55">
        <f>IF(T298="","",IF(T298=0,C298,IF(T298=1,(C298*C$7),IF(T298=2,(C298*C$6),IF(T298=3,(C298*C$5),IF(T298=4,AVERAGE((C298*C$5),(C298*C$5),(C298*C$5),(C298*C$5),(C298-C$4)),IF(T298=5,(C298-C$4),IF(T298=6,(C298-1.5*C$4),"blue"))))))))</f>
      </c>
      <c r="F298" t="s" s="56">
        <f>IF(H298="","",IF(B$6="Dry",ROUND(E298/B$3*B$8,3)&amp;" grams",IF(B$6="Liquid",ROUND(E298/B$3*B$7,2)&amp;" ml","Error")))</f>
      </c>
      <c r="G298" t="s" s="57">
        <f>IF(T298="","",(C298-E298)/C298)</f>
      </c>
      <c r="H298" s="64"/>
      <c r="I298" s="65"/>
      <c r="J298" s="65"/>
      <c r="K298" s="65"/>
      <c r="L298" s="66"/>
      <c r="M298" s="64"/>
      <c r="N298" s="65"/>
      <c r="O298" s="65"/>
      <c r="P298" s="65"/>
      <c r="Q298" s="66"/>
      <c r="R298" t="s" s="61">
        <f>IF(H298="","",SUM(H298:Q298))</f>
      </c>
      <c r="S298" s="62">
        <f>IF(R298="",-5,AVERAGE((B$2-E298)/B$2*100,R298))</f>
        <v>-5</v>
      </c>
      <c r="T298" t="s" s="63">
        <f>IF(R298="","",IF(R298&gt;89,6,IF(R298&gt;79,5,IF(R298&gt;69,4,IF(R298&gt;54,3,IF(R298&gt;39,2,IF(R298&gt;29,1,0)))))))</f>
      </c>
    </row>
    <row r="299" ht="15" customHeight="1">
      <c r="A299" s="67">
        <f>A298+1</f>
        <v>288</v>
      </c>
      <c r="B299" s="68">
        <f>B298+1</f>
        <v>45044</v>
      </c>
      <c r="C299" t="s" s="69">
        <f>E298</f>
      </c>
      <c r="D299" s="70">
        <f>IF(C299="",-5,C299)</f>
        <v>-5</v>
      </c>
      <c r="E299" t="s" s="71">
        <f>IF(T299="","",IF(T299=0,C299,IF(T299=1,(C299*C$7),IF(T299=2,(C299*C$6),IF(T299=3,(C299*C$5),IF(T299=4,AVERAGE((C299*C$5),(C299*C$5),(C299*C$5),(C299*C$5),(C299-C$4)),IF(T299=5,(C299-C$4),IF(T299=6,(C299-1.5*C$4),"blue"))))))))</f>
      </c>
      <c r="F299" t="s" s="72">
        <f>IF(H299="","",IF(B$6="Dry",ROUND(E299/B$3*B$8,3)&amp;" grams",IF(B$6="Liquid",ROUND(E299/B$3*B$7,2)&amp;" ml","Error")))</f>
      </c>
      <c r="G299" t="s" s="73">
        <f>IF(T299="","",(C299-E299)/C299)</f>
      </c>
      <c r="H299" s="74"/>
      <c r="I299" s="75"/>
      <c r="J299" s="75"/>
      <c r="K299" s="75"/>
      <c r="L299" s="76"/>
      <c r="M299" s="74"/>
      <c r="N299" s="75"/>
      <c r="O299" s="75"/>
      <c r="P299" s="75"/>
      <c r="Q299" s="76"/>
      <c r="R299" t="s" s="77">
        <f>IF(H299="","",SUM(H299:Q299))</f>
      </c>
      <c r="S299" s="78">
        <f>IF(R299="",-5,AVERAGE((B$2-E299)/B$2*100,R299))</f>
        <v>-5</v>
      </c>
      <c r="T299" t="s" s="79">
        <f>IF(R299="","",IF(R299&gt;89,6,IF(R299&gt;79,5,IF(R299&gt;69,4,IF(R299&gt;54,3,IF(R299&gt;39,2,IF(R299&gt;29,1,0)))))))</f>
      </c>
    </row>
    <row r="300" ht="15" customHeight="1">
      <c r="A300" s="52">
        <f>A299+1</f>
        <v>289</v>
      </c>
      <c r="B300" s="53">
        <f>B299+1</f>
        <v>45045</v>
      </c>
      <c r="C300" t="s" s="80">
        <f>E299</f>
      </c>
      <c r="D300" s="54">
        <f>IF(C300="",-5,C300)</f>
        <v>-5</v>
      </c>
      <c r="E300" t="s" s="55">
        <f>IF(T300="","",IF(T300=0,C300,IF(T300=1,(C300*C$7),IF(T300=2,(C300*C$6),IF(T300=3,(C300*C$5),IF(T300=4,AVERAGE((C300*C$5),(C300*C$5),(C300*C$5),(C300*C$5),(C300-C$4)),IF(T300=5,(C300-C$4),IF(T300=6,(C300-1.5*C$4),"blue"))))))))</f>
      </c>
      <c r="F300" t="s" s="56">
        <f>IF(H300="","",IF(B$6="Dry",ROUND(E300/B$3*B$8,3)&amp;" grams",IF(B$6="Liquid",ROUND(E300/B$3*B$7,2)&amp;" ml","Error")))</f>
      </c>
      <c r="G300" t="s" s="57">
        <f>IF(T300="","",(C300-E300)/C300)</f>
      </c>
      <c r="H300" s="64"/>
      <c r="I300" s="65"/>
      <c r="J300" s="65"/>
      <c r="K300" s="65"/>
      <c r="L300" s="66"/>
      <c r="M300" s="64"/>
      <c r="N300" s="65"/>
      <c r="O300" s="65"/>
      <c r="P300" s="65"/>
      <c r="Q300" s="66"/>
      <c r="R300" t="s" s="61">
        <f>IF(H300="","",SUM(H300:Q300))</f>
      </c>
      <c r="S300" s="62">
        <f>IF(R300="",-5,AVERAGE((B$2-E300)/B$2*100,R300))</f>
        <v>-5</v>
      </c>
      <c r="T300" t="s" s="63">
        <f>IF(R300="","",IF(R300&gt;89,6,IF(R300&gt;79,5,IF(R300&gt;69,4,IF(R300&gt;54,3,IF(R300&gt;39,2,IF(R300&gt;29,1,0)))))))</f>
      </c>
    </row>
    <row r="301" ht="15" customHeight="1">
      <c r="A301" s="52">
        <f>A300+1</f>
        <v>290</v>
      </c>
      <c r="B301" s="53">
        <f>B300+1</f>
        <v>45046</v>
      </c>
      <c r="C301" t="s" s="80">
        <f>E300</f>
      </c>
      <c r="D301" s="54">
        <f>IF(C301="",-5,C301)</f>
        <v>-5</v>
      </c>
      <c r="E301" t="s" s="55">
        <f>IF(T301="","",IF(T301=0,C301,IF(T301=1,(C301*C$7),IF(T301=2,(C301*C$6),IF(T301=3,(C301*C$5),IF(T301=4,AVERAGE((C301*C$5),(C301*C$5),(C301*C$5),(C301*C$5),(C301-C$4)),IF(T301=5,(C301-C$4),IF(T301=6,(C301-1.5*C$4),"blue"))))))))</f>
      </c>
      <c r="F301" t="s" s="56">
        <f>IF(H301="","",IF(B$6="Dry",ROUND(E301/B$3*B$8,3)&amp;" grams",IF(B$6="Liquid",ROUND(E301/B$3*B$7,2)&amp;" ml","Error")))</f>
      </c>
      <c r="G301" t="s" s="57">
        <f>IF(T301="","",(C301-E301)/C301)</f>
      </c>
      <c r="H301" s="64"/>
      <c r="I301" s="65"/>
      <c r="J301" s="65"/>
      <c r="K301" s="65"/>
      <c r="L301" s="66"/>
      <c r="M301" s="64"/>
      <c r="N301" s="65"/>
      <c r="O301" s="65"/>
      <c r="P301" s="65"/>
      <c r="Q301" s="66"/>
      <c r="R301" t="s" s="61">
        <f>IF(H301="","",SUM(H301:Q301))</f>
      </c>
      <c r="S301" s="62">
        <f>IF(R301="",-5,AVERAGE((B$2-E301)/B$2*100,R301))</f>
        <v>-5</v>
      </c>
      <c r="T301" t="s" s="63">
        <f>IF(R301="","",IF(R301&gt;89,6,IF(R301&gt;79,5,IF(R301&gt;69,4,IF(R301&gt;54,3,IF(R301&gt;39,2,IF(R301&gt;29,1,0)))))))</f>
      </c>
    </row>
    <row r="302" ht="15" customHeight="1">
      <c r="A302" s="67">
        <f>A301+1</f>
        <v>291</v>
      </c>
      <c r="B302" s="68">
        <f>B301+1</f>
        <v>45047</v>
      </c>
      <c r="C302" t="s" s="69">
        <f>E301</f>
      </c>
      <c r="D302" s="70">
        <f>IF(C302="",-5,C302)</f>
        <v>-5</v>
      </c>
      <c r="E302" t="s" s="71">
        <f>IF(T302="","",IF(T302=0,C302,IF(T302=1,(C302*C$7),IF(T302=2,(C302*C$6),IF(T302=3,(C302*C$5),IF(T302=4,AVERAGE((C302*C$5),(C302*C$5),(C302*C$5),(C302*C$5),(C302-C$4)),IF(T302=5,(C302-C$4),IF(T302=6,(C302-1.5*C$4),"blue"))))))))</f>
      </c>
      <c r="F302" t="s" s="72">
        <f>IF(H302="","",IF(B$6="Dry",ROUND(E302/B$3*B$8,3)&amp;" grams",IF(B$6="Liquid",ROUND(E302/B$3*B$7,2)&amp;" ml","Error")))</f>
      </c>
      <c r="G302" t="s" s="73">
        <f>IF(T302="","",(C302-E302)/C302)</f>
      </c>
      <c r="H302" s="74"/>
      <c r="I302" s="75"/>
      <c r="J302" s="75"/>
      <c r="K302" s="75"/>
      <c r="L302" s="76"/>
      <c r="M302" s="74"/>
      <c r="N302" s="75"/>
      <c r="O302" s="75"/>
      <c r="P302" s="75"/>
      <c r="Q302" s="76"/>
      <c r="R302" t="s" s="77">
        <f>IF(H302="","",SUM(H302:Q302))</f>
      </c>
      <c r="S302" s="78">
        <f>IF(R302="",-5,AVERAGE((B$2-E302)/B$2*100,R302))</f>
        <v>-5</v>
      </c>
      <c r="T302" t="s" s="79">
        <f>IF(R302="","",IF(R302&gt;89,6,IF(R302&gt;79,5,IF(R302&gt;69,4,IF(R302&gt;54,3,IF(R302&gt;39,2,IF(R302&gt;29,1,0)))))))</f>
      </c>
    </row>
    <row r="303" ht="15" customHeight="1">
      <c r="A303" s="52">
        <f>A302+1</f>
        <v>292</v>
      </c>
      <c r="B303" s="53">
        <f>B302+1</f>
        <v>45048</v>
      </c>
      <c r="C303" t="s" s="80">
        <f>E302</f>
      </c>
      <c r="D303" s="54">
        <f>IF(C303="",-5,C303)</f>
        <v>-5</v>
      </c>
      <c r="E303" t="s" s="55">
        <f>IF(T303="","",IF(T303=0,C303,IF(T303=1,(C303*C$7),IF(T303=2,(C303*C$6),IF(T303=3,(C303*C$5),IF(T303=4,AVERAGE((C303*C$5),(C303*C$5),(C303*C$5),(C303*C$5),(C303-C$4)),IF(T303=5,(C303-C$4),IF(T303=6,(C303-1.5*C$4),"blue"))))))))</f>
      </c>
      <c r="F303" t="s" s="56">
        <f>IF(H303="","",IF(B$6="Dry",ROUND(E303/B$3*B$8,3)&amp;" grams",IF(B$6="Liquid",ROUND(E303/B$3*B$7,2)&amp;" ml","Error")))</f>
      </c>
      <c r="G303" t="s" s="57">
        <f>IF(T303="","",(C303-E303)/C303)</f>
      </c>
      <c r="H303" s="64"/>
      <c r="I303" s="65"/>
      <c r="J303" s="65"/>
      <c r="K303" s="65"/>
      <c r="L303" s="66"/>
      <c r="M303" s="64"/>
      <c r="N303" s="65"/>
      <c r="O303" s="65"/>
      <c r="P303" s="65"/>
      <c r="Q303" s="66"/>
      <c r="R303" t="s" s="61">
        <f>IF(H303="","",SUM(H303:Q303))</f>
      </c>
      <c r="S303" s="62">
        <f>IF(R303="",-5,AVERAGE((B$2-E303)/B$2*100,R303))</f>
        <v>-5</v>
      </c>
      <c r="T303" t="s" s="63">
        <f>IF(R303="","",IF(R303&gt;89,6,IF(R303&gt;79,5,IF(R303&gt;69,4,IF(R303&gt;54,3,IF(R303&gt;39,2,IF(R303&gt;29,1,0)))))))</f>
      </c>
    </row>
    <row r="304" ht="15" customHeight="1">
      <c r="A304" s="52">
        <f>A303+1</f>
        <v>293</v>
      </c>
      <c r="B304" s="53">
        <f>B303+1</f>
        <v>45049</v>
      </c>
      <c r="C304" t="s" s="80">
        <f>E303</f>
      </c>
      <c r="D304" s="54">
        <f>IF(C304="",-5,C304)</f>
        <v>-5</v>
      </c>
      <c r="E304" t="s" s="55">
        <f>IF(T304="","",IF(T304=0,C304,IF(T304=1,(C304*C$7),IF(T304=2,(C304*C$6),IF(T304=3,(C304*C$5),IF(T304=4,AVERAGE((C304*C$5),(C304*C$5),(C304*C$5),(C304*C$5),(C304-C$4)),IF(T304=5,(C304-C$4),IF(T304=6,(C304-1.5*C$4),"blue"))))))))</f>
      </c>
      <c r="F304" t="s" s="56">
        <f>IF(H304="","",IF(B$6="Dry",ROUND(E304/B$3*B$8,3)&amp;" grams",IF(B$6="Liquid",ROUND(E304/B$3*B$7,2)&amp;" ml","Error")))</f>
      </c>
      <c r="G304" t="s" s="57">
        <f>IF(T304="","",(C304-E304)/C304)</f>
      </c>
      <c r="H304" s="64"/>
      <c r="I304" s="65"/>
      <c r="J304" s="65"/>
      <c r="K304" s="65"/>
      <c r="L304" s="66"/>
      <c r="M304" s="64"/>
      <c r="N304" s="65"/>
      <c r="O304" s="65"/>
      <c r="P304" s="65"/>
      <c r="Q304" s="66"/>
      <c r="R304" t="s" s="61">
        <f>IF(H304="","",SUM(H304:Q304))</f>
      </c>
      <c r="S304" s="62">
        <f>IF(R304="",-5,AVERAGE((B$2-E304)/B$2*100,R304))</f>
        <v>-5</v>
      </c>
      <c r="T304" t="s" s="63">
        <f>IF(R304="","",IF(R304&gt;89,6,IF(R304&gt;79,5,IF(R304&gt;69,4,IF(R304&gt;54,3,IF(R304&gt;39,2,IF(R304&gt;29,1,0)))))))</f>
      </c>
    </row>
    <row r="305" ht="15" customHeight="1">
      <c r="A305" s="67">
        <f>A304+1</f>
        <v>294</v>
      </c>
      <c r="B305" s="68">
        <f>B304+1</f>
        <v>45050</v>
      </c>
      <c r="C305" t="s" s="69">
        <f>E304</f>
      </c>
      <c r="D305" s="70">
        <f>IF(C305="",-5,C305)</f>
        <v>-5</v>
      </c>
      <c r="E305" t="s" s="71">
        <f>IF(T305="","",IF(T305=0,C305,IF(T305=1,(C305*C$7),IF(T305=2,(C305*C$6),IF(T305=3,(C305*C$5),IF(T305=4,AVERAGE((C305*C$5),(C305*C$5),(C305*C$5),(C305*C$5),(C305-C$4)),IF(T305=5,(C305-C$4),IF(T305=6,(C305-1.5*C$4),"blue"))))))))</f>
      </c>
      <c r="F305" t="s" s="72">
        <f>IF(H305="","",IF(B$6="Dry",ROUND(E305/B$3*B$8,3)&amp;" grams",IF(B$6="Liquid",ROUND(E305/B$3*B$7,2)&amp;" ml","Error")))</f>
      </c>
      <c r="G305" t="s" s="73">
        <f>IF(T305="","",(C305-E305)/C305)</f>
      </c>
      <c r="H305" s="74"/>
      <c r="I305" s="75"/>
      <c r="J305" s="75"/>
      <c r="K305" s="75"/>
      <c r="L305" s="76"/>
      <c r="M305" s="74"/>
      <c r="N305" s="75"/>
      <c r="O305" s="75"/>
      <c r="P305" s="75"/>
      <c r="Q305" s="76"/>
      <c r="R305" t="s" s="77">
        <f>IF(H305="","",SUM(H305:Q305))</f>
      </c>
      <c r="S305" s="78">
        <f>IF(R305="",-5,AVERAGE((B$2-E305)/B$2*100,R305))</f>
        <v>-5</v>
      </c>
      <c r="T305" t="s" s="79">
        <f>IF(R305="","",IF(R305&gt;89,6,IF(R305&gt;79,5,IF(R305&gt;69,4,IF(R305&gt;54,3,IF(R305&gt;39,2,IF(R305&gt;29,1,0)))))))</f>
      </c>
    </row>
    <row r="306" ht="15" customHeight="1">
      <c r="A306" s="52">
        <f>A305+1</f>
        <v>295</v>
      </c>
      <c r="B306" s="53">
        <f>B305+1</f>
        <v>45051</v>
      </c>
      <c r="C306" t="s" s="80">
        <f>E305</f>
      </c>
      <c r="D306" s="54">
        <f>IF(C306="",-5,C306)</f>
        <v>-5</v>
      </c>
      <c r="E306" t="s" s="55">
        <f>IF(T306="","",IF(T306=0,C306,IF(T306=1,(C306*C$7),IF(T306=2,(C306*C$6),IF(T306=3,(C306*C$5),IF(T306=4,AVERAGE((C306*C$5),(C306*C$5),(C306*C$5),(C306*C$5),(C306-C$4)),IF(T306=5,(C306-C$4),IF(T306=6,(C306-1.5*C$4),"blue"))))))))</f>
      </c>
      <c r="F306" t="s" s="56">
        <f>IF(H306="","",IF(B$6="Dry",ROUND(E306/B$3*B$8,3)&amp;" grams",IF(B$6="Liquid",ROUND(E306/B$3*B$7,2)&amp;" ml","Error")))</f>
      </c>
      <c r="G306" t="s" s="57">
        <f>IF(T306="","",(C306-E306)/C306)</f>
      </c>
      <c r="H306" s="64"/>
      <c r="I306" s="65"/>
      <c r="J306" s="65"/>
      <c r="K306" s="65"/>
      <c r="L306" s="66"/>
      <c r="M306" s="64"/>
      <c r="N306" s="65"/>
      <c r="O306" s="65"/>
      <c r="P306" s="65"/>
      <c r="Q306" s="66"/>
      <c r="R306" t="s" s="61">
        <f>IF(H306="","",SUM(H306:Q306))</f>
      </c>
      <c r="S306" s="62">
        <f>IF(R306="",-5,AVERAGE((B$2-E306)/B$2*100,R306))</f>
        <v>-5</v>
      </c>
      <c r="T306" t="s" s="63">
        <f>IF(R306="","",IF(R306&gt;89,6,IF(R306&gt;79,5,IF(R306&gt;69,4,IF(R306&gt;54,3,IF(R306&gt;39,2,IF(R306&gt;29,1,0)))))))</f>
      </c>
    </row>
    <row r="307" ht="15" customHeight="1">
      <c r="A307" s="52">
        <f>A306+1</f>
        <v>296</v>
      </c>
      <c r="B307" s="53">
        <f>B306+1</f>
        <v>45052</v>
      </c>
      <c r="C307" t="s" s="80">
        <f>E306</f>
      </c>
      <c r="D307" s="54">
        <f>IF(C307="",-5,C307)</f>
        <v>-5</v>
      </c>
      <c r="E307" t="s" s="55">
        <f>IF(T307="","",IF(T307=0,C307,IF(T307=1,(C307*C$7),IF(T307=2,(C307*C$6),IF(T307=3,(C307*C$5),IF(T307=4,AVERAGE((C307*C$5),(C307*C$5),(C307*C$5),(C307*C$5),(C307-C$4)),IF(T307=5,(C307-C$4),IF(T307=6,(C307-1.5*C$4),"blue"))))))))</f>
      </c>
      <c r="F307" t="s" s="56">
        <f>IF(H307="","",IF(B$6="Dry",ROUND(E307/B$3*B$8,3)&amp;" grams",IF(B$6="Liquid",ROUND(E307/B$3*B$7,2)&amp;" ml","Error")))</f>
      </c>
      <c r="G307" t="s" s="57">
        <f>IF(T307="","",(C307-E307)/C307)</f>
      </c>
      <c r="H307" s="64"/>
      <c r="I307" s="65"/>
      <c r="J307" s="65"/>
      <c r="K307" s="65"/>
      <c r="L307" s="66"/>
      <c r="M307" s="64"/>
      <c r="N307" s="65"/>
      <c r="O307" s="65"/>
      <c r="P307" s="65"/>
      <c r="Q307" s="66"/>
      <c r="R307" t="s" s="61">
        <f>IF(H307="","",SUM(H307:Q307))</f>
      </c>
      <c r="S307" s="62">
        <f>IF(R307="",-5,AVERAGE((B$2-E307)/B$2*100,R307))</f>
        <v>-5</v>
      </c>
      <c r="T307" t="s" s="63">
        <f>IF(R307="","",IF(R307&gt;89,6,IF(R307&gt;79,5,IF(R307&gt;69,4,IF(R307&gt;54,3,IF(R307&gt;39,2,IF(R307&gt;29,1,0)))))))</f>
      </c>
    </row>
    <row r="308" ht="15" customHeight="1">
      <c r="A308" s="67">
        <f>A307+1</f>
        <v>297</v>
      </c>
      <c r="B308" s="68">
        <f>B307+1</f>
        <v>45053</v>
      </c>
      <c r="C308" t="s" s="69">
        <f>E307</f>
      </c>
      <c r="D308" s="70">
        <f>IF(C308="",-5,C308)</f>
        <v>-5</v>
      </c>
      <c r="E308" t="s" s="71">
        <f>IF(T308="","",IF(T308=0,C308,IF(T308=1,(C308*C$7),IF(T308=2,(C308*C$6),IF(T308=3,(C308*C$5),IF(T308=4,AVERAGE((C308*C$5),(C308*C$5),(C308*C$5),(C308*C$5),(C308-C$4)),IF(T308=5,(C308-C$4),IF(T308=6,(C308-1.5*C$4),"blue"))))))))</f>
      </c>
      <c r="F308" t="s" s="72">
        <f>IF(H308="","",IF(B$6="Dry",ROUND(E308/B$3*B$8,3)&amp;" grams",IF(B$6="Liquid",ROUND(E308/B$3*B$7,2)&amp;" ml","Error")))</f>
      </c>
      <c r="G308" t="s" s="73">
        <f>IF(T308="","",(C308-E308)/C308)</f>
      </c>
      <c r="H308" s="74"/>
      <c r="I308" s="75"/>
      <c r="J308" s="75"/>
      <c r="K308" s="75"/>
      <c r="L308" s="76"/>
      <c r="M308" s="74"/>
      <c r="N308" s="75"/>
      <c r="O308" s="75"/>
      <c r="P308" s="75"/>
      <c r="Q308" s="76"/>
      <c r="R308" t="s" s="77">
        <f>IF(H308="","",SUM(H308:Q308))</f>
      </c>
      <c r="S308" s="78">
        <f>IF(R308="",-5,AVERAGE((B$2-E308)/B$2*100,R308))</f>
        <v>-5</v>
      </c>
      <c r="T308" t="s" s="79">
        <f>IF(R308="","",IF(R308&gt;89,6,IF(R308&gt;79,5,IF(R308&gt;69,4,IF(R308&gt;54,3,IF(R308&gt;39,2,IF(R308&gt;29,1,0)))))))</f>
      </c>
    </row>
    <row r="309" ht="15" customHeight="1">
      <c r="A309" s="52">
        <f>A308+1</f>
        <v>298</v>
      </c>
      <c r="B309" s="53">
        <f>B308+1</f>
        <v>45054</v>
      </c>
      <c r="C309" t="s" s="80">
        <f>E308</f>
      </c>
      <c r="D309" s="54">
        <f>IF(C309="",-5,C309)</f>
        <v>-5</v>
      </c>
      <c r="E309" t="s" s="55">
        <f>IF(T309="","",IF(T309=0,C309,IF(T309=1,(C309*C$7),IF(T309=2,(C309*C$6),IF(T309=3,(C309*C$5),IF(T309=4,AVERAGE((C309*C$5),(C309*C$5),(C309*C$5),(C309*C$5),(C309-C$4)),IF(T309=5,(C309-C$4),IF(T309=6,(C309-1.5*C$4),"blue"))))))))</f>
      </c>
      <c r="F309" t="s" s="56">
        <f>IF(H309="","",IF(B$6="Dry",ROUND(E309/B$3*B$8,3)&amp;" grams",IF(B$6="Liquid",ROUND(E309/B$3*B$7,2)&amp;" ml","Error")))</f>
      </c>
      <c r="G309" t="s" s="57">
        <f>IF(T309="","",(C309-E309)/C309)</f>
      </c>
      <c r="H309" s="64"/>
      <c r="I309" s="65"/>
      <c r="J309" s="65"/>
      <c r="K309" s="65"/>
      <c r="L309" s="66"/>
      <c r="M309" s="64"/>
      <c r="N309" s="65"/>
      <c r="O309" s="65"/>
      <c r="P309" s="65"/>
      <c r="Q309" s="66"/>
      <c r="R309" t="s" s="61">
        <f>IF(H309="","",SUM(H309:Q309))</f>
      </c>
      <c r="S309" s="62">
        <f>IF(R309="",-5,AVERAGE((B$2-E309)/B$2*100,R309))</f>
        <v>-5</v>
      </c>
      <c r="T309" t="s" s="63">
        <f>IF(R309="","",IF(R309&gt;89,6,IF(R309&gt;79,5,IF(R309&gt;69,4,IF(R309&gt;54,3,IF(R309&gt;39,2,IF(R309&gt;29,1,0)))))))</f>
      </c>
    </row>
    <row r="310" ht="15" customHeight="1">
      <c r="A310" s="52">
        <f>A309+1</f>
        <v>299</v>
      </c>
      <c r="B310" s="53">
        <f>B309+1</f>
        <v>45055</v>
      </c>
      <c r="C310" t="s" s="80">
        <f>E309</f>
      </c>
      <c r="D310" s="54">
        <f>IF(C310="",-5,C310)</f>
        <v>-5</v>
      </c>
      <c r="E310" t="s" s="55">
        <f>IF(T310="","",IF(T310=0,C310,IF(T310=1,(C310*C$7),IF(T310=2,(C310*C$6),IF(T310=3,(C310*C$5),IF(T310=4,AVERAGE((C310*C$5),(C310*C$5),(C310*C$5),(C310*C$5),(C310-C$4)),IF(T310=5,(C310-C$4),IF(T310=6,(C310-1.5*C$4),"blue"))))))))</f>
      </c>
      <c r="F310" t="s" s="56">
        <f>IF(H310="","",IF(B$6="Dry",ROUND(E310/B$3*B$8,3)&amp;" grams",IF(B$6="Liquid",ROUND(E310/B$3*B$7,2)&amp;" ml","Error")))</f>
      </c>
      <c r="G310" t="s" s="57">
        <f>IF(T310="","",(C310-E310)/C310)</f>
      </c>
      <c r="H310" s="64"/>
      <c r="I310" s="65"/>
      <c r="J310" s="65"/>
      <c r="K310" s="65"/>
      <c r="L310" s="66"/>
      <c r="M310" s="64"/>
      <c r="N310" s="65"/>
      <c r="O310" s="65"/>
      <c r="P310" s="65"/>
      <c r="Q310" s="66"/>
      <c r="R310" t="s" s="61">
        <f>IF(H310="","",SUM(H310:Q310))</f>
      </c>
      <c r="S310" s="62">
        <f>IF(R310="",-5,AVERAGE((B$2-E310)/B$2*100,R310))</f>
        <v>-5</v>
      </c>
      <c r="T310" t="s" s="63">
        <f>IF(R310="","",IF(R310&gt;89,6,IF(R310&gt;79,5,IF(R310&gt;69,4,IF(R310&gt;54,3,IF(R310&gt;39,2,IF(R310&gt;29,1,0)))))))</f>
      </c>
    </row>
    <row r="311" ht="15" customHeight="1">
      <c r="A311" s="67">
        <f>A310+1</f>
        <v>300</v>
      </c>
      <c r="B311" s="68">
        <f>B310+1</f>
        <v>45056</v>
      </c>
      <c r="C311" t="s" s="69">
        <f>E310</f>
      </c>
      <c r="D311" s="70">
        <f>IF(C311="",-5,C311)</f>
        <v>-5</v>
      </c>
      <c r="E311" t="s" s="71">
        <f>IF(T311="","",IF(T311=0,C311,IF(T311=1,(C311*C$7),IF(T311=2,(C311*C$6),IF(T311=3,(C311*C$5),IF(T311=4,AVERAGE((C311*C$5),(C311*C$5),(C311*C$5),(C311*C$5),(C311-C$4)),IF(T311=5,(C311-C$4),IF(T311=6,(C311-1.5*C$4),"blue"))))))))</f>
      </c>
      <c r="F311" t="s" s="72">
        <f>IF(H311="","",IF(B$6="Dry",ROUND(E311/B$3*B$8,3)&amp;" grams",IF(B$6="Liquid",ROUND(E311/B$3*B$7,2)&amp;" ml","Error")))</f>
      </c>
      <c r="G311" t="s" s="73">
        <f>IF(T311="","",(C311-E311)/C311)</f>
      </c>
      <c r="H311" s="74"/>
      <c r="I311" s="75"/>
      <c r="J311" s="75"/>
      <c r="K311" s="75"/>
      <c r="L311" s="76"/>
      <c r="M311" s="74"/>
      <c r="N311" s="75"/>
      <c r="O311" s="75"/>
      <c r="P311" s="75"/>
      <c r="Q311" s="76"/>
      <c r="R311" t="s" s="77">
        <f>IF(H311="","",SUM(H311:Q311))</f>
      </c>
      <c r="S311" s="78">
        <f>IF(R311="",-5,AVERAGE((B$2-E311)/B$2*100,R311))</f>
        <v>-5</v>
      </c>
      <c r="T311" t="s" s="79">
        <f>IF(R311="","",IF(R311&gt;89,6,IF(R311&gt;79,5,IF(R311&gt;69,4,IF(R311&gt;54,3,IF(R311&gt;39,2,IF(R311&gt;29,1,0)))))))</f>
      </c>
    </row>
    <row r="312" ht="15" customHeight="1">
      <c r="A312" s="52">
        <f>A311+1</f>
        <v>301</v>
      </c>
      <c r="B312" s="53">
        <f>B311+1</f>
        <v>45057</v>
      </c>
      <c r="C312" t="s" s="80">
        <f>E311</f>
      </c>
      <c r="D312" s="54">
        <f>IF(C312="",-5,C312)</f>
        <v>-5</v>
      </c>
      <c r="E312" t="s" s="55">
        <f>IF(T312="","",IF(T312=0,C312,IF(T312=1,(C312*C$7),IF(T312=2,(C312*C$6),IF(T312=3,(C312*C$5),IF(T312=4,AVERAGE((C312*C$5),(C312*C$5),(C312*C$5),(C312*C$5),(C312-C$4)),IF(T312=5,(C312-C$4),IF(T312=6,(C312-1.5*C$4),"blue"))))))))</f>
      </c>
      <c r="F312" t="s" s="56">
        <f>IF(H312="","",IF(B$6="Dry",ROUND(E312/B$3*B$8,3)&amp;" grams",IF(B$6="Liquid",ROUND(E312/B$3*B$7,2)&amp;" ml","Error")))</f>
      </c>
      <c r="G312" t="s" s="57">
        <f>IF(T312="","",(C312-E312)/C312)</f>
      </c>
      <c r="H312" s="64"/>
      <c r="I312" s="65"/>
      <c r="J312" s="65"/>
      <c r="K312" s="65"/>
      <c r="L312" s="66"/>
      <c r="M312" s="64"/>
      <c r="N312" s="65"/>
      <c r="O312" s="65"/>
      <c r="P312" s="65"/>
      <c r="Q312" s="66"/>
      <c r="R312" t="s" s="61">
        <f>IF(H312="","",SUM(H312:Q312))</f>
      </c>
      <c r="S312" s="62">
        <f>IF(R312="",-5,AVERAGE((B$2-E312)/B$2*100,R312))</f>
        <v>-5</v>
      </c>
      <c r="T312" t="s" s="63">
        <f>IF(R312="","",IF(R312&gt;89,6,IF(R312&gt;79,5,IF(R312&gt;69,4,IF(R312&gt;54,3,IF(R312&gt;39,2,IF(R312&gt;29,1,0)))))))</f>
      </c>
    </row>
    <row r="313" ht="15" customHeight="1">
      <c r="A313" s="52">
        <f>A312+1</f>
        <v>302</v>
      </c>
      <c r="B313" s="53">
        <f>B312+1</f>
        <v>45058</v>
      </c>
      <c r="C313" t="s" s="80">
        <f>E312</f>
      </c>
      <c r="D313" s="54">
        <f>IF(C313="",-5,C313)</f>
        <v>-5</v>
      </c>
      <c r="E313" t="s" s="55">
        <f>IF(T313="","",IF(T313=0,C313,IF(T313=1,(C313*C$7),IF(T313=2,(C313*C$6),IF(T313=3,(C313*C$5),IF(T313=4,AVERAGE((C313*C$5),(C313*C$5),(C313*C$5),(C313*C$5),(C313-C$4)),IF(T313=5,(C313-C$4),IF(T313=6,(C313-1.5*C$4),"blue"))))))))</f>
      </c>
      <c r="F313" t="s" s="56">
        <f>IF(H313="","",IF(B$6="Dry",ROUND(E313/B$3*B$8,3)&amp;" grams",IF(B$6="Liquid",ROUND(E313/B$3*B$7,2)&amp;" ml","Error")))</f>
      </c>
      <c r="G313" t="s" s="57">
        <f>IF(T313="","",(C313-E313)/C313)</f>
      </c>
      <c r="H313" s="64"/>
      <c r="I313" s="65"/>
      <c r="J313" s="65"/>
      <c r="K313" s="65"/>
      <c r="L313" s="66"/>
      <c r="M313" s="64"/>
      <c r="N313" s="65"/>
      <c r="O313" s="65"/>
      <c r="P313" s="65"/>
      <c r="Q313" s="66"/>
      <c r="R313" t="s" s="61">
        <f>IF(H313="","",SUM(H313:Q313))</f>
      </c>
      <c r="S313" s="62">
        <f>IF(R313="",-5,AVERAGE((B$2-E313)/B$2*100,R313))</f>
        <v>-5</v>
      </c>
      <c r="T313" t="s" s="63">
        <f>IF(R313="","",IF(R313&gt;89,6,IF(R313&gt;79,5,IF(R313&gt;69,4,IF(R313&gt;54,3,IF(R313&gt;39,2,IF(R313&gt;29,1,0)))))))</f>
      </c>
    </row>
    <row r="314" ht="15" customHeight="1">
      <c r="A314" s="67">
        <f>A313+1</f>
        <v>303</v>
      </c>
      <c r="B314" s="68">
        <f>B313+1</f>
        <v>45059</v>
      </c>
      <c r="C314" t="s" s="69">
        <f>E313</f>
      </c>
      <c r="D314" s="70">
        <f>IF(C314="",-5,C314)</f>
        <v>-5</v>
      </c>
      <c r="E314" t="s" s="71">
        <f>IF(T314="","",IF(T314=0,C314,IF(T314=1,(C314*C$7),IF(T314=2,(C314*C$6),IF(T314=3,(C314*C$5),IF(T314=4,AVERAGE((C314*C$5),(C314*C$5),(C314*C$5),(C314*C$5),(C314-C$4)),IF(T314=5,(C314-C$4),IF(T314=6,(C314-1.5*C$4),"blue"))))))))</f>
      </c>
      <c r="F314" t="s" s="72">
        <f>IF(H314="","",IF(B$6="Dry",ROUND(E314/B$3*B$8,3)&amp;" grams",IF(B$6="Liquid",ROUND(E314/B$3*B$7,2)&amp;" ml","Error")))</f>
      </c>
      <c r="G314" t="s" s="73">
        <f>IF(T314="","",(C314-E314)/C314)</f>
      </c>
      <c r="H314" s="74"/>
      <c r="I314" s="75"/>
      <c r="J314" s="75"/>
      <c r="K314" s="75"/>
      <c r="L314" s="76"/>
      <c r="M314" s="74"/>
      <c r="N314" s="75"/>
      <c r="O314" s="75"/>
      <c r="P314" s="75"/>
      <c r="Q314" s="76"/>
      <c r="R314" t="s" s="77">
        <f>IF(H314="","",SUM(H314:Q314))</f>
      </c>
      <c r="S314" s="78">
        <f>IF(R314="",-5,AVERAGE((B$2-E314)/B$2*100,R314))</f>
        <v>-5</v>
      </c>
      <c r="T314" t="s" s="79">
        <f>IF(R314="","",IF(R314&gt;89,6,IF(R314&gt;79,5,IF(R314&gt;69,4,IF(R314&gt;54,3,IF(R314&gt;39,2,IF(R314&gt;29,1,0)))))))</f>
      </c>
    </row>
    <row r="315" ht="15" customHeight="1">
      <c r="A315" s="52">
        <f>A314+1</f>
        <v>304</v>
      </c>
      <c r="B315" s="53">
        <f>B314+1</f>
        <v>45060</v>
      </c>
      <c r="C315" t="s" s="80">
        <f>E314</f>
      </c>
      <c r="D315" s="54">
        <f>IF(C315="",-5,C315)</f>
        <v>-5</v>
      </c>
      <c r="E315" t="s" s="55">
        <f>IF(T315="","",IF(T315=0,C315,IF(T315=1,(C315*C$7),IF(T315=2,(C315*C$6),IF(T315=3,(C315*C$5),IF(T315=4,AVERAGE((C315*C$5),(C315*C$5),(C315*C$5),(C315*C$5),(C315-C$4)),IF(T315=5,(C315-C$4),IF(T315=6,(C315-1.5*C$4),"blue"))))))))</f>
      </c>
      <c r="F315" t="s" s="56">
        <f>IF(H315="","",IF(B$6="Dry",ROUND(E315/B$3*B$8,3)&amp;" grams",IF(B$6="Liquid",ROUND(E315/B$3*B$7,2)&amp;" ml","Error")))</f>
      </c>
      <c r="G315" t="s" s="57">
        <f>IF(T315="","",(C315-E315)/C315)</f>
      </c>
      <c r="H315" s="64"/>
      <c r="I315" s="65"/>
      <c r="J315" s="65"/>
      <c r="K315" s="65"/>
      <c r="L315" s="66"/>
      <c r="M315" s="64"/>
      <c r="N315" s="65"/>
      <c r="O315" s="65"/>
      <c r="P315" s="65"/>
      <c r="Q315" s="66"/>
      <c r="R315" t="s" s="61">
        <f>IF(H315="","",SUM(H315:Q315))</f>
      </c>
      <c r="S315" s="62">
        <f>IF(R315="",-5,AVERAGE((B$2-E315)/B$2*100,R315))</f>
        <v>-5</v>
      </c>
      <c r="T315" t="s" s="63">
        <f>IF(R315="","",IF(R315&gt;89,6,IF(R315&gt;79,5,IF(R315&gt;69,4,IF(R315&gt;54,3,IF(R315&gt;39,2,IF(R315&gt;29,1,0)))))))</f>
      </c>
    </row>
    <row r="316" ht="15" customHeight="1">
      <c r="A316" s="52">
        <f>A315+1</f>
        <v>305</v>
      </c>
      <c r="B316" s="53">
        <f>B315+1</f>
        <v>45061</v>
      </c>
      <c r="C316" t="s" s="80">
        <f>E315</f>
      </c>
      <c r="D316" s="54">
        <f>IF(C316="",-5,C316)</f>
        <v>-5</v>
      </c>
      <c r="E316" t="s" s="55">
        <f>IF(T316="","",IF(T316=0,C316,IF(T316=1,(C316*C$7),IF(T316=2,(C316*C$6),IF(T316=3,(C316*C$5),IF(T316=4,AVERAGE((C316*C$5),(C316*C$5),(C316*C$5),(C316*C$5),(C316-C$4)),IF(T316=5,(C316-C$4),IF(T316=6,(C316-1.5*C$4),"blue"))))))))</f>
      </c>
      <c r="F316" t="s" s="56">
        <f>IF(H316="","",IF(B$6="Dry",ROUND(E316/B$3*B$8,3)&amp;" grams",IF(B$6="Liquid",ROUND(E316/B$3*B$7,2)&amp;" ml","Error")))</f>
      </c>
      <c r="G316" t="s" s="57">
        <f>IF(T316="","",(C316-E316)/C316)</f>
      </c>
      <c r="H316" s="64"/>
      <c r="I316" s="65"/>
      <c r="J316" s="65"/>
      <c r="K316" s="65"/>
      <c r="L316" s="66"/>
      <c r="M316" s="64"/>
      <c r="N316" s="65"/>
      <c r="O316" s="65"/>
      <c r="P316" s="65"/>
      <c r="Q316" s="66"/>
      <c r="R316" t="s" s="61">
        <f>IF(H316="","",SUM(H316:Q316))</f>
      </c>
      <c r="S316" s="62">
        <f>IF(R316="",-5,AVERAGE((B$2-E316)/B$2*100,R316))</f>
        <v>-5</v>
      </c>
      <c r="T316" t="s" s="63">
        <f>IF(R316="","",IF(R316&gt;89,6,IF(R316&gt;79,5,IF(R316&gt;69,4,IF(R316&gt;54,3,IF(R316&gt;39,2,IF(R316&gt;29,1,0)))))))</f>
      </c>
    </row>
    <row r="317" ht="15" customHeight="1">
      <c r="A317" s="67">
        <f>A316+1</f>
        <v>306</v>
      </c>
      <c r="B317" s="68">
        <f>B316+1</f>
        <v>45062</v>
      </c>
      <c r="C317" t="s" s="69">
        <f>E316</f>
      </c>
      <c r="D317" s="70">
        <f>IF(C317="",-5,C317)</f>
        <v>-5</v>
      </c>
      <c r="E317" t="s" s="71">
        <f>IF(T317="","",IF(T317=0,C317,IF(T317=1,(C317*C$7),IF(T317=2,(C317*C$6),IF(T317=3,(C317*C$5),IF(T317=4,AVERAGE((C317*C$5),(C317*C$5),(C317*C$5),(C317*C$5),(C317-C$4)),IF(T317=5,(C317-C$4),IF(T317=6,(C317-1.5*C$4),"blue"))))))))</f>
      </c>
      <c r="F317" t="s" s="72">
        <f>IF(H317="","",IF(B$6="Dry",ROUND(E317/B$3*B$8,3)&amp;" grams",IF(B$6="Liquid",ROUND(E317/B$3*B$7,2)&amp;" ml","Error")))</f>
      </c>
      <c r="G317" t="s" s="73">
        <f>IF(T317="","",(C317-E317)/C317)</f>
      </c>
      <c r="H317" s="74"/>
      <c r="I317" s="75"/>
      <c r="J317" s="75"/>
      <c r="K317" s="75"/>
      <c r="L317" s="76"/>
      <c r="M317" s="74"/>
      <c r="N317" s="75"/>
      <c r="O317" s="75"/>
      <c r="P317" s="75"/>
      <c r="Q317" s="76"/>
      <c r="R317" t="s" s="77">
        <f>IF(H317="","",SUM(H317:Q317))</f>
      </c>
      <c r="S317" s="78">
        <f>IF(R317="",-5,AVERAGE((B$2-E317)/B$2*100,R317))</f>
        <v>-5</v>
      </c>
      <c r="T317" t="s" s="79">
        <f>IF(R317="","",IF(R317&gt;89,6,IF(R317&gt;79,5,IF(R317&gt;69,4,IF(R317&gt;54,3,IF(R317&gt;39,2,IF(R317&gt;29,1,0)))))))</f>
      </c>
    </row>
    <row r="318" ht="15" customHeight="1">
      <c r="A318" s="52">
        <f>A317+1</f>
        <v>307</v>
      </c>
      <c r="B318" s="53">
        <f>B317+1</f>
        <v>45063</v>
      </c>
      <c r="C318" t="s" s="80">
        <f>E317</f>
      </c>
      <c r="D318" s="54">
        <f>IF(C318="",-5,C318)</f>
        <v>-5</v>
      </c>
      <c r="E318" t="s" s="55">
        <f>IF(T318="","",IF(T318=0,C318,IF(T318=1,(C318*C$7),IF(T318=2,(C318*C$6),IF(T318=3,(C318*C$5),IF(T318=4,AVERAGE((C318*C$5),(C318*C$5),(C318*C$5),(C318*C$5),(C318-C$4)),IF(T318=5,(C318-C$4),IF(T318=6,(C318-1.5*C$4),"blue"))))))))</f>
      </c>
      <c r="F318" t="s" s="56">
        <f>IF(H318="","",IF(B$6="Dry",ROUND(E318/B$3*B$8,3)&amp;" grams",IF(B$6="Liquid",ROUND(E318/B$3*B$7,2)&amp;" ml","Error")))</f>
      </c>
      <c r="G318" t="s" s="57">
        <f>IF(T318="","",(C318-E318)/C318)</f>
      </c>
      <c r="H318" s="64"/>
      <c r="I318" s="65"/>
      <c r="J318" s="65"/>
      <c r="K318" s="65"/>
      <c r="L318" s="66"/>
      <c r="M318" s="64"/>
      <c r="N318" s="65"/>
      <c r="O318" s="65"/>
      <c r="P318" s="65"/>
      <c r="Q318" s="66"/>
      <c r="R318" t="s" s="61">
        <f>IF(H318="","",SUM(H318:Q318))</f>
      </c>
      <c r="S318" s="62">
        <f>IF(R318="",-5,AVERAGE((B$2-E318)/B$2*100,R318))</f>
        <v>-5</v>
      </c>
      <c r="T318" t="s" s="63">
        <f>IF(R318="","",IF(R318&gt;89,6,IF(R318&gt;79,5,IF(R318&gt;69,4,IF(R318&gt;54,3,IF(R318&gt;39,2,IF(R318&gt;29,1,0)))))))</f>
      </c>
    </row>
    <row r="319" ht="15" customHeight="1">
      <c r="A319" s="52">
        <f>A318+1</f>
        <v>308</v>
      </c>
      <c r="B319" s="53">
        <f>B318+1</f>
        <v>45064</v>
      </c>
      <c r="C319" t="s" s="80">
        <f>E318</f>
      </c>
      <c r="D319" s="54">
        <f>IF(C319="",-5,C319)</f>
        <v>-5</v>
      </c>
      <c r="E319" t="s" s="55">
        <f>IF(T319="","",IF(T319=0,C319,IF(T319=1,(C319*C$7),IF(T319=2,(C319*C$6),IF(T319=3,(C319*C$5),IF(T319=4,AVERAGE((C319*C$5),(C319*C$5),(C319*C$5),(C319*C$5),(C319-C$4)),IF(T319=5,(C319-C$4),IF(T319=6,(C319-1.5*C$4),"blue"))))))))</f>
      </c>
      <c r="F319" t="s" s="56">
        <f>IF(H319="","",IF(B$6="Dry",ROUND(E319/B$3*B$8,3)&amp;" grams",IF(B$6="Liquid",ROUND(E319/B$3*B$7,2)&amp;" ml","Error")))</f>
      </c>
      <c r="G319" t="s" s="57">
        <f>IF(T319="","",(C319-E319)/C319)</f>
      </c>
      <c r="H319" s="64"/>
      <c r="I319" s="65"/>
      <c r="J319" s="65"/>
      <c r="K319" s="65"/>
      <c r="L319" s="66"/>
      <c r="M319" s="64"/>
      <c r="N319" s="65"/>
      <c r="O319" s="65"/>
      <c r="P319" s="65"/>
      <c r="Q319" s="66"/>
      <c r="R319" t="s" s="61">
        <f>IF(H319="","",SUM(H319:Q319))</f>
      </c>
      <c r="S319" s="62">
        <f>IF(R319="",-5,AVERAGE((B$2-E319)/B$2*100,R319))</f>
        <v>-5</v>
      </c>
      <c r="T319" t="s" s="63">
        <f>IF(R319="","",IF(R319&gt;89,6,IF(R319&gt;79,5,IF(R319&gt;69,4,IF(R319&gt;54,3,IF(R319&gt;39,2,IF(R319&gt;29,1,0)))))))</f>
      </c>
    </row>
    <row r="320" ht="15" customHeight="1">
      <c r="A320" s="67">
        <f>A319+1</f>
        <v>309</v>
      </c>
      <c r="B320" s="68">
        <f>B319+1</f>
        <v>45065</v>
      </c>
      <c r="C320" t="s" s="69">
        <f>E319</f>
      </c>
      <c r="D320" s="70">
        <f>IF(C320="",-5,C320)</f>
        <v>-5</v>
      </c>
      <c r="E320" t="s" s="71">
        <f>IF(T320="","",IF(T320=0,C320,IF(T320=1,(C320*C$7),IF(T320=2,(C320*C$6),IF(T320=3,(C320*C$5),IF(T320=4,AVERAGE((C320*C$5),(C320*C$5),(C320*C$5),(C320*C$5),(C320-C$4)),IF(T320=5,(C320-C$4),IF(T320=6,(C320-1.5*C$4),"blue"))))))))</f>
      </c>
      <c r="F320" t="s" s="72">
        <f>IF(H320="","",IF(B$6="Dry",ROUND(E320/B$3*B$8,3)&amp;" grams",IF(B$6="Liquid",ROUND(E320/B$3*B$7,2)&amp;" ml","Error")))</f>
      </c>
      <c r="G320" t="s" s="73">
        <f>IF(T320="","",(C320-E320)/C320)</f>
      </c>
      <c r="H320" s="74"/>
      <c r="I320" s="75"/>
      <c r="J320" s="75"/>
      <c r="K320" s="75"/>
      <c r="L320" s="76"/>
      <c r="M320" s="74"/>
      <c r="N320" s="75"/>
      <c r="O320" s="75"/>
      <c r="P320" s="75"/>
      <c r="Q320" s="76"/>
      <c r="R320" t="s" s="77">
        <f>IF(H320="","",SUM(H320:Q320))</f>
      </c>
      <c r="S320" s="78">
        <f>IF(R320="",-5,AVERAGE((B$2-E320)/B$2*100,R320))</f>
        <v>-5</v>
      </c>
      <c r="T320" t="s" s="79">
        <f>IF(R320="","",IF(R320&gt;89,6,IF(R320&gt;79,5,IF(R320&gt;69,4,IF(R320&gt;54,3,IF(R320&gt;39,2,IF(R320&gt;29,1,0)))))))</f>
      </c>
    </row>
    <row r="321" ht="15" customHeight="1">
      <c r="A321" s="52">
        <f>A320+1</f>
        <v>310</v>
      </c>
      <c r="B321" s="53">
        <f>B320+1</f>
        <v>45066</v>
      </c>
      <c r="C321" t="s" s="80">
        <f>E320</f>
      </c>
      <c r="D321" s="54">
        <f>IF(C321="",-5,C321)</f>
        <v>-5</v>
      </c>
      <c r="E321" t="s" s="55">
        <f>IF(T321="","",IF(T321=0,C321,IF(T321=1,(C321*C$7),IF(T321=2,(C321*C$6),IF(T321=3,(C321*C$5),IF(T321=4,AVERAGE((C321*C$5),(C321*C$5),(C321*C$5),(C321*C$5),(C321-C$4)),IF(T321=5,(C321-C$4),IF(T321=6,(C321-1.5*C$4),"blue"))))))))</f>
      </c>
      <c r="F321" t="s" s="56">
        <f>IF(H321="","",IF(B$6="Dry",ROUND(E321/B$3*B$8,3)&amp;" grams",IF(B$6="Liquid",ROUND(E321/B$3*B$7,2)&amp;" ml","Error")))</f>
      </c>
      <c r="G321" t="s" s="57">
        <f>IF(T321="","",(C321-E321)/C321)</f>
      </c>
      <c r="H321" s="64"/>
      <c r="I321" s="65"/>
      <c r="J321" s="65"/>
      <c r="K321" s="65"/>
      <c r="L321" s="66"/>
      <c r="M321" s="64"/>
      <c r="N321" s="65"/>
      <c r="O321" s="65"/>
      <c r="P321" s="65"/>
      <c r="Q321" s="66"/>
      <c r="R321" t="s" s="61">
        <f>IF(H321="","",SUM(H321:Q321))</f>
      </c>
      <c r="S321" s="62">
        <f>IF(R321="",-5,AVERAGE((B$2-E321)/B$2*100,R321))</f>
        <v>-5</v>
      </c>
      <c r="T321" t="s" s="63">
        <f>IF(R321="","",IF(R321&gt;89,6,IF(R321&gt;79,5,IF(R321&gt;69,4,IF(R321&gt;54,3,IF(R321&gt;39,2,IF(R321&gt;29,1,0)))))))</f>
      </c>
    </row>
    <row r="322" ht="15" customHeight="1">
      <c r="A322" s="52">
        <f>A321+1</f>
        <v>311</v>
      </c>
      <c r="B322" s="53">
        <f>B321+1</f>
        <v>45067</v>
      </c>
      <c r="C322" t="s" s="80">
        <f>E321</f>
      </c>
      <c r="D322" s="54">
        <f>IF(C322="",-5,C322)</f>
        <v>-5</v>
      </c>
      <c r="E322" t="s" s="55">
        <f>IF(T322="","",IF(T322=0,C322,IF(T322=1,(C322*C$7),IF(T322=2,(C322*C$6),IF(T322=3,(C322*C$5),IF(T322=4,AVERAGE((C322*C$5),(C322*C$5),(C322*C$5),(C322*C$5),(C322-C$4)),IF(T322=5,(C322-C$4),IF(T322=6,(C322-1.5*C$4),"blue"))))))))</f>
      </c>
      <c r="F322" t="s" s="56">
        <f>IF(H322="","",IF(B$6="Dry",ROUND(E322/B$3*B$8,3)&amp;" grams",IF(B$6="Liquid",ROUND(E322/B$3*B$7,2)&amp;" ml","Error")))</f>
      </c>
      <c r="G322" t="s" s="57">
        <f>IF(T322="","",(C322-E322)/C322)</f>
      </c>
      <c r="H322" s="64"/>
      <c r="I322" s="65"/>
      <c r="J322" s="65"/>
      <c r="K322" s="65"/>
      <c r="L322" s="66"/>
      <c r="M322" s="64"/>
      <c r="N322" s="65"/>
      <c r="O322" s="65"/>
      <c r="P322" s="65"/>
      <c r="Q322" s="66"/>
      <c r="R322" t="s" s="61">
        <f>IF(H322="","",SUM(H322:Q322))</f>
      </c>
      <c r="S322" s="62">
        <f>IF(R322="",-5,AVERAGE((B$2-E322)/B$2*100,R322))</f>
        <v>-5</v>
      </c>
      <c r="T322" t="s" s="63">
        <f>IF(R322="","",IF(R322&gt;89,6,IF(R322&gt;79,5,IF(R322&gt;69,4,IF(R322&gt;54,3,IF(R322&gt;39,2,IF(R322&gt;29,1,0)))))))</f>
      </c>
    </row>
    <row r="323" ht="15" customHeight="1">
      <c r="A323" s="67">
        <f>A322+1</f>
        <v>312</v>
      </c>
      <c r="B323" s="68">
        <f>B322+1</f>
        <v>45068</v>
      </c>
      <c r="C323" t="s" s="69">
        <f>E322</f>
      </c>
      <c r="D323" s="70">
        <f>IF(C323="",-5,C323)</f>
        <v>-5</v>
      </c>
      <c r="E323" t="s" s="71">
        <f>IF(T323="","",IF(T323=0,C323,IF(T323=1,(C323*C$7),IF(T323=2,(C323*C$6),IF(T323=3,(C323*C$5),IF(T323=4,AVERAGE((C323*C$5),(C323*C$5),(C323*C$5),(C323*C$5),(C323-C$4)),IF(T323=5,(C323-C$4),IF(T323=6,(C323-1.5*C$4),"blue"))))))))</f>
      </c>
      <c r="F323" t="s" s="72">
        <f>IF(H323="","",IF(B$6="Dry",ROUND(E323/B$3*B$8,3)&amp;" grams",IF(B$6="Liquid",ROUND(E323/B$3*B$7,2)&amp;" ml","Error")))</f>
      </c>
      <c r="G323" t="s" s="73">
        <f>IF(T323="","",(C323-E323)/C323)</f>
      </c>
      <c r="H323" s="74"/>
      <c r="I323" s="75"/>
      <c r="J323" s="75"/>
      <c r="K323" s="75"/>
      <c r="L323" s="76"/>
      <c r="M323" s="74"/>
      <c r="N323" s="75"/>
      <c r="O323" s="75"/>
      <c r="P323" s="75"/>
      <c r="Q323" s="76"/>
      <c r="R323" t="s" s="77">
        <f>IF(H323="","",SUM(H323:Q323))</f>
      </c>
      <c r="S323" s="78">
        <f>IF(R323="",-5,AVERAGE((B$2-E323)/B$2*100,R323))</f>
        <v>-5</v>
      </c>
      <c r="T323" t="s" s="79">
        <f>IF(R323="","",IF(R323&gt;89,6,IF(R323&gt;79,5,IF(R323&gt;69,4,IF(R323&gt;54,3,IF(R323&gt;39,2,IF(R323&gt;29,1,0)))))))</f>
      </c>
    </row>
    <row r="324" ht="15" customHeight="1">
      <c r="A324" s="52">
        <f>A323+1</f>
        <v>313</v>
      </c>
      <c r="B324" s="53">
        <f>B323+1</f>
        <v>45069</v>
      </c>
      <c r="C324" t="s" s="80">
        <f>E323</f>
      </c>
      <c r="D324" s="54">
        <f>IF(C324="",-5,C324)</f>
        <v>-5</v>
      </c>
      <c r="E324" t="s" s="55">
        <f>IF(T324="","",IF(T324=0,C324,IF(T324=1,(C324*C$7),IF(T324=2,(C324*C$6),IF(T324=3,(C324*C$5),IF(T324=4,AVERAGE((C324*C$5),(C324*C$5),(C324*C$5),(C324*C$5),(C324-C$4)),IF(T324=5,(C324-C$4),IF(T324=6,(C324-1.5*C$4),"blue"))))))))</f>
      </c>
      <c r="F324" t="s" s="56">
        <f>IF(H324="","",IF(B$6="Dry",ROUND(E324/B$3*B$8,3)&amp;" grams",IF(B$6="Liquid",ROUND(E324/B$3*B$7,2)&amp;" ml","Error")))</f>
      </c>
      <c r="G324" t="s" s="57">
        <f>IF(T324="","",(C324-E324)/C324)</f>
      </c>
      <c r="H324" s="64"/>
      <c r="I324" s="65"/>
      <c r="J324" s="65"/>
      <c r="K324" s="65"/>
      <c r="L324" s="66"/>
      <c r="M324" s="64"/>
      <c r="N324" s="65"/>
      <c r="O324" s="65"/>
      <c r="P324" s="65"/>
      <c r="Q324" s="66"/>
      <c r="R324" t="s" s="61">
        <f>IF(H324="","",SUM(H324:Q324))</f>
      </c>
      <c r="S324" s="62">
        <f>IF(R324="",-5,AVERAGE((B$2-E324)/B$2*100,R324))</f>
        <v>-5</v>
      </c>
      <c r="T324" t="s" s="63">
        <f>IF(R324="","",IF(R324&gt;89,6,IF(R324&gt;79,5,IF(R324&gt;69,4,IF(R324&gt;54,3,IF(R324&gt;39,2,IF(R324&gt;29,1,0)))))))</f>
      </c>
    </row>
    <row r="325" ht="15" customHeight="1">
      <c r="A325" s="52">
        <f>A324+1</f>
        <v>314</v>
      </c>
      <c r="B325" s="53">
        <f>B324+1</f>
        <v>45070</v>
      </c>
      <c r="C325" t="s" s="80">
        <f>E324</f>
      </c>
      <c r="D325" s="54">
        <f>IF(C325="",-5,C325)</f>
        <v>-5</v>
      </c>
      <c r="E325" t="s" s="55">
        <f>IF(T325="","",IF(T325=0,C325,IF(T325=1,(C325*C$7),IF(T325=2,(C325*C$6),IF(T325=3,(C325*C$5),IF(T325=4,AVERAGE((C325*C$5),(C325*C$5),(C325*C$5),(C325*C$5),(C325-C$4)),IF(T325=5,(C325-C$4),IF(T325=6,(C325-1.5*C$4),"blue"))))))))</f>
      </c>
      <c r="F325" t="s" s="56">
        <f>IF(H325="","",IF(B$6="Dry",ROUND(E325/B$3*B$8,3)&amp;" grams",IF(B$6="Liquid",ROUND(E325/B$3*B$7,2)&amp;" ml","Error")))</f>
      </c>
      <c r="G325" t="s" s="57">
        <f>IF(T325="","",(C325-E325)/C325)</f>
      </c>
      <c r="H325" s="64"/>
      <c r="I325" s="65"/>
      <c r="J325" s="65"/>
      <c r="K325" s="65"/>
      <c r="L325" s="66"/>
      <c r="M325" s="64"/>
      <c r="N325" s="65"/>
      <c r="O325" s="65"/>
      <c r="P325" s="65"/>
      <c r="Q325" s="66"/>
      <c r="R325" t="s" s="61">
        <f>IF(H325="","",SUM(H325:Q325))</f>
      </c>
      <c r="S325" s="62">
        <f>IF(R325="",-5,AVERAGE((B$2-E325)/B$2*100,R325))</f>
        <v>-5</v>
      </c>
      <c r="T325" t="s" s="63">
        <f>IF(R325="","",IF(R325&gt;89,6,IF(R325&gt;79,5,IF(R325&gt;69,4,IF(R325&gt;54,3,IF(R325&gt;39,2,IF(R325&gt;29,1,0)))))))</f>
      </c>
    </row>
    <row r="326" ht="15" customHeight="1">
      <c r="A326" s="67">
        <f>A325+1</f>
        <v>315</v>
      </c>
      <c r="B326" s="68">
        <f>B325+1</f>
        <v>45071</v>
      </c>
      <c r="C326" t="s" s="69">
        <f>E325</f>
      </c>
      <c r="D326" s="70">
        <f>IF(C326="",-5,C326)</f>
        <v>-5</v>
      </c>
      <c r="E326" t="s" s="71">
        <f>IF(T326="","",IF(T326=0,C326,IF(T326=1,(C326*C$7),IF(T326=2,(C326*C$6),IF(T326=3,(C326*C$5),IF(T326=4,AVERAGE((C326*C$5),(C326*C$5),(C326*C$5),(C326*C$5),(C326-C$4)),IF(T326=5,(C326-C$4),IF(T326=6,(C326-1.5*C$4),"blue"))))))))</f>
      </c>
      <c r="F326" t="s" s="72">
        <f>IF(H326="","",IF(B$6="Dry",ROUND(E326/B$3*B$8,3)&amp;" grams",IF(B$6="Liquid",ROUND(E326/B$3*B$7,2)&amp;" ml","Error")))</f>
      </c>
      <c r="G326" t="s" s="73">
        <f>IF(T326="","",(C326-E326)/C326)</f>
      </c>
      <c r="H326" s="74"/>
      <c r="I326" s="75"/>
      <c r="J326" s="75"/>
      <c r="K326" s="75"/>
      <c r="L326" s="76"/>
      <c r="M326" s="74"/>
      <c r="N326" s="75"/>
      <c r="O326" s="75"/>
      <c r="P326" s="75"/>
      <c r="Q326" s="76"/>
      <c r="R326" t="s" s="77">
        <f>IF(H326="","",SUM(H326:Q326))</f>
      </c>
      <c r="S326" s="78">
        <f>IF(R326="",-5,AVERAGE((B$2-E326)/B$2*100,R326))</f>
        <v>-5</v>
      </c>
      <c r="T326" t="s" s="79">
        <f>IF(R326="","",IF(R326&gt;89,6,IF(R326&gt;79,5,IF(R326&gt;69,4,IF(R326&gt;54,3,IF(R326&gt;39,2,IF(R326&gt;29,1,0)))))))</f>
      </c>
    </row>
    <row r="327" ht="15" customHeight="1">
      <c r="A327" s="52">
        <f>A326+1</f>
        <v>316</v>
      </c>
      <c r="B327" s="53">
        <f>B326+1</f>
        <v>45072</v>
      </c>
      <c r="C327" t="s" s="80">
        <f>E326</f>
      </c>
      <c r="D327" s="54">
        <f>IF(C327="",-5,C327)</f>
        <v>-5</v>
      </c>
      <c r="E327" t="s" s="55">
        <f>IF(T327="","",IF(T327=0,C327,IF(T327=1,(C327*C$7),IF(T327=2,(C327*C$6),IF(T327=3,(C327*C$5),IF(T327=4,AVERAGE((C327*C$5),(C327*C$5),(C327*C$5),(C327*C$5),(C327-C$4)),IF(T327=5,(C327-C$4),IF(T327=6,(C327-1.5*C$4),"blue"))))))))</f>
      </c>
      <c r="F327" t="s" s="56">
        <f>IF(H327="","",IF(B$6="Dry",ROUND(E327/B$3*B$8,3)&amp;" grams",IF(B$6="Liquid",ROUND(E327/B$3*B$7,2)&amp;" ml","Error")))</f>
      </c>
      <c r="G327" t="s" s="57">
        <f>IF(T327="","",(C327-E327)/C327)</f>
      </c>
      <c r="H327" s="64"/>
      <c r="I327" s="65"/>
      <c r="J327" s="65"/>
      <c r="K327" s="65"/>
      <c r="L327" s="66"/>
      <c r="M327" s="64"/>
      <c r="N327" s="65"/>
      <c r="O327" s="65"/>
      <c r="P327" s="65"/>
      <c r="Q327" s="66"/>
      <c r="R327" t="s" s="61">
        <f>IF(H327="","",SUM(H327:Q327))</f>
      </c>
      <c r="S327" s="62">
        <f>IF(R327="",-5,AVERAGE((B$2-E327)/B$2*100,R327))</f>
        <v>-5</v>
      </c>
      <c r="T327" t="s" s="63">
        <f>IF(R327="","",IF(R327&gt;89,6,IF(R327&gt;79,5,IF(R327&gt;69,4,IF(R327&gt;54,3,IF(R327&gt;39,2,IF(R327&gt;29,1,0)))))))</f>
      </c>
    </row>
    <row r="328" ht="15" customHeight="1">
      <c r="A328" s="52">
        <f>A327+1</f>
        <v>317</v>
      </c>
      <c r="B328" s="53">
        <f>B327+1</f>
        <v>45073</v>
      </c>
      <c r="C328" t="s" s="80">
        <f>E327</f>
      </c>
      <c r="D328" s="54">
        <f>IF(C328="",-5,C328)</f>
        <v>-5</v>
      </c>
      <c r="E328" t="s" s="55">
        <f>IF(T328="","",IF(T328=0,C328,IF(T328=1,(C328*C$7),IF(T328=2,(C328*C$6),IF(T328=3,(C328*C$5),IF(T328=4,AVERAGE((C328*C$5),(C328*C$5),(C328*C$5),(C328*C$5),(C328-C$4)),IF(T328=5,(C328-C$4),IF(T328=6,(C328-1.5*C$4),"blue"))))))))</f>
      </c>
      <c r="F328" t="s" s="56">
        <f>IF(H328="","",IF(B$6="Dry",ROUND(E328/B$3*B$8,3)&amp;" grams",IF(B$6="Liquid",ROUND(E328/B$3*B$7,2)&amp;" ml","Error")))</f>
      </c>
      <c r="G328" t="s" s="57">
        <f>IF(T328="","",(C328-E328)/C328)</f>
      </c>
      <c r="H328" s="64"/>
      <c r="I328" s="65"/>
      <c r="J328" s="65"/>
      <c r="K328" s="65"/>
      <c r="L328" s="66"/>
      <c r="M328" s="64"/>
      <c r="N328" s="65"/>
      <c r="O328" s="65"/>
      <c r="P328" s="65"/>
      <c r="Q328" s="66"/>
      <c r="R328" t="s" s="61">
        <f>IF(H328="","",SUM(H328:Q328))</f>
      </c>
      <c r="S328" s="62">
        <f>IF(R328="",-5,AVERAGE((B$2-E328)/B$2*100,R328))</f>
        <v>-5</v>
      </c>
      <c r="T328" t="s" s="63">
        <f>IF(R328="","",IF(R328&gt;89,6,IF(R328&gt;79,5,IF(R328&gt;69,4,IF(R328&gt;54,3,IF(R328&gt;39,2,IF(R328&gt;29,1,0)))))))</f>
      </c>
    </row>
    <row r="329" ht="15" customHeight="1">
      <c r="A329" s="67">
        <f>A328+1</f>
        <v>318</v>
      </c>
      <c r="B329" s="68">
        <f>B328+1</f>
        <v>45074</v>
      </c>
      <c r="C329" t="s" s="69">
        <f>E328</f>
      </c>
      <c r="D329" s="70">
        <f>IF(C329="",-5,C329)</f>
        <v>-5</v>
      </c>
      <c r="E329" t="s" s="71">
        <f>IF(T329="","",IF(T329=0,C329,IF(T329=1,(C329*C$7),IF(T329=2,(C329*C$6),IF(T329=3,(C329*C$5),IF(T329=4,AVERAGE((C329*C$5),(C329*C$5),(C329*C$5),(C329*C$5),(C329-C$4)),IF(T329=5,(C329-C$4),IF(T329=6,(C329-1.5*C$4),"blue"))))))))</f>
      </c>
      <c r="F329" t="s" s="72">
        <f>IF(H329="","",IF(B$6="Dry",ROUND(E329/B$3*B$8,3)&amp;" grams",IF(B$6="Liquid",ROUND(E329/B$3*B$7,2)&amp;" ml","Error")))</f>
      </c>
      <c r="G329" t="s" s="73">
        <f>IF(T329="","",(C329-E329)/C329)</f>
      </c>
      <c r="H329" s="74"/>
      <c r="I329" s="75"/>
      <c r="J329" s="75"/>
      <c r="K329" s="75"/>
      <c r="L329" s="76"/>
      <c r="M329" s="74"/>
      <c r="N329" s="75"/>
      <c r="O329" s="75"/>
      <c r="P329" s="75"/>
      <c r="Q329" s="76"/>
      <c r="R329" t="s" s="77">
        <f>IF(H329="","",SUM(H329:Q329))</f>
      </c>
      <c r="S329" s="78">
        <f>IF(R329="",-5,AVERAGE((B$2-E329)/B$2*100,R329))</f>
        <v>-5</v>
      </c>
      <c r="T329" t="s" s="79">
        <f>IF(R329="","",IF(R329&gt;89,6,IF(R329&gt;79,5,IF(R329&gt;69,4,IF(R329&gt;54,3,IF(R329&gt;39,2,IF(R329&gt;29,1,0)))))))</f>
      </c>
    </row>
    <row r="330" ht="15" customHeight="1">
      <c r="A330" s="52">
        <f>A329+1</f>
        <v>319</v>
      </c>
      <c r="B330" s="53">
        <f>B329+1</f>
        <v>45075</v>
      </c>
      <c r="C330" t="s" s="80">
        <f>E329</f>
      </c>
      <c r="D330" s="54">
        <f>IF(C330="",-5,C330)</f>
        <v>-5</v>
      </c>
      <c r="E330" t="s" s="55">
        <f>IF(T330="","",IF(T330=0,C330,IF(T330=1,(C330*C$7),IF(T330=2,(C330*C$6),IF(T330=3,(C330*C$5),IF(T330=4,AVERAGE((C330*C$5),(C330*C$5),(C330*C$5),(C330*C$5),(C330-C$4)),IF(T330=5,(C330-C$4),IF(T330=6,(C330-1.5*C$4),"blue"))))))))</f>
      </c>
      <c r="F330" t="s" s="56">
        <f>IF(H330="","",IF(B$6="Dry",ROUND(E330/B$3*B$8,3)&amp;" grams",IF(B$6="Liquid",ROUND(E330/B$3*B$7,2)&amp;" ml","Error")))</f>
      </c>
      <c r="G330" t="s" s="57">
        <f>IF(T330="","",(C330-E330)/C330)</f>
      </c>
      <c r="H330" s="64"/>
      <c r="I330" s="65"/>
      <c r="J330" s="65"/>
      <c r="K330" s="65"/>
      <c r="L330" s="66"/>
      <c r="M330" s="64"/>
      <c r="N330" s="65"/>
      <c r="O330" s="65"/>
      <c r="P330" s="65"/>
      <c r="Q330" s="66"/>
      <c r="R330" t="s" s="61">
        <f>IF(H330="","",SUM(H330:Q330))</f>
      </c>
      <c r="S330" s="62">
        <f>IF(R330="",-5,AVERAGE((B$2-E330)/B$2*100,R330))</f>
        <v>-5</v>
      </c>
      <c r="T330" t="s" s="63">
        <f>IF(R330="","",IF(R330&gt;89,6,IF(R330&gt;79,5,IF(R330&gt;69,4,IF(R330&gt;54,3,IF(R330&gt;39,2,IF(R330&gt;29,1,0)))))))</f>
      </c>
    </row>
    <row r="331" ht="15" customHeight="1">
      <c r="A331" s="52">
        <f>A330+1</f>
        <v>320</v>
      </c>
      <c r="B331" s="53">
        <f>B330+1</f>
        <v>45076</v>
      </c>
      <c r="C331" t="s" s="80">
        <f>E330</f>
      </c>
      <c r="D331" s="54">
        <f>IF(C331="",-5,C331)</f>
        <v>-5</v>
      </c>
      <c r="E331" t="s" s="55">
        <f>IF(T331="","",IF(T331=0,C331,IF(T331=1,(C331*C$7),IF(T331=2,(C331*C$6),IF(T331=3,(C331*C$5),IF(T331=4,AVERAGE((C331*C$5),(C331*C$5),(C331*C$5),(C331*C$5),(C331-C$4)),IF(T331=5,(C331-C$4),IF(T331=6,(C331-1.5*C$4),"blue"))))))))</f>
      </c>
      <c r="F331" t="s" s="56">
        <f>IF(H331="","",IF(B$6="Dry",ROUND(E331/B$3*B$8,3)&amp;" grams",IF(B$6="Liquid",ROUND(E331/B$3*B$7,2)&amp;" ml","Error")))</f>
      </c>
      <c r="G331" t="s" s="57">
        <f>IF(T331="","",(C331-E331)/C331)</f>
      </c>
      <c r="H331" s="64"/>
      <c r="I331" s="65"/>
      <c r="J331" s="65"/>
      <c r="K331" s="65"/>
      <c r="L331" s="66"/>
      <c r="M331" s="64"/>
      <c r="N331" s="65"/>
      <c r="O331" s="65"/>
      <c r="P331" s="65"/>
      <c r="Q331" s="66"/>
      <c r="R331" t="s" s="61">
        <f>IF(H331="","",SUM(H331:Q331))</f>
      </c>
      <c r="S331" s="62">
        <f>IF(R331="",-5,AVERAGE((B$2-E331)/B$2*100,R331))</f>
        <v>-5</v>
      </c>
      <c r="T331" t="s" s="63">
        <f>IF(R331="","",IF(R331&gt;89,6,IF(R331&gt;79,5,IF(R331&gt;69,4,IF(R331&gt;54,3,IF(R331&gt;39,2,IF(R331&gt;29,1,0)))))))</f>
      </c>
    </row>
    <row r="332" ht="15" customHeight="1">
      <c r="A332" s="67">
        <f>A331+1</f>
        <v>321</v>
      </c>
      <c r="B332" s="68">
        <f>B331+1</f>
        <v>45077</v>
      </c>
      <c r="C332" t="s" s="69">
        <f>E331</f>
      </c>
      <c r="D332" s="70">
        <f>IF(C332="",-5,C332)</f>
        <v>-5</v>
      </c>
      <c r="E332" t="s" s="71">
        <f>IF(T332="","",IF(T332=0,C332,IF(T332=1,(C332*C$7),IF(T332=2,(C332*C$6),IF(T332=3,(C332*C$5),IF(T332=4,AVERAGE((C332*C$5),(C332*C$5),(C332*C$5),(C332*C$5),(C332-C$4)),IF(T332=5,(C332-C$4),IF(T332=6,(C332-1.5*C$4),"blue"))))))))</f>
      </c>
      <c r="F332" t="s" s="72">
        <f>IF(H332="","",IF(B$6="Dry",ROUND(E332/B$3*B$8,3)&amp;" grams",IF(B$6="Liquid",ROUND(E332/B$3*B$7,2)&amp;" ml","Error")))</f>
      </c>
      <c r="G332" t="s" s="73">
        <f>IF(T332="","",(C332-E332)/C332)</f>
      </c>
      <c r="H332" s="74"/>
      <c r="I332" s="75"/>
      <c r="J332" s="75"/>
      <c r="K332" s="75"/>
      <c r="L332" s="76"/>
      <c r="M332" s="74"/>
      <c r="N332" s="75"/>
      <c r="O332" s="75"/>
      <c r="P332" s="75"/>
      <c r="Q332" s="76"/>
      <c r="R332" t="s" s="77">
        <f>IF(H332="","",SUM(H332:Q332))</f>
      </c>
      <c r="S332" s="78">
        <f>IF(R332="",-5,AVERAGE((B$2-E332)/B$2*100,R332))</f>
        <v>-5</v>
      </c>
      <c r="T332" t="s" s="79">
        <f>IF(R332="","",IF(R332&gt;89,6,IF(R332&gt;79,5,IF(R332&gt;69,4,IF(R332&gt;54,3,IF(R332&gt;39,2,IF(R332&gt;29,1,0)))))))</f>
      </c>
    </row>
    <row r="333" ht="15" customHeight="1">
      <c r="A333" s="52">
        <f>A332+1</f>
        <v>322</v>
      </c>
      <c r="B333" s="53">
        <f>B332+1</f>
        <v>45078</v>
      </c>
      <c r="C333" t="s" s="80">
        <f>E332</f>
      </c>
      <c r="D333" s="54">
        <f>IF(C333="",-5,C333)</f>
        <v>-5</v>
      </c>
      <c r="E333" t="s" s="55">
        <f>IF(T333="","",IF(T333=0,C333,IF(T333=1,(C333*C$7),IF(T333=2,(C333*C$6),IF(T333=3,(C333*C$5),IF(T333=4,AVERAGE((C333*C$5),(C333*C$5),(C333*C$5),(C333*C$5),(C333-C$4)),IF(T333=5,(C333-C$4),IF(T333=6,(C333-1.5*C$4),"blue"))))))))</f>
      </c>
      <c r="F333" t="s" s="56">
        <f>IF(H333="","",IF(B$6="Dry",ROUND(E333/B$3*B$8,3)&amp;" grams",IF(B$6="Liquid",ROUND(E333/B$3*B$7,2)&amp;" ml","Error")))</f>
      </c>
      <c r="G333" t="s" s="57">
        <f>IF(T333="","",(C333-E333)/C333)</f>
      </c>
      <c r="H333" s="64"/>
      <c r="I333" s="65"/>
      <c r="J333" s="65"/>
      <c r="K333" s="65"/>
      <c r="L333" s="66"/>
      <c r="M333" s="64"/>
      <c r="N333" s="65"/>
      <c r="O333" s="65"/>
      <c r="P333" s="65"/>
      <c r="Q333" s="66"/>
      <c r="R333" t="s" s="61">
        <f>IF(H333="","",SUM(H333:Q333))</f>
      </c>
      <c r="S333" s="62">
        <f>IF(R333="",-5,AVERAGE((B$2-E333)/B$2*100,R333))</f>
        <v>-5</v>
      </c>
      <c r="T333" t="s" s="63">
        <f>IF(R333="","",IF(R333&gt;89,6,IF(R333&gt;79,5,IF(R333&gt;69,4,IF(R333&gt;54,3,IF(R333&gt;39,2,IF(R333&gt;29,1,0)))))))</f>
      </c>
    </row>
    <row r="334" ht="15" customHeight="1">
      <c r="A334" s="52">
        <f>A333+1</f>
        <v>323</v>
      </c>
      <c r="B334" s="53">
        <f>B333+1</f>
        <v>45079</v>
      </c>
      <c r="C334" t="s" s="80">
        <f>E333</f>
      </c>
      <c r="D334" s="54">
        <f>IF(C334="",-5,C334)</f>
        <v>-5</v>
      </c>
      <c r="E334" t="s" s="55">
        <f>IF(T334="","",IF(T334=0,C334,IF(T334=1,(C334*C$7),IF(T334=2,(C334*C$6),IF(T334=3,(C334*C$5),IF(T334=4,AVERAGE((C334*C$5),(C334*C$5),(C334*C$5),(C334*C$5),(C334-C$4)),IF(T334=5,(C334-C$4),IF(T334=6,(C334-1.5*C$4),"blue"))))))))</f>
      </c>
      <c r="F334" t="s" s="56">
        <f>IF(H334="","",IF(B$6="Dry",ROUND(E334/B$3*B$8,3)&amp;" grams",IF(B$6="Liquid",ROUND(E334/B$3*B$7,2)&amp;" ml","Error")))</f>
      </c>
      <c r="G334" t="s" s="57">
        <f>IF(T334="","",(C334-E334)/C334)</f>
      </c>
      <c r="H334" s="64"/>
      <c r="I334" s="65"/>
      <c r="J334" s="65"/>
      <c r="K334" s="65"/>
      <c r="L334" s="66"/>
      <c r="M334" s="64"/>
      <c r="N334" s="65"/>
      <c r="O334" s="65"/>
      <c r="P334" s="65"/>
      <c r="Q334" s="66"/>
      <c r="R334" t="s" s="61">
        <f>IF(H334="","",SUM(H334:Q334))</f>
      </c>
      <c r="S334" s="62">
        <f>IF(R334="",-5,AVERAGE((B$2-E334)/B$2*100,R334))</f>
        <v>-5</v>
      </c>
      <c r="T334" t="s" s="63">
        <f>IF(R334="","",IF(R334&gt;89,6,IF(R334&gt;79,5,IF(R334&gt;69,4,IF(R334&gt;54,3,IF(R334&gt;39,2,IF(R334&gt;29,1,0)))))))</f>
      </c>
    </row>
    <row r="335" ht="15" customHeight="1">
      <c r="A335" s="67">
        <f>A334+1</f>
        <v>324</v>
      </c>
      <c r="B335" s="68">
        <f>B334+1</f>
        <v>45080</v>
      </c>
      <c r="C335" t="s" s="69">
        <f>E334</f>
      </c>
      <c r="D335" s="70">
        <f>IF(C335="",-5,C335)</f>
        <v>-5</v>
      </c>
      <c r="E335" t="s" s="71">
        <f>IF(T335="","",IF(T335=0,C335,IF(T335=1,(C335*C$7),IF(T335=2,(C335*C$6),IF(T335=3,(C335*C$5),IF(T335=4,AVERAGE((C335*C$5),(C335*C$5),(C335*C$5),(C335*C$5),(C335-C$4)),IF(T335=5,(C335-C$4),IF(T335=6,(C335-1.5*C$4),"blue"))))))))</f>
      </c>
      <c r="F335" t="s" s="72">
        <f>IF(H335="","",IF(B$6="Dry",ROUND(E335/B$3*B$8,3)&amp;" grams",IF(B$6="Liquid",ROUND(E335/B$3*B$7,2)&amp;" ml","Error")))</f>
      </c>
      <c r="G335" t="s" s="73">
        <f>IF(T335="","",(C335-E335)/C335)</f>
      </c>
      <c r="H335" s="74"/>
      <c r="I335" s="75"/>
      <c r="J335" s="75"/>
      <c r="K335" s="75"/>
      <c r="L335" s="76"/>
      <c r="M335" s="74"/>
      <c r="N335" s="75"/>
      <c r="O335" s="75"/>
      <c r="P335" s="75"/>
      <c r="Q335" s="76"/>
      <c r="R335" t="s" s="77">
        <f>IF(H335="","",SUM(H335:Q335))</f>
      </c>
      <c r="S335" s="78">
        <f>IF(R335="",-5,AVERAGE((B$2-E335)/B$2*100,R335))</f>
        <v>-5</v>
      </c>
      <c r="T335" t="s" s="79">
        <f>IF(R335="","",IF(R335&gt;89,6,IF(R335&gt;79,5,IF(R335&gt;69,4,IF(R335&gt;54,3,IF(R335&gt;39,2,IF(R335&gt;29,1,0)))))))</f>
      </c>
    </row>
    <row r="336" ht="15" customHeight="1">
      <c r="A336" s="52">
        <f>A335+1</f>
        <v>325</v>
      </c>
      <c r="B336" s="53">
        <f>B335+1</f>
        <v>45081</v>
      </c>
      <c r="C336" t="s" s="80">
        <f>E335</f>
      </c>
      <c r="D336" s="54">
        <f>IF(C336="",-5,C336)</f>
        <v>-5</v>
      </c>
      <c r="E336" t="s" s="55">
        <f>IF(T336="","",IF(T336=0,C336,IF(T336=1,(C336*C$7),IF(T336=2,(C336*C$6),IF(T336=3,(C336*C$5),IF(T336=4,AVERAGE((C336*C$5),(C336*C$5),(C336*C$5),(C336*C$5),(C336-C$4)),IF(T336=5,(C336-C$4),IF(T336=6,(C336-1.5*C$4),"blue"))))))))</f>
      </c>
      <c r="F336" t="s" s="56">
        <f>IF(H336="","",IF(B$6="Dry",ROUND(E336/B$3*B$8,3)&amp;" grams",IF(B$6="Liquid",ROUND(E336/B$3*B$7,2)&amp;" ml","Error")))</f>
      </c>
      <c r="G336" t="s" s="57">
        <f>IF(T336="","",(C336-E336)/C336)</f>
      </c>
      <c r="H336" s="64"/>
      <c r="I336" s="65"/>
      <c r="J336" s="65"/>
      <c r="K336" s="65"/>
      <c r="L336" s="66"/>
      <c r="M336" s="64"/>
      <c r="N336" s="65"/>
      <c r="O336" s="65"/>
      <c r="P336" s="65"/>
      <c r="Q336" s="66"/>
      <c r="R336" t="s" s="61">
        <f>IF(H336="","",SUM(H336:Q336))</f>
      </c>
      <c r="S336" s="62">
        <f>IF(R336="",-5,AVERAGE((B$2-E336)/B$2*100,R336))</f>
        <v>-5</v>
      </c>
      <c r="T336" t="s" s="63">
        <f>IF(R336="","",IF(R336&gt;89,6,IF(R336&gt;79,5,IF(R336&gt;69,4,IF(R336&gt;54,3,IF(R336&gt;39,2,IF(R336&gt;29,1,0)))))))</f>
      </c>
    </row>
    <row r="337" ht="15" customHeight="1">
      <c r="A337" s="52">
        <f>A336+1</f>
        <v>326</v>
      </c>
      <c r="B337" s="53">
        <f>B336+1</f>
        <v>45082</v>
      </c>
      <c r="C337" t="s" s="80">
        <f>E336</f>
      </c>
      <c r="D337" s="54">
        <f>IF(C337="",-5,C337)</f>
        <v>-5</v>
      </c>
      <c r="E337" t="s" s="55">
        <f>IF(T337="","",IF(T337=0,C337,IF(T337=1,(C337*C$7),IF(T337=2,(C337*C$6),IF(T337=3,(C337*C$5),IF(T337=4,AVERAGE((C337*C$5),(C337*C$5),(C337*C$5),(C337*C$5),(C337-C$4)),IF(T337=5,(C337-C$4),IF(T337=6,(C337-1.5*C$4),"blue"))))))))</f>
      </c>
      <c r="F337" t="s" s="56">
        <f>IF(H337="","",IF(B$6="Dry",ROUND(E337/B$3*B$8,3)&amp;" grams",IF(B$6="Liquid",ROUND(E337/B$3*B$7,2)&amp;" ml","Error")))</f>
      </c>
      <c r="G337" t="s" s="57">
        <f>IF(T337="","",(C337-E337)/C337)</f>
      </c>
      <c r="H337" s="64"/>
      <c r="I337" s="65"/>
      <c r="J337" s="65"/>
      <c r="K337" s="65"/>
      <c r="L337" s="66"/>
      <c r="M337" s="64"/>
      <c r="N337" s="65"/>
      <c r="O337" s="65"/>
      <c r="P337" s="65"/>
      <c r="Q337" s="66"/>
      <c r="R337" t="s" s="61">
        <f>IF(H337="","",SUM(H337:Q337))</f>
      </c>
      <c r="S337" s="62">
        <f>IF(R337="",-5,AVERAGE((B$2-E337)/B$2*100,R337))</f>
        <v>-5</v>
      </c>
      <c r="T337" t="s" s="63">
        <f>IF(R337="","",IF(R337&gt;89,6,IF(R337&gt;79,5,IF(R337&gt;69,4,IF(R337&gt;54,3,IF(R337&gt;39,2,IF(R337&gt;29,1,0)))))))</f>
      </c>
    </row>
    <row r="338" ht="15" customHeight="1">
      <c r="A338" s="67">
        <f>A337+1</f>
        <v>327</v>
      </c>
      <c r="B338" s="68">
        <f>B337+1</f>
        <v>45083</v>
      </c>
      <c r="C338" t="s" s="69">
        <f>E337</f>
      </c>
      <c r="D338" s="70">
        <f>IF(C338="",-5,C338)</f>
        <v>-5</v>
      </c>
      <c r="E338" t="s" s="71">
        <f>IF(T338="","",IF(T338=0,C338,IF(T338=1,(C338*C$7),IF(T338=2,(C338*C$6),IF(T338=3,(C338*C$5),IF(T338=4,AVERAGE((C338*C$5),(C338*C$5),(C338*C$5),(C338*C$5),(C338-C$4)),IF(T338=5,(C338-C$4),IF(T338=6,(C338-1.5*C$4),"blue"))))))))</f>
      </c>
      <c r="F338" t="s" s="72">
        <f>IF(H338="","",IF(B$6="Dry",ROUND(E338/B$3*B$8,3)&amp;" grams",IF(B$6="Liquid",ROUND(E338/B$3*B$7,2)&amp;" ml","Error")))</f>
      </c>
      <c r="G338" t="s" s="73">
        <f>IF(T338="","",(C338-E338)/C338)</f>
      </c>
      <c r="H338" s="74"/>
      <c r="I338" s="75"/>
      <c r="J338" s="75"/>
      <c r="K338" s="75"/>
      <c r="L338" s="76"/>
      <c r="M338" s="74"/>
      <c r="N338" s="75"/>
      <c r="O338" s="75"/>
      <c r="P338" s="75"/>
      <c r="Q338" s="76"/>
      <c r="R338" t="s" s="77">
        <f>IF(H338="","",SUM(H338:Q338))</f>
      </c>
      <c r="S338" s="78">
        <f>IF(R338="",-5,AVERAGE((B$2-E338)/B$2*100,R338))</f>
        <v>-5</v>
      </c>
      <c r="T338" t="s" s="79">
        <f>IF(R338="","",IF(R338&gt;89,6,IF(R338&gt;79,5,IF(R338&gt;69,4,IF(R338&gt;54,3,IF(R338&gt;39,2,IF(R338&gt;29,1,0)))))))</f>
      </c>
    </row>
    <row r="339" ht="15" customHeight="1">
      <c r="A339" s="52">
        <f>A338+1</f>
        <v>328</v>
      </c>
      <c r="B339" s="53">
        <f>B338+1</f>
        <v>45084</v>
      </c>
      <c r="C339" t="s" s="80">
        <f>E338</f>
      </c>
      <c r="D339" s="54">
        <f>IF(C339="",-5,C339)</f>
        <v>-5</v>
      </c>
      <c r="E339" t="s" s="55">
        <f>IF(T339="","",IF(T339=0,C339,IF(T339=1,(C339*C$7),IF(T339=2,(C339*C$6),IF(T339=3,(C339*C$5),IF(T339=4,AVERAGE((C339*C$5),(C339*C$5),(C339*C$5),(C339*C$5),(C339-C$4)),IF(T339=5,(C339-C$4),IF(T339=6,(C339-1.5*C$4),"blue"))))))))</f>
      </c>
      <c r="F339" t="s" s="56">
        <f>IF(H339="","",IF(B$6="Dry",ROUND(E339/B$3*B$8,3)&amp;" grams",IF(B$6="Liquid",ROUND(E339/B$3*B$7,2)&amp;" ml","Error")))</f>
      </c>
      <c r="G339" t="s" s="57">
        <f>IF(T339="","",(C339-E339)/C339)</f>
      </c>
      <c r="H339" s="64"/>
      <c r="I339" s="65"/>
      <c r="J339" s="65"/>
      <c r="K339" s="65"/>
      <c r="L339" s="66"/>
      <c r="M339" s="64"/>
      <c r="N339" s="65"/>
      <c r="O339" s="65"/>
      <c r="P339" s="65"/>
      <c r="Q339" s="66"/>
      <c r="R339" t="s" s="61">
        <f>IF(H339="","",SUM(H339:Q339))</f>
      </c>
      <c r="S339" s="62">
        <f>IF(R339="",-5,AVERAGE((B$2-E339)/B$2*100,R339))</f>
        <v>-5</v>
      </c>
      <c r="T339" t="s" s="63">
        <f>IF(R339="","",IF(R339&gt;89,6,IF(R339&gt;79,5,IF(R339&gt;69,4,IF(R339&gt;54,3,IF(R339&gt;39,2,IF(R339&gt;29,1,0)))))))</f>
      </c>
    </row>
    <row r="340" ht="15" customHeight="1">
      <c r="A340" s="52">
        <f>A339+1</f>
        <v>329</v>
      </c>
      <c r="B340" s="53">
        <f>B339+1</f>
        <v>45085</v>
      </c>
      <c r="C340" t="s" s="80">
        <f>E339</f>
      </c>
      <c r="D340" s="54">
        <f>IF(C340="",-5,C340)</f>
        <v>-5</v>
      </c>
      <c r="E340" t="s" s="55">
        <f>IF(T340="","",IF(T340=0,C340,IF(T340=1,(C340*C$7),IF(T340=2,(C340*C$6),IF(T340=3,(C340*C$5),IF(T340=4,AVERAGE((C340*C$5),(C340*C$5),(C340*C$5),(C340*C$5),(C340-C$4)),IF(T340=5,(C340-C$4),IF(T340=6,(C340-1.5*C$4),"blue"))))))))</f>
      </c>
      <c r="F340" t="s" s="56">
        <f>IF(H340="","",IF(B$6="Dry",ROUND(E340/B$3*B$8,3)&amp;" grams",IF(B$6="Liquid",ROUND(E340/B$3*B$7,2)&amp;" ml","Error")))</f>
      </c>
      <c r="G340" t="s" s="57">
        <f>IF(T340="","",(C340-E340)/C340)</f>
      </c>
      <c r="H340" s="64"/>
      <c r="I340" s="65"/>
      <c r="J340" s="65"/>
      <c r="K340" s="65"/>
      <c r="L340" s="66"/>
      <c r="M340" s="64"/>
      <c r="N340" s="65"/>
      <c r="O340" s="65"/>
      <c r="P340" s="65"/>
      <c r="Q340" s="66"/>
      <c r="R340" t="s" s="61">
        <f>IF(H340="","",SUM(H340:Q340))</f>
      </c>
      <c r="S340" s="62">
        <f>IF(R340="",-5,AVERAGE((B$2-E340)/B$2*100,R340))</f>
        <v>-5</v>
      </c>
      <c r="T340" t="s" s="63">
        <f>IF(R340="","",IF(R340&gt;89,6,IF(R340&gt;79,5,IF(R340&gt;69,4,IF(R340&gt;54,3,IF(R340&gt;39,2,IF(R340&gt;29,1,0)))))))</f>
      </c>
    </row>
    <row r="341" ht="15" customHeight="1">
      <c r="A341" s="67">
        <f>A340+1</f>
        <v>330</v>
      </c>
      <c r="B341" s="68">
        <f>B340+1</f>
        <v>45086</v>
      </c>
      <c r="C341" t="s" s="69">
        <f>E340</f>
      </c>
      <c r="D341" s="70">
        <f>IF(C341="",-5,C341)</f>
        <v>-5</v>
      </c>
      <c r="E341" t="s" s="71">
        <f>IF(T341="","",IF(T341=0,C341,IF(T341=1,(C341*C$7),IF(T341=2,(C341*C$6),IF(T341=3,(C341*C$5),IF(T341=4,AVERAGE((C341*C$5),(C341*C$5),(C341*C$5),(C341*C$5),(C341-C$4)),IF(T341=5,(C341-C$4),IF(T341=6,(C341-1.5*C$4),"blue"))))))))</f>
      </c>
      <c r="F341" t="s" s="72">
        <f>IF(H341="","",IF(B$6="Dry",ROUND(E341/B$3*B$8,3)&amp;" grams",IF(B$6="Liquid",ROUND(E341/B$3*B$7,2)&amp;" ml","Error")))</f>
      </c>
      <c r="G341" t="s" s="73">
        <f>IF(T341="","",(C341-E341)/C341)</f>
      </c>
      <c r="H341" s="74"/>
      <c r="I341" s="75"/>
      <c r="J341" s="75"/>
      <c r="K341" s="75"/>
      <c r="L341" s="76"/>
      <c r="M341" s="74"/>
      <c r="N341" s="75"/>
      <c r="O341" s="75"/>
      <c r="P341" s="75"/>
      <c r="Q341" s="76"/>
      <c r="R341" t="s" s="77">
        <f>IF(H341="","",SUM(H341:Q341))</f>
      </c>
      <c r="S341" s="78">
        <f>IF(R341="",-5,AVERAGE((B$2-E341)/B$2*100,R341))</f>
        <v>-5</v>
      </c>
      <c r="T341" t="s" s="79">
        <f>IF(R341="","",IF(R341&gt;89,6,IF(R341&gt;79,5,IF(R341&gt;69,4,IF(R341&gt;54,3,IF(R341&gt;39,2,IF(R341&gt;29,1,0)))))))</f>
      </c>
    </row>
    <row r="342" ht="15" customHeight="1">
      <c r="A342" s="52">
        <f>A341+1</f>
        <v>331</v>
      </c>
      <c r="B342" s="53">
        <f>B341+1</f>
        <v>45087</v>
      </c>
      <c r="C342" t="s" s="80">
        <f>E341</f>
      </c>
      <c r="D342" s="54">
        <f>IF(C342="",-5,C342)</f>
        <v>-5</v>
      </c>
      <c r="E342" t="s" s="55">
        <f>IF(T342="","",IF(T342=0,C342,IF(T342=1,(C342*C$7),IF(T342=2,(C342*C$6),IF(T342=3,(C342*C$5),IF(T342=4,AVERAGE((C342*C$5),(C342*C$5),(C342*C$5),(C342*C$5),(C342-C$4)),IF(T342=5,(C342-C$4),IF(T342=6,(C342-1.5*C$4),"blue"))))))))</f>
      </c>
      <c r="F342" t="s" s="56">
        <f>IF(H342="","",IF(B$6="Dry",ROUND(E342/B$3*B$8,3)&amp;" grams",IF(B$6="Liquid",ROUND(E342/B$3*B$7,2)&amp;" ml","Error")))</f>
      </c>
      <c r="G342" t="s" s="57">
        <f>IF(T342="","",(C342-E342)/C342)</f>
      </c>
      <c r="H342" s="64"/>
      <c r="I342" s="65"/>
      <c r="J342" s="65"/>
      <c r="K342" s="65"/>
      <c r="L342" s="66"/>
      <c r="M342" s="64"/>
      <c r="N342" s="65"/>
      <c r="O342" s="65"/>
      <c r="P342" s="65"/>
      <c r="Q342" s="66"/>
      <c r="R342" t="s" s="61">
        <f>IF(H342="","",SUM(H342:Q342))</f>
      </c>
      <c r="S342" s="62">
        <f>IF(R342="",-5,AVERAGE((B$2-E342)/B$2*100,R342))</f>
        <v>-5</v>
      </c>
      <c r="T342" t="s" s="63">
        <f>IF(R342="","",IF(R342&gt;89,6,IF(R342&gt;79,5,IF(R342&gt;69,4,IF(R342&gt;54,3,IF(R342&gt;39,2,IF(R342&gt;29,1,0)))))))</f>
      </c>
    </row>
    <row r="343" ht="15" customHeight="1">
      <c r="A343" s="52">
        <f>A342+1</f>
        <v>332</v>
      </c>
      <c r="B343" s="53">
        <f>B342+1</f>
        <v>45088</v>
      </c>
      <c r="C343" t="s" s="80">
        <f>E342</f>
      </c>
      <c r="D343" s="54">
        <f>IF(C343="",-5,C343)</f>
        <v>-5</v>
      </c>
      <c r="E343" t="s" s="55">
        <f>IF(T343="","",IF(T343=0,C343,IF(T343=1,(C343*C$7),IF(T343=2,(C343*C$6),IF(T343=3,(C343*C$5),IF(T343=4,AVERAGE((C343*C$5),(C343*C$5),(C343*C$5),(C343*C$5),(C343-C$4)),IF(T343=5,(C343-C$4),IF(T343=6,(C343-1.5*C$4),"blue"))))))))</f>
      </c>
      <c r="F343" t="s" s="56">
        <f>IF(H343="","",IF(B$6="Dry",ROUND(E343/B$3*B$8,3)&amp;" grams",IF(B$6="Liquid",ROUND(E343/B$3*B$7,2)&amp;" ml","Error")))</f>
      </c>
      <c r="G343" t="s" s="57">
        <f>IF(T343="","",(C343-E343)/C343)</f>
      </c>
      <c r="H343" s="64"/>
      <c r="I343" s="65"/>
      <c r="J343" s="65"/>
      <c r="K343" s="65"/>
      <c r="L343" s="66"/>
      <c r="M343" s="64"/>
      <c r="N343" s="65"/>
      <c r="O343" s="65"/>
      <c r="P343" s="65"/>
      <c r="Q343" s="66"/>
      <c r="R343" t="s" s="61">
        <f>IF(H343="","",SUM(H343:Q343))</f>
      </c>
      <c r="S343" s="62">
        <f>IF(R343="",-5,AVERAGE((B$2-E343)/B$2*100,R343))</f>
        <v>-5</v>
      </c>
      <c r="T343" t="s" s="63">
        <f>IF(R343="","",IF(R343&gt;89,6,IF(R343&gt;79,5,IF(R343&gt;69,4,IF(R343&gt;54,3,IF(R343&gt;39,2,IF(R343&gt;29,1,0)))))))</f>
      </c>
    </row>
    <row r="344" ht="15" customHeight="1">
      <c r="A344" s="67">
        <f>A343+1</f>
        <v>333</v>
      </c>
      <c r="B344" s="68">
        <f>B343+1</f>
        <v>45089</v>
      </c>
      <c r="C344" t="s" s="69">
        <f>E343</f>
      </c>
      <c r="D344" s="70">
        <f>IF(C344="",-5,C344)</f>
        <v>-5</v>
      </c>
      <c r="E344" t="s" s="71">
        <f>IF(T344="","",IF(T344=0,C344,IF(T344=1,(C344*C$7),IF(T344=2,(C344*C$6),IF(T344=3,(C344*C$5),IF(T344=4,AVERAGE((C344*C$5),(C344*C$5),(C344*C$5),(C344*C$5),(C344-C$4)),IF(T344=5,(C344-C$4),IF(T344=6,(C344-1.5*C$4),"blue"))))))))</f>
      </c>
      <c r="F344" t="s" s="72">
        <f>IF(H344="","",IF(B$6="Dry",ROUND(E344/B$3*B$8,3)&amp;" grams",IF(B$6="Liquid",ROUND(E344/B$3*B$7,2)&amp;" ml","Error")))</f>
      </c>
      <c r="G344" t="s" s="73">
        <f>IF(T344="","",(C344-E344)/C344)</f>
      </c>
      <c r="H344" s="74"/>
      <c r="I344" s="75"/>
      <c r="J344" s="75"/>
      <c r="K344" s="75"/>
      <c r="L344" s="76"/>
      <c r="M344" s="74"/>
      <c r="N344" s="75"/>
      <c r="O344" s="75"/>
      <c r="P344" s="75"/>
      <c r="Q344" s="76"/>
      <c r="R344" t="s" s="77">
        <f>IF(H344="","",SUM(H344:Q344))</f>
      </c>
      <c r="S344" s="78">
        <f>IF(R344="",-5,AVERAGE((B$2-E344)/B$2*100,R344))</f>
        <v>-5</v>
      </c>
      <c r="T344" t="s" s="79">
        <f>IF(R344="","",IF(R344&gt;89,6,IF(R344&gt;79,5,IF(R344&gt;69,4,IF(R344&gt;54,3,IF(R344&gt;39,2,IF(R344&gt;29,1,0)))))))</f>
      </c>
    </row>
    <row r="345" ht="15" customHeight="1">
      <c r="A345" s="52">
        <f>A344+1</f>
        <v>334</v>
      </c>
      <c r="B345" s="53">
        <f>B344+1</f>
        <v>45090</v>
      </c>
      <c r="C345" t="s" s="80">
        <f>E344</f>
      </c>
      <c r="D345" s="54">
        <f>IF(C345="",-5,C345)</f>
        <v>-5</v>
      </c>
      <c r="E345" t="s" s="55">
        <f>IF(T345="","",IF(T345=0,C345,IF(T345=1,(C345*C$7),IF(T345=2,(C345*C$6),IF(T345=3,(C345*C$5),IF(T345=4,AVERAGE((C345*C$5),(C345*C$5),(C345*C$5),(C345*C$5),(C345-C$4)),IF(T345=5,(C345-C$4),IF(T345=6,(C345-1.5*C$4),"blue"))))))))</f>
      </c>
      <c r="F345" t="s" s="56">
        <f>IF(H345="","",IF(B$6="Dry",ROUND(E345/B$3*B$8,3)&amp;" grams",IF(B$6="Liquid",ROUND(E345/B$3*B$7,2)&amp;" ml","Error")))</f>
      </c>
      <c r="G345" t="s" s="57">
        <f>IF(T345="","",(C345-E345)/C345)</f>
      </c>
      <c r="H345" s="64"/>
      <c r="I345" s="65"/>
      <c r="J345" s="65"/>
      <c r="K345" s="65"/>
      <c r="L345" s="66"/>
      <c r="M345" s="64"/>
      <c r="N345" s="65"/>
      <c r="O345" s="65"/>
      <c r="P345" s="65"/>
      <c r="Q345" s="66"/>
      <c r="R345" t="s" s="61">
        <f>IF(H345="","",SUM(H345:Q345))</f>
      </c>
      <c r="S345" s="62">
        <f>IF(R345="",-5,AVERAGE((B$2-E345)/B$2*100,R345))</f>
        <v>-5</v>
      </c>
      <c r="T345" t="s" s="63">
        <f>IF(R345="","",IF(R345&gt;89,6,IF(R345&gt;79,5,IF(R345&gt;69,4,IF(R345&gt;54,3,IF(R345&gt;39,2,IF(R345&gt;29,1,0)))))))</f>
      </c>
    </row>
    <row r="346" ht="15" customHeight="1">
      <c r="A346" s="52">
        <f>A345+1</f>
        <v>335</v>
      </c>
      <c r="B346" s="53">
        <f>B345+1</f>
        <v>45091</v>
      </c>
      <c r="C346" t="s" s="80">
        <f>E345</f>
      </c>
      <c r="D346" s="54">
        <f>IF(C346="",-5,C346)</f>
        <v>-5</v>
      </c>
      <c r="E346" t="s" s="55">
        <f>IF(T346="","",IF(T346=0,C346,IF(T346=1,(C346*C$7),IF(T346=2,(C346*C$6),IF(T346=3,(C346*C$5),IF(T346=4,AVERAGE((C346*C$5),(C346*C$5),(C346*C$5),(C346*C$5),(C346-C$4)),IF(T346=5,(C346-C$4),IF(T346=6,(C346-1.5*C$4),"blue"))))))))</f>
      </c>
      <c r="F346" t="s" s="56">
        <f>IF(H346="","",IF(B$6="Dry",ROUND(E346/B$3*B$8,3)&amp;" grams",IF(B$6="Liquid",ROUND(E346/B$3*B$7,2)&amp;" ml","Error")))</f>
      </c>
      <c r="G346" t="s" s="57">
        <f>IF(T346="","",(C346-E346)/C346)</f>
      </c>
      <c r="H346" s="64"/>
      <c r="I346" s="65"/>
      <c r="J346" s="65"/>
      <c r="K346" s="65"/>
      <c r="L346" s="66"/>
      <c r="M346" s="64"/>
      <c r="N346" s="65"/>
      <c r="O346" s="65"/>
      <c r="P346" s="65"/>
      <c r="Q346" s="66"/>
      <c r="R346" t="s" s="61">
        <f>IF(H346="","",SUM(H346:Q346))</f>
      </c>
      <c r="S346" s="62">
        <f>IF(R346="",-5,AVERAGE((B$2-E346)/B$2*100,R346))</f>
        <v>-5</v>
      </c>
      <c r="T346" t="s" s="63">
        <f>IF(R346="","",IF(R346&gt;89,6,IF(R346&gt;79,5,IF(R346&gt;69,4,IF(R346&gt;54,3,IF(R346&gt;39,2,IF(R346&gt;29,1,0)))))))</f>
      </c>
    </row>
    <row r="347" ht="15" customHeight="1">
      <c r="A347" s="67">
        <f>A346+1</f>
        <v>336</v>
      </c>
      <c r="B347" s="68">
        <f>B346+1</f>
        <v>45092</v>
      </c>
      <c r="C347" t="s" s="69">
        <f>E346</f>
      </c>
      <c r="D347" s="70">
        <f>IF(C347="",-5,C347)</f>
        <v>-5</v>
      </c>
      <c r="E347" t="s" s="71">
        <f>IF(T347="","",IF(T347=0,C347,IF(T347=1,(C347*C$7),IF(T347=2,(C347*C$6),IF(T347=3,(C347*C$5),IF(T347=4,AVERAGE((C347*C$5),(C347*C$5),(C347*C$5),(C347*C$5),(C347-C$4)),IF(T347=5,(C347-C$4),IF(T347=6,(C347-1.5*C$4),"blue"))))))))</f>
      </c>
      <c r="F347" t="s" s="72">
        <f>IF(H347="","",IF(B$6="Dry",ROUND(E347/B$3*B$8,3)&amp;" grams",IF(B$6="Liquid",ROUND(E347/B$3*B$7,2)&amp;" ml","Error")))</f>
      </c>
      <c r="G347" t="s" s="73">
        <f>IF(T347="","",(C347-E347)/C347)</f>
      </c>
      <c r="H347" s="74"/>
      <c r="I347" s="75"/>
      <c r="J347" s="75"/>
      <c r="K347" s="75"/>
      <c r="L347" s="76"/>
      <c r="M347" s="74"/>
      <c r="N347" s="75"/>
      <c r="O347" s="75"/>
      <c r="P347" s="75"/>
      <c r="Q347" s="76"/>
      <c r="R347" t="s" s="77">
        <f>IF(H347="","",SUM(H347:Q347))</f>
      </c>
      <c r="S347" s="78">
        <f>IF(R347="",-5,AVERAGE((B$2-E347)/B$2*100,R347))</f>
        <v>-5</v>
      </c>
      <c r="T347" t="s" s="79">
        <f>IF(R347="","",IF(R347&gt;89,6,IF(R347&gt;79,5,IF(R347&gt;69,4,IF(R347&gt;54,3,IF(R347&gt;39,2,IF(R347&gt;29,1,0)))))))</f>
      </c>
    </row>
    <row r="348" ht="15" customHeight="1">
      <c r="A348" s="52">
        <f>A347+1</f>
        <v>337</v>
      </c>
      <c r="B348" s="53">
        <f>B347+1</f>
        <v>45093</v>
      </c>
      <c r="C348" t="s" s="80">
        <f>E347</f>
      </c>
      <c r="D348" s="54">
        <f>IF(C348="",-5,C348)</f>
        <v>-5</v>
      </c>
      <c r="E348" t="s" s="55">
        <f>IF(T348="","",IF(T348=0,C348,IF(T348=1,(C348*C$7),IF(T348=2,(C348*C$6),IF(T348=3,(C348*C$5),IF(T348=4,AVERAGE((C348*C$5),(C348*C$5),(C348*C$5),(C348*C$5),(C348-C$4)),IF(T348=5,(C348-C$4),IF(T348=6,(C348-1.5*C$4),"blue"))))))))</f>
      </c>
      <c r="F348" t="s" s="56">
        <f>IF(H348="","",IF(B$6="Dry",ROUND(E348/B$3*B$8,3)&amp;" grams",IF(B$6="Liquid",ROUND(E348/B$3*B$7,2)&amp;" ml","Error")))</f>
      </c>
      <c r="G348" t="s" s="57">
        <f>IF(T348="","",(C348-E348)/C348)</f>
      </c>
      <c r="H348" s="64"/>
      <c r="I348" s="65"/>
      <c r="J348" s="65"/>
      <c r="K348" s="65"/>
      <c r="L348" s="66"/>
      <c r="M348" s="64"/>
      <c r="N348" s="65"/>
      <c r="O348" s="65"/>
      <c r="P348" s="65"/>
      <c r="Q348" s="66"/>
      <c r="R348" t="s" s="61">
        <f>IF(H348="","",SUM(H348:Q348))</f>
      </c>
      <c r="S348" s="62">
        <f>IF(R348="",-5,AVERAGE((B$2-E348)/B$2*100,R348))</f>
        <v>-5</v>
      </c>
      <c r="T348" t="s" s="63">
        <f>IF(R348="","",IF(R348&gt;89,6,IF(R348&gt;79,5,IF(R348&gt;69,4,IF(R348&gt;54,3,IF(R348&gt;39,2,IF(R348&gt;29,1,0)))))))</f>
      </c>
    </row>
    <row r="349" ht="15" customHeight="1">
      <c r="A349" s="52">
        <f>A348+1</f>
        <v>338</v>
      </c>
      <c r="B349" s="53">
        <f>B348+1</f>
        <v>45094</v>
      </c>
      <c r="C349" t="s" s="80">
        <f>E348</f>
      </c>
      <c r="D349" s="54">
        <f>IF(C349="",-5,C349)</f>
        <v>-5</v>
      </c>
      <c r="E349" t="s" s="55">
        <f>IF(T349="","",IF(T349=0,C349,IF(T349=1,(C349*C$7),IF(T349=2,(C349*C$6),IF(T349=3,(C349*C$5),IF(T349=4,AVERAGE((C349*C$5),(C349*C$5),(C349*C$5),(C349*C$5),(C349-C$4)),IF(T349=5,(C349-C$4),IF(T349=6,(C349-1.5*C$4),"blue"))))))))</f>
      </c>
      <c r="F349" t="s" s="56">
        <f>IF(H349="","",IF(B$6="Dry",ROUND(E349/B$3*B$8,3)&amp;" grams",IF(B$6="Liquid",ROUND(E349/B$3*B$7,2)&amp;" ml","Error")))</f>
      </c>
      <c r="G349" t="s" s="57">
        <f>IF(T349="","",(C349-E349)/C349)</f>
      </c>
      <c r="H349" s="64"/>
      <c r="I349" s="65"/>
      <c r="J349" s="65"/>
      <c r="K349" s="65"/>
      <c r="L349" s="66"/>
      <c r="M349" s="64"/>
      <c r="N349" s="65"/>
      <c r="O349" s="65"/>
      <c r="P349" s="65"/>
      <c r="Q349" s="66"/>
      <c r="R349" t="s" s="61">
        <f>IF(H349="","",SUM(H349:Q349))</f>
      </c>
      <c r="S349" s="62">
        <f>IF(R349="",-5,AVERAGE((B$2-E349)/B$2*100,R349))</f>
        <v>-5</v>
      </c>
      <c r="T349" t="s" s="63">
        <f>IF(R349="","",IF(R349&gt;89,6,IF(R349&gt;79,5,IF(R349&gt;69,4,IF(R349&gt;54,3,IF(R349&gt;39,2,IF(R349&gt;29,1,0)))))))</f>
      </c>
    </row>
    <row r="350" ht="15" customHeight="1">
      <c r="A350" s="67">
        <f>A349+1</f>
        <v>339</v>
      </c>
      <c r="B350" s="68">
        <f>B349+1</f>
        <v>45095</v>
      </c>
      <c r="C350" t="s" s="69">
        <f>E349</f>
      </c>
      <c r="D350" s="70">
        <f>IF(C350="",-5,C350)</f>
        <v>-5</v>
      </c>
      <c r="E350" t="s" s="71">
        <f>IF(T350="","",IF(T350=0,C350,IF(T350=1,(C350*C$7),IF(T350=2,(C350*C$6),IF(T350=3,(C350*C$5),IF(T350=4,AVERAGE((C350*C$5),(C350*C$5),(C350*C$5),(C350*C$5),(C350-C$4)),IF(T350=5,(C350-C$4),IF(T350=6,(C350-1.5*C$4),"blue"))))))))</f>
      </c>
      <c r="F350" t="s" s="72">
        <f>IF(H350="","",IF(B$6="Dry",ROUND(E350/B$3*B$8,3)&amp;" grams",IF(B$6="Liquid",ROUND(E350/B$3*B$7,2)&amp;" ml","Error")))</f>
      </c>
      <c r="G350" t="s" s="73">
        <f>IF(T350="","",(C350-E350)/C350)</f>
      </c>
      <c r="H350" s="74"/>
      <c r="I350" s="75"/>
      <c r="J350" s="75"/>
      <c r="K350" s="75"/>
      <c r="L350" s="76"/>
      <c r="M350" s="74"/>
      <c r="N350" s="75"/>
      <c r="O350" s="75"/>
      <c r="P350" s="75"/>
      <c r="Q350" s="76"/>
      <c r="R350" t="s" s="77">
        <f>IF(H350="","",SUM(H350:Q350))</f>
      </c>
      <c r="S350" s="78">
        <f>IF(R350="",-5,AVERAGE((B$2-E350)/B$2*100,R350))</f>
        <v>-5</v>
      </c>
      <c r="T350" t="s" s="79">
        <f>IF(R350="","",IF(R350&gt;89,6,IF(R350&gt;79,5,IF(R350&gt;69,4,IF(R350&gt;54,3,IF(R350&gt;39,2,IF(R350&gt;29,1,0)))))))</f>
      </c>
    </row>
    <row r="351" ht="15" customHeight="1">
      <c r="A351" s="52">
        <f>A350+1</f>
        <v>340</v>
      </c>
      <c r="B351" s="53">
        <f>B350+1</f>
        <v>45096</v>
      </c>
      <c r="C351" t="s" s="80">
        <f>E350</f>
      </c>
      <c r="D351" s="54">
        <f>IF(C351="",-5,C351)</f>
        <v>-5</v>
      </c>
      <c r="E351" t="s" s="55">
        <f>IF(T351="","",IF(T351=0,C351,IF(T351=1,(C351*C$7),IF(T351=2,(C351*C$6),IF(T351=3,(C351*C$5),IF(T351=4,AVERAGE((C351*C$5),(C351*C$5),(C351*C$5),(C351*C$5),(C351-C$4)),IF(T351=5,(C351-C$4),IF(T351=6,(C351-1.5*C$4),"blue"))))))))</f>
      </c>
      <c r="F351" t="s" s="56">
        <f>IF(H351="","",IF(B$6="Dry",ROUND(E351/B$3*B$8,3)&amp;" grams",IF(B$6="Liquid",ROUND(E351/B$3*B$7,2)&amp;" ml","Error")))</f>
      </c>
      <c r="G351" t="s" s="57">
        <f>IF(T351="","",(C351-E351)/C351)</f>
      </c>
      <c r="H351" s="64"/>
      <c r="I351" s="65"/>
      <c r="J351" s="65"/>
      <c r="K351" s="65"/>
      <c r="L351" s="66"/>
      <c r="M351" s="64"/>
      <c r="N351" s="65"/>
      <c r="O351" s="65"/>
      <c r="P351" s="65"/>
      <c r="Q351" s="66"/>
      <c r="R351" t="s" s="61">
        <f>IF(H351="","",SUM(H351:Q351))</f>
      </c>
      <c r="S351" s="62">
        <f>IF(R351="",-5,AVERAGE((B$2-E351)/B$2*100,R351))</f>
        <v>-5</v>
      </c>
      <c r="T351" t="s" s="63">
        <f>IF(R351="","",IF(R351&gt;89,6,IF(R351&gt;79,5,IF(R351&gt;69,4,IF(R351&gt;54,3,IF(R351&gt;39,2,IF(R351&gt;29,1,0)))))))</f>
      </c>
    </row>
    <row r="352" ht="15" customHeight="1">
      <c r="A352" s="52">
        <f>A351+1</f>
        <v>341</v>
      </c>
      <c r="B352" s="53">
        <f>B351+1</f>
        <v>45097</v>
      </c>
      <c r="C352" t="s" s="80">
        <f>E351</f>
      </c>
      <c r="D352" s="54">
        <f>IF(C352="",-5,C352)</f>
        <v>-5</v>
      </c>
      <c r="E352" t="s" s="55">
        <f>IF(T352="","",IF(T352=0,C352,IF(T352=1,(C352*C$7),IF(T352=2,(C352*C$6),IF(T352=3,(C352*C$5),IF(T352=4,AVERAGE((C352*C$5),(C352*C$5),(C352*C$5),(C352*C$5),(C352-C$4)),IF(T352=5,(C352-C$4),IF(T352=6,(C352-1.5*C$4),"blue"))))))))</f>
      </c>
      <c r="F352" t="s" s="56">
        <f>IF(H352="","",IF(B$6="Dry",ROUND(E352/B$3*B$8,3)&amp;" grams",IF(B$6="Liquid",ROUND(E352/B$3*B$7,2)&amp;" ml","Error")))</f>
      </c>
      <c r="G352" t="s" s="57">
        <f>IF(T352="","",(C352-E352)/C352)</f>
      </c>
      <c r="H352" s="64"/>
      <c r="I352" s="65"/>
      <c r="J352" s="65"/>
      <c r="K352" s="65"/>
      <c r="L352" s="66"/>
      <c r="M352" s="64"/>
      <c r="N352" s="65"/>
      <c r="O352" s="65"/>
      <c r="P352" s="65"/>
      <c r="Q352" s="66"/>
      <c r="R352" t="s" s="61">
        <f>IF(H352="","",SUM(H352:Q352))</f>
      </c>
      <c r="S352" s="62">
        <f>IF(R352="",-5,AVERAGE((B$2-E352)/B$2*100,R352))</f>
        <v>-5</v>
      </c>
      <c r="T352" t="s" s="63">
        <f>IF(R352="","",IF(R352&gt;89,6,IF(R352&gt;79,5,IF(R352&gt;69,4,IF(R352&gt;54,3,IF(R352&gt;39,2,IF(R352&gt;29,1,0)))))))</f>
      </c>
    </row>
    <row r="353" ht="15" customHeight="1">
      <c r="A353" s="67">
        <f>A352+1</f>
        <v>342</v>
      </c>
      <c r="B353" s="68">
        <f>B352+1</f>
        <v>45098</v>
      </c>
      <c r="C353" t="s" s="69">
        <f>E352</f>
      </c>
      <c r="D353" s="70">
        <f>IF(C353="",-5,C353)</f>
        <v>-5</v>
      </c>
      <c r="E353" t="s" s="71">
        <f>IF(T353="","",IF(T353=0,C353,IF(T353=1,(C353*C$7),IF(T353=2,(C353*C$6),IF(T353=3,(C353*C$5),IF(T353=4,AVERAGE((C353*C$5),(C353*C$5),(C353*C$5),(C353*C$5),(C353-C$4)),IF(T353=5,(C353-C$4),IF(T353=6,(C353-1.5*C$4),"blue"))))))))</f>
      </c>
      <c r="F353" t="s" s="72">
        <f>IF(H353="","",IF(B$6="Dry",ROUND(E353/B$3*B$8,3)&amp;" grams",IF(B$6="Liquid",ROUND(E353/B$3*B$7,2)&amp;" ml","Error")))</f>
      </c>
      <c r="G353" t="s" s="73">
        <f>IF(T353="","",(C353-E353)/C353)</f>
      </c>
      <c r="H353" s="74"/>
      <c r="I353" s="75"/>
      <c r="J353" s="75"/>
      <c r="K353" s="75"/>
      <c r="L353" s="76"/>
      <c r="M353" s="74"/>
      <c r="N353" s="75"/>
      <c r="O353" s="75"/>
      <c r="P353" s="75"/>
      <c r="Q353" s="76"/>
      <c r="R353" t="s" s="77">
        <f>IF(H353="","",SUM(H353:Q353))</f>
      </c>
      <c r="S353" s="78">
        <f>IF(R353="",-5,AVERAGE((B$2-E353)/B$2*100,R353))</f>
        <v>-5</v>
      </c>
      <c r="T353" t="s" s="79">
        <f>IF(R353="","",IF(R353&gt;89,6,IF(R353&gt;79,5,IF(R353&gt;69,4,IF(R353&gt;54,3,IF(R353&gt;39,2,IF(R353&gt;29,1,0)))))))</f>
      </c>
    </row>
    <row r="354" ht="15" customHeight="1">
      <c r="A354" s="52">
        <f>A353+1</f>
        <v>343</v>
      </c>
      <c r="B354" s="53">
        <f>B353+1</f>
        <v>45099</v>
      </c>
      <c r="C354" t="s" s="80">
        <f>E353</f>
      </c>
      <c r="D354" s="54">
        <f>IF(C354="",-5,C354)</f>
        <v>-5</v>
      </c>
      <c r="E354" t="s" s="55">
        <f>IF(T354="","",IF(T354=0,C354,IF(T354=1,(C354*C$7),IF(T354=2,(C354*C$6),IF(T354=3,(C354*C$5),IF(T354=4,AVERAGE((C354*C$5),(C354*C$5),(C354*C$5),(C354*C$5),(C354-C$4)),IF(T354=5,(C354-C$4),IF(T354=6,(C354-1.5*C$4),"blue"))))))))</f>
      </c>
      <c r="F354" t="s" s="56">
        <f>IF(H354="","",IF(B$6="Dry",ROUND(E354/B$3*B$8,3)&amp;" grams",IF(B$6="Liquid",ROUND(E354/B$3*B$7,2)&amp;" ml","Error")))</f>
      </c>
      <c r="G354" t="s" s="57">
        <f>IF(T354="","",(C354-E354)/C354)</f>
      </c>
      <c r="H354" s="64"/>
      <c r="I354" s="65"/>
      <c r="J354" s="65"/>
      <c r="K354" s="65"/>
      <c r="L354" s="66"/>
      <c r="M354" s="64"/>
      <c r="N354" s="65"/>
      <c r="O354" s="65"/>
      <c r="P354" s="65"/>
      <c r="Q354" s="66"/>
      <c r="R354" t="s" s="61">
        <f>IF(H354="","",SUM(H354:Q354))</f>
      </c>
      <c r="S354" s="62">
        <f>IF(R354="",-5,AVERAGE((B$2-E354)/B$2*100,R354))</f>
        <v>-5</v>
      </c>
      <c r="T354" t="s" s="63">
        <f>IF(R354="","",IF(R354&gt;89,6,IF(R354&gt;79,5,IF(R354&gt;69,4,IF(R354&gt;54,3,IF(R354&gt;39,2,IF(R354&gt;29,1,0)))))))</f>
      </c>
    </row>
    <row r="355" ht="15" customHeight="1">
      <c r="A355" s="52">
        <f>A354+1</f>
        <v>344</v>
      </c>
      <c r="B355" s="53">
        <f>B354+1</f>
        <v>45100</v>
      </c>
      <c r="C355" t="s" s="80">
        <f>E354</f>
      </c>
      <c r="D355" s="54">
        <f>IF(C355="",-5,C355)</f>
        <v>-5</v>
      </c>
      <c r="E355" t="s" s="55">
        <f>IF(T355="","",IF(T355=0,C355,IF(T355=1,(C355*C$7),IF(T355=2,(C355*C$6),IF(T355=3,(C355*C$5),IF(T355=4,AVERAGE((C355*C$5),(C355*C$5),(C355*C$5),(C355*C$5),(C355-C$4)),IF(T355=5,(C355-C$4),IF(T355=6,(C355-1.5*C$4),"blue"))))))))</f>
      </c>
      <c r="F355" t="s" s="56">
        <f>IF(H355="","",IF(B$6="Dry",ROUND(E355/B$3*B$8,3)&amp;" grams",IF(B$6="Liquid",ROUND(E355/B$3*B$7,2)&amp;" ml","Error")))</f>
      </c>
      <c r="G355" t="s" s="57">
        <f>IF(T355="","",(C355-E355)/C355)</f>
      </c>
      <c r="H355" s="64"/>
      <c r="I355" s="65"/>
      <c r="J355" s="65"/>
      <c r="K355" s="65"/>
      <c r="L355" s="66"/>
      <c r="M355" s="64"/>
      <c r="N355" s="65"/>
      <c r="O355" s="65"/>
      <c r="P355" s="65"/>
      <c r="Q355" s="66"/>
      <c r="R355" t="s" s="61">
        <f>IF(H355="","",SUM(H355:Q355))</f>
      </c>
      <c r="S355" s="62">
        <f>IF(R355="",-5,AVERAGE((B$2-E355)/B$2*100,R355))</f>
        <v>-5</v>
      </c>
      <c r="T355" t="s" s="63">
        <f>IF(R355="","",IF(R355&gt;89,6,IF(R355&gt;79,5,IF(R355&gt;69,4,IF(R355&gt;54,3,IF(R355&gt;39,2,IF(R355&gt;29,1,0)))))))</f>
      </c>
    </row>
    <row r="356" ht="15" customHeight="1">
      <c r="A356" s="67">
        <f>A355+1</f>
        <v>345</v>
      </c>
      <c r="B356" s="68">
        <f>B355+1</f>
        <v>45101</v>
      </c>
      <c r="C356" t="s" s="69">
        <f>E355</f>
      </c>
      <c r="D356" s="70">
        <f>IF(C356="",-5,C356)</f>
        <v>-5</v>
      </c>
      <c r="E356" t="s" s="71">
        <f>IF(T356="","",IF(T356=0,C356,IF(T356=1,(C356*C$7),IF(T356=2,(C356*C$6),IF(T356=3,(C356*C$5),IF(T356=4,AVERAGE((C356*C$5),(C356*C$5),(C356*C$5),(C356*C$5),(C356-C$4)),IF(T356=5,(C356-C$4),IF(T356=6,(C356-1.5*C$4),"blue"))))))))</f>
      </c>
      <c r="F356" t="s" s="72">
        <f>IF(H356="","",IF(B$6="Dry",ROUND(E356/B$3*B$8,3)&amp;" grams",IF(B$6="Liquid",ROUND(E356/B$3*B$7,2)&amp;" ml","Error")))</f>
      </c>
      <c r="G356" t="s" s="73">
        <f>IF(T356="","",(C356-E356)/C356)</f>
      </c>
      <c r="H356" s="74"/>
      <c r="I356" s="75"/>
      <c r="J356" s="75"/>
      <c r="K356" s="75"/>
      <c r="L356" s="76"/>
      <c r="M356" s="74"/>
      <c r="N356" s="75"/>
      <c r="O356" s="75"/>
      <c r="P356" s="75"/>
      <c r="Q356" s="76"/>
      <c r="R356" t="s" s="77">
        <f>IF(H356="","",SUM(H356:Q356))</f>
      </c>
      <c r="S356" s="78">
        <f>IF(R356="",-5,AVERAGE((B$2-E356)/B$2*100,R356))</f>
        <v>-5</v>
      </c>
      <c r="T356" t="s" s="79">
        <f>IF(R356="","",IF(R356&gt;89,6,IF(R356&gt;79,5,IF(R356&gt;69,4,IF(R356&gt;54,3,IF(R356&gt;39,2,IF(R356&gt;29,1,0)))))))</f>
      </c>
    </row>
    <row r="357" ht="15" customHeight="1">
      <c r="A357" s="52">
        <f>A356+1</f>
        <v>346</v>
      </c>
      <c r="B357" s="53">
        <f>B356+1</f>
        <v>45102</v>
      </c>
      <c r="C357" t="s" s="80">
        <f>E356</f>
      </c>
      <c r="D357" s="54">
        <f>IF(C357="",-5,C357)</f>
        <v>-5</v>
      </c>
      <c r="E357" t="s" s="55">
        <f>IF(T357="","",IF(T357=0,C357,IF(T357=1,(C357*C$7),IF(T357=2,(C357*C$6),IF(T357=3,(C357*C$5),IF(T357=4,AVERAGE((C357*C$5),(C357*C$5),(C357*C$5),(C357*C$5),(C357-C$4)),IF(T357=5,(C357-C$4),IF(T357=6,(C357-1.5*C$4),"blue"))))))))</f>
      </c>
      <c r="F357" t="s" s="56">
        <f>IF(H357="","",IF(B$6="Dry",ROUND(E357/B$3*B$8,3)&amp;" grams",IF(B$6="Liquid",ROUND(E357/B$3*B$7,2)&amp;" ml","Error")))</f>
      </c>
      <c r="G357" t="s" s="57">
        <f>IF(T357="","",(C357-E357)/C357)</f>
      </c>
      <c r="H357" s="64"/>
      <c r="I357" s="65"/>
      <c r="J357" s="65"/>
      <c r="K357" s="65"/>
      <c r="L357" s="66"/>
      <c r="M357" s="64"/>
      <c r="N357" s="65"/>
      <c r="O357" s="65"/>
      <c r="P357" s="65"/>
      <c r="Q357" s="66"/>
      <c r="R357" t="s" s="61">
        <f>IF(H357="","",SUM(H357:Q357))</f>
      </c>
      <c r="S357" s="62">
        <f>IF(R357="",-5,AVERAGE((B$2-E357)/B$2*100,R357))</f>
        <v>-5</v>
      </c>
      <c r="T357" t="s" s="63">
        <f>IF(R357="","",IF(R357&gt;89,6,IF(R357&gt;79,5,IF(R357&gt;69,4,IF(R357&gt;54,3,IF(R357&gt;39,2,IF(R357&gt;29,1,0)))))))</f>
      </c>
    </row>
    <row r="358" ht="15" customHeight="1">
      <c r="A358" s="52">
        <f>A357+1</f>
        <v>347</v>
      </c>
      <c r="B358" s="53">
        <f>B357+1</f>
        <v>45103</v>
      </c>
      <c r="C358" t="s" s="80">
        <f>E357</f>
      </c>
      <c r="D358" s="54">
        <f>IF(C358="",-5,C358)</f>
        <v>-5</v>
      </c>
      <c r="E358" t="s" s="55">
        <f>IF(T358="","",IF(T358=0,C358,IF(T358=1,(C358*C$7),IF(T358=2,(C358*C$6),IF(T358=3,(C358*C$5),IF(T358=4,AVERAGE((C358*C$5),(C358*C$5),(C358*C$5),(C358*C$5),(C358-C$4)),IF(T358=5,(C358-C$4),IF(T358=6,(C358-1.5*C$4),"blue"))))))))</f>
      </c>
      <c r="F358" t="s" s="56">
        <f>IF(H358="","",IF(B$6="Dry",ROUND(E358/B$3*B$8,3)&amp;" grams",IF(B$6="Liquid",ROUND(E358/B$3*B$7,2)&amp;" ml","Error")))</f>
      </c>
      <c r="G358" t="s" s="57">
        <f>IF(T358="","",(C358-E358)/C358)</f>
      </c>
      <c r="H358" s="64"/>
      <c r="I358" s="65"/>
      <c r="J358" s="65"/>
      <c r="K358" s="65"/>
      <c r="L358" s="66"/>
      <c r="M358" s="64"/>
      <c r="N358" s="65"/>
      <c r="O358" s="65"/>
      <c r="P358" s="65"/>
      <c r="Q358" s="66"/>
      <c r="R358" t="s" s="61">
        <f>IF(H358="","",SUM(H358:Q358))</f>
      </c>
      <c r="S358" s="62">
        <f>IF(R358="",-5,AVERAGE((B$2-E358)/B$2*100,R358))</f>
        <v>-5</v>
      </c>
      <c r="T358" t="s" s="63">
        <f>IF(R358="","",IF(R358&gt;89,6,IF(R358&gt;79,5,IF(R358&gt;69,4,IF(R358&gt;54,3,IF(R358&gt;39,2,IF(R358&gt;29,1,0)))))))</f>
      </c>
    </row>
    <row r="359" ht="15" customHeight="1">
      <c r="A359" s="67">
        <f>A358+1</f>
        <v>348</v>
      </c>
      <c r="B359" s="68">
        <f>B358+1</f>
        <v>45104</v>
      </c>
      <c r="C359" t="s" s="69">
        <f>E358</f>
      </c>
      <c r="D359" s="70">
        <f>IF(C359="",-5,C359)</f>
        <v>-5</v>
      </c>
      <c r="E359" t="s" s="71">
        <f>IF(T359="","",IF(T359=0,C359,IF(T359=1,(C359*C$7),IF(T359=2,(C359*C$6),IF(T359=3,(C359*C$5),IF(T359=4,AVERAGE((C359*C$5),(C359*C$5),(C359*C$5),(C359*C$5),(C359-C$4)),IF(T359=5,(C359-C$4),IF(T359=6,(C359-1.5*C$4),"blue"))))))))</f>
      </c>
      <c r="F359" t="s" s="72">
        <f>IF(H359="","",IF(B$6="Dry",ROUND(E359/B$3*B$8,3)&amp;" grams",IF(B$6="Liquid",ROUND(E359/B$3*B$7,2)&amp;" ml","Error")))</f>
      </c>
      <c r="G359" t="s" s="73">
        <f>IF(T359="","",(C359-E359)/C359)</f>
      </c>
      <c r="H359" s="74"/>
      <c r="I359" s="75"/>
      <c r="J359" s="75"/>
      <c r="K359" s="75"/>
      <c r="L359" s="76"/>
      <c r="M359" s="74"/>
      <c r="N359" s="75"/>
      <c r="O359" s="75"/>
      <c r="P359" s="75"/>
      <c r="Q359" s="76"/>
      <c r="R359" t="s" s="77">
        <f>IF(H359="","",SUM(H359:Q359))</f>
      </c>
      <c r="S359" s="78">
        <f>IF(R359="",-5,AVERAGE((B$2-E359)/B$2*100,R359))</f>
        <v>-5</v>
      </c>
      <c r="T359" t="s" s="79">
        <f>IF(R359="","",IF(R359&gt;89,6,IF(R359&gt;79,5,IF(R359&gt;69,4,IF(R359&gt;54,3,IF(R359&gt;39,2,IF(R359&gt;29,1,0)))))))</f>
      </c>
    </row>
    <row r="360" ht="15" customHeight="1">
      <c r="A360" s="52">
        <f>A359+1</f>
        <v>349</v>
      </c>
      <c r="B360" s="53">
        <f>B359+1</f>
        <v>45105</v>
      </c>
      <c r="C360" t="s" s="80">
        <f>E359</f>
      </c>
      <c r="D360" s="54">
        <f>IF(C360="",-5,C360)</f>
        <v>-5</v>
      </c>
      <c r="E360" t="s" s="55">
        <f>IF(T360="","",IF(T360=0,C360,IF(T360=1,(C360*C$7),IF(T360=2,(C360*C$6),IF(T360=3,(C360*C$5),IF(T360=4,AVERAGE((C360*C$5),(C360*C$5),(C360*C$5),(C360*C$5),(C360-C$4)),IF(T360=5,(C360-C$4),IF(T360=6,(C360-1.5*C$4),"blue"))))))))</f>
      </c>
      <c r="F360" t="s" s="56">
        <f>IF(H360="","",IF(B$6="Dry",ROUND(E360/B$3*B$8,3)&amp;" grams",IF(B$6="Liquid",ROUND(E360/B$3*B$7,2)&amp;" ml","Error")))</f>
      </c>
      <c r="G360" t="s" s="57">
        <f>IF(T360="","",(C360-E360)/C360)</f>
      </c>
      <c r="H360" s="64"/>
      <c r="I360" s="65"/>
      <c r="J360" s="65"/>
      <c r="K360" s="65"/>
      <c r="L360" s="66"/>
      <c r="M360" s="64"/>
      <c r="N360" s="65"/>
      <c r="O360" s="65"/>
      <c r="P360" s="65"/>
      <c r="Q360" s="66"/>
      <c r="R360" t="s" s="61">
        <f>IF(H360="","",SUM(H360:Q360))</f>
      </c>
      <c r="S360" s="62">
        <f>IF(R360="",-5,AVERAGE((B$2-E360)/B$2*100,R360))</f>
        <v>-5</v>
      </c>
      <c r="T360" t="s" s="63">
        <f>IF(R360="","",IF(R360&gt;89,6,IF(R360&gt;79,5,IF(R360&gt;69,4,IF(R360&gt;54,3,IF(R360&gt;39,2,IF(R360&gt;29,1,0)))))))</f>
      </c>
    </row>
    <row r="361" ht="15" customHeight="1">
      <c r="A361" s="52">
        <f>A360+1</f>
        <v>350</v>
      </c>
      <c r="B361" s="53">
        <f>B360+1</f>
        <v>45106</v>
      </c>
      <c r="C361" t="s" s="80">
        <f>E360</f>
      </c>
      <c r="D361" s="54">
        <f>IF(C361="",-5,C361)</f>
        <v>-5</v>
      </c>
      <c r="E361" t="s" s="55">
        <f>IF(T361="","",IF(T361=0,C361,IF(T361=1,(C361*C$7),IF(T361=2,(C361*C$6),IF(T361=3,(C361*C$5),IF(T361=4,AVERAGE((C361*C$5),(C361*C$5),(C361*C$5),(C361*C$5),(C361-C$4)),IF(T361=5,(C361-C$4),IF(T361=6,(C361-1.5*C$4),"blue"))))))))</f>
      </c>
      <c r="F361" t="s" s="56">
        <f>IF(H361="","",IF(B$6="Dry",ROUND(E361/B$3*B$8,3)&amp;" grams",IF(B$6="Liquid",ROUND(E361/B$3*B$7,2)&amp;" ml","Error")))</f>
      </c>
      <c r="G361" t="s" s="57">
        <f>IF(T361="","",(C361-E361)/C361)</f>
      </c>
      <c r="H361" s="64"/>
      <c r="I361" s="65"/>
      <c r="J361" s="65"/>
      <c r="K361" s="65"/>
      <c r="L361" s="66"/>
      <c r="M361" s="64"/>
      <c r="N361" s="65"/>
      <c r="O361" s="65"/>
      <c r="P361" s="65"/>
      <c r="Q361" s="66"/>
      <c r="R361" t="s" s="61">
        <f>IF(H361="","",SUM(H361:Q361))</f>
      </c>
      <c r="S361" s="62">
        <f>IF(R361="",-5,AVERAGE((B$2-E361)/B$2*100,R361))</f>
        <v>-5</v>
      </c>
      <c r="T361" t="s" s="63">
        <f>IF(R361="","",IF(R361&gt;89,6,IF(R361&gt;79,5,IF(R361&gt;69,4,IF(R361&gt;54,3,IF(R361&gt;39,2,IF(R361&gt;29,1,0)))))))</f>
      </c>
    </row>
    <row r="362" ht="15" customHeight="1">
      <c r="A362" s="67">
        <f>A361+1</f>
        <v>351</v>
      </c>
      <c r="B362" s="68">
        <f>B361+1</f>
        <v>45107</v>
      </c>
      <c r="C362" t="s" s="69">
        <f>E361</f>
      </c>
      <c r="D362" s="70">
        <f>IF(C362="",-5,C362)</f>
        <v>-5</v>
      </c>
      <c r="E362" t="s" s="71">
        <f>IF(T362="","",IF(T362=0,C362,IF(T362=1,(C362*C$7),IF(T362=2,(C362*C$6),IF(T362=3,(C362*C$5),IF(T362=4,AVERAGE((C362*C$5),(C362*C$5),(C362*C$5),(C362*C$5),(C362-C$4)),IF(T362=5,(C362-C$4),IF(T362=6,(C362-1.5*C$4),"blue"))))))))</f>
      </c>
      <c r="F362" t="s" s="72">
        <f>IF(H362="","",IF(B$6="Dry",ROUND(E362/B$3*B$8,3)&amp;" grams",IF(B$6="Liquid",ROUND(E362/B$3*B$7,2)&amp;" ml","Error")))</f>
      </c>
      <c r="G362" t="s" s="73">
        <f>IF(T362="","",(C362-E362)/C362)</f>
      </c>
      <c r="H362" s="74"/>
      <c r="I362" s="75"/>
      <c r="J362" s="75"/>
      <c r="K362" s="75"/>
      <c r="L362" s="76"/>
      <c r="M362" s="74"/>
      <c r="N362" s="75"/>
      <c r="O362" s="75"/>
      <c r="P362" s="75"/>
      <c r="Q362" s="76"/>
      <c r="R362" t="s" s="77">
        <f>IF(H362="","",SUM(H362:Q362))</f>
      </c>
      <c r="S362" s="78">
        <f>IF(R362="",-5,AVERAGE((B$2-E362)/B$2*100,R362))</f>
        <v>-5</v>
      </c>
      <c r="T362" t="s" s="79">
        <f>IF(R362="","",IF(R362&gt;89,6,IF(R362&gt;79,5,IF(R362&gt;69,4,IF(R362&gt;54,3,IF(R362&gt;39,2,IF(R362&gt;29,1,0)))))))</f>
      </c>
    </row>
    <row r="363" ht="15" customHeight="1">
      <c r="A363" s="52">
        <f>A362+1</f>
        <v>352</v>
      </c>
      <c r="B363" s="53">
        <f>B362+1</f>
        <v>45108</v>
      </c>
      <c r="C363" t="s" s="80">
        <f>E362</f>
      </c>
      <c r="D363" s="54">
        <f>IF(C363="",-5,C363)</f>
        <v>-5</v>
      </c>
      <c r="E363" t="s" s="55">
        <f>IF(T363="","",IF(T363=0,C363,IF(T363=1,(C363*C$7),IF(T363=2,(C363*C$6),IF(T363=3,(C363*C$5),IF(T363=4,AVERAGE((C363*C$5),(C363*C$5),(C363*C$5),(C363*C$5),(C363-C$4)),IF(T363=5,(C363-C$4),IF(T363=6,(C363-1.5*C$4),"blue"))))))))</f>
      </c>
      <c r="F363" t="s" s="56">
        <f>IF(H363="","",IF(B$6="Dry",ROUND(E363/B$3*B$8,3)&amp;" grams",IF(B$6="Liquid",ROUND(E363/B$3*B$7,2)&amp;" ml","Error")))</f>
      </c>
      <c r="G363" t="s" s="57">
        <f>IF(T363="","",(C363-E363)/C363)</f>
      </c>
      <c r="H363" s="64"/>
      <c r="I363" s="65"/>
      <c r="J363" s="65"/>
      <c r="K363" s="65"/>
      <c r="L363" s="66"/>
      <c r="M363" s="64"/>
      <c r="N363" s="65"/>
      <c r="O363" s="65"/>
      <c r="P363" s="65"/>
      <c r="Q363" s="66"/>
      <c r="R363" t="s" s="61">
        <f>IF(H363="","",SUM(H363:Q363))</f>
      </c>
      <c r="S363" s="62">
        <f>IF(R363="",-5,AVERAGE((B$2-E363)/B$2*100,R363))</f>
        <v>-5</v>
      </c>
      <c r="T363" t="s" s="63">
        <f>IF(R363="","",IF(R363&gt;89,6,IF(R363&gt;79,5,IF(R363&gt;69,4,IF(R363&gt;54,3,IF(R363&gt;39,2,IF(R363&gt;29,1,0)))))))</f>
      </c>
    </row>
    <row r="364" ht="15" customHeight="1">
      <c r="A364" s="52">
        <f>A363+1</f>
        <v>353</v>
      </c>
      <c r="B364" s="53">
        <f>B363+1</f>
        <v>45109</v>
      </c>
      <c r="C364" t="s" s="80">
        <f>E363</f>
      </c>
      <c r="D364" s="54">
        <f>IF(C364="",-5,C364)</f>
        <v>-5</v>
      </c>
      <c r="E364" t="s" s="55">
        <f>IF(T364="","",IF(T364=0,C364,IF(T364=1,(C364*C$7),IF(T364=2,(C364*C$6),IF(T364=3,(C364*C$5),IF(T364=4,AVERAGE((C364*C$5),(C364*C$5),(C364*C$5),(C364*C$5),(C364-C$4)),IF(T364=5,(C364-C$4),IF(T364=6,(C364-1.5*C$4),"blue"))))))))</f>
      </c>
      <c r="F364" t="s" s="56">
        <f>IF(H364="","",IF(B$6="Dry",ROUND(E364/B$3*B$8,3)&amp;" grams",IF(B$6="Liquid",ROUND(E364/B$3*B$7,2)&amp;" ml","Error")))</f>
      </c>
      <c r="G364" t="s" s="57">
        <f>IF(T364="","",(C364-E364)/C364)</f>
      </c>
      <c r="H364" s="64"/>
      <c r="I364" s="65"/>
      <c r="J364" s="65"/>
      <c r="K364" s="65"/>
      <c r="L364" s="66"/>
      <c r="M364" s="64"/>
      <c r="N364" s="65"/>
      <c r="O364" s="65"/>
      <c r="P364" s="65"/>
      <c r="Q364" s="66"/>
      <c r="R364" t="s" s="61">
        <f>IF(H364="","",SUM(H364:Q364))</f>
      </c>
      <c r="S364" s="62">
        <f>IF(R364="",-5,AVERAGE((B$2-E364)/B$2*100,R364))</f>
        <v>-5</v>
      </c>
      <c r="T364" t="s" s="63">
        <f>IF(R364="","",IF(R364&gt;89,6,IF(R364&gt;79,5,IF(R364&gt;69,4,IF(R364&gt;54,3,IF(R364&gt;39,2,IF(R364&gt;29,1,0)))))))</f>
      </c>
    </row>
    <row r="365" ht="15" customHeight="1">
      <c r="A365" s="67">
        <f>A364+1</f>
        <v>354</v>
      </c>
      <c r="B365" s="68">
        <f>B364+1</f>
        <v>45110</v>
      </c>
      <c r="C365" t="s" s="69">
        <f>E364</f>
      </c>
      <c r="D365" s="70">
        <f>IF(C365="",-5,C365)</f>
        <v>-5</v>
      </c>
      <c r="E365" t="s" s="71">
        <f>IF(T365="","",IF(T365=0,C365,IF(T365=1,(C365*C$7),IF(T365=2,(C365*C$6),IF(T365=3,(C365*C$5),IF(T365=4,AVERAGE((C365*C$5),(C365*C$5),(C365*C$5),(C365*C$5),(C365-C$4)),IF(T365=5,(C365-C$4),IF(T365=6,(C365-1.5*C$4),"blue"))))))))</f>
      </c>
      <c r="F365" t="s" s="72">
        <f>IF(H365="","",IF(B$6="Dry",ROUND(E365/B$3*B$8,3)&amp;" grams",IF(B$6="Liquid",ROUND(E365/B$3*B$7,2)&amp;" ml","Error")))</f>
      </c>
      <c r="G365" t="s" s="73">
        <f>IF(T365="","",(C365-E365)/C365)</f>
      </c>
      <c r="H365" s="74"/>
      <c r="I365" s="75"/>
      <c r="J365" s="75"/>
      <c r="K365" s="75"/>
      <c r="L365" s="76"/>
      <c r="M365" s="74"/>
      <c r="N365" s="75"/>
      <c r="O365" s="75"/>
      <c r="P365" s="75"/>
      <c r="Q365" s="76"/>
      <c r="R365" t="s" s="77">
        <f>IF(H365="","",SUM(H365:Q365))</f>
      </c>
      <c r="S365" s="78">
        <f>IF(R365="",-5,AVERAGE((B$2-E365)/B$2*100,R365))</f>
        <v>-5</v>
      </c>
      <c r="T365" t="s" s="79">
        <f>IF(R365="","",IF(R365&gt;89,6,IF(R365&gt;79,5,IF(R365&gt;69,4,IF(R365&gt;54,3,IF(R365&gt;39,2,IF(R365&gt;29,1,0)))))))</f>
      </c>
    </row>
    <row r="366" ht="15" customHeight="1">
      <c r="A366" s="52">
        <f>A365+1</f>
        <v>355</v>
      </c>
      <c r="B366" s="53">
        <f>B365+1</f>
        <v>45111</v>
      </c>
      <c r="C366" t="s" s="80">
        <f>E365</f>
      </c>
      <c r="D366" s="54">
        <f>IF(C366="",-5,C366)</f>
        <v>-5</v>
      </c>
      <c r="E366" t="s" s="55">
        <f>IF(T366="","",IF(T366=0,C366,IF(T366=1,(C366*C$7),IF(T366=2,(C366*C$6),IF(T366=3,(C366*C$5),IF(T366=4,AVERAGE((C366*C$5),(C366*C$5),(C366*C$5),(C366*C$5),(C366-C$4)),IF(T366=5,(C366-C$4),IF(T366=6,(C366-1.5*C$4),"blue"))))))))</f>
      </c>
      <c r="F366" t="s" s="56">
        <f>IF(H366="","",IF(B$6="Dry",ROUND(E366/B$3*B$8,3)&amp;" grams",IF(B$6="Liquid",ROUND(E366/B$3*B$7,2)&amp;" ml","Error")))</f>
      </c>
      <c r="G366" t="s" s="57">
        <f>IF(T366="","",(C366-E366)/C366)</f>
      </c>
      <c r="H366" s="64"/>
      <c r="I366" s="65"/>
      <c r="J366" s="65"/>
      <c r="K366" s="65"/>
      <c r="L366" s="66"/>
      <c r="M366" s="64"/>
      <c r="N366" s="65"/>
      <c r="O366" s="65"/>
      <c r="P366" s="65"/>
      <c r="Q366" s="66"/>
      <c r="R366" t="s" s="61">
        <f>IF(H366="","",SUM(H366:Q366))</f>
      </c>
      <c r="S366" s="62">
        <f>IF(R366="",-5,AVERAGE((B$2-E366)/B$2*100,R366))</f>
        <v>-5</v>
      </c>
      <c r="T366" t="s" s="63">
        <f>IF(R366="","",IF(R366&gt;89,6,IF(R366&gt;79,5,IF(R366&gt;69,4,IF(R366&gt;54,3,IF(R366&gt;39,2,IF(R366&gt;29,1,0)))))))</f>
      </c>
    </row>
    <row r="367" ht="15" customHeight="1">
      <c r="A367" s="52">
        <f>A366+1</f>
        <v>356</v>
      </c>
      <c r="B367" s="53">
        <f>B366+1</f>
        <v>45112</v>
      </c>
      <c r="C367" t="s" s="80">
        <f>E366</f>
      </c>
      <c r="D367" s="54">
        <f>IF(C367="",-5,C367)</f>
        <v>-5</v>
      </c>
      <c r="E367" t="s" s="55">
        <f>IF(T367="","",IF(T367=0,C367,IF(T367=1,(C367*C$7),IF(T367=2,(C367*C$6),IF(T367=3,(C367*C$5),IF(T367=4,AVERAGE((C367*C$5),(C367*C$5),(C367*C$5),(C367*C$5),(C367-C$4)),IF(T367=5,(C367-C$4),IF(T367=6,(C367-1.5*C$4),"blue"))))))))</f>
      </c>
      <c r="F367" t="s" s="56">
        <f>IF(H367="","",IF(B$6="Dry",ROUND(E367/B$3*B$8,3)&amp;" grams",IF(B$6="Liquid",ROUND(E367/B$3*B$7,2)&amp;" ml","Error")))</f>
      </c>
      <c r="G367" t="s" s="57">
        <f>IF(T367="","",(C367-E367)/C367)</f>
      </c>
      <c r="H367" s="64"/>
      <c r="I367" s="65"/>
      <c r="J367" s="65"/>
      <c r="K367" s="65"/>
      <c r="L367" s="66"/>
      <c r="M367" s="64"/>
      <c r="N367" s="65"/>
      <c r="O367" s="65"/>
      <c r="P367" s="65"/>
      <c r="Q367" s="66"/>
      <c r="R367" t="s" s="61">
        <f>IF(H367="","",SUM(H367:Q367))</f>
      </c>
      <c r="S367" s="62">
        <f>IF(R367="",-5,AVERAGE((B$2-E367)/B$2*100,R367))</f>
        <v>-5</v>
      </c>
      <c r="T367" t="s" s="63">
        <f>IF(R367="","",IF(R367&gt;89,6,IF(R367&gt;79,5,IF(R367&gt;69,4,IF(R367&gt;54,3,IF(R367&gt;39,2,IF(R367&gt;29,1,0)))))))</f>
      </c>
    </row>
    <row r="368" ht="15" customHeight="1">
      <c r="A368" s="67">
        <f>A367+1</f>
        <v>357</v>
      </c>
      <c r="B368" s="68">
        <f>B367+1</f>
        <v>45113</v>
      </c>
      <c r="C368" t="s" s="69">
        <f>E367</f>
      </c>
      <c r="D368" s="70">
        <f>IF(C368="",-5,C368)</f>
        <v>-5</v>
      </c>
      <c r="E368" t="s" s="71">
        <f>IF(T368="","",IF(T368=0,C368,IF(T368=1,(C368*C$7),IF(T368=2,(C368*C$6),IF(T368=3,(C368*C$5),IF(T368=4,AVERAGE((C368*C$5),(C368*C$5),(C368*C$5),(C368*C$5),(C368-C$4)),IF(T368=5,(C368-C$4),IF(T368=6,(C368-1.5*C$4),"blue"))))))))</f>
      </c>
      <c r="F368" t="s" s="72">
        <f>IF(H368="","",IF(B$6="Dry",ROUND(E368/B$3*B$8,3)&amp;" grams",IF(B$6="Liquid",ROUND(E368/B$3*B$7,2)&amp;" ml","Error")))</f>
      </c>
      <c r="G368" t="s" s="73">
        <f>IF(T368="","",(C368-E368)/C368)</f>
      </c>
      <c r="H368" s="74"/>
      <c r="I368" s="75"/>
      <c r="J368" s="75"/>
      <c r="K368" s="75"/>
      <c r="L368" s="76"/>
      <c r="M368" s="74"/>
      <c r="N368" s="75"/>
      <c r="O368" s="75"/>
      <c r="P368" s="75"/>
      <c r="Q368" s="76"/>
      <c r="R368" t="s" s="77">
        <f>IF(H368="","",SUM(H368:Q368))</f>
      </c>
      <c r="S368" s="78">
        <f>IF(R368="",-5,AVERAGE((B$2-E368)/B$2*100,R368))</f>
        <v>-5</v>
      </c>
      <c r="T368" t="s" s="79">
        <f>IF(R368="","",IF(R368&gt;89,6,IF(R368&gt;79,5,IF(R368&gt;69,4,IF(R368&gt;54,3,IF(R368&gt;39,2,IF(R368&gt;29,1,0)))))))</f>
      </c>
    </row>
    <row r="369" ht="15" customHeight="1">
      <c r="A369" s="52">
        <f>A368+1</f>
        <v>358</v>
      </c>
      <c r="B369" s="53">
        <f>B368+1</f>
        <v>45114</v>
      </c>
      <c r="C369" t="s" s="80">
        <f>E368</f>
      </c>
      <c r="D369" s="54">
        <f>IF(C369="",-5,C369)</f>
        <v>-5</v>
      </c>
      <c r="E369" t="s" s="55">
        <f>IF(T369="","",IF(T369=0,C369,IF(T369=1,(C369*C$7),IF(T369=2,(C369*C$6),IF(T369=3,(C369*C$5),IF(T369=4,AVERAGE((C369*C$5),(C369*C$5),(C369*C$5),(C369*C$5),(C369-C$4)),IF(T369=5,(C369-C$4),IF(T369=6,(C369-1.5*C$4),"blue"))))))))</f>
      </c>
      <c r="F369" t="s" s="56">
        <f>IF(H369="","",IF(B$6="Dry",ROUND(E369/B$3*B$8,3)&amp;" grams",IF(B$6="Liquid",ROUND(E369/B$3*B$7,2)&amp;" ml","Error")))</f>
      </c>
      <c r="G369" t="s" s="57">
        <f>IF(T369="","",(C369-E369)/C369)</f>
      </c>
      <c r="H369" s="64"/>
      <c r="I369" s="65"/>
      <c r="J369" s="65"/>
      <c r="K369" s="65"/>
      <c r="L369" s="66"/>
      <c r="M369" s="64"/>
      <c r="N369" s="65"/>
      <c r="O369" s="65"/>
      <c r="P369" s="65"/>
      <c r="Q369" s="66"/>
      <c r="R369" t="s" s="61">
        <f>IF(H369="","",SUM(H369:Q369))</f>
      </c>
      <c r="S369" s="62">
        <f>IF(R369="",-5,AVERAGE((B$2-E369)/B$2*100,R369))</f>
        <v>-5</v>
      </c>
      <c r="T369" t="s" s="63">
        <f>IF(R369="","",IF(R369&gt;89,6,IF(R369&gt;79,5,IF(R369&gt;69,4,IF(R369&gt;54,3,IF(R369&gt;39,2,IF(R369&gt;29,1,0)))))))</f>
      </c>
    </row>
    <row r="370" ht="15" customHeight="1">
      <c r="A370" s="52">
        <f>A369+1</f>
        <v>359</v>
      </c>
      <c r="B370" s="53">
        <f>B369+1</f>
        <v>45115</v>
      </c>
      <c r="C370" t="s" s="80">
        <f>E369</f>
      </c>
      <c r="D370" s="54">
        <f>IF(C370="",-5,C370)</f>
        <v>-5</v>
      </c>
      <c r="E370" t="s" s="55">
        <f>IF(T370="","",IF(T370=0,C370,IF(T370=1,(C370*C$7),IF(T370=2,(C370*C$6),IF(T370=3,(C370*C$5),IF(T370=4,AVERAGE((C370*C$5),(C370*C$5),(C370*C$5),(C370*C$5),(C370-C$4)),IF(T370=5,(C370-C$4),IF(T370=6,(C370-1.5*C$4),"blue"))))))))</f>
      </c>
      <c r="F370" t="s" s="56">
        <f>IF(H370="","",IF(B$6="Dry",ROUND(E370/B$3*B$8,3)&amp;" grams",IF(B$6="Liquid",ROUND(E370/B$3*B$7,2)&amp;" ml","Error")))</f>
      </c>
      <c r="G370" t="s" s="57">
        <f>IF(T370="","",(C370-E370)/C370)</f>
      </c>
      <c r="H370" s="64"/>
      <c r="I370" s="65"/>
      <c r="J370" s="65"/>
      <c r="K370" s="65"/>
      <c r="L370" s="66"/>
      <c r="M370" s="64"/>
      <c r="N370" s="65"/>
      <c r="O370" s="65"/>
      <c r="P370" s="65"/>
      <c r="Q370" s="66"/>
      <c r="R370" t="s" s="61">
        <f>IF(H370="","",SUM(H370:Q370))</f>
      </c>
      <c r="S370" s="62">
        <f>IF(R370="",-5,AVERAGE((B$2-E370)/B$2*100,R370))</f>
        <v>-5</v>
      </c>
      <c r="T370" t="s" s="63">
        <f>IF(R370="","",IF(R370&gt;89,6,IF(R370&gt;79,5,IF(R370&gt;69,4,IF(R370&gt;54,3,IF(R370&gt;39,2,IF(R370&gt;29,1,0)))))))</f>
      </c>
    </row>
    <row r="371" ht="15" customHeight="1">
      <c r="A371" s="67">
        <f>A370+1</f>
        <v>360</v>
      </c>
      <c r="B371" s="68">
        <f>B370+1</f>
        <v>45116</v>
      </c>
      <c r="C371" t="s" s="69">
        <f>E370</f>
      </c>
      <c r="D371" s="70">
        <f>IF(C371="",-5,C371)</f>
        <v>-5</v>
      </c>
      <c r="E371" t="s" s="71">
        <f>IF(T371="","",IF(T371=0,C371,IF(T371=1,(C371*C$7),IF(T371=2,(C371*C$6),IF(T371=3,(C371*C$5),IF(T371=4,AVERAGE((C371*C$5),(C371*C$5),(C371*C$5),(C371*C$5),(C371-C$4)),IF(T371=5,(C371-C$4),IF(T371=6,(C371-1.5*C$4),"blue"))))))))</f>
      </c>
      <c r="F371" t="s" s="72">
        <f>IF(H371="","",IF(B$6="Dry",ROUND(E371/B$3*B$8,3)&amp;" grams",IF(B$6="Liquid",ROUND(E371/B$3*B$7,2)&amp;" ml","Error")))</f>
      </c>
      <c r="G371" t="s" s="73">
        <f>IF(T371="","",(C371-E371)/C371)</f>
      </c>
      <c r="H371" s="74"/>
      <c r="I371" s="75"/>
      <c r="J371" s="75"/>
      <c r="K371" s="75"/>
      <c r="L371" s="76"/>
      <c r="M371" s="74"/>
      <c r="N371" s="75"/>
      <c r="O371" s="75"/>
      <c r="P371" s="75"/>
      <c r="Q371" s="76"/>
      <c r="R371" t="s" s="77">
        <f>IF(H371="","",SUM(H371:Q371))</f>
      </c>
      <c r="S371" s="78">
        <f>IF(R371="",-5,AVERAGE((B$2-E371)/B$2*100,R371))</f>
        <v>-5</v>
      </c>
      <c r="T371" t="s" s="79">
        <f>IF(R371="","",IF(R371&gt;89,6,IF(R371&gt;79,5,IF(R371&gt;69,4,IF(R371&gt;54,3,IF(R371&gt;39,2,IF(R371&gt;29,1,0)))))))</f>
      </c>
    </row>
    <row r="372" ht="15" customHeight="1">
      <c r="A372" s="52">
        <f>A371+1</f>
        <v>361</v>
      </c>
      <c r="B372" s="53">
        <f>B371+1</f>
        <v>45117</v>
      </c>
      <c r="C372" t="s" s="80">
        <f>E371</f>
      </c>
      <c r="D372" s="54">
        <f>IF(C372="",-5,C372)</f>
        <v>-5</v>
      </c>
      <c r="E372" t="s" s="55">
        <f>IF(T372="","",IF(T372=0,C372,IF(T372=1,(C372*C$7),IF(T372=2,(C372*C$6),IF(T372=3,(C372*C$5),IF(T372=4,AVERAGE((C372*C$5),(C372*C$5),(C372*C$5),(C372*C$5),(C372-C$4)),IF(T372=5,(C372-C$4),IF(T372=6,(C372-1.5*C$4),"blue"))))))))</f>
      </c>
      <c r="F372" t="s" s="56">
        <f>IF(H372="","",IF(B$6="Dry",ROUND(E372/B$3*B$8,3)&amp;" grams",IF(B$6="Liquid",ROUND(E372/B$3*B$7,2)&amp;" ml","Error")))</f>
      </c>
      <c r="G372" t="s" s="57">
        <f>IF(T372="","",(C372-E372)/C372)</f>
      </c>
      <c r="H372" s="64"/>
      <c r="I372" s="65"/>
      <c r="J372" s="65"/>
      <c r="K372" s="65"/>
      <c r="L372" s="66"/>
      <c r="M372" s="64"/>
      <c r="N372" s="65"/>
      <c r="O372" s="65"/>
      <c r="P372" s="65"/>
      <c r="Q372" s="66"/>
      <c r="R372" t="s" s="61">
        <f>IF(H372="","",SUM(H372:Q372))</f>
      </c>
      <c r="S372" s="62">
        <f>IF(R372="",-5,AVERAGE((B$2-E372)/B$2*100,R372))</f>
        <v>-5</v>
      </c>
      <c r="T372" t="s" s="63">
        <f>IF(R372="","",IF(R372&gt;89,6,IF(R372&gt;79,5,IF(R372&gt;69,4,IF(R372&gt;54,3,IF(R372&gt;39,2,IF(R372&gt;29,1,0)))))))</f>
      </c>
    </row>
    <row r="373" ht="15" customHeight="1">
      <c r="A373" s="52">
        <f>A372+1</f>
        <v>362</v>
      </c>
      <c r="B373" s="53">
        <f>B372+1</f>
        <v>45118</v>
      </c>
      <c r="C373" t="s" s="80">
        <f>E372</f>
      </c>
      <c r="D373" s="54">
        <f>IF(C373="",-5,C373)</f>
        <v>-5</v>
      </c>
      <c r="E373" t="s" s="55">
        <f>IF(T373="","",IF(T373=0,C373,IF(T373=1,(C373*C$7),IF(T373=2,(C373*C$6),IF(T373=3,(C373*C$5),IF(T373=4,AVERAGE((C373*C$5),(C373*C$5),(C373*C$5),(C373*C$5),(C373-C$4)),IF(T373=5,(C373-C$4),IF(T373=6,(C373-1.5*C$4),"blue"))))))))</f>
      </c>
      <c r="F373" t="s" s="56">
        <f>IF(H373="","",IF(B$6="Dry",ROUND(E373/B$3*B$8,3)&amp;" grams",IF(B$6="Liquid",ROUND(E373/B$3*B$7,2)&amp;" ml","Error")))</f>
      </c>
      <c r="G373" t="s" s="57">
        <f>IF(T373="","",(C373-E373)/C373)</f>
      </c>
      <c r="H373" s="64"/>
      <c r="I373" s="65"/>
      <c r="J373" s="65"/>
      <c r="K373" s="65"/>
      <c r="L373" s="66"/>
      <c r="M373" s="64"/>
      <c r="N373" s="65"/>
      <c r="O373" s="65"/>
      <c r="P373" s="65"/>
      <c r="Q373" s="66"/>
      <c r="R373" t="s" s="61">
        <f>IF(H373="","",SUM(H373:Q373))</f>
      </c>
      <c r="S373" s="62">
        <f>IF(R373="",-5,AVERAGE((B$2-E373)/B$2*100,R373))</f>
        <v>-5</v>
      </c>
      <c r="T373" t="s" s="63">
        <f>IF(R373="","",IF(R373&gt;89,6,IF(R373&gt;79,5,IF(R373&gt;69,4,IF(R373&gt;54,3,IF(R373&gt;39,2,IF(R373&gt;29,1,0)))))))</f>
      </c>
    </row>
    <row r="374" ht="15" customHeight="1">
      <c r="A374" s="67">
        <f>A373+1</f>
        <v>363</v>
      </c>
      <c r="B374" s="68">
        <f>B373+1</f>
        <v>45119</v>
      </c>
      <c r="C374" t="s" s="69">
        <f>E373</f>
      </c>
      <c r="D374" s="70">
        <f>IF(C374="",-5,C374)</f>
        <v>-5</v>
      </c>
      <c r="E374" t="s" s="71">
        <f>IF(T374="","",IF(T374=0,C374,IF(T374=1,(C374*C$7),IF(T374=2,(C374*C$6),IF(T374=3,(C374*C$5),IF(T374=4,AVERAGE((C374*C$5),(C374*C$5),(C374*C$5),(C374*C$5),(C374-C$4)),IF(T374=5,(C374-C$4),IF(T374=6,(C374-1.5*C$4),"blue"))))))))</f>
      </c>
      <c r="F374" t="s" s="72">
        <f>IF(H374="","",IF(B$6="Dry",ROUND(E374/B$3*B$8,3)&amp;" grams",IF(B$6="Liquid",ROUND(E374/B$3*B$7,2)&amp;" ml","Error")))</f>
      </c>
      <c r="G374" t="s" s="73">
        <f>IF(T374="","",(C374-E374)/C374)</f>
      </c>
      <c r="H374" s="74"/>
      <c r="I374" s="75"/>
      <c r="J374" s="75"/>
      <c r="K374" s="75"/>
      <c r="L374" s="76"/>
      <c r="M374" s="74"/>
      <c r="N374" s="75"/>
      <c r="O374" s="75"/>
      <c r="P374" s="75"/>
      <c r="Q374" s="76"/>
      <c r="R374" t="s" s="77">
        <f>IF(H374="","",SUM(H374:Q374))</f>
      </c>
      <c r="S374" s="78">
        <f>IF(R374="",-5,AVERAGE((B$2-E374)/B$2*100,R374))</f>
        <v>-5</v>
      </c>
      <c r="T374" t="s" s="79">
        <f>IF(R374="","",IF(R374&gt;89,6,IF(R374&gt;79,5,IF(R374&gt;69,4,IF(R374&gt;54,3,IF(R374&gt;39,2,IF(R374&gt;29,1,0)))))))</f>
      </c>
    </row>
    <row r="375" ht="15" customHeight="1">
      <c r="A375" s="52">
        <f>A374+1</f>
        <v>364</v>
      </c>
      <c r="B375" s="53">
        <f>B374+1</f>
        <v>45120</v>
      </c>
      <c r="C375" t="s" s="80">
        <f>E374</f>
      </c>
      <c r="D375" s="54">
        <f>IF(C375="",-5,C375)</f>
        <v>-5</v>
      </c>
      <c r="E375" t="s" s="55">
        <f>IF(T375="","",IF(T375=0,C375,IF(T375=1,(C375*C$7),IF(T375=2,(C375*C$6),IF(T375=3,(C375*C$5),IF(T375=4,AVERAGE((C375*C$5),(C375*C$5),(C375*C$5),(C375*C$5),(C375-C$4)),IF(T375=5,(C375-C$4),IF(T375=6,(C375-1.5*C$4),"blue"))))))))</f>
      </c>
      <c r="F375" t="s" s="56">
        <f>IF(H375="","",IF(B$6="Dry",ROUND(E375/B$3*B$8,3)&amp;" grams",IF(B$6="Liquid",ROUND(E375/B$3*B$7,2)&amp;" ml","Error")))</f>
      </c>
      <c r="G375" t="s" s="57">
        <f>IF(T375="","",(C375-E375)/C375)</f>
      </c>
      <c r="H375" s="64"/>
      <c r="I375" s="65"/>
      <c r="J375" s="65"/>
      <c r="K375" s="65"/>
      <c r="L375" s="66"/>
      <c r="M375" s="64"/>
      <c r="N375" s="65"/>
      <c r="O375" s="65"/>
      <c r="P375" s="65"/>
      <c r="Q375" s="66"/>
      <c r="R375" t="s" s="61">
        <f>IF(H375="","",SUM(H375:Q375))</f>
      </c>
      <c r="S375" s="62">
        <f>IF(R375="",-5,AVERAGE((B$2-E375)/B$2*100,R375))</f>
        <v>-5</v>
      </c>
      <c r="T375" t="s" s="63">
        <f>IF(R375="","",IF(R375&gt;89,6,IF(R375&gt;79,5,IF(R375&gt;69,4,IF(R375&gt;54,3,IF(R375&gt;39,2,IF(R375&gt;29,1,0)))))))</f>
      </c>
    </row>
    <row r="376" ht="15" customHeight="1">
      <c r="A376" s="52">
        <f>A375+1</f>
        <v>365</v>
      </c>
      <c r="B376" s="53">
        <f>B375+1</f>
        <v>45121</v>
      </c>
      <c r="C376" t="s" s="80">
        <f>E375</f>
      </c>
      <c r="D376" s="54">
        <f>IF(C376="",-5,C376)</f>
        <v>-5</v>
      </c>
      <c r="E376" t="s" s="55">
        <f>IF(T376="","",IF(T376=0,C376,IF(T376=1,(C376*C$7),IF(T376=2,(C376*C$6),IF(T376=3,(C376*C$5),IF(T376=4,AVERAGE((C376*C$5),(C376*C$5),(C376*C$5),(C376*C$5),(C376-C$4)),IF(T376=5,(C376-C$4),IF(T376=6,(C376-1.5*C$4),"blue"))))))))</f>
      </c>
      <c r="F376" t="s" s="56">
        <f>IF(H376="","",IF(B$6="Dry",ROUND(E376/B$3*B$8,3)&amp;" grams",IF(B$6="Liquid",ROUND(E376/B$3*B$7,2)&amp;" ml","Error")))</f>
      </c>
      <c r="G376" t="s" s="57">
        <f>IF(T376="","",(C376-E376)/C376)</f>
      </c>
      <c r="H376" s="64"/>
      <c r="I376" s="65"/>
      <c r="J376" s="65"/>
      <c r="K376" s="65"/>
      <c r="L376" s="66"/>
      <c r="M376" s="64"/>
      <c r="N376" s="65"/>
      <c r="O376" s="65"/>
      <c r="P376" s="65"/>
      <c r="Q376" s="66"/>
      <c r="R376" t="s" s="61">
        <f>IF(H376="","",SUM(H376:Q376))</f>
      </c>
      <c r="S376" s="62">
        <f>IF(R376="",-5,AVERAGE((B$2-E376)/B$2*100,R376))</f>
        <v>-5</v>
      </c>
      <c r="T376" t="s" s="63">
        <f>IF(R376="","",IF(R376&gt;89,6,IF(R376&gt;79,5,IF(R376&gt;69,4,IF(R376&gt;54,3,IF(R376&gt;39,2,IF(R376&gt;29,1,0)))))))</f>
      </c>
    </row>
    <row r="377" ht="15" customHeight="1">
      <c r="A377" s="67">
        <f>A376+1</f>
        <v>366</v>
      </c>
      <c r="B377" s="68">
        <f>B376+1</f>
        <v>45122</v>
      </c>
      <c r="C377" t="s" s="69">
        <f>E376</f>
      </c>
      <c r="D377" s="70">
        <f>IF(C377="",-5,C377)</f>
        <v>-5</v>
      </c>
      <c r="E377" t="s" s="71">
        <f>IF(T377="","",IF(T377=0,C377,IF(T377=1,(C377*C$7),IF(T377=2,(C377*C$6),IF(T377=3,(C377*C$5),IF(T377=4,AVERAGE((C377*C$5),(C377*C$5),(C377*C$5),(C377*C$5),(C377-C$4)),IF(T377=5,(C377-C$4),IF(T377=6,(C377-1.5*C$4),"blue"))))))))</f>
      </c>
      <c r="F377" t="s" s="72">
        <f>IF(H377="","",IF(B$6="Dry",ROUND(E377/B$3*B$8,3)&amp;" grams",IF(B$6="Liquid",ROUND(E377/B$3*B$7,2)&amp;" ml","Error")))</f>
      </c>
      <c r="G377" t="s" s="73">
        <f>IF(T377="","",(C377-E377)/C377)</f>
      </c>
      <c r="H377" s="74"/>
      <c r="I377" s="75"/>
      <c r="J377" s="75"/>
      <c r="K377" s="75"/>
      <c r="L377" s="76"/>
      <c r="M377" s="74"/>
      <c r="N377" s="75"/>
      <c r="O377" s="75"/>
      <c r="P377" s="75"/>
      <c r="Q377" s="76"/>
      <c r="R377" t="s" s="77">
        <f>IF(H377="","",SUM(H377:Q377))</f>
      </c>
      <c r="S377" s="78">
        <f>IF(R377="",-5,AVERAGE((B$2-E377)/B$2*100,R377))</f>
        <v>-5</v>
      </c>
      <c r="T377" t="s" s="79">
        <f>IF(R377="","",IF(R377&gt;89,6,IF(R377&gt;79,5,IF(R377&gt;69,4,IF(R377&gt;54,3,IF(R377&gt;39,2,IF(R377&gt;29,1,0)))))))</f>
      </c>
    </row>
    <row r="378" ht="15" customHeight="1">
      <c r="A378" s="52">
        <f>A377+1</f>
        <v>367</v>
      </c>
      <c r="B378" s="53">
        <f>B377+1</f>
        <v>45123</v>
      </c>
      <c r="C378" t="s" s="80">
        <f>E377</f>
      </c>
      <c r="D378" s="54">
        <f>IF(C378="",-5,C378)</f>
        <v>-5</v>
      </c>
      <c r="E378" t="s" s="55">
        <f>IF(T378="","",IF(T378=0,C378,IF(T378=1,(C378*C$7),IF(T378=2,(C378*C$6),IF(T378=3,(C378*C$5),IF(T378=4,AVERAGE((C378*C$5),(C378*C$5),(C378*C$5),(C378*C$5),(C378-C$4)),IF(T378=5,(C378-C$4),IF(T378=6,(C378-1.5*C$4),"blue"))))))))</f>
      </c>
      <c r="F378" t="s" s="56">
        <f>IF(H378="","",IF(B$6="Dry",ROUND(E378/B$3*B$8,3)&amp;" grams",IF(B$6="Liquid",ROUND(E378/B$3*B$7,2)&amp;" ml","Error")))</f>
      </c>
      <c r="G378" t="s" s="57">
        <f>IF(T378="","",(C378-E378)/C378)</f>
      </c>
      <c r="H378" s="64"/>
      <c r="I378" s="65"/>
      <c r="J378" s="65"/>
      <c r="K378" s="65"/>
      <c r="L378" s="66"/>
      <c r="M378" s="64"/>
      <c r="N378" s="65"/>
      <c r="O378" s="65"/>
      <c r="P378" s="65"/>
      <c r="Q378" s="66"/>
      <c r="R378" t="s" s="61">
        <f>IF(H378="","",SUM(H378:Q378))</f>
      </c>
      <c r="S378" s="62">
        <f>IF(R378="",-5,AVERAGE((B$2-E378)/B$2*100,R378))</f>
        <v>-5</v>
      </c>
      <c r="T378" t="s" s="63">
        <f>IF(R378="","",IF(R378&gt;89,6,IF(R378&gt;79,5,IF(R378&gt;69,4,IF(R378&gt;54,3,IF(R378&gt;39,2,IF(R378&gt;29,1,0)))))))</f>
      </c>
    </row>
    <row r="379" ht="15" customHeight="1">
      <c r="A379" s="52">
        <f>A378+1</f>
        <v>368</v>
      </c>
      <c r="B379" s="53">
        <f>B378+1</f>
        <v>45124</v>
      </c>
      <c r="C379" t="s" s="80">
        <f>E378</f>
      </c>
      <c r="D379" s="54">
        <f>IF(C379="",-5,C379)</f>
        <v>-5</v>
      </c>
      <c r="E379" t="s" s="55">
        <f>IF(T379="","",IF(T379=0,C379,IF(T379=1,(C379*C$7),IF(T379=2,(C379*C$6),IF(T379=3,(C379*C$5),IF(T379=4,AVERAGE((C379*C$5),(C379*C$5),(C379*C$5),(C379*C$5),(C379-C$4)),IF(T379=5,(C379-C$4),IF(T379=6,(C379-1.5*C$4),"blue"))))))))</f>
      </c>
      <c r="F379" t="s" s="56">
        <f>IF(H379="","",IF(B$6="Dry",ROUND(E379/B$3*B$8,3)&amp;" grams",IF(B$6="Liquid",ROUND(E379/B$3*B$7,2)&amp;" ml","Error")))</f>
      </c>
      <c r="G379" t="s" s="57">
        <f>IF(T379="","",(C379-E379)/C379)</f>
      </c>
      <c r="H379" s="64"/>
      <c r="I379" s="65"/>
      <c r="J379" s="65"/>
      <c r="K379" s="65"/>
      <c r="L379" s="66"/>
      <c r="M379" s="64"/>
      <c r="N379" s="65"/>
      <c r="O379" s="65"/>
      <c r="P379" s="65"/>
      <c r="Q379" s="66"/>
      <c r="R379" t="s" s="61">
        <f>IF(H379="","",SUM(H379:Q379))</f>
      </c>
      <c r="S379" s="62">
        <f>IF(R379="",-5,AVERAGE((B$2-E379)/B$2*100,R379))</f>
        <v>-5</v>
      </c>
      <c r="T379" t="s" s="63">
        <f>IF(R379="","",IF(R379&gt;89,6,IF(R379&gt;79,5,IF(R379&gt;69,4,IF(R379&gt;54,3,IF(R379&gt;39,2,IF(R379&gt;29,1,0)))))))</f>
      </c>
    </row>
    <row r="380" ht="15" customHeight="1">
      <c r="A380" s="67">
        <f>A379+1</f>
        <v>369</v>
      </c>
      <c r="B380" s="68">
        <f>B379+1</f>
        <v>45125</v>
      </c>
      <c r="C380" t="s" s="69">
        <f>E379</f>
      </c>
      <c r="D380" s="70">
        <f>IF(C380="",-5,C380)</f>
        <v>-5</v>
      </c>
      <c r="E380" t="s" s="71">
        <f>IF(T380="","",IF(T380=0,C380,IF(T380=1,(C380*C$7),IF(T380=2,(C380*C$6),IF(T380=3,(C380*C$5),IF(T380=4,AVERAGE((C380*C$5),(C380*C$5),(C380*C$5),(C380*C$5),(C380-C$4)),IF(T380=5,(C380-C$4),IF(T380=6,(C380-1.5*C$4),"blue"))))))))</f>
      </c>
      <c r="F380" t="s" s="72">
        <f>IF(H380="","",IF(B$6="Dry",ROUND(E380/B$3*B$8,3)&amp;" grams",IF(B$6="Liquid",ROUND(E380/B$3*B$7,2)&amp;" ml","Error")))</f>
      </c>
      <c r="G380" t="s" s="73">
        <f>IF(T380="","",(C380-E380)/C380)</f>
      </c>
      <c r="H380" s="74"/>
      <c r="I380" s="75"/>
      <c r="J380" s="75"/>
      <c r="K380" s="75"/>
      <c r="L380" s="76"/>
      <c r="M380" s="74"/>
      <c r="N380" s="75"/>
      <c r="O380" s="75"/>
      <c r="P380" s="75"/>
      <c r="Q380" s="76"/>
      <c r="R380" t="s" s="77">
        <f>IF(H380="","",SUM(H380:Q380))</f>
      </c>
      <c r="S380" s="78">
        <f>IF(R380="",-5,AVERAGE((B$2-E380)/B$2*100,R380))</f>
        <v>-5</v>
      </c>
      <c r="T380" t="s" s="79">
        <f>IF(R380="","",IF(R380&gt;89,6,IF(R380&gt;79,5,IF(R380&gt;69,4,IF(R380&gt;54,3,IF(R380&gt;39,2,IF(R380&gt;29,1,0)))))))</f>
      </c>
    </row>
    <row r="381" ht="15" customHeight="1">
      <c r="A381" s="52">
        <f>A380+1</f>
        <v>370</v>
      </c>
      <c r="B381" s="53">
        <f>B380+1</f>
        <v>45126</v>
      </c>
      <c r="C381" t="s" s="80">
        <f>E380</f>
      </c>
      <c r="D381" s="54">
        <f>IF(C381="",-5,C381)</f>
        <v>-5</v>
      </c>
      <c r="E381" t="s" s="55">
        <f>IF(T381="","",IF(T381=0,C381,IF(T381=1,(C381*C$7),IF(T381=2,(C381*C$6),IF(T381=3,(C381*C$5),IF(T381=4,AVERAGE((C381*C$5),(C381*C$5),(C381*C$5),(C381*C$5),(C381-C$4)),IF(T381=5,(C381-C$4),IF(T381=6,(C381-1.5*C$4),"blue"))))))))</f>
      </c>
      <c r="F381" t="s" s="56">
        <f>IF(H381="","",IF(B$6="Dry",ROUND(E381/B$3*B$8,3)&amp;" grams",IF(B$6="Liquid",ROUND(E381/B$3*B$7,2)&amp;" ml","Error")))</f>
      </c>
      <c r="G381" t="s" s="57">
        <f>IF(T381="","",(C381-E381)/C381)</f>
      </c>
      <c r="H381" s="64"/>
      <c r="I381" s="65"/>
      <c r="J381" s="65"/>
      <c r="K381" s="65"/>
      <c r="L381" s="66"/>
      <c r="M381" s="64"/>
      <c r="N381" s="65"/>
      <c r="O381" s="65"/>
      <c r="P381" s="65"/>
      <c r="Q381" s="66"/>
      <c r="R381" t="s" s="61">
        <f>IF(H381="","",SUM(H381:Q381))</f>
      </c>
      <c r="S381" s="62">
        <f>IF(R381="",-5,AVERAGE((B$2-E381)/B$2*100,R381))</f>
        <v>-5</v>
      </c>
      <c r="T381" t="s" s="63">
        <f>IF(R381="","",IF(R381&gt;89,6,IF(R381&gt;79,5,IF(R381&gt;69,4,IF(R381&gt;54,3,IF(R381&gt;39,2,IF(R381&gt;29,1,0)))))))</f>
      </c>
    </row>
    <row r="382" ht="15" customHeight="1">
      <c r="A382" s="52">
        <f>A381+1</f>
        <v>371</v>
      </c>
      <c r="B382" s="53">
        <f>B381+1</f>
        <v>45127</v>
      </c>
      <c r="C382" t="s" s="80">
        <f>E381</f>
      </c>
      <c r="D382" s="54">
        <f>IF(C382="",-5,C382)</f>
        <v>-5</v>
      </c>
      <c r="E382" t="s" s="55">
        <f>IF(T382="","",IF(T382=0,C382,IF(T382=1,(C382*C$7),IF(T382=2,(C382*C$6),IF(T382=3,(C382*C$5),IF(T382=4,AVERAGE((C382*C$5),(C382*C$5),(C382*C$5),(C382*C$5),(C382-C$4)),IF(T382=5,(C382-C$4),IF(T382=6,(C382-1.5*C$4),"blue"))))))))</f>
      </c>
      <c r="F382" t="s" s="56">
        <f>IF(H382="","",IF(B$6="Dry",ROUND(E382/B$3*B$8,3)&amp;" grams",IF(B$6="Liquid",ROUND(E382/B$3*B$7,2)&amp;" ml","Error")))</f>
      </c>
      <c r="G382" t="s" s="57">
        <f>IF(T382="","",(C382-E382)/C382)</f>
      </c>
      <c r="H382" s="64"/>
      <c r="I382" s="65"/>
      <c r="J382" s="65"/>
      <c r="K382" s="65"/>
      <c r="L382" s="66"/>
      <c r="M382" s="64"/>
      <c r="N382" s="65"/>
      <c r="O382" s="65"/>
      <c r="P382" s="65"/>
      <c r="Q382" s="66"/>
      <c r="R382" t="s" s="61">
        <f>IF(H382="","",SUM(H382:Q382))</f>
      </c>
      <c r="S382" s="62">
        <f>IF(R382="",-5,AVERAGE((B$2-E382)/B$2*100,R382))</f>
        <v>-5</v>
      </c>
      <c r="T382" t="s" s="63">
        <f>IF(R382="","",IF(R382&gt;89,6,IF(R382&gt;79,5,IF(R382&gt;69,4,IF(R382&gt;54,3,IF(R382&gt;39,2,IF(R382&gt;29,1,0)))))))</f>
      </c>
    </row>
    <row r="383" ht="15" customHeight="1">
      <c r="A383" s="67">
        <f>A382+1</f>
        <v>372</v>
      </c>
      <c r="B383" s="68">
        <f>B382+1</f>
        <v>45128</v>
      </c>
      <c r="C383" t="s" s="69">
        <f>E382</f>
      </c>
      <c r="D383" s="70">
        <f>IF(C383="",-5,C383)</f>
        <v>-5</v>
      </c>
      <c r="E383" t="s" s="71">
        <f>IF(T383="","",IF(T383=0,C383,IF(T383=1,(C383*C$7),IF(T383=2,(C383*C$6),IF(T383=3,(C383*C$5),IF(T383=4,AVERAGE((C383*C$5),(C383*C$5),(C383*C$5),(C383*C$5),(C383-C$4)),IF(T383=5,(C383-C$4),IF(T383=6,(C383-1.5*C$4),"blue"))))))))</f>
      </c>
      <c r="F383" t="s" s="72">
        <f>IF(H383="","",IF(B$6="Dry",ROUND(E383/B$3*B$8,3)&amp;" grams",IF(B$6="Liquid",ROUND(E383/B$3*B$7,2)&amp;" ml","Error")))</f>
      </c>
      <c r="G383" t="s" s="73">
        <f>IF(T383="","",(C383-E383)/C383)</f>
      </c>
      <c r="H383" s="74"/>
      <c r="I383" s="75"/>
      <c r="J383" s="75"/>
      <c r="K383" s="75"/>
      <c r="L383" s="76"/>
      <c r="M383" s="74"/>
      <c r="N383" s="75"/>
      <c r="O383" s="75"/>
      <c r="P383" s="75"/>
      <c r="Q383" s="76"/>
      <c r="R383" t="s" s="77">
        <f>IF(H383="","",SUM(H383:Q383))</f>
      </c>
      <c r="S383" s="78">
        <f>IF(R383="",-5,AVERAGE((B$2-E383)/B$2*100,R383))</f>
        <v>-5</v>
      </c>
      <c r="T383" t="s" s="79">
        <f>IF(R383="","",IF(R383&gt;89,6,IF(R383&gt;79,5,IF(R383&gt;69,4,IF(R383&gt;54,3,IF(R383&gt;39,2,IF(R383&gt;29,1,0)))))))</f>
      </c>
    </row>
    <row r="384" ht="15" customHeight="1">
      <c r="A384" s="52">
        <f>A383+1</f>
        <v>373</v>
      </c>
      <c r="B384" s="53">
        <f>B383+1</f>
        <v>45129</v>
      </c>
      <c r="C384" t="s" s="80">
        <f>E383</f>
      </c>
      <c r="D384" s="54">
        <f>IF(C384="",-5,C384)</f>
        <v>-5</v>
      </c>
      <c r="E384" t="s" s="55">
        <f>IF(T384="","",IF(T384=0,C384,IF(T384=1,(C384*C$7),IF(T384=2,(C384*C$6),IF(T384=3,(C384*C$5),IF(T384=4,AVERAGE((C384*C$5),(C384*C$5),(C384*C$5),(C384*C$5),(C384-C$4)),IF(T384=5,(C384-C$4),IF(T384=6,(C384-1.5*C$4),"blue"))))))))</f>
      </c>
      <c r="F384" t="s" s="56">
        <f>IF(H384="","",IF(B$6="Dry",ROUND(E384/B$3*B$8,3)&amp;" grams",IF(B$6="Liquid",ROUND(E384/B$3*B$7,2)&amp;" ml","Error")))</f>
      </c>
      <c r="G384" t="s" s="57">
        <f>IF(T384="","",(C384-E384)/C384)</f>
      </c>
      <c r="H384" s="64"/>
      <c r="I384" s="65"/>
      <c r="J384" s="65"/>
      <c r="K384" s="65"/>
      <c r="L384" s="66"/>
      <c r="M384" s="64"/>
      <c r="N384" s="65"/>
      <c r="O384" s="65"/>
      <c r="P384" s="65"/>
      <c r="Q384" s="66"/>
      <c r="R384" t="s" s="61">
        <f>IF(H384="","",SUM(H384:Q384))</f>
      </c>
      <c r="S384" s="62">
        <f>IF(R384="",-5,AVERAGE((B$2-E384)/B$2*100,R384))</f>
        <v>-5</v>
      </c>
      <c r="T384" t="s" s="63">
        <f>IF(R384="","",IF(R384&gt;89,6,IF(R384&gt;79,5,IF(R384&gt;69,4,IF(R384&gt;54,3,IF(R384&gt;39,2,IF(R384&gt;29,1,0)))))))</f>
      </c>
    </row>
    <row r="385" ht="15" customHeight="1">
      <c r="A385" s="52">
        <f>A384+1</f>
        <v>374</v>
      </c>
      <c r="B385" s="53">
        <f>B384+1</f>
        <v>45130</v>
      </c>
      <c r="C385" t="s" s="80">
        <f>E384</f>
      </c>
      <c r="D385" s="54">
        <f>IF(C385="",-5,C385)</f>
        <v>-5</v>
      </c>
      <c r="E385" t="s" s="55">
        <f>IF(T385="","",IF(T385=0,C385,IF(T385=1,(C385*C$7),IF(T385=2,(C385*C$6),IF(T385=3,(C385*C$5),IF(T385=4,AVERAGE((C385*C$5),(C385*C$5),(C385*C$5),(C385*C$5),(C385-C$4)),IF(T385=5,(C385-C$4),IF(T385=6,(C385-1.5*C$4),"blue"))))))))</f>
      </c>
      <c r="F385" t="s" s="56">
        <f>IF(H385="","",IF(B$6="Dry",ROUND(E385/B$3*B$8,3)&amp;" grams",IF(B$6="Liquid",ROUND(E385/B$3*B$7,2)&amp;" ml","Error")))</f>
      </c>
      <c r="G385" t="s" s="57">
        <f>IF(T385="","",(C385-E385)/C385)</f>
      </c>
      <c r="H385" s="64"/>
      <c r="I385" s="65"/>
      <c r="J385" s="65"/>
      <c r="K385" s="65"/>
      <c r="L385" s="66"/>
      <c r="M385" s="64"/>
      <c r="N385" s="65"/>
      <c r="O385" s="65"/>
      <c r="P385" s="65"/>
      <c r="Q385" s="66"/>
      <c r="R385" t="s" s="61">
        <f>IF(H385="","",SUM(H385:Q385))</f>
      </c>
      <c r="S385" s="62">
        <f>IF(R385="",-5,AVERAGE((B$2-E385)/B$2*100,R385))</f>
        <v>-5</v>
      </c>
      <c r="T385" t="s" s="63">
        <f>IF(R385="","",IF(R385&gt;89,6,IF(R385&gt;79,5,IF(R385&gt;69,4,IF(R385&gt;54,3,IF(R385&gt;39,2,IF(R385&gt;29,1,0)))))))</f>
      </c>
    </row>
    <row r="386" ht="15" customHeight="1">
      <c r="A386" s="67">
        <f>A385+1</f>
        <v>375</v>
      </c>
      <c r="B386" s="68">
        <f>B385+1</f>
        <v>45131</v>
      </c>
      <c r="C386" t="s" s="69">
        <f>E385</f>
      </c>
      <c r="D386" s="70">
        <f>IF(C386="",-5,C386)</f>
        <v>-5</v>
      </c>
      <c r="E386" t="s" s="71">
        <f>IF(T386="","",IF(T386=0,C386,IF(T386=1,(C386*C$7),IF(T386=2,(C386*C$6),IF(T386=3,(C386*C$5),IF(T386=4,AVERAGE((C386*C$5),(C386*C$5),(C386*C$5),(C386*C$5),(C386-C$4)),IF(T386=5,(C386-C$4),IF(T386=6,(C386-1.5*C$4),"blue"))))))))</f>
      </c>
      <c r="F386" t="s" s="72">
        <f>IF(H386="","",IF(B$6="Dry",ROUND(E386/B$3*B$8,3)&amp;" grams",IF(B$6="Liquid",ROUND(E386/B$3*B$7,2)&amp;" ml","Error")))</f>
      </c>
      <c r="G386" t="s" s="73">
        <f>IF(T386="","",(C386-E386)/C386)</f>
      </c>
      <c r="H386" s="74"/>
      <c r="I386" s="75"/>
      <c r="J386" s="75"/>
      <c r="K386" s="75"/>
      <c r="L386" s="76"/>
      <c r="M386" s="74"/>
      <c r="N386" s="75"/>
      <c r="O386" s="75"/>
      <c r="P386" s="75"/>
      <c r="Q386" s="76"/>
      <c r="R386" t="s" s="77">
        <f>IF(H386="","",SUM(H386:Q386))</f>
      </c>
      <c r="S386" s="78">
        <f>IF(R386="",-5,AVERAGE((B$2-E386)/B$2*100,R386))</f>
        <v>-5</v>
      </c>
      <c r="T386" t="s" s="79">
        <f>IF(R386="","",IF(R386&gt;89,6,IF(R386&gt;79,5,IF(R386&gt;69,4,IF(R386&gt;54,3,IF(R386&gt;39,2,IF(R386&gt;29,1,0)))))))</f>
      </c>
    </row>
    <row r="387" ht="15" customHeight="1">
      <c r="A387" s="52">
        <f>A386+1</f>
        <v>376</v>
      </c>
      <c r="B387" s="53">
        <f>B386+1</f>
        <v>45132</v>
      </c>
      <c r="C387" t="s" s="80">
        <f>E386</f>
      </c>
      <c r="D387" s="54">
        <f>IF(C387="",-5,C387)</f>
        <v>-5</v>
      </c>
      <c r="E387" t="s" s="55">
        <f>IF(T387="","",IF(T387=0,C387,IF(T387=1,(C387*C$7),IF(T387=2,(C387*C$6),IF(T387=3,(C387*C$5),IF(T387=4,AVERAGE((C387*C$5),(C387*C$5),(C387*C$5),(C387*C$5),(C387-C$4)),IF(T387=5,(C387-C$4),IF(T387=6,(C387-1.5*C$4),"blue"))))))))</f>
      </c>
      <c r="F387" t="s" s="56">
        <f>IF(H387="","",IF(B$6="Dry",ROUND(E387/B$3*B$8,3)&amp;" grams",IF(B$6="Liquid",ROUND(E387/B$3*B$7,2)&amp;" ml","Error")))</f>
      </c>
      <c r="G387" t="s" s="57">
        <f>IF(T387="","",(C387-E387)/C387)</f>
      </c>
      <c r="H387" s="64"/>
      <c r="I387" s="65"/>
      <c r="J387" s="65"/>
      <c r="K387" s="65"/>
      <c r="L387" s="66"/>
      <c r="M387" s="64"/>
      <c r="N387" s="65"/>
      <c r="O387" s="65"/>
      <c r="P387" s="65"/>
      <c r="Q387" s="66"/>
      <c r="R387" t="s" s="61">
        <f>IF(H387="","",SUM(H387:Q387))</f>
      </c>
      <c r="S387" s="62">
        <f>IF(R387="",-5,AVERAGE((B$2-E387)/B$2*100,R387))</f>
        <v>-5</v>
      </c>
      <c r="T387" t="s" s="63">
        <f>IF(R387="","",IF(R387&gt;89,6,IF(R387&gt;79,5,IF(R387&gt;69,4,IF(R387&gt;54,3,IF(R387&gt;39,2,IF(R387&gt;29,1,0)))))))</f>
      </c>
    </row>
    <row r="388" ht="15" customHeight="1">
      <c r="A388" s="52">
        <f>A387+1</f>
        <v>377</v>
      </c>
      <c r="B388" s="53">
        <f>B387+1</f>
        <v>45133</v>
      </c>
      <c r="C388" t="s" s="80">
        <f>E387</f>
      </c>
      <c r="D388" s="54">
        <f>IF(C388="",-5,C388)</f>
        <v>-5</v>
      </c>
      <c r="E388" t="s" s="55">
        <f>IF(T388="","",IF(T388=0,C388,IF(T388=1,(C388*C$7),IF(T388=2,(C388*C$6),IF(T388=3,(C388*C$5),IF(T388=4,AVERAGE((C388*C$5),(C388*C$5),(C388*C$5),(C388*C$5),(C388-C$4)),IF(T388=5,(C388-C$4),IF(T388=6,(C388-1.5*C$4),"blue"))))))))</f>
      </c>
      <c r="F388" t="s" s="56">
        <f>IF(H388="","",IF(B$6="Dry",ROUND(E388/B$3*B$8,3)&amp;" grams",IF(B$6="Liquid",ROUND(E388/B$3*B$7,2)&amp;" ml","Error")))</f>
      </c>
      <c r="G388" t="s" s="57">
        <f>IF(T388="","",(C388-E388)/C388)</f>
      </c>
      <c r="H388" s="64"/>
      <c r="I388" s="65"/>
      <c r="J388" s="65"/>
      <c r="K388" s="65"/>
      <c r="L388" s="66"/>
      <c r="M388" s="64"/>
      <c r="N388" s="65"/>
      <c r="O388" s="65"/>
      <c r="P388" s="65"/>
      <c r="Q388" s="66"/>
      <c r="R388" t="s" s="61">
        <f>IF(H388="","",SUM(H388:Q388))</f>
      </c>
      <c r="S388" s="62">
        <f>IF(R388="",-5,AVERAGE((B$2-E388)/B$2*100,R388))</f>
        <v>-5</v>
      </c>
      <c r="T388" t="s" s="63">
        <f>IF(R388="","",IF(R388&gt;89,6,IF(R388&gt;79,5,IF(R388&gt;69,4,IF(R388&gt;54,3,IF(R388&gt;39,2,IF(R388&gt;29,1,0)))))))</f>
      </c>
    </row>
    <row r="389" ht="15" customHeight="1">
      <c r="A389" s="67">
        <f>A388+1</f>
        <v>378</v>
      </c>
      <c r="B389" s="68">
        <f>B388+1</f>
        <v>45134</v>
      </c>
      <c r="C389" t="s" s="69">
        <f>E388</f>
      </c>
      <c r="D389" s="70">
        <f>IF(C389="",-5,C389)</f>
        <v>-5</v>
      </c>
      <c r="E389" t="s" s="71">
        <f>IF(T389="","",IF(T389=0,C389,IF(T389=1,(C389*C$7),IF(T389=2,(C389*C$6),IF(T389=3,(C389*C$5),IF(T389=4,AVERAGE((C389*C$5),(C389*C$5),(C389*C$5),(C389*C$5),(C389-C$4)),IF(T389=5,(C389-C$4),IF(T389=6,(C389-1.5*C$4),"blue"))))))))</f>
      </c>
      <c r="F389" t="s" s="72">
        <f>IF(H389="","",IF(B$6="Dry",ROUND(E389/B$3*B$8,3)&amp;" grams",IF(B$6="Liquid",ROUND(E389/B$3*B$7,2)&amp;" ml","Error")))</f>
      </c>
      <c r="G389" t="s" s="73">
        <f>IF(T389="","",(C389-E389)/C389)</f>
      </c>
      <c r="H389" s="74"/>
      <c r="I389" s="75"/>
      <c r="J389" s="75"/>
      <c r="K389" s="75"/>
      <c r="L389" s="76"/>
      <c r="M389" s="74"/>
      <c r="N389" s="75"/>
      <c r="O389" s="75"/>
      <c r="P389" s="75"/>
      <c r="Q389" s="76"/>
      <c r="R389" t="s" s="77">
        <f>IF(H389="","",SUM(H389:Q389))</f>
      </c>
      <c r="S389" s="78">
        <f>IF(R389="",-5,AVERAGE((B$2-E389)/B$2*100,R389))</f>
        <v>-5</v>
      </c>
      <c r="T389" t="s" s="79">
        <f>IF(R389="","",IF(R389&gt;89,6,IF(R389&gt;79,5,IF(R389&gt;69,4,IF(R389&gt;54,3,IF(R389&gt;39,2,IF(R389&gt;29,1,0)))))))</f>
      </c>
    </row>
    <row r="390" ht="15" customHeight="1">
      <c r="A390" s="52">
        <f>A389+1</f>
        <v>379</v>
      </c>
      <c r="B390" s="53">
        <f>B389+1</f>
        <v>45135</v>
      </c>
      <c r="C390" t="s" s="80">
        <f>E389</f>
      </c>
      <c r="D390" s="54">
        <f>IF(C390="",-5,C390)</f>
        <v>-5</v>
      </c>
      <c r="E390" t="s" s="55">
        <f>IF(T390="","",IF(T390=0,C390,IF(T390=1,(C390*C$7),IF(T390=2,(C390*C$6),IF(T390=3,(C390*C$5),IF(T390=4,AVERAGE((C390*C$5),(C390*C$5),(C390*C$5),(C390*C$5),(C390-C$4)),IF(T390=5,(C390-C$4),IF(T390=6,(C390-1.5*C$4),"blue"))))))))</f>
      </c>
      <c r="F390" t="s" s="56">
        <f>IF(H390="","",IF(B$6="Dry",ROUND(E390/B$3*B$8,3)&amp;" grams",IF(B$6="Liquid",ROUND(E390/B$3*B$7,2)&amp;" ml","Error")))</f>
      </c>
      <c r="G390" t="s" s="57">
        <f>IF(T390="","",(C390-E390)/C390)</f>
      </c>
      <c r="H390" s="64"/>
      <c r="I390" s="65"/>
      <c r="J390" s="65"/>
      <c r="K390" s="65"/>
      <c r="L390" s="66"/>
      <c r="M390" s="64"/>
      <c r="N390" s="65"/>
      <c r="O390" s="65"/>
      <c r="P390" s="65"/>
      <c r="Q390" s="66"/>
      <c r="R390" t="s" s="61">
        <f>IF(H390="","",SUM(H390:Q390))</f>
      </c>
      <c r="S390" s="62">
        <f>IF(R390="",-5,AVERAGE((B$2-E390)/B$2*100,R390))</f>
        <v>-5</v>
      </c>
      <c r="T390" t="s" s="63">
        <f>IF(R390="","",IF(R390&gt;89,6,IF(R390&gt;79,5,IF(R390&gt;69,4,IF(R390&gt;54,3,IF(R390&gt;39,2,IF(R390&gt;29,1,0)))))))</f>
      </c>
    </row>
    <row r="391" ht="15" customHeight="1">
      <c r="A391" s="52">
        <f>A390+1</f>
        <v>380</v>
      </c>
      <c r="B391" s="53">
        <f>B390+1</f>
        <v>45136</v>
      </c>
      <c r="C391" t="s" s="80">
        <f>E390</f>
      </c>
      <c r="D391" s="54">
        <f>IF(C391="",-5,C391)</f>
        <v>-5</v>
      </c>
      <c r="E391" t="s" s="55">
        <f>IF(T391="","",IF(T391=0,C391,IF(T391=1,(C391*C$7),IF(T391=2,(C391*C$6),IF(T391=3,(C391*C$5),IF(T391=4,AVERAGE((C391*C$5),(C391*C$5),(C391*C$5),(C391*C$5),(C391-C$4)),IF(T391=5,(C391-C$4),IF(T391=6,(C391-1.5*C$4),"blue"))))))))</f>
      </c>
      <c r="F391" t="s" s="56">
        <f>IF(H391="","",IF(B$6="Dry",ROUND(E391/B$3*B$8,3)&amp;" grams",IF(B$6="Liquid",ROUND(E391/B$3*B$7,2)&amp;" ml","Error")))</f>
      </c>
      <c r="G391" t="s" s="57">
        <f>IF(T391="","",(C391-E391)/C391)</f>
      </c>
      <c r="H391" s="64"/>
      <c r="I391" s="65"/>
      <c r="J391" s="65"/>
      <c r="K391" s="65"/>
      <c r="L391" s="66"/>
      <c r="M391" s="64"/>
      <c r="N391" s="65"/>
      <c r="O391" s="65"/>
      <c r="P391" s="65"/>
      <c r="Q391" s="66"/>
      <c r="R391" t="s" s="61">
        <f>IF(H391="","",SUM(H391:Q391))</f>
      </c>
      <c r="S391" s="62">
        <f>IF(R391="",-5,AVERAGE((B$2-E391)/B$2*100,R391))</f>
        <v>-5</v>
      </c>
      <c r="T391" t="s" s="63">
        <f>IF(R391="","",IF(R391&gt;89,6,IF(R391&gt;79,5,IF(R391&gt;69,4,IF(R391&gt;54,3,IF(R391&gt;39,2,IF(R391&gt;29,1,0)))))))</f>
      </c>
    </row>
    <row r="392" ht="15" customHeight="1">
      <c r="A392" s="67">
        <f>A391+1</f>
        <v>381</v>
      </c>
      <c r="B392" s="68">
        <f>B391+1</f>
        <v>45137</v>
      </c>
      <c r="C392" t="s" s="69">
        <f>E391</f>
      </c>
      <c r="D392" s="70">
        <f>IF(C392="",-5,C392)</f>
        <v>-5</v>
      </c>
      <c r="E392" t="s" s="71">
        <f>IF(T392="","",IF(T392=0,C392,IF(T392=1,(C392*C$7),IF(T392=2,(C392*C$6),IF(T392=3,(C392*C$5),IF(T392=4,AVERAGE((C392*C$5),(C392*C$5),(C392*C$5),(C392*C$5),(C392-C$4)),IF(T392=5,(C392-C$4),IF(T392=6,(C392-1.5*C$4),"blue"))))))))</f>
      </c>
      <c r="F392" t="s" s="72">
        <f>IF(H392="","",IF(B$6="Dry",ROUND(E392/B$3*B$8,3)&amp;" grams",IF(B$6="Liquid",ROUND(E392/B$3*B$7,2)&amp;" ml","Error")))</f>
      </c>
      <c r="G392" t="s" s="73">
        <f>IF(T392="","",(C392-E392)/C392)</f>
      </c>
      <c r="H392" s="74"/>
      <c r="I392" s="75"/>
      <c r="J392" s="75"/>
      <c r="K392" s="75"/>
      <c r="L392" s="76"/>
      <c r="M392" s="74"/>
      <c r="N392" s="75"/>
      <c r="O392" s="75"/>
      <c r="P392" s="75"/>
      <c r="Q392" s="76"/>
      <c r="R392" t="s" s="77">
        <f>IF(H392="","",SUM(H392:Q392))</f>
      </c>
      <c r="S392" s="78">
        <f>IF(R392="",-5,AVERAGE((B$2-E392)/B$2*100,R392))</f>
        <v>-5</v>
      </c>
      <c r="T392" t="s" s="79">
        <f>IF(R392="","",IF(R392&gt;89,6,IF(R392&gt;79,5,IF(R392&gt;69,4,IF(R392&gt;54,3,IF(R392&gt;39,2,IF(R392&gt;29,1,0)))))))</f>
      </c>
    </row>
    <row r="393" ht="15" customHeight="1">
      <c r="A393" s="52">
        <f>A392+1</f>
        <v>382</v>
      </c>
      <c r="B393" s="53">
        <f>B392+1</f>
        <v>45138</v>
      </c>
      <c r="C393" t="s" s="80">
        <f>E392</f>
      </c>
      <c r="D393" s="54">
        <f>IF(C393="",-5,C393)</f>
        <v>-5</v>
      </c>
      <c r="E393" t="s" s="55">
        <f>IF(T393="","",IF(T393=0,C393,IF(T393=1,(C393*C$7),IF(T393=2,(C393*C$6),IF(T393=3,(C393*C$5),IF(T393=4,AVERAGE((C393*C$5),(C393*C$5),(C393*C$5),(C393*C$5),(C393-C$4)),IF(T393=5,(C393-C$4),IF(T393=6,(C393-1.5*C$4),"blue"))))))))</f>
      </c>
      <c r="F393" t="s" s="56">
        <f>IF(H393="","",IF(B$6="Dry",ROUND(E393/B$3*B$8,3)&amp;" grams",IF(B$6="Liquid",ROUND(E393/B$3*B$7,2)&amp;" ml","Error")))</f>
      </c>
      <c r="G393" t="s" s="57">
        <f>IF(T393="","",(C393-E393)/C393)</f>
      </c>
      <c r="H393" s="64"/>
      <c r="I393" s="65"/>
      <c r="J393" s="65"/>
      <c r="K393" s="65"/>
      <c r="L393" s="66"/>
      <c r="M393" s="64"/>
      <c r="N393" s="65"/>
      <c r="O393" s="65"/>
      <c r="P393" s="65"/>
      <c r="Q393" s="66"/>
      <c r="R393" t="s" s="61">
        <f>IF(H393="","",SUM(H393:Q393))</f>
      </c>
      <c r="S393" s="62">
        <f>IF(R393="",-5,AVERAGE((B$2-E393)/B$2*100,R393))</f>
        <v>-5</v>
      </c>
      <c r="T393" t="s" s="63">
        <f>IF(R393="","",IF(R393&gt;89,6,IF(R393&gt;79,5,IF(R393&gt;69,4,IF(R393&gt;54,3,IF(R393&gt;39,2,IF(R393&gt;29,1,0)))))))</f>
      </c>
    </row>
    <row r="394" ht="15" customHeight="1">
      <c r="A394" s="52">
        <f>A393+1</f>
        <v>383</v>
      </c>
      <c r="B394" s="53">
        <f>B393+1</f>
        <v>45139</v>
      </c>
      <c r="C394" t="s" s="80">
        <f>E393</f>
      </c>
      <c r="D394" s="54">
        <f>IF(C394="",-5,C394)</f>
        <v>-5</v>
      </c>
      <c r="E394" t="s" s="55">
        <f>IF(T394="","",IF(T394=0,C394,IF(T394=1,(C394*C$7),IF(T394=2,(C394*C$6),IF(T394=3,(C394*C$5),IF(T394=4,AVERAGE((C394*C$5),(C394*C$5),(C394*C$5),(C394*C$5),(C394-C$4)),IF(T394=5,(C394-C$4),IF(T394=6,(C394-1.5*C$4),"blue"))))))))</f>
      </c>
      <c r="F394" t="s" s="56">
        <f>IF(H394="","",IF(B$6="Dry",ROUND(E394/B$3*B$8,3)&amp;" grams",IF(B$6="Liquid",ROUND(E394/B$3*B$7,2)&amp;" ml","Error")))</f>
      </c>
      <c r="G394" t="s" s="57">
        <f>IF(T394="","",(C394-E394)/C394)</f>
      </c>
      <c r="H394" s="64"/>
      <c r="I394" s="65"/>
      <c r="J394" s="65"/>
      <c r="K394" s="65"/>
      <c r="L394" s="66"/>
      <c r="M394" s="64"/>
      <c r="N394" s="65"/>
      <c r="O394" s="65"/>
      <c r="P394" s="65"/>
      <c r="Q394" s="66"/>
      <c r="R394" t="s" s="61">
        <f>IF(H394="","",SUM(H394:Q394))</f>
      </c>
      <c r="S394" s="62">
        <f>IF(R394="",-5,AVERAGE((B$2-E394)/B$2*100,R394))</f>
        <v>-5</v>
      </c>
      <c r="T394" t="s" s="63">
        <f>IF(R394="","",IF(R394&gt;89,6,IF(R394&gt;79,5,IF(R394&gt;69,4,IF(R394&gt;54,3,IF(R394&gt;39,2,IF(R394&gt;29,1,0)))))))</f>
      </c>
    </row>
    <row r="395" ht="15" customHeight="1">
      <c r="A395" s="67">
        <f>A394+1</f>
        <v>384</v>
      </c>
      <c r="B395" s="68">
        <f>B394+1</f>
        <v>45140</v>
      </c>
      <c r="C395" t="s" s="69">
        <f>E394</f>
      </c>
      <c r="D395" s="70">
        <f>IF(C395="",-5,C395)</f>
        <v>-5</v>
      </c>
      <c r="E395" t="s" s="71">
        <f>IF(T395="","",IF(T395=0,C395,IF(T395=1,(C395*C$7),IF(T395=2,(C395*C$6),IF(T395=3,(C395*C$5),IF(T395=4,AVERAGE((C395*C$5),(C395*C$5),(C395*C$5),(C395*C$5),(C395-C$4)),IF(T395=5,(C395-C$4),IF(T395=6,(C395-1.5*C$4),"blue"))))))))</f>
      </c>
      <c r="F395" t="s" s="72">
        <f>IF(H395="","",IF(B$6="Dry",ROUND(E395/B$3*B$8,3)&amp;" grams",IF(B$6="Liquid",ROUND(E395/B$3*B$7,2)&amp;" ml","Error")))</f>
      </c>
      <c r="G395" t="s" s="73">
        <f>IF(T395="","",(C395-E395)/C395)</f>
      </c>
      <c r="H395" s="74"/>
      <c r="I395" s="75"/>
      <c r="J395" s="75"/>
      <c r="K395" s="75"/>
      <c r="L395" s="76"/>
      <c r="M395" s="74"/>
      <c r="N395" s="75"/>
      <c r="O395" s="75"/>
      <c r="P395" s="75"/>
      <c r="Q395" s="76"/>
      <c r="R395" t="s" s="77">
        <f>IF(H395="","",SUM(H395:Q395))</f>
      </c>
      <c r="S395" s="78">
        <f>IF(R395="",-5,AVERAGE((B$2-E395)/B$2*100,R395))</f>
        <v>-5</v>
      </c>
      <c r="T395" t="s" s="79">
        <f>IF(R395="","",IF(R395&gt;89,6,IF(R395&gt;79,5,IF(R395&gt;69,4,IF(R395&gt;54,3,IF(R395&gt;39,2,IF(R395&gt;29,1,0)))))))</f>
      </c>
    </row>
    <row r="396" ht="15" customHeight="1">
      <c r="A396" s="52">
        <f>A395+1</f>
        <v>385</v>
      </c>
      <c r="B396" s="53">
        <f>B395+1</f>
        <v>45141</v>
      </c>
      <c r="C396" t="s" s="80">
        <f>E395</f>
      </c>
      <c r="D396" s="54">
        <f>IF(C396="",-5,C396)</f>
        <v>-5</v>
      </c>
      <c r="E396" t="s" s="55">
        <f>IF(T396="","",IF(T396=0,C396,IF(T396=1,(C396*C$7),IF(T396=2,(C396*C$6),IF(T396=3,(C396*C$5),IF(T396=4,AVERAGE((C396*C$5),(C396*C$5),(C396*C$5),(C396*C$5),(C396-C$4)),IF(T396=5,(C396-C$4),IF(T396=6,(C396-1.5*C$4),"blue"))))))))</f>
      </c>
      <c r="F396" t="s" s="56">
        <f>IF(H396="","",IF(B$6="Dry",ROUND(E396/B$3*B$8,3)&amp;" grams",IF(B$6="Liquid",ROUND(E396/B$3*B$7,2)&amp;" ml","Error")))</f>
      </c>
      <c r="G396" t="s" s="57">
        <f>IF(T396="","",(C396-E396)/C396)</f>
      </c>
      <c r="H396" s="64"/>
      <c r="I396" s="65"/>
      <c r="J396" s="65"/>
      <c r="K396" s="65"/>
      <c r="L396" s="66"/>
      <c r="M396" s="64"/>
      <c r="N396" s="65"/>
      <c r="O396" s="65"/>
      <c r="P396" s="65"/>
      <c r="Q396" s="66"/>
      <c r="R396" t="s" s="61">
        <f>IF(H396="","",SUM(H396:Q396))</f>
      </c>
      <c r="S396" s="62">
        <f>IF(R396="",-5,AVERAGE((B$2-E396)/B$2*100,R396))</f>
        <v>-5</v>
      </c>
      <c r="T396" t="s" s="63">
        <f>IF(R396="","",IF(R396&gt;89,6,IF(R396&gt;79,5,IF(R396&gt;69,4,IF(R396&gt;54,3,IF(R396&gt;39,2,IF(R396&gt;29,1,0)))))))</f>
      </c>
    </row>
    <row r="397" ht="15" customHeight="1">
      <c r="A397" s="52">
        <f>A396+1</f>
        <v>386</v>
      </c>
      <c r="B397" s="53">
        <f>B396+1</f>
        <v>45142</v>
      </c>
      <c r="C397" t="s" s="80">
        <f>E396</f>
      </c>
      <c r="D397" s="54">
        <f>IF(C397="",-5,C397)</f>
        <v>-5</v>
      </c>
      <c r="E397" t="s" s="55">
        <f>IF(T397="","",IF(T397=0,C397,IF(T397=1,(C397*C$7),IF(T397=2,(C397*C$6),IF(T397=3,(C397*C$5),IF(T397=4,AVERAGE((C397*C$5),(C397*C$5),(C397*C$5),(C397*C$5),(C397-C$4)),IF(T397=5,(C397-C$4),IF(T397=6,(C397-1.5*C$4),"blue"))))))))</f>
      </c>
      <c r="F397" t="s" s="56">
        <f>IF(H397="","",IF(B$6="Dry",ROUND(E397/B$3*B$8,3)&amp;" grams",IF(B$6="Liquid",ROUND(E397/B$3*B$7,2)&amp;" ml","Error")))</f>
      </c>
      <c r="G397" t="s" s="57">
        <f>IF(T397="","",(C397-E397)/C397)</f>
      </c>
      <c r="H397" s="64"/>
      <c r="I397" s="65"/>
      <c r="J397" s="65"/>
      <c r="K397" s="65"/>
      <c r="L397" s="66"/>
      <c r="M397" s="64"/>
      <c r="N397" s="65"/>
      <c r="O397" s="65"/>
      <c r="P397" s="65"/>
      <c r="Q397" s="66"/>
      <c r="R397" t="s" s="61">
        <f>IF(H397="","",SUM(H397:Q397))</f>
      </c>
      <c r="S397" s="62">
        <f>IF(R397="",-5,AVERAGE((B$2-E397)/B$2*100,R397))</f>
        <v>-5</v>
      </c>
      <c r="T397" t="s" s="63">
        <f>IF(R397="","",IF(R397&gt;89,6,IF(R397&gt;79,5,IF(R397&gt;69,4,IF(R397&gt;54,3,IF(R397&gt;39,2,IF(R397&gt;29,1,0)))))))</f>
      </c>
    </row>
    <row r="398" ht="15" customHeight="1">
      <c r="A398" s="67">
        <f>A397+1</f>
        <v>387</v>
      </c>
      <c r="B398" s="68">
        <f>B397+1</f>
        <v>45143</v>
      </c>
      <c r="C398" t="s" s="69">
        <f>E397</f>
      </c>
      <c r="D398" s="70">
        <f>IF(C398="",-5,C398)</f>
        <v>-5</v>
      </c>
      <c r="E398" t="s" s="71">
        <f>IF(T398="","",IF(T398=0,C398,IF(T398=1,(C398*C$7),IF(T398=2,(C398*C$6),IF(T398=3,(C398*C$5),IF(T398=4,AVERAGE((C398*C$5),(C398*C$5),(C398*C$5),(C398*C$5),(C398-C$4)),IF(T398=5,(C398-C$4),IF(T398=6,(C398-1.5*C$4),"blue"))))))))</f>
      </c>
      <c r="F398" t="s" s="72">
        <f>IF(H398="","",IF(B$6="Dry",ROUND(E398/B$3*B$8,3)&amp;" grams",IF(B$6="Liquid",ROUND(E398/B$3*B$7,2)&amp;" ml","Error")))</f>
      </c>
      <c r="G398" t="s" s="73">
        <f>IF(T398="","",(C398-E398)/C398)</f>
      </c>
      <c r="H398" s="74"/>
      <c r="I398" s="75"/>
      <c r="J398" s="75"/>
      <c r="K398" s="75"/>
      <c r="L398" s="76"/>
      <c r="M398" s="74"/>
      <c r="N398" s="75"/>
      <c r="O398" s="75"/>
      <c r="P398" s="75"/>
      <c r="Q398" s="76"/>
      <c r="R398" t="s" s="77">
        <f>IF(H398="","",SUM(H398:Q398))</f>
      </c>
      <c r="S398" s="78">
        <f>IF(R398="",-5,AVERAGE((B$2-E398)/B$2*100,R398))</f>
        <v>-5</v>
      </c>
      <c r="T398" t="s" s="79">
        <f>IF(R398="","",IF(R398&gt;89,6,IF(R398&gt;79,5,IF(R398&gt;69,4,IF(R398&gt;54,3,IF(R398&gt;39,2,IF(R398&gt;29,1,0)))))))</f>
      </c>
    </row>
    <row r="399" ht="15" customHeight="1">
      <c r="A399" s="52">
        <f>A398+1</f>
        <v>388</v>
      </c>
      <c r="B399" s="53">
        <f>B398+1</f>
        <v>45144</v>
      </c>
      <c r="C399" t="s" s="80">
        <f>E398</f>
      </c>
      <c r="D399" s="54">
        <f>IF(C399="",-5,C399)</f>
        <v>-5</v>
      </c>
      <c r="E399" t="s" s="55">
        <f>IF(T399="","",IF(T399=0,C399,IF(T399=1,(C399*C$7),IF(T399=2,(C399*C$6),IF(T399=3,(C399*C$5),IF(T399=4,AVERAGE((C399*C$5),(C399*C$5),(C399*C$5),(C399*C$5),(C399-C$4)),IF(T399=5,(C399-C$4),IF(T399=6,(C399-1.5*C$4),"blue"))))))))</f>
      </c>
      <c r="F399" t="s" s="56">
        <f>IF(H399="","",IF(B$6="Dry",ROUND(E399/B$3*B$8,3)&amp;" grams",IF(B$6="Liquid",ROUND(E399/B$3*B$7,2)&amp;" ml","Error")))</f>
      </c>
      <c r="G399" t="s" s="57">
        <f>IF(T399="","",(C399-E399)/C399)</f>
      </c>
      <c r="H399" s="64"/>
      <c r="I399" s="65"/>
      <c r="J399" s="65"/>
      <c r="K399" s="65"/>
      <c r="L399" s="66"/>
      <c r="M399" s="64"/>
      <c r="N399" s="65"/>
      <c r="O399" s="65"/>
      <c r="P399" s="65"/>
      <c r="Q399" s="66"/>
      <c r="R399" t="s" s="61">
        <f>IF(H399="","",SUM(H399:Q399))</f>
      </c>
      <c r="S399" s="62">
        <f>IF(R399="",-5,AVERAGE((B$2-E399)/B$2*100,R399))</f>
        <v>-5</v>
      </c>
      <c r="T399" t="s" s="63">
        <f>IF(R399="","",IF(R399&gt;89,6,IF(R399&gt;79,5,IF(R399&gt;69,4,IF(R399&gt;54,3,IF(R399&gt;39,2,IF(R399&gt;29,1,0)))))))</f>
      </c>
    </row>
    <row r="400" ht="15" customHeight="1">
      <c r="A400" s="52">
        <f>A399+1</f>
        <v>389</v>
      </c>
      <c r="B400" s="53">
        <f>B399+1</f>
        <v>45145</v>
      </c>
      <c r="C400" t="s" s="80">
        <f>E399</f>
      </c>
      <c r="D400" s="54">
        <f>IF(C400="",-5,C400)</f>
        <v>-5</v>
      </c>
      <c r="E400" t="s" s="55">
        <f>IF(T400="","",IF(T400=0,C400,IF(T400=1,(C400*C$7),IF(T400=2,(C400*C$6),IF(T400=3,(C400*C$5),IF(T400=4,AVERAGE((C400*C$5),(C400*C$5),(C400*C$5),(C400*C$5),(C400-C$4)),IF(T400=5,(C400-C$4),IF(T400=6,(C400-1.5*C$4),"blue"))))))))</f>
      </c>
      <c r="F400" t="s" s="56">
        <f>IF(H400="","",IF(B$6="Dry",ROUND(E400/B$3*B$8,3)&amp;" grams",IF(B$6="Liquid",ROUND(E400/B$3*B$7,2)&amp;" ml","Error")))</f>
      </c>
      <c r="G400" t="s" s="57">
        <f>IF(T400="","",(C400-E400)/C400)</f>
      </c>
      <c r="H400" s="64"/>
      <c r="I400" s="65"/>
      <c r="J400" s="65"/>
      <c r="K400" s="65"/>
      <c r="L400" s="66"/>
      <c r="M400" s="64"/>
      <c r="N400" s="65"/>
      <c r="O400" s="65"/>
      <c r="P400" s="65"/>
      <c r="Q400" s="66"/>
      <c r="R400" t="s" s="61">
        <f>IF(H400="","",SUM(H400:Q400))</f>
      </c>
      <c r="S400" s="62">
        <f>IF(R400="",-5,AVERAGE((B$2-E400)/B$2*100,R400))</f>
        <v>-5</v>
      </c>
      <c r="T400" t="s" s="63">
        <f>IF(R400="","",IF(R400&gt;89,6,IF(R400&gt;79,5,IF(R400&gt;69,4,IF(R400&gt;54,3,IF(R400&gt;39,2,IF(R400&gt;29,1,0)))))))</f>
      </c>
    </row>
    <row r="401" ht="15" customHeight="1">
      <c r="A401" s="67">
        <f>A400+1</f>
        <v>390</v>
      </c>
      <c r="B401" s="68">
        <f>B400+1</f>
        <v>45146</v>
      </c>
      <c r="C401" t="s" s="69">
        <f>E400</f>
      </c>
      <c r="D401" s="70">
        <f>IF(C401="",-5,C401)</f>
        <v>-5</v>
      </c>
      <c r="E401" t="s" s="71">
        <f>IF(T401="","",IF(T401=0,C401,IF(T401=1,(C401*C$7),IF(T401=2,(C401*C$6),IF(T401=3,(C401*C$5),IF(T401=4,AVERAGE((C401*C$5),(C401*C$5),(C401*C$5),(C401*C$5),(C401-C$4)),IF(T401=5,(C401-C$4),IF(T401=6,(C401-1.5*C$4),"blue"))))))))</f>
      </c>
      <c r="F401" t="s" s="72">
        <f>IF(H401="","",IF(B$6="Dry",ROUND(E401/B$3*B$8,3)&amp;" grams",IF(B$6="Liquid",ROUND(E401/B$3*B$7,2)&amp;" ml","Error")))</f>
      </c>
      <c r="G401" t="s" s="73">
        <f>IF(T401="","",(C401-E401)/C401)</f>
      </c>
      <c r="H401" s="74"/>
      <c r="I401" s="75"/>
      <c r="J401" s="75"/>
      <c r="K401" s="75"/>
      <c r="L401" s="76"/>
      <c r="M401" s="74"/>
      <c r="N401" s="75"/>
      <c r="O401" s="75"/>
      <c r="P401" s="75"/>
      <c r="Q401" s="76"/>
      <c r="R401" t="s" s="77">
        <f>IF(H401="","",SUM(H401:Q401))</f>
      </c>
      <c r="S401" s="78">
        <f>IF(R401="",-5,AVERAGE((B$2-E401)/B$2*100,R401))</f>
        <v>-5</v>
      </c>
      <c r="T401" t="s" s="79">
        <f>IF(R401="","",IF(R401&gt;89,6,IF(R401&gt;79,5,IF(R401&gt;69,4,IF(R401&gt;54,3,IF(R401&gt;39,2,IF(R401&gt;29,1,0)))))))</f>
      </c>
    </row>
    <row r="402" ht="15" customHeight="1">
      <c r="A402" s="52">
        <f>A401+1</f>
        <v>391</v>
      </c>
      <c r="B402" s="53">
        <f>B401+1</f>
        <v>45147</v>
      </c>
      <c r="C402" t="s" s="80">
        <f>E401</f>
      </c>
      <c r="D402" s="54">
        <f>IF(C402="",-5,C402)</f>
        <v>-5</v>
      </c>
      <c r="E402" t="s" s="55">
        <f>IF(T402="","",IF(T402=0,C402,IF(T402=1,(C402*C$7),IF(T402=2,(C402*C$6),IF(T402=3,(C402*C$5),IF(T402=4,AVERAGE((C402*C$5),(C402*C$5),(C402*C$5),(C402*C$5),(C402-C$4)),IF(T402=5,(C402-C$4),IF(T402=6,(C402-1.5*C$4),"blue"))))))))</f>
      </c>
      <c r="F402" t="s" s="56">
        <f>IF(H402="","",IF(B$6="Dry",ROUND(E402/B$3*B$8,3)&amp;" grams",IF(B$6="Liquid",ROUND(E402/B$3*B$7,2)&amp;" ml","Error")))</f>
      </c>
      <c r="G402" t="s" s="57">
        <f>IF(T402="","",(C402-E402)/C402)</f>
      </c>
      <c r="H402" s="64"/>
      <c r="I402" s="65"/>
      <c r="J402" s="65"/>
      <c r="K402" s="65"/>
      <c r="L402" s="66"/>
      <c r="M402" s="64"/>
      <c r="N402" s="65"/>
      <c r="O402" s="65"/>
      <c r="P402" s="65"/>
      <c r="Q402" s="66"/>
      <c r="R402" t="s" s="61">
        <f>IF(H402="","",SUM(H402:Q402))</f>
      </c>
      <c r="S402" s="62">
        <f>IF(R402="",-5,AVERAGE((B$2-E402)/B$2*100,R402))</f>
        <v>-5</v>
      </c>
      <c r="T402" t="s" s="63">
        <f>IF(R402="","",IF(R402&gt;89,6,IF(R402&gt;79,5,IF(R402&gt;69,4,IF(R402&gt;54,3,IF(R402&gt;39,2,IF(R402&gt;29,1,0)))))))</f>
      </c>
    </row>
    <row r="403" ht="15" customHeight="1">
      <c r="A403" s="52">
        <f>A402+1</f>
        <v>392</v>
      </c>
      <c r="B403" s="53">
        <f>B402+1</f>
        <v>45148</v>
      </c>
      <c r="C403" t="s" s="80">
        <f>E402</f>
      </c>
      <c r="D403" s="54">
        <f>IF(C403="",-5,C403)</f>
        <v>-5</v>
      </c>
      <c r="E403" t="s" s="55">
        <f>IF(T403="","",IF(T403=0,C403,IF(T403=1,(C403*C$7),IF(T403=2,(C403*C$6),IF(T403=3,(C403*C$5),IF(T403=4,AVERAGE((C403*C$5),(C403*C$5),(C403*C$5),(C403*C$5),(C403-C$4)),IF(T403=5,(C403-C$4),IF(T403=6,(C403-1.5*C$4),"blue"))))))))</f>
      </c>
      <c r="F403" t="s" s="56">
        <f>IF(H403="","",IF(B$6="Dry",ROUND(E403/B$3*B$8,3)&amp;" grams",IF(B$6="Liquid",ROUND(E403/B$3*B$7,2)&amp;" ml","Error")))</f>
      </c>
      <c r="G403" t="s" s="57">
        <f>IF(T403="","",(C403-E403)/C403)</f>
      </c>
      <c r="H403" s="64"/>
      <c r="I403" s="65"/>
      <c r="J403" s="65"/>
      <c r="K403" s="65"/>
      <c r="L403" s="66"/>
      <c r="M403" s="64"/>
      <c r="N403" s="65"/>
      <c r="O403" s="65"/>
      <c r="P403" s="65"/>
      <c r="Q403" s="66"/>
      <c r="R403" t="s" s="61">
        <f>IF(H403="","",SUM(H403:Q403))</f>
      </c>
      <c r="S403" s="62">
        <f>IF(R403="",-5,AVERAGE((B$2-E403)/B$2*100,R403))</f>
        <v>-5</v>
      </c>
      <c r="T403" t="s" s="63">
        <f>IF(R403="","",IF(R403&gt;89,6,IF(R403&gt;79,5,IF(R403&gt;69,4,IF(R403&gt;54,3,IF(R403&gt;39,2,IF(R403&gt;29,1,0)))))))</f>
      </c>
    </row>
    <row r="404" ht="15" customHeight="1">
      <c r="A404" s="67">
        <f>A403+1</f>
        <v>393</v>
      </c>
      <c r="B404" s="68">
        <f>B403+1</f>
        <v>45149</v>
      </c>
      <c r="C404" t="s" s="69">
        <f>E403</f>
      </c>
      <c r="D404" s="70">
        <f>IF(C404="",-5,C404)</f>
        <v>-5</v>
      </c>
      <c r="E404" t="s" s="71">
        <f>IF(T404="","",IF(T404=0,C404,IF(T404=1,(C404*C$7),IF(T404=2,(C404*C$6),IF(T404=3,(C404*C$5),IF(T404=4,AVERAGE((C404*C$5),(C404*C$5),(C404*C$5),(C404*C$5),(C404-C$4)),IF(T404=5,(C404-C$4),IF(T404=6,(C404-1.5*C$4),"blue"))))))))</f>
      </c>
      <c r="F404" t="s" s="72">
        <f>IF(H404="","",IF(B$6="Dry",ROUND(E404/B$3*B$8,3)&amp;" grams",IF(B$6="Liquid",ROUND(E404/B$3*B$7,2)&amp;" ml","Error")))</f>
      </c>
      <c r="G404" t="s" s="73">
        <f>IF(T404="","",(C404-E404)/C404)</f>
      </c>
      <c r="H404" s="74"/>
      <c r="I404" s="75"/>
      <c r="J404" s="75"/>
      <c r="K404" s="75"/>
      <c r="L404" s="76"/>
      <c r="M404" s="74"/>
      <c r="N404" s="75"/>
      <c r="O404" s="75"/>
      <c r="P404" s="75"/>
      <c r="Q404" s="76"/>
      <c r="R404" t="s" s="77">
        <f>IF(H404="","",SUM(H404:Q404))</f>
      </c>
      <c r="S404" s="78">
        <f>IF(R404="",-5,AVERAGE((B$2-E404)/B$2*100,R404))</f>
        <v>-5</v>
      </c>
      <c r="T404" t="s" s="79">
        <f>IF(R404="","",IF(R404&gt;89,6,IF(R404&gt;79,5,IF(R404&gt;69,4,IF(R404&gt;54,3,IF(R404&gt;39,2,IF(R404&gt;29,1,0)))))))</f>
      </c>
    </row>
    <row r="405" ht="15" customHeight="1">
      <c r="A405" s="52">
        <f>A404+1</f>
        <v>394</v>
      </c>
      <c r="B405" s="53">
        <f>B404+1</f>
        <v>45150</v>
      </c>
      <c r="C405" t="s" s="80">
        <f>E404</f>
      </c>
      <c r="D405" s="54">
        <f>IF(C405="",-5,C405)</f>
        <v>-5</v>
      </c>
      <c r="E405" t="s" s="55">
        <f>IF(T405="","",IF(T405=0,C405,IF(T405=1,(C405*C$7),IF(T405=2,(C405*C$6),IF(T405=3,(C405*C$5),IF(T405=4,AVERAGE((C405*C$5),(C405*C$5),(C405*C$5),(C405*C$5),(C405-C$4)),IF(T405=5,(C405-C$4),IF(T405=6,(C405-1.5*C$4),"blue"))))))))</f>
      </c>
      <c r="F405" t="s" s="56">
        <f>IF(H405="","",IF(B$6="Dry",ROUND(E405/B$3*B$8,3)&amp;" grams",IF(B$6="Liquid",ROUND(E405/B$3*B$7,2)&amp;" ml","Error")))</f>
      </c>
      <c r="G405" t="s" s="57">
        <f>IF(T405="","",(C405-E405)/C405)</f>
      </c>
      <c r="H405" s="64"/>
      <c r="I405" s="65"/>
      <c r="J405" s="65"/>
      <c r="K405" s="65"/>
      <c r="L405" s="66"/>
      <c r="M405" s="64"/>
      <c r="N405" s="65"/>
      <c r="O405" s="65"/>
      <c r="P405" s="65"/>
      <c r="Q405" s="66"/>
      <c r="R405" t="s" s="61">
        <f>IF(H405="","",SUM(H405:Q405))</f>
      </c>
      <c r="S405" s="62">
        <f>IF(R405="",-5,AVERAGE((B$2-E405)/B$2*100,R405))</f>
        <v>-5</v>
      </c>
      <c r="T405" t="s" s="63">
        <f>IF(R405="","",IF(R405&gt;89,6,IF(R405&gt;79,5,IF(R405&gt;69,4,IF(R405&gt;54,3,IF(R405&gt;39,2,IF(R405&gt;29,1,0)))))))</f>
      </c>
    </row>
    <row r="406" ht="15" customHeight="1">
      <c r="A406" s="52">
        <f>A405+1</f>
        <v>395</v>
      </c>
      <c r="B406" s="53">
        <f>B405+1</f>
        <v>45151</v>
      </c>
      <c r="C406" t="s" s="80">
        <f>E405</f>
      </c>
      <c r="D406" s="54">
        <f>IF(C406="",-5,C406)</f>
        <v>-5</v>
      </c>
      <c r="E406" t="s" s="55">
        <f>IF(T406="","",IF(T406=0,C406,IF(T406=1,(C406*C$7),IF(T406=2,(C406*C$6),IF(T406=3,(C406*C$5),IF(T406=4,AVERAGE((C406*C$5),(C406*C$5),(C406*C$5),(C406*C$5),(C406-C$4)),IF(T406=5,(C406-C$4),IF(T406=6,(C406-1.5*C$4),"blue"))))))))</f>
      </c>
      <c r="F406" t="s" s="56">
        <f>IF(H406="","",IF(B$6="Dry",ROUND(E406/B$3*B$8,3)&amp;" grams",IF(B$6="Liquid",ROUND(E406/B$3*B$7,2)&amp;" ml","Error")))</f>
      </c>
      <c r="G406" t="s" s="57">
        <f>IF(T406="","",(C406-E406)/C406)</f>
      </c>
      <c r="H406" s="64"/>
      <c r="I406" s="65"/>
      <c r="J406" s="65"/>
      <c r="K406" s="65"/>
      <c r="L406" s="66"/>
      <c r="M406" s="64"/>
      <c r="N406" s="65"/>
      <c r="O406" s="65"/>
      <c r="P406" s="65"/>
      <c r="Q406" s="66"/>
      <c r="R406" t="s" s="61">
        <f>IF(H406="","",SUM(H406:Q406))</f>
      </c>
      <c r="S406" s="62">
        <f>IF(R406="",-5,AVERAGE((B$2-E406)/B$2*100,R406))</f>
        <v>-5</v>
      </c>
      <c r="T406" t="s" s="63">
        <f>IF(R406="","",IF(R406&gt;89,6,IF(R406&gt;79,5,IF(R406&gt;69,4,IF(R406&gt;54,3,IF(R406&gt;39,2,IF(R406&gt;29,1,0)))))))</f>
      </c>
    </row>
    <row r="407" ht="15" customHeight="1">
      <c r="A407" s="67">
        <f>A406+1</f>
        <v>396</v>
      </c>
      <c r="B407" s="68">
        <f>B406+1</f>
        <v>45152</v>
      </c>
      <c r="C407" t="s" s="69">
        <f>E406</f>
      </c>
      <c r="D407" s="70">
        <f>IF(C407="",-5,C407)</f>
        <v>-5</v>
      </c>
      <c r="E407" t="s" s="71">
        <f>IF(T407="","",IF(T407=0,C407,IF(T407=1,(C407*C$7),IF(T407=2,(C407*C$6),IF(T407=3,(C407*C$5),IF(T407=4,AVERAGE((C407*C$5),(C407*C$5),(C407*C$5),(C407*C$5),(C407-C$4)),IF(T407=5,(C407-C$4),IF(T407=6,(C407-1.5*C$4),"blue"))))))))</f>
      </c>
      <c r="F407" t="s" s="72">
        <f>IF(H407="","",IF(B$6="Dry",ROUND(E407/B$3*B$8,3)&amp;" grams",IF(B$6="Liquid",ROUND(E407/B$3*B$7,2)&amp;" ml","Error")))</f>
      </c>
      <c r="G407" t="s" s="73">
        <f>IF(T407="","",(C407-E407)/C407)</f>
      </c>
      <c r="H407" s="74"/>
      <c r="I407" s="75"/>
      <c r="J407" s="75"/>
      <c r="K407" s="75"/>
      <c r="L407" s="76"/>
      <c r="M407" s="74"/>
      <c r="N407" s="75"/>
      <c r="O407" s="75"/>
      <c r="P407" s="75"/>
      <c r="Q407" s="76"/>
      <c r="R407" t="s" s="77">
        <f>IF(H407="","",SUM(H407:Q407))</f>
      </c>
      <c r="S407" s="78">
        <f>IF(R407="",-5,AVERAGE((B$2-E407)/B$2*100,R407))</f>
        <v>-5</v>
      </c>
      <c r="T407" t="s" s="79">
        <f>IF(R407="","",IF(R407&gt;89,6,IF(R407&gt;79,5,IF(R407&gt;69,4,IF(R407&gt;54,3,IF(R407&gt;39,2,IF(R407&gt;29,1,0)))))))</f>
      </c>
    </row>
    <row r="408" ht="15" customHeight="1">
      <c r="A408" s="52">
        <f>A407+1</f>
        <v>397</v>
      </c>
      <c r="B408" s="53">
        <f>B407+1</f>
        <v>45153</v>
      </c>
      <c r="C408" t="s" s="80">
        <f>E407</f>
      </c>
      <c r="D408" s="54">
        <f>IF(C408="",-5,C408)</f>
        <v>-5</v>
      </c>
      <c r="E408" t="s" s="55">
        <f>IF(T408="","",IF(T408=0,C408,IF(T408=1,(C408*C$7),IF(T408=2,(C408*C$6),IF(T408=3,(C408*C$5),IF(T408=4,AVERAGE((C408*C$5),(C408*C$5),(C408*C$5),(C408*C$5),(C408-C$4)),IF(T408=5,(C408-C$4),IF(T408=6,(C408-1.5*C$4),"blue"))))))))</f>
      </c>
      <c r="F408" t="s" s="56">
        <f>IF(H408="","",IF(B$6="Dry",ROUND(E408/B$3*B$8,3)&amp;" grams",IF(B$6="Liquid",ROUND(E408/B$3*B$7,2)&amp;" ml","Error")))</f>
      </c>
      <c r="G408" t="s" s="57">
        <f>IF(T408="","",(C408-E408)/C408)</f>
      </c>
      <c r="H408" s="64"/>
      <c r="I408" s="65"/>
      <c r="J408" s="65"/>
      <c r="K408" s="65"/>
      <c r="L408" s="66"/>
      <c r="M408" s="64"/>
      <c r="N408" s="65"/>
      <c r="O408" s="65"/>
      <c r="P408" s="65"/>
      <c r="Q408" s="66"/>
      <c r="R408" t="s" s="61">
        <f>IF(H408="","",SUM(H408:Q408))</f>
      </c>
      <c r="S408" s="62">
        <f>IF(R408="",-5,AVERAGE((B$2-E408)/B$2*100,R408))</f>
        <v>-5</v>
      </c>
      <c r="T408" t="s" s="63">
        <f>IF(R408="","",IF(R408&gt;89,6,IF(R408&gt;79,5,IF(R408&gt;69,4,IF(R408&gt;54,3,IF(R408&gt;39,2,IF(R408&gt;29,1,0)))))))</f>
      </c>
    </row>
    <row r="409" ht="15" customHeight="1">
      <c r="A409" s="52">
        <f>A408+1</f>
        <v>398</v>
      </c>
      <c r="B409" s="53">
        <f>B408+1</f>
        <v>45154</v>
      </c>
      <c r="C409" t="s" s="80">
        <f>E408</f>
      </c>
      <c r="D409" s="54">
        <f>IF(C409="",-5,C409)</f>
        <v>-5</v>
      </c>
      <c r="E409" t="s" s="55">
        <f>IF(T409="","",IF(T409=0,C409,IF(T409=1,(C409*C$7),IF(T409=2,(C409*C$6),IF(T409=3,(C409*C$5),IF(T409=4,AVERAGE((C409*C$5),(C409*C$5),(C409*C$5),(C409*C$5),(C409-C$4)),IF(T409=5,(C409-C$4),IF(T409=6,(C409-1.5*C$4),"blue"))))))))</f>
      </c>
      <c r="F409" t="s" s="56">
        <f>IF(H409="","",IF(B$6="Dry",ROUND(E409/B$3*B$8,3)&amp;" grams",IF(B$6="Liquid",ROUND(E409/B$3*B$7,2)&amp;" ml","Error")))</f>
      </c>
      <c r="G409" t="s" s="57">
        <f>IF(T409="","",(C409-E409)/C409)</f>
      </c>
      <c r="H409" s="64"/>
      <c r="I409" s="65"/>
      <c r="J409" s="65"/>
      <c r="K409" s="65"/>
      <c r="L409" s="66"/>
      <c r="M409" s="64"/>
      <c r="N409" s="65"/>
      <c r="O409" s="65"/>
      <c r="P409" s="65"/>
      <c r="Q409" s="66"/>
      <c r="R409" t="s" s="61">
        <f>IF(H409="","",SUM(H409:Q409))</f>
      </c>
      <c r="S409" s="62">
        <f>IF(R409="",-5,AVERAGE((B$2-E409)/B$2*100,R409))</f>
        <v>-5</v>
      </c>
      <c r="T409" t="s" s="63">
        <f>IF(R409="","",IF(R409&gt;89,6,IF(R409&gt;79,5,IF(R409&gt;69,4,IF(R409&gt;54,3,IF(R409&gt;39,2,IF(R409&gt;29,1,0)))))))</f>
      </c>
    </row>
    <row r="410" ht="15" customHeight="1">
      <c r="A410" s="67">
        <f>A409+1</f>
        <v>399</v>
      </c>
      <c r="B410" s="68">
        <f>B409+1</f>
        <v>45155</v>
      </c>
      <c r="C410" t="s" s="69">
        <f>E409</f>
      </c>
      <c r="D410" s="70">
        <f>IF(C410="",-5,C410)</f>
        <v>-5</v>
      </c>
      <c r="E410" t="s" s="71">
        <f>IF(T410="","",IF(T410=0,C410,IF(T410=1,(C410*C$7),IF(T410=2,(C410*C$6),IF(T410=3,(C410*C$5),IF(T410=4,AVERAGE((C410*C$5),(C410*C$5),(C410*C$5),(C410*C$5),(C410-C$4)),IF(T410=5,(C410-C$4),IF(T410=6,(C410-1.5*C$4),"blue"))))))))</f>
      </c>
      <c r="F410" t="s" s="72">
        <f>IF(H410="","",IF(B$6="Dry",ROUND(E410/B$3*B$8,3)&amp;" grams",IF(B$6="Liquid",ROUND(E410/B$3*B$7,2)&amp;" ml","Error")))</f>
      </c>
      <c r="G410" t="s" s="73">
        <f>IF(T410="","",(C410-E410)/C410)</f>
      </c>
      <c r="H410" s="74"/>
      <c r="I410" s="75"/>
      <c r="J410" s="75"/>
      <c r="K410" s="75"/>
      <c r="L410" s="76"/>
      <c r="M410" s="74"/>
      <c r="N410" s="75"/>
      <c r="O410" s="75"/>
      <c r="P410" s="75"/>
      <c r="Q410" s="76"/>
      <c r="R410" t="s" s="77">
        <f>IF(H410="","",SUM(H410:Q410))</f>
      </c>
      <c r="S410" s="78">
        <f>IF(R410="",-5,AVERAGE((B$2-E410)/B$2*100,R410))</f>
        <v>-5</v>
      </c>
      <c r="T410" t="s" s="79">
        <f>IF(R410="","",IF(R410&gt;89,6,IF(R410&gt;79,5,IF(R410&gt;69,4,IF(R410&gt;54,3,IF(R410&gt;39,2,IF(R410&gt;29,1,0)))))))</f>
      </c>
    </row>
    <row r="411" ht="15" customHeight="1">
      <c r="A411" s="52">
        <f>A410+1</f>
        <v>400</v>
      </c>
      <c r="B411" s="53">
        <f>B410+1</f>
        <v>45156</v>
      </c>
      <c r="C411" t="s" s="80">
        <f>E410</f>
      </c>
      <c r="D411" s="54">
        <f>IF(C411="",-5,C411)</f>
        <v>-5</v>
      </c>
      <c r="E411" t="s" s="55">
        <f>IF(T411="","",IF(T411=0,C411,IF(T411=1,(C411*C$7),IF(T411=2,(C411*C$6),IF(T411=3,(C411*C$5),IF(T411=4,AVERAGE((C411*C$5),(C411*C$5),(C411*C$5),(C411*C$5),(C411-C$4)),IF(T411=5,(C411-C$4),IF(T411=6,(C411-1.5*C$4),"blue"))))))))</f>
      </c>
      <c r="F411" t="s" s="56">
        <f>IF(H411="","",IF(B$6="Dry",ROUND(E411/B$3*B$8,3)&amp;" grams",IF(B$6="Liquid",ROUND(E411/B$3*B$7,2)&amp;" ml","Error")))</f>
      </c>
      <c r="G411" t="s" s="57">
        <f>IF(T411="","",(C411-E411)/C411)</f>
      </c>
      <c r="H411" s="64"/>
      <c r="I411" s="65"/>
      <c r="J411" s="65"/>
      <c r="K411" s="65"/>
      <c r="L411" s="66"/>
      <c r="M411" s="64"/>
      <c r="N411" s="65"/>
      <c r="O411" s="65"/>
      <c r="P411" s="65"/>
      <c r="Q411" s="66"/>
      <c r="R411" t="s" s="61">
        <f>IF(H411="","",SUM(H411:Q411))</f>
      </c>
      <c r="S411" s="62">
        <f>IF(R411="",-5,AVERAGE((B$2-E411)/B$2*100,R411))</f>
        <v>-5</v>
      </c>
      <c r="T411" t="s" s="63">
        <f>IF(R411="","",IF(R411&gt;89,6,IF(R411&gt;79,5,IF(R411&gt;69,4,IF(R411&gt;54,3,IF(R411&gt;39,2,IF(R411&gt;29,1,0)))))))</f>
      </c>
    </row>
    <row r="412" ht="15" customHeight="1">
      <c r="A412" s="52">
        <f>A411+1</f>
        <v>401</v>
      </c>
      <c r="B412" s="53">
        <f>B411+1</f>
        <v>45157</v>
      </c>
      <c r="C412" t="s" s="80">
        <f>E411</f>
      </c>
      <c r="D412" s="54">
        <f>IF(C412="",-5,C412)</f>
        <v>-5</v>
      </c>
      <c r="E412" t="s" s="55">
        <f>IF(T412="","",IF(T412=0,C412,IF(T412=1,(C412*C$7),IF(T412=2,(C412*C$6),IF(T412=3,(C412*C$5),IF(T412=4,AVERAGE((C412*C$5),(C412*C$5),(C412*C$5),(C412*C$5),(C412-C$4)),IF(T412=5,(C412-C$4),IF(T412=6,(C412-1.5*C$4),"blue"))))))))</f>
      </c>
      <c r="F412" t="s" s="56">
        <f>IF(H412="","",IF(B$6="Dry",ROUND(E412/B$3*B$8,3)&amp;" grams",IF(B$6="Liquid",ROUND(E412/B$3*B$7,2)&amp;" ml","Error")))</f>
      </c>
      <c r="G412" t="s" s="57">
        <f>IF(T412="","",(C412-E412)/C412)</f>
      </c>
      <c r="H412" s="64"/>
      <c r="I412" s="65"/>
      <c r="J412" s="65"/>
      <c r="K412" s="65"/>
      <c r="L412" s="66"/>
      <c r="M412" s="64"/>
      <c r="N412" s="65"/>
      <c r="O412" s="65"/>
      <c r="P412" s="65"/>
      <c r="Q412" s="66"/>
      <c r="R412" t="s" s="61">
        <f>IF(H412="","",SUM(H412:Q412))</f>
      </c>
      <c r="S412" s="62">
        <f>IF(R412="",-5,AVERAGE((B$2-E412)/B$2*100,R412))</f>
        <v>-5</v>
      </c>
      <c r="T412" t="s" s="63">
        <f>IF(R412="","",IF(R412&gt;89,6,IF(R412&gt;79,5,IF(R412&gt;69,4,IF(R412&gt;54,3,IF(R412&gt;39,2,IF(R412&gt;29,1,0)))))))</f>
      </c>
    </row>
    <row r="413" ht="15" customHeight="1">
      <c r="A413" s="67">
        <f>A412+1</f>
        <v>402</v>
      </c>
      <c r="B413" s="68">
        <f>B412+1</f>
        <v>45158</v>
      </c>
      <c r="C413" t="s" s="69">
        <f>IF(E412&lt;0,"",E412)</f>
      </c>
      <c r="D413" s="70">
        <f>IF(C413="",-5,C413)</f>
        <v>-5</v>
      </c>
      <c r="E413" t="s" s="71">
        <f>IF(T413="","",IF(T413=0,C413,IF(T413=1,(C413*C$7),IF(T413=2,(C413*C$6),IF(T413=3,(C413*C$5),IF(T413=4,AVERAGE((C413*C$5),(C413*C$5),(C413*C$5),(C413*C$5),(C413-C$4)),IF(T413=5,(C413-C$4),IF(T413=6,(C413-1.5*C$4),"blue"))))))))</f>
      </c>
      <c r="F413" t="s" s="72">
        <f>IF(H413="","",IF(B$6="Dry",ROUND(E413/B$3*B$8,3)&amp;" grams",IF(B$6="Liquid",ROUND(E413/B$3*B$7,2)&amp;" ml","Error")))</f>
      </c>
      <c r="G413" t="s" s="73">
        <f>IF(T413="","",(C413-E413)/C413)</f>
      </c>
      <c r="H413" s="74"/>
      <c r="I413" s="75"/>
      <c r="J413" s="75"/>
      <c r="K413" s="75"/>
      <c r="L413" s="76"/>
      <c r="M413" s="74"/>
      <c r="N413" s="75"/>
      <c r="O413" s="75"/>
      <c r="P413" s="75"/>
      <c r="Q413" s="76"/>
      <c r="R413" t="s" s="77">
        <f>IF(H413="","",SUM(H413:Q413))</f>
      </c>
      <c r="S413" s="78">
        <f>IF(R413="",-5,AVERAGE((B$2-E413)/B$2*100,R413))</f>
        <v>-5</v>
      </c>
      <c r="T413" t="s" s="79">
        <f>IF(R413="","",IF(R413&gt;89,6,IF(R413&gt;79,5,IF(R413&gt;69,4,IF(R413&gt;54,3,IF(R413&gt;39,2,IF(R413&gt;29,1,0)))))))</f>
      </c>
    </row>
    <row r="414" ht="15" customHeight="1">
      <c r="A414" s="52">
        <f>A413+1</f>
        <v>403</v>
      </c>
      <c r="B414" s="53">
        <f>B413+1</f>
        <v>45159</v>
      </c>
      <c r="C414" t="s" s="80">
        <f>E413</f>
      </c>
      <c r="D414" s="54">
        <f>IF(C414="",-5,C414)</f>
        <v>-5</v>
      </c>
      <c r="E414" t="s" s="55">
        <f>IF(T414="","",IF(T414=0,C414,IF(T414=1,(C414*C$7),IF(T414=2,(C414*C$6),IF(T414=3,(C414*C$5),IF(T414=4,AVERAGE((C414*C$5),(C414*C$5),(C414*C$5),(C414*C$5),(C414-C$4)),IF(T414=5,(C414-C$4),IF(T414=6,(C414-1.5*C$4),"blue"))))))))</f>
      </c>
      <c r="F414" t="s" s="56">
        <f>IF(H414="","",IF(B$6="Dry",ROUND(E414/B$3*B$8,3)&amp;" grams",IF(B$6="Liquid",ROUND(E414/B$3*B$7,2)&amp;" ml","Error")))</f>
      </c>
      <c r="G414" t="s" s="57">
        <f>IF(T414="","",(C414-E414)/C414)</f>
      </c>
      <c r="H414" s="64"/>
      <c r="I414" s="65"/>
      <c r="J414" s="65"/>
      <c r="K414" s="65"/>
      <c r="L414" s="66"/>
      <c r="M414" s="64"/>
      <c r="N414" s="65"/>
      <c r="O414" s="65"/>
      <c r="P414" s="65"/>
      <c r="Q414" s="66"/>
      <c r="R414" t="s" s="61">
        <f>IF(H414="","",SUM(H414:Q414))</f>
      </c>
      <c r="S414" s="62">
        <f>IF(R414="",-5,AVERAGE((B$2-E414)/B$2*100,R414))</f>
        <v>-5</v>
      </c>
      <c r="T414" t="s" s="63">
        <f>IF(R414="","",IF(R414&gt;89,6,IF(R414&gt;79,5,IF(R414&gt;69,4,IF(R414&gt;54,3,IF(R414&gt;39,2,IF(R414&gt;29,1,0)))))))</f>
      </c>
    </row>
    <row r="415" ht="15" customHeight="1">
      <c r="A415" s="52">
        <f>A414+1</f>
        <v>404</v>
      </c>
      <c r="B415" s="53">
        <f>B414+1</f>
        <v>45160</v>
      </c>
      <c r="C415" t="s" s="80">
        <f>E414</f>
      </c>
      <c r="D415" s="54">
        <f>IF(C415="",-5,C415)</f>
        <v>-5</v>
      </c>
      <c r="E415" t="s" s="55">
        <f>IF(T415="","",IF(T415=0,C415,IF(T415=1,(C415*C$7),IF(T415=2,(C415*C$6),IF(T415=3,(C415*C$5),IF(T415=4,AVERAGE((C415*C$5),(C415*C$5),(C415*C$5),(C415*C$5),(C415-C$4)),IF(T415=5,(C415-C$4),IF(T415=6,(C415-1.5*C$4),"blue"))))))))</f>
      </c>
      <c r="F415" t="s" s="56">
        <f>IF(H415="","",IF(B$6="Dry",ROUND(E415/B$3*B$8,3)&amp;" grams",IF(B$6="Liquid",ROUND(E415/B$3*B$7,2)&amp;" ml","Error")))</f>
      </c>
      <c r="G415" t="s" s="57">
        <f>IF(T415="","",(C415-E415)/C415)</f>
      </c>
      <c r="H415" s="64"/>
      <c r="I415" s="65"/>
      <c r="J415" s="65"/>
      <c r="K415" s="65"/>
      <c r="L415" s="66"/>
      <c r="M415" s="64"/>
      <c r="N415" s="65"/>
      <c r="O415" s="65"/>
      <c r="P415" s="65"/>
      <c r="Q415" s="66"/>
      <c r="R415" t="s" s="61">
        <f>IF(H415="","",SUM(H415:Q415))</f>
      </c>
      <c r="S415" s="62">
        <f>IF(R415="",-5,AVERAGE((B$2-E415)/B$2*100,R415))</f>
        <v>-5</v>
      </c>
      <c r="T415" t="s" s="63">
        <f>IF(R415="","",IF(R415&gt;89,6,IF(R415&gt;79,5,IF(R415&gt;69,4,IF(R415&gt;54,3,IF(R415&gt;39,2,IF(R415&gt;29,1,0)))))))</f>
      </c>
    </row>
    <row r="416" ht="15" customHeight="1">
      <c r="A416" s="67">
        <f>A415+1</f>
        <v>405</v>
      </c>
      <c r="B416" s="68">
        <f>B415+1</f>
        <v>45161</v>
      </c>
      <c r="C416" t="s" s="69">
        <f>E415</f>
      </c>
      <c r="D416" s="70">
        <f>IF(C416="",-5,C416)</f>
        <v>-5</v>
      </c>
      <c r="E416" t="s" s="71">
        <f>IF(T416="","",IF(T416=0,C416,IF(T416=1,(C416*C$7),IF(T416=2,(C416*C$6),IF(T416=3,(C416*C$5),IF(T416=4,AVERAGE((C416*C$5),(C416*C$5),(C416*C$5),(C416*C$5),(C416-C$4)),IF(T416=5,(C416-C$4),IF(T416=6,(C416-1.5*C$4),"blue"))))))))</f>
      </c>
      <c r="F416" t="s" s="72">
        <f>IF(H416="","",IF(B$6="Dry",ROUND(E416/B$3*B$8,3)&amp;" grams",IF(B$6="Liquid",ROUND(E416/B$3*B$7,2)&amp;" ml","Error")))</f>
      </c>
      <c r="G416" t="s" s="73">
        <f>IF(T416="","",(C416-E416)/C416)</f>
      </c>
      <c r="H416" s="74"/>
      <c r="I416" s="75"/>
      <c r="J416" s="75"/>
      <c r="K416" s="75"/>
      <c r="L416" s="76"/>
      <c r="M416" s="74"/>
      <c r="N416" s="75"/>
      <c r="O416" s="75"/>
      <c r="P416" s="75"/>
      <c r="Q416" s="76"/>
      <c r="R416" t="s" s="77">
        <f>IF(H416="","",SUM(H416:Q416))</f>
      </c>
      <c r="S416" s="78">
        <f>IF(R416="",-5,AVERAGE((B$2-E416)/B$2*100,R416))</f>
        <v>-5</v>
      </c>
      <c r="T416" t="s" s="79">
        <f>IF(R416="","",IF(R416&gt;89,6,IF(R416&gt;79,5,IF(R416&gt;69,4,IF(R416&gt;54,3,IF(R416&gt;39,2,IF(R416&gt;29,1,0)))))))</f>
      </c>
    </row>
    <row r="417" ht="15" customHeight="1">
      <c r="A417" s="52">
        <f>A416+1</f>
        <v>406</v>
      </c>
      <c r="B417" s="53">
        <f>B416+1</f>
        <v>45162</v>
      </c>
      <c r="C417" t="s" s="80">
        <f>E416</f>
      </c>
      <c r="D417" s="54">
        <f>IF(C417="",-5,C417)</f>
        <v>-5</v>
      </c>
      <c r="E417" t="s" s="55">
        <f>IF(T417="","",IF(T417=0,C417,IF(T417=1,(C417*C$7),IF(T417=2,(C417*C$6),IF(T417=3,(C417*C$5),IF(T417=4,AVERAGE((C417*C$5),(C417*C$5),(C417*C$5),(C417*C$5),(C417-C$4)),IF(T417=5,(C417-C$4),IF(T417=6,(C417-1.5*C$4),"blue"))))))))</f>
      </c>
      <c r="F417" t="s" s="56">
        <f>IF(H417="","",IF(B$6="Dry",ROUND(E417/B$3*B$8,3)&amp;" grams",IF(B$6="Liquid",ROUND(E417/B$3*B$7,2)&amp;" ml","Error")))</f>
      </c>
      <c r="G417" t="s" s="57">
        <f>IF(T417="","",(C417-E417)/C417)</f>
      </c>
      <c r="H417" s="64"/>
      <c r="I417" s="65"/>
      <c r="J417" s="65"/>
      <c r="K417" s="65"/>
      <c r="L417" s="66"/>
      <c r="M417" s="64"/>
      <c r="N417" s="65"/>
      <c r="O417" s="65"/>
      <c r="P417" s="65"/>
      <c r="Q417" s="66"/>
      <c r="R417" t="s" s="61">
        <f>IF(H417="","",SUM(H417:Q417))</f>
      </c>
      <c r="S417" s="62">
        <f>IF(R417="",-5,AVERAGE((B$2-E417)/B$2*100,R417))</f>
        <v>-5</v>
      </c>
      <c r="T417" t="s" s="63">
        <f>IF(R417="","",IF(R417&gt;89,6,IF(R417&gt;79,5,IF(R417&gt;69,4,IF(R417&gt;54,3,IF(R417&gt;39,2,IF(R417&gt;29,1,0)))))))</f>
      </c>
    </row>
    <row r="418" ht="15" customHeight="1">
      <c r="A418" s="52">
        <f>A417+1</f>
        <v>407</v>
      </c>
      <c r="B418" s="53">
        <f>B417+1</f>
        <v>45163</v>
      </c>
      <c r="C418" t="s" s="80">
        <f>E417</f>
      </c>
      <c r="D418" s="54">
        <f>IF(C418="",-5,C418)</f>
        <v>-5</v>
      </c>
      <c r="E418" t="s" s="55">
        <f>IF(T418="","",IF(T418=0,C418,IF(T418=1,(C418*C$7),IF(T418=2,(C418*C$6),IF(T418=3,(C418*C$5),IF(T418=4,AVERAGE((C418*C$5),(C418*C$5),(C418*C$5),(C418*C$5),(C418-C$4)),IF(T418=5,(C418-C$4),IF(T418=6,(C418-1.5*C$4),"blue"))))))))</f>
      </c>
      <c r="F418" t="s" s="56">
        <f>IF(H418="","",IF(B$6="Dry",ROUND(E418/B$3*B$8,3)&amp;" grams",IF(B$6="Liquid",ROUND(E418/B$3*B$7,2)&amp;" ml","Error")))</f>
      </c>
      <c r="G418" t="s" s="57">
        <f>IF(T418="","",(C418-E418)/C418)</f>
      </c>
      <c r="H418" s="64"/>
      <c r="I418" s="65"/>
      <c r="J418" s="65"/>
      <c r="K418" s="65"/>
      <c r="L418" s="66"/>
      <c r="M418" s="64"/>
      <c r="N418" s="65"/>
      <c r="O418" s="65"/>
      <c r="P418" s="65"/>
      <c r="Q418" s="66"/>
      <c r="R418" t="s" s="61">
        <f>IF(H418="","",SUM(H418:Q418))</f>
      </c>
      <c r="S418" s="62">
        <f>IF(R418="",-5,AVERAGE((B$2-E418)/B$2*100,R418))</f>
        <v>-5</v>
      </c>
      <c r="T418" t="s" s="63">
        <f>IF(R418="","",IF(R418&gt;89,6,IF(R418&gt;79,5,IF(R418&gt;69,4,IF(R418&gt;54,3,IF(R418&gt;39,2,IF(R418&gt;29,1,0)))))))</f>
      </c>
    </row>
    <row r="419" ht="15" customHeight="1">
      <c r="A419" s="67">
        <f>A418+1</f>
        <v>408</v>
      </c>
      <c r="B419" s="68">
        <f>B418+1</f>
        <v>45164</v>
      </c>
      <c r="C419" t="s" s="69">
        <f>E418</f>
      </c>
      <c r="D419" s="70">
        <f>IF(C419="",-5,C419)</f>
        <v>-5</v>
      </c>
      <c r="E419" t="s" s="71">
        <f>IF(T419="","",IF(T419=0,C419,IF(T419=1,(C419*C$7),IF(T419=2,(C419*C$6),IF(T419=3,(C419*C$5),IF(T419=4,AVERAGE((C419*C$5),(C419*C$5),(C419*C$5),(C419*C$5),(C419-C$4)),IF(T419=5,(C419-C$4),IF(T419=6,(C419-1.5*C$4),"blue"))))))))</f>
      </c>
      <c r="F419" t="s" s="72">
        <f>IF(H419="","",IF(B$6="Dry",ROUND(E419/B$3*B$8,3)&amp;" grams",IF(B$6="Liquid",ROUND(E419/B$3*B$7,2)&amp;" ml","Error")))</f>
      </c>
      <c r="G419" t="s" s="73">
        <f>IF(T419="","",(C419-E419)/C419)</f>
      </c>
      <c r="H419" s="74"/>
      <c r="I419" s="75"/>
      <c r="J419" s="75"/>
      <c r="K419" s="75"/>
      <c r="L419" s="76"/>
      <c r="M419" s="74"/>
      <c r="N419" s="75"/>
      <c r="O419" s="75"/>
      <c r="P419" s="75"/>
      <c r="Q419" s="76"/>
      <c r="R419" t="s" s="77">
        <f>IF(H419="","",SUM(H419:Q419))</f>
      </c>
      <c r="S419" s="78">
        <f>IF(R419="",-5,AVERAGE((B$2-E419)/B$2*100,R419))</f>
        <v>-5</v>
      </c>
      <c r="T419" t="s" s="79">
        <f>IF(R419="","",IF(R419&gt;89,6,IF(R419&gt;79,5,IF(R419&gt;69,4,IF(R419&gt;54,3,IF(R419&gt;39,2,IF(R419&gt;29,1,0)))))))</f>
      </c>
    </row>
    <row r="420" ht="15" customHeight="1">
      <c r="A420" s="52">
        <f>A419+1</f>
        <v>409</v>
      </c>
      <c r="B420" s="53">
        <f>B419+1</f>
        <v>45165</v>
      </c>
      <c r="C420" t="s" s="80">
        <f>E419</f>
      </c>
      <c r="D420" s="54">
        <f>IF(C420="",-5,C420)</f>
        <v>-5</v>
      </c>
      <c r="E420" t="s" s="55">
        <f>IF(T420="","",IF(T420=0,C420,IF(T420=1,(C420*C$7),IF(T420=2,(C420*C$6),IF(T420=3,(C420*C$5),IF(T420=4,AVERAGE((C420*C$5),(C420*C$5),(C420*C$5),(C420*C$5),(C420-C$4)),IF(T420=5,(C420-C$4),IF(T420=6,(C420-1.5*C$4),"blue"))))))))</f>
      </c>
      <c r="F420" t="s" s="56">
        <f>IF(H420="","",IF(B$6="Dry",ROUND(E420/B$3*B$8,3)&amp;" grams",IF(B$6="Liquid",ROUND(E420/B$3*B$7,2)&amp;" ml","Error")))</f>
      </c>
      <c r="G420" t="s" s="57">
        <f>IF(T420="","",(C420-E420)/C420)</f>
      </c>
      <c r="H420" s="64"/>
      <c r="I420" s="65"/>
      <c r="J420" s="65"/>
      <c r="K420" s="65"/>
      <c r="L420" s="66"/>
      <c r="M420" s="64"/>
      <c r="N420" s="65"/>
      <c r="O420" s="65"/>
      <c r="P420" s="65"/>
      <c r="Q420" s="66"/>
      <c r="R420" t="s" s="61">
        <f>IF(H420="","",SUM(H420:Q420))</f>
      </c>
      <c r="S420" s="62">
        <f>IF(R420="",-5,AVERAGE((B$2-E420)/B$2*100,R420))</f>
        <v>-5</v>
      </c>
      <c r="T420" t="s" s="63">
        <f>IF(R420="","",IF(R420&gt;89,6,IF(R420&gt;79,5,IF(R420&gt;69,4,IF(R420&gt;54,3,IF(R420&gt;39,2,IF(R420&gt;29,1,0)))))))</f>
      </c>
    </row>
    <row r="421" ht="15" customHeight="1">
      <c r="A421" s="52">
        <f>A420+1</f>
        <v>410</v>
      </c>
      <c r="B421" s="53">
        <f>B420+1</f>
        <v>45166</v>
      </c>
      <c r="C421" t="s" s="80">
        <f>E420</f>
      </c>
      <c r="D421" s="54">
        <f>IF(C421="",-5,C421)</f>
        <v>-5</v>
      </c>
      <c r="E421" t="s" s="55">
        <f>IF(T421="","",IF(T421=0,C421,IF(T421=1,(C421*C$7),IF(T421=2,(C421*C$6),IF(T421=3,(C421*C$5),IF(T421=4,AVERAGE((C421*C$5),(C421*C$5),(C421*C$5),(C421*C$5),(C421-C$4)),IF(T421=5,(C421-C$4),IF(T421=6,(C421-1.5*C$4),"blue"))))))))</f>
      </c>
      <c r="F421" t="s" s="56">
        <f>IF(H421="","",IF(B$6="Dry",ROUND(E421/B$3*B$8,3)&amp;" grams",IF(B$6="Liquid",ROUND(E421/B$3*B$7,2)&amp;" ml","Error")))</f>
      </c>
      <c r="G421" t="s" s="57">
        <f>IF(T421="","",(C421-E421)/C421)</f>
      </c>
      <c r="H421" s="64"/>
      <c r="I421" s="65"/>
      <c r="J421" s="65"/>
      <c r="K421" s="65"/>
      <c r="L421" s="66"/>
      <c r="M421" s="64"/>
      <c r="N421" s="65"/>
      <c r="O421" s="65"/>
      <c r="P421" s="65"/>
      <c r="Q421" s="66"/>
      <c r="R421" t="s" s="61">
        <f>IF(H421="","",SUM(H421:Q421))</f>
      </c>
      <c r="S421" s="62">
        <f>IF(R421="",-5,AVERAGE((B$2-E421)/B$2*100,R421))</f>
        <v>-5</v>
      </c>
      <c r="T421" t="s" s="63">
        <f>IF(R421="","",IF(R421&gt;89,6,IF(R421&gt;79,5,IF(R421&gt;69,4,IF(R421&gt;54,3,IF(R421&gt;39,2,IF(R421&gt;29,1,0)))))))</f>
      </c>
    </row>
    <row r="422" ht="15" customHeight="1">
      <c r="A422" s="67">
        <f>A421+1</f>
        <v>411</v>
      </c>
      <c r="B422" s="68">
        <f>B421+1</f>
        <v>45167</v>
      </c>
      <c r="C422" t="s" s="69">
        <f>E421</f>
      </c>
      <c r="D422" s="70">
        <f>IF(C422="",-5,C422)</f>
        <v>-5</v>
      </c>
      <c r="E422" t="s" s="71">
        <f>IF(T422="","",IF(T422=0,C422,IF(T422=1,(C422*C$7),IF(T422=2,(C422*C$6),IF(T422=3,(C422*C$5),IF(T422=4,AVERAGE((C422*C$5),(C422*C$5),(C422*C$5),(C422*C$5),(C422-C$4)),IF(T422=5,(C422-C$4),IF(T422=6,(C422-1.5*C$4),"blue"))))))))</f>
      </c>
      <c r="F422" t="s" s="72">
        <f>IF(H422="","",IF(B$6="Dry",ROUND(E422/B$3*B$8,3)&amp;" grams",IF(B$6="Liquid",ROUND(E422/B$3*B$7,2)&amp;" ml","Error")))</f>
      </c>
      <c r="G422" t="s" s="73">
        <f>IF(T422="","",(C422-E422)/C422)</f>
      </c>
      <c r="H422" s="74"/>
      <c r="I422" s="75"/>
      <c r="J422" s="75"/>
      <c r="K422" s="75"/>
      <c r="L422" s="76"/>
      <c r="M422" s="74"/>
      <c r="N422" s="75"/>
      <c r="O422" s="75"/>
      <c r="P422" s="75"/>
      <c r="Q422" s="76"/>
      <c r="R422" t="s" s="77">
        <f>IF(H422="","",SUM(H422:Q422))</f>
      </c>
      <c r="S422" s="78">
        <f>IF(R422="",-5,AVERAGE((B$2-E422)/B$2*100,R422))</f>
        <v>-5</v>
      </c>
      <c r="T422" t="s" s="79">
        <f>IF(R422="","",IF(R422&gt;89,6,IF(R422&gt;79,5,IF(R422&gt;69,4,IF(R422&gt;54,3,IF(R422&gt;39,2,IF(R422&gt;29,1,0)))))))</f>
      </c>
    </row>
    <row r="423" ht="15" customHeight="1">
      <c r="A423" s="52">
        <f>A422+1</f>
        <v>412</v>
      </c>
      <c r="B423" s="53">
        <f>B422+1</f>
        <v>45168</v>
      </c>
      <c r="C423" t="s" s="80">
        <f>E422</f>
      </c>
      <c r="D423" s="54">
        <f>IF(C423="",-5,C423)</f>
        <v>-5</v>
      </c>
      <c r="E423" t="s" s="55">
        <f>IF(T423="","",IF(T423=0,C423,IF(T423=1,(C423*C$7),IF(T423=2,(C423*C$6),IF(T423=3,(C423*C$5),IF(T423=4,AVERAGE((C423*C$5),(C423*C$5),(C423*C$5),(C423*C$5),(C423-C$4)),IF(T423=5,(C423-C$4),IF(T423=6,(C423-1.5*C$4),"blue"))))))))</f>
      </c>
      <c r="F423" t="s" s="56">
        <f>IF(H423="","",IF(B$6="Dry",ROUND(E423/B$3*B$8,3)&amp;" grams",IF(B$6="Liquid",ROUND(E423/B$3*B$7,2)&amp;" ml","Error")))</f>
      </c>
      <c r="G423" t="s" s="57">
        <f>IF(T423="","",(C423-E423)/C423)</f>
      </c>
      <c r="H423" s="64"/>
      <c r="I423" s="65"/>
      <c r="J423" s="65"/>
      <c r="K423" s="65"/>
      <c r="L423" s="66"/>
      <c r="M423" s="64"/>
      <c r="N423" s="65"/>
      <c r="O423" s="65"/>
      <c r="P423" s="65"/>
      <c r="Q423" s="66"/>
      <c r="R423" t="s" s="61">
        <f>IF(H423="","",SUM(H423:Q423))</f>
      </c>
      <c r="S423" s="62">
        <f>IF(R423="",-5,AVERAGE((B$2-E423)/B$2*100,R423))</f>
        <v>-5</v>
      </c>
      <c r="T423" t="s" s="63">
        <f>IF(R423="","",IF(R423&gt;89,6,IF(R423&gt;79,5,IF(R423&gt;69,4,IF(R423&gt;54,3,IF(R423&gt;39,2,IF(R423&gt;29,1,0)))))))</f>
      </c>
    </row>
    <row r="424" ht="15" customHeight="1">
      <c r="A424" s="52">
        <f>A423+1</f>
        <v>413</v>
      </c>
      <c r="B424" s="53">
        <f>B423+1</f>
        <v>45169</v>
      </c>
      <c r="C424" t="s" s="80">
        <f>E423</f>
      </c>
      <c r="D424" s="54">
        <f>IF(C424="",-5,C424)</f>
        <v>-5</v>
      </c>
      <c r="E424" t="s" s="55">
        <f>IF(T424="","",IF(T424=0,C424,IF(T424=1,(C424*C$7),IF(T424=2,(C424*C$6),IF(T424=3,(C424*C$5),IF(T424=4,AVERAGE((C424*C$5),(C424*C$5),(C424*C$5),(C424*C$5),(C424-C$4)),IF(T424=5,(C424-C$4),IF(T424=6,(C424-1.5*C$4),"blue"))))))))</f>
      </c>
      <c r="F424" t="s" s="56">
        <f>IF(H424="","",IF(B$6="Dry",ROUND(E424/B$3*B$8,3)&amp;" grams",IF(B$6="Liquid",ROUND(E424/B$3*B$7,2)&amp;" ml","Error")))</f>
      </c>
      <c r="G424" t="s" s="57">
        <f>IF(T424="","",(C424-E424)/C424)</f>
      </c>
      <c r="H424" s="64"/>
      <c r="I424" s="65"/>
      <c r="J424" s="65"/>
      <c r="K424" s="65"/>
      <c r="L424" s="66"/>
      <c r="M424" s="64"/>
      <c r="N424" s="65"/>
      <c r="O424" s="65"/>
      <c r="P424" s="65"/>
      <c r="Q424" s="66"/>
      <c r="R424" t="s" s="61">
        <f>IF(H424="","",SUM(H424:Q424))</f>
      </c>
      <c r="S424" s="62">
        <f>IF(R424="",-5,AVERAGE((B$2-E424)/B$2*100,R424))</f>
        <v>-5</v>
      </c>
      <c r="T424" t="s" s="63">
        <f>IF(R424="","",IF(R424&gt;89,6,IF(R424&gt;79,5,IF(R424&gt;69,4,IF(R424&gt;54,3,IF(R424&gt;39,2,IF(R424&gt;29,1,0)))))))</f>
      </c>
    </row>
    <row r="425" ht="15" customHeight="1">
      <c r="A425" s="67">
        <f>A424+1</f>
        <v>414</v>
      </c>
      <c r="B425" s="68">
        <f>B424+1</f>
        <v>45170</v>
      </c>
      <c r="C425" t="s" s="69">
        <f>E424</f>
      </c>
      <c r="D425" s="70">
        <f>IF(C425="",-5,C425)</f>
        <v>-5</v>
      </c>
      <c r="E425" t="s" s="71">
        <f>IF(T425="","",IF(T425=0,C425,IF(T425=1,(C425*C$7),IF(T425=2,(C425*C$6),IF(T425=3,(C425*C$5),IF(T425=4,AVERAGE((C425*C$5),(C425*C$5),(C425*C$5),(C425*C$5),(C425-C$4)),IF(T425=5,(C425-C$4),IF(T425=6,(C425-1.5*C$4),"blue"))))))))</f>
      </c>
      <c r="F425" t="s" s="72">
        <f>IF(H425="","",IF(B$6="Dry",ROUND(E425/B$3*B$8,3)&amp;" grams",IF(B$6="Liquid",ROUND(E425/B$3*B$7,2)&amp;" ml","Error")))</f>
      </c>
      <c r="G425" t="s" s="73">
        <f>IF(T425="","",(C425-E425)/C425)</f>
      </c>
      <c r="H425" s="74"/>
      <c r="I425" s="75"/>
      <c r="J425" s="75"/>
      <c r="K425" s="75"/>
      <c r="L425" s="76"/>
      <c r="M425" s="74"/>
      <c r="N425" s="75"/>
      <c r="O425" s="75"/>
      <c r="P425" s="75"/>
      <c r="Q425" s="76"/>
      <c r="R425" t="s" s="77">
        <f>IF(H425="","",SUM(H425:Q425))</f>
      </c>
      <c r="S425" s="78">
        <f>IF(R425="",-5,AVERAGE((B$2-E425)/B$2*100,R425))</f>
        <v>-5</v>
      </c>
      <c r="T425" t="s" s="79">
        <f>IF(R425="","",IF(R425&gt;89,6,IF(R425&gt;79,5,IF(R425&gt;69,4,IF(R425&gt;54,3,IF(R425&gt;39,2,IF(R425&gt;29,1,0)))))))</f>
      </c>
    </row>
    <row r="426" ht="15" customHeight="1">
      <c r="A426" s="52">
        <f>A425+1</f>
        <v>415</v>
      </c>
      <c r="B426" s="53">
        <f>B425+1</f>
        <v>45171</v>
      </c>
      <c r="C426" t="s" s="80">
        <f>E425</f>
      </c>
      <c r="D426" s="54">
        <f>IF(C426="",-5,C426)</f>
        <v>-5</v>
      </c>
      <c r="E426" t="s" s="55">
        <f>IF(T426="","",IF(T426=0,C426,IF(T426=1,(C426*C$7),IF(T426=2,(C426*C$6),IF(T426=3,(C426*C$5),IF(T426=4,AVERAGE((C426*C$5),(C426*C$5),(C426*C$5),(C426*C$5),(C426-C$4)),IF(T426=5,(C426-C$4),IF(T426=6,(C426-1.5*C$4),"blue"))))))))</f>
      </c>
      <c r="F426" t="s" s="56">
        <f>IF(H426="","",IF(B$6="Dry",ROUND(E426/B$3*B$8,3)&amp;" grams",IF(B$6="Liquid",ROUND(E426/B$3*B$7,2)&amp;" ml","Error")))</f>
      </c>
      <c r="G426" t="s" s="57">
        <f>IF(T426="","",(C426-E426)/C426)</f>
      </c>
      <c r="H426" s="64"/>
      <c r="I426" s="65"/>
      <c r="J426" s="65"/>
      <c r="K426" s="65"/>
      <c r="L426" s="66"/>
      <c r="M426" s="64"/>
      <c r="N426" s="65"/>
      <c r="O426" s="65"/>
      <c r="P426" s="65"/>
      <c r="Q426" s="66"/>
      <c r="R426" t="s" s="61">
        <f>IF(H426="","",SUM(H426:Q426))</f>
      </c>
      <c r="S426" s="62">
        <f>IF(R426="",-5,AVERAGE((B$2-E426)/B$2*100,R426))</f>
        <v>-5</v>
      </c>
      <c r="T426" t="s" s="63">
        <f>IF(R426="","",IF(R426&gt;89,6,IF(R426&gt;79,5,IF(R426&gt;69,4,IF(R426&gt;54,3,IF(R426&gt;39,2,IF(R426&gt;29,1,0)))))))</f>
      </c>
    </row>
    <row r="427" ht="15" customHeight="1">
      <c r="A427" s="52">
        <f>A426+1</f>
        <v>416</v>
      </c>
      <c r="B427" s="53">
        <f>B426+1</f>
        <v>45172</v>
      </c>
      <c r="C427" t="s" s="80">
        <f>E426</f>
      </c>
      <c r="D427" s="54">
        <f>IF(C427="",-5,C427)</f>
        <v>-5</v>
      </c>
      <c r="E427" t="s" s="55">
        <f>IF(T427="","",IF(T427=0,C427,IF(T427=1,(C427*C$7),IF(T427=2,(C427*C$6),IF(T427=3,(C427*C$5),IF(T427=4,AVERAGE((C427*C$5),(C427*C$5),(C427*C$5),(C427*C$5),(C427-C$4)),IF(T427=5,(C427-C$4),IF(T427=6,(C427-1.5*C$4),"blue"))))))))</f>
      </c>
      <c r="F427" t="s" s="56">
        <f>IF(H427="","",IF(B$6="Dry",ROUND(E427/B$3*B$8,3)&amp;" grams",IF(B$6="Liquid",ROUND(E427/B$3*B$7,2)&amp;" ml","Error")))</f>
      </c>
      <c r="G427" t="s" s="57">
        <f>IF(T427="","",(C427-E427)/C427)</f>
      </c>
      <c r="H427" s="64"/>
      <c r="I427" s="65"/>
      <c r="J427" s="65"/>
      <c r="K427" s="65"/>
      <c r="L427" s="66"/>
      <c r="M427" s="64"/>
      <c r="N427" s="65"/>
      <c r="O427" s="65"/>
      <c r="P427" s="65"/>
      <c r="Q427" s="66"/>
      <c r="R427" t="s" s="61">
        <f>IF(H427="","",SUM(H427:Q427))</f>
      </c>
      <c r="S427" s="62">
        <f>IF(R427="",-5,AVERAGE((B$2-E427)/B$2*100,R427))</f>
        <v>-5</v>
      </c>
      <c r="T427" t="s" s="63">
        <f>IF(R427="","",IF(R427&gt;89,6,IF(R427&gt;79,5,IF(R427&gt;69,4,IF(R427&gt;54,3,IF(R427&gt;39,2,IF(R427&gt;29,1,0)))))))</f>
      </c>
    </row>
    <row r="428" ht="15" customHeight="1">
      <c r="A428" s="67">
        <f>A427+1</f>
        <v>417</v>
      </c>
      <c r="B428" s="68">
        <f>B427+1</f>
        <v>45173</v>
      </c>
      <c r="C428" t="s" s="69">
        <f>E427</f>
      </c>
      <c r="D428" s="70">
        <f>IF(C428="",-5,C428)</f>
        <v>-5</v>
      </c>
      <c r="E428" t="s" s="71">
        <f>IF(T428="","",IF(T428=0,C428,IF(T428=1,(C428*C$7),IF(T428=2,(C428*C$6),IF(T428=3,(C428*C$5),IF(T428=4,AVERAGE((C428*C$5),(C428*C$5),(C428*C$5),(C428*C$5),(C428-C$4)),IF(T428=5,(C428-C$4),IF(T428=6,(C428-1.5*C$4),"blue"))))))))</f>
      </c>
      <c r="F428" t="s" s="72">
        <f>IF(H428="","",IF(B$6="Dry",ROUND(E428/B$3*B$8,3)&amp;" grams",IF(B$6="Liquid",ROUND(E428/B$3*B$7,2)&amp;" ml","Error")))</f>
      </c>
      <c r="G428" t="s" s="73">
        <f>IF(T428="","",(C428-E428)/C428)</f>
      </c>
      <c r="H428" s="74"/>
      <c r="I428" s="75"/>
      <c r="J428" s="75"/>
      <c r="K428" s="75"/>
      <c r="L428" s="76"/>
      <c r="M428" s="74"/>
      <c r="N428" s="75"/>
      <c r="O428" s="75"/>
      <c r="P428" s="75"/>
      <c r="Q428" s="76"/>
      <c r="R428" t="s" s="77">
        <f>IF(H428="","",SUM(H428:Q428))</f>
      </c>
      <c r="S428" s="78">
        <f>IF(R428="",-5,AVERAGE((B$2-E428)/B$2*100,R428))</f>
        <v>-5</v>
      </c>
      <c r="T428" t="s" s="79">
        <f>IF(R428="","",IF(R428&gt;89,6,IF(R428&gt;79,5,IF(R428&gt;69,4,IF(R428&gt;54,3,IF(R428&gt;39,2,IF(R428&gt;29,1,0)))))))</f>
      </c>
    </row>
    <row r="429" ht="15" customHeight="1">
      <c r="A429" s="52">
        <f>A428+1</f>
        <v>418</v>
      </c>
      <c r="B429" s="53">
        <f>B428+1</f>
        <v>45174</v>
      </c>
      <c r="C429" t="s" s="80">
        <f>E428</f>
      </c>
      <c r="D429" s="54">
        <f>IF(C429="",-5,C429)</f>
        <v>-5</v>
      </c>
      <c r="E429" t="s" s="55">
        <f>IF(T429="","",IF(T429=0,C429,IF(T429=1,(C429*C$7),IF(T429=2,(C429*C$6),IF(T429=3,(C429*C$5),IF(T429=4,AVERAGE((C429*C$5),(C429*C$5),(C429*C$5),(C429*C$5),(C429-C$4)),IF(T429=5,(C429-C$4),IF(T429=6,(C429-1.5*C$4),"blue"))))))))</f>
      </c>
      <c r="F429" t="s" s="56">
        <f>IF(H429="","",IF(B$6="Dry",ROUND(E429/B$3*B$8,3)&amp;" grams",IF(B$6="Liquid",ROUND(E429/B$3*B$7,2)&amp;" ml","Error")))</f>
      </c>
      <c r="G429" t="s" s="57">
        <f>IF(T429="","",(C429-E429)/C429)</f>
      </c>
      <c r="H429" s="64"/>
      <c r="I429" s="65"/>
      <c r="J429" s="65"/>
      <c r="K429" s="65"/>
      <c r="L429" s="66"/>
      <c r="M429" s="64"/>
      <c r="N429" s="65"/>
      <c r="O429" s="65"/>
      <c r="P429" s="65"/>
      <c r="Q429" s="66"/>
      <c r="R429" t="s" s="61">
        <f>IF(H429="","",SUM(H429:Q429))</f>
      </c>
      <c r="S429" s="62">
        <f>IF(R429="",-5,AVERAGE((B$2-E429)/B$2*100,R429))</f>
        <v>-5</v>
      </c>
      <c r="T429" t="s" s="63">
        <f>IF(R429="","",IF(R429&gt;89,6,IF(R429&gt;79,5,IF(R429&gt;69,4,IF(R429&gt;54,3,IF(R429&gt;39,2,IF(R429&gt;29,1,0)))))))</f>
      </c>
    </row>
    <row r="430" ht="15" customHeight="1">
      <c r="A430" s="52">
        <f>A429+1</f>
        <v>419</v>
      </c>
      <c r="B430" s="53">
        <f>B429+1</f>
        <v>45175</v>
      </c>
      <c r="C430" t="s" s="80">
        <f>E429</f>
      </c>
      <c r="D430" s="54">
        <f>IF(C430="",-5,C430)</f>
        <v>-5</v>
      </c>
      <c r="E430" t="s" s="55">
        <f>IF(T430="","",IF(T430=0,C430,IF(T430=1,(C430*C$7),IF(T430=2,(C430*C$6),IF(T430=3,(C430*C$5),IF(T430=4,AVERAGE((C430*C$5),(C430*C$5),(C430*C$5),(C430*C$5),(C430-C$4)),IF(T430=5,(C430-C$4),IF(T430=6,(C430-1.5*C$4),"blue"))))))))</f>
      </c>
      <c r="F430" t="s" s="56">
        <f>IF(H430="","",IF(B$6="Dry",ROUND(E430/B$3*B$8,3)&amp;" grams",IF(B$6="Liquid",ROUND(E430/B$3*B$7,2)&amp;" ml","Error")))</f>
      </c>
      <c r="G430" t="s" s="57">
        <f>IF(T430="","",(C430-E430)/C430)</f>
      </c>
      <c r="H430" s="64"/>
      <c r="I430" s="65"/>
      <c r="J430" s="65"/>
      <c r="K430" s="65"/>
      <c r="L430" s="66"/>
      <c r="M430" s="64"/>
      <c r="N430" s="65"/>
      <c r="O430" s="65"/>
      <c r="P430" s="65"/>
      <c r="Q430" s="66"/>
      <c r="R430" t="s" s="61">
        <f>IF(H430="","",SUM(H430:Q430))</f>
      </c>
      <c r="S430" s="62">
        <f>IF(R430="",-5,AVERAGE((B$2-E430)/B$2*100,R430))</f>
        <v>-5</v>
      </c>
      <c r="T430" t="s" s="63">
        <f>IF(R430="","",IF(R430&gt;89,6,IF(R430&gt;79,5,IF(R430&gt;69,4,IF(R430&gt;54,3,IF(R430&gt;39,2,IF(R430&gt;29,1,0)))))))</f>
      </c>
    </row>
    <row r="431" ht="15" customHeight="1">
      <c r="A431" s="67">
        <f>A430+1</f>
        <v>420</v>
      </c>
      <c r="B431" s="68">
        <f>B430+1</f>
        <v>45176</v>
      </c>
      <c r="C431" t="s" s="69">
        <f>E430</f>
      </c>
      <c r="D431" s="70">
        <f>IF(C431="",-5,C431)</f>
        <v>-5</v>
      </c>
      <c r="E431" t="s" s="71">
        <f>IF(T431="","",IF(T431=0,C431,IF(T431=1,(C431*C$7),IF(T431=2,(C431*C$6),IF(T431=3,(C431*C$5),IF(T431=4,AVERAGE((C431*C$5),(C431*C$5),(C431*C$5),(C431*C$5),(C431-C$4)),IF(T431=5,(C431-C$4),IF(T431=6,(C431-1.5*C$4),"blue"))))))))</f>
      </c>
      <c r="F431" t="s" s="72">
        <f>IF(H431="","",IF(B$6="Dry",ROUND(E431/B$3*B$8,3)&amp;" grams",IF(B$6="Liquid",ROUND(E431/B$3*B$7,2)&amp;" ml","Error")))</f>
      </c>
      <c r="G431" t="s" s="73">
        <f>IF(T431="","",(C431-E431)/C431)</f>
      </c>
      <c r="H431" s="74"/>
      <c r="I431" s="75"/>
      <c r="J431" s="75"/>
      <c r="K431" s="75"/>
      <c r="L431" s="76"/>
      <c r="M431" s="74"/>
      <c r="N431" s="75"/>
      <c r="O431" s="75"/>
      <c r="P431" s="75"/>
      <c r="Q431" s="76"/>
      <c r="R431" t="s" s="77">
        <f>IF(H431="","",SUM(H431:Q431))</f>
      </c>
      <c r="S431" s="78">
        <f>IF(R431="",-5,AVERAGE((B$2-E431)/B$2*100,R431))</f>
        <v>-5</v>
      </c>
      <c r="T431" t="s" s="79">
        <f>IF(R431="","",IF(R431&gt;89,6,IF(R431&gt;79,5,IF(R431&gt;69,4,IF(R431&gt;54,3,IF(R431&gt;39,2,IF(R431&gt;29,1,0)))))))</f>
      </c>
    </row>
    <row r="432" ht="15" customHeight="1">
      <c r="A432" s="52">
        <f>A431+1</f>
        <v>421</v>
      </c>
      <c r="B432" s="53">
        <f>B431+1</f>
        <v>45177</v>
      </c>
      <c r="C432" t="s" s="80">
        <f>E431</f>
      </c>
      <c r="D432" s="54">
        <f>IF(C432="",-5,C432)</f>
        <v>-5</v>
      </c>
      <c r="E432" t="s" s="55">
        <f>IF(T432="","",IF(T432=0,C432,IF(T432=1,(C432*C$7),IF(T432=2,(C432*C$6),IF(T432=3,(C432*C$5),IF(T432=4,AVERAGE((C432*C$5),(C432*C$5),(C432*C$5),(C432*C$5),(C432-C$4)),IF(T432=5,(C432-C$4),IF(T432=6,(C432-1.5*C$4),"blue"))))))))</f>
      </c>
      <c r="F432" t="s" s="56">
        <f>IF(H432="","",IF(B$6="Dry",ROUND(E432/B$3*B$8,3)&amp;" grams",IF(B$6="Liquid",ROUND(E432/B$3*B$7,2)&amp;" ml","Error")))</f>
      </c>
      <c r="G432" t="s" s="57">
        <f>IF(T432="","",(C432-E432)/C432)</f>
      </c>
      <c r="H432" s="64"/>
      <c r="I432" s="65"/>
      <c r="J432" s="65"/>
      <c r="K432" s="65"/>
      <c r="L432" s="66"/>
      <c r="M432" s="64"/>
      <c r="N432" s="65"/>
      <c r="O432" s="65"/>
      <c r="P432" s="65"/>
      <c r="Q432" s="66"/>
      <c r="R432" t="s" s="61">
        <f>IF(H432="","",SUM(H432:Q432))</f>
      </c>
      <c r="S432" s="62">
        <f>IF(R432="",-5,AVERAGE((B$2-E432)/B$2*100,R432))</f>
        <v>-5</v>
      </c>
      <c r="T432" t="s" s="63">
        <f>IF(R432="","",IF(R432&gt;89,6,IF(R432&gt;79,5,IF(R432&gt;69,4,IF(R432&gt;54,3,IF(R432&gt;39,2,IF(R432&gt;29,1,0)))))))</f>
      </c>
    </row>
    <row r="433" ht="15" customHeight="1">
      <c r="A433" s="52">
        <f>A432+1</f>
        <v>422</v>
      </c>
      <c r="B433" s="53">
        <f>B432+1</f>
        <v>45178</v>
      </c>
      <c r="C433" t="s" s="80">
        <f>E432</f>
      </c>
      <c r="D433" s="54">
        <f>IF(C433="",-5,C433)</f>
        <v>-5</v>
      </c>
      <c r="E433" t="s" s="55">
        <f>IF(T433="","",IF(T433=0,C433,IF(T433=1,(C433*C$7),IF(T433=2,(C433*C$6),IF(T433=3,(C433*C$5),IF(T433=4,AVERAGE((C433*C$5),(C433*C$5),(C433*C$5),(C433*C$5),(C433-C$4)),IF(T433=5,(C433-C$4),IF(T433=6,(C433-1.5*C$4),"blue"))))))))</f>
      </c>
      <c r="F433" t="s" s="56">
        <f>IF(H433="","",IF(B$6="Dry",ROUND(E433/B$3*B$8,3)&amp;" grams",IF(B$6="Liquid",ROUND(E433/B$3*B$7,2)&amp;" ml","Error")))</f>
      </c>
      <c r="G433" t="s" s="57">
        <f>IF(T433="","",(C433-E433)/C433)</f>
      </c>
      <c r="H433" s="64"/>
      <c r="I433" s="65"/>
      <c r="J433" s="65"/>
      <c r="K433" s="65"/>
      <c r="L433" s="66"/>
      <c r="M433" s="64"/>
      <c r="N433" s="65"/>
      <c r="O433" s="65"/>
      <c r="P433" s="65"/>
      <c r="Q433" s="66"/>
      <c r="R433" t="s" s="61">
        <f>IF(H433="","",SUM(H433:Q433))</f>
      </c>
      <c r="S433" s="62">
        <f>IF(R433="",-5,AVERAGE((B$2-E433)/B$2*100,R433))</f>
        <v>-5</v>
      </c>
      <c r="T433" t="s" s="63">
        <f>IF(R433="","",IF(R433&gt;89,6,IF(R433&gt;79,5,IF(R433&gt;69,4,IF(R433&gt;54,3,IF(R433&gt;39,2,IF(R433&gt;29,1,0)))))))</f>
      </c>
    </row>
    <row r="434" ht="15" customHeight="1">
      <c r="A434" s="67">
        <f>A433+1</f>
        <v>423</v>
      </c>
      <c r="B434" s="68">
        <f>B433+1</f>
        <v>45179</v>
      </c>
      <c r="C434" t="s" s="69">
        <f>E433</f>
      </c>
      <c r="D434" s="70">
        <f>IF(C434="",-5,C434)</f>
        <v>-5</v>
      </c>
      <c r="E434" t="s" s="71">
        <f>IF(T434="","",IF(T434=0,C434,IF(T434=1,(C434*C$7),IF(T434=2,(C434*C$6),IF(T434=3,(C434*C$5),IF(T434=4,AVERAGE((C434*C$5),(C434*C$5),(C434*C$5),(C434*C$5),(C434-C$4)),IF(T434=5,(C434-C$4),IF(T434=6,(C434-1.5*C$4),"blue"))))))))</f>
      </c>
      <c r="F434" t="s" s="72">
        <f>IF(H434="","",IF(B$6="Dry",ROUND(E434/B$3*B$8,3)&amp;" grams",IF(B$6="Liquid",ROUND(E434/B$3*B$7,2)&amp;" ml","Error")))</f>
      </c>
      <c r="G434" t="s" s="73">
        <f>IF(T434="","",(C434-E434)/C434)</f>
      </c>
      <c r="H434" s="74"/>
      <c r="I434" s="75"/>
      <c r="J434" s="75"/>
      <c r="K434" s="75"/>
      <c r="L434" s="76"/>
      <c r="M434" s="74"/>
      <c r="N434" s="75"/>
      <c r="O434" s="75"/>
      <c r="P434" s="75"/>
      <c r="Q434" s="76"/>
      <c r="R434" t="s" s="77">
        <f>IF(H434="","",SUM(H434:Q434))</f>
      </c>
      <c r="S434" s="78">
        <f>IF(R434="",-5,AVERAGE((B$2-E434)/B$2*100,R434))</f>
        <v>-5</v>
      </c>
      <c r="T434" t="s" s="79">
        <f>IF(R434="","",IF(R434&gt;89,6,IF(R434&gt;79,5,IF(R434&gt;69,4,IF(R434&gt;54,3,IF(R434&gt;39,2,IF(R434&gt;29,1,0)))))))</f>
      </c>
    </row>
    <row r="435" ht="15" customHeight="1">
      <c r="A435" s="52">
        <f>A434+1</f>
        <v>424</v>
      </c>
      <c r="B435" s="53">
        <f>B434+1</f>
        <v>45180</v>
      </c>
      <c r="C435" t="s" s="80">
        <f>E434</f>
      </c>
      <c r="D435" s="54">
        <f>IF(C435="",-5,C435)</f>
        <v>-5</v>
      </c>
      <c r="E435" t="s" s="55">
        <f>IF(T435="","",IF(T435=0,C435,IF(T435=1,(C435*C$7),IF(T435=2,(C435*C$6),IF(T435=3,(C435*C$5),IF(T435=4,AVERAGE((C435*C$5),(C435*C$5),(C435*C$5),(C435*C$5),(C435-C$4)),IF(T435=5,(C435-C$4),IF(T435=6,(C435-1.5*C$4),"blue"))))))))</f>
      </c>
      <c r="F435" t="s" s="56">
        <f>IF(H435="","",IF(B$6="Dry",ROUND(E435/B$3*B$8,3)&amp;" grams",IF(B$6="Liquid",ROUND(E435/B$3*B$7,2)&amp;" ml","Error")))</f>
      </c>
      <c r="G435" t="s" s="57">
        <f>IF(T435="","",(C435-E435)/C435)</f>
      </c>
      <c r="H435" s="64"/>
      <c r="I435" s="65"/>
      <c r="J435" s="65"/>
      <c r="K435" s="65"/>
      <c r="L435" s="66"/>
      <c r="M435" s="64"/>
      <c r="N435" s="65"/>
      <c r="O435" s="65"/>
      <c r="P435" s="65"/>
      <c r="Q435" s="66"/>
      <c r="R435" t="s" s="61">
        <f>IF(H435="","",SUM(H435:Q435))</f>
      </c>
      <c r="S435" s="62">
        <f>IF(R435="",-5,AVERAGE((B$2-E435)/B$2*100,R435))</f>
        <v>-5</v>
      </c>
      <c r="T435" t="s" s="63">
        <f>IF(R435="","",IF(R435&gt;89,6,IF(R435&gt;79,5,IF(R435&gt;69,4,IF(R435&gt;54,3,IF(R435&gt;39,2,IF(R435&gt;29,1,0)))))))</f>
      </c>
    </row>
    <row r="436" ht="15" customHeight="1">
      <c r="A436" s="52">
        <f>A435+1</f>
        <v>425</v>
      </c>
      <c r="B436" s="53">
        <f>B435+1</f>
        <v>45181</v>
      </c>
      <c r="C436" t="s" s="80">
        <f>E435</f>
      </c>
      <c r="D436" s="54">
        <f>IF(C436="",-5,C436)</f>
        <v>-5</v>
      </c>
      <c r="E436" t="s" s="55">
        <f>IF(T436="","",IF(T436=0,C436,IF(T436=1,(C436*C$7),IF(T436=2,(C436*C$6),IF(T436=3,(C436*C$5),IF(T436=4,AVERAGE((C436*C$5),(C436*C$5),(C436*C$5),(C436*C$5),(C436-C$4)),IF(T436=5,(C436-C$4),IF(T436=6,(C436-1.5*C$4),"blue"))))))))</f>
      </c>
      <c r="F436" t="s" s="56">
        <f>IF(H436="","",IF(B$6="Dry",ROUND(E436/B$3*B$8,3)&amp;" grams",IF(B$6="Liquid",ROUND(E436/B$3*B$7,2)&amp;" ml","Error")))</f>
      </c>
      <c r="G436" t="s" s="57">
        <f>IF(T436="","",(C436-E436)/C436)</f>
      </c>
      <c r="H436" s="64"/>
      <c r="I436" s="65"/>
      <c r="J436" s="65"/>
      <c r="K436" s="65"/>
      <c r="L436" s="66"/>
      <c r="M436" s="64"/>
      <c r="N436" s="65"/>
      <c r="O436" s="65"/>
      <c r="P436" s="65"/>
      <c r="Q436" s="66"/>
      <c r="R436" t="s" s="61">
        <f>IF(H436="","",SUM(H436:Q436))</f>
      </c>
      <c r="S436" s="62">
        <f>IF(R436="",-5,AVERAGE((B$2-E436)/B$2*100,R436))</f>
        <v>-5</v>
      </c>
      <c r="T436" t="s" s="63">
        <f>IF(R436="","",IF(R436&gt;89,6,IF(R436&gt;79,5,IF(R436&gt;69,4,IF(R436&gt;54,3,IF(R436&gt;39,2,IF(R436&gt;29,1,0)))))))</f>
      </c>
    </row>
    <row r="437" ht="15" customHeight="1">
      <c r="A437" s="67">
        <f>A436+1</f>
        <v>426</v>
      </c>
      <c r="B437" s="68">
        <f>B436+1</f>
        <v>45182</v>
      </c>
      <c r="C437" t="s" s="69">
        <f>E436</f>
      </c>
      <c r="D437" s="70">
        <f>IF(C437="",-5,C437)</f>
        <v>-5</v>
      </c>
      <c r="E437" t="s" s="71">
        <f>IF(T437="","",IF(T437=0,C437,IF(T437=1,(C437*C$7),IF(T437=2,(C437*C$6),IF(T437=3,(C437*C$5),IF(T437=4,AVERAGE((C437*C$5),(C437*C$5),(C437*C$5),(C437*C$5),(C437-C$4)),IF(T437=5,(C437-C$4),IF(T437=6,(C437-1.5*C$4),"blue"))))))))</f>
      </c>
      <c r="F437" t="s" s="72">
        <f>IF(H437="","",IF(B$6="Dry",ROUND(E437/B$3*B$8,3)&amp;" grams",IF(B$6="Liquid",ROUND(E437/B$3*B$7,2)&amp;" ml","Error")))</f>
      </c>
      <c r="G437" t="s" s="73">
        <f>IF(T437="","",(C437-E437)/C437)</f>
      </c>
      <c r="H437" s="74"/>
      <c r="I437" s="75"/>
      <c r="J437" s="75"/>
      <c r="K437" s="75"/>
      <c r="L437" s="76"/>
      <c r="M437" s="74"/>
      <c r="N437" s="75"/>
      <c r="O437" s="75"/>
      <c r="P437" s="75"/>
      <c r="Q437" s="76"/>
      <c r="R437" t="s" s="77">
        <f>IF(H437="","",SUM(H437:Q437))</f>
      </c>
      <c r="S437" s="78">
        <f>IF(R437="",-5,AVERAGE((B$2-E437)/B$2*100,R437))</f>
        <v>-5</v>
      </c>
      <c r="T437" t="s" s="79">
        <f>IF(R437="","",IF(R437&gt;89,6,IF(R437&gt;79,5,IF(R437&gt;69,4,IF(R437&gt;54,3,IF(R437&gt;39,2,IF(R437&gt;29,1,0)))))))</f>
      </c>
    </row>
    <row r="438" ht="15" customHeight="1">
      <c r="A438" s="52">
        <f>A437+1</f>
        <v>427</v>
      </c>
      <c r="B438" s="53">
        <f>B437+1</f>
        <v>45183</v>
      </c>
      <c r="C438" t="s" s="80">
        <f>E437</f>
      </c>
      <c r="D438" s="54">
        <f>IF(C438="",-5,C438)</f>
        <v>-5</v>
      </c>
      <c r="E438" t="s" s="55">
        <f>IF(T438="","",IF(T438=0,C438,IF(T438=1,(C438*C$7),IF(T438=2,(C438*C$6),IF(T438=3,(C438*C$5),IF(T438=4,AVERAGE((C438*C$5),(C438*C$5),(C438*C$5),(C438*C$5),(C438-C$4)),IF(T438=5,(C438-C$4),IF(T438=6,(C438-1.5*C$4),"blue"))))))))</f>
      </c>
      <c r="F438" t="s" s="56">
        <f>IF(H438="","",IF(B$6="Dry",ROUND(E438/B$3*B$8,3)&amp;" grams",IF(B$6="Liquid",ROUND(E438/B$3*B$7,2)&amp;" ml","Error")))</f>
      </c>
      <c r="G438" t="s" s="57">
        <f>IF(T438="","",(C438-E438)/C438)</f>
      </c>
      <c r="H438" s="64"/>
      <c r="I438" s="65"/>
      <c r="J438" s="65"/>
      <c r="K438" s="65"/>
      <c r="L438" s="66"/>
      <c r="M438" s="64"/>
      <c r="N438" s="65"/>
      <c r="O438" s="65"/>
      <c r="P438" s="65"/>
      <c r="Q438" s="66"/>
      <c r="R438" t="s" s="61">
        <f>IF(H438="","",SUM(H438:Q438))</f>
      </c>
      <c r="S438" s="62">
        <f>IF(R438="",-5,AVERAGE((B$2-E438)/B$2*100,R438))</f>
        <v>-5</v>
      </c>
      <c r="T438" t="s" s="63">
        <f>IF(R438="","",IF(R438&gt;89,6,IF(R438&gt;79,5,IF(R438&gt;69,4,IF(R438&gt;54,3,IF(R438&gt;39,2,IF(R438&gt;29,1,0)))))))</f>
      </c>
    </row>
    <row r="439" ht="15" customHeight="1">
      <c r="A439" s="52">
        <f>A438+1</f>
        <v>428</v>
      </c>
      <c r="B439" s="53">
        <f>B438+1</f>
        <v>45184</v>
      </c>
      <c r="C439" t="s" s="80">
        <f>E438</f>
      </c>
      <c r="D439" s="54">
        <f>IF(C439="",-5,C439)</f>
        <v>-5</v>
      </c>
      <c r="E439" t="s" s="55">
        <f>IF(T439="","",IF(T439=0,C439,IF(T439=1,(C439*C$7),IF(T439=2,(C439*C$6),IF(T439=3,(C439*C$5),IF(T439=4,AVERAGE((C439*C$5),(C439*C$5),(C439*C$5),(C439*C$5),(C439-C$4)),IF(T439=5,(C439-C$4),IF(T439=6,(C439-1.5*C$4),"blue"))))))))</f>
      </c>
      <c r="F439" t="s" s="56">
        <f>IF(H439="","",IF(B$6="Dry",ROUND(E439/B$3*B$8,3)&amp;" grams",IF(B$6="Liquid",ROUND(E439/B$3*B$7,2)&amp;" ml","Error")))</f>
      </c>
      <c r="G439" t="s" s="57">
        <f>IF(T439="","",(C439-E439)/C439)</f>
      </c>
      <c r="H439" s="64"/>
      <c r="I439" s="65"/>
      <c r="J439" s="65"/>
      <c r="K439" s="65"/>
      <c r="L439" s="66"/>
      <c r="M439" s="64"/>
      <c r="N439" s="65"/>
      <c r="O439" s="65"/>
      <c r="P439" s="65"/>
      <c r="Q439" s="66"/>
      <c r="R439" t="s" s="61">
        <f>IF(H439="","",SUM(H439:Q439))</f>
      </c>
      <c r="S439" s="62">
        <f>IF(R439="",-5,AVERAGE((B$2-E439)/B$2*100,R439))</f>
        <v>-5</v>
      </c>
      <c r="T439" t="s" s="63">
        <f>IF(R439="","",IF(R439&gt;89,6,IF(R439&gt;79,5,IF(R439&gt;69,4,IF(R439&gt;54,3,IF(R439&gt;39,2,IF(R439&gt;29,1,0)))))))</f>
      </c>
    </row>
    <row r="440" ht="15" customHeight="1">
      <c r="A440" s="67">
        <f>A439+1</f>
        <v>429</v>
      </c>
      <c r="B440" s="68">
        <f>B439+1</f>
        <v>45185</v>
      </c>
      <c r="C440" t="s" s="69">
        <f>E439</f>
      </c>
      <c r="D440" s="70">
        <f>IF(C440="",-5,C440)</f>
        <v>-5</v>
      </c>
      <c r="E440" t="s" s="71">
        <f>IF(T440="","",IF(T440=0,C440,IF(T440=1,(C440*C$7),IF(T440=2,(C440*C$6),IF(T440=3,(C440*C$5),IF(T440=4,AVERAGE((C440*C$5),(C440*C$5),(C440*C$5),(C440*C$5),(C440-C$4)),IF(T440=5,(C440-C$4),IF(T440=6,(C440-1.5*C$4),"blue"))))))))</f>
      </c>
      <c r="F440" t="s" s="72">
        <f>IF(H440="","",IF(B$6="Dry",ROUND(E440/B$3*B$8,3)&amp;" grams",IF(B$6="Liquid",ROUND(E440/B$3*B$7,2)&amp;" ml","Error")))</f>
      </c>
      <c r="G440" t="s" s="73">
        <f>IF(T440="","",(C440-E440)/C440)</f>
      </c>
      <c r="H440" s="74"/>
      <c r="I440" s="75"/>
      <c r="J440" s="75"/>
      <c r="K440" s="75"/>
      <c r="L440" s="76"/>
      <c r="M440" s="74"/>
      <c r="N440" s="75"/>
      <c r="O440" s="75"/>
      <c r="P440" s="75"/>
      <c r="Q440" s="76"/>
      <c r="R440" t="s" s="77">
        <f>IF(H440="","",SUM(H440:Q440))</f>
      </c>
      <c r="S440" s="78">
        <f>IF(R440="",-5,AVERAGE((B$2-E440)/B$2*100,R440))</f>
        <v>-5</v>
      </c>
      <c r="T440" t="s" s="79">
        <f>IF(R440="","",IF(R440&gt;89,6,IF(R440&gt;79,5,IF(R440&gt;69,4,IF(R440&gt;54,3,IF(R440&gt;39,2,IF(R440&gt;29,1,0)))))))</f>
      </c>
    </row>
    <row r="441" ht="15" customHeight="1">
      <c r="A441" s="52">
        <f>A440+1</f>
        <v>430</v>
      </c>
      <c r="B441" s="53">
        <f>B440+1</f>
        <v>45186</v>
      </c>
      <c r="C441" t="s" s="80">
        <f>E440</f>
      </c>
      <c r="D441" s="54">
        <f>IF(C441="",-5,C441)</f>
        <v>-5</v>
      </c>
      <c r="E441" t="s" s="55">
        <f>IF(T441="","",IF(T441=0,C441,IF(T441=1,(C441*C$7),IF(T441=2,(C441*C$6),IF(T441=3,(C441*C$5),IF(T441=4,AVERAGE((C441*C$5),(C441*C$5),(C441*C$5),(C441*C$5),(C441-C$4)),IF(T441=5,(C441-C$4),IF(T441=6,(C441-1.5*C$4),"blue"))))))))</f>
      </c>
      <c r="F441" t="s" s="56">
        <f>IF(H441="","",IF(B$6="Dry",ROUND(E441/B$3*B$8,3)&amp;" grams",IF(B$6="Liquid",ROUND(E441/B$3*B$7,2)&amp;" ml","Error")))</f>
      </c>
      <c r="G441" t="s" s="57">
        <f>IF(T441="","",(C441-E441)/C441)</f>
      </c>
      <c r="H441" s="64"/>
      <c r="I441" s="65"/>
      <c r="J441" s="65"/>
      <c r="K441" s="65"/>
      <c r="L441" s="66"/>
      <c r="M441" s="64"/>
      <c r="N441" s="65"/>
      <c r="O441" s="65"/>
      <c r="P441" s="65"/>
      <c r="Q441" s="66"/>
      <c r="R441" t="s" s="61">
        <f>IF(H441="","",SUM(H441:Q441))</f>
      </c>
      <c r="S441" s="62">
        <f>IF(R441="",-5,AVERAGE((B$2-E441)/B$2*100,R441))</f>
        <v>-5</v>
      </c>
      <c r="T441" t="s" s="63">
        <f>IF(R441="","",IF(R441&gt;89,6,IF(R441&gt;79,5,IF(R441&gt;69,4,IF(R441&gt;54,3,IF(R441&gt;39,2,IF(R441&gt;29,1,0)))))))</f>
      </c>
    </row>
    <row r="442" ht="15" customHeight="1">
      <c r="A442" s="52">
        <f>A441+1</f>
        <v>431</v>
      </c>
      <c r="B442" s="53">
        <f>B441+1</f>
        <v>45187</v>
      </c>
      <c r="C442" t="s" s="80">
        <f>E441</f>
      </c>
      <c r="D442" s="54">
        <f>IF(C442="",-5,C442)</f>
        <v>-5</v>
      </c>
      <c r="E442" t="s" s="55">
        <f>IF(T442="","",IF(T442=0,C442,IF(T442=1,(C442*C$7),IF(T442=2,(C442*C$6),IF(T442=3,(C442*C$5),IF(T442=4,AVERAGE((C442*C$5),(C442*C$5),(C442*C$5),(C442*C$5),(C442-C$4)),IF(T442=5,(C442-C$4),IF(T442=6,(C442-1.5*C$4),"blue"))))))))</f>
      </c>
      <c r="F442" t="s" s="56">
        <f>IF(H442="","",IF(B$6="Dry",ROUND(E442/B$3*B$8,3)&amp;" grams",IF(B$6="Liquid",ROUND(E442/B$3*B$7,2)&amp;" ml","Error")))</f>
      </c>
      <c r="G442" t="s" s="57">
        <f>IF(T442="","",(C442-E442)/C442)</f>
      </c>
      <c r="H442" s="64"/>
      <c r="I442" s="65"/>
      <c r="J442" s="65"/>
      <c r="K442" s="65"/>
      <c r="L442" s="66"/>
      <c r="M442" s="64"/>
      <c r="N442" s="65"/>
      <c r="O442" s="65"/>
      <c r="P442" s="65"/>
      <c r="Q442" s="66"/>
      <c r="R442" t="s" s="61">
        <f>IF(H442="","",SUM(H442:Q442))</f>
      </c>
      <c r="S442" s="62">
        <f>IF(R442="",-5,AVERAGE((B$2-E442)/B$2*100,R442))</f>
        <v>-5</v>
      </c>
      <c r="T442" t="s" s="63">
        <f>IF(R442="","",IF(R442&gt;89,6,IF(R442&gt;79,5,IF(R442&gt;69,4,IF(R442&gt;54,3,IF(R442&gt;39,2,IF(R442&gt;29,1,0)))))))</f>
      </c>
    </row>
    <row r="443" ht="15" customHeight="1">
      <c r="A443" s="67">
        <f>A442+1</f>
        <v>432</v>
      </c>
      <c r="B443" s="68">
        <f>B442+1</f>
        <v>45188</v>
      </c>
      <c r="C443" t="s" s="69">
        <f>E442</f>
      </c>
      <c r="D443" s="70">
        <f>IF(C443="",-5,C443)</f>
        <v>-5</v>
      </c>
      <c r="E443" t="s" s="71">
        <f>IF(T443="","",IF(T443=0,C443,IF(T443=1,(C443*C$7),IF(T443=2,(C443*C$6),IF(T443=3,(C443*C$5),IF(T443=4,AVERAGE((C443*C$5),(C443*C$5),(C443*C$5),(C443*C$5),(C443-C$4)),IF(T443=5,(C443-C$4),IF(T443=6,(C443-1.5*C$4),"blue"))))))))</f>
      </c>
      <c r="F443" t="s" s="72">
        <f>IF(H443="","",IF(B$6="Dry",ROUND(E443/B$3*B$8,3)&amp;" grams",IF(B$6="Liquid",ROUND(E443/B$3*B$7,2)&amp;" ml","Error")))</f>
      </c>
      <c r="G443" t="s" s="73">
        <f>IF(T443="","",(C443-E443)/C443)</f>
      </c>
      <c r="H443" s="74"/>
      <c r="I443" s="75"/>
      <c r="J443" s="75"/>
      <c r="K443" s="75"/>
      <c r="L443" s="76"/>
      <c r="M443" s="74"/>
      <c r="N443" s="75"/>
      <c r="O443" s="75"/>
      <c r="P443" s="75"/>
      <c r="Q443" s="76"/>
      <c r="R443" t="s" s="77">
        <f>IF(H443="","",SUM(H443:Q443))</f>
      </c>
      <c r="S443" s="78">
        <f>IF(R443="",-5,AVERAGE((B$2-E443)/B$2*100,R443))</f>
        <v>-5</v>
      </c>
      <c r="T443" t="s" s="79">
        <f>IF(R443="","",IF(R443&gt;89,6,IF(R443&gt;79,5,IF(R443&gt;69,4,IF(R443&gt;54,3,IF(R443&gt;39,2,IF(R443&gt;29,1,0)))))))</f>
      </c>
    </row>
    <row r="444" ht="15" customHeight="1">
      <c r="A444" s="52">
        <f>A443+1</f>
        <v>433</v>
      </c>
      <c r="B444" s="53">
        <f>B443+1</f>
        <v>45189</v>
      </c>
      <c r="C444" t="s" s="80">
        <f>E443</f>
      </c>
      <c r="D444" s="54">
        <f>IF(C444="",-5,C444)</f>
        <v>-5</v>
      </c>
      <c r="E444" t="s" s="55">
        <f>IF(T444="","",IF(T444=0,C444,IF(T444=1,(C444*C$7),IF(T444=2,(C444*C$6),IF(T444=3,(C444*C$5),IF(T444=4,AVERAGE((C444*C$5),(C444*C$5),(C444*C$5),(C444*C$5),(C444-C$4)),IF(T444=5,(C444-C$4),IF(T444=6,(C444-1.5*C$4),"blue"))))))))</f>
      </c>
      <c r="F444" t="s" s="56">
        <f>IF(H444="","",IF(B$6="Dry",ROUND(E444/B$3*B$8,3)&amp;" grams",IF(B$6="Liquid",ROUND(E444/B$3*B$7,2)&amp;" ml","Error")))</f>
      </c>
      <c r="G444" t="s" s="57">
        <f>IF(T444="","",(C444-E444)/C444)</f>
      </c>
      <c r="H444" s="64"/>
      <c r="I444" s="65"/>
      <c r="J444" s="65"/>
      <c r="K444" s="65"/>
      <c r="L444" s="66"/>
      <c r="M444" s="64"/>
      <c r="N444" s="65"/>
      <c r="O444" s="65"/>
      <c r="P444" s="65"/>
      <c r="Q444" s="66"/>
      <c r="R444" t="s" s="61">
        <f>IF(H444="","",SUM(H444:Q444))</f>
      </c>
      <c r="S444" s="62">
        <f>IF(R444="",-5,AVERAGE((B$2-E444)/B$2*100,R444))</f>
        <v>-5</v>
      </c>
      <c r="T444" t="s" s="63">
        <f>IF(R444="","",IF(R444&gt;89,6,IF(R444&gt;79,5,IF(R444&gt;69,4,IF(R444&gt;54,3,IF(R444&gt;39,2,IF(R444&gt;29,1,0)))))))</f>
      </c>
    </row>
    <row r="445" ht="15" customHeight="1">
      <c r="A445" s="52">
        <f>A444+1</f>
        <v>434</v>
      </c>
      <c r="B445" s="53">
        <f>B444+1</f>
        <v>45190</v>
      </c>
      <c r="C445" t="s" s="80">
        <f>E444</f>
      </c>
      <c r="D445" s="54">
        <f>IF(C445="",-5,C445)</f>
        <v>-5</v>
      </c>
      <c r="E445" t="s" s="55">
        <f>IF(T445="","",IF(T445=0,C445,IF(T445=1,(C445*C$7),IF(T445=2,(C445*C$6),IF(T445=3,(C445*C$5),IF(T445=4,AVERAGE((C445*C$5),(C445*C$5),(C445*C$5),(C445*C$5),(C445-C$4)),IF(T445=5,(C445-C$4),IF(T445=6,(C445-1.5*C$4),"blue"))))))))</f>
      </c>
      <c r="F445" t="s" s="56">
        <f>IF(H445="","",IF(B$6="Dry",ROUND(E445/B$3*B$8,3)&amp;" grams",IF(B$6="Liquid",ROUND(E445/B$3*B$7,2)&amp;" ml","Error")))</f>
      </c>
      <c r="G445" t="s" s="57">
        <f>IF(T445="","",(C445-E445)/C445)</f>
      </c>
      <c r="H445" s="64"/>
      <c r="I445" s="65"/>
      <c r="J445" s="65"/>
      <c r="K445" s="65"/>
      <c r="L445" s="66"/>
      <c r="M445" s="64"/>
      <c r="N445" s="65"/>
      <c r="O445" s="65"/>
      <c r="P445" s="65"/>
      <c r="Q445" s="66"/>
      <c r="R445" t="s" s="61">
        <f>IF(H445="","",SUM(H445:Q445))</f>
      </c>
      <c r="S445" s="62">
        <f>IF(R445="",-5,AVERAGE((B$2-E445)/B$2*100,R445))</f>
        <v>-5</v>
      </c>
      <c r="T445" t="s" s="63">
        <f>IF(R445="","",IF(R445&gt;89,6,IF(R445&gt;79,5,IF(R445&gt;69,4,IF(R445&gt;54,3,IF(R445&gt;39,2,IF(R445&gt;29,1,0)))))))</f>
      </c>
    </row>
    <row r="446" ht="15" customHeight="1">
      <c r="A446" s="67">
        <f>A445+1</f>
        <v>435</v>
      </c>
      <c r="B446" s="68">
        <f>B445+1</f>
        <v>45191</v>
      </c>
      <c r="C446" t="s" s="69">
        <f>E445</f>
      </c>
      <c r="D446" s="70">
        <f>IF(C446="",-5,C446)</f>
        <v>-5</v>
      </c>
      <c r="E446" t="s" s="71">
        <f>IF(T446="","",IF(T446=0,C446,IF(T446=1,(C446*C$7),IF(T446=2,(C446*C$6),IF(T446=3,(C446*C$5),IF(T446=4,AVERAGE((C446*C$5),(C446*C$5),(C446*C$5),(C446*C$5),(C446-C$4)),IF(T446=5,(C446-C$4),IF(T446=6,(C446-1.5*C$4),"blue"))))))))</f>
      </c>
      <c r="F446" t="s" s="72">
        <f>IF(H446="","",IF(B$6="Dry",ROUND(E446/B$3*B$8,3)&amp;" grams",IF(B$6="Liquid",ROUND(E446/B$3*B$7,2)&amp;" ml","Error")))</f>
      </c>
      <c r="G446" t="s" s="73">
        <f>IF(T446="","",(C446-E446)/C446)</f>
      </c>
      <c r="H446" s="74"/>
      <c r="I446" s="75"/>
      <c r="J446" s="75"/>
      <c r="K446" s="75"/>
      <c r="L446" s="76"/>
      <c r="M446" s="74"/>
      <c r="N446" s="75"/>
      <c r="O446" s="75"/>
      <c r="P446" s="75"/>
      <c r="Q446" s="76"/>
      <c r="R446" t="s" s="77">
        <f>IF(H446="","",SUM(H446:Q446))</f>
      </c>
      <c r="S446" s="78">
        <f>IF(R446="",-5,AVERAGE((B$2-E446)/B$2*100,R446))</f>
        <v>-5</v>
      </c>
      <c r="T446" t="s" s="79">
        <f>IF(R446="","",IF(R446&gt;89,6,IF(R446&gt;79,5,IF(R446&gt;69,4,IF(R446&gt;54,3,IF(R446&gt;39,2,IF(R446&gt;29,1,0)))))))</f>
      </c>
    </row>
    <row r="447" ht="15" customHeight="1">
      <c r="A447" s="52">
        <f>A446+1</f>
        <v>436</v>
      </c>
      <c r="B447" s="53">
        <f>B446+1</f>
        <v>45192</v>
      </c>
      <c r="C447" t="s" s="80">
        <f>E446</f>
      </c>
      <c r="D447" s="54">
        <f>IF(C447="",-5,C447)</f>
        <v>-5</v>
      </c>
      <c r="E447" t="s" s="55">
        <f>IF(T447="","",IF(T447=0,C447,IF(T447=1,(C447*C$7),IF(T447=2,(C447*C$6),IF(T447=3,(C447*C$5),IF(T447=4,AVERAGE((C447*C$5),(C447*C$5),(C447*C$5),(C447*C$5),(C447-C$4)),IF(T447=5,(C447-C$4),IF(T447=6,(C447-1.5*C$4),"blue"))))))))</f>
      </c>
      <c r="F447" t="s" s="56">
        <f>IF(H447="","",IF(B$6="Dry",ROUND(E447/B$3*B$8,3)&amp;" grams",IF(B$6="Liquid",ROUND(E447/B$3*B$7,2)&amp;" ml","Error")))</f>
      </c>
      <c r="G447" t="s" s="57">
        <f>IF(T447="","",(C447-E447)/C447)</f>
      </c>
      <c r="H447" s="64"/>
      <c r="I447" s="65"/>
      <c r="J447" s="65"/>
      <c r="K447" s="65"/>
      <c r="L447" s="66"/>
      <c r="M447" s="64"/>
      <c r="N447" s="65"/>
      <c r="O447" s="65"/>
      <c r="P447" s="65"/>
      <c r="Q447" s="66"/>
      <c r="R447" t="s" s="61">
        <f>IF(H447="","",SUM(H447:Q447))</f>
      </c>
      <c r="S447" s="62">
        <f>IF(R447="",-5,AVERAGE((B$2-E447)/B$2*100,R447))</f>
        <v>-5</v>
      </c>
      <c r="T447" t="s" s="63">
        <f>IF(R447="","",IF(R447&gt;89,6,IF(R447&gt;79,5,IF(R447&gt;69,4,IF(R447&gt;54,3,IF(R447&gt;39,2,IF(R447&gt;29,1,0)))))))</f>
      </c>
    </row>
    <row r="448" ht="15" customHeight="1">
      <c r="A448" s="52">
        <f>A447+1</f>
        <v>437</v>
      </c>
      <c r="B448" s="53">
        <f>B447+1</f>
        <v>45193</v>
      </c>
      <c r="C448" t="s" s="80">
        <f>E447</f>
      </c>
      <c r="D448" s="54">
        <f>IF(C448="",-5,C448)</f>
        <v>-5</v>
      </c>
      <c r="E448" t="s" s="55">
        <f>IF(T448="","",IF(T448=0,C448,IF(T448=1,(C448*C$7),IF(T448=2,(C448*C$6),IF(T448=3,(C448*C$5),IF(T448=4,AVERAGE((C448*C$5),(C448*C$5),(C448*C$5),(C448*C$5),(C448-C$4)),IF(T448=5,(C448-C$4),IF(T448=6,(C448-1.5*C$4),"blue"))))))))</f>
      </c>
      <c r="F448" t="s" s="56">
        <f>IF(H448="","",IF(B$6="Dry",ROUND(E448/B$3*B$8,3)&amp;" grams",IF(B$6="Liquid",ROUND(E448/B$3*B$7,2)&amp;" ml","Error")))</f>
      </c>
      <c r="G448" t="s" s="57">
        <f>IF(T448="","",(C448-E448)/C448)</f>
      </c>
      <c r="H448" s="64"/>
      <c r="I448" s="65"/>
      <c r="J448" s="65"/>
      <c r="K448" s="65"/>
      <c r="L448" s="66"/>
      <c r="M448" s="64"/>
      <c r="N448" s="65"/>
      <c r="O448" s="65"/>
      <c r="P448" s="65"/>
      <c r="Q448" s="66"/>
      <c r="R448" t="s" s="61">
        <f>IF(H448="","",SUM(H448:Q448))</f>
      </c>
      <c r="S448" s="62">
        <f>IF(R448="",-5,AVERAGE((B$2-E448)/B$2*100,R448))</f>
        <v>-5</v>
      </c>
      <c r="T448" t="s" s="63">
        <f>IF(R448="","",IF(R448&gt;89,6,IF(R448&gt;79,5,IF(R448&gt;69,4,IF(R448&gt;54,3,IF(R448&gt;39,2,IF(R448&gt;29,1,0)))))))</f>
      </c>
    </row>
    <row r="449" ht="15" customHeight="1">
      <c r="A449" s="67">
        <f>A448+1</f>
        <v>438</v>
      </c>
      <c r="B449" s="68">
        <f>B448+1</f>
        <v>45194</v>
      </c>
      <c r="C449" t="s" s="69">
        <f>E448</f>
      </c>
      <c r="D449" s="70">
        <f>IF(C449="",-5,C449)</f>
        <v>-5</v>
      </c>
      <c r="E449" t="s" s="71">
        <f>IF(T449="","",IF(T449=0,C449,IF(T449=1,(C449*C$7),IF(T449=2,(C449*C$6),IF(T449=3,(C449*C$5),IF(T449=4,AVERAGE((C449*C$5),(C449*C$5),(C449*C$5),(C449*C$5),(C449-C$4)),IF(T449=5,(C449-C$4),IF(T449=6,(C449-1.5*C$4),"blue"))))))))</f>
      </c>
      <c r="F449" t="s" s="72">
        <f>IF(H449="","",IF(B$6="Dry",ROUND(E449/B$3*B$8,3)&amp;" grams",IF(B$6="Liquid",ROUND(E449/B$3*B$7,2)&amp;" ml","Error")))</f>
      </c>
      <c r="G449" t="s" s="73">
        <f>IF(T449="","",(C449-E449)/C449)</f>
      </c>
      <c r="H449" s="74"/>
      <c r="I449" s="75"/>
      <c r="J449" s="75"/>
      <c r="K449" s="75"/>
      <c r="L449" s="76"/>
      <c r="M449" s="74"/>
      <c r="N449" s="75"/>
      <c r="O449" s="75"/>
      <c r="P449" s="75"/>
      <c r="Q449" s="76"/>
      <c r="R449" t="s" s="77">
        <f>IF(H449="","",SUM(H449:Q449))</f>
      </c>
      <c r="S449" s="78">
        <f>IF(R449="",-5,AVERAGE((B$2-E449)/B$2*100,R449))</f>
        <v>-5</v>
      </c>
      <c r="T449" t="s" s="79">
        <f>IF(R449="","",IF(R449&gt;89,6,IF(R449&gt;79,5,IF(R449&gt;69,4,IF(R449&gt;54,3,IF(R449&gt;39,2,IF(R449&gt;29,1,0)))))))</f>
      </c>
    </row>
    <row r="450" ht="15" customHeight="1">
      <c r="A450" s="52">
        <f>A449+1</f>
        <v>439</v>
      </c>
      <c r="B450" s="53">
        <f>B449+1</f>
        <v>45195</v>
      </c>
      <c r="C450" t="s" s="80">
        <f>E449</f>
      </c>
      <c r="D450" s="54">
        <f>IF(C450="",-5,C450)</f>
        <v>-5</v>
      </c>
      <c r="E450" t="s" s="55">
        <f>IF(T450="","",IF(T450=0,C450,IF(T450=1,(C450*C$7),IF(T450=2,(C450*C$6),IF(T450=3,(C450*C$5),IF(T450=4,AVERAGE((C450*C$5),(C450*C$5),(C450*C$5),(C450*C$5),(C450-C$4)),IF(T450=5,(C450-C$4),IF(T450=6,(C450-1.5*C$4),"blue"))))))))</f>
      </c>
      <c r="F450" t="s" s="56">
        <f>IF(H450="","",IF(B$6="Dry",ROUND(E450/B$3*B$8,3)&amp;" grams",IF(B$6="Liquid",ROUND(E450/B$3*B$7,2)&amp;" ml","Error")))</f>
      </c>
      <c r="G450" t="s" s="57">
        <f>IF(T450="","",(C450-E450)/C450)</f>
      </c>
      <c r="H450" s="64"/>
      <c r="I450" s="65"/>
      <c r="J450" s="65"/>
      <c r="K450" s="65"/>
      <c r="L450" s="66"/>
      <c r="M450" s="64"/>
      <c r="N450" s="65"/>
      <c r="O450" s="65"/>
      <c r="P450" s="65"/>
      <c r="Q450" s="66"/>
      <c r="R450" t="s" s="61">
        <f>IF(H450="","",SUM(H450:Q450))</f>
      </c>
      <c r="S450" s="62">
        <f>IF(R450="",-5,AVERAGE((B$2-E450)/B$2*100,R450))</f>
        <v>-5</v>
      </c>
      <c r="T450" t="s" s="63">
        <f>IF(R450="","",IF(R450&gt;89,6,IF(R450&gt;79,5,IF(R450&gt;69,4,IF(R450&gt;54,3,IF(R450&gt;39,2,IF(R450&gt;29,1,0)))))))</f>
      </c>
    </row>
    <row r="451" ht="15" customHeight="1">
      <c r="A451" s="52">
        <f>A450+1</f>
        <v>440</v>
      </c>
      <c r="B451" s="53">
        <f>B450+1</f>
        <v>45196</v>
      </c>
      <c r="C451" t="s" s="80">
        <f>E450</f>
      </c>
      <c r="D451" s="54">
        <f>IF(C451="",-5,C451)</f>
        <v>-5</v>
      </c>
      <c r="E451" t="s" s="55">
        <f>IF(T451="","",IF(T451=0,C451,IF(T451=1,(C451*C$7),IF(T451=2,(C451*C$6),IF(T451=3,(C451*C$5),IF(T451=4,AVERAGE((C451*C$5),(C451*C$5),(C451*C$5),(C451*C$5),(C451-C$4)),IF(T451=5,(C451-C$4),IF(T451=6,(C451-1.5*C$4),"blue"))))))))</f>
      </c>
      <c r="F451" t="s" s="56">
        <f>IF(H451="","",IF(B$6="Dry",ROUND(E451/B$3*B$8,3)&amp;" grams",IF(B$6="Liquid",ROUND(E451/B$3*B$7,2)&amp;" ml","Error")))</f>
      </c>
      <c r="G451" t="s" s="57">
        <f>IF(T451="","",(C451-E451)/C451)</f>
      </c>
      <c r="H451" s="64"/>
      <c r="I451" s="65"/>
      <c r="J451" s="65"/>
      <c r="K451" s="65"/>
      <c r="L451" s="66"/>
      <c r="M451" s="64"/>
      <c r="N451" s="65"/>
      <c r="O451" s="65"/>
      <c r="P451" s="65"/>
      <c r="Q451" s="66"/>
      <c r="R451" t="s" s="61">
        <f>IF(H451="","",SUM(H451:Q451))</f>
      </c>
      <c r="S451" s="62">
        <f>IF(R451="",-5,AVERAGE((B$2-E451)/B$2*100,R451))</f>
        <v>-5</v>
      </c>
      <c r="T451" t="s" s="63">
        <f>IF(R451="","",IF(R451&gt;89,6,IF(R451&gt;79,5,IF(R451&gt;69,4,IF(R451&gt;54,3,IF(R451&gt;39,2,IF(R451&gt;29,1,0)))))))</f>
      </c>
    </row>
    <row r="452" ht="15" customHeight="1">
      <c r="A452" s="67">
        <f>A451+1</f>
        <v>441</v>
      </c>
      <c r="B452" s="68">
        <f>B451+1</f>
        <v>45197</v>
      </c>
      <c r="C452" t="s" s="69">
        <f>E451</f>
      </c>
      <c r="D452" s="70">
        <f>IF(C452="",-5,C452)</f>
        <v>-5</v>
      </c>
      <c r="E452" t="s" s="71">
        <f>IF(T452="","",IF(T452=0,C452,IF(T452=1,(C452*C$7),IF(T452=2,(C452*C$6),IF(T452=3,(C452*C$5),IF(T452=4,AVERAGE((C452*C$5),(C452*C$5),(C452*C$5),(C452*C$5),(C452-C$4)),IF(T452=5,(C452-C$4),IF(T452=6,(C452-1.5*C$4),"blue"))))))))</f>
      </c>
      <c r="F452" t="s" s="72">
        <f>IF(H452="","",IF(B$6="Dry",ROUND(E452/B$3*B$8,3)&amp;" grams",IF(B$6="Liquid",ROUND(E452/B$3*B$7,2)&amp;" ml","Error")))</f>
      </c>
      <c r="G452" t="s" s="73">
        <f>IF(T452="","",(C452-E452)/C452)</f>
      </c>
      <c r="H452" s="74"/>
      <c r="I452" s="75"/>
      <c r="J452" s="75"/>
      <c r="K452" s="75"/>
      <c r="L452" s="76"/>
      <c r="M452" s="74"/>
      <c r="N452" s="75"/>
      <c r="O452" s="75"/>
      <c r="P452" s="75"/>
      <c r="Q452" s="76"/>
      <c r="R452" t="s" s="77">
        <f>IF(H452="","",SUM(H452:Q452))</f>
      </c>
      <c r="S452" s="78">
        <f>IF(R452="",-5,AVERAGE((B$2-E452)/B$2*100,R452))</f>
        <v>-5</v>
      </c>
      <c r="T452" t="s" s="79">
        <f>IF(R452="","",IF(R452&gt;89,6,IF(R452&gt;79,5,IF(R452&gt;69,4,IF(R452&gt;54,3,IF(R452&gt;39,2,IF(R452&gt;29,1,0)))))))</f>
      </c>
    </row>
    <row r="453" ht="15" customHeight="1">
      <c r="A453" s="52">
        <f>A452+1</f>
        <v>442</v>
      </c>
      <c r="B453" s="53">
        <f>B452+1</f>
        <v>45198</v>
      </c>
      <c r="C453" t="s" s="80">
        <f>E452</f>
      </c>
      <c r="D453" s="54">
        <f>IF(C453="",-5,C453)</f>
        <v>-5</v>
      </c>
      <c r="E453" t="s" s="55">
        <f>IF(T453="","",IF(T453=0,C453,IF(T453=1,(C453*C$7),IF(T453=2,(C453*C$6),IF(T453=3,(C453*C$5),IF(T453=4,AVERAGE((C453*C$5),(C453*C$5),(C453*C$5),(C453*C$5),(C453-C$4)),IF(T453=5,(C453-C$4),IF(T453=6,(C453-1.5*C$4),"blue"))))))))</f>
      </c>
      <c r="F453" t="s" s="56">
        <f>IF(H453="","",IF(B$6="Dry",ROUND(E453/B$3*B$8,3)&amp;" grams",IF(B$6="Liquid",ROUND(E453/B$3*B$7,2)&amp;" ml","Error")))</f>
      </c>
      <c r="G453" t="s" s="57">
        <f>IF(T453="","",(C453-E453)/C453)</f>
      </c>
      <c r="H453" s="64"/>
      <c r="I453" s="65"/>
      <c r="J453" s="65"/>
      <c r="K453" s="65"/>
      <c r="L453" s="66"/>
      <c r="M453" s="64"/>
      <c r="N453" s="65"/>
      <c r="O453" s="65"/>
      <c r="P453" s="65"/>
      <c r="Q453" s="66"/>
      <c r="R453" t="s" s="61">
        <f>IF(H453="","",SUM(H453:Q453))</f>
      </c>
      <c r="S453" s="62">
        <f>IF(R453="",-5,AVERAGE((B$2-E453)/B$2*100,R453))</f>
        <v>-5</v>
      </c>
      <c r="T453" t="s" s="63">
        <f>IF(R453="","",IF(R453&gt;89,6,IF(R453&gt;79,5,IF(R453&gt;69,4,IF(R453&gt;54,3,IF(R453&gt;39,2,IF(R453&gt;29,1,0)))))))</f>
      </c>
    </row>
    <row r="454" ht="15" customHeight="1">
      <c r="A454" s="52">
        <f>A453+1</f>
        <v>443</v>
      </c>
      <c r="B454" s="53">
        <f>B453+1</f>
        <v>45199</v>
      </c>
      <c r="C454" t="s" s="80">
        <f>E453</f>
      </c>
      <c r="D454" s="54">
        <f>IF(C454="",-5,C454)</f>
        <v>-5</v>
      </c>
      <c r="E454" t="s" s="55">
        <f>IF(T454="","",IF(T454=0,C454,IF(T454=1,(C454*C$7),IF(T454=2,(C454*C$6),IF(T454=3,(C454*C$5),IF(T454=4,AVERAGE((C454*C$5),(C454*C$5),(C454*C$5),(C454*C$5),(C454-C$4)),IF(T454=5,(C454-C$4),IF(T454=6,(C454-1.5*C$4),"blue"))))))))</f>
      </c>
      <c r="F454" t="s" s="56">
        <f>IF(H454="","",IF(B$6="Dry",ROUND(E454/B$3*B$8,3)&amp;" grams",IF(B$6="Liquid",ROUND(E454/B$3*B$7,2)&amp;" ml","Error")))</f>
      </c>
      <c r="G454" t="s" s="57">
        <f>IF(T454="","",(C454-E454)/C454)</f>
      </c>
      <c r="H454" s="64"/>
      <c r="I454" s="65"/>
      <c r="J454" s="65"/>
      <c r="K454" s="65"/>
      <c r="L454" s="66"/>
      <c r="M454" s="64"/>
      <c r="N454" s="65"/>
      <c r="O454" s="65"/>
      <c r="P454" s="65"/>
      <c r="Q454" s="66"/>
      <c r="R454" t="s" s="61">
        <f>IF(H454="","",SUM(H454:Q454))</f>
      </c>
      <c r="S454" s="62">
        <f>IF(R454="",-5,AVERAGE((B$2-E454)/B$2*100,R454))</f>
        <v>-5</v>
      </c>
      <c r="T454" t="s" s="63">
        <f>IF(R454="","",IF(R454&gt;89,6,IF(R454&gt;79,5,IF(R454&gt;69,4,IF(R454&gt;54,3,IF(R454&gt;39,2,IF(R454&gt;29,1,0)))))))</f>
      </c>
    </row>
    <row r="455" ht="15" customHeight="1">
      <c r="A455" s="67">
        <f>A454+1</f>
        <v>444</v>
      </c>
      <c r="B455" s="68">
        <f>B454+1</f>
        <v>45200</v>
      </c>
      <c r="C455" t="s" s="69">
        <f>E454</f>
      </c>
      <c r="D455" s="70">
        <f>IF(C455="",-5,C455)</f>
        <v>-5</v>
      </c>
      <c r="E455" t="s" s="71">
        <f>IF(T455="","",IF(T455=0,C455,IF(T455=1,(C455*C$7),IF(T455=2,(C455*C$6),IF(T455=3,(C455*C$5),IF(T455=4,AVERAGE((C455*C$5),(C455*C$5),(C455*C$5),(C455*C$5),(C455-C$4)),IF(T455=5,(C455-C$4),IF(T455=6,(C455-1.5*C$4),"blue"))))))))</f>
      </c>
      <c r="F455" t="s" s="72">
        <f>IF(H455="","",IF(B$6="Dry",ROUND(E455/B$3*B$8,3)&amp;" grams",IF(B$6="Liquid",ROUND(E455/B$3*B$7,2)&amp;" ml","Error")))</f>
      </c>
      <c r="G455" t="s" s="73">
        <f>IF(T455="","",(C455-E455)/C455)</f>
      </c>
      <c r="H455" s="74"/>
      <c r="I455" s="75"/>
      <c r="J455" s="75"/>
      <c r="K455" s="75"/>
      <c r="L455" s="76"/>
      <c r="M455" s="74"/>
      <c r="N455" s="75"/>
      <c r="O455" s="75"/>
      <c r="P455" s="75"/>
      <c r="Q455" s="76"/>
      <c r="R455" t="s" s="77">
        <f>IF(H455="","",SUM(H455:Q455))</f>
      </c>
      <c r="S455" s="78">
        <f>IF(R455="",-5,AVERAGE((B$2-E455)/B$2*100,R455))</f>
        <v>-5</v>
      </c>
      <c r="T455" t="s" s="79">
        <f>IF(R455="","",IF(R455&gt;89,6,IF(R455&gt;79,5,IF(R455&gt;69,4,IF(R455&gt;54,3,IF(R455&gt;39,2,IF(R455&gt;29,1,0)))))))</f>
      </c>
    </row>
    <row r="456" ht="15" customHeight="1">
      <c r="A456" s="52">
        <f>A455+1</f>
        <v>445</v>
      </c>
      <c r="B456" s="53">
        <f>B455+1</f>
        <v>45201</v>
      </c>
      <c r="C456" t="s" s="80">
        <f>E455</f>
      </c>
      <c r="D456" s="54">
        <f>IF(C456="",-5,C456)</f>
        <v>-5</v>
      </c>
      <c r="E456" t="s" s="55">
        <f>IF(T456="","",IF(T456=0,C456,IF(T456=1,(C456*C$7),IF(T456=2,(C456*C$6),IF(T456=3,(C456*C$5),IF(T456=4,AVERAGE((C456*C$5),(C456*C$5),(C456*C$5),(C456*C$5),(C456-C$4)),IF(T456=5,(C456-C$4),IF(T456=6,(C456-1.5*C$4),"blue"))))))))</f>
      </c>
      <c r="F456" t="s" s="56">
        <f>IF(H456="","",IF(B$6="Dry",ROUND(E456/B$3*B$8,3)&amp;" grams",IF(B$6="Liquid",ROUND(E456/B$3*B$7,2)&amp;" ml","Error")))</f>
      </c>
      <c r="G456" t="s" s="57">
        <f>IF(T456="","",(C456-E456)/C456)</f>
      </c>
      <c r="H456" s="64"/>
      <c r="I456" s="65"/>
      <c r="J456" s="65"/>
      <c r="K456" s="65"/>
      <c r="L456" s="66"/>
      <c r="M456" s="64"/>
      <c r="N456" s="65"/>
      <c r="O456" s="65"/>
      <c r="P456" s="65"/>
      <c r="Q456" s="66"/>
      <c r="R456" t="s" s="61">
        <f>IF(H456="","",SUM(H456:Q456))</f>
      </c>
      <c r="S456" s="62">
        <f>IF(R456="",-5,AVERAGE((B$2-E456)/B$2*100,R456))</f>
        <v>-5</v>
      </c>
      <c r="T456" t="s" s="63">
        <f>IF(R456="","",IF(R456&gt;89,6,IF(R456&gt;79,5,IF(R456&gt;69,4,IF(R456&gt;54,3,IF(R456&gt;39,2,IF(R456&gt;29,1,0)))))))</f>
      </c>
    </row>
    <row r="457" ht="15" customHeight="1">
      <c r="A457" s="52">
        <f>A456+1</f>
        <v>446</v>
      </c>
      <c r="B457" s="53">
        <f>B456+1</f>
        <v>45202</v>
      </c>
      <c r="C457" t="s" s="80">
        <f>E456</f>
      </c>
      <c r="D457" s="54">
        <f>IF(C457="",-5,C457)</f>
        <v>-5</v>
      </c>
      <c r="E457" t="s" s="55">
        <f>IF(T457="","",IF(T457=0,C457,IF(T457=1,(C457*C$7),IF(T457=2,(C457*C$6),IF(T457=3,(C457*C$5),IF(T457=4,AVERAGE((C457*C$5),(C457*C$5),(C457*C$5),(C457*C$5),(C457-C$4)),IF(T457=5,(C457-C$4),IF(T457=6,(C457-1.5*C$4),"blue"))))))))</f>
      </c>
      <c r="F457" t="s" s="56">
        <f>IF(H457="","",IF(B$6="Dry",ROUND(E457/B$3*B$8,3)&amp;" grams",IF(B$6="Liquid",ROUND(E457/B$3*B$7,2)&amp;" ml","Error")))</f>
      </c>
      <c r="G457" t="s" s="57">
        <f>IF(T457="","",(C457-E457)/C457)</f>
      </c>
      <c r="H457" s="64"/>
      <c r="I457" s="65"/>
      <c r="J457" s="65"/>
      <c r="K457" s="65"/>
      <c r="L457" s="66"/>
      <c r="M457" s="64"/>
      <c r="N457" s="65"/>
      <c r="O457" s="65"/>
      <c r="P457" s="65"/>
      <c r="Q457" s="66"/>
      <c r="R457" t="s" s="61">
        <f>IF(H457="","",SUM(H457:Q457))</f>
      </c>
      <c r="S457" s="62">
        <f>IF(R457="",-5,AVERAGE((B$2-E457)/B$2*100,R457))</f>
        <v>-5</v>
      </c>
      <c r="T457" t="s" s="63">
        <f>IF(R457="","",IF(R457&gt;89,6,IF(R457&gt;79,5,IF(R457&gt;69,4,IF(R457&gt;54,3,IF(R457&gt;39,2,IF(R457&gt;29,1,0)))))))</f>
      </c>
    </row>
    <row r="458" ht="15" customHeight="1">
      <c r="A458" s="67">
        <f>A457+1</f>
        <v>447</v>
      </c>
      <c r="B458" s="68">
        <f>B457+1</f>
        <v>45203</v>
      </c>
      <c r="C458" t="s" s="69">
        <f>E457</f>
      </c>
      <c r="D458" s="70">
        <f>IF(C458="",-5,C458)</f>
        <v>-5</v>
      </c>
      <c r="E458" t="s" s="71">
        <f>IF(T458="","",IF(T458=0,C458,IF(T458=1,(C458*C$7),IF(T458=2,(C458*C$6),IF(T458=3,(C458*C$5),IF(T458=4,AVERAGE((C458*C$5),(C458*C$5),(C458*C$5),(C458*C$5),(C458-C$4)),IF(T458=5,(C458-C$4),IF(T458=6,(C458-1.5*C$4),"blue"))))))))</f>
      </c>
      <c r="F458" t="s" s="72">
        <f>IF(H458="","",IF(B$6="Dry",ROUND(E458/B$3*B$8,3)&amp;" grams",IF(B$6="Liquid",ROUND(E458/B$3*B$7,2)&amp;" ml","Error")))</f>
      </c>
      <c r="G458" t="s" s="73">
        <f>IF(T458="","",(C458-E458)/C458)</f>
      </c>
      <c r="H458" s="74"/>
      <c r="I458" s="75"/>
      <c r="J458" s="75"/>
      <c r="K458" s="75"/>
      <c r="L458" s="76"/>
      <c r="M458" s="74"/>
      <c r="N458" s="75"/>
      <c r="O458" s="75"/>
      <c r="P458" s="75"/>
      <c r="Q458" s="76"/>
      <c r="R458" t="s" s="77">
        <f>IF(H458="","",SUM(H458:Q458))</f>
      </c>
      <c r="S458" s="78">
        <f>IF(R458="",-5,AVERAGE((B$2-E458)/B$2*100,R458))</f>
        <v>-5</v>
      </c>
      <c r="T458" t="s" s="79">
        <f>IF(R458="","",IF(R458&gt;89,6,IF(R458&gt;79,5,IF(R458&gt;69,4,IF(R458&gt;54,3,IF(R458&gt;39,2,IF(R458&gt;29,1,0)))))))</f>
      </c>
    </row>
    <row r="459" ht="15" customHeight="1">
      <c r="A459" s="52">
        <f>A458+1</f>
        <v>448</v>
      </c>
      <c r="B459" s="53">
        <f>B458+1</f>
        <v>45204</v>
      </c>
      <c r="C459" t="s" s="80">
        <f>E458</f>
      </c>
      <c r="D459" s="54">
        <f>IF(C459="",-5,C459)</f>
        <v>-5</v>
      </c>
      <c r="E459" t="s" s="55">
        <f>IF(T459="","",IF(T459=0,C459,IF(T459=1,(C459*C$7),IF(T459=2,(C459*C$6),IF(T459=3,(C459*C$5),IF(T459=4,AVERAGE((C459*C$5),(C459*C$5),(C459*C$5),(C459*C$5),(C459-C$4)),IF(T459=5,(C459-C$4),IF(T459=6,(C459-1.5*C$4),"blue"))))))))</f>
      </c>
      <c r="F459" t="s" s="56">
        <f>IF(H459="","",IF(B$6="Dry",ROUND(E459/B$3*B$8,3)&amp;" grams",IF(B$6="Liquid",ROUND(E459/B$3*B$7,2)&amp;" ml","Error")))</f>
      </c>
      <c r="G459" t="s" s="57">
        <f>IF(T459="","",(C459-E459)/C459)</f>
      </c>
      <c r="H459" s="64"/>
      <c r="I459" s="65"/>
      <c r="J459" s="65"/>
      <c r="K459" s="65"/>
      <c r="L459" s="66"/>
      <c r="M459" s="64"/>
      <c r="N459" s="65"/>
      <c r="O459" s="65"/>
      <c r="P459" s="65"/>
      <c r="Q459" s="66"/>
      <c r="R459" t="s" s="61">
        <f>IF(H459="","",SUM(H459:Q459))</f>
      </c>
      <c r="S459" s="62">
        <f>IF(R459="",-5,AVERAGE((B$2-E459)/B$2*100,R459))</f>
        <v>-5</v>
      </c>
      <c r="T459" t="s" s="63">
        <f>IF(R459="","",IF(R459&gt;89,6,IF(R459&gt;79,5,IF(R459&gt;69,4,IF(R459&gt;54,3,IF(R459&gt;39,2,IF(R459&gt;29,1,0)))))))</f>
      </c>
    </row>
    <row r="460" ht="15" customHeight="1">
      <c r="A460" s="52">
        <f>A459+1</f>
        <v>449</v>
      </c>
      <c r="B460" s="53">
        <f>B459+1</f>
        <v>45205</v>
      </c>
      <c r="C460" t="s" s="80">
        <f>E459</f>
      </c>
      <c r="D460" s="54">
        <f>IF(C460="",-5,C460)</f>
        <v>-5</v>
      </c>
      <c r="E460" t="s" s="55">
        <f>IF(T460="","",IF(T460=0,C460,IF(T460=1,(C460*C$7),IF(T460=2,(C460*C$6),IF(T460=3,(C460*C$5),IF(T460=4,AVERAGE((C460*C$5),(C460*C$5),(C460*C$5),(C460*C$5),(C460-C$4)),IF(T460=5,(C460-C$4),IF(T460=6,(C460-1.5*C$4),"blue"))))))))</f>
      </c>
      <c r="F460" t="s" s="56">
        <f>IF(H460="","",IF(B$6="Dry",ROUND(E460/B$3*B$8,3)&amp;" grams",IF(B$6="Liquid",ROUND(E460/B$3*B$7,2)&amp;" ml","Error")))</f>
      </c>
      <c r="G460" t="s" s="57">
        <f>IF(T460="","",(C460-E460)/C460)</f>
      </c>
      <c r="H460" s="64"/>
      <c r="I460" s="65"/>
      <c r="J460" s="65"/>
      <c r="K460" s="65"/>
      <c r="L460" s="66"/>
      <c r="M460" s="64"/>
      <c r="N460" s="65"/>
      <c r="O460" s="65"/>
      <c r="P460" s="65"/>
      <c r="Q460" s="66"/>
      <c r="R460" t="s" s="61">
        <f>IF(H460="","",SUM(H460:Q460))</f>
      </c>
      <c r="S460" s="62">
        <f>IF(R460="",-5,AVERAGE((B$2-E460)/B$2*100,R460))</f>
        <v>-5</v>
      </c>
      <c r="T460" t="s" s="63">
        <f>IF(R460="","",IF(R460&gt;89,6,IF(R460&gt;79,5,IF(R460&gt;69,4,IF(R460&gt;54,3,IF(R460&gt;39,2,IF(R460&gt;29,1,0)))))))</f>
      </c>
    </row>
    <row r="461" ht="15" customHeight="1">
      <c r="A461" s="67">
        <f>A460+1</f>
        <v>450</v>
      </c>
      <c r="B461" s="68">
        <f>B460+1</f>
        <v>45206</v>
      </c>
      <c r="C461" t="s" s="69">
        <f>E460</f>
      </c>
      <c r="D461" s="70">
        <f>IF(C461="",-5,C461)</f>
        <v>-5</v>
      </c>
      <c r="E461" t="s" s="71">
        <f>IF(T461="","",IF(T461=0,C461,IF(T461=1,(C461*C$7),IF(T461=2,(C461*C$6),IF(T461=3,(C461*C$5),IF(T461=4,AVERAGE((C461*C$5),(C461*C$5),(C461*C$5),(C461*C$5),(C461-C$4)),IF(T461=5,(C461-C$4),IF(T461=6,(C461-1.5*C$4),"blue"))))))))</f>
      </c>
      <c r="F461" t="s" s="72">
        <f>IF(H461="","",IF(B$6="Dry",ROUND(E461/B$3*B$8,3)&amp;" grams",IF(B$6="Liquid",ROUND(E461/B$3*B$7,2)&amp;" ml","Error")))</f>
      </c>
      <c r="G461" t="s" s="73">
        <f>IF(T461="","",(C461-E461)/C461)</f>
      </c>
      <c r="H461" s="74"/>
      <c r="I461" s="75"/>
      <c r="J461" s="75"/>
      <c r="K461" s="75"/>
      <c r="L461" s="76"/>
      <c r="M461" s="74"/>
      <c r="N461" s="75"/>
      <c r="O461" s="75"/>
      <c r="P461" s="75"/>
      <c r="Q461" s="76"/>
      <c r="R461" t="s" s="77">
        <f>IF(H461="","",SUM(H461:Q461))</f>
      </c>
      <c r="S461" s="78">
        <f>IF(R461="",-5,AVERAGE((B$2-E461)/B$2*100,R461))</f>
        <v>-5</v>
      </c>
      <c r="T461" t="s" s="79">
        <f>IF(R461="","",IF(R461&gt;89,6,IF(R461&gt;79,5,IF(R461&gt;69,4,IF(R461&gt;54,3,IF(R461&gt;39,2,IF(R461&gt;29,1,0)))))))</f>
      </c>
    </row>
    <row r="462" ht="15" customHeight="1">
      <c r="A462" s="52">
        <f>A461+1</f>
        <v>451</v>
      </c>
      <c r="B462" s="53">
        <f>B461+1</f>
        <v>45207</v>
      </c>
      <c r="C462" t="s" s="80">
        <f>E461</f>
      </c>
      <c r="D462" s="54">
        <f>IF(C462="",-5,C462)</f>
        <v>-5</v>
      </c>
      <c r="E462" t="s" s="55">
        <f>IF(T462="","",IF(T462=0,C462,IF(T462=1,(C462*C$7),IF(T462=2,(C462*C$6),IF(T462=3,(C462*C$5),IF(T462=4,AVERAGE((C462*C$5),(C462*C$5),(C462*C$5),(C462*C$5),(C462-C$4)),IF(T462=5,(C462-C$4),IF(T462=6,(C462-1.5*C$4),"blue"))))))))</f>
      </c>
      <c r="F462" t="s" s="56">
        <f>IF(H462="","",IF(B$6="Dry",ROUND(E462/B$3*B$8,3)&amp;" grams",IF(B$6="Liquid",ROUND(E462/B$3*B$7,2)&amp;" ml","Error")))</f>
      </c>
      <c r="G462" t="s" s="57">
        <f>IF(T462="","",(C462-E462)/C462)</f>
      </c>
      <c r="H462" s="64"/>
      <c r="I462" s="65"/>
      <c r="J462" s="65"/>
      <c r="K462" s="65"/>
      <c r="L462" s="66"/>
      <c r="M462" s="64"/>
      <c r="N462" s="65"/>
      <c r="O462" s="65"/>
      <c r="P462" s="65"/>
      <c r="Q462" s="66"/>
      <c r="R462" t="s" s="61">
        <f>IF(H462="","",SUM(H462:Q462))</f>
      </c>
      <c r="S462" s="62">
        <f>IF(R462="",-5,AVERAGE((B$2-E462)/B$2*100,R462))</f>
        <v>-5</v>
      </c>
      <c r="T462" t="s" s="63">
        <f>IF(R462="","",IF(R462&gt;89,6,IF(R462&gt;79,5,IF(R462&gt;69,4,IF(R462&gt;54,3,IF(R462&gt;39,2,IF(R462&gt;29,1,0)))))))</f>
      </c>
    </row>
    <row r="463" ht="15" customHeight="1">
      <c r="A463" s="52">
        <f>A462+1</f>
        <v>452</v>
      </c>
      <c r="B463" s="53">
        <f>B462+1</f>
        <v>45208</v>
      </c>
      <c r="C463" t="s" s="80">
        <f>E462</f>
      </c>
      <c r="D463" s="54">
        <f>IF(C463="",-5,C463)</f>
        <v>-5</v>
      </c>
      <c r="E463" t="s" s="55">
        <f>IF(T463="","",IF(T463=0,C463,IF(T463=1,(C463*C$7),IF(T463=2,(C463*C$6),IF(T463=3,(C463*C$5),IF(T463=4,AVERAGE((C463*C$5),(C463*C$5),(C463*C$5),(C463*C$5),(C463-C$4)),IF(T463=5,(C463-C$4),IF(T463=6,(C463-1.5*C$4),"blue"))))))))</f>
      </c>
      <c r="F463" t="s" s="56">
        <f>IF(H463="","",IF(B$6="Dry",ROUND(E463/B$3*B$8,3)&amp;" grams",IF(B$6="Liquid",ROUND(E463/B$3*B$7,2)&amp;" ml","Error")))</f>
      </c>
      <c r="G463" t="s" s="57">
        <f>IF(T463="","",(C463-E463)/C463)</f>
      </c>
      <c r="H463" s="64"/>
      <c r="I463" s="65"/>
      <c r="J463" s="65"/>
      <c r="K463" s="65"/>
      <c r="L463" s="66"/>
      <c r="M463" s="64"/>
      <c r="N463" s="65"/>
      <c r="O463" s="65"/>
      <c r="P463" s="65"/>
      <c r="Q463" s="66"/>
      <c r="R463" t="s" s="61">
        <f>IF(H463="","",SUM(H463:Q463))</f>
      </c>
      <c r="S463" s="62">
        <f>IF(R463="",-5,AVERAGE((B$2-E463)/B$2*100,R463))</f>
        <v>-5</v>
      </c>
      <c r="T463" t="s" s="63">
        <f>IF(R463="","",IF(R463&gt;89,6,IF(R463&gt;79,5,IF(R463&gt;69,4,IF(R463&gt;54,3,IF(R463&gt;39,2,IF(R463&gt;29,1,0)))))))</f>
      </c>
    </row>
    <row r="464" ht="15" customHeight="1">
      <c r="A464" s="67">
        <f>A463+1</f>
        <v>453</v>
      </c>
      <c r="B464" s="68">
        <f>B463+1</f>
        <v>45209</v>
      </c>
      <c r="C464" t="s" s="69">
        <f>E463</f>
      </c>
      <c r="D464" s="70">
        <f>IF(C464="",-5,C464)</f>
        <v>-5</v>
      </c>
      <c r="E464" t="s" s="71">
        <f>IF(T464="","",IF(T464=0,C464,IF(T464=1,(C464*C$7),IF(T464=2,(C464*C$6),IF(T464=3,(C464*C$5),IF(T464=4,AVERAGE((C464*C$5),(C464*C$5),(C464*C$5),(C464*C$5),(C464-C$4)),IF(T464=5,(C464-C$4),IF(T464=6,(C464-1.5*C$4),"blue"))))))))</f>
      </c>
      <c r="F464" t="s" s="72">
        <f>IF(H464="","",IF(B$6="Dry",ROUND(E464/B$3*B$8,3)&amp;" grams",IF(B$6="Liquid",ROUND(E464/B$3*B$7,2)&amp;" ml","Error")))</f>
      </c>
      <c r="G464" t="s" s="73">
        <f>IF(T464="","",(C464-E464)/C464)</f>
      </c>
      <c r="H464" s="74"/>
      <c r="I464" s="75"/>
      <c r="J464" s="75"/>
      <c r="K464" s="75"/>
      <c r="L464" s="76"/>
      <c r="M464" s="74"/>
      <c r="N464" s="75"/>
      <c r="O464" s="75"/>
      <c r="P464" s="75"/>
      <c r="Q464" s="76"/>
      <c r="R464" t="s" s="77">
        <f>IF(H464="","",SUM(H464:Q464))</f>
      </c>
      <c r="S464" s="78">
        <f>IF(R464="",-5,AVERAGE((B$2-E464)/B$2*100,R464))</f>
        <v>-5</v>
      </c>
      <c r="T464" t="s" s="79">
        <f>IF(R464="","",IF(R464&gt;89,6,IF(R464&gt;79,5,IF(R464&gt;69,4,IF(R464&gt;54,3,IF(R464&gt;39,2,IF(R464&gt;29,1,0)))))))</f>
      </c>
    </row>
    <row r="465" ht="15" customHeight="1">
      <c r="A465" s="52">
        <f>A464+1</f>
        <v>454</v>
      </c>
      <c r="B465" s="53">
        <f>B464+1</f>
        <v>45210</v>
      </c>
      <c r="C465" t="s" s="80">
        <f>E464</f>
      </c>
      <c r="D465" s="54">
        <f>IF(C465="",-5,C465)</f>
        <v>-5</v>
      </c>
      <c r="E465" t="s" s="55">
        <f>IF(T465="","",IF(T465=0,C465,IF(T465=1,(C465*C$7),IF(T465=2,(C465*C$6),IF(T465=3,(C465*C$5),IF(T465=4,AVERAGE((C465*C$5),(C465*C$5),(C465*C$5),(C465*C$5),(C465-C$4)),IF(T465=5,(C465-C$4),IF(T465=6,(C465-1.5*C$4),"blue"))))))))</f>
      </c>
      <c r="F465" t="s" s="56">
        <f>IF(H465="","",IF(B$6="Dry",ROUND(E465/B$3*B$8,3)&amp;" grams",IF(B$6="Liquid",ROUND(E465/B$3*B$7,2)&amp;" ml","Error")))</f>
      </c>
      <c r="G465" t="s" s="57">
        <f>IF(T465="","",(C465-E465)/C465)</f>
      </c>
      <c r="H465" s="64"/>
      <c r="I465" s="65"/>
      <c r="J465" s="65"/>
      <c r="K465" s="65"/>
      <c r="L465" s="66"/>
      <c r="M465" s="64"/>
      <c r="N465" s="65"/>
      <c r="O465" s="65"/>
      <c r="P465" s="65"/>
      <c r="Q465" s="66"/>
      <c r="R465" t="s" s="61">
        <f>IF(H465="","",SUM(H465:Q465))</f>
      </c>
      <c r="S465" s="62">
        <f>IF(R465="",-5,AVERAGE((B$2-E465)/B$2*100,R465))</f>
        <v>-5</v>
      </c>
      <c r="T465" t="s" s="63">
        <f>IF(R465="","",IF(R465&gt;89,6,IF(R465&gt;79,5,IF(R465&gt;69,4,IF(R465&gt;54,3,IF(R465&gt;39,2,IF(R465&gt;29,1,0)))))))</f>
      </c>
    </row>
    <row r="466" ht="15" customHeight="1">
      <c r="A466" s="52">
        <f>A465+1</f>
        <v>455</v>
      </c>
      <c r="B466" s="53">
        <f>B465+1</f>
        <v>45211</v>
      </c>
      <c r="C466" t="s" s="80">
        <f>E465</f>
      </c>
      <c r="D466" s="54">
        <f>IF(C466="",-5,C466)</f>
        <v>-5</v>
      </c>
      <c r="E466" t="s" s="55">
        <f>IF(T466="","",IF(T466=0,C466,IF(T466=1,(C466*C$7),IF(T466=2,(C466*C$6),IF(T466=3,(C466*C$5),IF(T466=4,AVERAGE((C466*C$5),(C466*C$5),(C466*C$5),(C466*C$5),(C466-C$4)),IF(T466=5,(C466-C$4),IF(T466=6,(C466-1.5*C$4),"blue"))))))))</f>
      </c>
      <c r="F466" t="s" s="56">
        <f>IF(H466="","",IF(B$6="Dry",ROUND(E466/B$3*B$8,3)&amp;" grams",IF(B$6="Liquid",ROUND(E466/B$3*B$7,2)&amp;" ml","Error")))</f>
      </c>
      <c r="G466" t="s" s="57">
        <f>IF(T466="","",(C466-E466)/C466)</f>
      </c>
      <c r="H466" s="64"/>
      <c r="I466" s="65"/>
      <c r="J466" s="65"/>
      <c r="K466" s="65"/>
      <c r="L466" s="66"/>
      <c r="M466" s="64"/>
      <c r="N466" s="65"/>
      <c r="O466" s="65"/>
      <c r="P466" s="65"/>
      <c r="Q466" s="66"/>
      <c r="R466" t="s" s="61">
        <f>IF(H466="","",SUM(H466:Q466))</f>
      </c>
      <c r="S466" s="62">
        <f>IF(R466="",-5,AVERAGE((B$2-E466)/B$2*100,R466))</f>
        <v>-5</v>
      </c>
      <c r="T466" t="s" s="63">
        <f>IF(R466="","",IF(R466&gt;89,6,IF(R466&gt;79,5,IF(R466&gt;69,4,IF(R466&gt;54,3,IF(R466&gt;39,2,IF(R466&gt;29,1,0)))))))</f>
      </c>
    </row>
    <row r="467" ht="15" customHeight="1">
      <c r="A467" s="67">
        <f>A466+1</f>
        <v>456</v>
      </c>
      <c r="B467" s="68">
        <f>B466+1</f>
        <v>45212</v>
      </c>
      <c r="C467" t="s" s="69">
        <f>E466</f>
      </c>
      <c r="D467" s="70">
        <f>IF(C467="",-5,C467)</f>
        <v>-5</v>
      </c>
      <c r="E467" t="s" s="71">
        <f>IF(T467="","",IF(T467=0,C467,IF(T467=1,(C467*C$7),IF(T467=2,(C467*C$6),IF(T467=3,(C467*C$5),IF(T467=4,AVERAGE((C467*C$5),(C467*C$5),(C467*C$5),(C467*C$5),(C467-C$4)),IF(T467=5,(C467-C$4),IF(T467=6,(C467-1.5*C$4),"blue"))))))))</f>
      </c>
      <c r="F467" t="s" s="72">
        <f>IF(H467="","",IF(B$6="Dry",ROUND(E467/B$3*B$8,3)&amp;" grams",IF(B$6="Liquid",ROUND(E467/B$3*B$7,2)&amp;" ml","Error")))</f>
      </c>
      <c r="G467" t="s" s="73">
        <f>IF(T467="","",(C467-E467)/C467)</f>
      </c>
      <c r="H467" s="74"/>
      <c r="I467" s="75"/>
      <c r="J467" s="75"/>
      <c r="K467" s="75"/>
      <c r="L467" s="76"/>
      <c r="M467" s="74"/>
      <c r="N467" s="75"/>
      <c r="O467" s="75"/>
      <c r="P467" s="75"/>
      <c r="Q467" s="76"/>
      <c r="R467" t="s" s="77">
        <f>IF(H467="","",SUM(H467:Q467))</f>
      </c>
      <c r="S467" s="78">
        <f>IF(R467="",-5,AVERAGE((B$2-E467)/B$2*100,R467))</f>
        <v>-5</v>
      </c>
      <c r="T467" t="s" s="79">
        <f>IF(R467="","",IF(R467&gt;89,6,IF(R467&gt;79,5,IF(R467&gt;69,4,IF(R467&gt;54,3,IF(R467&gt;39,2,IF(R467&gt;29,1,0)))))))</f>
      </c>
    </row>
    <row r="468" ht="15" customHeight="1">
      <c r="A468" s="52">
        <f>A467+1</f>
        <v>457</v>
      </c>
      <c r="B468" s="53">
        <f>B467+1</f>
        <v>45213</v>
      </c>
      <c r="C468" t="s" s="80">
        <f>E467</f>
      </c>
      <c r="D468" s="54">
        <f>IF(C468="",-5,C468)</f>
        <v>-5</v>
      </c>
      <c r="E468" t="s" s="55">
        <f>IF(T468="","",IF(T468=0,C468,IF(T468=1,(C468*C$7),IF(T468=2,(C468*C$6),IF(T468=3,(C468*C$5),IF(T468=4,AVERAGE((C468*C$5),(C468*C$5),(C468*C$5),(C468*C$5),(C468-C$4)),IF(T468=5,(C468-C$4),IF(T468=6,(C468-1.5*C$4),"blue"))))))))</f>
      </c>
      <c r="F468" t="s" s="56">
        <f>IF(H468="","",IF(B$6="Dry",ROUND(E468/B$3*B$8,3)&amp;" grams",IF(B$6="Liquid",ROUND(E468/B$3*B$7,2)&amp;" ml","Error")))</f>
      </c>
      <c r="G468" t="s" s="57">
        <f>IF(T468="","",(C468-E468)/C468)</f>
      </c>
      <c r="H468" s="64"/>
      <c r="I468" s="65"/>
      <c r="J468" s="65"/>
      <c r="K468" s="65"/>
      <c r="L468" s="66"/>
      <c r="M468" s="64"/>
      <c r="N468" s="65"/>
      <c r="O468" s="65"/>
      <c r="P468" s="65"/>
      <c r="Q468" s="66"/>
      <c r="R468" t="s" s="61">
        <f>IF(H468="","",SUM(H468:Q468))</f>
      </c>
      <c r="S468" s="62">
        <f>IF(R468="",-5,AVERAGE((B$2-E468)/B$2*100,R468))</f>
        <v>-5</v>
      </c>
      <c r="T468" t="s" s="63">
        <f>IF(R468="","",IF(R468&gt;89,6,IF(R468&gt;79,5,IF(R468&gt;69,4,IF(R468&gt;54,3,IF(R468&gt;39,2,IF(R468&gt;29,1,0)))))))</f>
      </c>
    </row>
    <row r="469" ht="15" customHeight="1">
      <c r="A469" s="52">
        <f>A468+1</f>
        <v>458</v>
      </c>
      <c r="B469" s="53">
        <f>B468+1</f>
        <v>45214</v>
      </c>
      <c r="C469" t="s" s="80">
        <f>E468</f>
      </c>
      <c r="D469" s="54">
        <f>IF(C469="",-5,C469)</f>
        <v>-5</v>
      </c>
      <c r="E469" t="s" s="55">
        <f>IF(T469="","",IF(T469=0,C469,IF(T469=1,(C469*C$7),IF(T469=2,(C469*C$6),IF(T469=3,(C469*C$5),IF(T469=4,AVERAGE((C469*C$5),(C469*C$5),(C469*C$5),(C469*C$5),(C469-C$4)),IF(T469=5,(C469-C$4),IF(T469=6,(C469-1.5*C$4),"blue"))))))))</f>
      </c>
      <c r="F469" t="s" s="56">
        <f>IF(H469="","",IF(B$6="Dry",ROUND(E469/B$3*B$8,3)&amp;" grams",IF(B$6="Liquid",ROUND(E469/B$3*B$7,2)&amp;" ml","Error")))</f>
      </c>
      <c r="G469" t="s" s="57">
        <f>IF(T469="","",(C469-E469)/C469)</f>
      </c>
      <c r="H469" s="64"/>
      <c r="I469" s="65"/>
      <c r="J469" s="65"/>
      <c r="K469" s="65"/>
      <c r="L469" s="66"/>
      <c r="M469" s="64"/>
      <c r="N469" s="65"/>
      <c r="O469" s="65"/>
      <c r="P469" s="65"/>
      <c r="Q469" s="66"/>
      <c r="R469" t="s" s="61">
        <f>IF(H469="","",SUM(H469:Q469))</f>
      </c>
      <c r="S469" s="62">
        <f>IF(R469="",-5,AVERAGE((B$2-E469)/B$2*100,R469))</f>
        <v>-5</v>
      </c>
      <c r="T469" t="s" s="63">
        <f>IF(R469="","",IF(R469&gt;89,6,IF(R469&gt;79,5,IF(R469&gt;69,4,IF(R469&gt;54,3,IF(R469&gt;39,2,IF(R469&gt;29,1,0)))))))</f>
      </c>
    </row>
    <row r="470" ht="15" customHeight="1">
      <c r="A470" s="67">
        <f>A469+1</f>
        <v>459</v>
      </c>
      <c r="B470" s="68">
        <f>B469+1</f>
        <v>45215</v>
      </c>
      <c r="C470" t="s" s="69">
        <f>E469</f>
      </c>
      <c r="D470" s="70">
        <f>IF(C470="",-5,C470)</f>
        <v>-5</v>
      </c>
      <c r="E470" t="s" s="71">
        <f>IF(T470="","",IF(T470=0,C470,IF(T470=1,(C470*C$7),IF(T470=2,(C470*C$6),IF(T470=3,(C470*C$5),IF(T470=4,AVERAGE((C470*C$5),(C470*C$5),(C470*C$5),(C470*C$5),(C470-C$4)),IF(T470=5,(C470-C$4),IF(T470=6,(C470-1.5*C$4),"blue"))))))))</f>
      </c>
      <c r="F470" t="s" s="72">
        <f>IF(H470="","",IF(B$6="Dry",ROUND(E470/B$3*B$8,3)&amp;" grams",IF(B$6="Liquid",ROUND(E470/B$3*B$7,2)&amp;" ml","Error")))</f>
      </c>
      <c r="G470" t="s" s="73">
        <f>IF(T470="","",(C470-E470)/C470)</f>
      </c>
      <c r="H470" s="74"/>
      <c r="I470" s="75"/>
      <c r="J470" s="75"/>
      <c r="K470" s="75"/>
      <c r="L470" s="76"/>
      <c r="M470" s="74"/>
      <c r="N470" s="75"/>
      <c r="O470" s="75"/>
      <c r="P470" s="75"/>
      <c r="Q470" s="76"/>
      <c r="R470" t="s" s="77">
        <f>IF(H470="","",SUM(H470:Q470))</f>
      </c>
      <c r="S470" s="78">
        <f>IF(R470="",-5,AVERAGE((B$2-E470)/B$2*100,R470))</f>
        <v>-5</v>
      </c>
      <c r="T470" t="s" s="79">
        <f>IF(R470="","",IF(R470&gt;89,6,IF(R470&gt;79,5,IF(R470&gt;69,4,IF(R470&gt;54,3,IF(R470&gt;39,2,IF(R470&gt;29,1,0)))))))</f>
      </c>
    </row>
    <row r="471" ht="15" customHeight="1">
      <c r="A471" s="52">
        <f>A470+1</f>
        <v>460</v>
      </c>
      <c r="B471" s="53">
        <f>B470+1</f>
        <v>45216</v>
      </c>
      <c r="C471" t="s" s="80">
        <f>E470</f>
      </c>
      <c r="D471" s="54">
        <f>IF(C471="",-5,C471)</f>
        <v>-5</v>
      </c>
      <c r="E471" t="s" s="55">
        <f>IF(T471="","",IF(T471=0,C471,IF(T471=1,(C471*C$7),IF(T471=2,(C471*C$6),IF(T471=3,(C471*C$5),IF(T471=4,AVERAGE((C471*C$5),(C471*C$5),(C471*C$5),(C471*C$5),(C471-C$4)),IF(T471=5,(C471-C$4),IF(T471=6,(C471-1.5*C$4),"blue"))))))))</f>
      </c>
      <c r="F471" t="s" s="56">
        <f>IF(H471="","",IF(B$6="Dry",ROUND(E471/B$3*B$8,3)&amp;" grams",IF(B$6="Liquid",ROUND(E471/B$3*B$7,2)&amp;" ml","Error")))</f>
      </c>
      <c r="G471" t="s" s="57">
        <f>IF(T471="","",(C471-E471)/C471)</f>
      </c>
      <c r="H471" s="64"/>
      <c r="I471" s="65"/>
      <c r="J471" s="65"/>
      <c r="K471" s="65"/>
      <c r="L471" s="66"/>
      <c r="M471" s="64"/>
      <c r="N471" s="65"/>
      <c r="O471" s="65"/>
      <c r="P471" s="65"/>
      <c r="Q471" s="66"/>
      <c r="R471" t="s" s="61">
        <f>IF(H471="","",SUM(H471:Q471))</f>
      </c>
      <c r="S471" s="62">
        <f>IF(R471="",-5,AVERAGE((B$2-E471)/B$2*100,R471))</f>
        <v>-5</v>
      </c>
      <c r="T471" t="s" s="63">
        <f>IF(R471="","",IF(R471&gt;89,6,IF(R471&gt;79,5,IF(R471&gt;69,4,IF(R471&gt;54,3,IF(R471&gt;39,2,IF(R471&gt;29,1,0)))))))</f>
      </c>
    </row>
    <row r="472" ht="15" customHeight="1">
      <c r="A472" s="52">
        <f>A471+1</f>
        <v>461</v>
      </c>
      <c r="B472" s="53">
        <f>B471+1</f>
        <v>45217</v>
      </c>
      <c r="C472" t="s" s="80">
        <f>E471</f>
      </c>
      <c r="D472" s="54">
        <f>IF(C472="",-5,C472)</f>
        <v>-5</v>
      </c>
      <c r="E472" t="s" s="55">
        <f>IF(T472="","",IF(T472=0,C472,IF(T472=1,(C472*C$7),IF(T472=2,(C472*C$6),IF(T472=3,(C472*C$5),IF(T472=4,AVERAGE((C472*C$5),(C472*C$5),(C472*C$5),(C472*C$5),(C472-C$4)),IF(T472=5,(C472-C$4),IF(T472=6,(C472-1.5*C$4),"blue"))))))))</f>
      </c>
      <c r="F472" t="s" s="56">
        <f>IF(H472="","",IF(B$6="Dry",ROUND(E472/B$3*B$8,3)&amp;" grams",IF(B$6="Liquid",ROUND(E472/B$3*B$7,2)&amp;" ml","Error")))</f>
      </c>
      <c r="G472" t="s" s="57">
        <f>IF(T472="","",(C472-E472)/C472)</f>
      </c>
      <c r="H472" s="64"/>
      <c r="I472" s="65"/>
      <c r="J472" s="65"/>
      <c r="K472" s="65"/>
      <c r="L472" s="66"/>
      <c r="M472" s="64"/>
      <c r="N472" s="65"/>
      <c r="O472" s="65"/>
      <c r="P472" s="65"/>
      <c r="Q472" s="66"/>
      <c r="R472" t="s" s="61">
        <f>IF(H472="","",SUM(H472:Q472))</f>
      </c>
      <c r="S472" s="62">
        <f>IF(R472="",-5,AVERAGE((B$2-E472)/B$2*100,R472))</f>
        <v>-5</v>
      </c>
      <c r="T472" t="s" s="63">
        <f>IF(R472="","",IF(R472&gt;89,6,IF(R472&gt;79,5,IF(R472&gt;69,4,IF(R472&gt;54,3,IF(R472&gt;39,2,IF(R472&gt;29,1,0)))))))</f>
      </c>
    </row>
    <row r="473" ht="15" customHeight="1">
      <c r="A473" s="67">
        <f>A472+1</f>
        <v>462</v>
      </c>
      <c r="B473" s="68">
        <f>B472+1</f>
        <v>45218</v>
      </c>
      <c r="C473" t="s" s="69">
        <f>E472</f>
      </c>
      <c r="D473" s="70">
        <f>IF(C473="",-5,C473)</f>
        <v>-5</v>
      </c>
      <c r="E473" t="s" s="71">
        <f>IF(T473="","",IF(T473=0,C473,IF(T473=1,(C473*C$7),IF(T473=2,(C473*C$6),IF(T473=3,(C473*C$5),IF(T473=4,AVERAGE((C473*C$5),(C473*C$5),(C473*C$5),(C473*C$5),(C473-C$4)),IF(T473=5,(C473-C$4),IF(T473=6,(C473-1.5*C$4),"blue"))))))))</f>
      </c>
      <c r="F473" t="s" s="72">
        <f>IF(H473="","",IF(B$6="Dry",ROUND(E473/B$3*B$8,3)&amp;" grams",IF(B$6="Liquid",ROUND(E473/B$3*B$7,2)&amp;" ml","Error")))</f>
      </c>
      <c r="G473" t="s" s="73">
        <f>IF(T473="","",(C473-E473)/C473)</f>
      </c>
      <c r="H473" s="74"/>
      <c r="I473" s="75"/>
      <c r="J473" s="75"/>
      <c r="K473" s="75"/>
      <c r="L473" s="76"/>
      <c r="M473" s="74"/>
      <c r="N473" s="75"/>
      <c r="O473" s="75"/>
      <c r="P473" s="75"/>
      <c r="Q473" s="76"/>
      <c r="R473" t="s" s="77">
        <f>IF(H473="","",SUM(H473:Q473))</f>
      </c>
      <c r="S473" s="78">
        <f>IF(R473="",-5,AVERAGE((B$2-E473)/B$2*100,R473))</f>
        <v>-5</v>
      </c>
      <c r="T473" t="s" s="79">
        <f>IF(R473="","",IF(R473&gt;89,6,IF(R473&gt;79,5,IF(R473&gt;69,4,IF(R473&gt;54,3,IF(R473&gt;39,2,IF(R473&gt;29,1,0)))))))</f>
      </c>
    </row>
    <row r="474" ht="15" customHeight="1">
      <c r="A474" s="52">
        <f>A473+1</f>
        <v>463</v>
      </c>
      <c r="B474" s="53">
        <f>B473+1</f>
        <v>45219</v>
      </c>
      <c r="C474" t="s" s="80">
        <f>E473</f>
      </c>
      <c r="D474" s="54">
        <f>IF(C474="",-5,C474)</f>
        <v>-5</v>
      </c>
      <c r="E474" t="s" s="55">
        <f>IF(T474="","",IF(T474=0,C474,IF(T474=1,(C474*C$7),IF(T474=2,(C474*C$6),IF(T474=3,(C474*C$5),IF(T474=4,AVERAGE((C474*C$5),(C474*C$5),(C474*C$5),(C474*C$5),(C474-C$4)),IF(T474=5,(C474-C$4),IF(T474=6,(C474-1.5*C$4),"blue"))))))))</f>
      </c>
      <c r="F474" t="s" s="56">
        <f>IF(H474="","",IF(B$6="Dry",ROUND(E474/B$3*B$8,3)&amp;" grams",IF(B$6="Liquid",ROUND(E474/B$3*B$7,2)&amp;" ml","Error")))</f>
      </c>
      <c r="G474" t="s" s="57">
        <f>IF(T474="","",(C474-E474)/C474)</f>
      </c>
      <c r="H474" s="64"/>
      <c r="I474" s="65"/>
      <c r="J474" s="65"/>
      <c r="K474" s="65"/>
      <c r="L474" s="66"/>
      <c r="M474" s="64"/>
      <c r="N474" s="65"/>
      <c r="O474" s="65"/>
      <c r="P474" s="65"/>
      <c r="Q474" s="66"/>
      <c r="R474" t="s" s="61">
        <f>IF(H474="","",SUM(H474:Q474))</f>
      </c>
      <c r="S474" s="62">
        <f>IF(R474="",-5,AVERAGE((B$2-E474)/B$2*100,R474))</f>
        <v>-5</v>
      </c>
      <c r="T474" t="s" s="63">
        <f>IF(R474="","",IF(R474&gt;89,6,IF(R474&gt;79,5,IF(R474&gt;69,4,IF(R474&gt;54,3,IF(R474&gt;39,2,IF(R474&gt;29,1,0)))))))</f>
      </c>
    </row>
    <row r="475" ht="15" customHeight="1">
      <c r="A475" s="52">
        <f>A474+1</f>
        <v>464</v>
      </c>
      <c r="B475" s="53">
        <f>B474+1</f>
        <v>45220</v>
      </c>
      <c r="C475" t="s" s="80">
        <f>E474</f>
      </c>
      <c r="D475" s="54">
        <f>IF(C475="",-5,C475)</f>
        <v>-5</v>
      </c>
      <c r="E475" t="s" s="55">
        <f>IF(T475="","",IF(T475=0,C475,IF(T475=1,(C475*C$7),IF(T475=2,(C475*C$6),IF(T475=3,(C475*C$5),IF(T475=4,AVERAGE((C475*C$5),(C475*C$5),(C475*C$5),(C475*C$5),(C475-C$4)),IF(T475=5,(C475-C$4),IF(T475=6,(C475-1.5*C$4),"blue"))))))))</f>
      </c>
      <c r="F475" t="s" s="56">
        <f>IF(H475="","",IF(B$6="Dry",ROUND(E475/B$3*B$8,3)&amp;" grams",IF(B$6="Liquid",ROUND(E475/B$3*B$7,2)&amp;" ml","Error")))</f>
      </c>
      <c r="G475" t="s" s="57">
        <f>IF(T475="","",(C475-E475)/C475)</f>
      </c>
      <c r="H475" s="64"/>
      <c r="I475" s="65"/>
      <c r="J475" s="65"/>
      <c r="K475" s="65"/>
      <c r="L475" s="66"/>
      <c r="M475" s="64"/>
      <c r="N475" s="65"/>
      <c r="O475" s="65"/>
      <c r="P475" s="65"/>
      <c r="Q475" s="66"/>
      <c r="R475" t="s" s="61">
        <f>IF(H475="","",SUM(H475:Q475))</f>
      </c>
      <c r="S475" s="62">
        <f>IF(R475="",-5,AVERAGE((B$2-E475)/B$2*100,R475))</f>
        <v>-5</v>
      </c>
      <c r="T475" t="s" s="63">
        <f>IF(R475="","",IF(R475&gt;89,6,IF(R475&gt;79,5,IF(R475&gt;69,4,IF(R475&gt;54,3,IF(R475&gt;39,2,IF(R475&gt;29,1,0)))))))</f>
      </c>
    </row>
    <row r="476" ht="15" customHeight="1">
      <c r="A476" s="67">
        <f>A475+1</f>
        <v>465</v>
      </c>
      <c r="B476" s="68">
        <f>B475+1</f>
        <v>45221</v>
      </c>
      <c r="C476" t="s" s="69">
        <f>E475</f>
      </c>
      <c r="D476" s="70">
        <f>IF(C476="",-5,C476)</f>
        <v>-5</v>
      </c>
      <c r="E476" t="s" s="71">
        <f>IF(T476="","",IF(T476=0,C476,IF(T476=1,(C476*C$7),IF(T476=2,(C476*C$6),IF(T476=3,(C476*C$5),IF(T476=4,AVERAGE((C476*C$5),(C476*C$5),(C476*C$5),(C476*C$5),(C476-C$4)),IF(T476=5,(C476-C$4),IF(T476=6,(C476-1.5*C$4),"blue"))))))))</f>
      </c>
      <c r="F476" t="s" s="72">
        <f>IF(H476="","",IF(B$6="Dry",ROUND(E476/B$3*B$8,3)&amp;" grams",IF(B$6="Liquid",ROUND(E476/B$3*B$7,2)&amp;" ml","Error")))</f>
      </c>
      <c r="G476" t="s" s="73">
        <f>IF(T476="","",(C476-E476)/C476)</f>
      </c>
      <c r="H476" s="74"/>
      <c r="I476" s="75"/>
      <c r="J476" s="75"/>
      <c r="K476" s="75"/>
      <c r="L476" s="76"/>
      <c r="M476" s="74"/>
      <c r="N476" s="75"/>
      <c r="O476" s="75"/>
      <c r="P476" s="75"/>
      <c r="Q476" s="76"/>
      <c r="R476" t="s" s="77">
        <f>IF(H476="","",SUM(H476:Q476))</f>
      </c>
      <c r="S476" s="78">
        <f>IF(R476="",-5,AVERAGE((B$2-E476)/B$2*100,R476))</f>
        <v>-5</v>
      </c>
      <c r="T476" t="s" s="79">
        <f>IF(R476="","",IF(R476&gt;89,6,IF(R476&gt;79,5,IF(R476&gt;69,4,IF(R476&gt;54,3,IF(R476&gt;39,2,IF(R476&gt;29,1,0)))))))</f>
      </c>
    </row>
    <row r="477" ht="15" customHeight="1">
      <c r="A477" s="52">
        <f>A476+1</f>
        <v>466</v>
      </c>
      <c r="B477" s="53">
        <f>B476+1</f>
        <v>45222</v>
      </c>
      <c r="C477" t="s" s="80">
        <f>E476</f>
      </c>
      <c r="D477" s="54">
        <f>IF(C477="",-5,C477)</f>
        <v>-5</v>
      </c>
      <c r="E477" t="s" s="55">
        <f>IF(T477="","",IF(T477=0,C477,IF(T477=1,(C477*C$7),IF(T477=2,(C477*C$6),IF(T477=3,(C477*C$5),IF(T477=4,AVERAGE((C477*C$5),(C477*C$5),(C477*C$5),(C477*C$5),(C477-C$4)),IF(T477=5,(C477-C$4),IF(T477=6,(C477-1.5*C$4),"blue"))))))))</f>
      </c>
      <c r="F477" t="s" s="56">
        <f>IF(H477="","",IF(B$6="Dry",ROUND(E477/B$3*B$8,3)&amp;" grams",IF(B$6="Liquid",ROUND(E477/B$3*B$7,2)&amp;" ml","Error")))</f>
      </c>
      <c r="G477" t="s" s="57">
        <f>IF(T477="","",(C477-E477)/C477)</f>
      </c>
      <c r="H477" s="64"/>
      <c r="I477" s="65"/>
      <c r="J477" s="65"/>
      <c r="K477" s="65"/>
      <c r="L477" s="66"/>
      <c r="M477" s="64"/>
      <c r="N477" s="65"/>
      <c r="O477" s="65"/>
      <c r="P477" s="65"/>
      <c r="Q477" s="66"/>
      <c r="R477" t="s" s="61">
        <f>IF(H477="","",SUM(H477:Q477))</f>
      </c>
      <c r="S477" s="62">
        <f>IF(R477="",-5,AVERAGE((B$2-E477)/B$2*100,R477))</f>
        <v>-5</v>
      </c>
      <c r="T477" t="s" s="63">
        <f>IF(R477="","",IF(R477&gt;89,6,IF(R477&gt;79,5,IF(R477&gt;69,4,IF(R477&gt;54,3,IF(R477&gt;39,2,IF(R477&gt;29,1,0)))))))</f>
      </c>
    </row>
    <row r="478" ht="15" customHeight="1">
      <c r="A478" s="52">
        <f>A477+1</f>
        <v>467</v>
      </c>
      <c r="B478" s="53">
        <f>B477+1</f>
        <v>45223</v>
      </c>
      <c r="C478" t="s" s="80">
        <f>E477</f>
      </c>
      <c r="D478" s="54">
        <f>IF(C478="",-5,C478)</f>
        <v>-5</v>
      </c>
      <c r="E478" t="s" s="55">
        <f>IF(T478="","",IF(T478=0,C478,IF(T478=1,(C478*C$7),IF(T478=2,(C478*C$6),IF(T478=3,(C478*C$5),IF(T478=4,AVERAGE((C478*C$5),(C478*C$5),(C478*C$5),(C478*C$5),(C478-C$4)),IF(T478=5,(C478-C$4),IF(T478=6,(C478-1.5*C$4),"blue"))))))))</f>
      </c>
      <c r="F478" t="s" s="56">
        <f>IF(H478="","",IF(B$6="Dry",ROUND(E478/B$3*B$8,3)&amp;" grams",IF(B$6="Liquid",ROUND(E478/B$3*B$7,2)&amp;" ml","Error")))</f>
      </c>
      <c r="G478" t="s" s="57">
        <f>IF(T478="","",(C478-E478)/C478)</f>
      </c>
      <c r="H478" s="64"/>
      <c r="I478" s="65"/>
      <c r="J478" s="65"/>
      <c r="K478" s="65"/>
      <c r="L478" s="66"/>
      <c r="M478" s="64"/>
      <c r="N478" s="65"/>
      <c r="O478" s="65"/>
      <c r="P478" s="65"/>
      <c r="Q478" s="66"/>
      <c r="R478" t="s" s="61">
        <f>IF(H478="","",SUM(H478:Q478))</f>
      </c>
      <c r="S478" s="62">
        <f>IF(R478="",-5,AVERAGE((B$2-E478)/B$2*100,R478))</f>
        <v>-5</v>
      </c>
      <c r="T478" t="s" s="63">
        <f>IF(R478="","",IF(R478&gt;89,6,IF(R478&gt;79,5,IF(R478&gt;69,4,IF(R478&gt;54,3,IF(R478&gt;39,2,IF(R478&gt;29,1,0)))))))</f>
      </c>
    </row>
    <row r="479" ht="15" customHeight="1">
      <c r="A479" s="67">
        <f>A478+1</f>
        <v>468</v>
      </c>
      <c r="B479" s="68">
        <f>B478+1</f>
        <v>45224</v>
      </c>
      <c r="C479" t="s" s="69">
        <f>E478</f>
      </c>
      <c r="D479" s="70">
        <f>IF(C479="",-5,C479)</f>
        <v>-5</v>
      </c>
      <c r="E479" t="s" s="71">
        <f>IF(T479="","",IF(T479=0,C479,IF(T479=1,(C479*C$7),IF(T479=2,(C479*C$6),IF(T479=3,(C479*C$5),IF(T479=4,AVERAGE((C479*C$5),(C479*C$5),(C479*C$5),(C479*C$5),(C479-C$4)),IF(T479=5,(C479-C$4),IF(T479=6,(C479-1.5*C$4),"blue"))))))))</f>
      </c>
      <c r="F479" t="s" s="72">
        <f>IF(H479="","",IF(B$6="Dry",ROUND(E479/B$3*B$8,3)&amp;" grams",IF(B$6="Liquid",ROUND(E479/B$3*B$7,2)&amp;" ml","Error")))</f>
      </c>
      <c r="G479" t="s" s="73">
        <f>IF(T479="","",(C479-E479)/C479)</f>
      </c>
      <c r="H479" s="74"/>
      <c r="I479" s="75"/>
      <c r="J479" s="75"/>
      <c r="K479" s="75"/>
      <c r="L479" s="76"/>
      <c r="M479" s="74"/>
      <c r="N479" s="75"/>
      <c r="O479" s="75"/>
      <c r="P479" s="75"/>
      <c r="Q479" s="76"/>
      <c r="R479" t="s" s="77">
        <f>IF(H479="","",SUM(H479:Q479))</f>
      </c>
      <c r="S479" s="78">
        <f>IF(R479="",-5,AVERAGE((B$2-E479)/B$2*100,R479))</f>
        <v>-5</v>
      </c>
      <c r="T479" t="s" s="79">
        <f>IF(R479="","",IF(R479&gt;89,6,IF(R479&gt;79,5,IF(R479&gt;69,4,IF(R479&gt;54,3,IF(R479&gt;39,2,IF(R479&gt;29,1,0)))))))</f>
      </c>
    </row>
    <row r="480" ht="15" customHeight="1">
      <c r="A480" s="52">
        <f>A479+1</f>
        <v>469</v>
      </c>
      <c r="B480" s="53">
        <f>B479+1</f>
        <v>45225</v>
      </c>
      <c r="C480" t="s" s="80">
        <f>E479</f>
      </c>
      <c r="D480" s="54">
        <f>IF(C480="",-5,C480)</f>
        <v>-5</v>
      </c>
      <c r="E480" t="s" s="55">
        <f>IF(T480="","",IF(T480=0,C480,IF(T480=1,(C480*C$7),IF(T480=2,(C480*C$6),IF(T480=3,(C480*C$5),IF(T480=4,AVERAGE((C480*C$5),(C480*C$5),(C480*C$5),(C480*C$5),(C480-C$4)),IF(T480=5,(C480-C$4),IF(T480=6,(C480-1.5*C$4),"blue"))))))))</f>
      </c>
      <c r="F480" t="s" s="56">
        <f>IF(H480="","",IF(B$6="Dry",ROUND(E480/B$3*B$8,3)&amp;" grams",IF(B$6="Liquid",ROUND(E480/B$3*B$7,2)&amp;" ml","Error")))</f>
      </c>
      <c r="G480" t="s" s="57">
        <f>IF(T480="","",(C480-E480)/C480)</f>
      </c>
      <c r="H480" s="64"/>
      <c r="I480" s="65"/>
      <c r="J480" s="65"/>
      <c r="K480" s="65"/>
      <c r="L480" s="66"/>
      <c r="M480" s="64"/>
      <c r="N480" s="65"/>
      <c r="O480" s="65"/>
      <c r="P480" s="65"/>
      <c r="Q480" s="66"/>
      <c r="R480" t="s" s="61">
        <f>IF(H480="","",SUM(H480:Q480))</f>
      </c>
      <c r="S480" s="62">
        <f>IF(R480="",-5,AVERAGE((B$2-E480)/B$2*100,R480))</f>
        <v>-5</v>
      </c>
      <c r="T480" t="s" s="63">
        <f>IF(R480="","",IF(R480&gt;89,6,IF(R480&gt;79,5,IF(R480&gt;69,4,IF(R480&gt;54,3,IF(R480&gt;39,2,IF(R480&gt;29,1,0)))))))</f>
      </c>
    </row>
    <row r="481" ht="15" customHeight="1">
      <c r="A481" s="52">
        <f>A480+1</f>
        <v>470</v>
      </c>
      <c r="B481" s="53">
        <f>B480+1</f>
        <v>45226</v>
      </c>
      <c r="C481" t="s" s="80">
        <f>E480</f>
      </c>
      <c r="D481" s="54">
        <f>IF(C481="",-5,C481)</f>
        <v>-5</v>
      </c>
      <c r="E481" t="s" s="55">
        <f>IF(T481="","",IF(T481=0,C481,IF(T481=1,(C481*C$7),IF(T481=2,(C481*C$6),IF(T481=3,(C481*C$5),IF(T481=4,AVERAGE((C481*C$5),(C481*C$5),(C481*C$5),(C481*C$5),(C481-C$4)),IF(T481=5,(C481-C$4),IF(T481=6,(C481-1.5*C$4),"blue"))))))))</f>
      </c>
      <c r="F481" t="s" s="56">
        <f>IF(H481="","",IF(B$6="Dry",ROUND(E481/B$3*B$8,3)&amp;" grams",IF(B$6="Liquid",ROUND(E481/B$3*B$7,2)&amp;" ml","Error")))</f>
      </c>
      <c r="G481" t="s" s="57">
        <f>IF(T481="","",(C481-E481)/C481)</f>
      </c>
      <c r="H481" s="64"/>
      <c r="I481" s="65"/>
      <c r="J481" s="65"/>
      <c r="K481" s="65"/>
      <c r="L481" s="66"/>
      <c r="M481" s="64"/>
      <c r="N481" s="65"/>
      <c r="O481" s="65"/>
      <c r="P481" s="65"/>
      <c r="Q481" s="66"/>
      <c r="R481" t="s" s="61">
        <f>IF(H481="","",SUM(H481:Q481))</f>
      </c>
      <c r="S481" s="62">
        <f>IF(R481="",-5,AVERAGE((B$2-E481)/B$2*100,R481))</f>
        <v>-5</v>
      </c>
      <c r="T481" t="s" s="63">
        <f>IF(R481="","",IF(R481&gt;89,6,IF(R481&gt;79,5,IF(R481&gt;69,4,IF(R481&gt;54,3,IF(R481&gt;39,2,IF(R481&gt;29,1,0)))))))</f>
      </c>
    </row>
    <row r="482" ht="15" customHeight="1">
      <c r="A482" s="67">
        <f>A481+1</f>
        <v>471</v>
      </c>
      <c r="B482" s="68">
        <f>B481+1</f>
        <v>45227</v>
      </c>
      <c r="C482" t="s" s="69">
        <f>E481</f>
      </c>
      <c r="D482" s="70">
        <f>IF(C482="",-5,C482)</f>
        <v>-5</v>
      </c>
      <c r="E482" t="s" s="71">
        <f>IF(T482="","",IF(T482=0,C482,IF(T482=1,(C482*C$7),IF(T482=2,(C482*C$6),IF(T482=3,(C482*C$5),IF(T482=4,AVERAGE((C482*C$5),(C482*C$5),(C482*C$5),(C482*C$5),(C482-C$4)),IF(T482=5,(C482-C$4),IF(T482=6,(C482-1.5*C$4),"blue"))))))))</f>
      </c>
      <c r="F482" t="s" s="72">
        <f>IF(H482="","",IF(B$6="Dry",ROUND(E482/B$3*B$8,3)&amp;" grams",IF(B$6="Liquid",ROUND(E482/B$3*B$7,2)&amp;" ml","Error")))</f>
      </c>
      <c r="G482" t="s" s="73">
        <f>IF(T482="","",(C482-E482)/C482)</f>
      </c>
      <c r="H482" s="74"/>
      <c r="I482" s="75"/>
      <c r="J482" s="75"/>
      <c r="K482" s="75"/>
      <c r="L482" s="76"/>
      <c r="M482" s="74"/>
      <c r="N482" s="75"/>
      <c r="O482" s="75"/>
      <c r="P482" s="75"/>
      <c r="Q482" s="76"/>
      <c r="R482" t="s" s="77">
        <f>IF(H482="","",SUM(H482:Q482))</f>
      </c>
      <c r="S482" s="78">
        <f>IF(R482="",-5,AVERAGE((B$2-E482)/B$2*100,R482))</f>
        <v>-5</v>
      </c>
      <c r="T482" t="s" s="79">
        <f>IF(R482="","",IF(R482&gt;89,6,IF(R482&gt;79,5,IF(R482&gt;69,4,IF(R482&gt;54,3,IF(R482&gt;39,2,IF(R482&gt;29,1,0)))))))</f>
      </c>
    </row>
    <row r="483" ht="15" customHeight="1">
      <c r="A483" s="52">
        <f>A482+1</f>
        <v>472</v>
      </c>
      <c r="B483" s="53">
        <f>B482+1</f>
        <v>45228</v>
      </c>
      <c r="C483" t="s" s="80">
        <f>E482</f>
      </c>
      <c r="D483" s="54">
        <f>IF(C483="",-5,C483)</f>
        <v>-5</v>
      </c>
      <c r="E483" t="s" s="55">
        <f>IF(T483="","",IF(T483=0,C483,IF(T483=1,(C483*C$7),IF(T483=2,(C483*C$6),IF(T483=3,(C483*C$5),IF(T483=4,AVERAGE((C483*C$5),(C483*C$5),(C483*C$5),(C483*C$5),(C483-C$4)),IF(T483=5,(C483-C$4),IF(T483=6,(C483-1.5*C$4),"blue"))))))))</f>
      </c>
      <c r="F483" t="s" s="56">
        <f>IF(H483="","",IF(B$6="Dry",ROUND(E483/B$3*B$8,3)&amp;" grams",IF(B$6="Liquid",ROUND(E483/B$3*B$7,2)&amp;" ml","Error")))</f>
      </c>
      <c r="G483" t="s" s="57">
        <f>IF(T483="","",(C483-E483)/C483)</f>
      </c>
      <c r="H483" s="64"/>
      <c r="I483" s="65"/>
      <c r="J483" s="65"/>
      <c r="K483" s="65"/>
      <c r="L483" s="66"/>
      <c r="M483" s="64"/>
      <c r="N483" s="65"/>
      <c r="O483" s="65"/>
      <c r="P483" s="65"/>
      <c r="Q483" s="66"/>
      <c r="R483" t="s" s="61">
        <f>IF(H483="","",SUM(H483:Q483))</f>
      </c>
      <c r="S483" s="62">
        <f>IF(R483="",-5,AVERAGE((B$2-E483)/B$2*100,R483))</f>
        <v>-5</v>
      </c>
      <c r="T483" t="s" s="63">
        <f>IF(R483="","",IF(R483&gt;89,6,IF(R483&gt;79,5,IF(R483&gt;69,4,IF(R483&gt;54,3,IF(R483&gt;39,2,IF(R483&gt;29,1,0)))))))</f>
      </c>
    </row>
    <row r="484" ht="15" customHeight="1">
      <c r="A484" s="52">
        <f>A483+1</f>
        <v>473</v>
      </c>
      <c r="B484" s="53">
        <f>B483+1</f>
        <v>45229</v>
      </c>
      <c r="C484" t="s" s="80">
        <f>E483</f>
      </c>
      <c r="D484" s="54">
        <f>IF(C484="",-5,C484)</f>
        <v>-5</v>
      </c>
      <c r="E484" t="s" s="55">
        <f>IF(T484="","",IF(T484=0,C484,IF(T484=1,(C484*C$7),IF(T484=2,(C484*C$6),IF(T484=3,(C484*C$5),IF(T484=4,AVERAGE((C484*C$5),(C484*C$5),(C484*C$5),(C484*C$5),(C484-C$4)),IF(T484=5,(C484-C$4),IF(T484=6,(C484-1.5*C$4),"blue"))))))))</f>
      </c>
      <c r="F484" t="s" s="56">
        <f>IF(H484="","",IF(B$6="Dry",ROUND(E484/B$3*B$8,3)&amp;" grams",IF(B$6="Liquid",ROUND(E484/B$3*B$7,2)&amp;" ml","Error")))</f>
      </c>
      <c r="G484" t="s" s="57">
        <f>IF(T484="","",(C484-E484)/C484)</f>
      </c>
      <c r="H484" s="64"/>
      <c r="I484" s="65"/>
      <c r="J484" s="65"/>
      <c r="K484" s="65"/>
      <c r="L484" s="66"/>
      <c r="M484" s="64"/>
      <c r="N484" s="65"/>
      <c r="O484" s="65"/>
      <c r="P484" s="65"/>
      <c r="Q484" s="66"/>
      <c r="R484" t="s" s="61">
        <f>IF(H484="","",SUM(H484:Q484))</f>
      </c>
      <c r="S484" s="62">
        <f>IF(R484="",-5,AVERAGE((B$2-E484)/B$2*100,R484))</f>
        <v>-5</v>
      </c>
      <c r="T484" t="s" s="63">
        <f>IF(R484="","",IF(R484&gt;89,6,IF(R484&gt;79,5,IF(R484&gt;69,4,IF(R484&gt;54,3,IF(R484&gt;39,2,IF(R484&gt;29,1,0)))))))</f>
      </c>
    </row>
    <row r="485" ht="15" customHeight="1">
      <c r="A485" s="67">
        <f>A484+1</f>
        <v>474</v>
      </c>
      <c r="B485" s="68">
        <f>B484+1</f>
        <v>45230</v>
      </c>
      <c r="C485" t="s" s="69">
        <f>E484</f>
      </c>
      <c r="D485" s="70">
        <f>IF(C485="",-5,C485)</f>
        <v>-5</v>
      </c>
      <c r="E485" t="s" s="71">
        <f>IF(T485="","",IF(T485=0,C485,IF(T485=1,(C485*C$7),IF(T485=2,(C485*C$6),IF(T485=3,(C485*C$5),IF(T485=4,AVERAGE((C485*C$5),(C485*C$5),(C485*C$5),(C485*C$5),(C485-C$4)),IF(T485=5,(C485-C$4),IF(T485=6,(C485-1.5*C$4),"blue"))))))))</f>
      </c>
      <c r="F485" t="s" s="72">
        <f>IF(H485="","",IF(B$6="Dry",ROUND(E485/B$3*B$8,3)&amp;" grams",IF(B$6="Liquid",ROUND(E485/B$3*B$7,2)&amp;" ml","Error")))</f>
      </c>
      <c r="G485" t="s" s="73">
        <f>IF(T485="","",(C485-E485)/C485)</f>
      </c>
      <c r="H485" s="74"/>
      <c r="I485" s="75"/>
      <c r="J485" s="75"/>
      <c r="K485" s="75"/>
      <c r="L485" s="76"/>
      <c r="M485" s="74"/>
      <c r="N485" s="75"/>
      <c r="O485" s="75"/>
      <c r="P485" s="75"/>
      <c r="Q485" s="76"/>
      <c r="R485" t="s" s="77">
        <f>IF(H485="","",SUM(H485:Q485))</f>
      </c>
      <c r="S485" s="78">
        <f>IF(R485="",-5,AVERAGE((B$2-E485)/B$2*100,R485))</f>
        <v>-5</v>
      </c>
      <c r="T485" t="s" s="79">
        <f>IF(R485="","",IF(R485&gt;89,6,IF(R485&gt;79,5,IF(R485&gt;69,4,IF(R485&gt;54,3,IF(R485&gt;39,2,IF(R485&gt;29,1,0)))))))</f>
      </c>
    </row>
    <row r="486" ht="15" customHeight="1">
      <c r="A486" s="52">
        <f>A485+1</f>
        <v>475</v>
      </c>
      <c r="B486" s="53">
        <f>B485+1</f>
        <v>45231</v>
      </c>
      <c r="C486" t="s" s="80">
        <f>E485</f>
      </c>
      <c r="D486" s="54">
        <f>IF(C486="",-5,C486)</f>
        <v>-5</v>
      </c>
      <c r="E486" t="s" s="55">
        <f>IF(T486="","",IF(T486=0,C486,IF(T486=1,(C486*C$7),IF(T486=2,(C486*C$6),IF(T486=3,(C486*C$5),IF(T486=4,AVERAGE((C486*C$5),(C486*C$5),(C486*C$5),(C486*C$5),(C486-C$4)),IF(T486=5,(C486-C$4),IF(T486=6,(C486-1.5*C$4),"blue"))))))))</f>
      </c>
      <c r="F486" t="s" s="56">
        <f>IF(H486="","",IF(B$6="Dry",ROUND(E486/B$3*B$8,3)&amp;" grams",IF(B$6="Liquid",ROUND(E486/B$3*B$7,2)&amp;" ml","Error")))</f>
      </c>
      <c r="G486" t="s" s="57">
        <f>IF(T486="","",(C486-E486)/C486)</f>
      </c>
      <c r="H486" s="64"/>
      <c r="I486" s="65"/>
      <c r="J486" s="65"/>
      <c r="K486" s="65"/>
      <c r="L486" s="66"/>
      <c r="M486" s="64"/>
      <c r="N486" s="65"/>
      <c r="O486" s="65"/>
      <c r="P486" s="65"/>
      <c r="Q486" s="66"/>
      <c r="R486" t="s" s="61">
        <f>IF(H486="","",SUM(H486:Q486))</f>
      </c>
      <c r="S486" s="62">
        <f>IF(R486="",-5,AVERAGE((B$2-E486)/B$2*100,R486))</f>
        <v>-5</v>
      </c>
      <c r="T486" t="s" s="63">
        <f>IF(R486="","",IF(R486&gt;89,6,IF(R486&gt;79,5,IF(R486&gt;69,4,IF(R486&gt;54,3,IF(R486&gt;39,2,IF(R486&gt;29,1,0)))))))</f>
      </c>
    </row>
    <row r="487" ht="15" customHeight="1">
      <c r="A487" s="52">
        <f>A486+1</f>
        <v>476</v>
      </c>
      <c r="B487" s="53">
        <f>B486+1</f>
        <v>45232</v>
      </c>
      <c r="C487" t="s" s="80">
        <f>E486</f>
      </c>
      <c r="D487" s="54">
        <f>IF(C487="",-5,C487)</f>
        <v>-5</v>
      </c>
      <c r="E487" t="s" s="55">
        <f>IF(T487="","",IF(T487=0,C487,IF(T487=1,(C487*C$7),IF(T487=2,(C487*C$6),IF(T487=3,(C487*C$5),IF(T487=4,AVERAGE((C487*C$5),(C487*C$5),(C487*C$5),(C487*C$5),(C487-C$4)),IF(T487=5,(C487-C$4),IF(T487=6,(C487-1.5*C$4),"blue"))))))))</f>
      </c>
      <c r="F487" t="s" s="56">
        <f>IF(H487="","",IF(B$6="Dry",ROUND(E487/B$3*B$8,3)&amp;" grams",IF(B$6="Liquid",ROUND(E487/B$3*B$7,2)&amp;" ml","Error")))</f>
      </c>
      <c r="G487" t="s" s="57">
        <f>IF(T487="","",(C487-E487)/C487)</f>
      </c>
      <c r="H487" s="64"/>
      <c r="I487" s="65"/>
      <c r="J487" s="65"/>
      <c r="K487" s="65"/>
      <c r="L487" s="66"/>
      <c r="M487" s="64"/>
      <c r="N487" s="65"/>
      <c r="O487" s="65"/>
      <c r="P487" s="65"/>
      <c r="Q487" s="66"/>
      <c r="R487" t="s" s="61">
        <f>IF(H487="","",SUM(H487:Q487))</f>
      </c>
      <c r="S487" s="62">
        <f>IF(R487="",-5,AVERAGE((B$2-E487)/B$2*100,R487))</f>
        <v>-5</v>
      </c>
      <c r="T487" t="s" s="63">
        <f>IF(R487="","",IF(R487&gt;89,6,IF(R487&gt;79,5,IF(R487&gt;69,4,IF(R487&gt;54,3,IF(R487&gt;39,2,IF(R487&gt;29,1,0)))))))</f>
      </c>
    </row>
    <row r="488" ht="15" customHeight="1">
      <c r="A488" s="67">
        <f>A487+1</f>
        <v>477</v>
      </c>
      <c r="B488" s="68">
        <f>B487+1</f>
        <v>45233</v>
      </c>
      <c r="C488" t="s" s="69">
        <f>E487</f>
      </c>
      <c r="D488" s="70">
        <f>IF(C488="",-5,C488)</f>
        <v>-5</v>
      </c>
      <c r="E488" t="s" s="71">
        <f>IF(T488="","",IF(T488=0,C488,IF(T488=1,(C488*C$7),IF(T488=2,(C488*C$6),IF(T488=3,(C488*C$5),IF(T488=4,AVERAGE((C488*C$5),(C488*C$5),(C488*C$5),(C488*C$5),(C488-C$4)),IF(T488=5,(C488-C$4),IF(T488=6,(C488-1.5*C$4),"blue"))))))))</f>
      </c>
      <c r="F488" t="s" s="72">
        <f>IF(H488="","",IF(B$6="Dry",ROUND(E488/B$3*B$8,3)&amp;" grams",IF(B$6="Liquid",ROUND(E488/B$3*B$7,2)&amp;" ml","Error")))</f>
      </c>
      <c r="G488" t="s" s="73">
        <f>IF(T488="","",(C488-E488)/C488)</f>
      </c>
      <c r="H488" s="74"/>
      <c r="I488" s="75"/>
      <c r="J488" s="75"/>
      <c r="K488" s="75"/>
      <c r="L488" s="76"/>
      <c r="M488" s="74"/>
      <c r="N488" s="75"/>
      <c r="O488" s="75"/>
      <c r="P488" s="75"/>
      <c r="Q488" s="76"/>
      <c r="R488" t="s" s="77">
        <f>IF(H488="","",SUM(H488:Q488))</f>
      </c>
      <c r="S488" s="78">
        <f>IF(R488="",-5,AVERAGE((B$2-E488)/B$2*100,R488))</f>
        <v>-5</v>
      </c>
      <c r="T488" t="s" s="79">
        <f>IF(R488="","",IF(R488&gt;89,6,IF(R488&gt;79,5,IF(R488&gt;69,4,IF(R488&gt;54,3,IF(R488&gt;39,2,IF(R488&gt;29,1,0)))))))</f>
      </c>
    </row>
    <row r="489" ht="15" customHeight="1">
      <c r="A489" s="52">
        <f>A488+1</f>
        <v>478</v>
      </c>
      <c r="B489" s="53">
        <f>B488+1</f>
        <v>45234</v>
      </c>
      <c r="C489" t="s" s="80">
        <f>E488</f>
      </c>
      <c r="D489" s="54">
        <f>IF(C489="",-5,C489)</f>
        <v>-5</v>
      </c>
      <c r="E489" t="s" s="55">
        <f>IF(T489="","",IF(T489=0,C489,IF(T489=1,(C489*C$7),IF(T489=2,(C489*C$6),IF(T489=3,(C489*C$5),IF(T489=4,AVERAGE((C489*C$5),(C489*C$5),(C489*C$5),(C489*C$5),(C489-C$4)),IF(T489=5,(C489-C$4),IF(T489=6,(C489-1.5*C$4),"blue"))))))))</f>
      </c>
      <c r="F489" t="s" s="56">
        <f>IF(H489="","",IF(B$6="Dry",ROUND(E489/B$3*B$8,3)&amp;" grams",IF(B$6="Liquid",ROUND(E489/B$3*B$7,2)&amp;" ml","Error")))</f>
      </c>
      <c r="G489" t="s" s="57">
        <f>IF(T489="","",(C489-E489)/C489)</f>
      </c>
      <c r="H489" s="64"/>
      <c r="I489" s="65"/>
      <c r="J489" s="65"/>
      <c r="K489" s="65"/>
      <c r="L489" s="66"/>
      <c r="M489" s="64"/>
      <c r="N489" s="65"/>
      <c r="O489" s="65"/>
      <c r="P489" s="65"/>
      <c r="Q489" s="66"/>
      <c r="R489" t="s" s="61">
        <f>IF(H489="","",SUM(H489:Q489))</f>
      </c>
      <c r="S489" s="62">
        <f>IF(R489="",-5,AVERAGE((B$2-E489)/B$2*100,R489))</f>
        <v>-5</v>
      </c>
      <c r="T489" t="s" s="63">
        <f>IF(R489="","",IF(R489&gt;89,6,IF(R489&gt;79,5,IF(R489&gt;69,4,IF(R489&gt;54,3,IF(R489&gt;39,2,IF(R489&gt;29,1,0)))))))</f>
      </c>
    </row>
    <row r="490" ht="15" customHeight="1">
      <c r="A490" s="52">
        <f>A489+1</f>
        <v>479</v>
      </c>
      <c r="B490" s="53">
        <f>B489+1</f>
        <v>45235</v>
      </c>
      <c r="C490" t="s" s="80">
        <f>E489</f>
      </c>
      <c r="D490" s="54">
        <f>IF(C490="",-5,C490)</f>
        <v>-5</v>
      </c>
      <c r="E490" t="s" s="55">
        <f>IF(T490="","",IF(T490=0,C490,IF(T490=1,(C490*C$7),IF(T490=2,(C490*C$6),IF(T490=3,(C490*C$5),IF(T490=4,AVERAGE((C490*C$5),(C490*C$5),(C490*C$5),(C490*C$5),(C490-C$4)),IF(T490=5,(C490-C$4),IF(T490=6,(C490-1.5*C$4),"blue"))))))))</f>
      </c>
      <c r="F490" t="s" s="56">
        <f>IF(H490="","",IF(B$6="Dry",ROUND(E490/B$3*B$8,3)&amp;" grams",IF(B$6="Liquid",ROUND(E490/B$3*B$7,2)&amp;" ml","Error")))</f>
      </c>
      <c r="G490" t="s" s="57">
        <f>IF(T490="","",(C490-E490)/C490)</f>
      </c>
      <c r="H490" s="64"/>
      <c r="I490" s="65"/>
      <c r="J490" s="65"/>
      <c r="K490" s="65"/>
      <c r="L490" s="66"/>
      <c r="M490" s="64"/>
      <c r="N490" s="65"/>
      <c r="O490" s="65"/>
      <c r="P490" s="65"/>
      <c r="Q490" s="66"/>
      <c r="R490" t="s" s="61">
        <f>IF(H490="","",SUM(H490:Q490))</f>
      </c>
      <c r="S490" s="62">
        <f>IF(R490="",-5,AVERAGE((B$2-E490)/B$2*100,R490))</f>
        <v>-5</v>
      </c>
      <c r="T490" t="s" s="63">
        <f>IF(R490="","",IF(R490&gt;89,6,IF(R490&gt;79,5,IF(R490&gt;69,4,IF(R490&gt;54,3,IF(R490&gt;39,2,IF(R490&gt;29,1,0)))))))</f>
      </c>
    </row>
    <row r="491" ht="15" customHeight="1">
      <c r="A491" s="67">
        <f>A490+1</f>
        <v>480</v>
      </c>
      <c r="B491" s="68">
        <f>B490+1</f>
        <v>45236</v>
      </c>
      <c r="C491" t="s" s="69">
        <f>E490</f>
      </c>
      <c r="D491" s="70">
        <f>IF(C491="",-5,C491)</f>
        <v>-5</v>
      </c>
      <c r="E491" t="s" s="71">
        <f>IF(T491="","",IF(T491=0,C491,IF(T491=1,(C491*C$7),IF(T491=2,(C491*C$6),IF(T491=3,(C491*C$5),IF(T491=4,AVERAGE((C491*C$5),(C491*C$5),(C491*C$5),(C491*C$5),(C491-C$4)),IF(T491=5,(C491-C$4),IF(T491=6,(C491-1.5*C$4),"blue"))))))))</f>
      </c>
      <c r="F491" t="s" s="72">
        <f>IF(H491="","",IF(B$6="Dry",ROUND(E491/B$3*B$8,3)&amp;" grams",IF(B$6="Liquid",ROUND(E491/B$3*B$7,2)&amp;" ml","Error")))</f>
      </c>
      <c r="G491" t="s" s="73">
        <f>IF(T491="","",(C491-E491)/C491)</f>
      </c>
      <c r="H491" s="74"/>
      <c r="I491" s="75"/>
      <c r="J491" s="75"/>
      <c r="K491" s="75"/>
      <c r="L491" s="76"/>
      <c r="M491" s="74"/>
      <c r="N491" s="75"/>
      <c r="O491" s="75"/>
      <c r="P491" s="75"/>
      <c r="Q491" s="76"/>
      <c r="R491" t="s" s="77">
        <f>IF(H491="","",SUM(H491:Q491))</f>
      </c>
      <c r="S491" s="78">
        <f>IF(R491="",-5,AVERAGE((B$2-E491)/B$2*100,R491))</f>
        <v>-5</v>
      </c>
      <c r="T491" t="s" s="79">
        <f>IF(R491="","",IF(R491&gt;89,6,IF(R491&gt;79,5,IF(R491&gt;69,4,IF(R491&gt;54,3,IF(R491&gt;39,2,IF(R491&gt;29,1,0)))))))</f>
      </c>
    </row>
    <row r="492" ht="15" customHeight="1">
      <c r="A492" s="52">
        <f>A491+1</f>
        <v>481</v>
      </c>
      <c r="B492" s="53">
        <f>B491+1</f>
        <v>45237</v>
      </c>
      <c r="C492" t="s" s="80">
        <f>E491</f>
      </c>
      <c r="D492" s="54">
        <f>IF(C492="",-5,C492)</f>
        <v>-5</v>
      </c>
      <c r="E492" t="s" s="55">
        <f>IF(T492="","",IF(T492=0,C492,IF(T492=1,(C492*C$7),IF(T492=2,(C492*C$6),IF(T492=3,(C492*C$5),IF(T492=4,AVERAGE((C492*C$5),(C492*C$5),(C492*C$5),(C492*C$5),(C492-C$4)),IF(T492=5,(C492-C$4),IF(T492=6,(C492-1.5*C$4),"blue"))))))))</f>
      </c>
      <c r="F492" t="s" s="56">
        <f>IF(H492="","",IF(B$6="Dry",ROUND(E492/B$3*B$8,3)&amp;" grams",IF(B$6="Liquid",ROUND(E492/B$3*B$7,2)&amp;" ml","Error")))</f>
      </c>
      <c r="G492" t="s" s="57">
        <f>IF(T492="","",(C492-E492)/C492)</f>
      </c>
      <c r="H492" s="64"/>
      <c r="I492" s="65"/>
      <c r="J492" s="65"/>
      <c r="K492" s="65"/>
      <c r="L492" s="66"/>
      <c r="M492" s="64"/>
      <c r="N492" s="65"/>
      <c r="O492" s="65"/>
      <c r="P492" s="65"/>
      <c r="Q492" s="66"/>
      <c r="R492" t="s" s="61">
        <f>IF(H492="","",SUM(H492:Q492))</f>
      </c>
      <c r="S492" s="62">
        <f>IF(R492="",-5,AVERAGE((B$2-E492)/B$2*100,R492))</f>
        <v>-5</v>
      </c>
      <c r="T492" t="s" s="63">
        <f>IF(R492="","",IF(R492&gt;89,6,IF(R492&gt;79,5,IF(R492&gt;69,4,IF(R492&gt;54,3,IF(R492&gt;39,2,IF(R492&gt;29,1,0)))))))</f>
      </c>
    </row>
    <row r="493" ht="15" customHeight="1">
      <c r="A493" s="52">
        <f>A492+1</f>
        <v>482</v>
      </c>
      <c r="B493" s="53">
        <f>B492+1</f>
        <v>45238</v>
      </c>
      <c r="C493" t="s" s="80">
        <f>E492</f>
      </c>
      <c r="D493" s="54">
        <f>IF(C493="",-5,C493)</f>
        <v>-5</v>
      </c>
      <c r="E493" t="s" s="55">
        <f>IF(T493="","",IF(T493=0,C493,IF(T493=1,(C493*C$7),IF(T493=2,(C493*C$6),IF(T493=3,(C493*C$5),IF(T493=4,AVERAGE((C493*C$5),(C493*C$5),(C493*C$5),(C493*C$5),(C493-C$4)),IF(T493=5,(C493-C$4),IF(T493=6,(C493-1.5*C$4),"blue"))))))))</f>
      </c>
      <c r="F493" t="s" s="56">
        <f>IF(H493="","",IF(B$6="Dry",ROUND(E493/B$3*B$8,3)&amp;" grams",IF(B$6="Liquid",ROUND(E493/B$3*B$7,2)&amp;" ml","Error")))</f>
      </c>
      <c r="G493" t="s" s="57">
        <f>IF(T493="","",(C493-E493)/C493)</f>
      </c>
      <c r="H493" s="64"/>
      <c r="I493" s="65"/>
      <c r="J493" s="65"/>
      <c r="K493" s="65"/>
      <c r="L493" s="66"/>
      <c r="M493" s="64"/>
      <c r="N493" s="65"/>
      <c r="O493" s="65"/>
      <c r="P493" s="65"/>
      <c r="Q493" s="66"/>
      <c r="R493" t="s" s="61">
        <f>IF(H493="","",SUM(H493:Q493))</f>
      </c>
      <c r="S493" s="62">
        <f>IF(R493="",-5,AVERAGE((B$2-E493)/B$2*100,R493))</f>
        <v>-5</v>
      </c>
      <c r="T493" t="s" s="63">
        <f>IF(R493="","",IF(R493&gt;89,6,IF(R493&gt;79,5,IF(R493&gt;69,4,IF(R493&gt;54,3,IF(R493&gt;39,2,IF(R493&gt;29,1,0)))))))</f>
      </c>
    </row>
    <row r="494" ht="15" customHeight="1">
      <c r="A494" s="67">
        <f>A493+1</f>
        <v>483</v>
      </c>
      <c r="B494" s="68">
        <f>B493+1</f>
        <v>45239</v>
      </c>
      <c r="C494" t="s" s="69">
        <f>E493</f>
      </c>
      <c r="D494" s="70">
        <f>IF(C494="",-5,C494)</f>
        <v>-5</v>
      </c>
      <c r="E494" t="s" s="71">
        <f>IF(T494="","",IF(T494=0,C494,IF(T494=1,(C494*C$7),IF(T494=2,(C494*C$6),IF(T494=3,(C494*C$5),IF(T494=4,AVERAGE((C494*C$5),(C494*C$5),(C494*C$5),(C494*C$5),(C494-C$4)),IF(T494=5,(C494-C$4),IF(T494=6,(C494-1.5*C$4),"blue"))))))))</f>
      </c>
      <c r="F494" t="s" s="72">
        <f>IF(H494="","",IF(B$6="Dry",ROUND(E494/B$3*B$8,3)&amp;" grams",IF(B$6="Liquid",ROUND(E494/B$3*B$7,2)&amp;" ml","Error")))</f>
      </c>
      <c r="G494" t="s" s="73">
        <f>IF(T494="","",(C494-E494)/C494)</f>
      </c>
      <c r="H494" s="74"/>
      <c r="I494" s="75"/>
      <c r="J494" s="75"/>
      <c r="K494" s="75"/>
      <c r="L494" s="76"/>
      <c r="M494" s="74"/>
      <c r="N494" s="75"/>
      <c r="O494" s="75"/>
      <c r="P494" s="75"/>
      <c r="Q494" s="76"/>
      <c r="R494" t="s" s="77">
        <f>IF(H494="","",SUM(H494:Q494))</f>
      </c>
      <c r="S494" s="78">
        <f>IF(R494="",-5,AVERAGE((B$2-E494)/B$2*100,R494))</f>
        <v>-5</v>
      </c>
      <c r="T494" t="s" s="79">
        <f>IF(R494="","",IF(R494&gt;89,6,IF(R494&gt;79,5,IF(R494&gt;69,4,IF(R494&gt;54,3,IF(R494&gt;39,2,IF(R494&gt;29,1,0)))))))</f>
      </c>
    </row>
    <row r="495" ht="15" customHeight="1">
      <c r="A495" s="52">
        <f>A494+1</f>
        <v>484</v>
      </c>
      <c r="B495" s="53">
        <f>B494+1</f>
        <v>45240</v>
      </c>
      <c r="C495" t="s" s="80">
        <f>E494</f>
      </c>
      <c r="D495" s="54">
        <f>IF(C495="",-5,C495)</f>
        <v>-5</v>
      </c>
      <c r="E495" t="s" s="55">
        <f>IF(T495="","",IF(T495=0,C495,IF(T495=1,(C495*C$7),IF(T495=2,(C495*C$6),IF(T495=3,(C495*C$5),IF(T495=4,AVERAGE((C495*C$5),(C495*C$5),(C495*C$5),(C495*C$5),(C495-C$4)),IF(T495=5,(C495-C$4),IF(T495=6,(C495-1.5*C$4),"blue"))))))))</f>
      </c>
      <c r="F495" t="s" s="56">
        <f>IF(H495="","",IF(B$6="Dry",ROUND(E495/B$3*B$8,3)&amp;" grams",IF(B$6="Liquid",ROUND(E495/B$3*B$7,2)&amp;" ml","Error")))</f>
      </c>
      <c r="G495" t="s" s="57">
        <f>IF(T495="","",(C495-E495)/C495)</f>
      </c>
      <c r="H495" s="64"/>
      <c r="I495" s="65"/>
      <c r="J495" s="65"/>
      <c r="K495" s="65"/>
      <c r="L495" s="66"/>
      <c r="M495" s="64"/>
      <c r="N495" s="65"/>
      <c r="O495" s="65"/>
      <c r="P495" s="65"/>
      <c r="Q495" s="66"/>
      <c r="R495" t="s" s="61">
        <f>IF(H495="","",SUM(H495:Q495))</f>
      </c>
      <c r="S495" s="62">
        <f>IF(R495="",-5,AVERAGE((B$2-E495)/B$2*100,R495))</f>
        <v>-5</v>
      </c>
      <c r="T495" t="s" s="63">
        <f>IF(R495="","",IF(R495&gt;89,6,IF(R495&gt;79,5,IF(R495&gt;69,4,IF(R495&gt;54,3,IF(R495&gt;39,2,IF(R495&gt;29,1,0)))))))</f>
      </c>
    </row>
    <row r="496" ht="15" customHeight="1">
      <c r="A496" s="52">
        <f>A495+1</f>
        <v>485</v>
      </c>
      <c r="B496" s="53">
        <f>B495+1</f>
        <v>45241</v>
      </c>
      <c r="C496" t="s" s="80">
        <f>E495</f>
      </c>
      <c r="D496" s="54">
        <f>IF(C496="",-5,C496)</f>
        <v>-5</v>
      </c>
      <c r="E496" t="s" s="55">
        <f>IF(T496="","",IF(T496=0,C496,IF(T496=1,(C496*C$7),IF(T496=2,(C496*C$6),IF(T496=3,(C496*C$5),IF(T496=4,AVERAGE((C496*C$5),(C496*C$5),(C496*C$5),(C496*C$5),(C496-C$4)),IF(T496=5,(C496-C$4),IF(T496=6,(C496-1.5*C$4),"blue"))))))))</f>
      </c>
      <c r="F496" t="s" s="56">
        <f>IF(H496="","",IF(B$6="Dry",ROUND(E496/B$3*B$8,3)&amp;" grams",IF(B$6="Liquid",ROUND(E496/B$3*B$7,2)&amp;" ml","Error")))</f>
      </c>
      <c r="G496" t="s" s="57">
        <f>IF(T496="","",(C496-E496)/C496)</f>
      </c>
      <c r="H496" s="64"/>
      <c r="I496" s="65"/>
      <c r="J496" s="65"/>
      <c r="K496" s="65"/>
      <c r="L496" s="66"/>
      <c r="M496" s="64"/>
      <c r="N496" s="65"/>
      <c r="O496" s="65"/>
      <c r="P496" s="65"/>
      <c r="Q496" s="66"/>
      <c r="R496" t="s" s="61">
        <f>IF(H496="","",SUM(H496:Q496))</f>
      </c>
      <c r="S496" s="62">
        <f>IF(R496="",-5,AVERAGE((B$2-E496)/B$2*100,R496))</f>
        <v>-5</v>
      </c>
      <c r="T496" t="s" s="63">
        <f>IF(R496="","",IF(R496&gt;89,6,IF(R496&gt;79,5,IF(R496&gt;69,4,IF(R496&gt;54,3,IF(R496&gt;39,2,IF(R496&gt;29,1,0)))))))</f>
      </c>
    </row>
    <row r="497" ht="15" customHeight="1">
      <c r="A497" s="67">
        <f>A496+1</f>
        <v>486</v>
      </c>
      <c r="B497" s="68">
        <f>B496+1</f>
        <v>45242</v>
      </c>
      <c r="C497" t="s" s="69">
        <f>E496</f>
      </c>
      <c r="D497" s="70">
        <f>IF(C497="",-5,C497)</f>
        <v>-5</v>
      </c>
      <c r="E497" t="s" s="71">
        <f>IF(T497="","",IF(T497=0,C497,IF(T497=1,(C497*C$7),IF(T497=2,(C497*C$6),IF(T497=3,(C497*C$5),IF(T497=4,AVERAGE((C497*C$5),(C497*C$5),(C497*C$5),(C497*C$5),(C497-C$4)),IF(T497=5,(C497-C$4),IF(T497=6,(C497-1.5*C$4),"blue"))))))))</f>
      </c>
      <c r="F497" t="s" s="72">
        <f>IF(H497="","",IF(B$6="Dry",ROUND(E497/B$3*B$8,3)&amp;" grams",IF(B$6="Liquid",ROUND(E497/B$3*B$7,2)&amp;" ml","Error")))</f>
      </c>
      <c r="G497" t="s" s="73">
        <f>IF(T497="","",(C497-E497)/C497)</f>
      </c>
      <c r="H497" s="74"/>
      <c r="I497" s="75"/>
      <c r="J497" s="75"/>
      <c r="K497" s="75"/>
      <c r="L497" s="76"/>
      <c r="M497" s="74"/>
      <c r="N497" s="75"/>
      <c r="O497" s="75"/>
      <c r="P497" s="75"/>
      <c r="Q497" s="76"/>
      <c r="R497" t="s" s="77">
        <f>IF(H497="","",SUM(H497:Q497))</f>
      </c>
      <c r="S497" s="78">
        <f>IF(R497="",-5,AVERAGE((B$2-E497)/B$2*100,R497))</f>
        <v>-5</v>
      </c>
      <c r="T497" t="s" s="79">
        <f>IF(R497="","",IF(R497&gt;89,6,IF(R497&gt;79,5,IF(R497&gt;69,4,IF(R497&gt;54,3,IF(R497&gt;39,2,IF(R497&gt;29,1,0)))))))</f>
      </c>
    </row>
    <row r="498" ht="15" customHeight="1">
      <c r="A498" s="52">
        <f>A497+1</f>
        <v>487</v>
      </c>
      <c r="B498" s="53">
        <f>B497+1</f>
        <v>45243</v>
      </c>
      <c r="C498" t="s" s="80">
        <f>E497</f>
      </c>
      <c r="D498" s="54">
        <f>IF(C498="",-5,C498)</f>
        <v>-5</v>
      </c>
      <c r="E498" t="s" s="55">
        <f>IF(T498="","",IF(T498=0,C498,IF(T498=1,(C498*C$7),IF(T498=2,(C498*C$6),IF(T498=3,(C498*C$5),IF(T498=4,AVERAGE((C498*C$5),(C498*C$5),(C498*C$5),(C498*C$5),(C498-C$4)),IF(T498=5,(C498-C$4),IF(T498=6,(C498-1.5*C$4),"blue"))))))))</f>
      </c>
      <c r="F498" t="s" s="56">
        <f>IF(H498="","",IF(B$6="Dry",ROUND(E498/B$3*B$8,3)&amp;" grams",IF(B$6="Liquid",ROUND(E498/B$3*B$7,2)&amp;" ml","Error")))</f>
      </c>
      <c r="G498" t="s" s="57">
        <f>IF(T498="","",(C498-E498)/C498)</f>
      </c>
      <c r="H498" s="64"/>
      <c r="I498" s="65"/>
      <c r="J498" s="65"/>
      <c r="K498" s="65"/>
      <c r="L498" s="66"/>
      <c r="M498" s="64"/>
      <c r="N498" s="65"/>
      <c r="O498" s="65"/>
      <c r="P498" s="65"/>
      <c r="Q498" s="66"/>
      <c r="R498" t="s" s="61">
        <f>IF(H498="","",SUM(H498:Q498))</f>
      </c>
      <c r="S498" s="62">
        <f>IF(R498="",-5,AVERAGE((B$2-E498)/B$2*100,R498))</f>
        <v>-5</v>
      </c>
      <c r="T498" t="s" s="63">
        <f>IF(R498="","",IF(R498&gt;89,6,IF(R498&gt;79,5,IF(R498&gt;69,4,IF(R498&gt;54,3,IF(R498&gt;39,2,IF(R498&gt;29,1,0)))))))</f>
      </c>
    </row>
    <row r="499" ht="15" customHeight="1">
      <c r="A499" s="52">
        <f>A498+1</f>
        <v>488</v>
      </c>
      <c r="B499" s="53">
        <f>B498+1</f>
        <v>45244</v>
      </c>
      <c r="C499" t="s" s="80">
        <f>E498</f>
      </c>
      <c r="D499" s="54">
        <f>IF(C499="",-5,C499)</f>
        <v>-5</v>
      </c>
      <c r="E499" t="s" s="55">
        <f>IF(T499="","",IF(T499=0,C499,IF(T499=1,(C499*C$7),IF(T499=2,(C499*C$6),IF(T499=3,(C499*C$5),IF(T499=4,AVERAGE((C499*C$5),(C499*C$5),(C499*C$5),(C499*C$5),(C499-C$4)),IF(T499=5,(C499-C$4),IF(T499=6,(C499-1.5*C$4),"blue"))))))))</f>
      </c>
      <c r="F499" t="s" s="56">
        <f>IF(H499="","",IF(B$6="Dry",ROUND(E499/B$3*B$8,3)&amp;" grams",IF(B$6="Liquid",ROUND(E499/B$3*B$7,2)&amp;" ml","Error")))</f>
      </c>
      <c r="G499" t="s" s="57">
        <f>IF(T499="","",(C499-E499)/C499)</f>
      </c>
      <c r="H499" s="64"/>
      <c r="I499" s="65"/>
      <c r="J499" s="65"/>
      <c r="K499" s="65"/>
      <c r="L499" s="66"/>
      <c r="M499" s="64"/>
      <c r="N499" s="65"/>
      <c r="O499" s="65"/>
      <c r="P499" s="65"/>
      <c r="Q499" s="66"/>
      <c r="R499" t="s" s="61">
        <f>IF(H499="","",SUM(H499:Q499))</f>
      </c>
      <c r="S499" s="62">
        <f>IF(R499="",-5,AVERAGE((B$2-E499)/B$2*100,R499))</f>
        <v>-5</v>
      </c>
      <c r="T499" t="s" s="63">
        <f>IF(R499="","",IF(R499&gt;89,6,IF(R499&gt;79,5,IF(R499&gt;69,4,IF(R499&gt;54,3,IF(R499&gt;39,2,IF(R499&gt;29,1,0)))))))</f>
      </c>
    </row>
    <row r="500" ht="15" customHeight="1">
      <c r="A500" s="67">
        <f>A499+1</f>
        <v>489</v>
      </c>
      <c r="B500" s="68">
        <f>B499+1</f>
        <v>45245</v>
      </c>
      <c r="C500" t="s" s="69">
        <f>E499</f>
      </c>
      <c r="D500" s="70">
        <f>IF(C500="",-5,C500)</f>
        <v>-5</v>
      </c>
      <c r="E500" t="s" s="71">
        <f>IF(T500="","",IF(T500=0,C500,IF(T500=1,(C500*C$7),IF(T500=2,(C500*C$6),IF(T500=3,(C500*C$5),IF(T500=4,AVERAGE((C500*C$5),(C500*C$5),(C500*C$5),(C500*C$5),(C500-C$4)),IF(T500=5,(C500-C$4),IF(T500=6,(C500-1.5*C$4),"blue"))))))))</f>
      </c>
      <c r="F500" t="s" s="72">
        <f>IF(H500="","",IF(B$6="Dry",ROUND(E500/B$3*B$8,3)&amp;" grams",IF(B$6="Liquid",ROUND(E500/B$3*B$7,2)&amp;" ml","Error")))</f>
      </c>
      <c r="G500" t="s" s="73">
        <f>IF(T500="","",(C500-E500)/C500)</f>
      </c>
      <c r="H500" s="74"/>
      <c r="I500" s="75"/>
      <c r="J500" s="75"/>
      <c r="K500" s="75"/>
      <c r="L500" s="76"/>
      <c r="M500" s="74"/>
      <c r="N500" s="75"/>
      <c r="O500" s="75"/>
      <c r="P500" s="75"/>
      <c r="Q500" s="76"/>
      <c r="R500" t="s" s="77">
        <f>IF(H500="","",SUM(H500:Q500))</f>
      </c>
      <c r="S500" s="78">
        <f>IF(R500="",-5,AVERAGE((B$2-E500)/B$2*100,R500))</f>
        <v>-5</v>
      </c>
      <c r="T500" t="s" s="79">
        <f>IF(R500="","",IF(R500&gt;89,6,IF(R500&gt;79,5,IF(R500&gt;69,4,IF(R500&gt;54,3,IF(R500&gt;39,2,IF(R500&gt;29,1,0)))))))</f>
      </c>
    </row>
    <row r="501" ht="15" customHeight="1">
      <c r="A501" s="52">
        <f>A500+1</f>
        <v>490</v>
      </c>
      <c r="B501" s="53">
        <f>B500+1</f>
        <v>45246</v>
      </c>
      <c r="C501" t="s" s="80">
        <f>E500</f>
      </c>
      <c r="D501" s="54">
        <f>IF(C501="",-5,C501)</f>
        <v>-5</v>
      </c>
      <c r="E501" t="s" s="55">
        <f>IF(T501="","",IF(T501=0,C501,IF(T501=1,(C501*C$7),IF(T501=2,(C501*C$6),IF(T501=3,(C501*C$5),IF(T501=4,AVERAGE((C501*C$5),(C501*C$5),(C501*C$5),(C501*C$5),(C501-C$4)),IF(T501=5,(C501-C$4),IF(T501=6,(C501-1.5*C$4),"blue"))))))))</f>
      </c>
      <c r="F501" t="s" s="56">
        <f>IF(H501="","",IF(B$6="Dry",ROUND(E501/B$3*B$8,3)&amp;" grams",IF(B$6="Liquid",ROUND(E501/B$3*B$7,2)&amp;" ml","Error")))</f>
      </c>
      <c r="G501" t="s" s="57">
        <f>IF(T501="","",(C501-E501)/C501)</f>
      </c>
      <c r="H501" s="64"/>
      <c r="I501" s="65"/>
      <c r="J501" s="65"/>
      <c r="K501" s="65"/>
      <c r="L501" s="66"/>
      <c r="M501" s="64"/>
      <c r="N501" s="65"/>
      <c r="O501" s="65"/>
      <c r="P501" s="65"/>
      <c r="Q501" s="66"/>
      <c r="R501" t="s" s="61">
        <f>IF(H501="","",SUM(H501:Q501))</f>
      </c>
      <c r="S501" s="62">
        <f>IF(R501="",-5,AVERAGE((B$2-E501)/B$2*100,R501))</f>
        <v>-5</v>
      </c>
      <c r="T501" t="s" s="63">
        <f>IF(R501="","",IF(R501&gt;89,6,IF(R501&gt;79,5,IF(R501&gt;69,4,IF(R501&gt;54,3,IF(R501&gt;39,2,IF(R501&gt;29,1,0)))))))</f>
      </c>
    </row>
    <row r="502" ht="15" customHeight="1">
      <c r="A502" s="52">
        <f>A501+1</f>
        <v>491</v>
      </c>
      <c r="B502" s="53">
        <f>B501+1</f>
        <v>45247</v>
      </c>
      <c r="C502" t="s" s="80">
        <f>E501</f>
      </c>
      <c r="D502" s="54">
        <f>IF(C502="",-5,C502)</f>
        <v>-5</v>
      </c>
      <c r="E502" t="s" s="55">
        <f>IF(T502="","",IF(T502=0,C502,IF(T502=1,(C502*C$7),IF(T502=2,(C502*C$6),IF(T502=3,(C502*C$5),IF(T502=4,AVERAGE((C502*C$5),(C502*C$5),(C502*C$5),(C502*C$5),(C502-C$4)),IF(T502=5,(C502-C$4),IF(T502=6,(C502-1.5*C$4),"blue"))))))))</f>
      </c>
      <c r="F502" t="s" s="56">
        <f>IF(H502="","",IF(B$6="Dry",ROUND(E502/B$3*B$8,3)&amp;" grams",IF(B$6="Liquid",ROUND(E502/B$3*B$7,2)&amp;" ml","Error")))</f>
      </c>
      <c r="G502" t="s" s="57">
        <f>IF(T502="","",(C502-E502)/C502)</f>
      </c>
      <c r="H502" s="64"/>
      <c r="I502" s="65"/>
      <c r="J502" s="65"/>
      <c r="K502" s="65"/>
      <c r="L502" s="66"/>
      <c r="M502" s="64"/>
      <c r="N502" s="65"/>
      <c r="O502" s="65"/>
      <c r="P502" s="65"/>
      <c r="Q502" s="66"/>
      <c r="R502" t="s" s="61">
        <f>IF(H502="","",SUM(H502:Q502))</f>
      </c>
      <c r="S502" s="62">
        <f>IF(R502="",-5,AVERAGE((B$2-E502)/B$2*100,R502))</f>
        <v>-5</v>
      </c>
      <c r="T502" t="s" s="63">
        <f>IF(R502="","",IF(R502&gt;89,6,IF(R502&gt;79,5,IF(R502&gt;69,4,IF(R502&gt;54,3,IF(R502&gt;39,2,IF(R502&gt;29,1,0)))))))</f>
      </c>
    </row>
    <row r="503" ht="15" customHeight="1">
      <c r="A503" s="67">
        <f>A502+1</f>
        <v>492</v>
      </c>
      <c r="B503" s="68">
        <f>B502+1</f>
        <v>45248</v>
      </c>
      <c r="C503" t="s" s="69">
        <f>E502</f>
      </c>
      <c r="D503" s="70">
        <f>IF(C503="",-5,C503)</f>
        <v>-5</v>
      </c>
      <c r="E503" t="s" s="71">
        <f>IF(T503="","",IF(T503=0,C503,IF(T503=1,(C503*C$7),IF(T503=2,(C503*C$6),IF(T503=3,(C503*C$5),IF(T503=4,AVERAGE((C503*C$5),(C503*C$5),(C503*C$5),(C503*C$5),(C503-C$4)),IF(T503=5,(C503-C$4),IF(T503=6,(C503-1.5*C$4),"blue"))))))))</f>
      </c>
      <c r="F503" t="s" s="72">
        <f>IF(H503="","",IF(B$6="Dry",ROUND(E503/B$3*B$8,3)&amp;" grams",IF(B$6="Liquid",ROUND(E503/B$3*B$7,2)&amp;" ml","Error")))</f>
      </c>
      <c r="G503" t="s" s="73">
        <f>IF(T503="","",(C503-E503)/C503)</f>
      </c>
      <c r="H503" s="74"/>
      <c r="I503" s="75"/>
      <c r="J503" s="75"/>
      <c r="K503" s="75"/>
      <c r="L503" s="76"/>
      <c r="M503" s="74"/>
      <c r="N503" s="75"/>
      <c r="O503" s="75"/>
      <c r="P503" s="75"/>
      <c r="Q503" s="76"/>
      <c r="R503" t="s" s="77">
        <f>IF(H503="","",SUM(H503:Q503))</f>
      </c>
      <c r="S503" s="78">
        <f>IF(R503="",-5,AVERAGE((B$2-E503)/B$2*100,R503))</f>
        <v>-5</v>
      </c>
      <c r="T503" t="s" s="79">
        <f>IF(R503="","",IF(R503&gt;89,6,IF(R503&gt;79,5,IF(R503&gt;69,4,IF(R503&gt;54,3,IF(R503&gt;39,2,IF(R503&gt;29,1,0)))))))</f>
      </c>
    </row>
    <row r="504" ht="15" customHeight="1">
      <c r="A504" s="52">
        <f>A503+1</f>
        <v>493</v>
      </c>
      <c r="B504" s="53">
        <f>B503+1</f>
        <v>45249</v>
      </c>
      <c r="C504" t="s" s="80">
        <f>E503</f>
      </c>
      <c r="D504" s="54">
        <f>IF(C504="",-5,C504)</f>
        <v>-5</v>
      </c>
      <c r="E504" t="s" s="55">
        <f>IF(T504="","",IF(T504=0,C504,IF(T504=1,(C504*C$7),IF(T504=2,(C504*C$6),IF(T504=3,(C504*C$5),IF(T504=4,AVERAGE((C504*C$5),(C504*C$5),(C504*C$5),(C504*C$5),(C504-C$4)),IF(T504=5,(C504-C$4),IF(T504=6,(C504-1.5*C$4),"blue"))))))))</f>
      </c>
      <c r="F504" t="s" s="56">
        <f>IF(H504="","",IF(B$6="Dry",ROUND(E504/B$3*B$8,3)&amp;" grams",IF(B$6="Liquid",ROUND(E504/B$3*B$7,2)&amp;" ml","Error")))</f>
      </c>
      <c r="G504" t="s" s="57">
        <f>IF(T504="","",(C504-E504)/C504)</f>
      </c>
      <c r="H504" s="64"/>
      <c r="I504" s="65"/>
      <c r="J504" s="65"/>
      <c r="K504" s="65"/>
      <c r="L504" s="66"/>
      <c r="M504" s="64"/>
      <c r="N504" s="65"/>
      <c r="O504" s="65"/>
      <c r="P504" s="65"/>
      <c r="Q504" s="66"/>
      <c r="R504" t="s" s="61">
        <f>IF(H504="","",SUM(H504:Q504))</f>
      </c>
      <c r="S504" s="62">
        <f>IF(R504="",-5,AVERAGE((B$2-E504)/B$2*100,R504))</f>
        <v>-5</v>
      </c>
      <c r="T504" t="s" s="63">
        <f>IF(R504="","",IF(R504&gt;89,6,IF(R504&gt;79,5,IF(R504&gt;69,4,IF(R504&gt;54,3,IF(R504&gt;39,2,IF(R504&gt;29,1,0)))))))</f>
      </c>
    </row>
    <row r="505" ht="15" customHeight="1">
      <c r="A505" s="52">
        <f>A504+1</f>
        <v>494</v>
      </c>
      <c r="B505" s="53">
        <f>B504+1</f>
        <v>45250</v>
      </c>
      <c r="C505" t="s" s="80">
        <f>E504</f>
      </c>
      <c r="D505" s="54">
        <f>IF(C505="",-5,C505)</f>
        <v>-5</v>
      </c>
      <c r="E505" t="s" s="55">
        <f>IF(T505="","",IF(T505=0,C505,IF(T505=1,(C505*C$7),IF(T505=2,(C505*C$6),IF(T505=3,(C505*C$5),IF(T505=4,AVERAGE((C505*C$5),(C505*C$5),(C505*C$5),(C505*C$5),(C505-C$4)),IF(T505=5,(C505-C$4),IF(T505=6,(C505-1.5*C$4),"blue"))))))))</f>
      </c>
      <c r="F505" t="s" s="56">
        <f>IF(H505="","",IF(B$6="Dry",ROUND(E505/B$3*B$8,3)&amp;" grams",IF(B$6="Liquid",ROUND(E505/B$3*B$7,2)&amp;" ml","Error")))</f>
      </c>
      <c r="G505" t="s" s="57">
        <f>IF(T505="","",(C505-E505)/C505)</f>
      </c>
      <c r="H505" s="64"/>
      <c r="I505" s="65"/>
      <c r="J505" s="65"/>
      <c r="K505" s="65"/>
      <c r="L505" s="66"/>
      <c r="M505" s="64"/>
      <c r="N505" s="65"/>
      <c r="O505" s="65"/>
      <c r="P505" s="65"/>
      <c r="Q505" s="66"/>
      <c r="R505" t="s" s="61">
        <f>IF(H505="","",SUM(H505:Q505))</f>
      </c>
      <c r="S505" s="62">
        <f>IF(R505="",-5,AVERAGE((B$2-E505)/B$2*100,R505))</f>
        <v>-5</v>
      </c>
      <c r="T505" t="s" s="63">
        <f>IF(R505="","",IF(R505&gt;89,6,IF(R505&gt;79,5,IF(R505&gt;69,4,IF(R505&gt;54,3,IF(R505&gt;39,2,IF(R505&gt;29,1,0)))))))</f>
      </c>
    </row>
    <row r="506" ht="15" customHeight="1">
      <c r="A506" s="67">
        <f>A505+1</f>
        <v>495</v>
      </c>
      <c r="B506" s="68">
        <f>B505+1</f>
        <v>45251</v>
      </c>
      <c r="C506" t="s" s="69">
        <f>E505</f>
      </c>
      <c r="D506" s="70">
        <f>IF(C506="",-5,C506)</f>
        <v>-5</v>
      </c>
      <c r="E506" t="s" s="71">
        <f>IF(T506="","",IF(T506=0,C506,IF(T506=1,(C506*C$7),IF(T506=2,(C506*C$6),IF(T506=3,(C506*C$5),IF(T506=4,AVERAGE((C506*C$5),(C506*C$5),(C506*C$5),(C506*C$5),(C506-C$4)),IF(T506=5,(C506-C$4),IF(T506=6,(C506-1.5*C$4),"blue"))))))))</f>
      </c>
      <c r="F506" t="s" s="72">
        <f>IF(H506="","",IF(B$6="Dry",ROUND(E506/B$3*B$8,3)&amp;" grams",IF(B$6="Liquid",ROUND(E506/B$3*B$7,2)&amp;" ml","Error")))</f>
      </c>
      <c r="G506" t="s" s="73">
        <f>IF(T506="","",(C506-E506)/C506)</f>
      </c>
      <c r="H506" s="74"/>
      <c r="I506" s="75"/>
      <c r="J506" s="75"/>
      <c r="K506" s="75"/>
      <c r="L506" s="76"/>
      <c r="M506" s="74"/>
      <c r="N506" s="75"/>
      <c r="O506" s="75"/>
      <c r="P506" s="75"/>
      <c r="Q506" s="76"/>
      <c r="R506" t="s" s="77">
        <f>IF(H506="","",SUM(H506:Q506))</f>
      </c>
      <c r="S506" s="78">
        <f>IF(R506="",-5,AVERAGE((B$2-E506)/B$2*100,R506))</f>
        <v>-5</v>
      </c>
      <c r="T506" t="s" s="79">
        <f>IF(R506="","",IF(R506&gt;89,6,IF(R506&gt;79,5,IF(R506&gt;69,4,IF(R506&gt;54,3,IF(R506&gt;39,2,IF(R506&gt;29,1,0)))))))</f>
      </c>
    </row>
    <row r="507" ht="15" customHeight="1">
      <c r="A507" s="52">
        <f>A506+1</f>
        <v>496</v>
      </c>
      <c r="B507" s="53">
        <f>B506+1</f>
        <v>45252</v>
      </c>
      <c r="C507" t="s" s="80">
        <f>E506</f>
      </c>
      <c r="D507" s="54">
        <f>IF(C507="",-5,C507)</f>
        <v>-5</v>
      </c>
      <c r="E507" t="s" s="55">
        <f>IF(T507="","",IF(T507=0,C507,IF(T507=1,(C507*C$7),IF(T507=2,(C507*C$6),IF(T507=3,(C507*C$5),IF(T507=4,AVERAGE((C507*C$5),(C507*C$5),(C507*C$5),(C507*C$5),(C507-C$4)),IF(T507=5,(C507-C$4),IF(T507=6,(C507-1.5*C$4),"blue"))))))))</f>
      </c>
      <c r="F507" t="s" s="56">
        <f>IF(H507="","",IF(B$6="Dry",ROUND(E507/B$3*B$8,3)&amp;" grams",IF(B$6="Liquid",ROUND(E507/B$3*B$7,2)&amp;" ml","Error")))</f>
      </c>
      <c r="G507" t="s" s="57">
        <f>IF(T507="","",(C507-E507)/C507)</f>
      </c>
      <c r="H507" s="64"/>
      <c r="I507" s="65"/>
      <c r="J507" s="65"/>
      <c r="K507" s="65"/>
      <c r="L507" s="66"/>
      <c r="M507" s="64"/>
      <c r="N507" s="65"/>
      <c r="O507" s="65"/>
      <c r="P507" s="65"/>
      <c r="Q507" s="66"/>
      <c r="R507" t="s" s="61">
        <f>IF(H507="","",SUM(H507:Q507))</f>
      </c>
      <c r="S507" s="62">
        <f>IF(R507="",-5,AVERAGE((B$2-E507)/B$2*100,R507))</f>
        <v>-5</v>
      </c>
      <c r="T507" t="s" s="63">
        <f>IF(R507="","",IF(R507&gt;89,6,IF(R507&gt;79,5,IF(R507&gt;69,4,IF(R507&gt;54,3,IF(R507&gt;39,2,IF(R507&gt;29,1,0)))))))</f>
      </c>
    </row>
    <row r="508" ht="15" customHeight="1">
      <c r="A508" s="52">
        <f>A507+1</f>
        <v>497</v>
      </c>
      <c r="B508" s="53">
        <f>B507+1</f>
        <v>45253</v>
      </c>
      <c r="C508" t="s" s="80">
        <f>E507</f>
      </c>
      <c r="D508" s="54">
        <f>IF(C508="",-5,C508)</f>
        <v>-5</v>
      </c>
      <c r="E508" t="s" s="55">
        <f>IF(T508="","",IF(T508=0,C508,IF(T508=1,(C508*C$7),IF(T508=2,(C508*C$6),IF(T508=3,(C508*C$5),IF(T508=4,AVERAGE((C508*C$5),(C508*C$5),(C508*C$5),(C508*C$5),(C508-C$4)),IF(T508=5,(C508-C$4),IF(T508=6,(C508-1.5*C$4),"blue"))))))))</f>
      </c>
      <c r="F508" t="s" s="56">
        <f>IF(H508="","",IF(B$6="Dry",ROUND(E508/B$3*B$8,3)&amp;" grams",IF(B$6="Liquid",ROUND(E508/B$3*B$7,2)&amp;" ml","Error")))</f>
      </c>
      <c r="G508" t="s" s="57">
        <f>IF(T508="","",(C508-E508)/C508)</f>
      </c>
      <c r="H508" s="64"/>
      <c r="I508" s="65"/>
      <c r="J508" s="65"/>
      <c r="K508" s="65"/>
      <c r="L508" s="66"/>
      <c r="M508" s="64"/>
      <c r="N508" s="65"/>
      <c r="O508" s="65"/>
      <c r="P508" s="65"/>
      <c r="Q508" s="66"/>
      <c r="R508" t="s" s="61">
        <f>IF(H508="","",SUM(H508:Q508))</f>
      </c>
      <c r="S508" s="62">
        <f>IF(R508="",-5,AVERAGE((B$2-E508)/B$2*100,R508))</f>
        <v>-5</v>
      </c>
      <c r="T508" t="s" s="63">
        <f>IF(R508="","",IF(R508&gt;89,6,IF(R508&gt;79,5,IF(R508&gt;69,4,IF(R508&gt;54,3,IF(R508&gt;39,2,IF(R508&gt;29,1,0)))))))</f>
      </c>
    </row>
    <row r="509" ht="15" customHeight="1">
      <c r="A509" s="67">
        <f>A508+1</f>
        <v>498</v>
      </c>
      <c r="B509" s="68">
        <f>B508+1</f>
        <v>45254</v>
      </c>
      <c r="C509" t="s" s="69">
        <f>E508</f>
      </c>
      <c r="D509" s="70">
        <f>IF(C509="",-5,C509)</f>
        <v>-5</v>
      </c>
      <c r="E509" t="s" s="71">
        <f>IF(T509="","",IF(T509=0,C509,IF(T509=1,(C509*C$7),IF(T509=2,(C509*C$6),IF(T509=3,(C509*C$5),IF(T509=4,AVERAGE((C509*C$5),(C509*C$5),(C509*C$5),(C509*C$5),(C509-C$4)),IF(T509=5,(C509-C$4),IF(T509=6,(C509-1.5*C$4),"blue"))))))))</f>
      </c>
      <c r="F509" t="s" s="72">
        <f>IF(H509="","",IF(B$6="Dry",ROUND(E509/B$3*B$8,3)&amp;" grams",IF(B$6="Liquid",ROUND(E509/B$3*B$7,2)&amp;" ml","Error")))</f>
      </c>
      <c r="G509" t="s" s="73">
        <f>IF(T509="","",(C509-E509)/C509)</f>
      </c>
      <c r="H509" s="74"/>
      <c r="I509" s="75"/>
      <c r="J509" s="75"/>
      <c r="K509" s="75"/>
      <c r="L509" s="76"/>
      <c r="M509" s="74"/>
      <c r="N509" s="75"/>
      <c r="O509" s="75"/>
      <c r="P509" s="75"/>
      <c r="Q509" s="76"/>
      <c r="R509" t="s" s="77">
        <f>IF(H509="","",SUM(H509:Q509))</f>
      </c>
      <c r="S509" s="78">
        <f>IF(R509="",-5,AVERAGE((B$2-E509)/B$2*100,R509))</f>
        <v>-5</v>
      </c>
      <c r="T509" t="s" s="79">
        <f>IF(R509="","",IF(R509&gt;89,6,IF(R509&gt;79,5,IF(R509&gt;69,4,IF(R509&gt;54,3,IF(R509&gt;39,2,IF(R509&gt;29,1,0)))))))</f>
      </c>
    </row>
    <row r="510" ht="15" customHeight="1">
      <c r="A510" s="52">
        <f>A509+1</f>
        <v>499</v>
      </c>
      <c r="B510" s="53">
        <f>B509+1</f>
        <v>45255</v>
      </c>
      <c r="C510" t="s" s="80">
        <f>E509</f>
      </c>
      <c r="D510" s="54">
        <f>IF(C510="",-5,C510)</f>
        <v>-5</v>
      </c>
      <c r="E510" t="s" s="55">
        <f>IF(T510="","",IF(T510=0,C510,IF(T510=1,(C510*C$7),IF(T510=2,(C510*C$6),IF(T510=3,(C510*C$5),IF(T510=4,AVERAGE((C510*C$5),(C510*C$5),(C510*C$5),(C510*C$5),(C510-C$4)),IF(T510=5,(C510-C$4),IF(T510=6,(C510-1.5*C$4),"blue"))))))))</f>
      </c>
      <c r="F510" t="s" s="56">
        <f>IF(H510="","",IF(B$6="Dry",ROUND(E510/B$3*B$8,3)&amp;" grams",IF(B$6="Liquid",ROUND(E510/B$3*B$7,2)&amp;" ml","Error")))</f>
      </c>
      <c r="G510" t="s" s="57">
        <f>IF(T510="","",(C510-E510)/C510)</f>
      </c>
      <c r="H510" s="64"/>
      <c r="I510" s="65"/>
      <c r="J510" s="65"/>
      <c r="K510" s="65"/>
      <c r="L510" s="66"/>
      <c r="M510" s="64"/>
      <c r="N510" s="65"/>
      <c r="O510" s="65"/>
      <c r="P510" s="65"/>
      <c r="Q510" s="66"/>
      <c r="R510" t="s" s="61">
        <f>IF(H510="","",SUM(H510:Q510))</f>
      </c>
      <c r="S510" s="62">
        <f>IF(R510="",-5,AVERAGE((B$2-E510)/B$2*100,R510))</f>
        <v>-5</v>
      </c>
      <c r="T510" t="s" s="63">
        <f>IF(R510="","",IF(R510&gt;89,6,IF(R510&gt;79,5,IF(R510&gt;69,4,IF(R510&gt;54,3,IF(R510&gt;39,2,IF(R510&gt;29,1,0)))))))</f>
      </c>
    </row>
    <row r="511" ht="15" customHeight="1">
      <c r="A511" s="52">
        <f>A510+1</f>
        <v>500</v>
      </c>
      <c r="B511" s="53">
        <f>B510+1</f>
        <v>45256</v>
      </c>
      <c r="C511" t="s" s="80">
        <f>E510</f>
      </c>
      <c r="D511" s="54">
        <f>IF(C511="",-5,C511)</f>
        <v>-5</v>
      </c>
      <c r="E511" t="s" s="55">
        <f>IF(T511="","",IF(T511=0,C511,IF(T511=1,(C511*C$7),IF(T511=2,(C511*C$6),IF(T511=3,(C511*C$5),IF(T511=4,AVERAGE((C511*C$5),(C511*C$5),(C511*C$5),(C511*C$5),(C511-C$4)),IF(T511=5,(C511-C$4),IF(T511=6,(C511-1.5*C$4),"blue"))))))))</f>
      </c>
      <c r="F511" t="s" s="56">
        <f>IF(H511="","",IF(B$6="Dry",ROUND(E511/B$3*B$8,3)&amp;" grams",IF(B$6="Liquid",ROUND(E511/B$3*B$7,2)&amp;" ml","Error")))</f>
      </c>
      <c r="G511" t="s" s="57">
        <f>IF(T511="","",(C511-E511)/C511)</f>
      </c>
      <c r="H511" s="64"/>
      <c r="I511" s="65"/>
      <c r="J511" s="65"/>
      <c r="K511" s="65"/>
      <c r="L511" s="66"/>
      <c r="M511" s="64"/>
      <c r="N511" s="65"/>
      <c r="O511" s="65"/>
      <c r="P511" s="65"/>
      <c r="Q511" s="66"/>
      <c r="R511" t="s" s="61">
        <f>IF(H511="","",SUM(H511:Q511))</f>
      </c>
      <c r="S511" s="62">
        <f>IF(R511="",-5,AVERAGE((B$2-E511)/B$2*100,R511))</f>
        <v>-5</v>
      </c>
      <c r="T511" t="s" s="63">
        <f>IF(R511="","",IF(R511&gt;89,6,IF(R511&gt;79,5,IF(R511&gt;69,4,IF(R511&gt;54,3,IF(R511&gt;39,2,IF(R511&gt;29,1,0)))))))</f>
      </c>
    </row>
    <row r="512" ht="15" customHeight="1">
      <c r="A512" s="67">
        <f>A511+1</f>
        <v>501</v>
      </c>
      <c r="B512" s="68">
        <f>B511+1</f>
        <v>45257</v>
      </c>
      <c r="C512" t="s" s="69">
        <f>E511</f>
      </c>
      <c r="D512" s="70">
        <f>IF(C512="",-5,C512)</f>
        <v>-5</v>
      </c>
      <c r="E512" t="s" s="71">
        <f>IF(T512="","",IF(T512=0,C512,IF(T512=1,(C512*C$7),IF(T512=2,(C512*C$6),IF(T512=3,(C512*C$5),IF(T512=4,AVERAGE((C512*C$5),(C512*C$5),(C512*C$5),(C512*C$5),(C512-C$4)),IF(T512=5,(C512-C$4),IF(T512=6,(C512-1.5*C$4),"blue"))))))))</f>
      </c>
      <c r="F512" t="s" s="72">
        <f>IF(H512="","",IF(B$6="Dry",ROUND(E512/B$3*B$8,3)&amp;" grams",IF(B$6="Liquid",ROUND(E512/B$3*B$7,2)&amp;" ml","Error")))</f>
      </c>
      <c r="G512" t="s" s="73">
        <f>IF(T512="","",(C512-E512)/C512)</f>
      </c>
      <c r="H512" s="74"/>
      <c r="I512" s="75"/>
      <c r="J512" s="75"/>
      <c r="K512" s="75"/>
      <c r="L512" s="76"/>
      <c r="M512" s="74"/>
      <c r="N512" s="75"/>
      <c r="O512" s="75"/>
      <c r="P512" s="75"/>
      <c r="Q512" s="76"/>
      <c r="R512" t="s" s="77">
        <f>IF(H512="","",SUM(H512:Q512))</f>
      </c>
      <c r="S512" s="78">
        <f>IF(R512="",-5,AVERAGE((B$2-E512)/B$2*100,R512))</f>
        <v>-5</v>
      </c>
      <c r="T512" t="s" s="79">
        <f>IF(R512="","",IF(R512&gt;89,6,IF(R512&gt;79,5,IF(R512&gt;69,4,IF(R512&gt;54,3,IF(R512&gt;39,2,IF(R512&gt;29,1,0)))))))</f>
      </c>
    </row>
    <row r="513" ht="15" customHeight="1">
      <c r="A513" s="52">
        <f>A512+1</f>
        <v>502</v>
      </c>
      <c r="B513" s="53">
        <f>B512+1</f>
        <v>45258</v>
      </c>
      <c r="C513" t="s" s="80">
        <f>E512</f>
      </c>
      <c r="D513" s="54">
        <f>IF(C513="",-5,C513)</f>
        <v>-5</v>
      </c>
      <c r="E513" t="s" s="55">
        <f>IF(T513="","",IF(T513=0,C513,IF(T513=1,(C513*C$7),IF(T513=2,(C513*C$6),IF(T513=3,(C513*C$5),IF(T513=4,AVERAGE((C513*C$5),(C513*C$5),(C513*C$5),(C513*C$5),(C513-C$4)),IF(T513=5,(C513-C$4),IF(T513=6,(C513-1.5*C$4),"blue"))))))))</f>
      </c>
      <c r="F513" t="s" s="56">
        <f>IF(H513="","",IF(B$6="Dry",ROUND(E513/B$3*B$8,3)&amp;" grams",IF(B$6="Liquid",ROUND(E513/B$3*B$7,2)&amp;" ml","Error")))</f>
      </c>
      <c r="G513" t="s" s="57">
        <f>IF(T513="","",(C513-E513)/C513)</f>
      </c>
      <c r="H513" s="64"/>
      <c r="I513" s="65"/>
      <c r="J513" s="65"/>
      <c r="K513" s="65"/>
      <c r="L513" s="66"/>
      <c r="M513" s="64"/>
      <c r="N513" s="65"/>
      <c r="O513" s="65"/>
      <c r="P513" s="65"/>
      <c r="Q513" s="66"/>
      <c r="R513" t="s" s="61">
        <f>IF(H513="","",SUM(H513:Q513))</f>
      </c>
      <c r="S513" s="62">
        <f>IF(R513="",-5,AVERAGE((B$2-E513)/B$2*100,R513))</f>
        <v>-5</v>
      </c>
      <c r="T513" t="s" s="63">
        <f>IF(R513="","",IF(R513&gt;89,6,IF(R513&gt;79,5,IF(R513&gt;69,4,IF(R513&gt;54,3,IF(R513&gt;39,2,IF(R513&gt;29,1,0)))))))</f>
      </c>
    </row>
    <row r="514" ht="15" customHeight="1">
      <c r="A514" s="52">
        <f>A513+1</f>
        <v>503</v>
      </c>
      <c r="B514" s="53">
        <f>B513+1</f>
        <v>45259</v>
      </c>
      <c r="C514" t="s" s="80">
        <f>E513</f>
      </c>
      <c r="D514" s="54">
        <f>IF(C514="",-5,C514)</f>
        <v>-5</v>
      </c>
      <c r="E514" t="s" s="55">
        <f>IF(T514="","",IF(T514=0,C514,IF(T514=1,(C514*C$7),IF(T514=2,(C514*C$6),IF(T514=3,(C514*C$5),IF(T514=4,AVERAGE((C514*C$5),(C514*C$5),(C514*C$5),(C514*C$5),(C514-C$4)),IF(T514=5,(C514-C$4),IF(T514=6,(C514-1.5*C$4),"blue"))))))))</f>
      </c>
      <c r="F514" t="s" s="56">
        <f>IF(H514="","",IF(B$6="Dry",ROUND(E514/B$3*B$8,3)&amp;" grams",IF(B$6="Liquid",ROUND(E514/B$3*B$7,2)&amp;" ml","Error")))</f>
      </c>
      <c r="G514" t="s" s="57">
        <f>IF(T514="","",(C514-E514)/C514)</f>
      </c>
      <c r="H514" s="64"/>
      <c r="I514" s="65"/>
      <c r="J514" s="65"/>
      <c r="K514" s="65"/>
      <c r="L514" s="66"/>
      <c r="M514" s="64"/>
      <c r="N514" s="65"/>
      <c r="O514" s="65"/>
      <c r="P514" s="65"/>
      <c r="Q514" s="66"/>
      <c r="R514" t="s" s="61">
        <f>IF(H514="","",SUM(H514:Q514))</f>
      </c>
      <c r="S514" s="62">
        <f>IF(R514="",-5,AVERAGE((B$2-E514)/B$2*100,R514))</f>
        <v>-5</v>
      </c>
      <c r="T514" t="s" s="63">
        <f>IF(R514="","",IF(R514&gt;89,6,IF(R514&gt;79,5,IF(R514&gt;69,4,IF(R514&gt;54,3,IF(R514&gt;39,2,IF(R514&gt;29,1,0)))))))</f>
      </c>
    </row>
    <row r="515" ht="15" customHeight="1">
      <c r="A515" s="67">
        <f>A514+1</f>
        <v>504</v>
      </c>
      <c r="B515" s="68">
        <f>B514+1</f>
        <v>45260</v>
      </c>
      <c r="C515" t="s" s="69">
        <f>E514</f>
      </c>
      <c r="D515" s="70">
        <f>IF(C515="",-5,C515)</f>
        <v>-5</v>
      </c>
      <c r="E515" t="s" s="71">
        <f>IF(T515="","",IF(T515=0,C515,IF(T515=1,(C515*C$7),IF(T515=2,(C515*C$6),IF(T515=3,(C515*C$5),IF(T515=4,AVERAGE((C515*C$5),(C515*C$5),(C515*C$5),(C515*C$5),(C515-C$4)),IF(T515=5,(C515-C$4),IF(T515=6,(C515-1.5*C$4),"blue"))))))))</f>
      </c>
      <c r="F515" t="s" s="72">
        <f>IF(H515="","",IF(B$6="Dry",ROUND(E515/B$3*B$8,3)&amp;" grams",IF(B$6="Liquid",ROUND(E515/B$3*B$7,2)&amp;" ml","Error")))</f>
      </c>
      <c r="G515" t="s" s="73">
        <f>IF(T515="","",(C515-E515)/C515)</f>
      </c>
      <c r="H515" s="74"/>
      <c r="I515" s="75"/>
      <c r="J515" s="75"/>
      <c r="K515" s="75"/>
      <c r="L515" s="76"/>
      <c r="M515" s="74"/>
      <c r="N515" s="75"/>
      <c r="O515" s="75"/>
      <c r="P515" s="75"/>
      <c r="Q515" s="76"/>
      <c r="R515" t="s" s="77">
        <f>IF(H515="","",SUM(H515:Q515))</f>
      </c>
      <c r="S515" s="78">
        <f>IF(R515="",-5,AVERAGE((B$2-E515)/B$2*100,R515))</f>
        <v>-5</v>
      </c>
      <c r="T515" t="s" s="79">
        <f>IF(R515="","",IF(R515&gt;89,6,IF(R515&gt;79,5,IF(R515&gt;69,4,IF(R515&gt;54,3,IF(R515&gt;39,2,IF(R515&gt;29,1,0)))))))</f>
      </c>
    </row>
    <row r="516" ht="15" customHeight="1">
      <c r="A516" s="52">
        <f>A515+1</f>
        <v>505</v>
      </c>
      <c r="B516" s="53">
        <f>B515+1</f>
        <v>45261</v>
      </c>
      <c r="C516" t="s" s="80">
        <f>E515</f>
      </c>
      <c r="D516" s="54">
        <f>IF(C516="",-5,C516)</f>
        <v>-5</v>
      </c>
      <c r="E516" t="s" s="55">
        <f>IF(T516="","",IF(T516=0,C516,IF(T516=1,(C516*C$7),IF(T516=2,(C516*C$6),IF(T516=3,(C516*C$5),IF(T516=4,AVERAGE((C516*C$5),(C516*C$5),(C516*C$5),(C516*C$5),(C516-C$4)),IF(T516=5,(C516-C$4),IF(T516=6,(C516-1.5*C$4),"blue"))))))))</f>
      </c>
      <c r="F516" t="s" s="56">
        <f>IF(H516="","",IF(B$6="Dry",ROUND(E516/B$3*B$8,3)&amp;" grams",IF(B$6="Liquid",ROUND(E516/B$3*B$7,2)&amp;" ml","Error")))</f>
      </c>
      <c r="G516" t="s" s="57">
        <f>IF(T516="","",(C516-E516)/C516)</f>
      </c>
      <c r="H516" s="64"/>
      <c r="I516" s="65"/>
      <c r="J516" s="65"/>
      <c r="K516" s="65"/>
      <c r="L516" s="66"/>
      <c r="M516" s="64"/>
      <c r="N516" s="65"/>
      <c r="O516" s="65"/>
      <c r="P516" s="65"/>
      <c r="Q516" s="66"/>
      <c r="R516" t="s" s="61">
        <f>IF(H516="","",SUM(H516:Q516))</f>
      </c>
      <c r="S516" s="62">
        <f>IF(R516="",-5,AVERAGE((B$2-E516)/B$2*100,R516))</f>
        <v>-5</v>
      </c>
      <c r="T516" t="s" s="63">
        <f>IF(R516="","",IF(R516&gt;89,6,IF(R516&gt;79,5,IF(R516&gt;69,4,IF(R516&gt;54,3,IF(R516&gt;39,2,IF(R516&gt;29,1,0)))))))</f>
      </c>
    </row>
    <row r="517" ht="15" customHeight="1">
      <c r="A517" s="52">
        <f>A516+1</f>
        <v>506</v>
      </c>
      <c r="B517" s="53">
        <f>B516+1</f>
        <v>45262</v>
      </c>
      <c r="C517" t="s" s="80">
        <f>E516</f>
      </c>
      <c r="D517" s="54">
        <f>IF(C517="",-5,C517)</f>
        <v>-5</v>
      </c>
      <c r="E517" t="s" s="55">
        <f>IF(T517="","",IF(T517=0,C517,IF(T517=1,(C517*C$7),IF(T517=2,(C517*C$6),IF(T517=3,(C517*C$5),IF(T517=4,AVERAGE((C517*C$5),(C517*C$5),(C517*C$5),(C517*C$5),(C517-C$4)),IF(T517=5,(C517-C$4),IF(T517=6,(C517-1.5*C$4),"blue"))))))))</f>
      </c>
      <c r="F517" t="s" s="56">
        <f>IF(H517="","",IF(B$6="Dry",ROUND(E517/B$3*B$8,3)&amp;" grams",IF(B$6="Liquid",ROUND(E517/B$3*B$7,2)&amp;" ml","Error")))</f>
      </c>
      <c r="G517" t="s" s="57">
        <f>IF(T517="","",(C517-E517)/C517)</f>
      </c>
      <c r="H517" s="64"/>
      <c r="I517" s="65"/>
      <c r="J517" s="65"/>
      <c r="K517" s="65"/>
      <c r="L517" s="66"/>
      <c r="M517" s="64"/>
      <c r="N517" s="65"/>
      <c r="O517" s="65"/>
      <c r="P517" s="65"/>
      <c r="Q517" s="66"/>
      <c r="R517" t="s" s="61">
        <f>IF(H517="","",SUM(H517:Q517))</f>
      </c>
      <c r="S517" s="62">
        <f>IF(R517="",-5,AVERAGE((B$2-E517)/B$2*100,R517))</f>
        <v>-5</v>
      </c>
      <c r="T517" t="s" s="63">
        <f>IF(R517="","",IF(R517&gt;89,6,IF(R517&gt;79,5,IF(R517&gt;69,4,IF(R517&gt;54,3,IF(R517&gt;39,2,IF(R517&gt;29,1,0)))))))</f>
      </c>
    </row>
    <row r="518" ht="15" customHeight="1">
      <c r="A518" s="67">
        <f>A517+1</f>
        <v>507</v>
      </c>
      <c r="B518" s="68">
        <f>B517+1</f>
        <v>45263</v>
      </c>
      <c r="C518" t="s" s="69">
        <f>E517</f>
      </c>
      <c r="D518" s="70">
        <f>IF(C518="",-5,C518)</f>
        <v>-5</v>
      </c>
      <c r="E518" t="s" s="71">
        <f>IF(T518="","",IF(T518=0,C518,IF(T518=1,(C518*C$7),IF(T518=2,(C518*C$6),IF(T518=3,(C518*C$5),IF(T518=4,AVERAGE((C518*C$5),(C518*C$5),(C518*C$5),(C518*C$5),(C518-C$4)),IF(T518=5,(C518-C$4),IF(T518=6,(C518-1.5*C$4),"blue"))))))))</f>
      </c>
      <c r="F518" t="s" s="72">
        <f>IF(H518="","",IF(B$6="Dry",ROUND(E518/B$3*B$8,3)&amp;" grams",IF(B$6="Liquid",ROUND(E518/B$3*B$7,2)&amp;" ml","Error")))</f>
      </c>
      <c r="G518" t="s" s="73">
        <f>IF(T518="","",(C518-E518)/C518)</f>
      </c>
      <c r="H518" s="74"/>
      <c r="I518" s="75"/>
      <c r="J518" s="75"/>
      <c r="K518" s="75"/>
      <c r="L518" s="76"/>
      <c r="M518" s="74"/>
      <c r="N518" s="75"/>
      <c r="O518" s="75"/>
      <c r="P518" s="75"/>
      <c r="Q518" s="76"/>
      <c r="R518" t="s" s="77">
        <f>IF(H518="","",SUM(H518:Q518))</f>
      </c>
      <c r="S518" s="78">
        <f>IF(R518="",-5,AVERAGE((B$2-E518)/B$2*100,R518))</f>
        <v>-5</v>
      </c>
      <c r="T518" t="s" s="79">
        <f>IF(R518="","",IF(R518&gt;89,6,IF(R518&gt;79,5,IF(R518&gt;69,4,IF(R518&gt;54,3,IF(R518&gt;39,2,IF(R518&gt;29,1,0)))))))</f>
      </c>
    </row>
    <row r="519" ht="15" customHeight="1">
      <c r="A519" s="52">
        <f>A518+1</f>
        <v>508</v>
      </c>
      <c r="B519" s="53">
        <f>B518+1</f>
        <v>45264</v>
      </c>
      <c r="C519" t="s" s="80">
        <f>E518</f>
      </c>
      <c r="D519" s="54">
        <f>IF(C519="",-5,C519)</f>
        <v>-5</v>
      </c>
      <c r="E519" t="s" s="55">
        <f>IF(T519="","",IF(T519=0,C519,IF(T519=1,(C519*C$7),IF(T519=2,(C519*C$6),IF(T519=3,(C519*C$5),IF(T519=4,AVERAGE((C519*C$5),(C519*C$5),(C519*C$5),(C519*C$5),(C519-C$4)),IF(T519=5,(C519-C$4),IF(T519=6,(C519-1.5*C$4),"blue"))))))))</f>
      </c>
      <c r="F519" t="s" s="56">
        <f>IF(H519="","",IF(B$6="Dry",ROUND(E519/B$3*B$8,3)&amp;" grams",IF(B$6="Liquid",ROUND(E519/B$3*B$7,2)&amp;" ml","Error")))</f>
      </c>
      <c r="G519" t="s" s="57">
        <f>IF(T519="","",(C519-E519)/C519)</f>
      </c>
      <c r="H519" s="64"/>
      <c r="I519" s="65"/>
      <c r="J519" s="65"/>
      <c r="K519" s="65"/>
      <c r="L519" s="66"/>
      <c r="M519" s="64"/>
      <c r="N519" s="65"/>
      <c r="O519" s="65"/>
      <c r="P519" s="65"/>
      <c r="Q519" s="66"/>
      <c r="R519" t="s" s="61">
        <f>IF(H519="","",SUM(H519:Q519))</f>
      </c>
      <c r="S519" s="62">
        <f>IF(R519="",-5,AVERAGE((B$2-E519)/B$2*100,R519))</f>
        <v>-5</v>
      </c>
      <c r="T519" t="s" s="63">
        <f>IF(R519="","",IF(R519&gt;89,6,IF(R519&gt;79,5,IF(R519&gt;69,4,IF(R519&gt;54,3,IF(R519&gt;39,2,IF(R519&gt;29,1,0)))))))</f>
      </c>
    </row>
    <row r="520" ht="15" customHeight="1">
      <c r="A520" s="52">
        <f>A519+1</f>
        <v>509</v>
      </c>
      <c r="B520" s="53">
        <f>B519+1</f>
        <v>45265</v>
      </c>
      <c r="C520" t="s" s="80">
        <f>E519</f>
      </c>
      <c r="D520" s="54">
        <f>IF(C520="",-5,C520)</f>
        <v>-5</v>
      </c>
      <c r="E520" t="s" s="55">
        <f>IF(T520="","",IF(T520=0,C520,IF(T520=1,(C520*C$7),IF(T520=2,(C520*C$6),IF(T520=3,(C520*C$5),IF(T520=4,AVERAGE((C520*C$5),(C520*C$5),(C520*C$5),(C520*C$5),(C520-C$4)),IF(T520=5,(C520-C$4),IF(T520=6,(C520-1.5*C$4),"blue"))))))))</f>
      </c>
      <c r="F520" t="s" s="56">
        <f>IF(H520="","",IF(B$6="Dry",ROUND(E520/B$3*B$8,3)&amp;" grams",IF(B$6="Liquid",ROUND(E520/B$3*B$7,2)&amp;" ml","Error")))</f>
      </c>
      <c r="G520" t="s" s="57">
        <f>IF(T520="","",(C520-E520)/C520)</f>
      </c>
      <c r="H520" s="64"/>
      <c r="I520" s="65"/>
      <c r="J520" s="65"/>
      <c r="K520" s="65"/>
      <c r="L520" s="66"/>
      <c r="M520" s="64"/>
      <c r="N520" s="65"/>
      <c r="O520" s="65"/>
      <c r="P520" s="65"/>
      <c r="Q520" s="66"/>
      <c r="R520" t="s" s="61">
        <f>IF(H520="","",SUM(H520:Q520))</f>
      </c>
      <c r="S520" s="62">
        <f>IF(R520="",-5,AVERAGE((B$2-E520)/B$2*100,R520))</f>
        <v>-5</v>
      </c>
      <c r="T520" t="s" s="63">
        <f>IF(R520="","",IF(R520&gt;89,6,IF(R520&gt;79,5,IF(R520&gt;69,4,IF(R520&gt;54,3,IF(R520&gt;39,2,IF(R520&gt;29,1,0)))))))</f>
      </c>
    </row>
    <row r="521" ht="15" customHeight="1">
      <c r="A521" s="67">
        <f>A520+1</f>
        <v>510</v>
      </c>
      <c r="B521" s="68">
        <f>B520+1</f>
        <v>45266</v>
      </c>
      <c r="C521" t="s" s="69">
        <f>E520</f>
      </c>
      <c r="D521" s="70">
        <f>IF(C521="",-5,C521)</f>
        <v>-5</v>
      </c>
      <c r="E521" t="s" s="71">
        <f>IF(T521="","",IF(T521=0,C521,IF(T521=1,(C521*C$7),IF(T521=2,(C521*C$6),IF(T521=3,(C521*C$5),IF(T521=4,AVERAGE((C521*C$5),(C521*C$5),(C521*C$5),(C521*C$5),(C521-C$4)),IF(T521=5,(C521-C$4),IF(T521=6,(C521-1.5*C$4),"blue"))))))))</f>
      </c>
      <c r="F521" t="s" s="72">
        <f>IF(H521="","",IF(B$6="Dry",ROUND(E521/B$3*B$8,3)&amp;" grams",IF(B$6="Liquid",ROUND(E521/B$3*B$7,2)&amp;" ml","Error")))</f>
      </c>
      <c r="G521" t="s" s="73">
        <f>IF(T521="","",(C521-E521)/C521)</f>
      </c>
      <c r="H521" s="74"/>
      <c r="I521" s="75"/>
      <c r="J521" s="75"/>
      <c r="K521" s="75"/>
      <c r="L521" s="76"/>
      <c r="M521" s="74"/>
      <c r="N521" s="75"/>
      <c r="O521" s="75"/>
      <c r="P521" s="75"/>
      <c r="Q521" s="76"/>
      <c r="R521" t="s" s="77">
        <f>IF(H521="","",SUM(H521:Q521))</f>
      </c>
      <c r="S521" s="78">
        <f>IF(R521="",-5,AVERAGE((B$2-E521)/B$2*100,R521))</f>
        <v>-5</v>
      </c>
      <c r="T521" t="s" s="79">
        <f>IF(R521="","",IF(R521&gt;89,6,IF(R521&gt;79,5,IF(R521&gt;69,4,IF(R521&gt;54,3,IF(R521&gt;39,2,IF(R521&gt;29,1,0)))))))</f>
      </c>
    </row>
    <row r="522" ht="15" customHeight="1">
      <c r="A522" s="52">
        <f>A521+1</f>
        <v>511</v>
      </c>
      <c r="B522" s="53">
        <f>B521+1</f>
        <v>45267</v>
      </c>
      <c r="C522" t="s" s="80">
        <f>E521</f>
      </c>
      <c r="D522" s="54">
        <f>IF(C522="",-5,C522)</f>
        <v>-5</v>
      </c>
      <c r="E522" t="s" s="55">
        <f>IF(T522="","",IF(T522=0,C522,IF(T522=1,(C522*C$7),IF(T522=2,(C522*C$6),IF(T522=3,(C522*C$5),IF(T522=4,AVERAGE((C522*C$5),(C522*C$5),(C522*C$5),(C522*C$5),(C522-C$4)),IF(T522=5,(C522-C$4),IF(T522=6,(C522-1.5*C$4),"blue"))))))))</f>
      </c>
      <c r="F522" t="s" s="56">
        <f>IF(H522="","",IF(B$6="Dry",ROUND(E522/B$3*B$8,3)&amp;" grams",IF(B$6="Liquid",ROUND(E522/B$3*B$7,2)&amp;" ml","Error")))</f>
      </c>
      <c r="G522" t="s" s="57">
        <f>IF(T522="","",(C522-E522)/C522)</f>
      </c>
      <c r="H522" s="64"/>
      <c r="I522" s="65"/>
      <c r="J522" s="65"/>
      <c r="K522" s="65"/>
      <c r="L522" s="66"/>
      <c r="M522" s="64"/>
      <c r="N522" s="65"/>
      <c r="O522" s="65"/>
      <c r="P522" s="65"/>
      <c r="Q522" s="66"/>
      <c r="R522" t="s" s="61">
        <f>IF(H522="","",SUM(H522:Q522))</f>
      </c>
      <c r="S522" s="62">
        <f>IF(R522="",-5,AVERAGE((B$2-E522)/B$2*100,R522))</f>
        <v>-5</v>
      </c>
      <c r="T522" t="s" s="63">
        <f>IF(R522="","",IF(R522&gt;89,6,IF(R522&gt;79,5,IF(R522&gt;69,4,IF(R522&gt;54,3,IF(R522&gt;39,2,IF(R522&gt;29,1,0)))))))</f>
      </c>
    </row>
    <row r="523" ht="15" customHeight="1">
      <c r="A523" s="52">
        <f>A522+1</f>
        <v>512</v>
      </c>
      <c r="B523" s="53">
        <f>B522+1</f>
        <v>45268</v>
      </c>
      <c r="C523" t="s" s="80">
        <f>E522</f>
      </c>
      <c r="D523" s="54">
        <f>IF(C523="",-5,C523)</f>
        <v>-5</v>
      </c>
      <c r="E523" t="s" s="55">
        <f>IF(T523="","",IF(T523=0,C523,IF(T523=1,(C523*C$7),IF(T523=2,(C523*C$6),IF(T523=3,(C523*C$5),IF(T523=4,AVERAGE((C523*C$5),(C523*C$5),(C523*C$5),(C523*C$5),(C523-C$4)),IF(T523=5,(C523-C$4),IF(T523=6,(C523-1.5*C$4),"blue"))))))))</f>
      </c>
      <c r="F523" t="s" s="56">
        <f>IF(H523="","",IF(B$6="Dry",ROUND(E523/B$3*B$8,3)&amp;" grams",IF(B$6="Liquid",ROUND(E523/B$3*B$7,2)&amp;" ml","Error")))</f>
      </c>
      <c r="G523" t="s" s="57">
        <f>IF(T523="","",(C523-E523)/C523)</f>
      </c>
      <c r="H523" s="64"/>
      <c r="I523" s="65"/>
      <c r="J523" s="65"/>
      <c r="K523" s="65"/>
      <c r="L523" s="66"/>
      <c r="M523" s="64"/>
      <c r="N523" s="65"/>
      <c r="O523" s="65"/>
      <c r="P523" s="65"/>
      <c r="Q523" s="66"/>
      <c r="R523" t="s" s="61">
        <f>IF(H523="","",SUM(H523:Q523))</f>
      </c>
      <c r="S523" s="62">
        <f>IF(R523="",-5,AVERAGE((B$2-E523)/B$2*100,R523))</f>
        <v>-5</v>
      </c>
      <c r="T523" t="s" s="63">
        <f>IF(R523="","",IF(R523&gt;89,6,IF(R523&gt;79,5,IF(R523&gt;69,4,IF(R523&gt;54,3,IF(R523&gt;39,2,IF(R523&gt;29,1,0)))))))</f>
      </c>
    </row>
    <row r="524" ht="15" customHeight="1">
      <c r="A524" s="67">
        <f>A523+1</f>
        <v>513</v>
      </c>
      <c r="B524" s="68">
        <f>B523+1</f>
        <v>45269</v>
      </c>
      <c r="C524" t="s" s="69">
        <f>E523</f>
      </c>
      <c r="D524" s="70">
        <f>IF(C524="",-5,C524)</f>
        <v>-5</v>
      </c>
      <c r="E524" t="s" s="71">
        <f>IF(T524="","",IF(T524=0,C524,IF(T524=1,(C524*C$7),IF(T524=2,(C524*C$6),IF(T524=3,(C524*C$5),IF(T524=4,AVERAGE((C524*C$5),(C524*C$5),(C524*C$5),(C524*C$5),(C524-C$4)),IF(T524=5,(C524-C$4),IF(T524=6,(C524-1.5*C$4),"blue"))))))))</f>
      </c>
      <c r="F524" t="s" s="72">
        <f>IF(H524="","",IF(B$6="Dry",ROUND(E524/B$3*B$8,3)&amp;" grams",IF(B$6="Liquid",ROUND(E524/B$3*B$7,2)&amp;" ml","Error")))</f>
      </c>
      <c r="G524" t="s" s="73">
        <f>IF(T524="","",(C524-E524)/C524)</f>
      </c>
      <c r="H524" s="74"/>
      <c r="I524" s="75"/>
      <c r="J524" s="75"/>
      <c r="K524" s="75"/>
      <c r="L524" s="76"/>
      <c r="M524" s="74"/>
      <c r="N524" s="75"/>
      <c r="O524" s="75"/>
      <c r="P524" s="75"/>
      <c r="Q524" s="76"/>
      <c r="R524" t="s" s="77">
        <f>IF(H524="","",SUM(H524:Q524))</f>
      </c>
      <c r="S524" s="78">
        <f>IF(R524="",-5,AVERAGE((B$2-E524)/B$2*100,R524))</f>
        <v>-5</v>
      </c>
      <c r="T524" t="s" s="79">
        <f>IF(R524="","",IF(R524&gt;89,6,IF(R524&gt;79,5,IF(R524&gt;69,4,IF(R524&gt;54,3,IF(R524&gt;39,2,IF(R524&gt;29,1,0)))))))</f>
      </c>
    </row>
    <row r="525" ht="15" customHeight="1">
      <c r="A525" s="52">
        <f>A524+1</f>
        <v>514</v>
      </c>
      <c r="B525" s="53">
        <f>B524+1</f>
        <v>45270</v>
      </c>
      <c r="C525" t="s" s="80">
        <f>E524</f>
      </c>
      <c r="D525" s="54">
        <f>IF(C525="",-5,C525)</f>
        <v>-5</v>
      </c>
      <c r="E525" t="s" s="55">
        <f>IF(T525="","",IF(T525=0,C525,IF(T525=1,(C525*C$7),IF(T525=2,(C525*C$6),IF(T525=3,(C525*C$5),IF(T525=4,AVERAGE((C525*C$5),(C525*C$5),(C525*C$5),(C525*C$5),(C525-C$4)),IF(T525=5,(C525-C$4),IF(T525=6,(C525-1.5*C$4),"blue"))))))))</f>
      </c>
      <c r="F525" t="s" s="56">
        <f>IF(H525="","",IF(B$6="Dry",ROUND(E525/B$3*B$8,3)&amp;" grams",IF(B$6="Liquid",ROUND(E525/B$3*B$7,2)&amp;" ml","Error")))</f>
      </c>
      <c r="G525" t="s" s="57">
        <f>IF(T525="","",(C525-E525)/C525)</f>
      </c>
      <c r="H525" s="64"/>
      <c r="I525" s="65"/>
      <c r="J525" s="65"/>
      <c r="K525" s="65"/>
      <c r="L525" s="66"/>
      <c r="M525" s="64"/>
      <c r="N525" s="65"/>
      <c r="O525" s="65"/>
      <c r="P525" s="65"/>
      <c r="Q525" s="66"/>
      <c r="R525" t="s" s="61">
        <f>IF(H525="","",SUM(H525:Q525))</f>
      </c>
      <c r="S525" s="62">
        <f>IF(R525="",-5,AVERAGE((B$2-E525)/B$2*100,R525))</f>
        <v>-5</v>
      </c>
      <c r="T525" t="s" s="63">
        <f>IF(R525="","",IF(R525&gt;89,6,IF(R525&gt;79,5,IF(R525&gt;69,4,IF(R525&gt;54,3,IF(R525&gt;39,2,IF(R525&gt;29,1,0)))))))</f>
      </c>
    </row>
    <row r="526" ht="15" customHeight="1">
      <c r="A526" s="52">
        <f>A525+1</f>
        <v>515</v>
      </c>
      <c r="B526" s="53">
        <f>B525+1</f>
        <v>45271</v>
      </c>
      <c r="C526" t="s" s="80">
        <f>E525</f>
      </c>
      <c r="D526" s="54">
        <f>IF(C526="",-5,C526)</f>
        <v>-5</v>
      </c>
      <c r="E526" t="s" s="55">
        <f>IF(T526="","",IF(T526=0,C526,IF(T526=1,(C526*C$7),IF(T526=2,(C526*C$6),IF(T526=3,(C526*C$5),IF(T526=4,AVERAGE((C526*C$5),(C526*C$5),(C526*C$5),(C526*C$5),(C526-C$4)),IF(T526=5,(C526-C$4),IF(T526=6,(C526-1.5*C$4),"blue"))))))))</f>
      </c>
      <c r="F526" t="s" s="56">
        <f>IF(H526="","",IF(B$6="Dry",ROUND(E526/B$3*B$8,3)&amp;" grams",IF(B$6="Liquid",ROUND(E526/B$3*B$7,2)&amp;" ml","Error")))</f>
      </c>
      <c r="G526" t="s" s="57">
        <f>IF(T526="","",(C526-E526)/C526)</f>
      </c>
      <c r="H526" s="64"/>
      <c r="I526" s="65"/>
      <c r="J526" s="65"/>
      <c r="K526" s="65"/>
      <c r="L526" s="66"/>
      <c r="M526" s="64"/>
      <c r="N526" s="65"/>
      <c r="O526" s="65"/>
      <c r="P526" s="65"/>
      <c r="Q526" s="66"/>
      <c r="R526" t="s" s="61">
        <f>IF(H526="","",SUM(H526:Q526))</f>
      </c>
      <c r="S526" s="62">
        <f>IF(R526="",-5,AVERAGE((B$2-E526)/B$2*100,R526))</f>
        <v>-5</v>
      </c>
      <c r="T526" t="s" s="63">
        <f>IF(R526="","",IF(R526&gt;89,6,IF(R526&gt;79,5,IF(R526&gt;69,4,IF(R526&gt;54,3,IF(R526&gt;39,2,IF(R526&gt;29,1,0)))))))</f>
      </c>
    </row>
    <row r="527" ht="15" customHeight="1">
      <c r="A527" s="67">
        <f>A526+1</f>
        <v>516</v>
      </c>
      <c r="B527" s="68">
        <f>B526+1</f>
        <v>45272</v>
      </c>
      <c r="C527" t="s" s="69">
        <f>E526</f>
      </c>
      <c r="D527" s="70">
        <f>IF(C527="",-5,C527)</f>
        <v>-5</v>
      </c>
      <c r="E527" t="s" s="71">
        <f>IF(T527="","",IF(T527=0,C527,IF(T527=1,(C527*C$7),IF(T527=2,(C527*C$6),IF(T527=3,(C527*C$5),IF(T527=4,AVERAGE((C527*C$5),(C527*C$5),(C527*C$5),(C527*C$5),(C527-C$4)),IF(T527=5,(C527-C$4),IF(T527=6,(C527-1.5*C$4),"blue"))))))))</f>
      </c>
      <c r="F527" t="s" s="72">
        <f>IF(H527="","",IF(B$6="Dry",ROUND(E527/B$3*B$8,3)&amp;" grams",IF(B$6="Liquid",ROUND(E527/B$3*B$7,2)&amp;" ml","Error")))</f>
      </c>
      <c r="G527" t="s" s="73">
        <f>IF(T527="","",(C527-E527)/C527)</f>
      </c>
      <c r="H527" s="74"/>
      <c r="I527" s="75"/>
      <c r="J527" s="75"/>
      <c r="K527" s="75"/>
      <c r="L527" s="76"/>
      <c r="M527" s="74"/>
      <c r="N527" s="75"/>
      <c r="O527" s="75"/>
      <c r="P527" s="75"/>
      <c r="Q527" s="76"/>
      <c r="R527" t="s" s="77">
        <f>IF(H527="","",SUM(H527:Q527))</f>
      </c>
      <c r="S527" s="78">
        <f>IF(R527="",-5,AVERAGE((B$2-E527)/B$2*100,R527))</f>
        <v>-5</v>
      </c>
      <c r="T527" t="s" s="79">
        <f>IF(R527="","",IF(R527&gt;89,6,IF(R527&gt;79,5,IF(R527&gt;69,4,IF(R527&gt;54,3,IF(R527&gt;39,2,IF(R527&gt;29,1,0)))))))</f>
      </c>
    </row>
    <row r="528" ht="15" customHeight="1">
      <c r="A528" s="52">
        <f>A527+1</f>
        <v>517</v>
      </c>
      <c r="B528" s="53">
        <f>B527+1</f>
        <v>45273</v>
      </c>
      <c r="C528" t="s" s="80">
        <f>E527</f>
      </c>
      <c r="D528" s="54">
        <f>IF(C528="",-5,C528)</f>
        <v>-5</v>
      </c>
      <c r="E528" t="s" s="55">
        <f>IF(T528="","",IF(T528=0,C528,IF(T528=1,(C528*C$7),IF(T528=2,(C528*C$6),IF(T528=3,(C528*C$5),IF(T528=4,AVERAGE((C528*C$5),(C528*C$5),(C528*C$5),(C528*C$5),(C528-C$4)),IF(T528=5,(C528-C$4),IF(T528=6,(C528-1.5*C$4),"blue"))))))))</f>
      </c>
      <c r="F528" t="s" s="56">
        <f>IF(H528="","",IF(B$6="Dry",ROUND(E528/B$3*B$8,3)&amp;" grams",IF(B$6="Liquid",ROUND(E528/B$3*B$7,2)&amp;" ml","Error")))</f>
      </c>
      <c r="G528" t="s" s="57">
        <f>IF(T528="","",(C528-E528)/C528)</f>
      </c>
      <c r="H528" s="64"/>
      <c r="I528" s="65"/>
      <c r="J528" s="65"/>
      <c r="K528" s="65"/>
      <c r="L528" s="66"/>
      <c r="M528" s="64"/>
      <c r="N528" s="65"/>
      <c r="O528" s="65"/>
      <c r="P528" s="65"/>
      <c r="Q528" s="66"/>
      <c r="R528" t="s" s="61">
        <f>IF(H528="","",SUM(H528:Q528))</f>
      </c>
      <c r="S528" s="62">
        <f>IF(R528="",-5,AVERAGE((B$2-E528)/B$2*100,R528))</f>
        <v>-5</v>
      </c>
      <c r="T528" t="s" s="63">
        <f>IF(R528="","",IF(R528&gt;89,6,IF(R528&gt;79,5,IF(R528&gt;69,4,IF(R528&gt;54,3,IF(R528&gt;39,2,IF(R528&gt;29,1,0)))))))</f>
      </c>
    </row>
    <row r="529" ht="15" customHeight="1">
      <c r="A529" s="52">
        <f>A528+1</f>
        <v>518</v>
      </c>
      <c r="B529" s="53">
        <f>B528+1</f>
        <v>45274</v>
      </c>
      <c r="C529" t="s" s="80">
        <f>E528</f>
      </c>
      <c r="D529" s="54">
        <f>IF(C529="",-5,C529)</f>
        <v>-5</v>
      </c>
      <c r="E529" t="s" s="55">
        <f>IF(T529="","",IF(T529=0,C529,IF(T529=1,(C529*C$7),IF(T529=2,(C529*C$6),IF(T529=3,(C529*C$5),IF(T529=4,AVERAGE((C529*C$5),(C529*C$5),(C529*C$5),(C529*C$5),(C529-C$4)),IF(T529=5,(C529-C$4),IF(T529=6,(C529-1.5*C$4),"blue"))))))))</f>
      </c>
      <c r="F529" t="s" s="56">
        <f>IF(H529="","",IF(B$6="Dry",ROUND(E529/B$3*B$8,3)&amp;" grams",IF(B$6="Liquid",ROUND(E529/B$3*B$7,2)&amp;" ml","Error")))</f>
      </c>
      <c r="G529" t="s" s="57">
        <f>IF(T529="","",(C529-E529)/C529)</f>
      </c>
      <c r="H529" s="64"/>
      <c r="I529" s="65"/>
      <c r="J529" s="65"/>
      <c r="K529" s="65"/>
      <c r="L529" s="66"/>
      <c r="M529" s="64"/>
      <c r="N529" s="65"/>
      <c r="O529" s="65"/>
      <c r="P529" s="65"/>
      <c r="Q529" s="66"/>
      <c r="R529" t="s" s="61">
        <f>IF(H529="","",SUM(H529:Q529))</f>
      </c>
      <c r="S529" s="62">
        <f>IF(R529="",-5,AVERAGE((B$2-E529)/B$2*100,R529))</f>
        <v>-5</v>
      </c>
      <c r="T529" t="s" s="63">
        <f>IF(R529="","",IF(R529&gt;89,6,IF(R529&gt;79,5,IF(R529&gt;69,4,IF(R529&gt;54,3,IF(R529&gt;39,2,IF(R529&gt;29,1,0)))))))</f>
      </c>
    </row>
    <row r="530" ht="15" customHeight="1">
      <c r="A530" s="67">
        <f>A529+1</f>
        <v>519</v>
      </c>
      <c r="B530" s="68">
        <f>B529+1</f>
        <v>45275</v>
      </c>
      <c r="C530" t="s" s="69">
        <f>E529</f>
      </c>
      <c r="D530" s="70">
        <f>IF(C530="",-5,C530)</f>
        <v>-5</v>
      </c>
      <c r="E530" t="s" s="71">
        <f>IF(T530="","",IF(T530=0,C530,IF(T530=1,(C530*C$7),IF(T530=2,(C530*C$6),IF(T530=3,(C530*C$5),IF(T530=4,AVERAGE((C530*C$5),(C530*C$5),(C530*C$5),(C530*C$5),(C530-C$4)),IF(T530=5,(C530-C$4),IF(T530=6,(C530-1.5*C$4),"blue"))))))))</f>
      </c>
      <c r="F530" t="s" s="72">
        <f>IF(H530="","",IF(B$6="Dry",ROUND(E530/B$3*B$8,3)&amp;" grams",IF(B$6="Liquid",ROUND(E530/B$3*B$7,2)&amp;" ml","Error")))</f>
      </c>
      <c r="G530" t="s" s="73">
        <f>IF(T530="","",(C530-E530)/C530)</f>
      </c>
      <c r="H530" s="74"/>
      <c r="I530" s="75"/>
      <c r="J530" s="75"/>
      <c r="K530" s="75"/>
      <c r="L530" s="76"/>
      <c r="M530" s="74"/>
      <c r="N530" s="75"/>
      <c r="O530" s="75"/>
      <c r="P530" s="75"/>
      <c r="Q530" s="76"/>
      <c r="R530" t="s" s="77">
        <f>IF(H530="","",SUM(H530:Q530))</f>
      </c>
      <c r="S530" s="78">
        <f>IF(R530="",-5,AVERAGE((B$2-E530)/B$2*100,R530))</f>
        <v>-5</v>
      </c>
      <c r="T530" t="s" s="79">
        <f>IF(R530="","",IF(R530&gt;89,6,IF(R530&gt;79,5,IF(R530&gt;69,4,IF(R530&gt;54,3,IF(R530&gt;39,2,IF(R530&gt;29,1,0)))))))</f>
      </c>
    </row>
    <row r="531" ht="15" customHeight="1">
      <c r="A531" s="52">
        <f>A530+1</f>
        <v>520</v>
      </c>
      <c r="B531" s="53">
        <f>B530+1</f>
        <v>45276</v>
      </c>
      <c r="C531" t="s" s="80">
        <f>E530</f>
      </c>
      <c r="D531" s="54">
        <f>IF(C531="",-5,C531)</f>
        <v>-5</v>
      </c>
      <c r="E531" t="s" s="55">
        <f>IF(T531="","",IF(T531=0,C531,IF(T531=1,(C531*C$7),IF(T531=2,(C531*C$6),IF(T531=3,(C531*C$5),IF(T531=4,AVERAGE((C531*C$5),(C531*C$5),(C531*C$5),(C531*C$5),(C531-C$4)),IF(T531=5,(C531-C$4),IF(T531=6,(C531-1.5*C$4),"blue"))))))))</f>
      </c>
      <c r="F531" t="s" s="56">
        <f>IF(H531="","",IF(B$6="Dry",ROUND(E531/B$3*B$8,3)&amp;" grams",IF(B$6="Liquid",ROUND(E531/B$3*B$7,2)&amp;" ml","Error")))</f>
      </c>
      <c r="G531" t="s" s="57">
        <f>IF(T531="","",(C531-E531)/C531)</f>
      </c>
      <c r="H531" s="64"/>
      <c r="I531" s="65"/>
      <c r="J531" s="65"/>
      <c r="K531" s="65"/>
      <c r="L531" s="66"/>
      <c r="M531" s="64"/>
      <c r="N531" s="65"/>
      <c r="O531" s="65"/>
      <c r="P531" s="65"/>
      <c r="Q531" s="66"/>
      <c r="R531" t="s" s="61">
        <f>IF(H531="","",SUM(H531:Q531))</f>
      </c>
      <c r="S531" s="62">
        <f>IF(R531="",-5,AVERAGE((B$2-E531)/B$2*100,R531))</f>
        <v>-5</v>
      </c>
      <c r="T531" t="s" s="63">
        <f>IF(R531="","",IF(R531&gt;89,6,IF(R531&gt;79,5,IF(R531&gt;69,4,IF(R531&gt;54,3,IF(R531&gt;39,2,IF(R531&gt;29,1,0)))))))</f>
      </c>
    </row>
    <row r="532" ht="15" customHeight="1">
      <c r="A532" s="52">
        <f>A531+1</f>
        <v>521</v>
      </c>
      <c r="B532" s="53">
        <f>B531+1</f>
        <v>45277</v>
      </c>
      <c r="C532" t="s" s="80">
        <f>E531</f>
      </c>
      <c r="D532" s="54">
        <f>IF(C532="",-5,C532)</f>
        <v>-5</v>
      </c>
      <c r="E532" t="s" s="55">
        <f>IF(T532="","",IF(T532=0,C532,IF(T532=1,(C532*C$7),IF(T532=2,(C532*C$6),IF(T532=3,(C532*C$5),IF(T532=4,AVERAGE((C532*C$5),(C532*C$5),(C532*C$5),(C532*C$5),(C532-C$4)),IF(T532=5,(C532-C$4),IF(T532=6,(C532-1.5*C$4),"blue"))))))))</f>
      </c>
      <c r="F532" t="s" s="56">
        <f>IF(H532="","",IF(B$6="Dry",ROUND(E532/B$3*B$8,3)&amp;" grams",IF(B$6="Liquid",ROUND(E532/B$3*B$7,2)&amp;" ml","Error")))</f>
      </c>
      <c r="G532" t="s" s="57">
        <f>IF(T532="","",(C532-E532)/C532)</f>
      </c>
      <c r="H532" s="64"/>
      <c r="I532" s="65"/>
      <c r="J532" s="65"/>
      <c r="K532" s="65"/>
      <c r="L532" s="66"/>
      <c r="M532" s="64"/>
      <c r="N532" s="65"/>
      <c r="O532" s="65"/>
      <c r="P532" s="65"/>
      <c r="Q532" s="66"/>
      <c r="R532" t="s" s="61">
        <f>IF(H532="","",SUM(H532:Q532))</f>
      </c>
      <c r="S532" s="62">
        <f>IF(R532="",-5,AVERAGE((B$2-E532)/B$2*100,R532))</f>
        <v>-5</v>
      </c>
      <c r="T532" t="s" s="63">
        <f>IF(R532="","",IF(R532&gt;89,6,IF(R532&gt;79,5,IF(R532&gt;69,4,IF(R532&gt;54,3,IF(R532&gt;39,2,IF(R532&gt;29,1,0)))))))</f>
      </c>
    </row>
    <row r="533" ht="15" customHeight="1">
      <c r="A533" s="67">
        <f>A532+1</f>
        <v>522</v>
      </c>
      <c r="B533" s="68">
        <f>B532+1</f>
        <v>45278</v>
      </c>
      <c r="C533" t="s" s="69">
        <f>E532</f>
      </c>
      <c r="D533" s="70">
        <f>IF(C533="",-5,C533)</f>
        <v>-5</v>
      </c>
      <c r="E533" t="s" s="71">
        <f>IF(T533="","",IF(T533=0,C533,IF(T533=1,(C533*C$7),IF(T533=2,(C533*C$6),IF(T533=3,(C533*C$5),IF(T533=4,AVERAGE((C533*C$5),(C533*C$5),(C533*C$5),(C533*C$5),(C533-C$4)),IF(T533=5,(C533-C$4),IF(T533=6,(C533-1.5*C$4),"blue"))))))))</f>
      </c>
      <c r="F533" t="s" s="72">
        <f>IF(H533="","",IF(B$6="Dry",ROUND(E533/B$3*B$8,3)&amp;" grams",IF(B$6="Liquid",ROUND(E533/B$3*B$7,2)&amp;" ml","Error")))</f>
      </c>
      <c r="G533" t="s" s="73">
        <f>IF(T533="","",(C533-E533)/C533)</f>
      </c>
      <c r="H533" s="74"/>
      <c r="I533" s="75"/>
      <c r="J533" s="75"/>
      <c r="K533" s="75"/>
      <c r="L533" s="76"/>
      <c r="M533" s="74"/>
      <c r="N533" s="75"/>
      <c r="O533" s="75"/>
      <c r="P533" s="75"/>
      <c r="Q533" s="76"/>
      <c r="R533" t="s" s="77">
        <f>IF(H533="","",SUM(H533:Q533))</f>
      </c>
      <c r="S533" s="78">
        <f>IF(R533="",-5,AVERAGE((B$2-E533)/B$2*100,R533))</f>
        <v>-5</v>
      </c>
      <c r="T533" t="s" s="79">
        <f>IF(R533="","",IF(R533&gt;89,6,IF(R533&gt;79,5,IF(R533&gt;69,4,IF(R533&gt;54,3,IF(R533&gt;39,2,IF(R533&gt;29,1,0)))))))</f>
      </c>
    </row>
    <row r="534" ht="15" customHeight="1">
      <c r="A534" s="52">
        <f>A533+1</f>
        <v>523</v>
      </c>
      <c r="B534" s="53">
        <f>B533+1</f>
        <v>45279</v>
      </c>
      <c r="C534" t="s" s="80">
        <f>E533</f>
      </c>
      <c r="D534" s="54">
        <f>IF(C534="",-5,C534)</f>
        <v>-5</v>
      </c>
      <c r="E534" t="s" s="55">
        <f>IF(T534="","",IF(T534=0,C534,IF(T534=1,(C534*C$7),IF(T534=2,(C534*C$6),IF(T534=3,(C534*C$5),IF(T534=4,AVERAGE((C534*C$5),(C534*C$5),(C534*C$5),(C534*C$5),(C534-C$4)),IF(T534=5,(C534-C$4),IF(T534=6,(C534-1.5*C$4),"blue"))))))))</f>
      </c>
      <c r="F534" t="s" s="56">
        <f>IF(H534="","",IF(B$6="Dry",ROUND(E534/B$3*B$8,3)&amp;" grams",IF(B$6="Liquid",ROUND(E534/B$3*B$7,2)&amp;" ml","Error")))</f>
      </c>
      <c r="G534" t="s" s="57">
        <f>IF(T534="","",(C534-E534)/C534)</f>
      </c>
      <c r="H534" s="64"/>
      <c r="I534" s="65"/>
      <c r="J534" s="65"/>
      <c r="K534" s="65"/>
      <c r="L534" s="66"/>
      <c r="M534" s="64"/>
      <c r="N534" s="65"/>
      <c r="O534" s="65"/>
      <c r="P534" s="65"/>
      <c r="Q534" s="66"/>
      <c r="R534" t="s" s="61">
        <f>IF(H534="","",SUM(H534:Q534))</f>
      </c>
      <c r="S534" s="62">
        <f>IF(R534="",-5,AVERAGE((B$2-E534)/B$2*100,R534))</f>
        <v>-5</v>
      </c>
      <c r="T534" t="s" s="63">
        <f>IF(R534="","",IF(R534&gt;89,6,IF(R534&gt;79,5,IF(R534&gt;69,4,IF(R534&gt;54,3,IF(R534&gt;39,2,IF(R534&gt;29,1,0)))))))</f>
      </c>
    </row>
    <row r="535" ht="15" customHeight="1">
      <c r="A535" s="52">
        <f>A534+1</f>
        <v>524</v>
      </c>
      <c r="B535" s="53">
        <f>B534+1</f>
        <v>45280</v>
      </c>
      <c r="C535" t="s" s="80">
        <f>E534</f>
      </c>
      <c r="D535" s="54">
        <f>IF(C535="",-5,C535)</f>
        <v>-5</v>
      </c>
      <c r="E535" t="s" s="55">
        <f>IF(T535="","",IF(T535=0,C535,IF(T535=1,(C535*C$7),IF(T535=2,(C535*C$6),IF(T535=3,(C535*C$5),IF(T535=4,AVERAGE((C535*C$5),(C535*C$5),(C535*C$5),(C535*C$5),(C535-C$4)),IF(T535=5,(C535-C$4),IF(T535=6,(C535-1.5*C$4),"blue"))))))))</f>
      </c>
      <c r="F535" t="s" s="56">
        <f>IF(H535="","",IF(B$6="Dry",ROUND(E535/B$3*B$8,3)&amp;" grams",IF(B$6="Liquid",ROUND(E535/B$3*B$7,2)&amp;" ml","Error")))</f>
      </c>
      <c r="G535" t="s" s="57">
        <f>IF(T535="","",(C535-E535)/C535)</f>
      </c>
      <c r="H535" s="64"/>
      <c r="I535" s="65"/>
      <c r="J535" s="65"/>
      <c r="K535" s="65"/>
      <c r="L535" s="66"/>
      <c r="M535" s="64"/>
      <c r="N535" s="65"/>
      <c r="O535" s="65"/>
      <c r="P535" s="65"/>
      <c r="Q535" s="66"/>
      <c r="R535" t="s" s="61">
        <f>IF(H535="","",SUM(H535:Q535))</f>
      </c>
      <c r="S535" s="62">
        <f>IF(R535="",-5,AVERAGE((B$2-E535)/B$2*100,R535))</f>
        <v>-5</v>
      </c>
      <c r="T535" t="s" s="63">
        <f>IF(R535="","",IF(R535&gt;89,6,IF(R535&gt;79,5,IF(R535&gt;69,4,IF(R535&gt;54,3,IF(R535&gt;39,2,IF(R535&gt;29,1,0)))))))</f>
      </c>
    </row>
    <row r="536" ht="15" customHeight="1">
      <c r="A536" s="67">
        <f>A535+1</f>
        <v>525</v>
      </c>
      <c r="B536" s="68">
        <f>B535+1</f>
        <v>45281</v>
      </c>
      <c r="C536" t="s" s="69">
        <f>E535</f>
      </c>
      <c r="D536" s="70">
        <f>IF(C536="",-5,C536)</f>
        <v>-5</v>
      </c>
      <c r="E536" t="s" s="71">
        <f>IF(T536="","",IF(T536=0,C536,IF(T536=1,(C536*C$7),IF(T536=2,(C536*C$6),IF(T536=3,(C536*C$5),IF(T536=4,AVERAGE((C536*C$5),(C536*C$5),(C536*C$5),(C536*C$5),(C536-C$4)),IF(T536=5,(C536-C$4),IF(T536=6,(C536-1.5*C$4),"blue"))))))))</f>
      </c>
      <c r="F536" t="s" s="72">
        <f>IF(H536="","",IF(B$6="Dry",ROUND(E536/B$3*B$8,3)&amp;" grams",IF(B$6="Liquid",ROUND(E536/B$3*B$7,2)&amp;" ml","Error")))</f>
      </c>
      <c r="G536" t="s" s="73">
        <f>IF(T536="","",(C536-E536)/C536)</f>
      </c>
      <c r="H536" s="74"/>
      <c r="I536" s="75"/>
      <c r="J536" s="75"/>
      <c r="K536" s="75"/>
      <c r="L536" s="76"/>
      <c r="M536" s="74"/>
      <c r="N536" s="75"/>
      <c r="O536" s="75"/>
      <c r="P536" s="75"/>
      <c r="Q536" s="76"/>
      <c r="R536" t="s" s="77">
        <f>IF(H536="","",SUM(H536:Q536))</f>
      </c>
      <c r="S536" s="78">
        <f>IF(R536="",-5,AVERAGE((B$2-E536)/B$2*100,R536))</f>
        <v>-5</v>
      </c>
      <c r="T536" t="s" s="79">
        <f>IF(R536="","",IF(R536&gt;89,6,IF(R536&gt;79,5,IF(R536&gt;69,4,IF(R536&gt;54,3,IF(R536&gt;39,2,IF(R536&gt;29,1,0)))))))</f>
      </c>
    </row>
    <row r="537" ht="15" customHeight="1">
      <c r="A537" s="52">
        <f>A536+1</f>
        <v>526</v>
      </c>
      <c r="B537" s="53">
        <f>B536+1</f>
        <v>45282</v>
      </c>
      <c r="C537" t="s" s="80">
        <f>E536</f>
      </c>
      <c r="D537" s="54">
        <f>IF(C537="",-5,C537)</f>
        <v>-5</v>
      </c>
      <c r="E537" t="s" s="55">
        <f>IF(T537="","",IF(T537=0,C537,IF(T537=1,(C537*C$7),IF(T537=2,(C537*C$6),IF(T537=3,(C537*C$5),IF(T537=4,AVERAGE((C537*C$5),(C537*C$5),(C537*C$5),(C537*C$5),(C537-C$4)),IF(T537=5,(C537-C$4),IF(T537=6,(C537-1.5*C$4),"blue"))))))))</f>
      </c>
      <c r="F537" t="s" s="56">
        <f>IF(H537="","",IF(B$6="Dry",ROUND(E537/B$3*B$8,3)&amp;" grams",IF(B$6="Liquid",ROUND(E537/B$3*B$7,2)&amp;" ml","Error")))</f>
      </c>
      <c r="G537" t="s" s="57">
        <f>IF(T537="","",(C537-E537)/C537)</f>
      </c>
      <c r="H537" s="64"/>
      <c r="I537" s="65"/>
      <c r="J537" s="65"/>
      <c r="K537" s="65"/>
      <c r="L537" s="66"/>
      <c r="M537" s="64"/>
      <c r="N537" s="65"/>
      <c r="O537" s="65"/>
      <c r="P537" s="65"/>
      <c r="Q537" s="66"/>
      <c r="R537" t="s" s="61">
        <f>IF(H537="","",SUM(H537:Q537))</f>
      </c>
      <c r="S537" s="62">
        <f>IF(R537="",-5,AVERAGE((B$2-E537)/B$2*100,R537))</f>
        <v>-5</v>
      </c>
      <c r="T537" t="s" s="63">
        <f>IF(R537="","",IF(R537&gt;89,6,IF(R537&gt;79,5,IF(R537&gt;69,4,IF(R537&gt;54,3,IF(R537&gt;39,2,IF(R537&gt;29,1,0)))))))</f>
      </c>
    </row>
    <row r="538" ht="15" customHeight="1">
      <c r="A538" s="52">
        <f>A537+1</f>
        <v>527</v>
      </c>
      <c r="B538" s="53">
        <f>B537+1</f>
        <v>45283</v>
      </c>
      <c r="C538" t="s" s="80">
        <f>E537</f>
      </c>
      <c r="D538" s="54">
        <f>IF(C538="",-5,C538)</f>
        <v>-5</v>
      </c>
      <c r="E538" t="s" s="55">
        <f>IF(T538="","",IF(T538=0,C538,IF(T538=1,(C538*C$7),IF(T538=2,(C538*C$6),IF(T538=3,(C538*C$5),IF(T538=4,AVERAGE((C538*C$5),(C538*C$5),(C538*C$5),(C538*C$5),(C538-C$4)),IF(T538=5,(C538-C$4),IF(T538=6,(C538-1.5*C$4),"blue"))))))))</f>
      </c>
      <c r="F538" t="s" s="56">
        <f>IF(H538="","",IF(B$6="Dry",ROUND(E538/B$3*B$8,3)&amp;" grams",IF(B$6="Liquid",ROUND(E538/B$3*B$7,2)&amp;" ml","Error")))</f>
      </c>
      <c r="G538" t="s" s="57">
        <f>IF(T538="","",(C538-E538)/C538)</f>
      </c>
      <c r="H538" s="64"/>
      <c r="I538" s="65"/>
      <c r="J538" s="65"/>
      <c r="K538" s="65"/>
      <c r="L538" s="66"/>
      <c r="M538" s="64"/>
      <c r="N538" s="65"/>
      <c r="O538" s="65"/>
      <c r="P538" s="65"/>
      <c r="Q538" s="66"/>
      <c r="R538" t="s" s="61">
        <f>IF(H538="","",SUM(H538:Q538))</f>
      </c>
      <c r="S538" s="62">
        <f>IF(R538="",-5,AVERAGE((B$2-E538)/B$2*100,R538))</f>
        <v>-5</v>
      </c>
      <c r="T538" t="s" s="63">
        <f>IF(R538="","",IF(R538&gt;89,6,IF(R538&gt;79,5,IF(R538&gt;69,4,IF(R538&gt;54,3,IF(R538&gt;39,2,IF(R538&gt;29,1,0)))))))</f>
      </c>
    </row>
    <row r="539" ht="15" customHeight="1">
      <c r="A539" s="67">
        <f>A538+1</f>
        <v>528</v>
      </c>
      <c r="B539" s="68">
        <f>B538+1</f>
        <v>45284</v>
      </c>
      <c r="C539" t="s" s="69">
        <f>E538</f>
      </c>
      <c r="D539" s="70">
        <f>IF(C539="",-5,C539)</f>
        <v>-5</v>
      </c>
      <c r="E539" t="s" s="71">
        <f>IF(T539="","",IF(T539=0,C539,IF(T539=1,(C539*C$7),IF(T539=2,(C539*C$6),IF(T539=3,(C539*C$5),IF(T539=4,AVERAGE((C539*C$5),(C539*C$5),(C539*C$5),(C539*C$5),(C539-C$4)),IF(T539=5,(C539-C$4),IF(T539=6,(C539-1.5*C$4),"blue"))))))))</f>
      </c>
      <c r="F539" t="s" s="72">
        <f>IF(H539="","",IF(B$6="Dry",ROUND(E539/B$3*B$8,3)&amp;" grams",IF(B$6="Liquid",ROUND(E539/B$3*B$7,2)&amp;" ml","Error")))</f>
      </c>
      <c r="G539" t="s" s="73">
        <f>IF(T539="","",(C539-E539)/C539)</f>
      </c>
      <c r="H539" s="74"/>
      <c r="I539" s="75"/>
      <c r="J539" s="75"/>
      <c r="K539" s="75"/>
      <c r="L539" s="76"/>
      <c r="M539" s="74"/>
      <c r="N539" s="75"/>
      <c r="O539" s="75"/>
      <c r="P539" s="75"/>
      <c r="Q539" s="76"/>
      <c r="R539" t="s" s="77">
        <f>IF(H539="","",SUM(H539:Q539))</f>
      </c>
      <c r="S539" s="78">
        <f>IF(R539="",-5,AVERAGE((B$2-E539)/B$2*100,R539))</f>
        <v>-5</v>
      </c>
      <c r="T539" t="s" s="79">
        <f>IF(R539="","",IF(R539&gt;89,6,IF(R539&gt;79,5,IF(R539&gt;69,4,IF(R539&gt;54,3,IF(R539&gt;39,2,IF(R539&gt;29,1,0)))))))</f>
      </c>
    </row>
    <row r="540" ht="15" customHeight="1">
      <c r="A540" s="52">
        <f>A539+1</f>
        <v>529</v>
      </c>
      <c r="B540" s="53">
        <f>B539+1</f>
        <v>45285</v>
      </c>
      <c r="C540" t="s" s="80">
        <f>E539</f>
      </c>
      <c r="D540" s="54">
        <f>IF(C540="",-5,C540)</f>
        <v>-5</v>
      </c>
      <c r="E540" t="s" s="55">
        <f>IF(T540="","",IF(T540=0,C540,IF(T540=1,(C540*C$7),IF(T540=2,(C540*C$6),IF(T540=3,(C540*C$5),IF(T540=4,AVERAGE((C540*C$5),(C540*C$5),(C540*C$5),(C540*C$5),(C540-C$4)),IF(T540=5,(C540-C$4),IF(T540=6,(C540-1.5*C$4),"blue"))))))))</f>
      </c>
      <c r="F540" t="s" s="56">
        <f>IF(H540="","",IF(B$6="Dry",ROUND(E540/B$3*B$8,3)&amp;" grams",IF(B$6="Liquid",ROUND(E540/B$3*B$7,2)&amp;" ml","Error")))</f>
      </c>
      <c r="G540" t="s" s="57">
        <f>IF(T540="","",(C540-E540)/C540)</f>
      </c>
      <c r="H540" s="64"/>
      <c r="I540" s="65"/>
      <c r="J540" s="65"/>
      <c r="K540" s="65"/>
      <c r="L540" s="66"/>
      <c r="M540" s="64"/>
      <c r="N540" s="65"/>
      <c r="O540" s="65"/>
      <c r="P540" s="65"/>
      <c r="Q540" s="66"/>
      <c r="R540" t="s" s="61">
        <f>IF(H540="","",SUM(H540:Q540))</f>
      </c>
      <c r="S540" s="62">
        <f>IF(R540="",-5,AVERAGE((B$2-E540)/B$2*100,R540))</f>
        <v>-5</v>
      </c>
      <c r="T540" t="s" s="63">
        <f>IF(R540="","",IF(R540&gt;89,6,IF(R540&gt;79,5,IF(R540&gt;69,4,IF(R540&gt;54,3,IF(R540&gt;39,2,IF(R540&gt;29,1,0)))))))</f>
      </c>
    </row>
    <row r="541" ht="15" customHeight="1">
      <c r="A541" s="52">
        <f>A540+1</f>
        <v>530</v>
      </c>
      <c r="B541" s="53">
        <f>B540+1</f>
        <v>45286</v>
      </c>
      <c r="C541" t="s" s="80">
        <f>E540</f>
      </c>
      <c r="D541" s="54">
        <f>IF(C541="",-5,C541)</f>
        <v>-5</v>
      </c>
      <c r="E541" t="s" s="55">
        <f>IF(T541="","",IF(T541=0,C541,IF(T541=1,(C541*C$7),IF(T541=2,(C541*C$6),IF(T541=3,(C541*C$5),IF(T541=4,AVERAGE((C541*C$5),(C541*C$5),(C541*C$5),(C541*C$5),(C541-C$4)),IF(T541=5,(C541-C$4),IF(T541=6,(C541-1.5*C$4),"blue"))))))))</f>
      </c>
      <c r="F541" t="s" s="56">
        <f>IF(H541="","",IF(B$6="Dry",ROUND(E541/B$3*B$8,3)&amp;" grams",IF(B$6="Liquid",ROUND(E541/B$3*B$7,2)&amp;" ml","Error")))</f>
      </c>
      <c r="G541" t="s" s="57">
        <f>IF(T541="","",(C541-E541)/C541)</f>
      </c>
      <c r="H541" s="64"/>
      <c r="I541" s="65"/>
      <c r="J541" s="65"/>
      <c r="K541" s="65"/>
      <c r="L541" s="66"/>
      <c r="M541" s="64"/>
      <c r="N541" s="65"/>
      <c r="O541" s="65"/>
      <c r="P541" s="65"/>
      <c r="Q541" s="66"/>
      <c r="R541" t="s" s="61">
        <f>IF(H541="","",SUM(H541:Q541))</f>
      </c>
      <c r="S541" s="62">
        <f>IF(R541="",-5,AVERAGE((B$2-E541)/B$2*100,R541))</f>
        <v>-5</v>
      </c>
      <c r="T541" t="s" s="63">
        <f>IF(R541="","",IF(R541&gt;89,6,IF(R541&gt;79,5,IF(R541&gt;69,4,IF(R541&gt;54,3,IF(R541&gt;39,2,IF(R541&gt;29,1,0)))))))</f>
      </c>
    </row>
    <row r="542" ht="15" customHeight="1">
      <c r="A542" s="67">
        <f>A541+1</f>
        <v>531</v>
      </c>
      <c r="B542" s="68">
        <f>B541+1</f>
        <v>45287</v>
      </c>
      <c r="C542" t="s" s="69">
        <f>E541</f>
      </c>
      <c r="D542" s="70">
        <f>IF(C542="",-5,C542)</f>
        <v>-5</v>
      </c>
      <c r="E542" t="s" s="71">
        <f>IF(T542="","",IF(T542=0,C542,IF(T542=1,(C542*C$7),IF(T542=2,(C542*C$6),IF(T542=3,(C542*C$5),IF(T542=4,AVERAGE((C542*C$5),(C542*C$5),(C542*C$5),(C542*C$5),(C542-C$4)),IF(T542=5,(C542-C$4),IF(T542=6,(C542-1.5*C$4),"blue"))))))))</f>
      </c>
      <c r="F542" t="s" s="72">
        <f>IF(H542="","",IF(B$6="Dry",ROUND(E542/B$3*B$8,3)&amp;" grams",IF(B$6="Liquid",ROUND(E542/B$3*B$7,2)&amp;" ml","Error")))</f>
      </c>
      <c r="G542" t="s" s="73">
        <f>IF(T542="","",(C542-E542)/C542)</f>
      </c>
      <c r="H542" s="74"/>
      <c r="I542" s="75"/>
      <c r="J542" s="75"/>
      <c r="K542" s="75"/>
      <c r="L542" s="76"/>
      <c r="M542" s="74"/>
      <c r="N542" s="75"/>
      <c r="O542" s="75"/>
      <c r="P542" s="75"/>
      <c r="Q542" s="76"/>
      <c r="R542" t="s" s="77">
        <f>IF(H542="","",SUM(H542:Q542))</f>
      </c>
      <c r="S542" s="78">
        <f>IF(R542="",-5,AVERAGE((B$2-E542)/B$2*100,R542))</f>
        <v>-5</v>
      </c>
      <c r="T542" t="s" s="79">
        <f>IF(R542="","",IF(R542&gt;89,6,IF(R542&gt;79,5,IF(R542&gt;69,4,IF(R542&gt;54,3,IF(R542&gt;39,2,IF(R542&gt;29,1,0)))))))</f>
      </c>
    </row>
    <row r="543" ht="15" customHeight="1">
      <c r="A543" s="52">
        <f>A542+1</f>
        <v>532</v>
      </c>
      <c r="B543" s="53">
        <f>B542+1</f>
        <v>45288</v>
      </c>
      <c r="C543" t="s" s="80">
        <f>E542</f>
      </c>
      <c r="D543" s="54">
        <f>IF(C543="",-5,C543)</f>
        <v>-5</v>
      </c>
      <c r="E543" t="s" s="55">
        <f>IF(T543="","",IF(T543=0,C543,IF(T543=1,(C543*C$7),IF(T543=2,(C543*C$6),IF(T543=3,(C543*C$5),IF(T543=4,AVERAGE((C543*C$5),(C543*C$5),(C543*C$5),(C543*C$5),(C543-C$4)),IF(T543=5,(C543-C$4),IF(T543=6,(C543-1.5*C$4),"blue"))))))))</f>
      </c>
      <c r="F543" t="s" s="56">
        <f>IF(H543="","",IF(B$6="Dry",ROUND(E543/B$3*B$8,3)&amp;" grams",IF(B$6="Liquid",ROUND(E543/B$3*B$7,2)&amp;" ml","Error")))</f>
      </c>
      <c r="G543" t="s" s="57">
        <f>IF(T543="","",(C543-E543)/C543)</f>
      </c>
      <c r="H543" s="64"/>
      <c r="I543" s="65"/>
      <c r="J543" s="65"/>
      <c r="K543" s="65"/>
      <c r="L543" s="66"/>
      <c r="M543" s="64"/>
      <c r="N543" s="65"/>
      <c r="O543" s="65"/>
      <c r="P543" s="65"/>
      <c r="Q543" s="66"/>
      <c r="R543" t="s" s="61">
        <f>IF(H543="","",SUM(H543:Q543))</f>
      </c>
      <c r="S543" s="62">
        <f>IF(R543="",-5,AVERAGE((B$2-E543)/B$2*100,R543))</f>
        <v>-5</v>
      </c>
      <c r="T543" t="s" s="63">
        <f>IF(R543="","",IF(R543&gt;89,6,IF(R543&gt;79,5,IF(R543&gt;69,4,IF(R543&gt;54,3,IF(R543&gt;39,2,IF(R543&gt;29,1,0)))))))</f>
      </c>
    </row>
    <row r="544" ht="15" customHeight="1">
      <c r="A544" s="52">
        <f>A543+1</f>
        <v>533</v>
      </c>
      <c r="B544" s="53">
        <f>B543+1</f>
        <v>45289</v>
      </c>
      <c r="C544" t="s" s="80">
        <f>E543</f>
      </c>
      <c r="D544" s="54">
        <f>IF(C544="",-5,C544)</f>
        <v>-5</v>
      </c>
      <c r="E544" t="s" s="55">
        <f>IF(T544="","",IF(T544=0,C544,IF(T544=1,(C544*C$7),IF(T544=2,(C544*C$6),IF(T544=3,(C544*C$5),IF(T544=4,AVERAGE((C544*C$5),(C544*C$5),(C544*C$5),(C544*C$5),(C544-C$4)),IF(T544=5,(C544-C$4),IF(T544=6,(C544-1.5*C$4),"blue"))))))))</f>
      </c>
      <c r="F544" t="s" s="56">
        <f>IF(H544="","",IF(B$6="Dry",ROUND(E544/B$3*B$8,3)&amp;" grams",IF(B$6="Liquid",ROUND(E544/B$3*B$7,2)&amp;" ml","Error")))</f>
      </c>
      <c r="G544" t="s" s="57">
        <f>IF(T544="","",(C544-E544)/C544)</f>
      </c>
      <c r="H544" s="64"/>
      <c r="I544" s="65"/>
      <c r="J544" s="65"/>
      <c r="K544" s="65"/>
      <c r="L544" s="66"/>
      <c r="M544" s="64"/>
      <c r="N544" s="65"/>
      <c r="O544" s="65"/>
      <c r="P544" s="65"/>
      <c r="Q544" s="66"/>
      <c r="R544" t="s" s="61">
        <f>IF(H544="","",SUM(H544:Q544))</f>
      </c>
      <c r="S544" s="62">
        <f>IF(R544="",-5,AVERAGE((B$2-E544)/B$2*100,R544))</f>
        <v>-5</v>
      </c>
      <c r="T544" t="s" s="63">
        <f>IF(R544="","",IF(R544&gt;89,6,IF(R544&gt;79,5,IF(R544&gt;69,4,IF(R544&gt;54,3,IF(R544&gt;39,2,IF(R544&gt;29,1,0)))))))</f>
      </c>
    </row>
    <row r="545" ht="15" customHeight="1">
      <c r="A545" s="67">
        <f>A544+1</f>
        <v>534</v>
      </c>
      <c r="B545" s="68">
        <f>B544+1</f>
        <v>45290</v>
      </c>
      <c r="C545" t="s" s="69">
        <f>E544</f>
      </c>
      <c r="D545" s="70">
        <f>IF(C545="",-5,C545)</f>
        <v>-5</v>
      </c>
      <c r="E545" t="s" s="71">
        <f>IF(T545="","",IF(T545=0,C545,IF(T545=1,(C545*C$7),IF(T545=2,(C545*C$6),IF(T545=3,(C545*C$5),IF(T545=4,AVERAGE((C545*C$5),(C545*C$5),(C545*C$5),(C545*C$5),(C545-C$4)),IF(T545=5,(C545-C$4),IF(T545=6,(C545-1.5*C$4),"blue"))))))))</f>
      </c>
      <c r="F545" t="s" s="72">
        <f>IF(H545="","",IF(B$6="Dry",ROUND(E545/B$3*B$8,3)&amp;" grams",IF(B$6="Liquid",ROUND(E545/B$3*B$7,2)&amp;" ml","Error")))</f>
      </c>
      <c r="G545" t="s" s="73">
        <f>IF(T545="","",(C545-E545)/C545)</f>
      </c>
      <c r="H545" s="74"/>
      <c r="I545" s="75"/>
      <c r="J545" s="75"/>
      <c r="K545" s="75"/>
      <c r="L545" s="76"/>
      <c r="M545" s="74"/>
      <c r="N545" s="75"/>
      <c r="O545" s="75"/>
      <c r="P545" s="75"/>
      <c r="Q545" s="76"/>
      <c r="R545" t="s" s="77">
        <f>IF(H545="","",SUM(H545:Q545))</f>
      </c>
      <c r="S545" s="78">
        <f>IF(R545="",-5,AVERAGE((B$2-E545)/B$2*100,R545))</f>
        <v>-5</v>
      </c>
      <c r="T545" t="s" s="79">
        <f>IF(R545="","",IF(R545&gt;89,6,IF(R545&gt;79,5,IF(R545&gt;69,4,IF(R545&gt;54,3,IF(R545&gt;39,2,IF(R545&gt;29,1,0)))))))</f>
      </c>
    </row>
    <row r="546" ht="15" customHeight="1">
      <c r="A546" s="52">
        <f>A545+1</f>
        <v>535</v>
      </c>
      <c r="B546" s="53">
        <f>B545+1</f>
        <v>45291</v>
      </c>
      <c r="C546" t="s" s="80">
        <f>E545</f>
      </c>
      <c r="D546" s="54">
        <f>IF(C546="",-5,C546)</f>
        <v>-5</v>
      </c>
      <c r="E546" t="s" s="55">
        <f>IF(T546="","",IF(T546=0,C546,IF(T546=1,(C546*C$7),IF(T546=2,(C546*C$6),IF(T546=3,(C546*C$5),IF(T546=4,AVERAGE((C546*C$5),(C546*C$5),(C546*C$5),(C546*C$5),(C546-C$4)),IF(T546=5,(C546-C$4),IF(T546=6,(C546-1.5*C$4),"blue"))))))))</f>
      </c>
      <c r="F546" t="s" s="56">
        <f>IF(H546="","",IF(B$6="Dry",ROUND(E546/B$3*B$8,3)&amp;" grams",IF(B$6="Liquid",ROUND(E546/B$3*B$7,2)&amp;" ml","Error")))</f>
      </c>
      <c r="G546" t="s" s="57">
        <f>IF(T546="","",(C546-E546)/C546)</f>
      </c>
      <c r="H546" s="64"/>
      <c r="I546" s="65"/>
      <c r="J546" s="65"/>
      <c r="K546" s="65"/>
      <c r="L546" s="66"/>
      <c r="M546" s="64"/>
      <c r="N546" s="65"/>
      <c r="O546" s="65"/>
      <c r="P546" s="65"/>
      <c r="Q546" s="66"/>
      <c r="R546" t="s" s="61">
        <f>IF(H546="","",SUM(H546:Q546))</f>
      </c>
      <c r="S546" s="62">
        <f>IF(R546="",-5,AVERAGE((B$2-E546)/B$2*100,R546))</f>
        <v>-5</v>
      </c>
      <c r="T546" t="s" s="63">
        <f>IF(R546="","",IF(R546&gt;89,6,IF(R546&gt;79,5,IF(R546&gt;69,4,IF(R546&gt;54,3,IF(R546&gt;39,2,IF(R546&gt;29,1,0)))))))</f>
      </c>
    </row>
    <row r="547" ht="15" customHeight="1">
      <c r="A547" s="52">
        <f>A546+1</f>
        <v>536</v>
      </c>
      <c r="B547" s="53">
        <f>B546+1</f>
        <v>45292</v>
      </c>
      <c r="C547" t="s" s="80">
        <f>E546</f>
      </c>
      <c r="D547" s="54">
        <f>IF(C547="",-5,C547)</f>
        <v>-5</v>
      </c>
      <c r="E547" t="s" s="55">
        <f>IF(T547="","",IF(T547=0,C547,IF(T547=1,(C547*C$7),IF(T547=2,(C547*C$6),IF(T547=3,(C547*C$5),IF(T547=4,AVERAGE((C547*C$5),(C547*C$5),(C547*C$5),(C547*C$5),(C547-C$4)),IF(T547=5,(C547-C$4),IF(T547=6,(C547-1.5*C$4),"blue"))))))))</f>
      </c>
      <c r="F547" t="s" s="56">
        <f>IF(H547="","",IF(B$6="Dry",ROUND(E547/B$3*B$8,3)&amp;" grams",IF(B$6="Liquid",ROUND(E547/B$3*B$7,2)&amp;" ml","Error")))</f>
      </c>
      <c r="G547" t="s" s="57">
        <f>IF(T547="","",(C547-E547)/C547)</f>
      </c>
      <c r="H547" s="64"/>
      <c r="I547" s="65"/>
      <c r="J547" s="65"/>
      <c r="K547" s="65"/>
      <c r="L547" s="66"/>
      <c r="M547" s="64"/>
      <c r="N547" s="65"/>
      <c r="O547" s="65"/>
      <c r="P547" s="65"/>
      <c r="Q547" s="66"/>
      <c r="R547" t="s" s="61">
        <f>IF(H547="","",SUM(H547:Q547))</f>
      </c>
      <c r="S547" s="62">
        <f>IF(R547="",-5,AVERAGE((B$2-E547)/B$2*100,R547))</f>
        <v>-5</v>
      </c>
      <c r="T547" t="s" s="63">
        <f>IF(R547="","",IF(R547&gt;89,6,IF(R547&gt;79,5,IF(R547&gt;69,4,IF(R547&gt;54,3,IF(R547&gt;39,2,IF(R547&gt;29,1,0)))))))</f>
      </c>
    </row>
    <row r="548" ht="15" customHeight="1">
      <c r="A548" s="67">
        <f>A547+1</f>
        <v>537</v>
      </c>
      <c r="B548" s="68">
        <f>B547+1</f>
        <v>45293</v>
      </c>
      <c r="C548" t="s" s="69">
        <f>E547</f>
      </c>
      <c r="D548" s="70">
        <f>IF(C548="",-5,C548)</f>
        <v>-5</v>
      </c>
      <c r="E548" t="s" s="71">
        <f>IF(T548="","",IF(T548=0,C548,IF(T548=1,(C548*C$7),IF(T548=2,(C548*C$6),IF(T548=3,(C548*C$5),IF(T548=4,AVERAGE((C548*C$5),(C548*C$5),(C548*C$5),(C548*C$5),(C548-C$4)),IF(T548=5,(C548-C$4),IF(T548=6,(C548-1.5*C$4),"blue"))))))))</f>
      </c>
      <c r="F548" t="s" s="72">
        <f>IF(H548="","",IF(B$6="Dry",ROUND(E548/B$3*B$8,3)&amp;" grams",IF(B$6="Liquid",ROUND(E548/B$3*B$7,2)&amp;" ml","Error")))</f>
      </c>
      <c r="G548" t="s" s="73">
        <f>IF(T548="","",(C548-E548)/C548)</f>
      </c>
      <c r="H548" s="74"/>
      <c r="I548" s="75"/>
      <c r="J548" s="75"/>
      <c r="K548" s="75"/>
      <c r="L548" s="76"/>
      <c r="M548" s="74"/>
      <c r="N548" s="75"/>
      <c r="O548" s="75"/>
      <c r="P548" s="75"/>
      <c r="Q548" s="76"/>
      <c r="R548" t="s" s="77">
        <f>IF(H548="","",SUM(H548:Q548))</f>
      </c>
      <c r="S548" s="78">
        <f>IF(R548="",-5,AVERAGE((B$2-E548)/B$2*100,R548))</f>
        <v>-5</v>
      </c>
      <c r="T548" t="s" s="79">
        <f>IF(R548="","",IF(R548&gt;89,6,IF(R548&gt;79,5,IF(R548&gt;69,4,IF(R548&gt;54,3,IF(R548&gt;39,2,IF(R548&gt;29,1,0)))))))</f>
      </c>
    </row>
    <row r="549" ht="15" customHeight="1">
      <c r="A549" s="52">
        <f>A548+1</f>
        <v>538</v>
      </c>
      <c r="B549" s="53">
        <f>B548+1</f>
        <v>45294</v>
      </c>
      <c r="C549" t="s" s="80">
        <f>E548</f>
      </c>
      <c r="D549" s="54">
        <f>IF(C549="",-5,C549)</f>
        <v>-5</v>
      </c>
      <c r="E549" t="s" s="55">
        <f>IF(T549="","",IF(T549=0,C549,IF(T549=1,(C549*C$7),IF(T549=2,(C549*C$6),IF(T549=3,(C549*C$5),IF(T549=4,AVERAGE((C549*C$5),(C549*C$5),(C549*C$5),(C549*C$5),(C549-C$4)),IF(T549=5,(C549-C$4),IF(T549=6,(C549-1.5*C$4),"blue"))))))))</f>
      </c>
      <c r="F549" t="s" s="56">
        <f>IF(H549="","",IF(B$6="Dry",ROUND(E549/B$3*B$8,3)&amp;" grams",IF(B$6="Liquid",ROUND(E549/B$3*B$7,2)&amp;" ml","Error")))</f>
      </c>
      <c r="G549" t="s" s="57">
        <f>IF(T549="","",(C549-E549)/C549)</f>
      </c>
      <c r="H549" s="64"/>
      <c r="I549" s="65"/>
      <c r="J549" s="65"/>
      <c r="K549" s="65"/>
      <c r="L549" s="66"/>
      <c r="M549" s="64"/>
      <c r="N549" s="65"/>
      <c r="O549" s="65"/>
      <c r="P549" s="65"/>
      <c r="Q549" s="66"/>
      <c r="R549" t="s" s="61">
        <f>IF(H549="","",SUM(H549:Q549))</f>
      </c>
      <c r="S549" s="62">
        <f>IF(R549="",-5,AVERAGE((B$2-E549)/B$2*100,R549))</f>
        <v>-5</v>
      </c>
      <c r="T549" t="s" s="63">
        <f>IF(R549="","",IF(R549&gt;89,6,IF(R549&gt;79,5,IF(R549&gt;69,4,IF(R549&gt;54,3,IF(R549&gt;39,2,IF(R549&gt;29,1,0)))))))</f>
      </c>
    </row>
    <row r="550" ht="15" customHeight="1">
      <c r="A550" s="52">
        <f>A549+1</f>
        <v>539</v>
      </c>
      <c r="B550" s="53">
        <f>B549+1</f>
        <v>45295</v>
      </c>
      <c r="C550" t="s" s="80">
        <f>E549</f>
      </c>
      <c r="D550" s="54">
        <f>IF(C550="",-5,C550)</f>
        <v>-5</v>
      </c>
      <c r="E550" t="s" s="55">
        <f>IF(T550="","",IF(T550=0,C550,IF(T550=1,(C550*C$7),IF(T550=2,(C550*C$6),IF(T550=3,(C550*C$5),IF(T550=4,AVERAGE((C550*C$5),(C550*C$5),(C550*C$5),(C550*C$5),(C550-C$4)),IF(T550=5,(C550-C$4),IF(T550=6,(C550-1.5*C$4),"blue"))))))))</f>
      </c>
      <c r="F550" t="s" s="56">
        <f>IF(H550="","",IF(B$6="Dry",ROUND(E550/B$3*B$8,3)&amp;" grams",IF(B$6="Liquid",ROUND(E550/B$3*B$7,2)&amp;" ml","Error")))</f>
      </c>
      <c r="G550" t="s" s="57">
        <f>IF(T550="","",(C550-E550)/C550)</f>
      </c>
      <c r="H550" s="64"/>
      <c r="I550" s="65"/>
      <c r="J550" s="65"/>
      <c r="K550" s="65"/>
      <c r="L550" s="66"/>
      <c r="M550" s="64"/>
      <c r="N550" s="65"/>
      <c r="O550" s="65"/>
      <c r="P550" s="65"/>
      <c r="Q550" s="66"/>
      <c r="R550" t="s" s="61">
        <f>IF(H550="","",SUM(H550:Q550))</f>
      </c>
      <c r="S550" s="62">
        <f>IF(R550="",-5,AVERAGE((B$2-E550)/B$2*100,R550))</f>
        <v>-5</v>
      </c>
      <c r="T550" t="s" s="63">
        <f>IF(R550="","",IF(R550&gt;89,6,IF(R550&gt;79,5,IF(R550&gt;69,4,IF(R550&gt;54,3,IF(R550&gt;39,2,IF(R550&gt;29,1,0)))))))</f>
      </c>
    </row>
    <row r="551" ht="15" customHeight="1">
      <c r="A551" s="67">
        <f>A550+1</f>
        <v>540</v>
      </c>
      <c r="B551" s="68">
        <f>B550+1</f>
        <v>45296</v>
      </c>
      <c r="C551" t="s" s="69">
        <f>E550</f>
      </c>
      <c r="D551" s="70">
        <f>IF(C551="",-5,C551)</f>
        <v>-5</v>
      </c>
      <c r="E551" t="s" s="71">
        <f>IF(T551="","",IF(T551=0,C551,IF(T551=1,(C551*C$7),IF(T551=2,(C551*C$6),IF(T551=3,(C551*C$5),IF(T551=4,AVERAGE((C551*C$5),(C551*C$5),(C551*C$5),(C551*C$5),(C551-C$4)),IF(T551=5,(C551-C$4),IF(T551=6,(C551-1.5*C$4),"blue"))))))))</f>
      </c>
      <c r="F551" t="s" s="72">
        <f>IF(H551="","",IF(B$6="Dry",ROUND(E551/B$3*B$8,3)&amp;" grams",IF(B$6="Liquid",ROUND(E551/B$3*B$7,2)&amp;" ml","Error")))</f>
      </c>
      <c r="G551" t="s" s="73">
        <f>IF(T551="","",(C551-E551)/C551)</f>
      </c>
      <c r="H551" s="74"/>
      <c r="I551" s="75"/>
      <c r="J551" s="75"/>
      <c r="K551" s="75"/>
      <c r="L551" s="76"/>
      <c r="M551" s="74"/>
      <c r="N551" s="75"/>
      <c r="O551" s="75"/>
      <c r="P551" s="75"/>
      <c r="Q551" s="76"/>
      <c r="R551" t="s" s="77">
        <f>IF(H551="","",SUM(H551:Q551))</f>
      </c>
      <c r="S551" s="78">
        <f>IF(R551="",-5,AVERAGE((B$2-E551)/B$2*100,R551))</f>
        <v>-5</v>
      </c>
      <c r="T551" t="s" s="79">
        <f>IF(R551="","",IF(R551&gt;89,6,IF(R551&gt;79,5,IF(R551&gt;69,4,IF(R551&gt;54,3,IF(R551&gt;39,2,IF(R551&gt;29,1,0)))))))</f>
      </c>
    </row>
    <row r="552" ht="15" customHeight="1">
      <c r="A552" s="52">
        <f>A551+1</f>
        <v>541</v>
      </c>
      <c r="B552" s="53">
        <f>B551+1</f>
        <v>45297</v>
      </c>
      <c r="C552" t="s" s="80">
        <f>E551</f>
      </c>
      <c r="D552" s="54">
        <f>IF(C552="",-5,C552)</f>
        <v>-5</v>
      </c>
      <c r="E552" t="s" s="55">
        <f>IF(T552="","",IF(T552=0,C552,IF(T552=1,(C552*C$7),IF(T552=2,(C552*C$6),IF(T552=3,(C552*C$5),IF(T552=4,AVERAGE((C552*C$5),(C552*C$5),(C552*C$5),(C552*C$5),(C552-C$4)),IF(T552=5,(C552-C$4),IF(T552=6,(C552-1.5*C$4),"blue"))))))))</f>
      </c>
      <c r="F552" t="s" s="56">
        <f>IF(H552="","",IF(B$6="Dry",ROUND(E552/B$3*B$8,3)&amp;" grams",IF(B$6="Liquid",ROUND(E552/B$3*B$7,2)&amp;" ml","Error")))</f>
      </c>
      <c r="G552" t="s" s="57">
        <f>IF(T552="","",(C552-E552)/C552)</f>
      </c>
      <c r="H552" s="64"/>
      <c r="I552" s="65"/>
      <c r="J552" s="65"/>
      <c r="K552" s="65"/>
      <c r="L552" s="66"/>
      <c r="M552" s="64"/>
      <c r="N552" s="65"/>
      <c r="O552" s="65"/>
      <c r="P552" s="65"/>
      <c r="Q552" s="66"/>
      <c r="R552" t="s" s="61">
        <f>IF(H552="","",SUM(H552:Q552))</f>
      </c>
      <c r="S552" s="62">
        <f>IF(R552="",-5,AVERAGE((B$2-E552)/B$2*100,R552))</f>
        <v>-5</v>
      </c>
      <c r="T552" t="s" s="63">
        <f>IF(R552="","",IF(R552&gt;89,6,IF(R552&gt;79,5,IF(R552&gt;69,4,IF(R552&gt;54,3,IF(R552&gt;39,2,IF(R552&gt;29,1,0)))))))</f>
      </c>
    </row>
    <row r="553" ht="15" customHeight="1">
      <c r="A553" s="52">
        <f>A552+1</f>
        <v>542</v>
      </c>
      <c r="B553" s="53">
        <f>B552+1</f>
        <v>45298</v>
      </c>
      <c r="C553" t="s" s="80">
        <f>E552</f>
      </c>
      <c r="D553" s="54">
        <f>IF(C553="",-5,C553)</f>
        <v>-5</v>
      </c>
      <c r="E553" t="s" s="55">
        <f>IF(T553="","",IF(T553=0,C553,IF(T553=1,(C553*C$7),IF(T553=2,(C553*C$6),IF(T553=3,(C553*C$5),IF(T553=4,AVERAGE((C553*C$5),(C553*C$5),(C553*C$5),(C553*C$5),(C553-C$4)),IF(T553=5,(C553-C$4),IF(T553=6,(C553-1.5*C$4),"blue"))))))))</f>
      </c>
      <c r="F553" t="s" s="56">
        <f>IF(H553="","",IF(B$6="Dry",ROUND(E553/B$3*B$8,3)&amp;" grams",IF(B$6="Liquid",ROUND(E553/B$3*B$7,2)&amp;" ml","Error")))</f>
      </c>
      <c r="G553" t="s" s="57">
        <f>IF(T553="","",(C553-E553)/C553)</f>
      </c>
      <c r="H553" s="64"/>
      <c r="I553" s="65"/>
      <c r="J553" s="65"/>
      <c r="K553" s="65"/>
      <c r="L553" s="66"/>
      <c r="M553" s="64"/>
      <c r="N553" s="65"/>
      <c r="O553" s="65"/>
      <c r="P553" s="65"/>
      <c r="Q553" s="66"/>
      <c r="R553" t="s" s="61">
        <f>IF(H553="","",SUM(H553:Q553))</f>
      </c>
      <c r="S553" s="62">
        <f>IF(R553="",-5,AVERAGE((B$2-E553)/B$2*100,R553))</f>
        <v>-5</v>
      </c>
      <c r="T553" t="s" s="63">
        <f>IF(R553="","",IF(R553&gt;89,6,IF(R553&gt;79,5,IF(R553&gt;69,4,IF(R553&gt;54,3,IF(R553&gt;39,2,IF(R553&gt;29,1,0)))))))</f>
      </c>
    </row>
    <row r="554" ht="15" customHeight="1">
      <c r="A554" s="67">
        <f>A553+1</f>
        <v>543</v>
      </c>
      <c r="B554" s="68">
        <f>B553+1</f>
        <v>45299</v>
      </c>
      <c r="C554" t="s" s="69">
        <f>E553</f>
      </c>
      <c r="D554" s="70">
        <f>IF(C554="",-5,C554)</f>
        <v>-5</v>
      </c>
      <c r="E554" t="s" s="71">
        <f>IF(T554="","",IF(T554=0,C554,IF(T554=1,(C554*C$7),IF(T554=2,(C554*C$6),IF(T554=3,(C554*C$5),IF(T554=4,AVERAGE((C554*C$5),(C554*C$5),(C554*C$5),(C554*C$5),(C554-C$4)),IF(T554=5,(C554-C$4),IF(T554=6,(C554-1.5*C$4),"blue"))))))))</f>
      </c>
      <c r="F554" t="s" s="72">
        <f>IF(H554="","",IF(B$6="Dry",ROUND(E554/B$3*B$8,3)&amp;" grams",IF(B$6="Liquid",ROUND(E554/B$3*B$7,2)&amp;" ml","Error")))</f>
      </c>
      <c r="G554" t="s" s="73">
        <f>IF(T554="","",(C554-E554)/C554)</f>
      </c>
      <c r="H554" s="74"/>
      <c r="I554" s="75"/>
      <c r="J554" s="75"/>
      <c r="K554" s="75"/>
      <c r="L554" s="76"/>
      <c r="M554" s="74"/>
      <c r="N554" s="75"/>
      <c r="O554" s="75"/>
      <c r="P554" s="75"/>
      <c r="Q554" s="76"/>
      <c r="R554" t="s" s="77">
        <f>IF(H554="","",SUM(H554:Q554))</f>
      </c>
      <c r="S554" s="78">
        <f>IF(R554="",-5,AVERAGE((B$2-E554)/B$2*100,R554))</f>
        <v>-5</v>
      </c>
      <c r="T554" t="s" s="79">
        <f>IF(R554="","",IF(R554&gt;89,6,IF(R554&gt;79,5,IF(R554&gt;69,4,IF(R554&gt;54,3,IF(R554&gt;39,2,IF(R554&gt;29,1,0)))))))</f>
      </c>
    </row>
    <row r="555" ht="15" customHeight="1">
      <c r="A555" s="52">
        <f>A554+1</f>
        <v>544</v>
      </c>
      <c r="B555" s="53">
        <f>B554+1</f>
        <v>45300</v>
      </c>
      <c r="C555" t="s" s="80">
        <f>E554</f>
      </c>
      <c r="D555" s="54">
        <f>IF(C555="",-5,C555)</f>
        <v>-5</v>
      </c>
      <c r="E555" t="s" s="55">
        <f>IF(T555="","",IF(T555=0,C555,IF(T555=1,(C555*C$7),IF(T555=2,(C555*C$6),IF(T555=3,(C555*C$5),IF(T555=4,AVERAGE((C555*C$5),(C555*C$5),(C555*C$5),(C555*C$5),(C555-C$4)),IF(T555=5,(C555-C$4),IF(T555=6,(C555-1.5*C$4),"blue"))))))))</f>
      </c>
      <c r="F555" t="s" s="56">
        <f>IF(H555="","",IF(B$6="Dry",ROUND(E555/B$3*B$8,3)&amp;" grams",IF(B$6="Liquid",ROUND(E555/B$3*B$7,2)&amp;" ml","Error")))</f>
      </c>
      <c r="G555" t="s" s="57">
        <f>IF(T555="","",(C555-E555)/C555)</f>
      </c>
      <c r="H555" s="64"/>
      <c r="I555" s="65"/>
      <c r="J555" s="65"/>
      <c r="K555" s="65"/>
      <c r="L555" s="66"/>
      <c r="M555" s="64"/>
      <c r="N555" s="65"/>
      <c r="O555" s="65"/>
      <c r="P555" s="65"/>
      <c r="Q555" s="66"/>
      <c r="R555" t="s" s="61">
        <f>IF(H555="","",SUM(H555:Q555))</f>
      </c>
      <c r="S555" s="62">
        <f>IF(R555="",-5,AVERAGE((B$2-E555)/B$2*100,R555))</f>
        <v>-5</v>
      </c>
      <c r="T555" t="s" s="63">
        <f>IF(R555="","",IF(R555&gt;89,6,IF(R555&gt;79,5,IF(R555&gt;69,4,IF(R555&gt;54,3,IF(R555&gt;39,2,IF(R555&gt;29,1,0)))))))</f>
      </c>
    </row>
    <row r="556" ht="15" customHeight="1">
      <c r="A556" s="52">
        <f>A555+1</f>
        <v>545</v>
      </c>
      <c r="B556" s="53">
        <f>B555+1</f>
        <v>45301</v>
      </c>
      <c r="C556" t="s" s="80">
        <f>E555</f>
      </c>
      <c r="D556" s="54">
        <f>IF(C556="",-5,C556)</f>
        <v>-5</v>
      </c>
      <c r="E556" t="s" s="55">
        <f>IF(T556="","",IF(T556=0,C556,IF(T556=1,(C556*C$7),IF(T556=2,(C556*C$6),IF(T556=3,(C556*C$5),IF(T556=4,AVERAGE((C556*C$5),(C556*C$5),(C556*C$5),(C556*C$5),(C556-C$4)),IF(T556=5,(C556-C$4),IF(T556=6,(C556-1.5*C$4),"blue"))))))))</f>
      </c>
      <c r="F556" t="s" s="56">
        <f>IF(H556="","",IF(B$6="Dry",ROUND(E556/B$3*B$8,3)&amp;" grams",IF(B$6="Liquid",ROUND(E556/B$3*B$7,2)&amp;" ml","Error")))</f>
      </c>
      <c r="G556" t="s" s="57">
        <f>IF(T556="","",(C556-E556)/C556)</f>
      </c>
      <c r="H556" s="64"/>
      <c r="I556" s="65"/>
      <c r="J556" s="65"/>
      <c r="K556" s="65"/>
      <c r="L556" s="66"/>
      <c r="M556" s="64"/>
      <c r="N556" s="65"/>
      <c r="O556" s="65"/>
      <c r="P556" s="65"/>
      <c r="Q556" s="66"/>
      <c r="R556" t="s" s="61">
        <f>IF(H556="","",SUM(H556:Q556))</f>
      </c>
      <c r="S556" s="62">
        <f>IF(R556="",-5,AVERAGE((B$2-E556)/B$2*100,R556))</f>
        <v>-5</v>
      </c>
      <c r="T556" t="s" s="63">
        <f>IF(R556="","",IF(R556&gt;89,6,IF(R556&gt;79,5,IF(R556&gt;69,4,IF(R556&gt;54,3,IF(R556&gt;39,2,IF(R556&gt;29,1,0)))))))</f>
      </c>
    </row>
    <row r="557" ht="15" customHeight="1">
      <c r="A557" s="67">
        <f>A556+1</f>
        <v>546</v>
      </c>
      <c r="B557" s="68">
        <f>B556+1</f>
        <v>45302</v>
      </c>
      <c r="C557" t="s" s="69">
        <f>E556</f>
      </c>
      <c r="D557" s="70">
        <f>IF(C557="",-5,C557)</f>
        <v>-5</v>
      </c>
      <c r="E557" t="s" s="71">
        <f>IF(T557="","",IF(T557=0,C557,IF(T557=1,(C557*C$7),IF(T557=2,(C557*C$6),IF(T557=3,(C557*C$5),IF(T557=4,AVERAGE((C557*C$5),(C557*C$5),(C557*C$5),(C557*C$5),(C557-C$4)),IF(T557=5,(C557-C$4),IF(T557=6,(C557-1.5*C$4),"blue"))))))))</f>
      </c>
      <c r="F557" t="s" s="72">
        <f>IF(H557="","",IF(B$6="Dry",ROUND(E557/B$3*B$8,3)&amp;" grams",IF(B$6="Liquid",ROUND(E557/B$3*B$7,2)&amp;" ml","Error")))</f>
      </c>
      <c r="G557" t="s" s="73">
        <f>IF(T557="","",(C557-E557)/C557)</f>
      </c>
      <c r="H557" s="74"/>
      <c r="I557" s="75"/>
      <c r="J557" s="75"/>
      <c r="K557" s="75"/>
      <c r="L557" s="76"/>
      <c r="M557" s="74"/>
      <c r="N557" s="75"/>
      <c r="O557" s="75"/>
      <c r="P557" s="75"/>
      <c r="Q557" s="76"/>
      <c r="R557" t="s" s="77">
        <f>IF(H557="","",SUM(H557:Q557))</f>
      </c>
      <c r="S557" s="78">
        <f>IF(R557="",-5,AVERAGE((B$2-E557)/B$2*100,R557))</f>
        <v>-5</v>
      </c>
      <c r="T557" t="s" s="79">
        <f>IF(R557="","",IF(R557&gt;89,6,IF(R557&gt;79,5,IF(R557&gt;69,4,IF(R557&gt;54,3,IF(R557&gt;39,2,IF(R557&gt;29,1,0)))))))</f>
      </c>
    </row>
    <row r="558" ht="15" customHeight="1">
      <c r="A558" s="52">
        <f>A557+1</f>
        <v>547</v>
      </c>
      <c r="B558" s="53">
        <f>B557+1</f>
        <v>45303</v>
      </c>
      <c r="C558" t="s" s="80">
        <f>E557</f>
      </c>
      <c r="D558" s="54">
        <f>IF(C558="",-5,C558)</f>
        <v>-5</v>
      </c>
      <c r="E558" t="s" s="55">
        <f>IF(T558="","",IF(T558=0,C558,IF(T558=1,(C558*C$7),IF(T558=2,(C558*C$6),IF(T558=3,(C558*C$5),IF(T558=4,AVERAGE((C558*C$5),(C558*C$5),(C558*C$5),(C558*C$5),(C558-C$4)),IF(T558=5,(C558-C$4),IF(T558=6,(C558-1.5*C$4),"blue"))))))))</f>
      </c>
      <c r="F558" t="s" s="56">
        <f>IF(H558="","",IF(B$6="Dry",ROUND(E558/B$3*B$8,3)&amp;" grams",IF(B$6="Liquid",ROUND(E558/B$3*B$7,2)&amp;" ml","Error")))</f>
      </c>
      <c r="G558" t="s" s="57">
        <f>IF(T558="","",(C558-E558)/C558)</f>
      </c>
      <c r="H558" s="64"/>
      <c r="I558" s="65"/>
      <c r="J558" s="65"/>
      <c r="K558" s="65"/>
      <c r="L558" s="66"/>
      <c r="M558" s="64"/>
      <c r="N558" s="65"/>
      <c r="O558" s="65"/>
      <c r="P558" s="65"/>
      <c r="Q558" s="66"/>
      <c r="R558" t="s" s="61">
        <f>IF(H558="","",SUM(H558:Q558))</f>
      </c>
      <c r="S558" s="62">
        <f>IF(R558="",-5,AVERAGE((B$2-E558)/B$2*100,R558))</f>
        <v>-5</v>
      </c>
      <c r="T558" t="s" s="63">
        <f>IF(R558="","",IF(R558&gt;89,6,IF(R558&gt;79,5,IF(R558&gt;69,4,IF(R558&gt;54,3,IF(R558&gt;39,2,IF(R558&gt;29,1,0)))))))</f>
      </c>
    </row>
    <row r="559" ht="15" customHeight="1">
      <c r="A559" s="52">
        <f>A558+1</f>
        <v>548</v>
      </c>
      <c r="B559" s="53">
        <f>B558+1</f>
        <v>45304</v>
      </c>
      <c r="C559" t="s" s="80">
        <f>E558</f>
      </c>
      <c r="D559" s="54">
        <f>IF(C559="",-5,C559)</f>
        <v>-5</v>
      </c>
      <c r="E559" t="s" s="55">
        <f>IF(T559="","",IF(T559=0,C559,IF(T559=1,(C559*C$7),IF(T559=2,(C559*C$6),IF(T559=3,(C559*C$5),IF(T559=4,AVERAGE((C559*C$5),(C559*C$5),(C559*C$5),(C559*C$5),(C559-C$4)),IF(T559=5,(C559-C$4),IF(T559=6,(C559-1.5*C$4),"blue"))))))))</f>
      </c>
      <c r="F559" t="s" s="56">
        <f>IF(H559="","",IF(B$6="Dry",ROUND(E559/B$3*B$8,3)&amp;" grams",IF(B$6="Liquid",ROUND(E559/B$3*B$7,2)&amp;" ml","Error")))</f>
      </c>
      <c r="G559" t="s" s="57">
        <f>IF(T559="","",(C559-E559)/C559)</f>
      </c>
      <c r="H559" s="64"/>
      <c r="I559" s="65"/>
      <c r="J559" s="65"/>
      <c r="K559" s="65"/>
      <c r="L559" s="66"/>
      <c r="M559" s="64"/>
      <c r="N559" s="65"/>
      <c r="O559" s="65"/>
      <c r="P559" s="65"/>
      <c r="Q559" s="66"/>
      <c r="R559" t="s" s="61">
        <f>IF(H559="","",SUM(H559:Q559))</f>
      </c>
      <c r="S559" s="62">
        <f>IF(R559="",-5,AVERAGE((B$2-E559)/B$2*100,R559))</f>
        <v>-5</v>
      </c>
      <c r="T559" t="s" s="63">
        <f>IF(R559="","",IF(R559&gt;89,6,IF(R559&gt;79,5,IF(R559&gt;69,4,IF(R559&gt;54,3,IF(R559&gt;39,2,IF(R559&gt;29,1,0)))))))</f>
      </c>
    </row>
    <row r="560" ht="15" customHeight="1">
      <c r="A560" s="67">
        <f>A559+1</f>
        <v>549</v>
      </c>
      <c r="B560" s="68">
        <f>B559+1</f>
        <v>45305</v>
      </c>
      <c r="C560" t="s" s="69">
        <f>E559</f>
      </c>
      <c r="D560" s="70">
        <f>IF(C560="",-5,C560)</f>
        <v>-5</v>
      </c>
      <c r="E560" t="s" s="71">
        <f>IF(T560="","",IF(T560=0,C560,IF(T560=1,(C560*C$7),IF(T560=2,(C560*C$6),IF(T560=3,(C560*C$5),IF(T560=4,AVERAGE((C560*C$5),(C560*C$5),(C560*C$5),(C560*C$5),(C560-C$4)),IF(T560=5,(C560-C$4),IF(T560=6,(C560-1.5*C$4),"blue"))))))))</f>
      </c>
      <c r="F560" t="s" s="72">
        <f>IF(H560="","",IF(B$6="Dry",ROUND(E560/B$3*B$8,3)&amp;" grams",IF(B$6="Liquid",ROUND(E560/B$3*B$7,2)&amp;" ml","Error")))</f>
      </c>
      <c r="G560" t="s" s="73">
        <f>IF(T560="","",(C560-E560)/C560)</f>
      </c>
      <c r="H560" s="74"/>
      <c r="I560" s="75"/>
      <c r="J560" s="75"/>
      <c r="K560" s="75"/>
      <c r="L560" s="76"/>
      <c r="M560" s="74"/>
      <c r="N560" s="75"/>
      <c r="O560" s="75"/>
      <c r="P560" s="75"/>
      <c r="Q560" s="76"/>
      <c r="R560" t="s" s="77">
        <f>IF(H560="","",SUM(H560:Q560))</f>
      </c>
      <c r="S560" s="78">
        <f>IF(R560="",-5,AVERAGE((B$2-E560)/B$2*100,R560))</f>
        <v>-5</v>
      </c>
      <c r="T560" t="s" s="79">
        <f>IF(R560="","",IF(R560&gt;89,6,IF(R560&gt;79,5,IF(R560&gt;69,4,IF(R560&gt;54,3,IF(R560&gt;39,2,IF(R560&gt;29,1,0)))))))</f>
      </c>
    </row>
    <row r="561" ht="15" customHeight="1">
      <c r="A561" s="52">
        <f>A560+1</f>
        <v>550</v>
      </c>
      <c r="B561" s="53">
        <f>B560+1</f>
        <v>45306</v>
      </c>
      <c r="C561" t="s" s="80">
        <f>E560</f>
      </c>
      <c r="D561" s="54">
        <f>IF(C561="",-5,C561)</f>
        <v>-5</v>
      </c>
      <c r="E561" t="s" s="55">
        <f>IF(T561="","",IF(T561=0,C561,IF(T561=1,(C561*C$7),IF(T561=2,(C561*C$6),IF(T561=3,(C561*C$5),IF(T561=4,AVERAGE((C561*C$5),(C561*C$5),(C561*C$5),(C561*C$5),(C561-C$4)),IF(T561=5,(C561-C$4),IF(T561=6,(C561-1.5*C$4),"blue"))))))))</f>
      </c>
      <c r="F561" t="s" s="56">
        <f>IF(H561="","",IF(B$6="Dry",ROUND(E561/B$3*B$8,3)&amp;" grams",IF(B$6="Liquid",ROUND(E561/B$3*B$7,2)&amp;" ml","Error")))</f>
      </c>
      <c r="G561" t="s" s="57">
        <f>IF(T561="","",(C561-E561)/C561)</f>
      </c>
      <c r="H561" s="64"/>
      <c r="I561" s="65"/>
      <c r="J561" s="65"/>
      <c r="K561" s="65"/>
      <c r="L561" s="66"/>
      <c r="M561" s="64"/>
      <c r="N561" s="65"/>
      <c r="O561" s="65"/>
      <c r="P561" s="65"/>
      <c r="Q561" s="66"/>
      <c r="R561" t="s" s="61">
        <f>IF(H561="","",SUM(H561:Q561))</f>
      </c>
      <c r="S561" s="62">
        <f>IF(R561="",-5,AVERAGE((B$2-E561)/B$2*100,R561))</f>
        <v>-5</v>
      </c>
      <c r="T561" t="s" s="63">
        <f>IF(R561="","",IF(R561&gt;89,6,IF(R561&gt;79,5,IF(R561&gt;69,4,IF(R561&gt;54,3,IF(R561&gt;39,2,IF(R561&gt;29,1,0)))))))</f>
      </c>
    </row>
    <row r="562" ht="15" customHeight="1">
      <c r="A562" s="52">
        <f>A561+1</f>
        <v>551</v>
      </c>
      <c r="B562" s="53">
        <f>B561+1</f>
        <v>45307</v>
      </c>
      <c r="C562" t="s" s="80">
        <f>E561</f>
      </c>
      <c r="D562" s="54">
        <f>IF(C562="",-5,C562)</f>
        <v>-5</v>
      </c>
      <c r="E562" t="s" s="55">
        <f>IF(T562="","",IF(T562=0,C562,IF(T562=1,(C562*C$7),IF(T562=2,(C562*C$6),IF(T562=3,(C562*C$5),IF(T562=4,AVERAGE((C562*C$5),(C562*C$5),(C562*C$5),(C562*C$5),(C562-C$4)),IF(T562=5,(C562-C$4),IF(T562=6,(C562-1.5*C$4),"blue"))))))))</f>
      </c>
      <c r="F562" t="s" s="56">
        <f>IF(H562="","",IF(B$6="Dry",ROUND(E562/B$3*B$8,3)&amp;" grams",IF(B$6="Liquid",ROUND(E562/B$3*B$7,2)&amp;" ml","Error")))</f>
      </c>
      <c r="G562" t="s" s="57">
        <f>IF(T562="","",(C562-E562)/C562)</f>
      </c>
      <c r="H562" s="64"/>
      <c r="I562" s="65"/>
      <c r="J562" s="65"/>
      <c r="K562" s="65"/>
      <c r="L562" s="66"/>
      <c r="M562" s="64"/>
      <c r="N562" s="65"/>
      <c r="O562" s="65"/>
      <c r="P562" s="65"/>
      <c r="Q562" s="66"/>
      <c r="R562" t="s" s="61">
        <f>IF(H562="","",SUM(H562:Q562))</f>
      </c>
      <c r="S562" s="62">
        <f>IF(R562="",-5,AVERAGE((B$2-E562)/B$2*100,R562))</f>
        <v>-5</v>
      </c>
      <c r="T562" t="s" s="63">
        <f>IF(R562="","",IF(R562&gt;89,6,IF(R562&gt;79,5,IF(R562&gt;69,4,IF(R562&gt;54,3,IF(R562&gt;39,2,IF(R562&gt;29,1,0)))))))</f>
      </c>
    </row>
    <row r="563" ht="15" customHeight="1">
      <c r="A563" s="67">
        <f>A562+1</f>
        <v>552</v>
      </c>
      <c r="B563" s="68">
        <f>B562+1</f>
        <v>45308</v>
      </c>
      <c r="C563" t="s" s="69">
        <f>E562</f>
      </c>
      <c r="D563" s="70">
        <f>IF(C563="",-5,C563)</f>
        <v>-5</v>
      </c>
      <c r="E563" t="s" s="71">
        <f>IF(T563="","",IF(T563=0,C563,IF(T563=1,(C563*C$7),IF(T563=2,(C563*C$6),IF(T563=3,(C563*C$5),IF(T563=4,AVERAGE((C563*C$5),(C563*C$5),(C563*C$5),(C563*C$5),(C563-C$4)),IF(T563=5,(C563-C$4),IF(T563=6,(C563-1.5*C$4),"blue"))))))))</f>
      </c>
      <c r="F563" t="s" s="72">
        <f>IF(H563="","",IF(B$6="Dry",ROUND(E563/B$3*B$8,3)&amp;" grams",IF(B$6="Liquid",ROUND(E563/B$3*B$7,2)&amp;" ml","Error")))</f>
      </c>
      <c r="G563" t="s" s="73">
        <f>IF(T563="","",(C563-E563)/C563)</f>
      </c>
      <c r="H563" s="74"/>
      <c r="I563" s="75"/>
      <c r="J563" s="75"/>
      <c r="K563" s="75"/>
      <c r="L563" s="76"/>
      <c r="M563" s="74"/>
      <c r="N563" s="75"/>
      <c r="O563" s="75"/>
      <c r="P563" s="75"/>
      <c r="Q563" s="76"/>
      <c r="R563" t="s" s="77">
        <f>IF(H563="","",SUM(H563:Q563))</f>
      </c>
      <c r="S563" s="78">
        <f>IF(R563="",-5,AVERAGE((B$2-E563)/B$2*100,R563))</f>
        <v>-5</v>
      </c>
      <c r="T563" t="s" s="79">
        <f>IF(R563="","",IF(R563&gt;89,6,IF(R563&gt;79,5,IF(R563&gt;69,4,IF(R563&gt;54,3,IF(R563&gt;39,2,IF(R563&gt;29,1,0)))))))</f>
      </c>
    </row>
    <row r="564" ht="15" customHeight="1">
      <c r="A564" s="52">
        <f>A563+1</f>
        <v>553</v>
      </c>
      <c r="B564" s="53">
        <f>B563+1</f>
        <v>45309</v>
      </c>
      <c r="C564" t="s" s="80">
        <f>E563</f>
      </c>
      <c r="D564" s="54">
        <f>IF(C564="",-5,C564)</f>
        <v>-5</v>
      </c>
      <c r="E564" t="s" s="55">
        <f>IF(T564="","",IF(T564=0,C564,IF(T564=1,(C564*C$7),IF(T564=2,(C564*C$6),IF(T564=3,(C564*C$5),IF(T564=4,AVERAGE((C564*C$5),(C564*C$5),(C564*C$5),(C564*C$5),(C564-C$4)),IF(T564=5,(C564-C$4),IF(T564=6,(C564-1.5*C$4),"blue"))))))))</f>
      </c>
      <c r="F564" t="s" s="56">
        <f>IF(H564="","",IF(B$6="Dry",ROUND(E564/B$3*B$8,3)&amp;" grams",IF(B$6="Liquid",ROUND(E564/B$3*B$7,2)&amp;" ml","Error")))</f>
      </c>
      <c r="G564" t="s" s="57">
        <f>IF(T564="","",(C564-E564)/C564)</f>
      </c>
      <c r="H564" s="64"/>
      <c r="I564" s="65"/>
      <c r="J564" s="65"/>
      <c r="K564" s="65"/>
      <c r="L564" s="66"/>
      <c r="M564" s="64"/>
      <c r="N564" s="65"/>
      <c r="O564" s="65"/>
      <c r="P564" s="65"/>
      <c r="Q564" s="66"/>
      <c r="R564" t="s" s="61">
        <f>IF(H564="","",SUM(H564:Q564))</f>
      </c>
      <c r="S564" s="62">
        <f>IF(R564="",-5,AVERAGE((B$2-E564)/B$2*100,R564))</f>
        <v>-5</v>
      </c>
      <c r="T564" t="s" s="63">
        <f>IF(R564="","",IF(R564&gt;89,6,IF(R564&gt;79,5,IF(R564&gt;69,4,IF(R564&gt;54,3,IF(R564&gt;39,2,IF(R564&gt;29,1,0)))))))</f>
      </c>
    </row>
    <row r="565" ht="15" customHeight="1">
      <c r="A565" s="52">
        <f>A564+1</f>
        <v>554</v>
      </c>
      <c r="B565" s="53">
        <f>B564+1</f>
        <v>45310</v>
      </c>
      <c r="C565" t="s" s="80">
        <f>E564</f>
      </c>
      <c r="D565" s="54">
        <f>IF(C565="",-5,C565)</f>
        <v>-5</v>
      </c>
      <c r="E565" t="s" s="55">
        <f>IF(T565="","",IF(T565=0,C565,IF(T565=1,(C565*C$7),IF(T565=2,(C565*C$6),IF(T565=3,(C565*C$5),IF(T565=4,AVERAGE((C565*C$5),(C565*C$5),(C565*C$5),(C565*C$5),(C565-C$4)),IF(T565=5,(C565-C$4),IF(T565=6,(C565-1.5*C$4),"blue"))))))))</f>
      </c>
      <c r="F565" t="s" s="56">
        <f>IF(H565="","",IF(B$6="Dry",ROUND(E565/B$3*B$8,3)&amp;" grams",IF(B$6="Liquid",ROUND(E565/B$3*B$7,2)&amp;" ml","Error")))</f>
      </c>
      <c r="G565" t="s" s="57">
        <f>IF(T565="","",(C565-E565)/C565)</f>
      </c>
      <c r="H565" s="64"/>
      <c r="I565" s="65"/>
      <c r="J565" s="65"/>
      <c r="K565" s="65"/>
      <c r="L565" s="66"/>
      <c r="M565" s="64"/>
      <c r="N565" s="65"/>
      <c r="O565" s="65"/>
      <c r="P565" s="65"/>
      <c r="Q565" s="66"/>
      <c r="R565" t="s" s="61">
        <f>IF(H565="","",SUM(H565:Q565))</f>
      </c>
      <c r="S565" s="62">
        <f>IF(R565="",-5,AVERAGE((B$2-E565)/B$2*100,R565))</f>
        <v>-5</v>
      </c>
      <c r="T565" t="s" s="63">
        <f>IF(R565="","",IF(R565&gt;89,6,IF(R565&gt;79,5,IF(R565&gt;69,4,IF(R565&gt;54,3,IF(R565&gt;39,2,IF(R565&gt;29,1,0)))))))</f>
      </c>
    </row>
    <row r="566" ht="15" customHeight="1">
      <c r="A566" s="67">
        <f>A565+1</f>
        <v>555</v>
      </c>
      <c r="B566" s="68">
        <f>B565+1</f>
        <v>45311</v>
      </c>
      <c r="C566" t="s" s="69">
        <f>E565</f>
      </c>
      <c r="D566" s="70">
        <f>IF(C566="",-5,C566)</f>
        <v>-5</v>
      </c>
      <c r="E566" t="s" s="71">
        <f>IF(T566="","",IF(T566=0,C566,IF(T566=1,(C566*C$7),IF(T566=2,(C566*C$6),IF(T566=3,(C566*C$5),IF(T566=4,AVERAGE((C566*C$5),(C566*C$5),(C566*C$5),(C566*C$5),(C566-C$4)),IF(T566=5,(C566-C$4),IF(T566=6,(C566-1.5*C$4),"blue"))))))))</f>
      </c>
      <c r="F566" t="s" s="72">
        <f>IF(H566="","",IF(B$6="Dry",ROUND(E566/B$3*B$8,3)&amp;" grams",IF(B$6="Liquid",ROUND(E566/B$3*B$7,2)&amp;" ml","Error")))</f>
      </c>
      <c r="G566" t="s" s="73">
        <f>IF(T566="","",(C566-E566)/C566)</f>
      </c>
      <c r="H566" s="74"/>
      <c r="I566" s="75"/>
      <c r="J566" s="75"/>
      <c r="K566" s="75"/>
      <c r="L566" s="76"/>
      <c r="M566" s="74"/>
      <c r="N566" s="75"/>
      <c r="O566" s="75"/>
      <c r="P566" s="75"/>
      <c r="Q566" s="76"/>
      <c r="R566" t="s" s="77">
        <f>IF(H566="","",SUM(H566:Q566))</f>
      </c>
      <c r="S566" s="78">
        <f>IF(R566="",-5,AVERAGE((B$2-E566)/B$2*100,R566))</f>
        <v>-5</v>
      </c>
      <c r="T566" t="s" s="79">
        <f>IF(R566="","",IF(R566&gt;89,6,IF(R566&gt;79,5,IF(R566&gt;69,4,IF(R566&gt;54,3,IF(R566&gt;39,2,IF(R566&gt;29,1,0)))))))</f>
      </c>
    </row>
    <row r="567" ht="15" customHeight="1">
      <c r="A567" s="52">
        <f>A566+1</f>
        <v>556</v>
      </c>
      <c r="B567" s="53">
        <f>B566+1</f>
        <v>45312</v>
      </c>
      <c r="C567" t="s" s="80">
        <f>E566</f>
      </c>
      <c r="D567" s="54">
        <f>IF(C567="",-5,C567)</f>
        <v>-5</v>
      </c>
      <c r="E567" t="s" s="55">
        <f>IF(T567="","",IF(T567=0,C567,IF(T567=1,(C567*C$7),IF(T567=2,(C567*C$6),IF(T567=3,(C567*C$5),IF(T567=4,AVERAGE((C567*C$5),(C567*C$5),(C567*C$5),(C567*C$5),(C567-C$4)),IF(T567=5,(C567-C$4),IF(T567=6,(C567-1.5*C$4),"blue"))))))))</f>
      </c>
      <c r="F567" t="s" s="56">
        <f>IF(H567="","",IF(B$6="Dry",ROUND(E567/B$3*B$8,3)&amp;" grams",IF(B$6="Liquid",ROUND(E567/B$3*B$7,2)&amp;" ml","Error")))</f>
      </c>
      <c r="G567" t="s" s="57">
        <f>IF(T567="","",(C567-E567)/C567)</f>
      </c>
      <c r="H567" s="64"/>
      <c r="I567" s="65"/>
      <c r="J567" s="65"/>
      <c r="K567" s="65"/>
      <c r="L567" s="66"/>
      <c r="M567" s="64"/>
      <c r="N567" s="65"/>
      <c r="O567" s="65"/>
      <c r="P567" s="65"/>
      <c r="Q567" s="66"/>
      <c r="R567" t="s" s="61">
        <f>IF(H567="","",SUM(H567:Q567))</f>
      </c>
      <c r="S567" s="62">
        <f>IF(R567="",-5,AVERAGE((B$2-E567)/B$2*100,R567))</f>
        <v>-5</v>
      </c>
      <c r="T567" t="s" s="63">
        <f>IF(R567="","",IF(R567&gt;89,6,IF(R567&gt;79,5,IF(R567&gt;69,4,IF(R567&gt;54,3,IF(R567&gt;39,2,IF(R567&gt;29,1,0)))))))</f>
      </c>
    </row>
    <row r="568" ht="15" customHeight="1">
      <c r="A568" s="52">
        <f>A567+1</f>
        <v>557</v>
      </c>
      <c r="B568" s="53">
        <f>B567+1</f>
        <v>45313</v>
      </c>
      <c r="C568" t="s" s="80">
        <f>E567</f>
      </c>
      <c r="D568" s="54">
        <f>IF(C568="",-5,C568)</f>
        <v>-5</v>
      </c>
      <c r="E568" t="s" s="55">
        <f>IF(T568="","",IF(T568=0,C568,IF(T568=1,(C568*C$7),IF(T568=2,(C568*C$6),IF(T568=3,(C568*C$5),IF(T568=4,AVERAGE((C568*C$5),(C568*C$5),(C568*C$5),(C568*C$5),(C568-C$4)),IF(T568=5,(C568-C$4),IF(T568=6,(C568-1.5*C$4),"blue"))))))))</f>
      </c>
      <c r="F568" t="s" s="56">
        <f>IF(H568="","",IF(B$6="Dry",ROUND(E568/B$3*B$8,3)&amp;" grams",IF(B$6="Liquid",ROUND(E568/B$3*B$7,2)&amp;" ml","Error")))</f>
      </c>
      <c r="G568" t="s" s="57">
        <f>IF(T568="","",(C568-E568)/C568)</f>
      </c>
      <c r="H568" s="64"/>
      <c r="I568" s="65"/>
      <c r="J568" s="65"/>
      <c r="K568" s="65"/>
      <c r="L568" s="66"/>
      <c r="M568" s="64"/>
      <c r="N568" s="65"/>
      <c r="O568" s="65"/>
      <c r="P568" s="65"/>
      <c r="Q568" s="66"/>
      <c r="R568" t="s" s="61">
        <f>IF(H568="","",SUM(H568:Q568))</f>
      </c>
      <c r="S568" s="62">
        <f>IF(R568="",-5,AVERAGE((B$2-E568)/B$2*100,R568))</f>
        <v>-5</v>
      </c>
      <c r="T568" t="s" s="63">
        <f>IF(R568="","",IF(R568&gt;89,6,IF(R568&gt;79,5,IF(R568&gt;69,4,IF(R568&gt;54,3,IF(R568&gt;39,2,IF(R568&gt;29,1,0)))))))</f>
      </c>
    </row>
    <row r="569" ht="15" customHeight="1">
      <c r="A569" s="67">
        <f>A568+1</f>
        <v>558</v>
      </c>
      <c r="B569" s="68">
        <f>B568+1</f>
        <v>45314</v>
      </c>
      <c r="C569" t="s" s="69">
        <f>E568</f>
      </c>
      <c r="D569" s="70">
        <f>IF(C569="",-5,C569)</f>
        <v>-5</v>
      </c>
      <c r="E569" t="s" s="71">
        <f>IF(T569="","",IF(T569=0,C569,IF(T569=1,(C569*C$7),IF(T569=2,(C569*C$6),IF(T569=3,(C569*C$5),IF(T569=4,AVERAGE((C569*C$5),(C569*C$5),(C569*C$5),(C569*C$5),(C569-C$4)),IF(T569=5,(C569-C$4),IF(T569=6,(C569-1.5*C$4),"blue"))))))))</f>
      </c>
      <c r="F569" t="s" s="72">
        <f>IF(H569="","",IF(B$6="Dry",ROUND(E569/B$3*B$8,3)&amp;" grams",IF(B$6="Liquid",ROUND(E569/B$3*B$7,2)&amp;" ml","Error")))</f>
      </c>
      <c r="G569" t="s" s="73">
        <f>IF(T569="","",(C569-E569)/C569)</f>
      </c>
      <c r="H569" s="74"/>
      <c r="I569" s="75"/>
      <c r="J569" s="75"/>
      <c r="K569" s="75"/>
      <c r="L569" s="76"/>
      <c r="M569" s="74"/>
      <c r="N569" s="75"/>
      <c r="O569" s="75"/>
      <c r="P569" s="75"/>
      <c r="Q569" s="76"/>
      <c r="R569" t="s" s="77">
        <f>IF(H569="","",SUM(H569:Q569))</f>
      </c>
      <c r="S569" s="78">
        <f>IF(R569="",-5,AVERAGE((B$2-E569)/B$2*100,R569))</f>
        <v>-5</v>
      </c>
      <c r="T569" t="s" s="79">
        <f>IF(R569="","",IF(R569&gt;89,6,IF(R569&gt;79,5,IF(R569&gt;69,4,IF(R569&gt;54,3,IF(R569&gt;39,2,IF(R569&gt;29,1,0)))))))</f>
      </c>
    </row>
    <row r="570" ht="15" customHeight="1">
      <c r="A570" s="52">
        <f>A569+1</f>
        <v>559</v>
      </c>
      <c r="B570" s="53">
        <f>B569+1</f>
        <v>45315</v>
      </c>
      <c r="C570" t="s" s="80">
        <f>E569</f>
      </c>
      <c r="D570" s="54">
        <f>IF(C570="",-5,C570)</f>
        <v>-5</v>
      </c>
      <c r="E570" t="s" s="55">
        <f>IF(T570="","",IF(T570=0,C570,IF(T570=1,(C570*C$7),IF(T570=2,(C570*C$6),IF(T570=3,(C570*C$5),IF(T570=4,AVERAGE((C570*C$5),(C570*C$5),(C570*C$5),(C570*C$5),(C570-C$4)),IF(T570=5,(C570-C$4),IF(T570=6,(C570-1.5*C$4),"blue"))))))))</f>
      </c>
      <c r="F570" t="s" s="56">
        <f>IF(H570="","",IF(B$6="Dry",ROUND(E570/B$3*B$8,3)&amp;" grams",IF(B$6="Liquid",ROUND(E570/B$3*B$7,2)&amp;" ml","Error")))</f>
      </c>
      <c r="G570" t="s" s="57">
        <f>IF(T570="","",(C570-E570)/C570)</f>
      </c>
      <c r="H570" s="64"/>
      <c r="I570" s="65"/>
      <c r="J570" s="65"/>
      <c r="K570" s="65"/>
      <c r="L570" s="66"/>
      <c r="M570" s="64"/>
      <c r="N570" s="65"/>
      <c r="O570" s="65"/>
      <c r="P570" s="65"/>
      <c r="Q570" s="66"/>
      <c r="R570" t="s" s="61">
        <f>IF(H570="","",SUM(H570:Q570))</f>
      </c>
      <c r="S570" s="62">
        <f>IF(R570="",-5,AVERAGE((B$2-E570)/B$2*100,R570))</f>
        <v>-5</v>
      </c>
      <c r="T570" t="s" s="63">
        <f>IF(R570="","",IF(R570&gt;89,6,IF(R570&gt;79,5,IF(R570&gt;69,4,IF(R570&gt;54,3,IF(R570&gt;39,2,IF(R570&gt;29,1,0)))))))</f>
      </c>
    </row>
    <row r="571" ht="15" customHeight="1">
      <c r="A571" s="52">
        <f>A570+1</f>
        <v>560</v>
      </c>
      <c r="B571" s="53">
        <f>B570+1</f>
        <v>45316</v>
      </c>
      <c r="C571" t="s" s="80">
        <f>E570</f>
      </c>
      <c r="D571" s="54">
        <f>IF(C571="",-5,C571)</f>
        <v>-5</v>
      </c>
      <c r="E571" t="s" s="55">
        <f>IF(T571="","",IF(T571=0,C571,IF(T571=1,(C571*C$7),IF(T571=2,(C571*C$6),IF(T571=3,(C571*C$5),IF(T571=4,AVERAGE((C571*C$5),(C571*C$5),(C571*C$5),(C571*C$5),(C571-C$4)),IF(T571=5,(C571-C$4),IF(T571=6,(C571-1.5*C$4),"blue"))))))))</f>
      </c>
      <c r="F571" t="s" s="56">
        <f>IF(H571="","",IF(B$6="Dry",ROUND(E571/B$3*B$8,3)&amp;" grams",IF(B$6="Liquid",ROUND(E571/B$3*B$7,2)&amp;" ml","Error")))</f>
      </c>
      <c r="G571" t="s" s="57">
        <f>IF(T571="","",(C571-E571)/C571)</f>
      </c>
      <c r="H571" s="64"/>
      <c r="I571" s="65"/>
      <c r="J571" s="65"/>
      <c r="K571" s="65"/>
      <c r="L571" s="66"/>
      <c r="M571" s="64"/>
      <c r="N571" s="65"/>
      <c r="O571" s="65"/>
      <c r="P571" s="65"/>
      <c r="Q571" s="66"/>
      <c r="R571" t="s" s="61">
        <f>IF(H571="","",SUM(H571:Q571))</f>
      </c>
      <c r="S571" s="62">
        <f>IF(R571="",-5,AVERAGE((B$2-E571)/B$2*100,R571))</f>
        <v>-5</v>
      </c>
      <c r="T571" t="s" s="63">
        <f>IF(R571="","",IF(R571&gt;89,6,IF(R571&gt;79,5,IF(R571&gt;69,4,IF(R571&gt;54,3,IF(R571&gt;39,2,IF(R571&gt;29,1,0)))))))</f>
      </c>
    </row>
    <row r="572" ht="15" customHeight="1">
      <c r="A572" s="67">
        <f>A571+1</f>
        <v>561</v>
      </c>
      <c r="B572" s="68">
        <f>B571+1</f>
        <v>45317</v>
      </c>
      <c r="C572" t="s" s="69">
        <f>E571</f>
      </c>
      <c r="D572" s="70">
        <f>IF(C572="",-5,C572)</f>
        <v>-5</v>
      </c>
      <c r="E572" t="s" s="71">
        <f>IF(T572="","",IF(T572=0,C572,IF(T572=1,(C572*C$7),IF(T572=2,(C572*C$6),IF(T572=3,(C572*C$5),IF(T572=4,AVERAGE((C572*C$5),(C572*C$5),(C572*C$5),(C572*C$5),(C572-C$4)),IF(T572=5,(C572-C$4),IF(T572=6,(C572-1.5*C$4),"blue"))))))))</f>
      </c>
      <c r="F572" t="s" s="72">
        <f>IF(H572="","",IF(B$6="Dry",ROUND(E572/B$3*B$8,3)&amp;" grams",IF(B$6="Liquid",ROUND(E572/B$3*B$7,2)&amp;" ml","Error")))</f>
      </c>
      <c r="G572" t="s" s="73">
        <f>IF(T572="","",(C572-E572)/C572)</f>
      </c>
      <c r="H572" s="74"/>
      <c r="I572" s="75"/>
      <c r="J572" s="75"/>
      <c r="K572" s="75"/>
      <c r="L572" s="76"/>
      <c r="M572" s="74"/>
      <c r="N572" s="75"/>
      <c r="O572" s="75"/>
      <c r="P572" s="75"/>
      <c r="Q572" s="76"/>
      <c r="R572" t="s" s="77">
        <f>IF(H572="","",SUM(H572:Q572))</f>
      </c>
      <c r="S572" s="78">
        <f>IF(R572="",-5,AVERAGE((B$2-E572)/B$2*100,R572))</f>
        <v>-5</v>
      </c>
      <c r="T572" t="s" s="79">
        <f>IF(R572="","",IF(R572&gt;89,6,IF(R572&gt;79,5,IF(R572&gt;69,4,IF(R572&gt;54,3,IF(R572&gt;39,2,IF(R572&gt;29,1,0)))))))</f>
      </c>
    </row>
    <row r="573" ht="15" customHeight="1">
      <c r="A573" s="52">
        <f>A572+1</f>
        <v>562</v>
      </c>
      <c r="B573" s="53">
        <f>B572+1</f>
        <v>45318</v>
      </c>
      <c r="C573" t="s" s="80">
        <f>E572</f>
      </c>
      <c r="D573" s="54">
        <f>IF(C573="",-5,C573)</f>
        <v>-5</v>
      </c>
      <c r="E573" t="s" s="55">
        <f>IF(T573="","",IF(T573=0,C573,IF(T573=1,(C573*C$7),IF(T573=2,(C573*C$6),IF(T573=3,(C573*C$5),IF(T573=4,AVERAGE((C573*C$5),(C573*C$5),(C573*C$5),(C573*C$5),(C573-C$4)),IF(T573=5,(C573-C$4),IF(T573=6,(C573-1.5*C$4),"blue"))))))))</f>
      </c>
      <c r="F573" t="s" s="56">
        <f>IF(H573="","",IF(B$6="Dry",ROUND(E573/B$3*B$8,3)&amp;" grams",IF(B$6="Liquid",ROUND(E573/B$3*B$7,2)&amp;" ml","Error")))</f>
      </c>
      <c r="G573" t="s" s="57">
        <f>IF(T573="","",(C573-E573)/C573)</f>
      </c>
      <c r="H573" s="64"/>
      <c r="I573" s="65"/>
      <c r="J573" s="65"/>
      <c r="K573" s="65"/>
      <c r="L573" s="66"/>
      <c r="M573" s="64"/>
      <c r="N573" s="65"/>
      <c r="O573" s="65"/>
      <c r="P573" s="65"/>
      <c r="Q573" s="66"/>
      <c r="R573" t="s" s="61">
        <f>IF(H573="","",SUM(H573:Q573))</f>
      </c>
      <c r="S573" s="62">
        <f>IF(R573="",-5,AVERAGE((B$2-E573)/B$2*100,R573))</f>
        <v>-5</v>
      </c>
      <c r="T573" t="s" s="63">
        <f>IF(R573="","",IF(R573&gt;89,6,IF(R573&gt;79,5,IF(R573&gt;69,4,IF(R573&gt;54,3,IF(R573&gt;39,2,IF(R573&gt;29,1,0)))))))</f>
      </c>
    </row>
    <row r="574" ht="15" customHeight="1">
      <c r="A574" s="52">
        <f>A573+1</f>
        <v>563</v>
      </c>
      <c r="B574" s="53">
        <f>B573+1</f>
        <v>45319</v>
      </c>
      <c r="C574" t="s" s="80">
        <f>E573</f>
      </c>
      <c r="D574" s="54">
        <f>IF(C574="",-5,C574)</f>
        <v>-5</v>
      </c>
      <c r="E574" t="s" s="55">
        <f>IF(T574="","",IF(T574=0,C574,IF(T574=1,(C574*C$7),IF(T574=2,(C574*C$6),IF(T574=3,(C574*C$5),IF(T574=4,AVERAGE((C574*C$5),(C574*C$5),(C574*C$5),(C574*C$5),(C574-C$4)),IF(T574=5,(C574-C$4),IF(T574=6,(C574-1.5*C$4),"blue"))))))))</f>
      </c>
      <c r="F574" t="s" s="56">
        <f>IF(H574="","",IF(B$6="Dry",ROUND(E574/B$3*B$8,3)&amp;" grams",IF(B$6="Liquid",ROUND(E574/B$3*B$7,2)&amp;" ml","Error")))</f>
      </c>
      <c r="G574" t="s" s="57">
        <f>IF(T574="","",(C574-E574)/C574)</f>
      </c>
      <c r="H574" s="64"/>
      <c r="I574" s="65"/>
      <c r="J574" s="65"/>
      <c r="K574" s="65"/>
      <c r="L574" s="66"/>
      <c r="M574" s="64"/>
      <c r="N574" s="65"/>
      <c r="O574" s="65"/>
      <c r="P574" s="65"/>
      <c r="Q574" s="66"/>
      <c r="R574" t="s" s="61">
        <f>IF(H574="","",SUM(H574:Q574))</f>
      </c>
      <c r="S574" s="62">
        <f>IF(R574="",-5,AVERAGE((B$2-E574)/B$2*100,R574))</f>
        <v>-5</v>
      </c>
      <c r="T574" t="s" s="63">
        <f>IF(R574="","",IF(R574&gt;89,6,IF(R574&gt;79,5,IF(R574&gt;69,4,IF(R574&gt;54,3,IF(R574&gt;39,2,IF(R574&gt;29,1,0)))))))</f>
      </c>
    </row>
    <row r="575" ht="15" customHeight="1">
      <c r="A575" s="67">
        <f>A574+1</f>
        <v>564</v>
      </c>
      <c r="B575" s="68">
        <f>B574+1</f>
        <v>45320</v>
      </c>
      <c r="C575" t="s" s="69">
        <f>E574</f>
      </c>
      <c r="D575" s="70">
        <f>IF(C575="",-5,C575)</f>
        <v>-5</v>
      </c>
      <c r="E575" t="s" s="71">
        <f>IF(T575="","",IF(T575=0,C575,IF(T575=1,(C575*C$7),IF(T575=2,(C575*C$6),IF(T575=3,(C575*C$5),IF(T575=4,AVERAGE((C575*C$5),(C575*C$5),(C575*C$5),(C575*C$5),(C575-C$4)),IF(T575=5,(C575-C$4),IF(T575=6,(C575-1.5*C$4),"blue"))))))))</f>
      </c>
      <c r="F575" t="s" s="72">
        <f>IF(H575="","",IF(B$6="Dry",ROUND(E575/B$3*B$8,3)&amp;" grams",IF(B$6="Liquid",ROUND(E575/B$3*B$7,2)&amp;" ml","Error")))</f>
      </c>
      <c r="G575" t="s" s="73">
        <f>IF(T575="","",(C575-E575)/C575)</f>
      </c>
      <c r="H575" s="74"/>
      <c r="I575" s="75"/>
      <c r="J575" s="75"/>
      <c r="K575" s="75"/>
      <c r="L575" s="76"/>
      <c r="M575" s="74"/>
      <c r="N575" s="75"/>
      <c r="O575" s="75"/>
      <c r="P575" s="75"/>
      <c r="Q575" s="76"/>
      <c r="R575" t="s" s="77">
        <f>IF(H575="","",SUM(H575:Q575))</f>
      </c>
      <c r="S575" s="78">
        <f>IF(R575="",-5,AVERAGE((B$2-E575)/B$2*100,R575))</f>
        <v>-5</v>
      </c>
      <c r="T575" t="s" s="79">
        <f>IF(R575="","",IF(R575&gt;89,6,IF(R575&gt;79,5,IF(R575&gt;69,4,IF(R575&gt;54,3,IF(R575&gt;39,2,IF(R575&gt;29,1,0)))))))</f>
      </c>
    </row>
    <row r="576" ht="15" customHeight="1">
      <c r="A576" s="52">
        <f>A575+1</f>
        <v>565</v>
      </c>
      <c r="B576" s="53">
        <f>B575+1</f>
        <v>45321</v>
      </c>
      <c r="C576" t="s" s="80">
        <f>E575</f>
      </c>
      <c r="D576" s="54">
        <f>IF(C576="",-5,C576)</f>
        <v>-5</v>
      </c>
      <c r="E576" t="s" s="55">
        <f>IF(T576="","",IF(T576=0,C576,IF(T576=1,(C576*C$7),IF(T576=2,(C576*C$6),IF(T576=3,(C576*C$5),IF(T576=4,AVERAGE((C576*C$5),(C576*C$5),(C576*C$5),(C576*C$5),(C576-C$4)),IF(T576=5,(C576-C$4),IF(T576=6,(C576-1.5*C$4),"blue"))))))))</f>
      </c>
      <c r="F576" t="s" s="56">
        <f>IF(H576="","",IF(B$6="Dry",ROUND(E576/B$3*B$8,3)&amp;" grams",IF(B$6="Liquid",ROUND(E576/B$3*B$7,2)&amp;" ml","Error")))</f>
      </c>
      <c r="G576" t="s" s="57">
        <f>IF(T576="","",(C576-E576)/C576)</f>
      </c>
      <c r="H576" s="64"/>
      <c r="I576" s="65"/>
      <c r="J576" s="65"/>
      <c r="K576" s="65"/>
      <c r="L576" s="66"/>
      <c r="M576" s="64"/>
      <c r="N576" s="65"/>
      <c r="O576" s="65"/>
      <c r="P576" s="65"/>
      <c r="Q576" s="66"/>
      <c r="R576" t="s" s="61">
        <f>IF(H576="","",SUM(H576:Q576))</f>
      </c>
      <c r="S576" s="62">
        <f>IF(R576="",-5,AVERAGE((B$2-E576)/B$2*100,R576))</f>
        <v>-5</v>
      </c>
      <c r="T576" t="s" s="63">
        <f>IF(R576="","",IF(R576&gt;89,6,IF(R576&gt;79,5,IF(R576&gt;69,4,IF(R576&gt;54,3,IF(R576&gt;39,2,IF(R576&gt;29,1,0)))))))</f>
      </c>
    </row>
    <row r="577" ht="15" customHeight="1">
      <c r="A577" s="52">
        <f>A576+1</f>
        <v>566</v>
      </c>
      <c r="B577" s="53">
        <f>B576+1</f>
        <v>45322</v>
      </c>
      <c r="C577" t="s" s="80">
        <f>E576</f>
      </c>
      <c r="D577" s="54">
        <f>IF(C577="",-5,C577)</f>
        <v>-5</v>
      </c>
      <c r="E577" t="s" s="55">
        <f>IF(T577="","",IF(T577=0,C577,IF(T577=1,(C577*C$7),IF(T577=2,(C577*C$6),IF(T577=3,(C577*C$5),IF(T577=4,AVERAGE((C577*C$5),(C577*C$5),(C577*C$5),(C577*C$5),(C577-C$4)),IF(T577=5,(C577-C$4),IF(T577=6,(C577-1.5*C$4),"blue"))))))))</f>
      </c>
      <c r="F577" t="s" s="56">
        <f>IF(H577="","",IF(B$6="Dry",ROUND(E577/B$3*B$8,3)&amp;" grams",IF(B$6="Liquid",ROUND(E577/B$3*B$7,2)&amp;" ml","Error")))</f>
      </c>
      <c r="G577" t="s" s="57">
        <f>IF(T577="","",(C577-E577)/C577)</f>
      </c>
      <c r="H577" s="64"/>
      <c r="I577" s="65"/>
      <c r="J577" s="65"/>
      <c r="K577" s="65"/>
      <c r="L577" s="66"/>
      <c r="M577" s="64"/>
      <c r="N577" s="65"/>
      <c r="O577" s="65"/>
      <c r="P577" s="65"/>
      <c r="Q577" s="66"/>
      <c r="R577" t="s" s="61">
        <f>IF(H577="","",SUM(H577:Q577))</f>
      </c>
      <c r="S577" s="62">
        <f>IF(R577="",-5,AVERAGE((B$2-E577)/B$2*100,R577))</f>
        <v>-5</v>
      </c>
      <c r="T577" t="s" s="63">
        <f>IF(R577="","",IF(R577&gt;89,6,IF(R577&gt;79,5,IF(R577&gt;69,4,IF(R577&gt;54,3,IF(R577&gt;39,2,IF(R577&gt;29,1,0)))))))</f>
      </c>
    </row>
    <row r="578" ht="15" customHeight="1">
      <c r="A578" s="67">
        <f>A577+1</f>
        <v>567</v>
      </c>
      <c r="B578" s="68">
        <f>B577+1</f>
        <v>45323</v>
      </c>
      <c r="C578" t="s" s="69">
        <f>E577</f>
      </c>
      <c r="D578" s="70">
        <f>IF(C578="",-5,C578)</f>
        <v>-5</v>
      </c>
      <c r="E578" t="s" s="71">
        <f>IF(T578="","",IF(T578=0,C578,IF(T578=1,(C578*C$7),IF(T578=2,(C578*C$6),IF(T578=3,(C578*C$5),IF(T578=4,AVERAGE((C578*C$5),(C578*C$5),(C578*C$5),(C578*C$5),(C578-C$4)),IF(T578=5,(C578-C$4),IF(T578=6,(C578-1.5*C$4),"blue"))))))))</f>
      </c>
      <c r="F578" t="s" s="72">
        <f>IF(H578="","",IF(B$6="Dry",ROUND(E578/B$3*B$8,3)&amp;" grams",IF(B$6="Liquid",ROUND(E578/B$3*B$7,2)&amp;" ml","Error")))</f>
      </c>
      <c r="G578" t="s" s="73">
        <f>IF(T578="","",(C578-E578)/C578)</f>
      </c>
      <c r="H578" s="74"/>
      <c r="I578" s="75"/>
      <c r="J578" s="75"/>
      <c r="K578" s="75"/>
      <c r="L578" s="76"/>
      <c r="M578" s="74"/>
      <c r="N578" s="75"/>
      <c r="O578" s="75"/>
      <c r="P578" s="75"/>
      <c r="Q578" s="76"/>
      <c r="R578" t="s" s="77">
        <f>IF(H578="","",SUM(H578:Q578))</f>
      </c>
      <c r="S578" s="78">
        <f>IF(R578="",-5,AVERAGE((B$2-E578)/B$2*100,R578))</f>
        <v>-5</v>
      </c>
      <c r="T578" t="s" s="79">
        <f>IF(R578="","",IF(R578&gt;89,6,IF(R578&gt;79,5,IF(R578&gt;69,4,IF(R578&gt;54,3,IF(R578&gt;39,2,IF(R578&gt;29,1,0)))))))</f>
      </c>
    </row>
    <row r="579" ht="15" customHeight="1">
      <c r="A579" s="52">
        <f>A578+1</f>
        <v>568</v>
      </c>
      <c r="B579" s="53">
        <f>B578+1</f>
        <v>45324</v>
      </c>
      <c r="C579" t="s" s="80">
        <f>E578</f>
      </c>
      <c r="D579" s="54">
        <f>IF(C579="",-5,C579)</f>
        <v>-5</v>
      </c>
      <c r="E579" t="s" s="55">
        <f>IF(T579="","",IF(T579=0,C579,IF(T579=1,(C579*C$7),IF(T579=2,(C579*C$6),IF(T579=3,(C579*C$5),IF(T579=4,AVERAGE((C579*C$5),(C579*C$5),(C579*C$5),(C579*C$5),(C579-C$4)),IF(T579=5,(C579-C$4),IF(T579=6,(C579-1.5*C$4),"blue"))))))))</f>
      </c>
      <c r="F579" t="s" s="56">
        <f>IF(H579="","",IF(B$6="Dry",ROUND(E579/B$3*B$8,3)&amp;" grams",IF(B$6="Liquid",ROUND(E579/B$3*B$7,2)&amp;" ml","Error")))</f>
      </c>
      <c r="G579" t="s" s="57">
        <f>IF(T579="","",(C579-E579)/C579)</f>
      </c>
      <c r="H579" s="64"/>
      <c r="I579" s="65"/>
      <c r="J579" s="65"/>
      <c r="K579" s="65"/>
      <c r="L579" s="66"/>
      <c r="M579" s="64"/>
      <c r="N579" s="65"/>
      <c r="O579" s="65"/>
      <c r="P579" s="65"/>
      <c r="Q579" s="66"/>
      <c r="R579" t="s" s="61">
        <f>IF(H579="","",SUM(H579:Q579))</f>
      </c>
      <c r="S579" s="62">
        <f>IF(R579="",-5,AVERAGE((B$2-E579)/B$2*100,R579))</f>
        <v>-5</v>
      </c>
      <c r="T579" t="s" s="63">
        <f>IF(R579="","",IF(R579&gt;89,6,IF(R579&gt;79,5,IF(R579&gt;69,4,IF(R579&gt;54,3,IF(R579&gt;39,2,IF(R579&gt;29,1,0)))))))</f>
      </c>
    </row>
    <row r="580" ht="15" customHeight="1">
      <c r="A580" s="52">
        <f>A579+1</f>
        <v>569</v>
      </c>
      <c r="B580" s="53">
        <f>B579+1</f>
        <v>45325</v>
      </c>
      <c r="C580" t="s" s="80">
        <f>E579</f>
      </c>
      <c r="D580" s="54">
        <f>IF(C580="",-5,C580)</f>
        <v>-5</v>
      </c>
      <c r="E580" t="s" s="55">
        <f>IF(T580="","",IF(T580=0,C580,IF(T580=1,(C580*C$7),IF(T580=2,(C580*C$6),IF(T580=3,(C580*C$5),IF(T580=4,AVERAGE((C580*C$5),(C580*C$5),(C580*C$5),(C580*C$5),(C580-C$4)),IF(T580=5,(C580-C$4),IF(T580=6,(C580-1.5*C$4),"blue"))))))))</f>
      </c>
      <c r="F580" t="s" s="56">
        <f>IF(H580="","",IF(B$6="Dry",ROUND(E580/B$3*B$8,3)&amp;" grams",IF(B$6="Liquid",ROUND(E580/B$3*B$7,2)&amp;" ml","Error")))</f>
      </c>
      <c r="G580" t="s" s="57">
        <f>IF(T580="","",(C580-E580)/C580)</f>
      </c>
      <c r="H580" s="64"/>
      <c r="I580" s="65"/>
      <c r="J580" s="65"/>
      <c r="K580" s="65"/>
      <c r="L580" s="66"/>
      <c r="M580" s="64"/>
      <c r="N580" s="65"/>
      <c r="O580" s="65"/>
      <c r="P580" s="65"/>
      <c r="Q580" s="66"/>
      <c r="R580" t="s" s="61">
        <f>IF(H580="","",SUM(H580:Q580))</f>
      </c>
      <c r="S580" s="62">
        <f>IF(R580="",-5,AVERAGE((B$2-E580)/B$2*100,R580))</f>
        <v>-5</v>
      </c>
      <c r="T580" t="s" s="63">
        <f>IF(R580="","",IF(R580&gt;89,6,IF(R580&gt;79,5,IF(R580&gt;69,4,IF(R580&gt;54,3,IF(R580&gt;39,2,IF(R580&gt;29,1,0)))))))</f>
      </c>
    </row>
    <row r="581" ht="15" customHeight="1">
      <c r="A581" s="67">
        <f>A580+1</f>
        <v>570</v>
      </c>
      <c r="B581" s="68">
        <f>B580+1</f>
        <v>45326</v>
      </c>
      <c r="C581" t="s" s="69">
        <f>E580</f>
      </c>
      <c r="D581" s="70">
        <f>IF(C581="",-5,C581)</f>
        <v>-5</v>
      </c>
      <c r="E581" t="s" s="71">
        <f>IF(T581="","",IF(T581=0,C581,IF(T581=1,(C581*C$7),IF(T581=2,(C581*C$6),IF(T581=3,(C581*C$5),IF(T581=4,AVERAGE((C581*C$5),(C581*C$5),(C581*C$5),(C581*C$5),(C581-C$4)),IF(T581=5,(C581-C$4),IF(T581=6,(C581-1.5*C$4),"blue"))))))))</f>
      </c>
      <c r="F581" t="s" s="72">
        <f>IF(H581="","",IF(B$6="Dry",ROUND(E581/B$3*B$8,3)&amp;" grams",IF(B$6="Liquid",ROUND(E581/B$3*B$7,2)&amp;" ml","Error")))</f>
      </c>
      <c r="G581" t="s" s="73">
        <f>IF(T581="","",(C581-E581)/C581)</f>
      </c>
      <c r="H581" s="74"/>
      <c r="I581" s="75"/>
      <c r="J581" s="75"/>
      <c r="K581" s="75"/>
      <c r="L581" s="76"/>
      <c r="M581" s="74"/>
      <c r="N581" s="75"/>
      <c r="O581" s="75"/>
      <c r="P581" s="75"/>
      <c r="Q581" s="76"/>
      <c r="R581" t="s" s="77">
        <f>IF(H581="","",SUM(H581:Q581))</f>
      </c>
      <c r="S581" s="78">
        <f>IF(R581="",-5,AVERAGE((B$2-E581)/B$2*100,R581))</f>
        <v>-5</v>
      </c>
      <c r="T581" t="s" s="79">
        <f>IF(R581="","",IF(R581&gt;89,6,IF(R581&gt;79,5,IF(R581&gt;69,4,IF(R581&gt;54,3,IF(R581&gt;39,2,IF(R581&gt;29,1,0)))))))</f>
      </c>
    </row>
    <row r="582" ht="15" customHeight="1">
      <c r="A582" s="52">
        <f>A581+1</f>
        <v>571</v>
      </c>
      <c r="B582" s="53">
        <f>B581+1</f>
        <v>45327</v>
      </c>
      <c r="C582" t="s" s="80">
        <f>E581</f>
      </c>
      <c r="D582" s="54">
        <f>IF(C582="",-5,C582)</f>
        <v>-5</v>
      </c>
      <c r="E582" t="s" s="55">
        <f>IF(T582="","",IF(T582=0,C582,IF(T582=1,(C582*C$7),IF(T582=2,(C582*C$6),IF(T582=3,(C582*C$5),IF(T582=4,AVERAGE((C582*C$5),(C582*C$5),(C582*C$5),(C582*C$5),(C582-C$4)),IF(T582=5,(C582-C$4),IF(T582=6,(C582-1.5*C$4),"blue"))))))))</f>
      </c>
      <c r="F582" t="s" s="56">
        <f>IF(H582="","",IF(B$6="Dry",ROUND(E582/B$3*B$8,3)&amp;" grams",IF(B$6="Liquid",ROUND(E582/B$3*B$7,2)&amp;" ml","Error")))</f>
      </c>
      <c r="G582" t="s" s="57">
        <f>IF(T582="","",(C582-E582)/C582)</f>
      </c>
      <c r="H582" s="64"/>
      <c r="I582" s="65"/>
      <c r="J582" s="65"/>
      <c r="K582" s="65"/>
      <c r="L582" s="66"/>
      <c r="M582" s="64"/>
      <c r="N582" s="65"/>
      <c r="O582" s="65"/>
      <c r="P582" s="65"/>
      <c r="Q582" s="66"/>
      <c r="R582" t="s" s="61">
        <f>IF(H582="","",SUM(H582:Q582))</f>
      </c>
      <c r="S582" s="62">
        <f>IF(R582="",-5,AVERAGE((B$2-E582)/B$2*100,R582))</f>
        <v>-5</v>
      </c>
      <c r="T582" t="s" s="63">
        <f>IF(R582="","",IF(R582&gt;89,6,IF(R582&gt;79,5,IF(R582&gt;69,4,IF(R582&gt;54,3,IF(R582&gt;39,2,IF(R582&gt;29,1,0)))))))</f>
      </c>
    </row>
    <row r="583" ht="15" customHeight="1">
      <c r="A583" s="52">
        <f>A582+1</f>
        <v>572</v>
      </c>
      <c r="B583" s="53">
        <f>B582+1</f>
        <v>45328</v>
      </c>
      <c r="C583" t="s" s="80">
        <f>E582</f>
      </c>
      <c r="D583" s="54">
        <f>IF(C583="",-5,C583)</f>
        <v>-5</v>
      </c>
      <c r="E583" t="s" s="55">
        <f>IF(T583="","",IF(T583=0,C583,IF(T583=1,(C583*C$7),IF(T583=2,(C583*C$6),IF(T583=3,(C583*C$5),IF(T583=4,AVERAGE((C583*C$5),(C583*C$5),(C583*C$5),(C583*C$5),(C583-C$4)),IF(T583=5,(C583-C$4),IF(T583=6,(C583-1.5*C$4),"blue"))))))))</f>
      </c>
      <c r="F583" t="s" s="56">
        <f>IF(H583="","",IF(B$6="Dry",ROUND(E583/B$3*B$8,3)&amp;" grams",IF(B$6="Liquid",ROUND(E583/B$3*B$7,2)&amp;" ml","Error")))</f>
      </c>
      <c r="G583" t="s" s="57">
        <f>IF(T583="","",(C583-E583)/C583)</f>
      </c>
      <c r="H583" s="64"/>
      <c r="I583" s="65"/>
      <c r="J583" s="65"/>
      <c r="K583" s="65"/>
      <c r="L583" s="66"/>
      <c r="M583" s="64"/>
      <c r="N583" s="65"/>
      <c r="O583" s="65"/>
      <c r="P583" s="65"/>
      <c r="Q583" s="66"/>
      <c r="R583" t="s" s="61">
        <f>IF(H583="","",SUM(H583:Q583))</f>
      </c>
      <c r="S583" s="62">
        <f>IF(R583="",-5,AVERAGE((B$2-E583)/B$2*100,R583))</f>
        <v>-5</v>
      </c>
      <c r="T583" t="s" s="63">
        <f>IF(R583="","",IF(R583&gt;89,6,IF(R583&gt;79,5,IF(R583&gt;69,4,IF(R583&gt;54,3,IF(R583&gt;39,2,IF(R583&gt;29,1,0)))))))</f>
      </c>
    </row>
    <row r="584" ht="15" customHeight="1">
      <c r="A584" s="67">
        <f>A583+1</f>
        <v>573</v>
      </c>
      <c r="B584" s="68">
        <f>B583+1</f>
        <v>45329</v>
      </c>
      <c r="C584" t="s" s="69">
        <f>E583</f>
      </c>
      <c r="D584" s="70">
        <f>IF(C584="",-5,C584)</f>
        <v>-5</v>
      </c>
      <c r="E584" t="s" s="71">
        <f>IF(T584="","",IF(T584=0,C584,IF(T584=1,(C584*C$7),IF(T584=2,(C584*C$6),IF(T584=3,(C584*C$5),IF(T584=4,AVERAGE((C584*C$5),(C584*C$5),(C584*C$5),(C584*C$5),(C584-C$4)),IF(T584=5,(C584-C$4),IF(T584=6,(C584-1.5*C$4),"blue"))))))))</f>
      </c>
      <c r="F584" t="s" s="72">
        <f>IF(H584="","",IF(B$6="Dry",ROUND(E584/B$3*B$8,3)&amp;" grams",IF(B$6="Liquid",ROUND(E584/B$3*B$7,2)&amp;" ml","Error")))</f>
      </c>
      <c r="G584" t="s" s="73">
        <f>IF(T584="","",(C584-E584)/C584)</f>
      </c>
      <c r="H584" s="74"/>
      <c r="I584" s="75"/>
      <c r="J584" s="75"/>
      <c r="K584" s="75"/>
      <c r="L584" s="76"/>
      <c r="M584" s="74"/>
      <c r="N584" s="75"/>
      <c r="O584" s="75"/>
      <c r="P584" s="75"/>
      <c r="Q584" s="76"/>
      <c r="R584" t="s" s="77">
        <f>IF(H584="","",SUM(H584:Q584))</f>
      </c>
      <c r="S584" s="78">
        <f>IF(R584="",-5,AVERAGE((B$2-E584)/B$2*100,R584))</f>
        <v>-5</v>
      </c>
      <c r="T584" t="s" s="79">
        <f>IF(R584="","",IF(R584&gt;89,6,IF(R584&gt;79,5,IF(R584&gt;69,4,IF(R584&gt;54,3,IF(R584&gt;39,2,IF(R584&gt;29,1,0)))))))</f>
      </c>
    </row>
    <row r="585" ht="15" customHeight="1">
      <c r="A585" s="52">
        <f>A584+1</f>
        <v>574</v>
      </c>
      <c r="B585" s="53">
        <f>B584+1</f>
        <v>45330</v>
      </c>
      <c r="C585" t="s" s="80">
        <f>E584</f>
      </c>
      <c r="D585" s="54">
        <f>IF(C585="",-5,C585)</f>
        <v>-5</v>
      </c>
      <c r="E585" t="s" s="55">
        <f>IF(T585="","",IF(T585=0,C585,IF(T585=1,(C585*C$7),IF(T585=2,(C585*C$6),IF(T585=3,(C585*C$5),IF(T585=4,AVERAGE((C585*C$5),(C585*C$5),(C585*C$5),(C585*C$5),(C585-C$4)),IF(T585=5,(C585-C$4),IF(T585=6,(C585-1.5*C$4),"blue"))))))))</f>
      </c>
      <c r="F585" t="s" s="56">
        <f>IF(H585="","",IF(B$6="Dry",ROUND(E585/B$3*B$8,3)&amp;" grams",IF(B$6="Liquid",ROUND(E585/B$3*B$7,2)&amp;" ml","Error")))</f>
      </c>
      <c r="G585" t="s" s="57">
        <f>IF(T585="","",(C585-E585)/C585)</f>
      </c>
      <c r="H585" s="64"/>
      <c r="I585" s="65"/>
      <c r="J585" s="65"/>
      <c r="K585" s="65"/>
      <c r="L585" s="66"/>
      <c r="M585" s="64"/>
      <c r="N585" s="65"/>
      <c r="O585" s="65"/>
      <c r="P585" s="65"/>
      <c r="Q585" s="66"/>
      <c r="R585" t="s" s="61">
        <f>IF(H585="","",SUM(H585:Q585))</f>
      </c>
      <c r="S585" s="62">
        <f>IF(R585="",-5,AVERAGE((B$2-E585)/B$2*100,R585))</f>
        <v>-5</v>
      </c>
      <c r="T585" t="s" s="63">
        <f>IF(R585="","",IF(R585&gt;89,6,IF(R585&gt;79,5,IF(R585&gt;69,4,IF(R585&gt;54,3,IF(R585&gt;39,2,IF(R585&gt;29,1,0)))))))</f>
      </c>
    </row>
    <row r="586" ht="15" customHeight="1">
      <c r="A586" s="52">
        <f>A585+1</f>
        <v>575</v>
      </c>
      <c r="B586" s="53">
        <f>B585+1</f>
        <v>45331</v>
      </c>
      <c r="C586" t="s" s="80">
        <f>E585</f>
      </c>
      <c r="D586" s="54">
        <f>IF(C586="",-5,C586)</f>
        <v>-5</v>
      </c>
      <c r="E586" t="s" s="55">
        <f>IF(T586="","",IF(T586=0,C586,IF(T586=1,(C586*C$7),IF(T586=2,(C586*C$6),IF(T586=3,(C586*C$5),IF(T586=4,AVERAGE((C586*C$5),(C586*C$5),(C586*C$5),(C586*C$5),(C586-C$4)),IF(T586=5,(C586-C$4),IF(T586=6,(C586-1.5*C$4),"blue"))))))))</f>
      </c>
      <c r="F586" t="s" s="56">
        <f>IF(H586="","",IF(B$6="Dry",ROUND(E586/B$3*B$8,3)&amp;" grams",IF(B$6="Liquid",ROUND(E586/B$3*B$7,2)&amp;" ml","Error")))</f>
      </c>
      <c r="G586" t="s" s="57">
        <f>IF(T586="","",(C586-E586)/C586)</f>
      </c>
      <c r="H586" s="64"/>
      <c r="I586" s="65"/>
      <c r="J586" s="65"/>
      <c r="K586" s="65"/>
      <c r="L586" s="66"/>
      <c r="M586" s="64"/>
      <c r="N586" s="65"/>
      <c r="O586" s="65"/>
      <c r="P586" s="65"/>
      <c r="Q586" s="66"/>
      <c r="R586" t="s" s="61">
        <f>IF(H586="","",SUM(H586:Q586))</f>
      </c>
      <c r="S586" s="62">
        <f>IF(R586="",-5,AVERAGE((B$2-E586)/B$2*100,R586))</f>
        <v>-5</v>
      </c>
      <c r="T586" t="s" s="63">
        <f>IF(R586="","",IF(R586&gt;89,6,IF(R586&gt;79,5,IF(R586&gt;69,4,IF(R586&gt;54,3,IF(R586&gt;39,2,IF(R586&gt;29,1,0)))))))</f>
      </c>
    </row>
    <row r="587" ht="15" customHeight="1">
      <c r="A587" s="67">
        <f>A586+1</f>
        <v>576</v>
      </c>
      <c r="B587" s="68">
        <f>B586+1</f>
        <v>45332</v>
      </c>
      <c r="C587" t="s" s="69">
        <f>E586</f>
      </c>
      <c r="D587" s="70">
        <f>IF(C587="",-5,C587)</f>
        <v>-5</v>
      </c>
      <c r="E587" t="s" s="71">
        <f>IF(T587="","",IF(T587=0,C587,IF(T587=1,(C587*C$7),IF(T587=2,(C587*C$6),IF(T587=3,(C587*C$5),IF(T587=4,AVERAGE((C587*C$5),(C587*C$5),(C587*C$5),(C587*C$5),(C587-C$4)),IF(T587=5,(C587-C$4),IF(T587=6,(C587-1.5*C$4),"blue"))))))))</f>
      </c>
      <c r="F587" t="s" s="72">
        <f>IF(H587="","",IF(B$6="Dry",ROUND(E587/B$3*B$8,3)&amp;" grams",IF(B$6="Liquid",ROUND(E587/B$3*B$7,2)&amp;" ml","Error")))</f>
      </c>
      <c r="G587" t="s" s="73">
        <f>IF(T587="","",(C587-E587)/C587)</f>
      </c>
      <c r="H587" s="74"/>
      <c r="I587" s="75"/>
      <c r="J587" s="75"/>
      <c r="K587" s="75"/>
      <c r="L587" s="76"/>
      <c r="M587" s="74"/>
      <c r="N587" s="75"/>
      <c r="O587" s="75"/>
      <c r="P587" s="75"/>
      <c r="Q587" s="76"/>
      <c r="R587" t="s" s="77">
        <f>IF(H587="","",SUM(H587:Q587))</f>
      </c>
      <c r="S587" s="78">
        <f>IF(R587="",-5,AVERAGE((B$2-E587)/B$2*100,R587))</f>
        <v>-5</v>
      </c>
      <c r="T587" t="s" s="79">
        <f>IF(R587="","",IF(R587&gt;89,6,IF(R587&gt;79,5,IF(R587&gt;69,4,IF(R587&gt;54,3,IF(R587&gt;39,2,IF(R587&gt;29,1,0)))))))</f>
      </c>
    </row>
    <row r="588" ht="15" customHeight="1">
      <c r="A588" s="52">
        <f>A587+1</f>
        <v>577</v>
      </c>
      <c r="B588" s="53">
        <f>B587+1</f>
        <v>45333</v>
      </c>
      <c r="C588" t="s" s="80">
        <f>E587</f>
      </c>
      <c r="D588" s="54">
        <f>IF(C588="",-5,C588)</f>
        <v>-5</v>
      </c>
      <c r="E588" t="s" s="55">
        <f>IF(T588="","",IF(T588=0,C588,IF(T588=1,(C588*C$7),IF(T588=2,(C588*C$6),IF(T588=3,(C588*C$5),IF(T588=4,AVERAGE((C588*C$5),(C588*C$5),(C588*C$5),(C588*C$5),(C588-C$4)),IF(T588=5,(C588-C$4),IF(T588=6,(C588-1.5*C$4),"blue"))))))))</f>
      </c>
      <c r="F588" t="s" s="56">
        <f>IF(H588="","",IF(B$6="Dry",ROUND(E588/B$3*B$8,3)&amp;" grams",IF(B$6="Liquid",ROUND(E588/B$3*B$7,2)&amp;" ml","Error")))</f>
      </c>
      <c r="G588" t="s" s="57">
        <f>IF(T588="","",(C588-E588)/C588)</f>
      </c>
      <c r="H588" s="64"/>
      <c r="I588" s="65"/>
      <c r="J588" s="65"/>
      <c r="K588" s="65"/>
      <c r="L588" s="66"/>
      <c r="M588" s="64"/>
      <c r="N588" s="65"/>
      <c r="O588" s="65"/>
      <c r="P588" s="65"/>
      <c r="Q588" s="66"/>
      <c r="R588" t="s" s="61">
        <f>IF(H588="","",SUM(H588:Q588))</f>
      </c>
      <c r="S588" s="62">
        <f>IF(R588="",-5,AVERAGE((B$2-E588)/B$2*100,R588))</f>
        <v>-5</v>
      </c>
      <c r="T588" t="s" s="63">
        <f>IF(R588="","",IF(R588&gt;89,6,IF(R588&gt;79,5,IF(R588&gt;69,4,IF(R588&gt;54,3,IF(R588&gt;39,2,IF(R588&gt;29,1,0)))))))</f>
      </c>
    </row>
    <row r="589" ht="15" customHeight="1">
      <c r="A589" s="52">
        <f>A588+1</f>
        <v>578</v>
      </c>
      <c r="B589" s="53">
        <f>B588+1</f>
        <v>45334</v>
      </c>
      <c r="C589" t="s" s="80">
        <f>E588</f>
      </c>
      <c r="D589" s="54">
        <f>IF(C589="",-5,C589)</f>
        <v>-5</v>
      </c>
      <c r="E589" t="s" s="55">
        <f>IF(T589="","",IF(T589=0,C589,IF(T589=1,(C589*C$7),IF(T589=2,(C589*C$6),IF(T589=3,(C589*C$5),IF(T589=4,AVERAGE((C589*C$5),(C589*C$5),(C589*C$5),(C589*C$5),(C589-C$4)),IF(T589=5,(C589-C$4),IF(T589=6,(C589-1.5*C$4),"blue"))))))))</f>
      </c>
      <c r="F589" t="s" s="56">
        <f>IF(H589="","",IF(B$6="Dry",ROUND(E589/B$3*B$8,3)&amp;" grams",IF(B$6="Liquid",ROUND(E589/B$3*B$7,2)&amp;" ml","Error")))</f>
      </c>
      <c r="G589" t="s" s="57">
        <f>IF(T589="","",(C589-E589)/C589)</f>
      </c>
      <c r="H589" s="64"/>
      <c r="I589" s="65"/>
      <c r="J589" s="65"/>
      <c r="K589" s="65"/>
      <c r="L589" s="66"/>
      <c r="M589" s="64"/>
      <c r="N589" s="65"/>
      <c r="O589" s="65"/>
      <c r="P589" s="65"/>
      <c r="Q589" s="66"/>
      <c r="R589" t="s" s="61">
        <f>IF(H589="","",SUM(H589:Q589))</f>
      </c>
      <c r="S589" s="62">
        <f>IF(R589="",-5,AVERAGE((B$2-E589)/B$2*100,R589))</f>
        <v>-5</v>
      </c>
      <c r="T589" t="s" s="63">
        <f>IF(R589="","",IF(R589&gt;89,6,IF(R589&gt;79,5,IF(R589&gt;69,4,IF(R589&gt;54,3,IF(R589&gt;39,2,IF(R589&gt;29,1,0)))))))</f>
      </c>
    </row>
    <row r="590" ht="15" customHeight="1">
      <c r="A590" s="67">
        <f>A589+1</f>
        <v>579</v>
      </c>
      <c r="B590" s="68">
        <f>B589+1</f>
        <v>45335</v>
      </c>
      <c r="C590" t="s" s="69">
        <f>E589</f>
      </c>
      <c r="D590" s="70">
        <f>IF(C590="",-5,C590)</f>
        <v>-5</v>
      </c>
      <c r="E590" t="s" s="71">
        <f>IF(T590="","",IF(T590=0,C590,IF(T590=1,(C590*C$7),IF(T590=2,(C590*C$6),IF(T590=3,(C590*C$5),IF(T590=4,AVERAGE((C590*C$5),(C590*C$5),(C590*C$5),(C590*C$5),(C590-C$4)),IF(T590=5,(C590-C$4),IF(T590=6,(C590-1.5*C$4),"blue"))))))))</f>
      </c>
      <c r="F590" t="s" s="72">
        <f>IF(H590="","",IF(B$6="Dry",ROUND(E590/B$3*B$8,3)&amp;" grams",IF(B$6="Liquid",ROUND(E590/B$3*B$7,2)&amp;" ml","Error")))</f>
      </c>
      <c r="G590" t="s" s="73">
        <f>IF(T590="","",(C590-E590)/C590)</f>
      </c>
      <c r="H590" s="74"/>
      <c r="I590" s="75"/>
      <c r="J590" s="75"/>
      <c r="K590" s="75"/>
      <c r="L590" s="76"/>
      <c r="M590" s="74"/>
      <c r="N590" s="75"/>
      <c r="O590" s="75"/>
      <c r="P590" s="75"/>
      <c r="Q590" s="76"/>
      <c r="R590" t="s" s="77">
        <f>IF(H590="","",SUM(H590:Q590))</f>
      </c>
      <c r="S590" s="78">
        <f>IF(R590="",-5,AVERAGE((B$2-E590)/B$2*100,R590))</f>
        <v>-5</v>
      </c>
      <c r="T590" t="s" s="79">
        <f>IF(R590="","",IF(R590&gt;89,6,IF(R590&gt;79,5,IF(R590&gt;69,4,IF(R590&gt;54,3,IF(R590&gt;39,2,IF(R590&gt;29,1,0)))))))</f>
      </c>
    </row>
    <row r="591" ht="15" customHeight="1">
      <c r="A591" s="52">
        <f>A590+1</f>
        <v>580</v>
      </c>
      <c r="B591" s="53">
        <f>B590+1</f>
        <v>45336</v>
      </c>
      <c r="C591" t="s" s="80">
        <f>E590</f>
      </c>
      <c r="D591" s="54">
        <f>IF(C591="",-5,C591)</f>
        <v>-5</v>
      </c>
      <c r="E591" t="s" s="55">
        <f>IF(T591="","",IF(T591=0,C591,IF(T591=1,(C591*C$7),IF(T591=2,(C591*C$6),IF(T591=3,(C591*C$5),IF(T591=4,AVERAGE((C591*C$5),(C591*C$5),(C591*C$5),(C591*C$5),(C591-C$4)),IF(T591=5,(C591-C$4),IF(T591=6,(C591-1.5*C$4),"blue"))))))))</f>
      </c>
      <c r="F591" t="s" s="56">
        <f>IF(H591="","",IF(B$6="Dry",ROUND(E591/B$3*B$8,3)&amp;" grams",IF(B$6="Liquid",ROUND(E591/B$3*B$7,2)&amp;" ml","Error")))</f>
      </c>
      <c r="G591" t="s" s="57">
        <f>IF(T591="","",(C591-E591)/C591)</f>
      </c>
      <c r="H591" s="64"/>
      <c r="I591" s="65"/>
      <c r="J591" s="65"/>
      <c r="K591" s="65"/>
      <c r="L591" s="66"/>
      <c r="M591" s="64"/>
      <c r="N591" s="65"/>
      <c r="O591" s="65"/>
      <c r="P591" s="65"/>
      <c r="Q591" s="66"/>
      <c r="R591" t="s" s="61">
        <f>IF(H591="","",SUM(H591:Q591))</f>
      </c>
      <c r="S591" s="62">
        <f>IF(R591="",-5,AVERAGE((B$2-E591)/B$2*100,R591))</f>
        <v>-5</v>
      </c>
      <c r="T591" t="s" s="63">
        <f>IF(R591="","",IF(R591&gt;89,6,IF(R591&gt;79,5,IF(R591&gt;69,4,IF(R591&gt;54,3,IF(R591&gt;39,2,IF(R591&gt;29,1,0)))))))</f>
      </c>
    </row>
    <row r="592" ht="15" customHeight="1">
      <c r="A592" s="52">
        <f>A591+1</f>
        <v>581</v>
      </c>
      <c r="B592" s="53">
        <f>B591+1</f>
        <v>45337</v>
      </c>
      <c r="C592" t="s" s="80">
        <f>E591</f>
      </c>
      <c r="D592" s="54">
        <f>IF(C592="",-5,C592)</f>
        <v>-5</v>
      </c>
      <c r="E592" t="s" s="55">
        <f>IF(T592="","",IF(T592=0,C592,IF(T592=1,(C592*C$7),IF(T592=2,(C592*C$6),IF(T592=3,(C592*C$5),IF(T592=4,AVERAGE((C592*C$5),(C592*C$5),(C592*C$5),(C592*C$5),(C592-C$4)),IF(T592=5,(C592-C$4),IF(T592=6,(C592-1.5*C$4),"blue"))))))))</f>
      </c>
      <c r="F592" t="s" s="56">
        <f>IF(H592="","",IF(B$6="Dry",ROUND(E592/B$3*B$8,3)&amp;" grams",IF(B$6="Liquid",ROUND(E592/B$3*B$7,2)&amp;" ml","Error")))</f>
      </c>
      <c r="G592" t="s" s="57">
        <f>IF(T592="","",(C592-E592)/C592)</f>
      </c>
      <c r="H592" s="64"/>
      <c r="I592" s="65"/>
      <c r="J592" s="65"/>
      <c r="K592" s="65"/>
      <c r="L592" s="66"/>
      <c r="M592" s="64"/>
      <c r="N592" s="65"/>
      <c r="O592" s="65"/>
      <c r="P592" s="65"/>
      <c r="Q592" s="66"/>
      <c r="R592" t="s" s="61">
        <f>IF(H592="","",SUM(H592:Q592))</f>
      </c>
      <c r="S592" s="62">
        <f>IF(R592="",-5,AVERAGE((B$2-E592)/B$2*100,R592))</f>
        <v>-5</v>
      </c>
      <c r="T592" t="s" s="63">
        <f>IF(R592="","",IF(R592&gt;89,6,IF(R592&gt;79,5,IF(R592&gt;69,4,IF(R592&gt;54,3,IF(R592&gt;39,2,IF(R592&gt;29,1,0)))))))</f>
      </c>
    </row>
    <row r="593" ht="15" customHeight="1">
      <c r="A593" s="67">
        <f>A592+1</f>
        <v>582</v>
      </c>
      <c r="B593" s="68">
        <f>B592+1</f>
        <v>45338</v>
      </c>
      <c r="C593" t="s" s="69">
        <f>E592</f>
      </c>
      <c r="D593" s="70">
        <f>IF(C593="",-5,C593)</f>
        <v>-5</v>
      </c>
      <c r="E593" t="s" s="71">
        <f>IF(T593="","",IF(T593=0,C593,IF(T593=1,(C593*C$7),IF(T593=2,(C593*C$6),IF(T593=3,(C593*C$5),IF(T593=4,AVERAGE((C593*C$5),(C593*C$5),(C593*C$5),(C593*C$5),(C593-C$4)),IF(T593=5,(C593-C$4),IF(T593=6,(C593-1.5*C$4),"blue"))))))))</f>
      </c>
      <c r="F593" t="s" s="72">
        <f>IF(H593="","",IF(B$6="Dry",ROUND(E593/B$3*B$8,3)&amp;" grams",IF(B$6="Liquid",ROUND(E593/B$3*B$7,2)&amp;" ml","Error")))</f>
      </c>
      <c r="G593" t="s" s="73">
        <f>IF(T593="","",(C593-E593)/C593)</f>
      </c>
      <c r="H593" s="74"/>
      <c r="I593" s="75"/>
      <c r="J593" s="75"/>
      <c r="K593" s="75"/>
      <c r="L593" s="76"/>
      <c r="M593" s="74"/>
      <c r="N593" s="75"/>
      <c r="O593" s="75"/>
      <c r="P593" s="75"/>
      <c r="Q593" s="76"/>
      <c r="R593" t="s" s="77">
        <f>IF(H593="","",SUM(H593:Q593))</f>
      </c>
      <c r="S593" s="78">
        <f>IF(R593="",-5,AVERAGE((B$2-E593)/B$2*100,R593))</f>
        <v>-5</v>
      </c>
      <c r="T593" t="s" s="79">
        <f>IF(R593="","",IF(R593&gt;89,6,IF(R593&gt;79,5,IF(R593&gt;69,4,IF(R593&gt;54,3,IF(R593&gt;39,2,IF(R593&gt;29,1,0)))))))</f>
      </c>
    </row>
    <row r="594" ht="15" customHeight="1">
      <c r="A594" s="52">
        <f>A593+1</f>
        <v>583</v>
      </c>
      <c r="B594" s="53">
        <f>B593+1</f>
        <v>45339</v>
      </c>
      <c r="C594" t="s" s="80">
        <f>E593</f>
      </c>
      <c r="D594" s="54">
        <f>IF(C594="",-5,C594)</f>
        <v>-5</v>
      </c>
      <c r="E594" t="s" s="55">
        <f>IF(T594="","",IF(T594=0,C594,IF(T594=1,(C594*C$7),IF(T594=2,(C594*C$6),IF(T594=3,(C594*C$5),IF(T594=4,AVERAGE((C594*C$5),(C594*C$5),(C594*C$5),(C594*C$5),(C594-C$4)),IF(T594=5,(C594-C$4),IF(T594=6,(C594-1.5*C$4),"blue"))))))))</f>
      </c>
      <c r="F594" t="s" s="56">
        <f>IF(H594="","",IF(B$6="Dry",ROUND(E594/B$3*B$8,3)&amp;" grams",IF(B$6="Liquid",ROUND(E594/B$3*B$7,2)&amp;" ml","Error")))</f>
      </c>
      <c r="G594" t="s" s="57">
        <f>IF(T594="","",(C594-E594)/C594)</f>
      </c>
      <c r="H594" s="64"/>
      <c r="I594" s="65"/>
      <c r="J594" s="65"/>
      <c r="K594" s="65"/>
      <c r="L594" s="66"/>
      <c r="M594" s="64"/>
      <c r="N594" s="65"/>
      <c r="O594" s="65"/>
      <c r="P594" s="65"/>
      <c r="Q594" s="66"/>
      <c r="R594" t="s" s="61">
        <f>IF(H594="","",SUM(H594:Q594))</f>
      </c>
      <c r="S594" s="62">
        <f>IF(R594="",-5,AVERAGE((B$2-E594)/B$2*100,R594))</f>
        <v>-5</v>
      </c>
      <c r="T594" t="s" s="63">
        <f>IF(R594="","",IF(R594&gt;89,6,IF(R594&gt;79,5,IF(R594&gt;69,4,IF(R594&gt;54,3,IF(R594&gt;39,2,IF(R594&gt;29,1,0)))))))</f>
      </c>
    </row>
    <row r="595" ht="15" customHeight="1">
      <c r="A595" s="52">
        <f>A594+1</f>
        <v>584</v>
      </c>
      <c r="B595" s="53">
        <f>B594+1</f>
        <v>45340</v>
      </c>
      <c r="C595" t="s" s="80">
        <f>E594</f>
      </c>
      <c r="D595" s="54">
        <f>IF(C595="",-5,C595)</f>
        <v>-5</v>
      </c>
      <c r="E595" t="s" s="55">
        <f>IF(T595="","",IF(T595=0,C595,IF(T595=1,(C595*C$7),IF(T595=2,(C595*C$6),IF(T595=3,(C595*C$5),IF(T595=4,AVERAGE((C595*C$5),(C595*C$5),(C595*C$5),(C595*C$5),(C595-C$4)),IF(T595=5,(C595-C$4),IF(T595=6,(C595-1.5*C$4),"blue"))))))))</f>
      </c>
      <c r="F595" t="s" s="56">
        <f>IF(H595="","",IF(B$6="Dry",ROUND(E595/B$3*B$8,3)&amp;" grams",IF(B$6="Liquid",ROUND(E595/B$3*B$7,2)&amp;" ml","Error")))</f>
      </c>
      <c r="G595" t="s" s="57">
        <f>IF(T595="","",(C595-E595)/C595)</f>
      </c>
      <c r="H595" s="64"/>
      <c r="I595" s="65"/>
      <c r="J595" s="65"/>
      <c r="K595" s="65"/>
      <c r="L595" s="66"/>
      <c r="M595" s="64"/>
      <c r="N595" s="65"/>
      <c r="O595" s="65"/>
      <c r="P595" s="65"/>
      <c r="Q595" s="66"/>
      <c r="R595" t="s" s="61">
        <f>IF(H595="","",SUM(H595:Q595))</f>
      </c>
      <c r="S595" s="62">
        <f>IF(R595="",-5,AVERAGE((B$2-E595)/B$2*100,R595))</f>
        <v>-5</v>
      </c>
      <c r="T595" t="s" s="63">
        <f>IF(R595="","",IF(R595&gt;89,6,IF(R595&gt;79,5,IF(R595&gt;69,4,IF(R595&gt;54,3,IF(R595&gt;39,2,IF(R595&gt;29,1,0)))))))</f>
      </c>
    </row>
    <row r="596" ht="15" customHeight="1">
      <c r="A596" s="67">
        <f>A595+1</f>
        <v>585</v>
      </c>
      <c r="B596" s="68">
        <f>B595+1</f>
        <v>45341</v>
      </c>
      <c r="C596" t="s" s="69">
        <f>E595</f>
      </c>
      <c r="D596" s="70">
        <f>IF(C596="",-5,C596)</f>
        <v>-5</v>
      </c>
      <c r="E596" t="s" s="71">
        <f>IF(T596="","",IF(T596=0,C596,IF(T596=1,(C596*C$7),IF(T596=2,(C596*C$6),IF(T596=3,(C596*C$5),IF(T596=4,AVERAGE((C596*C$5),(C596*C$5),(C596*C$5),(C596*C$5),(C596-C$4)),IF(T596=5,(C596-C$4),IF(T596=6,(C596-1.5*C$4),"blue"))))))))</f>
      </c>
      <c r="F596" t="s" s="72">
        <f>IF(H596="","",IF(B$6="Dry",ROUND(E596/B$3*B$8,3)&amp;" grams",IF(B$6="Liquid",ROUND(E596/B$3*B$7,2)&amp;" ml","Error")))</f>
      </c>
      <c r="G596" t="s" s="73">
        <f>IF(T596="","",(C596-E596)/C596)</f>
      </c>
      <c r="H596" s="74"/>
      <c r="I596" s="75"/>
      <c r="J596" s="75"/>
      <c r="K596" s="75"/>
      <c r="L596" s="76"/>
      <c r="M596" s="74"/>
      <c r="N596" s="75"/>
      <c r="O596" s="75"/>
      <c r="P596" s="75"/>
      <c r="Q596" s="76"/>
      <c r="R596" t="s" s="77">
        <f>IF(H596="","",SUM(H596:Q596))</f>
      </c>
      <c r="S596" s="78">
        <f>IF(R596="",-5,AVERAGE((B$2-E596)/B$2*100,R596))</f>
        <v>-5</v>
      </c>
      <c r="T596" t="s" s="79">
        <f>IF(R596="","",IF(R596&gt;89,6,IF(R596&gt;79,5,IF(R596&gt;69,4,IF(R596&gt;54,3,IF(R596&gt;39,2,IF(R596&gt;29,1,0)))))))</f>
      </c>
    </row>
    <row r="597" ht="15" customHeight="1">
      <c r="A597" s="52">
        <f>A596+1</f>
        <v>586</v>
      </c>
      <c r="B597" s="53">
        <f>B596+1</f>
        <v>45342</v>
      </c>
      <c r="C597" t="s" s="80">
        <f>E596</f>
      </c>
      <c r="D597" s="54">
        <f>IF(C597="",-5,C597)</f>
        <v>-5</v>
      </c>
      <c r="E597" t="s" s="55">
        <f>IF(T597="","",IF(T597=0,C597,IF(T597=1,(C597*C$7),IF(T597=2,(C597*C$6),IF(T597=3,(C597*C$5),IF(T597=4,AVERAGE((C597*C$5),(C597*C$5),(C597*C$5),(C597*C$5),(C597-C$4)),IF(T597=5,(C597-C$4),IF(T597=6,(C597-1.5*C$4),"blue"))))))))</f>
      </c>
      <c r="F597" t="s" s="56">
        <f>IF(H597="","",IF(B$6="Dry",ROUND(E597/B$3*B$8,3)&amp;" grams",IF(B$6="Liquid",ROUND(E597/B$3*B$7,2)&amp;" ml","Error")))</f>
      </c>
      <c r="G597" t="s" s="57">
        <f>IF(T597="","",(C597-E597)/C597)</f>
      </c>
      <c r="H597" s="64"/>
      <c r="I597" s="65"/>
      <c r="J597" s="65"/>
      <c r="K597" s="65"/>
      <c r="L597" s="66"/>
      <c r="M597" s="64"/>
      <c r="N597" s="65"/>
      <c r="O597" s="65"/>
      <c r="P597" s="65"/>
      <c r="Q597" s="66"/>
      <c r="R597" t="s" s="61">
        <f>IF(H597="","",SUM(H597:Q597))</f>
      </c>
      <c r="S597" s="62">
        <f>IF(R597="",-5,AVERAGE((B$2-E597)/B$2*100,R597))</f>
        <v>-5</v>
      </c>
      <c r="T597" t="s" s="63">
        <f>IF(R597="","",IF(R597&gt;89,6,IF(R597&gt;79,5,IF(R597&gt;69,4,IF(R597&gt;54,3,IF(R597&gt;39,2,IF(R597&gt;29,1,0)))))))</f>
      </c>
    </row>
    <row r="598" ht="15" customHeight="1">
      <c r="A598" s="52">
        <f>A597+1</f>
        <v>587</v>
      </c>
      <c r="B598" s="53">
        <f>B597+1</f>
        <v>45343</v>
      </c>
      <c r="C598" t="s" s="80">
        <f>E597</f>
      </c>
      <c r="D598" s="54">
        <f>IF(C598="",-5,C598)</f>
        <v>-5</v>
      </c>
      <c r="E598" t="s" s="55">
        <f>IF(T598="","",IF(T598=0,C598,IF(T598=1,(C598*C$7),IF(T598=2,(C598*C$6),IF(T598=3,(C598*C$5),IF(T598=4,AVERAGE((C598*C$5),(C598*C$5),(C598*C$5),(C598*C$5),(C598-C$4)),IF(T598=5,(C598-C$4),IF(T598=6,(C598-1.5*C$4),"blue"))))))))</f>
      </c>
      <c r="F598" t="s" s="56">
        <f>IF(H598="","",IF(B$6="Dry",ROUND(E598/B$3*B$8,3)&amp;" grams",IF(B$6="Liquid",ROUND(E598/B$3*B$7,2)&amp;" ml","Error")))</f>
      </c>
      <c r="G598" t="s" s="57">
        <f>IF(T598="","",(C598-E598)/C598)</f>
      </c>
      <c r="H598" s="64"/>
      <c r="I598" s="65"/>
      <c r="J598" s="65"/>
      <c r="K598" s="65"/>
      <c r="L598" s="66"/>
      <c r="M598" s="64"/>
      <c r="N598" s="65"/>
      <c r="O598" s="65"/>
      <c r="P598" s="65"/>
      <c r="Q598" s="66"/>
      <c r="R598" t="s" s="61">
        <f>IF(H598="","",SUM(H598:Q598))</f>
      </c>
      <c r="S598" s="62">
        <f>IF(R598="",-5,AVERAGE((B$2-E598)/B$2*100,R598))</f>
        <v>-5</v>
      </c>
      <c r="T598" t="s" s="63">
        <f>IF(R598="","",IF(R598&gt;89,6,IF(R598&gt;79,5,IF(R598&gt;69,4,IF(R598&gt;54,3,IF(R598&gt;39,2,IF(R598&gt;29,1,0)))))))</f>
      </c>
    </row>
    <row r="599" ht="15" customHeight="1">
      <c r="A599" s="67">
        <f>A598+1</f>
        <v>588</v>
      </c>
      <c r="B599" s="68">
        <f>B598+1</f>
        <v>45344</v>
      </c>
      <c r="C599" t="s" s="69">
        <f>E598</f>
      </c>
      <c r="D599" s="70">
        <f>IF(C599="",-5,C599)</f>
        <v>-5</v>
      </c>
      <c r="E599" t="s" s="71">
        <f>IF(T599="","",IF(T599=0,C599,IF(T599=1,(C599*C$7),IF(T599=2,(C599*C$6),IF(T599=3,(C599*C$5),IF(T599=4,AVERAGE((C599*C$5),(C599*C$5),(C599*C$5),(C599*C$5),(C599-C$4)),IF(T599=5,(C599-C$4),IF(T599=6,(C599-1.5*C$4),"blue"))))))))</f>
      </c>
      <c r="F599" t="s" s="72">
        <f>IF(H599="","",IF(B$6="Dry",ROUND(E599/B$3*B$8,3)&amp;" grams",IF(B$6="Liquid",ROUND(E599/B$3*B$7,2)&amp;" ml","Error")))</f>
      </c>
      <c r="G599" t="s" s="73">
        <f>IF(T599="","",(C599-E599)/C599)</f>
      </c>
      <c r="H599" s="74"/>
      <c r="I599" s="75"/>
      <c r="J599" s="75"/>
      <c r="K599" s="75"/>
      <c r="L599" s="76"/>
      <c r="M599" s="74"/>
      <c r="N599" s="75"/>
      <c r="O599" s="75"/>
      <c r="P599" s="75"/>
      <c r="Q599" s="76"/>
      <c r="R599" t="s" s="77">
        <f>IF(H599="","",SUM(H599:Q599))</f>
      </c>
      <c r="S599" s="78">
        <f>IF(R599="",-5,AVERAGE((B$2-E599)/B$2*100,R599))</f>
        <v>-5</v>
      </c>
      <c r="T599" t="s" s="79">
        <f>IF(R599="","",IF(R599&gt;89,6,IF(R599&gt;79,5,IF(R599&gt;69,4,IF(R599&gt;54,3,IF(R599&gt;39,2,IF(R599&gt;29,1,0)))))))</f>
      </c>
    </row>
    <row r="600" ht="15" customHeight="1">
      <c r="A600" s="52">
        <f>A599+1</f>
        <v>589</v>
      </c>
      <c r="B600" s="53">
        <f>B599+1</f>
        <v>45345</v>
      </c>
      <c r="C600" t="s" s="80">
        <f>E599</f>
      </c>
      <c r="D600" s="54">
        <f>IF(C600="",-5,C600)</f>
        <v>-5</v>
      </c>
      <c r="E600" t="s" s="55">
        <f>IF(T600="","",IF(T600=0,C600,IF(T600=1,(C600*C$7),IF(T600=2,(C600*C$6),IF(T600=3,(C600*C$5),IF(T600=4,AVERAGE((C600*C$5),(C600*C$5),(C600*C$5),(C600*C$5),(C600-C$4)),IF(T600=5,(C600-C$4),IF(T600=6,(C600-1.5*C$4),"blue"))))))))</f>
      </c>
      <c r="F600" t="s" s="56">
        <f>IF(H600="","",IF(B$6="Dry",ROUND(E600/B$3*B$8,3)&amp;" grams",IF(B$6="Liquid",ROUND(E600/B$3*B$7,2)&amp;" ml","Error")))</f>
      </c>
      <c r="G600" t="s" s="57">
        <f>IF(T600="","",(C600-E600)/C600)</f>
      </c>
      <c r="H600" s="64"/>
      <c r="I600" s="65"/>
      <c r="J600" s="65"/>
      <c r="K600" s="65"/>
      <c r="L600" s="66"/>
      <c r="M600" s="64"/>
      <c r="N600" s="65"/>
      <c r="O600" s="65"/>
      <c r="P600" s="65"/>
      <c r="Q600" s="66"/>
      <c r="R600" t="s" s="61">
        <f>IF(H600="","",SUM(H600:Q600))</f>
      </c>
      <c r="S600" s="62">
        <f>IF(R600="",-5,AVERAGE((B$2-E600)/B$2*100,R600))</f>
        <v>-5</v>
      </c>
      <c r="T600" t="s" s="63">
        <f>IF(R600="","",IF(R600&gt;89,6,IF(R600&gt;79,5,IF(R600&gt;69,4,IF(R600&gt;54,3,IF(R600&gt;39,2,IF(R600&gt;29,1,0)))))))</f>
      </c>
    </row>
    <row r="601" ht="15" customHeight="1">
      <c r="A601" s="52">
        <f>A600+1</f>
        <v>590</v>
      </c>
      <c r="B601" s="53">
        <f>B600+1</f>
        <v>45346</v>
      </c>
      <c r="C601" t="s" s="80">
        <f>E600</f>
      </c>
      <c r="D601" s="54">
        <f>IF(C601="",-5,C601)</f>
        <v>-5</v>
      </c>
      <c r="E601" t="s" s="55">
        <f>IF(T601="","",IF(T601=0,C601,IF(T601=1,(C601*C$7),IF(T601=2,(C601*C$6),IF(T601=3,(C601*C$5),IF(T601=4,AVERAGE((C601*C$5),(C601*C$5),(C601*C$5),(C601*C$5),(C601-C$4)),IF(T601=5,(C601-C$4),IF(T601=6,(C601-1.5*C$4),"blue"))))))))</f>
      </c>
      <c r="F601" t="s" s="56">
        <f>IF(H601="","",IF(B$6="Dry",ROUND(E601/B$3*B$8,3)&amp;" grams",IF(B$6="Liquid",ROUND(E601/B$3*B$7,2)&amp;" ml","Error")))</f>
      </c>
      <c r="G601" t="s" s="57">
        <f>IF(T601="","",(C601-E601)/C601)</f>
      </c>
      <c r="H601" s="64"/>
      <c r="I601" s="65"/>
      <c r="J601" s="65"/>
      <c r="K601" s="65"/>
      <c r="L601" s="66"/>
      <c r="M601" s="64"/>
      <c r="N601" s="65"/>
      <c r="O601" s="65"/>
      <c r="P601" s="65"/>
      <c r="Q601" s="66"/>
      <c r="R601" t="s" s="61">
        <f>IF(H601="","",SUM(H601:Q601))</f>
      </c>
      <c r="S601" s="62">
        <f>IF(R601="",-5,AVERAGE((B$2-E601)/B$2*100,R601))</f>
        <v>-5</v>
      </c>
      <c r="T601" t="s" s="63">
        <f>IF(R601="","",IF(R601&gt;89,6,IF(R601&gt;79,5,IF(R601&gt;69,4,IF(R601&gt;54,3,IF(R601&gt;39,2,IF(R601&gt;29,1,0)))))))</f>
      </c>
    </row>
    <row r="602" ht="15" customHeight="1">
      <c r="A602" s="67">
        <f>A601+1</f>
        <v>591</v>
      </c>
      <c r="B602" s="68">
        <f>B601+1</f>
        <v>45347</v>
      </c>
      <c r="C602" t="s" s="69">
        <f>E601</f>
      </c>
      <c r="D602" s="70">
        <f>IF(C602="",-5,C602)</f>
        <v>-5</v>
      </c>
      <c r="E602" t="s" s="71">
        <f>IF(T602="","",IF(T602=0,C602,IF(T602=1,(C602*C$7),IF(T602=2,(C602*C$6),IF(T602=3,(C602*C$5),IF(T602=4,AVERAGE((C602*C$5),(C602*C$5),(C602*C$5),(C602*C$5),(C602-C$4)),IF(T602=5,(C602-C$4),IF(T602=6,(C602-1.5*C$4),"blue"))))))))</f>
      </c>
      <c r="F602" t="s" s="72">
        <f>IF(H602="","",IF(B$6="Dry",ROUND(E602/B$3*B$8,3)&amp;" grams",IF(B$6="Liquid",ROUND(E602/B$3*B$7,2)&amp;" ml","Error")))</f>
      </c>
      <c r="G602" t="s" s="73">
        <f>IF(T602="","",(C602-E602)/C602)</f>
      </c>
      <c r="H602" s="74"/>
      <c r="I602" s="75"/>
      <c r="J602" s="75"/>
      <c r="K602" s="75"/>
      <c r="L602" s="76"/>
      <c r="M602" s="74"/>
      <c r="N602" s="75"/>
      <c r="O602" s="75"/>
      <c r="P602" s="75"/>
      <c r="Q602" s="76"/>
      <c r="R602" t="s" s="77">
        <f>IF(H602="","",SUM(H602:Q602))</f>
      </c>
      <c r="S602" s="78">
        <f>IF(R602="",-5,AVERAGE((B$2-E602)/B$2*100,R602))</f>
        <v>-5</v>
      </c>
      <c r="T602" t="s" s="79">
        <f>IF(R602="","",IF(R602&gt;89,6,IF(R602&gt;79,5,IF(R602&gt;69,4,IF(R602&gt;54,3,IF(R602&gt;39,2,IF(R602&gt;29,1,0)))))))</f>
      </c>
    </row>
    <row r="603" ht="15" customHeight="1">
      <c r="A603" s="52">
        <f>A602+1</f>
        <v>592</v>
      </c>
      <c r="B603" s="53">
        <f>B602+1</f>
        <v>45348</v>
      </c>
      <c r="C603" t="s" s="80">
        <f>E602</f>
      </c>
      <c r="D603" s="54">
        <f>IF(C603="",-5,C603)</f>
        <v>-5</v>
      </c>
      <c r="E603" t="s" s="55">
        <f>IF(T603="","",IF(T603=0,C603,IF(T603=1,(C603*C$7),IF(T603=2,(C603*C$6),IF(T603=3,(C603*C$5),IF(T603=4,AVERAGE((C603*C$5),(C603*C$5),(C603*C$5),(C603*C$5),(C603-C$4)),IF(T603=5,(C603-C$4),IF(T603=6,(C603-1.5*C$4),"blue"))))))))</f>
      </c>
      <c r="F603" t="s" s="56">
        <f>IF(H603="","",IF(B$6="Dry",ROUND(E603/B$3*B$8,3)&amp;" grams",IF(B$6="Liquid",ROUND(E603/B$3*B$7,2)&amp;" ml","Error")))</f>
      </c>
      <c r="G603" t="s" s="57">
        <f>IF(T603="","",(C603-E603)/C603)</f>
      </c>
      <c r="H603" s="64"/>
      <c r="I603" s="65"/>
      <c r="J603" s="65"/>
      <c r="K603" s="65"/>
      <c r="L603" s="66"/>
      <c r="M603" s="64"/>
      <c r="N603" s="65"/>
      <c r="O603" s="65"/>
      <c r="P603" s="65"/>
      <c r="Q603" s="66"/>
      <c r="R603" t="s" s="61">
        <f>IF(H603="","",SUM(H603:Q603))</f>
      </c>
      <c r="S603" s="62">
        <f>IF(R603="",-5,AVERAGE((B$2-E603)/B$2*100,R603))</f>
        <v>-5</v>
      </c>
      <c r="T603" t="s" s="63">
        <f>IF(R603="","",IF(R603&gt;89,6,IF(R603&gt;79,5,IF(R603&gt;69,4,IF(R603&gt;54,3,IF(R603&gt;39,2,IF(R603&gt;29,1,0)))))))</f>
      </c>
    </row>
    <row r="604" ht="15" customHeight="1">
      <c r="A604" s="52">
        <f>A603+1</f>
        <v>593</v>
      </c>
      <c r="B604" s="53">
        <f>B603+1</f>
        <v>45349</v>
      </c>
      <c r="C604" t="s" s="80">
        <f>E603</f>
      </c>
      <c r="D604" s="54">
        <f>IF(C604="",-5,C604)</f>
        <v>-5</v>
      </c>
      <c r="E604" t="s" s="55">
        <f>IF(T604="","",IF(T604=0,C604,IF(T604=1,(C604*C$7),IF(T604=2,(C604*C$6),IF(T604=3,(C604*C$5),IF(T604=4,AVERAGE((C604*C$5),(C604*C$5),(C604*C$5),(C604*C$5),(C604-C$4)),IF(T604=5,(C604-C$4),IF(T604=6,(C604-1.5*C$4),"blue"))))))))</f>
      </c>
      <c r="F604" t="s" s="56">
        <f>IF(H604="","",IF(B$6="Dry",ROUND(E604/B$3*B$8,3)&amp;" grams",IF(B$6="Liquid",ROUND(E604/B$3*B$7,2)&amp;" ml","Error")))</f>
      </c>
      <c r="G604" t="s" s="57">
        <f>IF(T604="","",(C604-E604)/C604)</f>
      </c>
      <c r="H604" s="64"/>
      <c r="I604" s="65"/>
      <c r="J604" s="65"/>
      <c r="K604" s="65"/>
      <c r="L604" s="66"/>
      <c r="M604" s="64"/>
      <c r="N604" s="65"/>
      <c r="O604" s="65"/>
      <c r="P604" s="65"/>
      <c r="Q604" s="66"/>
      <c r="R604" t="s" s="61">
        <f>IF(H604="","",SUM(H604:Q604))</f>
      </c>
      <c r="S604" s="62">
        <f>IF(R604="",-5,AVERAGE((B$2-E604)/B$2*100,R604))</f>
        <v>-5</v>
      </c>
      <c r="T604" t="s" s="63">
        <f>IF(R604="","",IF(R604&gt;89,6,IF(R604&gt;79,5,IF(R604&gt;69,4,IF(R604&gt;54,3,IF(R604&gt;39,2,IF(R604&gt;29,1,0)))))))</f>
      </c>
    </row>
    <row r="605" ht="15" customHeight="1">
      <c r="A605" s="67">
        <f>A604+1</f>
        <v>594</v>
      </c>
      <c r="B605" s="68">
        <f>B604+1</f>
        <v>45350</v>
      </c>
      <c r="C605" t="s" s="69">
        <f>E604</f>
      </c>
      <c r="D605" s="70">
        <f>IF(C605="",-5,C605)</f>
        <v>-5</v>
      </c>
      <c r="E605" t="s" s="71">
        <f>IF(T605="","",IF(T605=0,C605,IF(T605=1,(C605*C$7),IF(T605=2,(C605*C$6),IF(T605=3,(C605*C$5),IF(T605=4,AVERAGE((C605*C$5),(C605*C$5),(C605*C$5),(C605*C$5),(C605-C$4)),IF(T605=5,(C605-C$4),IF(T605=6,(C605-1.5*C$4),"blue"))))))))</f>
      </c>
      <c r="F605" t="s" s="72">
        <f>IF(H605="","",IF(B$6="Dry",ROUND(E605/B$3*B$8,3)&amp;" grams",IF(B$6="Liquid",ROUND(E605/B$3*B$7,2)&amp;" ml","Error")))</f>
      </c>
      <c r="G605" t="s" s="73">
        <f>IF(T605="","",(C605-E605)/C605)</f>
      </c>
      <c r="H605" s="74"/>
      <c r="I605" s="75"/>
      <c r="J605" s="75"/>
      <c r="K605" s="75"/>
      <c r="L605" s="76"/>
      <c r="M605" s="74"/>
      <c r="N605" s="75"/>
      <c r="O605" s="75"/>
      <c r="P605" s="75"/>
      <c r="Q605" s="76"/>
      <c r="R605" t="s" s="77">
        <f>IF(H605="","",SUM(H605:Q605))</f>
      </c>
      <c r="S605" s="78">
        <f>IF(R605="",-5,AVERAGE((B$2-E605)/B$2*100,R605))</f>
        <v>-5</v>
      </c>
      <c r="T605" t="s" s="79">
        <f>IF(R605="","",IF(R605&gt;89,6,IF(R605&gt;79,5,IF(R605&gt;69,4,IF(R605&gt;54,3,IF(R605&gt;39,2,IF(R605&gt;29,1,0)))))))</f>
      </c>
    </row>
    <row r="606" ht="15" customHeight="1">
      <c r="A606" s="52">
        <f>A605+1</f>
        <v>595</v>
      </c>
      <c r="B606" s="53">
        <f>B605+1</f>
        <v>45351</v>
      </c>
      <c r="C606" t="s" s="80">
        <f>E605</f>
      </c>
      <c r="D606" s="54">
        <f>IF(C606="",-5,C606)</f>
        <v>-5</v>
      </c>
      <c r="E606" t="s" s="55">
        <f>IF(T606="","",IF(T606=0,C606,IF(T606=1,(C606*C$7),IF(T606=2,(C606*C$6),IF(T606=3,(C606*C$5),IF(T606=4,AVERAGE((C606*C$5),(C606*C$5),(C606*C$5),(C606*C$5),(C606-C$4)),IF(T606=5,(C606-C$4),IF(T606=6,(C606-1.5*C$4),"blue"))))))))</f>
      </c>
      <c r="F606" t="s" s="56">
        <f>IF(H606="","",IF(B$6="Dry",ROUND(E606/B$3*B$8,3)&amp;" grams",IF(B$6="Liquid",ROUND(E606/B$3*B$7,2)&amp;" ml","Error")))</f>
      </c>
      <c r="G606" t="s" s="57">
        <f>IF(T606="","",(C606-E606)/C606)</f>
      </c>
      <c r="H606" s="64"/>
      <c r="I606" s="65"/>
      <c r="J606" s="65"/>
      <c r="K606" s="65"/>
      <c r="L606" s="66"/>
      <c r="M606" s="64"/>
      <c r="N606" s="65"/>
      <c r="O606" s="65"/>
      <c r="P606" s="65"/>
      <c r="Q606" s="66"/>
      <c r="R606" t="s" s="61">
        <f>IF(H606="","",SUM(H606:Q606))</f>
      </c>
      <c r="S606" s="62">
        <f>IF(R606="",-5,AVERAGE((B$2-E606)/B$2*100,R606))</f>
        <v>-5</v>
      </c>
      <c r="T606" t="s" s="63">
        <f>IF(R606="","",IF(R606&gt;89,6,IF(R606&gt;79,5,IF(R606&gt;69,4,IF(R606&gt;54,3,IF(R606&gt;39,2,IF(R606&gt;29,1,0)))))))</f>
      </c>
    </row>
    <row r="607" ht="15" customHeight="1">
      <c r="A607" s="52">
        <f>A606+1</f>
        <v>596</v>
      </c>
      <c r="B607" s="53">
        <f>B606+1</f>
        <v>45352</v>
      </c>
      <c r="C607" t="s" s="80">
        <f>E606</f>
      </c>
      <c r="D607" s="54">
        <f>IF(C607="",-5,C607)</f>
        <v>-5</v>
      </c>
      <c r="E607" t="s" s="55">
        <f>IF(T607="","",IF(T607=0,C607,IF(T607=1,(C607*C$7),IF(T607=2,(C607*C$6),IF(T607=3,(C607*C$5),IF(T607=4,AVERAGE((C607*C$5),(C607*C$5),(C607*C$5),(C607*C$5),(C607-C$4)),IF(T607=5,(C607-C$4),IF(T607=6,(C607-1.5*C$4),"blue"))))))))</f>
      </c>
      <c r="F607" t="s" s="56">
        <f>IF(H607="","",IF(B$6="Dry",ROUND(E607/B$3*B$8,3)&amp;" grams",IF(B$6="Liquid",ROUND(E607/B$3*B$7,2)&amp;" ml","Error")))</f>
      </c>
      <c r="G607" t="s" s="57">
        <f>IF(T607="","",(C607-E607)/C607)</f>
      </c>
      <c r="H607" s="64"/>
      <c r="I607" s="65"/>
      <c r="J607" s="65"/>
      <c r="K607" s="65"/>
      <c r="L607" s="66"/>
      <c r="M607" s="64"/>
      <c r="N607" s="65"/>
      <c r="O607" s="65"/>
      <c r="P607" s="65"/>
      <c r="Q607" s="66"/>
      <c r="R607" t="s" s="61">
        <f>IF(H607="","",SUM(H607:Q607))</f>
      </c>
      <c r="S607" s="62">
        <f>IF(R607="",-5,AVERAGE((B$2-E607)/B$2*100,R607))</f>
        <v>-5</v>
      </c>
      <c r="T607" t="s" s="63">
        <f>IF(R607="","",IF(R607&gt;89,6,IF(R607&gt;79,5,IF(R607&gt;69,4,IF(R607&gt;54,3,IF(R607&gt;39,2,IF(R607&gt;29,1,0)))))))</f>
      </c>
    </row>
    <row r="608" ht="15" customHeight="1">
      <c r="A608" s="67">
        <f>A607+1</f>
        <v>597</v>
      </c>
      <c r="B608" s="68">
        <f>B607+1</f>
        <v>45353</v>
      </c>
      <c r="C608" t="s" s="69">
        <f>E607</f>
      </c>
      <c r="D608" s="70">
        <f>IF(C608="",-5,C608)</f>
        <v>-5</v>
      </c>
      <c r="E608" t="s" s="71">
        <f>IF(T608="","",IF(T608=0,C608,IF(T608=1,(C608*C$7),IF(T608=2,(C608*C$6),IF(T608=3,(C608*C$5),IF(T608=4,AVERAGE((C608*C$5),(C608*C$5),(C608*C$5),(C608*C$5),(C608-C$4)),IF(T608=5,(C608-C$4),IF(T608=6,(C608-1.5*C$4),"blue"))))))))</f>
      </c>
      <c r="F608" t="s" s="72">
        <f>IF(H608="","",IF(B$6="Dry",ROUND(E608/B$3*B$8,3)&amp;" grams",IF(B$6="Liquid",ROUND(E608/B$3*B$7,2)&amp;" ml","Error")))</f>
      </c>
      <c r="G608" t="s" s="73">
        <f>IF(T608="","",(C608-E608)/C608)</f>
      </c>
      <c r="H608" s="74"/>
      <c r="I608" s="75"/>
      <c r="J608" s="75"/>
      <c r="K608" s="75"/>
      <c r="L608" s="76"/>
      <c r="M608" s="74"/>
      <c r="N608" s="75"/>
      <c r="O608" s="75"/>
      <c r="P608" s="75"/>
      <c r="Q608" s="76"/>
      <c r="R608" t="s" s="77">
        <f>IF(H608="","",SUM(H608:Q608))</f>
      </c>
      <c r="S608" s="78">
        <f>IF(R608="",-5,AVERAGE((B$2-E608)/B$2*100,R608))</f>
        <v>-5</v>
      </c>
      <c r="T608" t="s" s="79">
        <f>IF(R608="","",IF(R608&gt;89,6,IF(R608&gt;79,5,IF(R608&gt;69,4,IF(R608&gt;54,3,IF(R608&gt;39,2,IF(R608&gt;29,1,0)))))))</f>
      </c>
    </row>
    <row r="609" ht="15" customHeight="1">
      <c r="A609" s="52">
        <f>A608+1</f>
        <v>598</v>
      </c>
      <c r="B609" s="53">
        <f>B608+1</f>
        <v>45354</v>
      </c>
      <c r="C609" t="s" s="80">
        <f>E608</f>
      </c>
      <c r="D609" s="54">
        <f>IF(C609="",-5,C609)</f>
        <v>-5</v>
      </c>
      <c r="E609" t="s" s="55">
        <f>IF(T609="","",IF(T609=0,C609,IF(T609=1,(C609*C$7),IF(T609=2,(C609*C$6),IF(T609=3,(C609*C$5),IF(T609=4,AVERAGE((C609*C$5),(C609*C$5),(C609*C$5),(C609*C$5),(C609-C$4)),IF(T609=5,(C609-C$4),IF(T609=6,(C609-1.5*C$4),"blue"))))))))</f>
      </c>
      <c r="F609" t="s" s="56">
        <f>IF(H609="","",IF(B$6="Dry",ROUND(E609/B$3*B$8,3)&amp;" grams",IF(B$6="Liquid",ROUND(E609/B$3*B$7,2)&amp;" ml","Error")))</f>
      </c>
      <c r="G609" t="s" s="57">
        <f>IF(T609="","",(C609-E609)/C609)</f>
      </c>
      <c r="H609" s="64"/>
      <c r="I609" s="65"/>
      <c r="J609" s="65"/>
      <c r="K609" s="65"/>
      <c r="L609" s="66"/>
      <c r="M609" s="64"/>
      <c r="N609" s="65"/>
      <c r="O609" s="65"/>
      <c r="P609" s="65"/>
      <c r="Q609" s="66"/>
      <c r="R609" t="s" s="61">
        <f>IF(H609="","",SUM(H609:Q609))</f>
      </c>
      <c r="S609" s="62">
        <f>IF(R609="",-5,AVERAGE((B$2-E609)/B$2*100,R609))</f>
        <v>-5</v>
      </c>
      <c r="T609" t="s" s="63">
        <f>IF(R609="","",IF(R609&gt;89,6,IF(R609&gt;79,5,IF(R609&gt;69,4,IF(R609&gt;54,3,IF(R609&gt;39,2,IF(R609&gt;29,1,0)))))))</f>
      </c>
    </row>
    <row r="610" ht="15" customHeight="1">
      <c r="A610" s="52">
        <f>A609+1</f>
        <v>599</v>
      </c>
      <c r="B610" s="53">
        <f>B609+1</f>
        <v>45355</v>
      </c>
      <c r="C610" t="s" s="80">
        <f>E609</f>
      </c>
      <c r="D610" s="54">
        <f>IF(C610="",-5,C610)</f>
        <v>-5</v>
      </c>
      <c r="E610" t="s" s="55">
        <f>IF(T610="","",IF(T610=0,C610,IF(T610=1,(C610*C$7),IF(T610=2,(C610*C$6),IF(T610=3,(C610*C$5),IF(T610=4,AVERAGE((C610*C$5),(C610*C$5),(C610*C$5),(C610*C$5),(C610-C$4)),IF(T610=5,(C610-C$4),IF(T610=6,(C610-1.5*C$4),"blue"))))))))</f>
      </c>
      <c r="F610" t="s" s="56">
        <f>IF(H610="","",IF(B$6="Dry",ROUND(E610/B$3*B$8,3)&amp;" grams",IF(B$6="Liquid",ROUND(E610/B$3*B$7,2)&amp;" ml","Error")))</f>
      </c>
      <c r="G610" t="s" s="57">
        <f>IF(T610="","",(C610-E610)/C610)</f>
      </c>
      <c r="H610" s="64"/>
      <c r="I610" s="65"/>
      <c r="J610" s="65"/>
      <c r="K610" s="65"/>
      <c r="L610" s="66"/>
      <c r="M610" s="64"/>
      <c r="N610" s="65"/>
      <c r="O610" s="65"/>
      <c r="P610" s="65"/>
      <c r="Q610" s="66"/>
      <c r="R610" t="s" s="61">
        <f>IF(H610="","",SUM(H610:Q610))</f>
      </c>
      <c r="S610" s="62">
        <f>IF(R610="",-5,AVERAGE((B$2-E610)/B$2*100,R610))</f>
        <v>-5</v>
      </c>
      <c r="T610" t="s" s="63">
        <f>IF(R610="","",IF(R610&gt;89,6,IF(R610&gt;79,5,IF(R610&gt;69,4,IF(R610&gt;54,3,IF(R610&gt;39,2,IF(R610&gt;29,1,0)))))))</f>
      </c>
    </row>
    <row r="611" ht="15.75" customHeight="1">
      <c r="A611" s="81">
        <f>A610+1</f>
        <v>600</v>
      </c>
      <c r="B611" s="82">
        <f>B610+1</f>
        <v>45356</v>
      </c>
      <c r="C611" t="s" s="83">
        <f>E610</f>
      </c>
      <c r="D611" s="84">
        <f>IF(C611="",-5,C611)</f>
        <v>-5</v>
      </c>
      <c r="E611" t="s" s="85">
        <f>IF(T611="","",IF(T611=0,C611,IF(T611=1,(C611*C$7),IF(T611=2,(C611*C$6),IF(T611=3,(C611*C$5),IF(T611=4,AVERAGE((C611*C$5),(C611*C$5),(C611*C$5),(C611*C$5),(C611-C$4)),IF(T611=5,(C611-C$4),IF(T611=6,(C611-1.5*C$4),"blue"))))))))</f>
      </c>
      <c r="F611" t="s" s="86">
        <f>IF(H611="","",IF(B$6="Dry",ROUND(E611/B$3*B$8,3)&amp;" grams",IF(B$6="Liquid",ROUND(E611/B$3*B$7,2)&amp;" ml","Error")))</f>
      </c>
      <c r="G611" t="s" s="87">
        <f>IF(T611="","",(C611-E611)/C611)</f>
      </c>
      <c r="H611" s="88"/>
      <c r="I611" s="89"/>
      <c r="J611" s="89"/>
      <c r="K611" s="89"/>
      <c r="L611" s="90"/>
      <c r="M611" s="88"/>
      <c r="N611" s="89"/>
      <c r="O611" s="89"/>
      <c r="P611" s="89"/>
      <c r="Q611" s="90"/>
      <c r="R611" t="s" s="91">
        <f>IF(H611="","",SUM(H611:Q611))</f>
      </c>
      <c r="S611" s="92">
        <f>IF(R611="",-5,AVERAGE((B$2-E611)/B$2*100,R611))</f>
        <v>-5</v>
      </c>
      <c r="T611" t="s" s="93">
        <f>IF(R611="","",IF(R611&gt;89,6,IF(R611&gt;79,5,IF(R611&gt;69,4,IF(R611&gt;54,3,IF(R611&gt;39,2,IF(R611&gt;29,1,0)))))))</f>
      </c>
    </row>
  </sheetData>
  <mergeCells count="4">
    <mergeCell ref="H10:L10"/>
    <mergeCell ref="M10:Q10"/>
    <mergeCell ref="R10:T10"/>
    <mergeCell ref="R2:T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