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Exercises\Ex_MachineLearning\MLMastery\"/>
    </mc:Choice>
  </mc:AlternateContent>
  <xr:revisionPtr revIDLastSave="0" documentId="13_ncr:1_{3CCED151-2302-4BE3-A878-60F87CC5EBAF}" xr6:coauthVersionLast="44" xr6:coauthVersionMax="44" xr10:uidLastSave="{00000000-0000-0000-0000-000000000000}"/>
  <bookViews>
    <workbookView xWindow="-108" yWindow="-108" windowWidth="23256" windowHeight="12720" tabRatio="845" xr2:uid="{303EF067-B4D7-4BB5-845F-03AB2EDBCCDD}"/>
  </bookViews>
  <sheets>
    <sheet name="Raw Data" sheetId="1" r:id="rId1"/>
    <sheet name="TEst" sheetId="13" r:id="rId2"/>
    <sheet name="Sheet1" sheetId="14" r:id="rId3"/>
    <sheet name="Sheet12" sheetId="12" r:id="rId4"/>
    <sheet name="Age" sheetId="11" r:id="rId5"/>
    <sheet name="Pedigree" sheetId="10" r:id="rId6"/>
    <sheet name="BMI" sheetId="9" r:id="rId7"/>
    <sheet name="Insulin" sheetId="8" r:id="rId8"/>
    <sheet name="SkinThickness" sheetId="7" r:id="rId9"/>
    <sheet name="BloodPressure" sheetId="6" r:id="rId10"/>
    <sheet name="Glucose" sheetId="4" r:id="rId11"/>
    <sheet name="Pregnancies" sheetId="3" r:id="rId12"/>
  </sheets>
  <definedNames>
    <definedName name="_xlnm._FilterDatabase" localSheetId="11" hidden="1">Pregnancies!$A$21:$B$788</definedName>
    <definedName name="_xlnm._FilterDatabase" localSheetId="0" hidden="1">'Raw Data'!$A$1:$I$769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3" l="1"/>
  <c r="C9" i="14" l="1"/>
  <c r="B9" i="14"/>
  <c r="A9" i="14"/>
  <c r="C8" i="14"/>
  <c r="B8" i="14"/>
  <c r="A8" i="14"/>
  <c r="J20" i="12" l="1"/>
  <c r="J21" i="12"/>
  <c r="J22" i="12"/>
  <c r="J23" i="12"/>
  <c r="J24" i="12"/>
  <c r="J25" i="12"/>
  <c r="J26" i="12"/>
  <c r="J27" i="12"/>
  <c r="J19" i="12"/>
  <c r="F12" i="12"/>
  <c r="G12" i="12"/>
  <c r="H12" i="12"/>
  <c r="I12" i="12"/>
  <c r="J12" i="12"/>
  <c r="K12" i="12"/>
  <c r="L12" i="12"/>
  <c r="E12" i="12"/>
  <c r="D12" i="12"/>
  <c r="F8" i="12"/>
  <c r="G8" i="12"/>
  <c r="H8" i="12"/>
  <c r="I8" i="12"/>
  <c r="J8" i="12"/>
  <c r="K8" i="12"/>
  <c r="L8" i="12"/>
  <c r="E8" i="12"/>
  <c r="D8" i="12"/>
  <c r="F4" i="12"/>
  <c r="G4" i="12"/>
  <c r="H4" i="12"/>
  <c r="I4" i="12"/>
  <c r="J4" i="12"/>
  <c r="K4" i="12"/>
  <c r="L4" i="12"/>
  <c r="E4" i="12"/>
  <c r="D4" i="12"/>
  <c r="O4" i="1"/>
  <c r="O5" i="1"/>
  <c r="O6" i="1"/>
  <c r="O7" i="1"/>
  <c r="O8" i="1"/>
  <c r="O9" i="1"/>
  <c r="O10" i="1"/>
  <c r="O3" i="1"/>
  <c r="L8" i="1"/>
  <c r="L7" i="1"/>
  <c r="L5" i="1"/>
  <c r="L6" i="1"/>
  <c r="L10" i="1"/>
  <c r="L9" i="1"/>
  <c r="L3" i="1"/>
  <c r="F125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23" i="7"/>
  <c r="F22" i="7"/>
  <c r="F395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23" i="8"/>
  <c r="F22" i="8"/>
  <c r="F519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23" i="9"/>
  <c r="F22" i="9"/>
  <c r="F1057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23" i="10"/>
  <c r="F22" i="10"/>
  <c r="F12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23" i="11"/>
  <c r="F22" i="11"/>
  <c r="F110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6" i="6"/>
  <c r="F15" i="6"/>
  <c r="G144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16" i="4"/>
  <c r="G15" i="4"/>
  <c r="X2" i="3"/>
  <c r="X28" i="3"/>
  <c r="X29" i="3"/>
  <c r="X30" i="3"/>
  <c r="X31" i="3"/>
  <c r="X32" i="3"/>
  <c r="X33" i="3"/>
  <c r="X34" i="3"/>
  <c r="X35" i="3"/>
  <c r="X36" i="3"/>
  <c r="X37" i="3"/>
  <c r="X38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6" i="3"/>
  <c r="X5" i="3"/>
  <c r="E123" i="7"/>
  <c r="E119" i="7"/>
  <c r="E115" i="7"/>
  <c r="E111" i="7"/>
  <c r="E107" i="7"/>
  <c r="E103" i="7"/>
  <c r="E99" i="7"/>
  <c r="E95" i="7"/>
  <c r="E91" i="7"/>
  <c r="E87" i="7"/>
  <c r="E83" i="7"/>
  <c r="E79" i="7"/>
  <c r="E75" i="7"/>
  <c r="E122" i="7"/>
  <c r="E118" i="7"/>
  <c r="E114" i="7"/>
  <c r="E110" i="7"/>
  <c r="E106" i="7"/>
  <c r="E102" i="7"/>
  <c r="E98" i="7"/>
  <c r="E94" i="7"/>
  <c r="E90" i="7"/>
  <c r="E86" i="7"/>
  <c r="E82" i="7"/>
  <c r="E78" i="7"/>
  <c r="E74" i="7"/>
  <c r="E116" i="7"/>
  <c r="E112" i="7"/>
  <c r="E104" i="7"/>
  <c r="E96" i="7"/>
  <c r="E88" i="7"/>
  <c r="E80" i="7"/>
  <c r="E121" i="7"/>
  <c r="E117" i="7"/>
  <c r="E113" i="7"/>
  <c r="E109" i="7"/>
  <c r="E105" i="7"/>
  <c r="E101" i="7"/>
  <c r="E97" i="7"/>
  <c r="E93" i="7"/>
  <c r="E89" i="7"/>
  <c r="E85" i="7"/>
  <c r="E81" i="7"/>
  <c r="E77" i="7"/>
  <c r="E73" i="7"/>
  <c r="E120" i="7"/>
  <c r="E108" i="7"/>
  <c r="E100" i="7"/>
  <c r="E92" i="7"/>
  <c r="E84" i="7"/>
  <c r="E76" i="7"/>
  <c r="E72" i="7"/>
  <c r="E68" i="7"/>
  <c r="E64" i="7"/>
  <c r="E60" i="7"/>
  <c r="E56" i="7"/>
  <c r="E52" i="7"/>
  <c r="E48" i="7"/>
  <c r="E44" i="7"/>
  <c r="E40" i="7"/>
  <c r="E36" i="7"/>
  <c r="E32" i="7"/>
  <c r="E28" i="7"/>
  <c r="E24" i="7"/>
  <c r="E61" i="7"/>
  <c r="E45" i="7"/>
  <c r="E41" i="7"/>
  <c r="E29" i="7"/>
  <c r="E71" i="7"/>
  <c r="E67" i="7"/>
  <c r="E63" i="7"/>
  <c r="E59" i="7"/>
  <c r="E55" i="7"/>
  <c r="E51" i="7"/>
  <c r="E47" i="7"/>
  <c r="E43" i="7"/>
  <c r="E39" i="7"/>
  <c r="E35" i="7"/>
  <c r="E31" i="7"/>
  <c r="E27" i="7"/>
  <c r="E23" i="7"/>
  <c r="E65" i="7"/>
  <c r="E25" i="7"/>
  <c r="E70" i="7"/>
  <c r="E66" i="7"/>
  <c r="E62" i="7"/>
  <c r="E58" i="7"/>
  <c r="E54" i="7"/>
  <c r="E50" i="7"/>
  <c r="E46" i="7"/>
  <c r="E42" i="7"/>
  <c r="E38" i="7"/>
  <c r="E34" i="7"/>
  <c r="E30" i="7"/>
  <c r="E26" i="7"/>
  <c r="E22" i="7"/>
  <c r="E69" i="7"/>
  <c r="E57" i="7"/>
  <c r="E53" i="7"/>
  <c r="E49" i="7"/>
  <c r="E37" i="7"/>
  <c r="E33" i="7"/>
  <c r="E8" i="7"/>
  <c r="I8" i="7"/>
  <c r="M8" i="7"/>
  <c r="Q8" i="7"/>
  <c r="U8" i="7"/>
  <c r="Y8" i="7"/>
  <c r="AC8" i="7"/>
  <c r="AG8" i="7"/>
  <c r="AK8" i="7"/>
  <c r="AO8" i="7"/>
  <c r="AS8" i="7"/>
  <c r="AW8" i="7"/>
  <c r="BA8" i="7"/>
  <c r="H9" i="7"/>
  <c r="L9" i="7"/>
  <c r="P9" i="7"/>
  <c r="T9" i="7"/>
  <c r="X9" i="7"/>
  <c r="AB9" i="7"/>
  <c r="AF9" i="7"/>
  <c r="AJ9" i="7"/>
  <c r="AN9" i="7"/>
  <c r="AR9" i="7"/>
  <c r="AV9" i="7"/>
  <c r="AZ9" i="7"/>
  <c r="G8" i="7"/>
  <c r="O8" i="7"/>
  <c r="S8" i="7"/>
  <c r="W8" i="7"/>
  <c r="AA8" i="7"/>
  <c r="AE8" i="7"/>
  <c r="AI8" i="7"/>
  <c r="AM8" i="7"/>
  <c r="AQ8" i="7"/>
  <c r="AU8" i="7"/>
  <c r="AY8" i="7"/>
  <c r="F9" i="7"/>
  <c r="J9" i="7"/>
  <c r="N9" i="7"/>
  <c r="R9" i="7"/>
  <c r="V9" i="7"/>
  <c r="Z9" i="7"/>
  <c r="AH9" i="7"/>
  <c r="AL9" i="7"/>
  <c r="AT9" i="7"/>
  <c r="L8" i="7"/>
  <c r="P8" i="7"/>
  <c r="T8" i="7"/>
  <c r="AB8" i="7"/>
  <c r="AJ8" i="7"/>
  <c r="AR8" i="7"/>
  <c r="AV8" i="7"/>
  <c r="AZ8" i="7"/>
  <c r="G9" i="7"/>
  <c r="K9" i="7"/>
  <c r="O9" i="7"/>
  <c r="S9" i="7"/>
  <c r="W9" i="7"/>
  <c r="AE9" i="7"/>
  <c r="AI9" i="7"/>
  <c r="AQ9" i="7"/>
  <c r="AU9" i="7"/>
  <c r="F8" i="7"/>
  <c r="J8" i="7"/>
  <c r="N8" i="7"/>
  <c r="R8" i="7"/>
  <c r="V8" i="7"/>
  <c r="Z8" i="7"/>
  <c r="AD8" i="7"/>
  <c r="AH8" i="7"/>
  <c r="AL8" i="7"/>
  <c r="AP8" i="7"/>
  <c r="AT8" i="7"/>
  <c r="AX8" i="7"/>
  <c r="E9" i="7"/>
  <c r="I9" i="7"/>
  <c r="M9" i="7"/>
  <c r="Q9" i="7"/>
  <c r="U9" i="7"/>
  <c r="Y9" i="7"/>
  <c r="AC9" i="7"/>
  <c r="AG9" i="7"/>
  <c r="AK9" i="7"/>
  <c r="AO9" i="7"/>
  <c r="AS9" i="7"/>
  <c r="AW9" i="7"/>
  <c r="BA9" i="7"/>
  <c r="K8" i="7"/>
  <c r="AD9" i="7"/>
  <c r="AP9" i="7"/>
  <c r="AX9" i="7"/>
  <c r="H8" i="7"/>
  <c r="X8" i="7"/>
  <c r="AF8" i="7"/>
  <c r="AN8" i="7"/>
  <c r="AA9" i="7"/>
  <c r="AM9" i="7"/>
  <c r="AY9" i="7"/>
  <c r="D9" i="7"/>
  <c r="D8" i="7"/>
  <c r="C9" i="7"/>
  <c r="C8" i="7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41" i="8"/>
  <c r="E237" i="8"/>
  <c r="E233" i="8"/>
  <c r="E229" i="8"/>
  <c r="E225" i="8"/>
  <c r="E221" i="8"/>
  <c r="E217" i="8"/>
  <c r="E213" i="8"/>
  <c r="E209" i="8"/>
  <c r="E392" i="8"/>
  <c r="E388" i="8"/>
  <c r="E384" i="8"/>
  <c r="E380" i="8"/>
  <c r="E376" i="8"/>
  <c r="E372" i="8"/>
  <c r="E368" i="8"/>
  <c r="E364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E312" i="8"/>
  <c r="E308" i="8"/>
  <c r="E304" i="8"/>
  <c r="E300" i="8"/>
  <c r="E296" i="8"/>
  <c r="E292" i="8"/>
  <c r="E288" i="8"/>
  <c r="E284" i="8"/>
  <c r="E280" i="8"/>
  <c r="E276" i="8"/>
  <c r="E272" i="8"/>
  <c r="E268" i="8"/>
  <c r="E264" i="8"/>
  <c r="E260" i="8"/>
  <c r="E256" i="8"/>
  <c r="E252" i="8"/>
  <c r="E248" i="8"/>
  <c r="E244" i="8"/>
  <c r="E240" i="8"/>
  <c r="E236" i="8"/>
  <c r="E232" i="8"/>
  <c r="E228" i="8"/>
  <c r="E224" i="8"/>
  <c r="E220" i="8"/>
  <c r="E216" i="8"/>
  <c r="E212" i="8"/>
  <c r="E208" i="8"/>
  <c r="E390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2" i="8"/>
  <c r="E298" i="8"/>
  <c r="E294" i="8"/>
  <c r="E290" i="8"/>
  <c r="E286" i="8"/>
  <c r="E278" i="8"/>
  <c r="E274" i="8"/>
  <c r="E270" i="8"/>
  <c r="E266" i="8"/>
  <c r="E258" i="8"/>
  <c r="E254" i="8"/>
  <c r="E250" i="8"/>
  <c r="E242" i="8"/>
  <c r="E238" i="8"/>
  <c r="E234" i="8"/>
  <c r="E230" i="8"/>
  <c r="E222" i="8"/>
  <c r="E218" i="8"/>
  <c r="E214" i="8"/>
  <c r="E391" i="8"/>
  <c r="E387" i="8"/>
  <c r="E383" i="8"/>
  <c r="E379" i="8"/>
  <c r="E375" i="8"/>
  <c r="E371" i="8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1" i="8"/>
  <c r="E227" i="8"/>
  <c r="E223" i="8"/>
  <c r="E219" i="8"/>
  <c r="E215" i="8"/>
  <c r="E211" i="8"/>
  <c r="E386" i="8"/>
  <c r="E306" i="8"/>
  <c r="E282" i="8"/>
  <c r="E262" i="8"/>
  <c r="E246" i="8"/>
  <c r="E226" i="8"/>
  <c r="E210" i="8"/>
  <c r="E207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1" i="8"/>
  <c r="E67" i="8"/>
  <c r="E63" i="8"/>
  <c r="E59" i="8"/>
  <c r="E55" i="8"/>
  <c r="E51" i="8"/>
  <c r="E47" i="8"/>
  <c r="E43" i="8"/>
  <c r="E39" i="8"/>
  <c r="E35" i="8"/>
  <c r="E31" i="8"/>
  <c r="E27" i="8"/>
  <c r="E23" i="8"/>
  <c r="E206" i="8"/>
  <c r="E202" i="8"/>
  <c r="E198" i="8"/>
  <c r="E194" i="8"/>
  <c r="E190" i="8"/>
  <c r="E186" i="8"/>
  <c r="E182" i="8"/>
  <c r="E178" i="8"/>
  <c r="E174" i="8"/>
  <c r="E170" i="8"/>
  <c r="E166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70" i="8"/>
  <c r="E66" i="8"/>
  <c r="E62" i="8"/>
  <c r="E58" i="8"/>
  <c r="E54" i="8"/>
  <c r="E50" i="8"/>
  <c r="E46" i="8"/>
  <c r="E42" i="8"/>
  <c r="E38" i="8"/>
  <c r="E34" i="8"/>
  <c r="E30" i="8"/>
  <c r="E26" i="8"/>
  <c r="E22" i="8"/>
  <c r="E204" i="8"/>
  <c r="E196" i="8"/>
  <c r="E192" i="8"/>
  <c r="E188" i="8"/>
  <c r="E184" i="8"/>
  <c r="E180" i="8"/>
  <c r="E176" i="8"/>
  <c r="E172" i="8"/>
  <c r="E168" i="8"/>
  <c r="E164" i="8"/>
  <c r="E160" i="8"/>
  <c r="E156" i="8"/>
  <c r="E152" i="8"/>
  <c r="E148" i="8"/>
  <c r="E144" i="8"/>
  <c r="E140" i="8"/>
  <c r="E136" i="8"/>
  <c r="E132" i="8"/>
  <c r="E128" i="8"/>
  <c r="E120" i="8"/>
  <c r="E116" i="8"/>
  <c r="E112" i="8"/>
  <c r="E108" i="8"/>
  <c r="E100" i="8"/>
  <c r="E96" i="8"/>
  <c r="E92" i="8"/>
  <c r="E88" i="8"/>
  <c r="E80" i="8"/>
  <c r="E76" i="8"/>
  <c r="E68" i="8"/>
  <c r="E64" i="8"/>
  <c r="E56" i="8"/>
  <c r="E48" i="8"/>
  <c r="E40" i="8"/>
  <c r="E32" i="8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9" i="8"/>
  <c r="E65" i="8"/>
  <c r="E61" i="8"/>
  <c r="E57" i="8"/>
  <c r="E53" i="8"/>
  <c r="E49" i="8"/>
  <c r="E45" i="8"/>
  <c r="E41" i="8"/>
  <c r="E37" i="8"/>
  <c r="E33" i="8"/>
  <c r="E29" i="8"/>
  <c r="E25" i="8"/>
  <c r="E200" i="8"/>
  <c r="E124" i="8"/>
  <c r="E104" i="8"/>
  <c r="E84" i="8"/>
  <c r="E72" i="8"/>
  <c r="E60" i="8"/>
  <c r="E52" i="8"/>
  <c r="E44" i="8"/>
  <c r="E36" i="8"/>
  <c r="E28" i="8"/>
  <c r="E24" i="8"/>
  <c r="E8" i="8"/>
  <c r="I8" i="8"/>
  <c r="M8" i="8"/>
  <c r="Q8" i="8"/>
  <c r="U8" i="8"/>
  <c r="Y8" i="8"/>
  <c r="AC8" i="8"/>
  <c r="AG8" i="8"/>
  <c r="AK8" i="8"/>
  <c r="AO8" i="8"/>
  <c r="AS8" i="8"/>
  <c r="AW8" i="8"/>
  <c r="BA8" i="8"/>
  <c r="BE8" i="8"/>
  <c r="BI8" i="8"/>
  <c r="BM8" i="8"/>
  <c r="BQ8" i="8"/>
  <c r="BU8" i="8"/>
  <c r="BY8" i="8"/>
  <c r="CC8" i="8"/>
  <c r="CG8" i="8"/>
  <c r="CK8" i="8"/>
  <c r="CO8" i="8"/>
  <c r="CS8" i="8"/>
  <c r="CW8" i="8"/>
  <c r="DA8" i="8"/>
  <c r="DE8" i="8"/>
  <c r="DI8" i="8"/>
  <c r="DM8" i="8"/>
  <c r="DQ8" i="8"/>
  <c r="DU8" i="8"/>
  <c r="DY8" i="8"/>
  <c r="EC8" i="8"/>
  <c r="EG8" i="8"/>
  <c r="EK8" i="8"/>
  <c r="EO8" i="8"/>
  <c r="ES8" i="8"/>
  <c r="EW8" i="8"/>
  <c r="FA8" i="8"/>
  <c r="FE8" i="8"/>
  <c r="FI8" i="8"/>
  <c r="FM8" i="8"/>
  <c r="FQ8" i="8"/>
  <c r="FU8" i="8"/>
  <c r="FY8" i="8"/>
  <c r="GC8" i="8"/>
  <c r="E9" i="8"/>
  <c r="I9" i="8"/>
  <c r="M9" i="8"/>
  <c r="Q9" i="8"/>
  <c r="U9" i="8"/>
  <c r="Y9" i="8"/>
  <c r="AC9" i="8"/>
  <c r="AG9" i="8"/>
  <c r="AK9" i="8"/>
  <c r="AO9" i="8"/>
  <c r="AS9" i="8"/>
  <c r="AW9" i="8"/>
  <c r="BA9" i="8"/>
  <c r="BE9" i="8"/>
  <c r="BI9" i="8"/>
  <c r="BM9" i="8"/>
  <c r="BQ9" i="8"/>
  <c r="BU9" i="8"/>
  <c r="BY9" i="8"/>
  <c r="CC9" i="8"/>
  <c r="CG9" i="8"/>
  <c r="CK9" i="8"/>
  <c r="CO9" i="8"/>
  <c r="CS9" i="8"/>
  <c r="CW9" i="8"/>
  <c r="DA9" i="8"/>
  <c r="DE9" i="8"/>
  <c r="DI9" i="8"/>
  <c r="DM9" i="8"/>
  <c r="DQ9" i="8"/>
  <c r="DU9" i="8"/>
  <c r="DY9" i="8"/>
  <c r="EC9" i="8"/>
  <c r="EG9" i="8"/>
  <c r="EK9" i="8"/>
  <c r="EO9" i="8"/>
  <c r="ES9" i="8"/>
  <c r="EW9" i="8"/>
  <c r="FA9" i="8"/>
  <c r="FE9" i="8"/>
  <c r="FI9" i="8"/>
  <c r="FM9" i="8"/>
  <c r="FQ9" i="8"/>
  <c r="FU9" i="8"/>
  <c r="FY9" i="8"/>
  <c r="GC9" i="8"/>
  <c r="F8" i="8"/>
  <c r="J8" i="8"/>
  <c r="N8" i="8"/>
  <c r="R8" i="8"/>
  <c r="V8" i="8"/>
  <c r="Z8" i="8"/>
  <c r="AD8" i="8"/>
  <c r="AH8" i="8"/>
  <c r="AL8" i="8"/>
  <c r="AP8" i="8"/>
  <c r="AT8" i="8"/>
  <c r="AX8" i="8"/>
  <c r="BB8" i="8"/>
  <c r="BF8" i="8"/>
  <c r="BJ8" i="8"/>
  <c r="BN8" i="8"/>
  <c r="BR8" i="8"/>
  <c r="BV8" i="8"/>
  <c r="BZ8" i="8"/>
  <c r="CD8" i="8"/>
  <c r="CH8" i="8"/>
  <c r="CL8" i="8"/>
  <c r="CP8" i="8"/>
  <c r="CT8" i="8"/>
  <c r="CX8" i="8"/>
  <c r="DB8" i="8"/>
  <c r="DF8" i="8"/>
  <c r="DJ8" i="8"/>
  <c r="DN8" i="8"/>
  <c r="DR8" i="8"/>
  <c r="DV8" i="8"/>
  <c r="DZ8" i="8"/>
  <c r="ED8" i="8"/>
  <c r="EH8" i="8"/>
  <c r="EL8" i="8"/>
  <c r="EP8" i="8"/>
  <c r="ET8" i="8"/>
  <c r="EX8" i="8"/>
  <c r="FB8" i="8"/>
  <c r="FF8" i="8"/>
  <c r="FJ8" i="8"/>
  <c r="FN8" i="8"/>
  <c r="FR8" i="8"/>
  <c r="FV8" i="8"/>
  <c r="FZ8" i="8"/>
  <c r="GD8" i="8"/>
  <c r="F9" i="8"/>
  <c r="J9" i="8"/>
  <c r="N9" i="8"/>
  <c r="R9" i="8"/>
  <c r="V9" i="8"/>
  <c r="Z9" i="8"/>
  <c r="AD9" i="8"/>
  <c r="AH9" i="8"/>
  <c r="AL9" i="8"/>
  <c r="AP9" i="8"/>
  <c r="AT9" i="8"/>
  <c r="AX9" i="8"/>
  <c r="BB9" i="8"/>
  <c r="BF9" i="8"/>
  <c r="BJ9" i="8"/>
  <c r="BN9" i="8"/>
  <c r="BR9" i="8"/>
  <c r="BV9" i="8"/>
  <c r="BZ9" i="8"/>
  <c r="CD9" i="8"/>
  <c r="CH9" i="8"/>
  <c r="CL9" i="8"/>
  <c r="CP9" i="8"/>
  <c r="CT9" i="8"/>
  <c r="CX9" i="8"/>
  <c r="DB9" i="8"/>
  <c r="DF9" i="8"/>
  <c r="DJ9" i="8"/>
  <c r="DN9" i="8"/>
  <c r="DR9" i="8"/>
  <c r="DV9" i="8"/>
  <c r="DZ9" i="8"/>
  <c r="ED9" i="8"/>
  <c r="EH9" i="8"/>
  <c r="EL9" i="8"/>
  <c r="EP9" i="8"/>
  <c r="ET9" i="8"/>
  <c r="EX9" i="8"/>
  <c r="FB9" i="8"/>
  <c r="FF9" i="8"/>
  <c r="FJ9" i="8"/>
  <c r="FN9" i="8"/>
  <c r="FR9" i="8"/>
  <c r="FV9" i="8"/>
  <c r="FZ9" i="8"/>
  <c r="GD9" i="8"/>
  <c r="L8" i="8"/>
  <c r="T8" i="8"/>
  <c r="AB8" i="8"/>
  <c r="AJ8" i="8"/>
  <c r="AR8" i="8"/>
  <c r="AV8" i="8"/>
  <c r="BD8" i="8"/>
  <c r="BL8" i="8"/>
  <c r="BT8" i="8"/>
  <c r="CB8" i="8"/>
  <c r="CN8" i="8"/>
  <c r="CV8" i="8"/>
  <c r="DD8" i="8"/>
  <c r="DL8" i="8"/>
  <c r="DT8" i="8"/>
  <c r="EB8" i="8"/>
  <c r="EJ8" i="8"/>
  <c r="EN8" i="8"/>
  <c r="EV8" i="8"/>
  <c r="FD8" i="8"/>
  <c r="FL8" i="8"/>
  <c r="FT8" i="8"/>
  <c r="GB8" i="8"/>
  <c r="H9" i="8"/>
  <c r="P9" i="8"/>
  <c r="X9" i="8"/>
  <c r="AF9" i="8"/>
  <c r="AN9" i="8"/>
  <c r="AV9" i="8"/>
  <c r="BD9" i="8"/>
  <c r="BL9" i="8"/>
  <c r="BT9" i="8"/>
  <c r="CB9" i="8"/>
  <c r="CJ9" i="8"/>
  <c r="CR9" i="8"/>
  <c r="G8" i="8"/>
  <c r="K8" i="8"/>
  <c r="O8" i="8"/>
  <c r="S8" i="8"/>
  <c r="W8" i="8"/>
  <c r="AA8" i="8"/>
  <c r="AE8" i="8"/>
  <c r="AI8" i="8"/>
  <c r="AM8" i="8"/>
  <c r="AQ8" i="8"/>
  <c r="AU8" i="8"/>
  <c r="AY8" i="8"/>
  <c r="BC8" i="8"/>
  <c r="BG8" i="8"/>
  <c r="BK8" i="8"/>
  <c r="BO8" i="8"/>
  <c r="BS8" i="8"/>
  <c r="BW8" i="8"/>
  <c r="CA8" i="8"/>
  <c r="CE8" i="8"/>
  <c r="CI8" i="8"/>
  <c r="CM8" i="8"/>
  <c r="CQ8" i="8"/>
  <c r="CU8" i="8"/>
  <c r="CY8" i="8"/>
  <c r="DC8" i="8"/>
  <c r="DG8" i="8"/>
  <c r="DK8" i="8"/>
  <c r="DO8" i="8"/>
  <c r="DS8" i="8"/>
  <c r="DW8" i="8"/>
  <c r="EA8" i="8"/>
  <c r="EE8" i="8"/>
  <c r="EI8" i="8"/>
  <c r="EM8" i="8"/>
  <c r="EQ8" i="8"/>
  <c r="EU8" i="8"/>
  <c r="EY8" i="8"/>
  <c r="FC8" i="8"/>
  <c r="FG8" i="8"/>
  <c r="FK8" i="8"/>
  <c r="FO8" i="8"/>
  <c r="FS8" i="8"/>
  <c r="FW8" i="8"/>
  <c r="GA8" i="8"/>
  <c r="GE8" i="8"/>
  <c r="G9" i="8"/>
  <c r="K9" i="8"/>
  <c r="O9" i="8"/>
  <c r="S9" i="8"/>
  <c r="W9" i="8"/>
  <c r="AA9" i="8"/>
  <c r="AE9" i="8"/>
  <c r="AI9" i="8"/>
  <c r="AM9" i="8"/>
  <c r="AQ9" i="8"/>
  <c r="AU9" i="8"/>
  <c r="AY9" i="8"/>
  <c r="BC9" i="8"/>
  <c r="BG9" i="8"/>
  <c r="BK9" i="8"/>
  <c r="BO9" i="8"/>
  <c r="BS9" i="8"/>
  <c r="BW9" i="8"/>
  <c r="CA9" i="8"/>
  <c r="CE9" i="8"/>
  <c r="CI9" i="8"/>
  <c r="CM9" i="8"/>
  <c r="CQ9" i="8"/>
  <c r="CU9" i="8"/>
  <c r="CY9" i="8"/>
  <c r="DC9" i="8"/>
  <c r="DG9" i="8"/>
  <c r="DK9" i="8"/>
  <c r="DO9" i="8"/>
  <c r="DS9" i="8"/>
  <c r="DW9" i="8"/>
  <c r="EA9" i="8"/>
  <c r="EE9" i="8"/>
  <c r="EI9" i="8"/>
  <c r="EM9" i="8"/>
  <c r="EQ9" i="8"/>
  <c r="EU9" i="8"/>
  <c r="EY9" i="8"/>
  <c r="FC9" i="8"/>
  <c r="FG9" i="8"/>
  <c r="FK9" i="8"/>
  <c r="FO9" i="8"/>
  <c r="FS9" i="8"/>
  <c r="FW9" i="8"/>
  <c r="GA9" i="8"/>
  <c r="GE9" i="8"/>
  <c r="H8" i="8"/>
  <c r="P8" i="8"/>
  <c r="X8" i="8"/>
  <c r="AF8" i="8"/>
  <c r="AN8" i="8"/>
  <c r="AZ8" i="8"/>
  <c r="BH8" i="8"/>
  <c r="BP8" i="8"/>
  <c r="BX8" i="8"/>
  <c r="CF8" i="8"/>
  <c r="CJ8" i="8"/>
  <c r="CR8" i="8"/>
  <c r="CZ8" i="8"/>
  <c r="DH8" i="8"/>
  <c r="DP8" i="8"/>
  <c r="DX8" i="8"/>
  <c r="EF8" i="8"/>
  <c r="ER8" i="8"/>
  <c r="EZ8" i="8"/>
  <c r="FH8" i="8"/>
  <c r="FP8" i="8"/>
  <c r="FX8" i="8"/>
  <c r="GF8" i="8"/>
  <c r="L9" i="8"/>
  <c r="T9" i="8"/>
  <c r="AB9" i="8"/>
  <c r="AJ9" i="8"/>
  <c r="AR9" i="8"/>
  <c r="AZ9" i="8"/>
  <c r="BH9" i="8"/>
  <c r="BP9" i="8"/>
  <c r="BX9" i="8"/>
  <c r="CF9" i="8"/>
  <c r="CN9" i="8"/>
  <c r="CV9" i="8"/>
  <c r="CZ9" i="8"/>
  <c r="DP9" i="8"/>
  <c r="EF9" i="8"/>
  <c r="EV9" i="8"/>
  <c r="FL9" i="8"/>
  <c r="GB9" i="8"/>
  <c r="ER9" i="8"/>
  <c r="DD9" i="8"/>
  <c r="DT9" i="8"/>
  <c r="EJ9" i="8"/>
  <c r="EZ9" i="8"/>
  <c r="FP9" i="8"/>
  <c r="GF9" i="8"/>
  <c r="EB9" i="8"/>
  <c r="FX9" i="8"/>
  <c r="DH9" i="8"/>
  <c r="DX9" i="8"/>
  <c r="EN9" i="8"/>
  <c r="FD9" i="8"/>
  <c r="FT9" i="8"/>
  <c r="DL9" i="8"/>
  <c r="FH9" i="8"/>
  <c r="D9" i="8"/>
  <c r="D8" i="8"/>
  <c r="C9" i="8"/>
  <c r="C8" i="8"/>
  <c r="E517" i="9"/>
  <c r="E513" i="9"/>
  <c r="E509" i="9"/>
  <c r="E505" i="9"/>
  <c r="E501" i="9"/>
  <c r="E497" i="9"/>
  <c r="E493" i="9"/>
  <c r="E489" i="9"/>
  <c r="E485" i="9"/>
  <c r="E481" i="9"/>
  <c r="E477" i="9"/>
  <c r="E473" i="9"/>
  <c r="E469" i="9"/>
  <c r="E465" i="9"/>
  <c r="E461" i="9"/>
  <c r="E457" i="9"/>
  <c r="E453" i="9"/>
  <c r="E449" i="9"/>
  <c r="E445" i="9"/>
  <c r="E441" i="9"/>
  <c r="E437" i="9"/>
  <c r="E433" i="9"/>
  <c r="E429" i="9"/>
  <c r="E425" i="9"/>
  <c r="E421" i="9"/>
  <c r="E417" i="9"/>
  <c r="E413" i="9"/>
  <c r="E409" i="9"/>
  <c r="E405" i="9"/>
  <c r="E401" i="9"/>
  <c r="E397" i="9"/>
  <c r="E393" i="9"/>
  <c r="E389" i="9"/>
  <c r="E385" i="9"/>
  <c r="E381" i="9"/>
  <c r="E377" i="9"/>
  <c r="E373" i="9"/>
  <c r="E369" i="9"/>
  <c r="E365" i="9"/>
  <c r="E361" i="9"/>
  <c r="E357" i="9"/>
  <c r="E353" i="9"/>
  <c r="E349" i="9"/>
  <c r="E345" i="9"/>
  <c r="E341" i="9"/>
  <c r="E337" i="9"/>
  <c r="E333" i="9"/>
  <c r="E329" i="9"/>
  <c r="E325" i="9"/>
  <c r="E321" i="9"/>
  <c r="E516" i="9"/>
  <c r="E512" i="9"/>
  <c r="E508" i="9"/>
  <c r="E504" i="9"/>
  <c r="E500" i="9"/>
  <c r="E496" i="9"/>
  <c r="E492" i="9"/>
  <c r="E488" i="9"/>
  <c r="E484" i="9"/>
  <c r="E480" i="9"/>
  <c r="E476" i="9"/>
  <c r="E472" i="9"/>
  <c r="E468" i="9"/>
  <c r="E464" i="9"/>
  <c r="E460" i="9"/>
  <c r="E456" i="9"/>
  <c r="E452" i="9"/>
  <c r="E448" i="9"/>
  <c r="E444" i="9"/>
  <c r="E440" i="9"/>
  <c r="E436" i="9"/>
  <c r="E432" i="9"/>
  <c r="E428" i="9"/>
  <c r="E424" i="9"/>
  <c r="E420" i="9"/>
  <c r="E416" i="9"/>
  <c r="E412" i="9"/>
  <c r="E408" i="9"/>
  <c r="E404" i="9"/>
  <c r="E400" i="9"/>
  <c r="E396" i="9"/>
  <c r="E392" i="9"/>
  <c r="E388" i="9"/>
  <c r="E384" i="9"/>
  <c r="E380" i="9"/>
  <c r="E376" i="9"/>
  <c r="E372" i="9"/>
  <c r="E368" i="9"/>
  <c r="E364" i="9"/>
  <c r="E360" i="9"/>
  <c r="E356" i="9"/>
  <c r="E352" i="9"/>
  <c r="E348" i="9"/>
  <c r="E344" i="9"/>
  <c r="E340" i="9"/>
  <c r="E336" i="9"/>
  <c r="E332" i="9"/>
  <c r="E328" i="9"/>
  <c r="E324" i="9"/>
  <c r="E320" i="9"/>
  <c r="E316" i="9"/>
  <c r="E312" i="9"/>
  <c r="E308" i="9"/>
  <c r="E304" i="9"/>
  <c r="E300" i="9"/>
  <c r="E296" i="9"/>
  <c r="E292" i="9"/>
  <c r="E288" i="9"/>
  <c r="E284" i="9"/>
  <c r="E280" i="9"/>
  <c r="E276" i="9"/>
  <c r="E272" i="9"/>
  <c r="E510" i="9"/>
  <c r="E506" i="9"/>
  <c r="E498" i="9"/>
  <c r="E490" i="9"/>
  <c r="E482" i="9"/>
  <c r="E474" i="9"/>
  <c r="E466" i="9"/>
  <c r="E458" i="9"/>
  <c r="E450" i="9"/>
  <c r="E442" i="9"/>
  <c r="E434" i="9"/>
  <c r="E430" i="9"/>
  <c r="E422" i="9"/>
  <c r="E414" i="9"/>
  <c r="E406" i="9"/>
  <c r="E398" i="9"/>
  <c r="E390" i="9"/>
  <c r="E382" i="9"/>
  <c r="E374" i="9"/>
  <c r="E366" i="9"/>
  <c r="E354" i="9"/>
  <c r="E350" i="9"/>
  <c r="E342" i="9"/>
  <c r="E334" i="9"/>
  <c r="E326" i="9"/>
  <c r="E318" i="9"/>
  <c r="E310" i="9"/>
  <c r="E302" i="9"/>
  <c r="E294" i="9"/>
  <c r="E286" i="9"/>
  <c r="E278" i="9"/>
  <c r="E270" i="9"/>
  <c r="E313" i="9"/>
  <c r="E309" i="9"/>
  <c r="E301" i="9"/>
  <c r="E293" i="9"/>
  <c r="E285" i="9"/>
  <c r="E273" i="9"/>
  <c r="E515" i="9"/>
  <c r="E511" i="9"/>
  <c r="E507" i="9"/>
  <c r="E503" i="9"/>
  <c r="E499" i="9"/>
  <c r="E495" i="9"/>
  <c r="E491" i="9"/>
  <c r="E487" i="9"/>
  <c r="E483" i="9"/>
  <c r="E479" i="9"/>
  <c r="E475" i="9"/>
  <c r="E471" i="9"/>
  <c r="E467" i="9"/>
  <c r="E463" i="9"/>
  <c r="E459" i="9"/>
  <c r="E455" i="9"/>
  <c r="E451" i="9"/>
  <c r="E447" i="9"/>
  <c r="E443" i="9"/>
  <c r="E439" i="9"/>
  <c r="E435" i="9"/>
  <c r="E431" i="9"/>
  <c r="E427" i="9"/>
  <c r="E423" i="9"/>
  <c r="E419" i="9"/>
  <c r="E415" i="9"/>
  <c r="E411" i="9"/>
  <c r="E407" i="9"/>
  <c r="E403" i="9"/>
  <c r="E399" i="9"/>
  <c r="E395" i="9"/>
  <c r="E391" i="9"/>
  <c r="E387" i="9"/>
  <c r="E383" i="9"/>
  <c r="E379" i="9"/>
  <c r="E375" i="9"/>
  <c r="E371" i="9"/>
  <c r="E367" i="9"/>
  <c r="E363" i="9"/>
  <c r="E359" i="9"/>
  <c r="E355" i="9"/>
  <c r="E351" i="9"/>
  <c r="E347" i="9"/>
  <c r="E343" i="9"/>
  <c r="E339" i="9"/>
  <c r="E335" i="9"/>
  <c r="E331" i="9"/>
  <c r="E327" i="9"/>
  <c r="E323" i="9"/>
  <c r="E319" i="9"/>
  <c r="E315" i="9"/>
  <c r="E311" i="9"/>
  <c r="E307" i="9"/>
  <c r="E303" i="9"/>
  <c r="E299" i="9"/>
  <c r="E295" i="9"/>
  <c r="E291" i="9"/>
  <c r="E287" i="9"/>
  <c r="E283" i="9"/>
  <c r="E279" i="9"/>
  <c r="E275" i="9"/>
  <c r="E271" i="9"/>
  <c r="E514" i="9"/>
  <c r="E502" i="9"/>
  <c r="E494" i="9"/>
  <c r="E486" i="9"/>
  <c r="E478" i="9"/>
  <c r="E470" i="9"/>
  <c r="E462" i="9"/>
  <c r="E454" i="9"/>
  <c r="E446" i="9"/>
  <c r="E438" i="9"/>
  <c r="E426" i="9"/>
  <c r="E418" i="9"/>
  <c r="E410" i="9"/>
  <c r="E402" i="9"/>
  <c r="E394" i="9"/>
  <c r="E386" i="9"/>
  <c r="E378" i="9"/>
  <c r="E370" i="9"/>
  <c r="E362" i="9"/>
  <c r="E358" i="9"/>
  <c r="E346" i="9"/>
  <c r="E338" i="9"/>
  <c r="E330" i="9"/>
  <c r="E322" i="9"/>
  <c r="E314" i="9"/>
  <c r="E306" i="9"/>
  <c r="E298" i="9"/>
  <c r="E290" i="9"/>
  <c r="E282" i="9"/>
  <c r="E274" i="9"/>
  <c r="E317" i="9"/>
  <c r="E305" i="9"/>
  <c r="E297" i="9"/>
  <c r="E289" i="9"/>
  <c r="E281" i="9"/>
  <c r="E277" i="9"/>
  <c r="E269" i="9"/>
  <c r="E265" i="9"/>
  <c r="E261" i="9"/>
  <c r="E257" i="9"/>
  <c r="E253" i="9"/>
  <c r="E249" i="9"/>
  <c r="E245" i="9"/>
  <c r="E241" i="9"/>
  <c r="E237" i="9"/>
  <c r="E233" i="9"/>
  <c r="E229" i="9"/>
  <c r="E225" i="9"/>
  <c r="E221" i="9"/>
  <c r="E217" i="9"/>
  <c r="E213" i="9"/>
  <c r="E209" i="9"/>
  <c r="E205" i="9"/>
  <c r="E201" i="9"/>
  <c r="E197" i="9"/>
  <c r="E193" i="9"/>
  <c r="E189" i="9"/>
  <c r="E185" i="9"/>
  <c r="E181" i="9"/>
  <c r="E177" i="9"/>
  <c r="E173" i="9"/>
  <c r="E169" i="9"/>
  <c r="E165" i="9"/>
  <c r="E161" i="9"/>
  <c r="E157" i="9"/>
  <c r="E153" i="9"/>
  <c r="E149" i="9"/>
  <c r="E145" i="9"/>
  <c r="E141" i="9"/>
  <c r="E137" i="9"/>
  <c r="E133" i="9"/>
  <c r="E129" i="9"/>
  <c r="E125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199" i="9"/>
  <c r="E139" i="9"/>
  <c r="E131" i="9"/>
  <c r="E119" i="9"/>
  <c r="E111" i="9"/>
  <c r="E107" i="9"/>
  <c r="E99" i="9"/>
  <c r="E91" i="9"/>
  <c r="E83" i="9"/>
  <c r="E75" i="9"/>
  <c r="E67" i="9"/>
  <c r="E59" i="9"/>
  <c r="E51" i="9"/>
  <c r="E47" i="9"/>
  <c r="E39" i="9"/>
  <c r="E31" i="9"/>
  <c r="E23" i="9"/>
  <c r="E266" i="9"/>
  <c r="E254" i="9"/>
  <c r="E242" i="9"/>
  <c r="E238" i="9"/>
  <c r="E226" i="9"/>
  <c r="E218" i="9"/>
  <c r="E210" i="9"/>
  <c r="E202" i="9"/>
  <c r="E194" i="9"/>
  <c r="E186" i="9"/>
  <c r="E178" i="9"/>
  <c r="E170" i="9"/>
  <c r="E166" i="9"/>
  <c r="E158" i="9"/>
  <c r="E150" i="9"/>
  <c r="E142" i="9"/>
  <c r="E134" i="9"/>
  <c r="E126" i="9"/>
  <c r="E118" i="9"/>
  <c r="E110" i="9"/>
  <c r="E268" i="9"/>
  <c r="E264" i="9"/>
  <c r="E260" i="9"/>
  <c r="E256" i="9"/>
  <c r="E252" i="9"/>
  <c r="E248" i="9"/>
  <c r="E244" i="9"/>
  <c r="E240" i="9"/>
  <c r="E236" i="9"/>
  <c r="E232" i="9"/>
  <c r="E228" i="9"/>
  <c r="E224" i="9"/>
  <c r="E220" i="9"/>
  <c r="E216" i="9"/>
  <c r="E212" i="9"/>
  <c r="E208" i="9"/>
  <c r="E204" i="9"/>
  <c r="E200" i="9"/>
  <c r="E196" i="9"/>
  <c r="E192" i="9"/>
  <c r="E188" i="9"/>
  <c r="E184" i="9"/>
  <c r="E180" i="9"/>
  <c r="E176" i="9"/>
  <c r="E172" i="9"/>
  <c r="E168" i="9"/>
  <c r="E164" i="9"/>
  <c r="E160" i="9"/>
  <c r="E156" i="9"/>
  <c r="E152" i="9"/>
  <c r="E148" i="9"/>
  <c r="E144" i="9"/>
  <c r="E140" i="9"/>
  <c r="E136" i="9"/>
  <c r="E132" i="9"/>
  <c r="E128" i="9"/>
  <c r="E124" i="9"/>
  <c r="E120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E56" i="9"/>
  <c r="E52" i="9"/>
  <c r="E48" i="9"/>
  <c r="E44" i="9"/>
  <c r="E40" i="9"/>
  <c r="E36" i="9"/>
  <c r="E32" i="9"/>
  <c r="E28" i="9"/>
  <c r="E24" i="9"/>
  <c r="E267" i="9"/>
  <c r="E263" i="9"/>
  <c r="E259" i="9"/>
  <c r="E255" i="9"/>
  <c r="E251" i="9"/>
  <c r="E247" i="9"/>
  <c r="E243" i="9"/>
  <c r="E239" i="9"/>
  <c r="E235" i="9"/>
  <c r="E231" i="9"/>
  <c r="E227" i="9"/>
  <c r="E223" i="9"/>
  <c r="E219" i="9"/>
  <c r="E215" i="9"/>
  <c r="E211" i="9"/>
  <c r="E207" i="9"/>
  <c r="E203" i="9"/>
  <c r="E195" i="9"/>
  <c r="E191" i="9"/>
  <c r="E187" i="9"/>
  <c r="E183" i="9"/>
  <c r="E179" i="9"/>
  <c r="E175" i="9"/>
  <c r="E171" i="9"/>
  <c r="E167" i="9"/>
  <c r="E163" i="9"/>
  <c r="E159" i="9"/>
  <c r="E155" i="9"/>
  <c r="E151" i="9"/>
  <c r="E147" i="9"/>
  <c r="E143" i="9"/>
  <c r="E135" i="9"/>
  <c r="E127" i="9"/>
  <c r="E123" i="9"/>
  <c r="E115" i="9"/>
  <c r="E103" i="9"/>
  <c r="E95" i="9"/>
  <c r="E87" i="9"/>
  <c r="E79" i="9"/>
  <c r="E71" i="9"/>
  <c r="E63" i="9"/>
  <c r="E55" i="9"/>
  <c r="E43" i="9"/>
  <c r="E35" i="9"/>
  <c r="E27" i="9"/>
  <c r="E262" i="9"/>
  <c r="E258" i="9"/>
  <c r="E250" i="9"/>
  <c r="E246" i="9"/>
  <c r="E234" i="9"/>
  <c r="E230" i="9"/>
  <c r="E222" i="9"/>
  <c r="E214" i="9"/>
  <c r="E206" i="9"/>
  <c r="E198" i="9"/>
  <c r="E190" i="9"/>
  <c r="E182" i="9"/>
  <c r="E174" i="9"/>
  <c r="E162" i="9"/>
  <c r="E154" i="9"/>
  <c r="E146" i="9"/>
  <c r="E138" i="9"/>
  <c r="E130" i="9"/>
  <c r="E122" i="9"/>
  <c r="E114" i="9"/>
  <c r="E106" i="9"/>
  <c r="E90" i="9"/>
  <c r="E74" i="9"/>
  <c r="E58" i="9"/>
  <c r="E42" i="9"/>
  <c r="E26" i="9"/>
  <c r="E102" i="9"/>
  <c r="E86" i="9"/>
  <c r="E70" i="9"/>
  <c r="E54" i="9"/>
  <c r="E38" i="9"/>
  <c r="E22" i="9"/>
  <c r="E98" i="9"/>
  <c r="E82" i="9"/>
  <c r="E66" i="9"/>
  <c r="E50" i="9"/>
  <c r="E34" i="9"/>
  <c r="E94" i="9"/>
  <c r="E78" i="9"/>
  <c r="E62" i="9"/>
  <c r="E46" i="9"/>
  <c r="E30" i="9"/>
  <c r="E8" i="9"/>
  <c r="I8" i="9"/>
  <c r="M8" i="9"/>
  <c r="Q8" i="9"/>
  <c r="U8" i="9"/>
  <c r="Y8" i="9"/>
  <c r="AC8" i="9"/>
  <c r="AG8" i="9"/>
  <c r="AK8" i="9"/>
  <c r="AO8" i="9"/>
  <c r="AS8" i="9"/>
  <c r="AW8" i="9"/>
  <c r="BA8" i="9"/>
  <c r="BE8" i="9"/>
  <c r="BI8" i="9"/>
  <c r="BM8" i="9"/>
  <c r="BQ8" i="9"/>
  <c r="BU8" i="9"/>
  <c r="BY8" i="9"/>
  <c r="CC8" i="9"/>
  <c r="CG8" i="9"/>
  <c r="CK8" i="9"/>
  <c r="CO8" i="9"/>
  <c r="CS8" i="9"/>
  <c r="CW8" i="9"/>
  <c r="DA8" i="9"/>
  <c r="DE8" i="9"/>
  <c r="DI8" i="9"/>
  <c r="DM8" i="9"/>
  <c r="DQ8" i="9"/>
  <c r="DU8" i="9"/>
  <c r="DY8" i="9"/>
  <c r="EC8" i="9"/>
  <c r="EG8" i="9"/>
  <c r="EK8" i="9"/>
  <c r="EO8" i="9"/>
  <c r="ES8" i="9"/>
  <c r="EW8" i="9"/>
  <c r="FA8" i="9"/>
  <c r="FE8" i="9"/>
  <c r="FI8" i="9"/>
  <c r="FM8" i="9"/>
  <c r="FQ8" i="9"/>
  <c r="FU8" i="9"/>
  <c r="FY8" i="9"/>
  <c r="GC8" i="9"/>
  <c r="GG8" i="9"/>
  <c r="GK8" i="9"/>
  <c r="GO8" i="9"/>
  <c r="GS8" i="9"/>
  <c r="GW8" i="9"/>
  <c r="HA8" i="9"/>
  <c r="HE8" i="9"/>
  <c r="HI8" i="9"/>
  <c r="HM8" i="9"/>
  <c r="HQ8" i="9"/>
  <c r="HU8" i="9"/>
  <c r="HY8" i="9"/>
  <c r="IC8" i="9"/>
  <c r="IG8" i="9"/>
  <c r="IK8" i="9"/>
  <c r="IO8" i="9"/>
  <c r="G9" i="9"/>
  <c r="K9" i="9"/>
  <c r="O9" i="9"/>
  <c r="S9" i="9"/>
  <c r="W9" i="9"/>
  <c r="AA9" i="9"/>
  <c r="AE9" i="9"/>
  <c r="AI9" i="9"/>
  <c r="AM9" i="9"/>
  <c r="AQ9" i="9"/>
  <c r="AU9" i="9"/>
  <c r="AY9" i="9"/>
  <c r="BC9" i="9"/>
  <c r="BG9" i="9"/>
  <c r="BK9" i="9"/>
  <c r="BO9" i="9"/>
  <c r="BS9" i="9"/>
  <c r="BW9" i="9"/>
  <c r="CA9" i="9"/>
  <c r="CE9" i="9"/>
  <c r="CI9" i="9"/>
  <c r="CM9" i="9"/>
  <c r="CQ9" i="9"/>
  <c r="CU9" i="9"/>
  <c r="CY9" i="9"/>
  <c r="DC9" i="9"/>
  <c r="DG9" i="9"/>
  <c r="DK9" i="9"/>
  <c r="DO9" i="9"/>
  <c r="DS9" i="9"/>
  <c r="DW9" i="9"/>
  <c r="EA9" i="9"/>
  <c r="EE9" i="9"/>
  <c r="EI9" i="9"/>
  <c r="EM9" i="9"/>
  <c r="EQ9" i="9"/>
  <c r="EU9" i="9"/>
  <c r="EY9" i="9"/>
  <c r="FC9" i="9"/>
  <c r="FG9" i="9"/>
  <c r="FK9" i="9"/>
  <c r="FO9" i="9"/>
  <c r="FS9" i="9"/>
  <c r="FW9" i="9"/>
  <c r="GA9" i="9"/>
  <c r="GE9" i="9"/>
  <c r="GI9" i="9"/>
  <c r="GM9" i="9"/>
  <c r="GQ9" i="9"/>
  <c r="GU9" i="9"/>
  <c r="GY9" i="9"/>
  <c r="HC9" i="9"/>
  <c r="HG9" i="9"/>
  <c r="HK9" i="9"/>
  <c r="HO9" i="9"/>
  <c r="HS9" i="9"/>
  <c r="HW9" i="9"/>
  <c r="IA9" i="9"/>
  <c r="IE9" i="9"/>
  <c r="II9" i="9"/>
  <c r="IM9" i="9"/>
  <c r="F8" i="9"/>
  <c r="J8" i="9"/>
  <c r="N8" i="9"/>
  <c r="R8" i="9"/>
  <c r="V8" i="9"/>
  <c r="Z8" i="9"/>
  <c r="AD8" i="9"/>
  <c r="AH8" i="9"/>
  <c r="AL8" i="9"/>
  <c r="AP8" i="9"/>
  <c r="AT8" i="9"/>
  <c r="AX8" i="9"/>
  <c r="BB8" i="9"/>
  <c r="BF8" i="9"/>
  <c r="BJ8" i="9"/>
  <c r="BN8" i="9"/>
  <c r="BR8" i="9"/>
  <c r="BV8" i="9"/>
  <c r="BZ8" i="9"/>
  <c r="CD8" i="9"/>
  <c r="CH8" i="9"/>
  <c r="CL8" i="9"/>
  <c r="CP8" i="9"/>
  <c r="CT8" i="9"/>
  <c r="CX8" i="9"/>
  <c r="DB8" i="9"/>
  <c r="DF8" i="9"/>
  <c r="DJ8" i="9"/>
  <c r="DN8" i="9"/>
  <c r="DR8" i="9"/>
  <c r="DV8" i="9"/>
  <c r="DZ8" i="9"/>
  <c r="ED8" i="9"/>
  <c r="EH8" i="9"/>
  <c r="EL8" i="9"/>
  <c r="EP8" i="9"/>
  <c r="ET8" i="9"/>
  <c r="EX8" i="9"/>
  <c r="FB8" i="9"/>
  <c r="FF8" i="9"/>
  <c r="FJ8" i="9"/>
  <c r="FN8" i="9"/>
  <c r="FR8" i="9"/>
  <c r="FV8" i="9"/>
  <c r="FZ8" i="9"/>
  <c r="GD8" i="9"/>
  <c r="GH8" i="9"/>
  <c r="GL8" i="9"/>
  <c r="GP8" i="9"/>
  <c r="GT8" i="9"/>
  <c r="GX8" i="9"/>
  <c r="HB8" i="9"/>
  <c r="HF8" i="9"/>
  <c r="HJ8" i="9"/>
  <c r="HN8" i="9"/>
  <c r="HR8" i="9"/>
  <c r="HV8" i="9"/>
  <c r="HZ8" i="9"/>
  <c r="ID8" i="9"/>
  <c r="IH8" i="9"/>
  <c r="IL8" i="9"/>
  <c r="IP8" i="9"/>
  <c r="H9" i="9"/>
  <c r="L9" i="9"/>
  <c r="P9" i="9"/>
  <c r="T9" i="9"/>
  <c r="X9" i="9"/>
  <c r="AB9" i="9"/>
  <c r="AF9" i="9"/>
  <c r="AJ9" i="9"/>
  <c r="AN9" i="9"/>
  <c r="AR9" i="9"/>
  <c r="AV9" i="9"/>
  <c r="AZ9" i="9"/>
  <c r="BD9" i="9"/>
  <c r="BH9" i="9"/>
  <c r="BL9" i="9"/>
  <c r="BP9" i="9"/>
  <c r="BT9" i="9"/>
  <c r="BX9" i="9"/>
  <c r="CB9" i="9"/>
  <c r="CF9" i="9"/>
  <c r="CJ9" i="9"/>
  <c r="CN9" i="9"/>
  <c r="CR9" i="9"/>
  <c r="CV9" i="9"/>
  <c r="CZ9" i="9"/>
  <c r="DD9" i="9"/>
  <c r="DH9" i="9"/>
  <c r="DL9" i="9"/>
  <c r="DP9" i="9"/>
  <c r="DT9" i="9"/>
  <c r="DX9" i="9"/>
  <c r="EB9" i="9"/>
  <c r="EF9" i="9"/>
  <c r="EJ9" i="9"/>
  <c r="EN9" i="9"/>
  <c r="ER9" i="9"/>
  <c r="EV9" i="9"/>
  <c r="EZ9" i="9"/>
  <c r="FD9" i="9"/>
  <c r="FH9" i="9"/>
  <c r="FL9" i="9"/>
  <c r="FP9" i="9"/>
  <c r="FT9" i="9"/>
  <c r="FX9" i="9"/>
  <c r="GB9" i="9"/>
  <c r="GF9" i="9"/>
  <c r="GJ9" i="9"/>
  <c r="GN9" i="9"/>
  <c r="GR9" i="9"/>
  <c r="GV9" i="9"/>
  <c r="GZ9" i="9"/>
  <c r="HD9" i="9"/>
  <c r="HH9" i="9"/>
  <c r="HL9" i="9"/>
  <c r="HP9" i="9"/>
  <c r="HT9" i="9"/>
  <c r="HX9" i="9"/>
  <c r="IB9" i="9"/>
  <c r="IF9" i="9"/>
  <c r="IJ9" i="9"/>
  <c r="IN9" i="9"/>
  <c r="G8" i="9"/>
  <c r="K8" i="9"/>
  <c r="O8" i="9"/>
  <c r="S8" i="9"/>
  <c r="W8" i="9"/>
  <c r="AA8" i="9"/>
  <c r="AE8" i="9"/>
  <c r="AI8" i="9"/>
  <c r="AM8" i="9"/>
  <c r="AQ8" i="9"/>
  <c r="AU8" i="9"/>
  <c r="AY8" i="9"/>
  <c r="BC8" i="9"/>
  <c r="BG8" i="9"/>
  <c r="BK8" i="9"/>
  <c r="BO8" i="9"/>
  <c r="BS8" i="9"/>
  <c r="BW8" i="9"/>
  <c r="CA8" i="9"/>
  <c r="CE8" i="9"/>
  <c r="CI8" i="9"/>
  <c r="CM8" i="9"/>
  <c r="CQ8" i="9"/>
  <c r="CU8" i="9"/>
  <c r="CY8" i="9"/>
  <c r="DC8" i="9"/>
  <c r="DG8" i="9"/>
  <c r="DK8" i="9"/>
  <c r="DO8" i="9"/>
  <c r="DS8" i="9"/>
  <c r="DW8" i="9"/>
  <c r="EA8" i="9"/>
  <c r="EE8" i="9"/>
  <c r="EI8" i="9"/>
  <c r="EM8" i="9"/>
  <c r="EQ8" i="9"/>
  <c r="EU8" i="9"/>
  <c r="EY8" i="9"/>
  <c r="FC8" i="9"/>
  <c r="FG8" i="9"/>
  <c r="FK8" i="9"/>
  <c r="FO8" i="9"/>
  <c r="FS8" i="9"/>
  <c r="FW8" i="9"/>
  <c r="GA8" i="9"/>
  <c r="GE8" i="9"/>
  <c r="GI8" i="9"/>
  <c r="GM8" i="9"/>
  <c r="GQ8" i="9"/>
  <c r="GU8" i="9"/>
  <c r="GY8" i="9"/>
  <c r="HC8" i="9"/>
  <c r="HG8" i="9"/>
  <c r="HK8" i="9"/>
  <c r="HO8" i="9"/>
  <c r="HS8" i="9"/>
  <c r="HW8" i="9"/>
  <c r="IA8" i="9"/>
  <c r="IE8" i="9"/>
  <c r="II8" i="9"/>
  <c r="IM8" i="9"/>
  <c r="E9" i="9"/>
  <c r="I9" i="9"/>
  <c r="M9" i="9"/>
  <c r="Q9" i="9"/>
  <c r="U9" i="9"/>
  <c r="Y9" i="9"/>
  <c r="AC9" i="9"/>
  <c r="AG9" i="9"/>
  <c r="AK9" i="9"/>
  <c r="AO9" i="9"/>
  <c r="AS9" i="9"/>
  <c r="AW9" i="9"/>
  <c r="BA9" i="9"/>
  <c r="BE9" i="9"/>
  <c r="BI9" i="9"/>
  <c r="BM9" i="9"/>
  <c r="BQ9" i="9"/>
  <c r="BU9" i="9"/>
  <c r="BY9" i="9"/>
  <c r="CC9" i="9"/>
  <c r="CG9" i="9"/>
  <c r="CK9" i="9"/>
  <c r="CO9" i="9"/>
  <c r="CS9" i="9"/>
  <c r="CW9" i="9"/>
  <c r="DA9" i="9"/>
  <c r="DE9" i="9"/>
  <c r="DI9" i="9"/>
  <c r="DM9" i="9"/>
  <c r="DQ9" i="9"/>
  <c r="DU9" i="9"/>
  <c r="DY9" i="9"/>
  <c r="EC9" i="9"/>
  <c r="EG9" i="9"/>
  <c r="EK9" i="9"/>
  <c r="EO9" i="9"/>
  <c r="ES9" i="9"/>
  <c r="EW9" i="9"/>
  <c r="FA9" i="9"/>
  <c r="FE9" i="9"/>
  <c r="FI9" i="9"/>
  <c r="FM9" i="9"/>
  <c r="FQ9" i="9"/>
  <c r="FU9" i="9"/>
  <c r="FY9" i="9"/>
  <c r="GC9" i="9"/>
  <c r="GG9" i="9"/>
  <c r="GK9" i="9"/>
  <c r="GO9" i="9"/>
  <c r="GS9" i="9"/>
  <c r="GW9" i="9"/>
  <c r="HA9" i="9"/>
  <c r="HE9" i="9"/>
  <c r="HI9" i="9"/>
  <c r="HM9" i="9"/>
  <c r="HQ9" i="9"/>
  <c r="HU9" i="9"/>
  <c r="HY9" i="9"/>
  <c r="IC9" i="9"/>
  <c r="IG9" i="9"/>
  <c r="IK9" i="9"/>
  <c r="IO9" i="9"/>
  <c r="H8" i="9"/>
  <c r="L8" i="9"/>
  <c r="T8" i="9"/>
  <c r="X8" i="9"/>
  <c r="P8" i="9"/>
  <c r="AN8" i="9"/>
  <c r="BD8" i="9"/>
  <c r="BT8" i="9"/>
  <c r="CJ8" i="9"/>
  <c r="CZ8" i="9"/>
  <c r="DP8" i="9"/>
  <c r="EF8" i="9"/>
  <c r="EV8" i="9"/>
  <c r="FL8" i="9"/>
  <c r="GB8" i="9"/>
  <c r="GR8" i="9"/>
  <c r="HH8" i="9"/>
  <c r="HX8" i="9"/>
  <c r="IN8" i="9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HR9" i="9"/>
  <c r="IH9" i="9"/>
  <c r="BP8" i="9"/>
  <c r="CP9" i="9"/>
  <c r="FR9" i="9"/>
  <c r="HN9" i="9"/>
  <c r="AB8" i="9"/>
  <c r="AR8" i="9"/>
  <c r="BH8" i="9"/>
  <c r="BX8" i="9"/>
  <c r="CN8" i="9"/>
  <c r="DD8" i="9"/>
  <c r="DT8" i="9"/>
  <c r="EJ8" i="9"/>
  <c r="EZ8" i="9"/>
  <c r="FP8" i="9"/>
  <c r="GF8" i="9"/>
  <c r="GV8" i="9"/>
  <c r="HL8" i="9"/>
  <c r="IB8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V9" i="9"/>
  <c r="IL9" i="9"/>
  <c r="AZ8" i="9"/>
  <c r="CF8" i="9"/>
  <c r="DL8" i="9"/>
  <c r="ER8" i="9"/>
  <c r="FH8" i="9"/>
  <c r="GN8" i="9"/>
  <c r="HT8" i="9"/>
  <c r="N9" i="9"/>
  <c r="AT9" i="9"/>
  <c r="BZ9" i="9"/>
  <c r="DV9" i="9"/>
  <c r="FB9" i="9"/>
  <c r="GH9" i="9"/>
  <c r="ID9" i="9"/>
  <c r="AF8" i="9"/>
  <c r="AV8" i="9"/>
  <c r="BL8" i="9"/>
  <c r="CB8" i="9"/>
  <c r="CR8" i="9"/>
  <c r="DH8" i="9"/>
  <c r="DX8" i="9"/>
  <c r="EN8" i="9"/>
  <c r="FD8" i="9"/>
  <c r="FT8" i="9"/>
  <c r="GJ8" i="9"/>
  <c r="GZ8" i="9"/>
  <c r="HP8" i="9"/>
  <c r="IF8" i="9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HJ9" i="9"/>
  <c r="HZ9" i="9"/>
  <c r="IP9" i="9"/>
  <c r="AJ8" i="9"/>
  <c r="CV8" i="9"/>
  <c r="EB8" i="9"/>
  <c r="FX8" i="9"/>
  <c r="HD8" i="9"/>
  <c r="IJ8" i="9"/>
  <c r="AD9" i="9"/>
  <c r="BJ9" i="9"/>
  <c r="DF9" i="9"/>
  <c r="EL9" i="9"/>
  <c r="GX9" i="9"/>
  <c r="D9" i="9"/>
  <c r="D8" i="9"/>
  <c r="C9" i="9"/>
  <c r="C8" i="9"/>
  <c r="E1055" i="10"/>
  <c r="E1051" i="10"/>
  <c r="E1047" i="10"/>
  <c r="E1043" i="10"/>
  <c r="E1039" i="10"/>
  <c r="E1035" i="10"/>
  <c r="E1031" i="10"/>
  <c r="E1027" i="10"/>
  <c r="E1023" i="10"/>
  <c r="E1019" i="10"/>
  <c r="E1015" i="10"/>
  <c r="E1011" i="10"/>
  <c r="E1007" i="10"/>
  <c r="E1003" i="10"/>
  <c r="E999" i="10"/>
  <c r="E995" i="10"/>
  <c r="E991" i="10"/>
  <c r="E987" i="10"/>
  <c r="E983" i="10"/>
  <c r="E979" i="10"/>
  <c r="E975" i="10"/>
  <c r="E971" i="10"/>
  <c r="E967" i="10"/>
  <c r="E963" i="10"/>
  <c r="E959" i="10"/>
  <c r="E955" i="10"/>
  <c r="E951" i="10"/>
  <c r="E947" i="10"/>
  <c r="E943" i="10"/>
  <c r="E939" i="10"/>
  <c r="E935" i="10"/>
  <c r="E931" i="10"/>
  <c r="E927" i="10"/>
  <c r="E923" i="10"/>
  <c r="E919" i="10"/>
  <c r="E915" i="10"/>
  <c r="E911" i="10"/>
  <c r="E907" i="10"/>
  <c r="E903" i="10"/>
  <c r="E899" i="10"/>
  <c r="E895" i="10"/>
  <c r="E891" i="10"/>
  <c r="E887" i="10"/>
  <c r="E883" i="10"/>
  <c r="E879" i="10"/>
  <c r="E875" i="10"/>
  <c r="E871" i="10"/>
  <c r="E867" i="10"/>
  <c r="E863" i="10"/>
  <c r="E859" i="10"/>
  <c r="E855" i="10"/>
  <c r="E851" i="10"/>
  <c r="E847" i="10"/>
  <c r="E843" i="10"/>
  <c r="E839" i="10"/>
  <c r="E835" i="10"/>
  <c r="E831" i="10"/>
  <c r="E827" i="10"/>
  <c r="E823" i="10"/>
  <c r="E819" i="10"/>
  <c r="E815" i="10"/>
  <c r="E811" i="10"/>
  <c r="E807" i="10"/>
  <c r="E803" i="10"/>
  <c r="E799" i="10"/>
  <c r="E795" i="10"/>
  <c r="E791" i="10"/>
  <c r="E787" i="10"/>
  <c r="E783" i="10"/>
  <c r="E779" i="10"/>
  <c r="E775" i="10"/>
  <c r="E771" i="10"/>
  <c r="E767" i="10"/>
  <c r="E763" i="10"/>
  <c r="E759" i="10"/>
  <c r="E755" i="10"/>
  <c r="E751" i="10"/>
  <c r="E747" i="10"/>
  <c r="E743" i="10"/>
  <c r="E739" i="10"/>
  <c r="E735" i="10"/>
  <c r="E731" i="10"/>
  <c r="E727" i="10"/>
  <c r="E723" i="10"/>
  <c r="E719" i="10"/>
  <c r="E715" i="10"/>
  <c r="E711" i="10"/>
  <c r="E707" i="10"/>
  <c r="E703" i="10"/>
  <c r="E699" i="10"/>
  <c r="E695" i="10"/>
  <c r="E691" i="10"/>
  <c r="E687" i="10"/>
  <c r="E683" i="10"/>
  <c r="E679" i="10"/>
  <c r="E675" i="10"/>
  <c r="E671" i="10"/>
  <c r="E667" i="10"/>
  <c r="E663" i="10"/>
  <c r="E659" i="10"/>
  <c r="E655" i="10"/>
  <c r="E651" i="10"/>
  <c r="E647" i="10"/>
  <c r="E643" i="10"/>
  <c r="E639" i="10"/>
  <c r="E635" i="10"/>
  <c r="E631" i="10"/>
  <c r="E627" i="10"/>
  <c r="E623" i="10"/>
  <c r="E619" i="10"/>
  <c r="E615" i="10"/>
  <c r="E611" i="10"/>
  <c r="E607" i="10"/>
  <c r="E603" i="10"/>
  <c r="E599" i="10"/>
  <c r="E595" i="10"/>
  <c r="E591" i="10"/>
  <c r="E587" i="10"/>
  <c r="E583" i="10"/>
  <c r="E579" i="10"/>
  <c r="E575" i="10"/>
  <c r="E571" i="10"/>
  <c r="E567" i="10"/>
  <c r="E563" i="10"/>
  <c r="E559" i="10"/>
  <c r="E555" i="10"/>
  <c r="E551" i="10"/>
  <c r="E1054" i="10"/>
  <c r="E1050" i="10"/>
  <c r="E1046" i="10"/>
  <c r="E1042" i="10"/>
  <c r="E1038" i="10"/>
  <c r="E1034" i="10"/>
  <c r="E1030" i="10"/>
  <c r="E1026" i="10"/>
  <c r="E1022" i="10"/>
  <c r="E1018" i="10"/>
  <c r="E1014" i="10"/>
  <c r="E1010" i="10"/>
  <c r="E1006" i="10"/>
  <c r="E1002" i="10"/>
  <c r="E998" i="10"/>
  <c r="E994" i="10"/>
  <c r="E990" i="10"/>
  <c r="E986" i="10"/>
  <c r="E982" i="10"/>
  <c r="E978" i="10"/>
  <c r="E974" i="10"/>
  <c r="E970" i="10"/>
  <c r="E966" i="10"/>
  <c r="E962" i="10"/>
  <c r="E958" i="10"/>
  <c r="E954" i="10"/>
  <c r="E950" i="10"/>
  <c r="E946" i="10"/>
  <c r="E942" i="10"/>
  <c r="E938" i="10"/>
  <c r="E934" i="10"/>
  <c r="E930" i="10"/>
  <c r="E926" i="10"/>
  <c r="E922" i="10"/>
  <c r="E918" i="10"/>
  <c r="E914" i="10"/>
  <c r="E910" i="10"/>
  <c r="E906" i="10"/>
  <c r="E902" i="10"/>
  <c r="E898" i="10"/>
  <c r="E894" i="10"/>
  <c r="E890" i="10"/>
  <c r="E886" i="10"/>
  <c r="E882" i="10"/>
  <c r="E878" i="10"/>
  <c r="E874" i="10"/>
  <c r="E870" i="10"/>
  <c r="E866" i="10"/>
  <c r="E862" i="10"/>
  <c r="E858" i="10"/>
  <c r="E854" i="10"/>
  <c r="E850" i="10"/>
  <c r="E846" i="10"/>
  <c r="E842" i="10"/>
  <c r="E838" i="10"/>
  <c r="E834" i="10"/>
  <c r="E830" i="10"/>
  <c r="E826" i="10"/>
  <c r="E822" i="10"/>
  <c r="E818" i="10"/>
  <c r="E814" i="10"/>
  <c r="E810" i="10"/>
  <c r="E806" i="10"/>
  <c r="E802" i="10"/>
  <c r="E798" i="10"/>
  <c r="E794" i="10"/>
  <c r="E790" i="10"/>
  <c r="E786" i="10"/>
  <c r="E782" i="10"/>
  <c r="E778" i="10"/>
  <c r="E774" i="10"/>
  <c r="E770" i="10"/>
  <c r="E766" i="10"/>
  <c r="E762" i="10"/>
  <c r="E758" i="10"/>
  <c r="E754" i="10"/>
  <c r="E750" i="10"/>
  <c r="E746" i="10"/>
  <c r="E742" i="10"/>
  <c r="E738" i="10"/>
  <c r="E734" i="10"/>
  <c r="E730" i="10"/>
  <c r="E726" i="10"/>
  <c r="E722" i="10"/>
  <c r="E718" i="10"/>
  <c r="E714" i="10"/>
  <c r="E710" i="10"/>
  <c r="E706" i="10"/>
  <c r="E702" i="10"/>
  <c r="E698" i="10"/>
  <c r="E694" i="10"/>
  <c r="E690" i="10"/>
  <c r="E686" i="10"/>
  <c r="E682" i="10"/>
  <c r="E678" i="10"/>
  <c r="E674" i="10"/>
  <c r="E670" i="10"/>
  <c r="E666" i="10"/>
  <c r="E1053" i="10"/>
  <c r="E1045" i="10"/>
  <c r="E1037" i="10"/>
  <c r="E1029" i="10"/>
  <c r="E1021" i="10"/>
  <c r="E1013" i="10"/>
  <c r="E1005" i="10"/>
  <c r="E997" i="10"/>
  <c r="E989" i="10"/>
  <c r="E981" i="10"/>
  <c r="E973" i="10"/>
  <c r="E965" i="10"/>
  <c r="E957" i="10"/>
  <c r="E949" i="10"/>
  <c r="E941" i="10"/>
  <c r="E933" i="10"/>
  <c r="E925" i="10"/>
  <c r="E917" i="10"/>
  <c r="E909" i="10"/>
  <c r="E901" i="10"/>
  <c r="E893" i="10"/>
  <c r="E885" i="10"/>
  <c r="E877" i="10"/>
  <c r="E869" i="10"/>
  <c r="E861" i="10"/>
  <c r="E853" i="10"/>
  <c r="E845" i="10"/>
  <c r="E837" i="10"/>
  <c r="E829" i="10"/>
  <c r="E821" i="10"/>
  <c r="E813" i="10"/>
  <c r="E805" i="10"/>
  <c r="E797" i="10"/>
  <c r="E789" i="10"/>
  <c r="E781" i="10"/>
  <c r="E773" i="10"/>
  <c r="E765" i="10"/>
  <c r="E757" i="10"/>
  <c r="E749" i="10"/>
  <c r="E741" i="10"/>
  <c r="E733" i="10"/>
  <c r="E725" i="10"/>
  <c r="E717" i="10"/>
  <c r="E709" i="10"/>
  <c r="E701" i="10"/>
  <c r="E693" i="10"/>
  <c r="E685" i="10"/>
  <c r="E677" i="10"/>
  <c r="E669" i="10"/>
  <c r="E662" i="10"/>
  <c r="E657" i="10"/>
  <c r="E652" i="10"/>
  <c r="E646" i="10"/>
  <c r="E641" i="10"/>
  <c r="E636" i="10"/>
  <c r="E630" i="10"/>
  <c r="E625" i="10"/>
  <c r="E620" i="10"/>
  <c r="E614" i="10"/>
  <c r="E609" i="10"/>
  <c r="E604" i="10"/>
  <c r="E598" i="10"/>
  <c r="E593" i="10"/>
  <c r="E588" i="10"/>
  <c r="E582" i="10"/>
  <c r="E577" i="10"/>
  <c r="E572" i="10"/>
  <c r="E566" i="10"/>
  <c r="E561" i="10"/>
  <c r="E556" i="10"/>
  <c r="E550" i="10"/>
  <c r="E546" i="10"/>
  <c r="E542" i="10"/>
  <c r="E1052" i="10"/>
  <c r="E1044" i="10"/>
  <c r="E1036" i="10"/>
  <c r="E1028" i="10"/>
  <c r="E1020" i="10"/>
  <c r="E1012" i="10"/>
  <c r="E1004" i="10"/>
  <c r="E996" i="10"/>
  <c r="E988" i="10"/>
  <c r="E980" i="10"/>
  <c r="E972" i="10"/>
  <c r="E964" i="10"/>
  <c r="E956" i="10"/>
  <c r="E948" i="10"/>
  <c r="E940" i="10"/>
  <c r="E932" i="10"/>
  <c r="E924" i="10"/>
  <c r="E916" i="10"/>
  <c r="E908" i="10"/>
  <c r="E900" i="10"/>
  <c r="E892" i="10"/>
  <c r="E884" i="10"/>
  <c r="E876" i="10"/>
  <c r="E868" i="10"/>
  <c r="E860" i="10"/>
  <c r="E852" i="10"/>
  <c r="E844" i="10"/>
  <c r="E836" i="10"/>
  <c r="E828" i="10"/>
  <c r="E820" i="10"/>
  <c r="E812" i="10"/>
  <c r="E804" i="10"/>
  <c r="E796" i="10"/>
  <c r="E788" i="10"/>
  <c r="E780" i="10"/>
  <c r="E772" i="10"/>
  <c r="E764" i="10"/>
  <c r="E756" i="10"/>
  <c r="E748" i="10"/>
  <c r="E740" i="10"/>
  <c r="E732" i="10"/>
  <c r="E724" i="10"/>
  <c r="E716" i="10"/>
  <c r="E708" i="10"/>
  <c r="E700" i="10"/>
  <c r="E692" i="10"/>
  <c r="E684" i="10"/>
  <c r="E676" i="10"/>
  <c r="E668" i="10"/>
  <c r="E661" i="10"/>
  <c r="E656" i="10"/>
  <c r="E650" i="10"/>
  <c r="E645" i="10"/>
  <c r="E640" i="10"/>
  <c r="E634" i="10"/>
  <c r="E629" i="10"/>
  <c r="E624" i="10"/>
  <c r="E618" i="10"/>
  <c r="E613" i="10"/>
  <c r="E608" i="10"/>
  <c r="E602" i="10"/>
  <c r="E597" i="10"/>
  <c r="E592" i="10"/>
  <c r="E586" i="10"/>
  <c r="E581" i="10"/>
  <c r="E576" i="10"/>
  <c r="E570" i="10"/>
  <c r="E565" i="10"/>
  <c r="E560" i="10"/>
  <c r="E554" i="10"/>
  <c r="E549" i="10"/>
  <c r="E545" i="10"/>
  <c r="E541" i="10"/>
  <c r="E1049" i="10"/>
  <c r="E1041" i="10"/>
  <c r="E1033" i="10"/>
  <c r="E1025" i="10"/>
  <c r="E1017" i="10"/>
  <c r="E1009" i="10"/>
  <c r="E1001" i="10"/>
  <c r="E993" i="10"/>
  <c r="E985" i="10"/>
  <c r="E977" i="10"/>
  <c r="E969" i="10"/>
  <c r="E961" i="10"/>
  <c r="E953" i="10"/>
  <c r="E945" i="10"/>
  <c r="E937" i="10"/>
  <c r="E929" i="10"/>
  <c r="E921" i="10"/>
  <c r="E913" i="10"/>
  <c r="E905" i="10"/>
  <c r="E897" i="10"/>
  <c r="E889" i="10"/>
  <c r="E881" i="10"/>
  <c r="E873" i="10"/>
  <c r="E865" i="10"/>
  <c r="E857" i="10"/>
  <c r="E849" i="10"/>
  <c r="E841" i="10"/>
  <c r="E833" i="10"/>
  <c r="E825" i="10"/>
  <c r="E817" i="10"/>
  <c r="E809" i="10"/>
  <c r="E801" i="10"/>
  <c r="E793" i="10"/>
  <c r="E785" i="10"/>
  <c r="E777" i="10"/>
  <c r="E769" i="10"/>
  <c r="E761" i="10"/>
  <c r="E753" i="10"/>
  <c r="E745" i="10"/>
  <c r="E737" i="10"/>
  <c r="E729" i="10"/>
  <c r="E721" i="10"/>
  <c r="E713" i="10"/>
  <c r="E705" i="10"/>
  <c r="E697" i="10"/>
  <c r="E689" i="10"/>
  <c r="E681" i="10"/>
  <c r="E673" i="10"/>
  <c r="E665" i="10"/>
  <c r="E660" i="10"/>
  <c r="E654" i="10"/>
  <c r="E649" i="10"/>
  <c r="E644" i="10"/>
  <c r="E638" i="10"/>
  <c r="E633" i="10"/>
  <c r="E628" i="10"/>
  <c r="E622" i="10"/>
  <c r="E617" i="10"/>
  <c r="E612" i="10"/>
  <c r="E606" i="10"/>
  <c r="E601" i="10"/>
  <c r="E596" i="10"/>
  <c r="E590" i="10"/>
  <c r="E585" i="10"/>
  <c r="E580" i="10"/>
  <c r="E574" i="10"/>
  <c r="E569" i="10"/>
  <c r="E564" i="10"/>
  <c r="E558" i="10"/>
  <c r="E553" i="10"/>
  <c r="E548" i="10"/>
  <c r="E544" i="10"/>
  <c r="E540" i="10"/>
  <c r="E1048" i="10"/>
  <c r="E1040" i="10"/>
  <c r="E1032" i="10"/>
  <c r="E1024" i="10"/>
  <c r="E1016" i="10"/>
  <c r="E1008" i="10"/>
  <c r="E1000" i="10"/>
  <c r="E992" i="10"/>
  <c r="E984" i="10"/>
  <c r="E976" i="10"/>
  <c r="E968" i="10"/>
  <c r="E960" i="10"/>
  <c r="E952" i="10"/>
  <c r="E944" i="10"/>
  <c r="E936" i="10"/>
  <c r="E928" i="10"/>
  <c r="E920" i="10"/>
  <c r="E912" i="10"/>
  <c r="E904" i="10"/>
  <c r="E896" i="10"/>
  <c r="E888" i="10"/>
  <c r="E880" i="10"/>
  <c r="E872" i="10"/>
  <c r="E864" i="10"/>
  <c r="E856" i="10"/>
  <c r="E848" i="10"/>
  <c r="E840" i="10"/>
  <c r="E832" i="10"/>
  <c r="E824" i="10"/>
  <c r="E816" i="10"/>
  <c r="E808" i="10"/>
  <c r="E800" i="10"/>
  <c r="E792" i="10"/>
  <c r="E784" i="10"/>
  <c r="E776" i="10"/>
  <c r="E768" i="10"/>
  <c r="E760" i="10"/>
  <c r="E728" i="10"/>
  <c r="E696" i="10"/>
  <c r="E664" i="10"/>
  <c r="E642" i="10"/>
  <c r="E621" i="10"/>
  <c r="E600" i="10"/>
  <c r="E578" i="10"/>
  <c r="E557" i="10"/>
  <c r="E539" i="10"/>
  <c r="E752" i="10"/>
  <c r="E720" i="10"/>
  <c r="E688" i="10"/>
  <c r="E658" i="10"/>
  <c r="E637" i="10"/>
  <c r="E616" i="10"/>
  <c r="E594" i="10"/>
  <c r="E573" i="10"/>
  <c r="E552" i="10"/>
  <c r="E744" i="10"/>
  <c r="E712" i="10"/>
  <c r="E680" i="10"/>
  <c r="E653" i="10"/>
  <c r="E632" i="10"/>
  <c r="E610" i="10"/>
  <c r="E589" i="10"/>
  <c r="E568" i="10"/>
  <c r="E547" i="10"/>
  <c r="E736" i="10"/>
  <c r="E704" i="10"/>
  <c r="E672" i="10"/>
  <c r="E648" i="10"/>
  <c r="E626" i="10"/>
  <c r="E605" i="10"/>
  <c r="E584" i="10"/>
  <c r="E562" i="10"/>
  <c r="E543" i="10"/>
  <c r="E538" i="10"/>
  <c r="E534" i="10"/>
  <c r="E530" i="10"/>
  <c r="E526" i="10"/>
  <c r="E522" i="10"/>
  <c r="E518" i="10"/>
  <c r="E514" i="10"/>
  <c r="E510" i="10"/>
  <c r="E506" i="10"/>
  <c r="E502" i="10"/>
  <c r="E498" i="10"/>
  <c r="E494" i="10"/>
  <c r="E490" i="10"/>
  <c r="E486" i="10"/>
  <c r="E482" i="10"/>
  <c r="E478" i="10"/>
  <c r="E474" i="10"/>
  <c r="E470" i="10"/>
  <c r="E466" i="10"/>
  <c r="E462" i="10"/>
  <c r="E458" i="10"/>
  <c r="E454" i="10"/>
  <c r="E450" i="10"/>
  <c r="E446" i="10"/>
  <c r="E442" i="10"/>
  <c r="E438" i="10"/>
  <c r="E434" i="10"/>
  <c r="E430" i="10"/>
  <c r="E426" i="10"/>
  <c r="E422" i="10"/>
  <c r="E418" i="10"/>
  <c r="E414" i="10"/>
  <c r="E410" i="10"/>
  <c r="E406" i="10"/>
  <c r="E402" i="10"/>
  <c r="E398" i="10"/>
  <c r="E394" i="10"/>
  <c r="E390" i="10"/>
  <c r="E386" i="10"/>
  <c r="E382" i="10"/>
  <c r="E378" i="10"/>
  <c r="E374" i="10"/>
  <c r="E370" i="10"/>
  <c r="E366" i="10"/>
  <c r="E362" i="10"/>
  <c r="E358" i="10"/>
  <c r="E354" i="10"/>
  <c r="E350" i="10"/>
  <c r="E346" i="10"/>
  <c r="E342" i="10"/>
  <c r="E338" i="10"/>
  <c r="E334" i="10"/>
  <c r="E330" i="10"/>
  <c r="E326" i="10"/>
  <c r="E322" i="10"/>
  <c r="E318" i="10"/>
  <c r="E314" i="10"/>
  <c r="E310" i="10"/>
  <c r="E306" i="10"/>
  <c r="E302" i="10"/>
  <c r="E298" i="10"/>
  <c r="E294" i="10"/>
  <c r="E290" i="10"/>
  <c r="E286" i="10"/>
  <c r="E282" i="10"/>
  <c r="E278" i="10"/>
  <c r="E274" i="10"/>
  <c r="E270" i="10"/>
  <c r="E266" i="10"/>
  <c r="E262" i="10"/>
  <c r="E258" i="10"/>
  <c r="E254" i="10"/>
  <c r="E250" i="10"/>
  <c r="E246" i="10"/>
  <c r="E242" i="10"/>
  <c r="E238" i="10"/>
  <c r="E234" i="10"/>
  <c r="E230" i="10"/>
  <c r="E226" i="10"/>
  <c r="E222" i="10"/>
  <c r="E218" i="10"/>
  <c r="E214" i="10"/>
  <c r="E210" i="10"/>
  <c r="E206" i="10"/>
  <c r="E202" i="10"/>
  <c r="E198" i="10"/>
  <c r="E537" i="10"/>
  <c r="E533" i="10"/>
  <c r="E529" i="10"/>
  <c r="E525" i="10"/>
  <c r="E521" i="10"/>
  <c r="E517" i="10"/>
  <c r="E513" i="10"/>
  <c r="E509" i="10"/>
  <c r="E505" i="10"/>
  <c r="E501" i="10"/>
  <c r="E497" i="10"/>
  <c r="E493" i="10"/>
  <c r="E489" i="10"/>
  <c r="E485" i="10"/>
  <c r="E481" i="10"/>
  <c r="E477" i="10"/>
  <c r="E473" i="10"/>
  <c r="E469" i="10"/>
  <c r="E465" i="10"/>
  <c r="E461" i="10"/>
  <c r="E457" i="10"/>
  <c r="E453" i="10"/>
  <c r="E449" i="10"/>
  <c r="E445" i="10"/>
  <c r="E441" i="10"/>
  <c r="E437" i="10"/>
  <c r="E433" i="10"/>
  <c r="E429" i="10"/>
  <c r="E425" i="10"/>
  <c r="E421" i="10"/>
  <c r="E417" i="10"/>
  <c r="E413" i="10"/>
  <c r="E409" i="10"/>
  <c r="E405" i="10"/>
  <c r="E401" i="10"/>
  <c r="E397" i="10"/>
  <c r="E393" i="10"/>
  <c r="E389" i="10"/>
  <c r="E385" i="10"/>
  <c r="E381" i="10"/>
  <c r="E377" i="10"/>
  <c r="E373" i="10"/>
  <c r="E369" i="10"/>
  <c r="E365" i="10"/>
  <c r="E361" i="10"/>
  <c r="E357" i="10"/>
  <c r="E353" i="10"/>
  <c r="E349" i="10"/>
  <c r="E345" i="10"/>
  <c r="E341" i="10"/>
  <c r="E337" i="10"/>
  <c r="E333" i="10"/>
  <c r="E329" i="10"/>
  <c r="E325" i="10"/>
  <c r="E321" i="10"/>
  <c r="E317" i="10"/>
  <c r="E313" i="10"/>
  <c r="E309" i="10"/>
  <c r="E305" i="10"/>
  <c r="E301" i="10"/>
  <c r="E297" i="10"/>
  <c r="E293" i="10"/>
  <c r="E289" i="10"/>
  <c r="E285" i="10"/>
  <c r="E281" i="10"/>
  <c r="E277" i="10"/>
  <c r="E273" i="10"/>
  <c r="E269" i="10"/>
  <c r="E265" i="10"/>
  <c r="E261" i="10"/>
  <c r="E257" i="10"/>
  <c r="E253" i="10"/>
  <c r="E249" i="10"/>
  <c r="E245" i="10"/>
  <c r="E241" i="10"/>
  <c r="E237" i="10"/>
  <c r="E233" i="10"/>
  <c r="E229" i="10"/>
  <c r="E225" i="10"/>
  <c r="E221" i="10"/>
  <c r="E217" i="10"/>
  <c r="E213" i="10"/>
  <c r="E209" i="10"/>
  <c r="E20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7" i="10"/>
  <c r="E33" i="10"/>
  <c r="E536" i="10"/>
  <c r="E532" i="10"/>
  <c r="E528" i="10"/>
  <c r="E524" i="10"/>
  <c r="E520" i="10"/>
  <c r="E516" i="10"/>
  <c r="E512" i="10"/>
  <c r="E508" i="10"/>
  <c r="E504" i="10"/>
  <c r="E500" i="10"/>
  <c r="E496" i="10"/>
  <c r="E492" i="10"/>
  <c r="E488" i="10"/>
  <c r="E484" i="10"/>
  <c r="E480" i="10"/>
  <c r="E476" i="10"/>
  <c r="E472" i="10"/>
  <c r="E468" i="10"/>
  <c r="E464" i="10"/>
  <c r="E460" i="10"/>
  <c r="E456" i="10"/>
  <c r="E452" i="10"/>
  <c r="E448" i="10"/>
  <c r="E444" i="10"/>
  <c r="E440" i="10"/>
  <c r="E436" i="10"/>
  <c r="E432" i="10"/>
  <c r="E428" i="10"/>
  <c r="E424" i="10"/>
  <c r="E420" i="10"/>
  <c r="E416" i="10"/>
  <c r="E412" i="10"/>
  <c r="E408" i="10"/>
  <c r="E404" i="10"/>
  <c r="E400" i="10"/>
  <c r="E396" i="10"/>
  <c r="E392" i="10"/>
  <c r="E388" i="10"/>
  <c r="E384" i="10"/>
  <c r="E380" i="10"/>
  <c r="E376" i="10"/>
  <c r="E372" i="10"/>
  <c r="E368" i="10"/>
  <c r="E364" i="10"/>
  <c r="E360" i="10"/>
  <c r="E356" i="10"/>
  <c r="E352" i="10"/>
  <c r="E348" i="10"/>
  <c r="E344" i="10"/>
  <c r="E340" i="10"/>
  <c r="E336" i="10"/>
  <c r="E332" i="10"/>
  <c r="E328" i="10"/>
  <c r="E324" i="10"/>
  <c r="E320" i="10"/>
  <c r="E316" i="10"/>
  <c r="E312" i="10"/>
  <c r="E308" i="10"/>
  <c r="E304" i="10"/>
  <c r="E300" i="10"/>
  <c r="E296" i="10"/>
  <c r="E292" i="10"/>
  <c r="E288" i="10"/>
  <c r="E284" i="10"/>
  <c r="E280" i="10"/>
  <c r="E276" i="10"/>
  <c r="E272" i="10"/>
  <c r="E268" i="10"/>
  <c r="E264" i="10"/>
  <c r="E260" i="10"/>
  <c r="E256" i="10"/>
  <c r="E252" i="10"/>
  <c r="E248" i="10"/>
  <c r="E244" i="10"/>
  <c r="E240" i="10"/>
  <c r="E236" i="10"/>
  <c r="E232" i="10"/>
  <c r="E228" i="10"/>
  <c r="E224" i="10"/>
  <c r="E220" i="10"/>
  <c r="E216" i="10"/>
  <c r="E212" i="10"/>
  <c r="E208" i="10"/>
  <c r="E204" i="10"/>
  <c r="E200" i="10"/>
  <c r="E196" i="10"/>
  <c r="E192" i="10"/>
  <c r="E188" i="10"/>
  <c r="E184" i="10"/>
  <c r="E180" i="10"/>
  <c r="E176" i="10"/>
  <c r="E172" i="10"/>
  <c r="E168" i="10"/>
  <c r="E164" i="10"/>
  <c r="E160" i="10"/>
  <c r="E156" i="10"/>
  <c r="E152" i="10"/>
  <c r="E148" i="10"/>
  <c r="E144" i="10"/>
  <c r="E140" i="10"/>
  <c r="E136" i="10"/>
  <c r="E132" i="10"/>
  <c r="E128" i="10"/>
  <c r="E124" i="10"/>
  <c r="E120" i="10"/>
  <c r="E116" i="10"/>
  <c r="E112" i="10"/>
  <c r="E108" i="10"/>
  <c r="E10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E52" i="10"/>
  <c r="E48" i="10"/>
  <c r="E44" i="10"/>
  <c r="E40" i="10"/>
  <c r="E36" i="10"/>
  <c r="E32" i="10"/>
  <c r="E535" i="10"/>
  <c r="E519" i="10"/>
  <c r="E503" i="10"/>
  <c r="E487" i="10"/>
  <c r="E471" i="10"/>
  <c r="E455" i="10"/>
  <c r="E439" i="10"/>
  <c r="E423" i="10"/>
  <c r="E407" i="10"/>
  <c r="E391" i="10"/>
  <c r="E375" i="10"/>
  <c r="E359" i="10"/>
  <c r="E343" i="10"/>
  <c r="E327" i="10"/>
  <c r="E311" i="10"/>
  <c r="E295" i="10"/>
  <c r="E279" i="10"/>
  <c r="E263" i="10"/>
  <c r="E247" i="10"/>
  <c r="E231" i="10"/>
  <c r="E215" i="10"/>
  <c r="E199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6" i="10"/>
  <c r="E22" i="10"/>
  <c r="E511" i="10"/>
  <c r="E495" i="10"/>
  <c r="E463" i="10"/>
  <c r="E431" i="10"/>
  <c r="E399" i="10"/>
  <c r="E367" i="10"/>
  <c r="E335" i="10"/>
  <c r="E303" i="10"/>
  <c r="E271" i="10"/>
  <c r="E239" i="10"/>
  <c r="E207" i="10"/>
  <c r="E194" i="10"/>
  <c r="E178" i="10"/>
  <c r="E162" i="10"/>
  <c r="E146" i="10"/>
  <c r="E130" i="10"/>
  <c r="E114" i="10"/>
  <c r="E98" i="10"/>
  <c r="E82" i="10"/>
  <c r="E66" i="10"/>
  <c r="E50" i="10"/>
  <c r="E34" i="10"/>
  <c r="E24" i="10"/>
  <c r="E507" i="10"/>
  <c r="E491" i="10"/>
  <c r="E459" i="10"/>
  <c r="E427" i="10"/>
  <c r="E395" i="10"/>
  <c r="E363" i="10"/>
  <c r="E331" i="10"/>
  <c r="E299" i="10"/>
  <c r="E283" i="10"/>
  <c r="E251" i="10"/>
  <c r="E219" i="10"/>
  <c r="E191" i="10"/>
  <c r="E167" i="10"/>
  <c r="E159" i="10"/>
  <c r="E143" i="10"/>
  <c r="E127" i="10"/>
  <c r="E111" i="10"/>
  <c r="E95" i="10"/>
  <c r="E79" i="10"/>
  <c r="E63" i="10"/>
  <c r="E47" i="10"/>
  <c r="E31" i="10"/>
  <c r="E23" i="10"/>
  <c r="E531" i="10"/>
  <c r="E515" i="10"/>
  <c r="E499" i="10"/>
  <c r="E483" i="10"/>
  <c r="E467" i="10"/>
  <c r="E451" i="10"/>
  <c r="E435" i="10"/>
  <c r="E419" i="10"/>
  <c r="E403" i="10"/>
  <c r="E387" i="10"/>
  <c r="E371" i="10"/>
  <c r="E355" i="10"/>
  <c r="E339" i="10"/>
  <c r="E323" i="10"/>
  <c r="E307" i="10"/>
  <c r="E291" i="10"/>
  <c r="E275" i="10"/>
  <c r="E259" i="10"/>
  <c r="E243" i="10"/>
  <c r="E227" i="10"/>
  <c r="E211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9" i="10"/>
  <c r="E25" i="10"/>
  <c r="E527" i="10"/>
  <c r="E479" i="10"/>
  <c r="E447" i="10"/>
  <c r="E415" i="10"/>
  <c r="E383" i="10"/>
  <c r="E351" i="10"/>
  <c r="E319" i="10"/>
  <c r="E287" i="10"/>
  <c r="E255" i="10"/>
  <c r="E223" i="10"/>
  <c r="E186" i="10"/>
  <c r="E170" i="10"/>
  <c r="E154" i="10"/>
  <c r="E138" i="10"/>
  <c r="E122" i="10"/>
  <c r="E106" i="10"/>
  <c r="E90" i="10"/>
  <c r="E74" i="10"/>
  <c r="E58" i="10"/>
  <c r="E42" i="10"/>
  <c r="E28" i="10"/>
  <c r="E523" i="10"/>
  <c r="E475" i="10"/>
  <c r="E443" i="10"/>
  <c r="E411" i="10"/>
  <c r="E379" i="10"/>
  <c r="E347" i="10"/>
  <c r="E315" i="10"/>
  <c r="E267" i="10"/>
  <c r="E235" i="10"/>
  <c r="E203" i="10"/>
  <c r="E183" i="10"/>
  <c r="E175" i="10"/>
  <c r="E151" i="10"/>
  <c r="E135" i="10"/>
  <c r="E119" i="10"/>
  <c r="E103" i="10"/>
  <c r="E87" i="10"/>
  <c r="E71" i="10"/>
  <c r="E55" i="10"/>
  <c r="E39" i="10"/>
  <c r="E27" i="10"/>
  <c r="E8" i="10"/>
  <c r="I8" i="10"/>
  <c r="M8" i="10"/>
  <c r="Q8" i="10"/>
  <c r="U8" i="10"/>
  <c r="Y8" i="10"/>
  <c r="AC8" i="10"/>
  <c r="AG8" i="10"/>
  <c r="AK8" i="10"/>
  <c r="AO8" i="10"/>
  <c r="AS8" i="10"/>
  <c r="AW8" i="10"/>
  <c r="BA8" i="10"/>
  <c r="BE8" i="10"/>
  <c r="BI8" i="10"/>
  <c r="BM8" i="10"/>
  <c r="BQ8" i="10"/>
  <c r="BU8" i="10"/>
  <c r="BY8" i="10"/>
  <c r="CC8" i="10"/>
  <c r="CG8" i="10"/>
  <c r="CK8" i="10"/>
  <c r="CO8" i="10"/>
  <c r="CS8" i="10"/>
  <c r="CW8" i="10"/>
  <c r="DA8" i="10"/>
  <c r="DE8" i="10"/>
  <c r="DI8" i="10"/>
  <c r="DM8" i="10"/>
  <c r="DQ8" i="10"/>
  <c r="DU8" i="10"/>
  <c r="DY8" i="10"/>
  <c r="EC8" i="10"/>
  <c r="EG8" i="10"/>
  <c r="EK8" i="10"/>
  <c r="EO8" i="10"/>
  <c r="ES8" i="10"/>
  <c r="EW8" i="10"/>
  <c r="FA8" i="10"/>
  <c r="FE8" i="10"/>
  <c r="FI8" i="10"/>
  <c r="FM8" i="10"/>
  <c r="FQ8" i="10"/>
  <c r="FU8" i="10"/>
  <c r="FY8" i="10"/>
  <c r="GC8" i="10"/>
  <c r="GG8" i="10"/>
  <c r="GK8" i="10"/>
  <c r="GO8" i="10"/>
  <c r="GS8" i="10"/>
  <c r="GW8" i="10"/>
  <c r="HA8" i="10"/>
  <c r="HE8" i="10"/>
  <c r="HI8" i="10"/>
  <c r="HM8" i="10"/>
  <c r="HQ8" i="10"/>
  <c r="HU8" i="10"/>
  <c r="HY8" i="10"/>
  <c r="IC8" i="10"/>
  <c r="IG8" i="10"/>
  <c r="IK8" i="10"/>
  <c r="IO8" i="10"/>
  <c r="IS8" i="10"/>
  <c r="IW8" i="10"/>
  <c r="JA8" i="10"/>
  <c r="JE8" i="10"/>
  <c r="JI8" i="10"/>
  <c r="JM8" i="10"/>
  <c r="JQ8" i="10"/>
  <c r="JU8" i="10"/>
  <c r="JY8" i="10"/>
  <c r="KC8" i="10"/>
  <c r="KG8" i="10"/>
  <c r="KK8" i="10"/>
  <c r="KO8" i="10"/>
  <c r="KS8" i="10"/>
  <c r="KW8" i="10"/>
  <c r="LA8" i="10"/>
  <c r="LE8" i="10"/>
  <c r="LI8" i="10"/>
  <c r="LM8" i="10"/>
  <c r="LQ8" i="10"/>
  <c r="LU8" i="10"/>
  <c r="LY8" i="10"/>
  <c r="MC8" i="10"/>
  <c r="MG8" i="10"/>
  <c r="MK8" i="10"/>
  <c r="MO8" i="10"/>
  <c r="MS8" i="10"/>
  <c r="MW8" i="10"/>
  <c r="NA8" i="10"/>
  <c r="NE8" i="10"/>
  <c r="NI8" i="10"/>
  <c r="NM8" i="10"/>
  <c r="NQ8" i="10"/>
  <c r="NU8" i="10"/>
  <c r="F8" i="10"/>
  <c r="J8" i="10"/>
  <c r="N8" i="10"/>
  <c r="R8" i="10"/>
  <c r="V8" i="10"/>
  <c r="Z8" i="10"/>
  <c r="AD8" i="10"/>
  <c r="AH8" i="10"/>
  <c r="AL8" i="10"/>
  <c r="AP8" i="10"/>
  <c r="AT8" i="10"/>
  <c r="AX8" i="10"/>
  <c r="BB8" i="10"/>
  <c r="BF8" i="10"/>
  <c r="BJ8" i="10"/>
  <c r="BN8" i="10"/>
  <c r="BR8" i="10"/>
  <c r="BV8" i="10"/>
  <c r="BZ8" i="10"/>
  <c r="CD8" i="10"/>
  <c r="CH8" i="10"/>
  <c r="CL8" i="10"/>
  <c r="CP8" i="10"/>
  <c r="CT8" i="10"/>
  <c r="CX8" i="10"/>
  <c r="DB8" i="10"/>
  <c r="DF8" i="10"/>
  <c r="DJ8" i="10"/>
  <c r="DN8" i="10"/>
  <c r="DR8" i="10"/>
  <c r="DV8" i="10"/>
  <c r="DZ8" i="10"/>
  <c r="ED8" i="10"/>
  <c r="EH8" i="10"/>
  <c r="EL8" i="10"/>
  <c r="EP8" i="10"/>
  <c r="ET8" i="10"/>
  <c r="EX8" i="10"/>
  <c r="FB8" i="10"/>
  <c r="FF8" i="10"/>
  <c r="FJ8" i="10"/>
  <c r="FN8" i="10"/>
  <c r="FR8" i="10"/>
  <c r="FV8" i="10"/>
  <c r="FZ8" i="10"/>
  <c r="GD8" i="10"/>
  <c r="GH8" i="10"/>
  <c r="GL8" i="10"/>
  <c r="GP8" i="10"/>
  <c r="GT8" i="10"/>
  <c r="GX8" i="10"/>
  <c r="HB8" i="10"/>
  <c r="HF8" i="10"/>
  <c r="HJ8" i="10"/>
  <c r="HN8" i="10"/>
  <c r="HR8" i="10"/>
  <c r="HV8" i="10"/>
  <c r="HZ8" i="10"/>
  <c r="ID8" i="10"/>
  <c r="IH8" i="10"/>
  <c r="IL8" i="10"/>
  <c r="IP8" i="10"/>
  <c r="IT8" i="10"/>
  <c r="IX8" i="10"/>
  <c r="JB8" i="10"/>
  <c r="JF8" i="10"/>
  <c r="JJ8" i="10"/>
  <c r="JN8" i="10"/>
  <c r="JR8" i="10"/>
  <c r="JV8" i="10"/>
  <c r="JZ8" i="10"/>
  <c r="KD8" i="10"/>
  <c r="KH8" i="10"/>
  <c r="KL8" i="10"/>
  <c r="KP8" i="10"/>
  <c r="KT8" i="10"/>
  <c r="KX8" i="10"/>
  <c r="LB8" i="10"/>
  <c r="LF8" i="10"/>
  <c r="LJ8" i="10"/>
  <c r="LN8" i="10"/>
  <c r="LR8" i="10"/>
  <c r="LV8" i="10"/>
  <c r="LZ8" i="10"/>
  <c r="MD8" i="10"/>
  <c r="MH8" i="10"/>
  <c r="ML8" i="10"/>
  <c r="MP8" i="10"/>
  <c r="MT8" i="10"/>
  <c r="MX8" i="10"/>
  <c r="NB8" i="10"/>
  <c r="NF8" i="10"/>
  <c r="NJ8" i="10"/>
  <c r="NN8" i="10"/>
  <c r="NR8" i="10"/>
  <c r="NV8" i="10"/>
  <c r="NZ8" i="10"/>
  <c r="OD8" i="10"/>
  <c r="OH8" i="10"/>
  <c r="OL8" i="10"/>
  <c r="OP8" i="10"/>
  <c r="OT8" i="10"/>
  <c r="OX8" i="10"/>
  <c r="PB8" i="10"/>
  <c r="PF8" i="10"/>
  <c r="PJ8" i="10"/>
  <c r="PN8" i="10"/>
  <c r="PR8" i="10"/>
  <c r="PV8" i="10"/>
  <c r="PZ8" i="10"/>
  <c r="QD8" i="10"/>
  <c r="QH8" i="10"/>
  <c r="QL8" i="10"/>
  <c r="QP8" i="10"/>
  <c r="QT8" i="10"/>
  <c r="QX8" i="10"/>
  <c r="RB8" i="10"/>
  <c r="RF8" i="10"/>
  <c r="RJ8" i="10"/>
  <c r="RN8" i="10"/>
  <c r="RR8" i="10"/>
  <c r="RV8" i="10"/>
  <c r="RZ8" i="10"/>
  <c r="SD8" i="10"/>
  <c r="SH8" i="10"/>
  <c r="SL8" i="10"/>
  <c r="SP8" i="10"/>
  <c r="G8" i="10"/>
  <c r="K8" i="10"/>
  <c r="O8" i="10"/>
  <c r="S8" i="10"/>
  <c r="W8" i="10"/>
  <c r="AA8" i="10"/>
  <c r="AE8" i="10"/>
  <c r="AI8" i="10"/>
  <c r="AM8" i="10"/>
  <c r="AQ8" i="10"/>
  <c r="AU8" i="10"/>
  <c r="AY8" i="10"/>
  <c r="BC8" i="10"/>
  <c r="BG8" i="10"/>
  <c r="BK8" i="10"/>
  <c r="BO8" i="10"/>
  <c r="BS8" i="10"/>
  <c r="BW8" i="10"/>
  <c r="CA8" i="10"/>
  <c r="CE8" i="10"/>
  <c r="CI8" i="10"/>
  <c r="CM8" i="10"/>
  <c r="CQ8" i="10"/>
  <c r="CU8" i="10"/>
  <c r="CY8" i="10"/>
  <c r="DC8" i="10"/>
  <c r="DG8" i="10"/>
  <c r="DK8" i="10"/>
  <c r="DO8" i="10"/>
  <c r="DS8" i="10"/>
  <c r="DW8" i="10"/>
  <c r="EA8" i="10"/>
  <c r="EE8" i="10"/>
  <c r="EI8" i="10"/>
  <c r="EM8" i="10"/>
  <c r="EQ8" i="10"/>
  <c r="EU8" i="10"/>
  <c r="EY8" i="10"/>
  <c r="FC8" i="10"/>
  <c r="FG8" i="10"/>
  <c r="FK8" i="10"/>
  <c r="FO8" i="10"/>
  <c r="FS8" i="10"/>
  <c r="FW8" i="10"/>
  <c r="GA8" i="10"/>
  <c r="GE8" i="10"/>
  <c r="GI8" i="10"/>
  <c r="GM8" i="10"/>
  <c r="GQ8" i="10"/>
  <c r="GU8" i="10"/>
  <c r="GY8" i="10"/>
  <c r="HC8" i="10"/>
  <c r="HG8" i="10"/>
  <c r="HK8" i="10"/>
  <c r="HO8" i="10"/>
  <c r="HS8" i="10"/>
  <c r="HW8" i="10"/>
  <c r="IA8" i="10"/>
  <c r="IE8" i="10"/>
  <c r="II8" i="10"/>
  <c r="IM8" i="10"/>
  <c r="IQ8" i="10"/>
  <c r="IU8" i="10"/>
  <c r="IY8" i="10"/>
  <c r="JC8" i="10"/>
  <c r="JG8" i="10"/>
  <c r="JK8" i="10"/>
  <c r="JO8" i="10"/>
  <c r="JS8" i="10"/>
  <c r="JW8" i="10"/>
  <c r="KA8" i="10"/>
  <c r="KE8" i="10"/>
  <c r="KI8" i="10"/>
  <c r="KM8" i="10"/>
  <c r="KQ8" i="10"/>
  <c r="KU8" i="10"/>
  <c r="KY8" i="10"/>
  <c r="LC8" i="10"/>
  <c r="LG8" i="10"/>
  <c r="LK8" i="10"/>
  <c r="LO8" i="10"/>
  <c r="LS8" i="10"/>
  <c r="LW8" i="10"/>
  <c r="MA8" i="10"/>
  <c r="ME8" i="10"/>
  <c r="MI8" i="10"/>
  <c r="MM8" i="10"/>
  <c r="MQ8" i="10"/>
  <c r="MU8" i="10"/>
  <c r="MY8" i="10"/>
  <c r="NC8" i="10"/>
  <c r="NG8" i="10"/>
  <c r="NK8" i="10"/>
  <c r="NO8" i="10"/>
  <c r="NS8" i="10"/>
  <c r="NW8" i="10"/>
  <c r="OA8" i="10"/>
  <c r="OE8" i="10"/>
  <c r="OI8" i="10"/>
  <c r="OM8" i="10"/>
  <c r="OQ8" i="10"/>
  <c r="OU8" i="10"/>
  <c r="OY8" i="10"/>
  <c r="PC8" i="10"/>
  <c r="PG8" i="10"/>
  <c r="PK8" i="10"/>
  <c r="PO8" i="10"/>
  <c r="PS8" i="10"/>
  <c r="PW8" i="10"/>
  <c r="QA8" i="10"/>
  <c r="QE8" i="10"/>
  <c r="QI8" i="10"/>
  <c r="H8" i="10"/>
  <c r="X8" i="10"/>
  <c r="AN8" i="10"/>
  <c r="BD8" i="10"/>
  <c r="BT8" i="10"/>
  <c r="CJ8" i="10"/>
  <c r="CZ8" i="10"/>
  <c r="DP8" i="10"/>
  <c r="EF8" i="10"/>
  <c r="EV8" i="10"/>
  <c r="FL8" i="10"/>
  <c r="GB8" i="10"/>
  <c r="GR8" i="10"/>
  <c r="HH8" i="10"/>
  <c r="HX8" i="10"/>
  <c r="IN8" i="10"/>
  <c r="JD8" i="10"/>
  <c r="JT8" i="10"/>
  <c r="KJ8" i="10"/>
  <c r="KZ8" i="10"/>
  <c r="LP8" i="10"/>
  <c r="MF8" i="10"/>
  <c r="MV8" i="10"/>
  <c r="NL8" i="10"/>
  <c r="NY8" i="10"/>
  <c r="OG8" i="10"/>
  <c r="OO8" i="10"/>
  <c r="OW8" i="10"/>
  <c r="PE8" i="10"/>
  <c r="PM8" i="10"/>
  <c r="PU8" i="10"/>
  <c r="QC8" i="10"/>
  <c r="QK8" i="10"/>
  <c r="QQ8" i="10"/>
  <c r="QV8" i="10"/>
  <c r="RA8" i="10"/>
  <c r="RG8" i="10"/>
  <c r="RL8" i="10"/>
  <c r="RQ8" i="10"/>
  <c r="RW8" i="10"/>
  <c r="SB8" i="10"/>
  <c r="SG8" i="10"/>
  <c r="SM8" i="10"/>
  <c r="SR8" i="10"/>
  <c r="SV8" i="10"/>
  <c r="E9" i="10"/>
  <c r="I9" i="10"/>
  <c r="M9" i="10"/>
  <c r="Q9" i="10"/>
  <c r="U9" i="10"/>
  <c r="Y9" i="10"/>
  <c r="AC9" i="10"/>
  <c r="AG9" i="10"/>
  <c r="AK9" i="10"/>
  <c r="AO9" i="10"/>
  <c r="AS9" i="10"/>
  <c r="AW9" i="10"/>
  <c r="BA9" i="10"/>
  <c r="BE9" i="10"/>
  <c r="BI9" i="10"/>
  <c r="BM9" i="10"/>
  <c r="BQ9" i="10"/>
  <c r="BU9" i="10"/>
  <c r="BY9" i="10"/>
  <c r="CC9" i="10"/>
  <c r="CG9" i="10"/>
  <c r="CK9" i="10"/>
  <c r="CO9" i="10"/>
  <c r="CS9" i="10"/>
  <c r="CW9" i="10"/>
  <c r="DA9" i="10"/>
  <c r="DE9" i="10"/>
  <c r="DI9" i="10"/>
  <c r="DM9" i="10"/>
  <c r="DQ9" i="10"/>
  <c r="DU9" i="10"/>
  <c r="DY9" i="10"/>
  <c r="EC9" i="10"/>
  <c r="EG9" i="10"/>
  <c r="EK9" i="10"/>
  <c r="EO9" i="10"/>
  <c r="ES9" i="10"/>
  <c r="EW9" i="10"/>
  <c r="FA9" i="10"/>
  <c r="FE9" i="10"/>
  <c r="FI9" i="10"/>
  <c r="FM9" i="10"/>
  <c r="FQ9" i="10"/>
  <c r="FU9" i="10"/>
  <c r="FY9" i="10"/>
  <c r="GC9" i="10"/>
  <c r="GG9" i="10"/>
  <c r="GK9" i="10"/>
  <c r="GO9" i="10"/>
  <c r="GS9" i="10"/>
  <c r="GW9" i="10"/>
  <c r="HA9" i="10"/>
  <c r="HE9" i="10"/>
  <c r="HI9" i="10"/>
  <c r="HM9" i="10"/>
  <c r="HQ9" i="10"/>
  <c r="HU9" i="10"/>
  <c r="HY9" i="10"/>
  <c r="IC9" i="10"/>
  <c r="IG9" i="10"/>
  <c r="IK9" i="10"/>
  <c r="IO9" i="10"/>
  <c r="IS9" i="10"/>
  <c r="IW9" i="10"/>
  <c r="JA9" i="10"/>
  <c r="JE9" i="10"/>
  <c r="JI9" i="10"/>
  <c r="JM9" i="10"/>
  <c r="JQ9" i="10"/>
  <c r="JU9" i="10"/>
  <c r="JY9" i="10"/>
  <c r="KC9" i="10"/>
  <c r="KG9" i="10"/>
  <c r="KK9" i="10"/>
  <c r="KO9" i="10"/>
  <c r="KS9" i="10"/>
  <c r="KW9" i="10"/>
  <c r="LA9" i="10"/>
  <c r="LE9" i="10"/>
  <c r="LI9" i="10"/>
  <c r="LM9" i="10"/>
  <c r="LQ9" i="10"/>
  <c r="L8" i="10"/>
  <c r="AB8" i="10"/>
  <c r="AR8" i="10"/>
  <c r="BH8" i="10"/>
  <c r="BX8" i="10"/>
  <c r="CN8" i="10"/>
  <c r="DD8" i="10"/>
  <c r="DT8" i="10"/>
  <c r="EJ8" i="10"/>
  <c r="EZ8" i="10"/>
  <c r="FP8" i="10"/>
  <c r="GF8" i="10"/>
  <c r="GV8" i="10"/>
  <c r="HL8" i="10"/>
  <c r="IB8" i="10"/>
  <c r="IR8" i="10"/>
  <c r="JH8" i="10"/>
  <c r="JX8" i="10"/>
  <c r="KN8" i="10"/>
  <c r="LD8" i="10"/>
  <c r="LT8" i="10"/>
  <c r="MJ8" i="10"/>
  <c r="MZ8" i="10"/>
  <c r="NP8" i="10"/>
  <c r="OB8" i="10"/>
  <c r="OJ8" i="10"/>
  <c r="OR8" i="10"/>
  <c r="OZ8" i="10"/>
  <c r="PH8" i="10"/>
  <c r="PP8" i="10"/>
  <c r="PX8" i="10"/>
  <c r="QF8" i="10"/>
  <c r="QM8" i="10"/>
  <c r="QR8" i="10"/>
  <c r="QW8" i="10"/>
  <c r="RC8" i="10"/>
  <c r="RH8" i="10"/>
  <c r="RM8" i="10"/>
  <c r="RS8" i="10"/>
  <c r="RX8" i="10"/>
  <c r="SC8" i="10"/>
  <c r="SI8" i="10"/>
  <c r="SN8" i="10"/>
  <c r="SS8" i="10"/>
  <c r="SW8" i="10"/>
  <c r="F9" i="10"/>
  <c r="J9" i="10"/>
  <c r="N9" i="10"/>
  <c r="R9" i="10"/>
  <c r="V9" i="10"/>
  <c r="Z9" i="10"/>
  <c r="AD9" i="10"/>
  <c r="AH9" i="10"/>
  <c r="AL9" i="10"/>
  <c r="AP9" i="10"/>
  <c r="AT9" i="10"/>
  <c r="AX9" i="10"/>
  <c r="BB9" i="10"/>
  <c r="BF9" i="10"/>
  <c r="BJ9" i="10"/>
  <c r="BN9" i="10"/>
  <c r="BR9" i="10"/>
  <c r="BV9" i="10"/>
  <c r="BZ9" i="10"/>
  <c r="CD9" i="10"/>
  <c r="CH9" i="10"/>
  <c r="CL9" i="10"/>
  <c r="CP9" i="10"/>
  <c r="CT9" i="10"/>
  <c r="CX9" i="10"/>
  <c r="DB9" i="10"/>
  <c r="DF9" i="10"/>
  <c r="DJ9" i="10"/>
  <c r="DN9" i="10"/>
  <c r="DR9" i="10"/>
  <c r="DV9" i="10"/>
  <c r="DZ9" i="10"/>
  <c r="ED9" i="10"/>
  <c r="EH9" i="10"/>
  <c r="EL9" i="10"/>
  <c r="EP9" i="10"/>
  <c r="ET9" i="10"/>
  <c r="EX9" i="10"/>
  <c r="FB9" i="10"/>
  <c r="FF9" i="10"/>
  <c r="FJ9" i="10"/>
  <c r="FN9" i="10"/>
  <c r="FR9" i="10"/>
  <c r="FV9" i="10"/>
  <c r="FZ9" i="10"/>
  <c r="GD9" i="10"/>
  <c r="GH9" i="10"/>
  <c r="GL9" i="10"/>
  <c r="GP9" i="10"/>
  <c r="GT9" i="10"/>
  <c r="GX9" i="10"/>
  <c r="HB9" i="10"/>
  <c r="HF9" i="10"/>
  <c r="HJ9" i="10"/>
  <c r="HN9" i="10"/>
  <c r="HR9" i="10"/>
  <c r="HV9" i="10"/>
  <c r="HZ9" i="10"/>
  <c r="ID9" i="10"/>
  <c r="IH9" i="10"/>
  <c r="IL9" i="10"/>
  <c r="IP9" i="10"/>
  <c r="IT9" i="10"/>
  <c r="IX9" i="10"/>
  <c r="JB9" i="10"/>
  <c r="JF9" i="10"/>
  <c r="JJ9" i="10"/>
  <c r="JN9" i="10"/>
  <c r="JR9" i="10"/>
  <c r="JV9" i="10"/>
  <c r="JZ9" i="10"/>
  <c r="KD9" i="10"/>
  <c r="KH9" i="10"/>
  <c r="KL9" i="10"/>
  <c r="KP9" i="10"/>
  <c r="KT9" i="10"/>
  <c r="KX9" i="10"/>
  <c r="P8" i="10"/>
  <c r="AF8" i="10"/>
  <c r="AV8" i="10"/>
  <c r="BL8" i="10"/>
  <c r="CB8" i="10"/>
  <c r="CR8" i="10"/>
  <c r="DH8" i="10"/>
  <c r="DX8" i="10"/>
  <c r="EN8" i="10"/>
  <c r="FD8" i="10"/>
  <c r="FT8" i="10"/>
  <c r="GJ8" i="10"/>
  <c r="GZ8" i="10"/>
  <c r="HP8" i="10"/>
  <c r="IF8" i="10"/>
  <c r="IV8" i="10"/>
  <c r="JL8" i="10"/>
  <c r="KB8" i="10"/>
  <c r="KR8" i="10"/>
  <c r="LH8" i="10"/>
  <c r="LX8" i="10"/>
  <c r="MN8" i="10"/>
  <c r="ND8" i="10"/>
  <c r="NT8" i="10"/>
  <c r="OC8" i="10"/>
  <c r="OK8" i="10"/>
  <c r="OS8" i="10"/>
  <c r="PA8" i="10"/>
  <c r="PI8" i="10"/>
  <c r="PQ8" i="10"/>
  <c r="PY8" i="10"/>
  <c r="QG8" i="10"/>
  <c r="QN8" i="10"/>
  <c r="QS8" i="10"/>
  <c r="QY8" i="10"/>
  <c r="RD8" i="10"/>
  <c r="RI8" i="10"/>
  <c r="RO8" i="10"/>
  <c r="RT8" i="10"/>
  <c r="RY8" i="10"/>
  <c r="SE8" i="10"/>
  <c r="SJ8" i="10"/>
  <c r="SO8" i="10"/>
  <c r="ST8" i="10"/>
  <c r="SX8" i="10"/>
  <c r="G9" i="10"/>
  <c r="K9" i="10"/>
  <c r="O9" i="10"/>
  <c r="S9" i="10"/>
  <c r="W9" i="10"/>
  <c r="AA9" i="10"/>
  <c r="AE9" i="10"/>
  <c r="AI9" i="10"/>
  <c r="AM9" i="10"/>
  <c r="AQ9" i="10"/>
  <c r="AU9" i="10"/>
  <c r="AY9" i="10"/>
  <c r="BC9" i="10"/>
  <c r="BG9" i="10"/>
  <c r="BK9" i="10"/>
  <c r="BO9" i="10"/>
  <c r="BS9" i="10"/>
  <c r="BW9" i="10"/>
  <c r="CA9" i="10"/>
  <c r="CE9" i="10"/>
  <c r="CI9" i="10"/>
  <c r="CM9" i="10"/>
  <c r="CQ9" i="10"/>
  <c r="CU9" i="10"/>
  <c r="CY9" i="10"/>
  <c r="DC9" i="10"/>
  <c r="DG9" i="10"/>
  <c r="DK9" i="10"/>
  <c r="DO9" i="10"/>
  <c r="DS9" i="10"/>
  <c r="DW9" i="10"/>
  <c r="EA9" i="10"/>
  <c r="EE9" i="10"/>
  <c r="EI9" i="10"/>
  <c r="EM9" i="10"/>
  <c r="EQ9" i="10"/>
  <c r="EU9" i="10"/>
  <c r="EY9" i="10"/>
  <c r="FC9" i="10"/>
  <c r="FG9" i="10"/>
  <c r="FK9" i="10"/>
  <c r="FO9" i="10"/>
  <c r="FS9" i="10"/>
  <c r="FW9" i="10"/>
  <c r="GA9" i="10"/>
  <c r="GE9" i="10"/>
  <c r="GI9" i="10"/>
  <c r="GM9" i="10"/>
  <c r="GQ9" i="10"/>
  <c r="GU9" i="10"/>
  <c r="GY9" i="10"/>
  <c r="HC9" i="10"/>
  <c r="HG9" i="10"/>
  <c r="HK9" i="10"/>
  <c r="HO9" i="10"/>
  <c r="HS9" i="10"/>
  <c r="HW9" i="10"/>
  <c r="IA9" i="10"/>
  <c r="IE9" i="10"/>
  <c r="II9" i="10"/>
  <c r="IM9" i="10"/>
  <c r="IQ9" i="10"/>
  <c r="IU9" i="10"/>
  <c r="IY9" i="10"/>
  <c r="JC9" i="10"/>
  <c r="JG9" i="10"/>
  <c r="JK9" i="10"/>
  <c r="T8" i="10"/>
  <c r="CF8" i="10"/>
  <c r="ER8" i="10"/>
  <c r="HD8" i="10"/>
  <c r="JP8" i="10"/>
  <c r="MB8" i="10"/>
  <c r="OF8" i="10"/>
  <c r="PL8" i="10"/>
  <c r="QO8" i="10"/>
  <c r="RK8" i="10"/>
  <c r="SF8" i="10"/>
  <c r="SY8" i="10"/>
  <c r="T9" i="10"/>
  <c r="AJ9" i="10"/>
  <c r="AZ9" i="10"/>
  <c r="BP9" i="10"/>
  <c r="CF9" i="10"/>
  <c r="CV9" i="10"/>
  <c r="DL9" i="10"/>
  <c r="EB9" i="10"/>
  <c r="ER9" i="10"/>
  <c r="FH9" i="10"/>
  <c r="FX9" i="10"/>
  <c r="GN9" i="10"/>
  <c r="HD9" i="10"/>
  <c r="HT9" i="10"/>
  <c r="IJ9" i="10"/>
  <c r="IZ9" i="10"/>
  <c r="JO9" i="10"/>
  <c r="JW9" i="10"/>
  <c r="KE9" i="10"/>
  <c r="KM9" i="10"/>
  <c r="KU9" i="10"/>
  <c r="LB9" i="10"/>
  <c r="LG9" i="10"/>
  <c r="LL9" i="10"/>
  <c r="LR9" i="10"/>
  <c r="LV9" i="10"/>
  <c r="LZ9" i="10"/>
  <c r="MD9" i="10"/>
  <c r="MH9" i="10"/>
  <c r="ML9" i="10"/>
  <c r="MP9" i="10"/>
  <c r="MT9" i="10"/>
  <c r="MX9" i="10"/>
  <c r="NB9" i="10"/>
  <c r="NF9" i="10"/>
  <c r="NJ9" i="10"/>
  <c r="NN9" i="10"/>
  <c r="NR9" i="10"/>
  <c r="NV9" i="10"/>
  <c r="NZ9" i="10"/>
  <c r="OD9" i="10"/>
  <c r="OH9" i="10"/>
  <c r="OL9" i="10"/>
  <c r="OP9" i="10"/>
  <c r="OT9" i="10"/>
  <c r="OX9" i="10"/>
  <c r="PB9" i="10"/>
  <c r="PF9" i="10"/>
  <c r="PJ9" i="10"/>
  <c r="PN9" i="10"/>
  <c r="PR9" i="10"/>
  <c r="PV9" i="10"/>
  <c r="PZ9" i="10"/>
  <c r="QD9" i="10"/>
  <c r="QH9" i="10"/>
  <c r="QL9" i="10"/>
  <c r="QP9" i="10"/>
  <c r="QT9" i="10"/>
  <c r="QX9" i="10"/>
  <c r="RB9" i="10"/>
  <c r="RF9" i="10"/>
  <c r="RJ9" i="10"/>
  <c r="RN9" i="10"/>
  <c r="RR9" i="10"/>
  <c r="RV9" i="10"/>
  <c r="RZ9" i="10"/>
  <c r="SD9" i="10"/>
  <c r="SH9" i="10"/>
  <c r="SL9" i="10"/>
  <c r="SP9" i="10"/>
  <c r="ST9" i="10"/>
  <c r="SX9" i="10"/>
  <c r="EN9" i="10"/>
  <c r="IV9" i="10"/>
  <c r="KR9" i="10"/>
  <c r="LP9" i="10"/>
  <c r="MC9" i="10"/>
  <c r="MS9" i="10"/>
  <c r="NE9" i="10"/>
  <c r="NQ9" i="10"/>
  <c r="OC9" i="10"/>
  <c r="OS9" i="10"/>
  <c r="PE9" i="10"/>
  <c r="PQ9" i="10"/>
  <c r="QC9" i="10"/>
  <c r="QO9" i="10"/>
  <c r="RE9" i="10"/>
  <c r="RQ9" i="10"/>
  <c r="SC9" i="10"/>
  <c r="AJ8" i="10"/>
  <c r="CV8" i="10"/>
  <c r="FH8" i="10"/>
  <c r="HT8" i="10"/>
  <c r="KF8" i="10"/>
  <c r="MR8" i="10"/>
  <c r="ON8" i="10"/>
  <c r="PT8" i="10"/>
  <c r="QU8" i="10"/>
  <c r="RP8" i="10"/>
  <c r="SK8" i="10"/>
  <c r="H9" i="10"/>
  <c r="X9" i="10"/>
  <c r="AN9" i="10"/>
  <c r="BD9" i="10"/>
  <c r="BT9" i="10"/>
  <c r="CJ9" i="10"/>
  <c r="CZ9" i="10"/>
  <c r="DP9" i="10"/>
  <c r="EF9" i="10"/>
  <c r="EV9" i="10"/>
  <c r="FL9" i="10"/>
  <c r="GB9" i="10"/>
  <c r="GR9" i="10"/>
  <c r="HH9" i="10"/>
  <c r="HX9" i="10"/>
  <c r="IN9" i="10"/>
  <c r="JD9" i="10"/>
  <c r="JP9" i="10"/>
  <c r="JX9" i="10"/>
  <c r="KF9" i="10"/>
  <c r="KN9" i="10"/>
  <c r="KV9" i="10"/>
  <c r="LC9" i="10"/>
  <c r="LH9" i="10"/>
  <c r="LN9" i="10"/>
  <c r="LS9" i="10"/>
  <c r="LW9" i="10"/>
  <c r="MA9" i="10"/>
  <c r="ME9" i="10"/>
  <c r="MI9" i="10"/>
  <c r="MM9" i="10"/>
  <c r="MQ9" i="10"/>
  <c r="MU9" i="10"/>
  <c r="MY9" i="10"/>
  <c r="NC9" i="10"/>
  <c r="NG9" i="10"/>
  <c r="NK9" i="10"/>
  <c r="NO9" i="10"/>
  <c r="NS9" i="10"/>
  <c r="NW9" i="10"/>
  <c r="OA9" i="10"/>
  <c r="OE9" i="10"/>
  <c r="OI9" i="10"/>
  <c r="OM9" i="10"/>
  <c r="OQ9" i="10"/>
  <c r="OU9" i="10"/>
  <c r="OY9" i="10"/>
  <c r="PC9" i="10"/>
  <c r="PG9" i="10"/>
  <c r="PK9" i="10"/>
  <c r="PO9" i="10"/>
  <c r="PS9" i="10"/>
  <c r="PW9" i="10"/>
  <c r="QA9" i="10"/>
  <c r="QE9" i="10"/>
  <c r="QI9" i="10"/>
  <c r="QM9" i="10"/>
  <c r="QQ9" i="10"/>
  <c r="QU9" i="10"/>
  <c r="QY9" i="10"/>
  <c r="RC9" i="10"/>
  <c r="RG9" i="10"/>
  <c r="RK9" i="10"/>
  <c r="RO9" i="10"/>
  <c r="RS9" i="10"/>
  <c r="RW9" i="10"/>
  <c r="SA9" i="10"/>
  <c r="SE9" i="10"/>
  <c r="SI9" i="10"/>
  <c r="SM9" i="10"/>
  <c r="SQ9" i="10"/>
  <c r="SU9" i="10"/>
  <c r="SY9" i="10"/>
  <c r="FD9" i="10"/>
  <c r="JL9" i="10"/>
  <c r="KJ9" i="10"/>
  <c r="LK9" i="10"/>
  <c r="LY9" i="10"/>
  <c r="MO9" i="10"/>
  <c r="NA9" i="10"/>
  <c r="NM9" i="10"/>
  <c r="NY9" i="10"/>
  <c r="OK9" i="10"/>
  <c r="OW9" i="10"/>
  <c r="PM9" i="10"/>
  <c r="PY9" i="10"/>
  <c r="QK9" i="10"/>
  <c r="QW9" i="10"/>
  <c r="RI9" i="10"/>
  <c r="RY9" i="10"/>
  <c r="AZ8" i="10"/>
  <c r="DL8" i="10"/>
  <c r="FX8" i="10"/>
  <c r="IJ8" i="10"/>
  <c r="KV8" i="10"/>
  <c r="NH8" i="10"/>
  <c r="OV8" i="10"/>
  <c r="QB8" i="10"/>
  <c r="QZ8" i="10"/>
  <c r="RU8" i="10"/>
  <c r="SQ8" i="10"/>
  <c r="L9" i="10"/>
  <c r="AB9" i="10"/>
  <c r="AR9" i="10"/>
  <c r="BH9" i="10"/>
  <c r="BX9" i="10"/>
  <c r="CN9" i="10"/>
  <c r="DD9" i="10"/>
  <c r="DT9" i="10"/>
  <c r="EJ9" i="10"/>
  <c r="EZ9" i="10"/>
  <c r="FP9" i="10"/>
  <c r="GF9" i="10"/>
  <c r="GV9" i="10"/>
  <c r="HL9" i="10"/>
  <c r="IB9" i="10"/>
  <c r="IR9" i="10"/>
  <c r="JH9" i="10"/>
  <c r="JS9" i="10"/>
  <c r="KA9" i="10"/>
  <c r="KI9" i="10"/>
  <c r="KQ9" i="10"/>
  <c r="KY9" i="10"/>
  <c r="LD9" i="10"/>
  <c r="LJ9" i="10"/>
  <c r="LO9" i="10"/>
  <c r="LT9" i="10"/>
  <c r="LX9" i="10"/>
  <c r="MB9" i="10"/>
  <c r="MF9" i="10"/>
  <c r="MJ9" i="10"/>
  <c r="MN9" i="10"/>
  <c r="MR9" i="10"/>
  <c r="MV9" i="10"/>
  <c r="MZ9" i="10"/>
  <c r="ND9" i="10"/>
  <c r="NH9" i="10"/>
  <c r="NL9" i="10"/>
  <c r="NP9" i="10"/>
  <c r="NT9" i="10"/>
  <c r="NX9" i="10"/>
  <c r="OB9" i="10"/>
  <c r="OF9" i="10"/>
  <c r="OJ9" i="10"/>
  <c r="ON9" i="10"/>
  <c r="OR9" i="10"/>
  <c r="OV9" i="10"/>
  <c r="OZ9" i="10"/>
  <c r="PD9" i="10"/>
  <c r="PH9" i="10"/>
  <c r="PL9" i="10"/>
  <c r="PP9" i="10"/>
  <c r="PT9" i="10"/>
  <c r="PX9" i="10"/>
  <c r="QB9" i="10"/>
  <c r="QF9" i="10"/>
  <c r="QJ9" i="10"/>
  <c r="QN9" i="10"/>
  <c r="QR9" i="10"/>
  <c r="QV9" i="10"/>
  <c r="QZ9" i="10"/>
  <c r="RD9" i="10"/>
  <c r="RH9" i="10"/>
  <c r="RL9" i="10"/>
  <c r="RP9" i="10"/>
  <c r="RT9" i="10"/>
  <c r="RX9" i="10"/>
  <c r="SB9" i="10"/>
  <c r="SF9" i="10"/>
  <c r="SJ9" i="10"/>
  <c r="SN9" i="10"/>
  <c r="SR9" i="10"/>
  <c r="SV9" i="10"/>
  <c r="BP8" i="10"/>
  <c r="EB8" i="10"/>
  <c r="GN8" i="10"/>
  <c r="IZ8" i="10"/>
  <c r="LL8" i="10"/>
  <c r="NX8" i="10"/>
  <c r="PD8" i="10"/>
  <c r="QJ8" i="10"/>
  <c r="RE8" i="10"/>
  <c r="SA8" i="10"/>
  <c r="SU8" i="10"/>
  <c r="P9" i="10"/>
  <c r="AF9" i="10"/>
  <c r="AV9" i="10"/>
  <c r="BL9" i="10"/>
  <c r="CB9" i="10"/>
  <c r="CR9" i="10"/>
  <c r="DH9" i="10"/>
  <c r="DX9" i="10"/>
  <c r="FT9" i="10"/>
  <c r="GJ9" i="10"/>
  <c r="GZ9" i="10"/>
  <c r="HP9" i="10"/>
  <c r="IF9" i="10"/>
  <c r="JT9" i="10"/>
  <c r="KB9" i="10"/>
  <c r="KZ9" i="10"/>
  <c r="LF9" i="10"/>
  <c r="LU9" i="10"/>
  <c r="MG9" i="10"/>
  <c r="MK9" i="10"/>
  <c r="MW9" i="10"/>
  <c r="NI9" i="10"/>
  <c r="NU9" i="10"/>
  <c r="OG9" i="10"/>
  <c r="OO9" i="10"/>
  <c r="PA9" i="10"/>
  <c r="PI9" i="10"/>
  <c r="PU9" i="10"/>
  <c r="QG9" i="10"/>
  <c r="QS9" i="10"/>
  <c r="RA9" i="10"/>
  <c r="RM9" i="10"/>
  <c r="RU9" i="10"/>
  <c r="SG9" i="10"/>
  <c r="SW9" i="10"/>
  <c r="SK9" i="10"/>
  <c r="SO9" i="10"/>
  <c r="SS9" i="10"/>
  <c r="D9" i="10"/>
  <c r="D8" i="10"/>
  <c r="C9" i="10"/>
  <c r="C8" i="10"/>
  <c r="E125" i="11"/>
  <c r="E121" i="11"/>
  <c r="E117" i="11"/>
  <c r="E113" i="11"/>
  <c r="E109" i="11"/>
  <c r="E105" i="11"/>
  <c r="E101" i="11"/>
  <c r="E97" i="11"/>
  <c r="E93" i="11"/>
  <c r="E89" i="11"/>
  <c r="E85" i="11"/>
  <c r="E81" i="11"/>
  <c r="E77" i="11"/>
  <c r="E119" i="11"/>
  <c r="E115" i="11"/>
  <c r="E107" i="11"/>
  <c r="E99" i="11"/>
  <c r="E91" i="11"/>
  <c r="E83" i="11"/>
  <c r="E75" i="11"/>
  <c r="E118" i="11"/>
  <c r="E114" i="11"/>
  <c r="E106" i="11"/>
  <c r="E98" i="11"/>
  <c r="E94" i="11"/>
  <c r="E86" i="11"/>
  <c r="E78" i="11"/>
  <c r="E124" i="11"/>
  <c r="E120" i="11"/>
  <c r="E116" i="11"/>
  <c r="E112" i="11"/>
  <c r="E108" i="11"/>
  <c r="E104" i="11"/>
  <c r="E100" i="11"/>
  <c r="E96" i="11"/>
  <c r="E92" i="11"/>
  <c r="E88" i="11"/>
  <c r="E84" i="11"/>
  <c r="E80" i="11"/>
  <c r="E76" i="11"/>
  <c r="E123" i="11"/>
  <c r="E111" i="11"/>
  <c r="E103" i="11"/>
  <c r="E95" i="11"/>
  <c r="E87" i="11"/>
  <c r="E79" i="11"/>
  <c r="E122" i="11"/>
  <c r="E110" i="11"/>
  <c r="E102" i="11"/>
  <c r="E90" i="11"/>
  <c r="E82" i="11"/>
  <c r="E74" i="11"/>
  <c r="E73" i="11"/>
  <c r="E69" i="11"/>
  <c r="E65" i="11"/>
  <c r="E61" i="11"/>
  <c r="E57" i="11"/>
  <c r="E53" i="11"/>
  <c r="E49" i="11"/>
  <c r="E45" i="11"/>
  <c r="E41" i="11"/>
  <c r="E37" i="11"/>
  <c r="E33" i="11"/>
  <c r="E29" i="11"/>
  <c r="E25" i="11"/>
  <c r="E71" i="11"/>
  <c r="E67" i="11"/>
  <c r="E63" i="11"/>
  <c r="E59" i="11"/>
  <c r="E55" i="11"/>
  <c r="E51" i="11"/>
  <c r="E47" i="11"/>
  <c r="E43" i="11"/>
  <c r="E39" i="11"/>
  <c r="E35" i="11"/>
  <c r="E31" i="11"/>
  <c r="E27" i="11"/>
  <c r="E23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8" i="11"/>
  <c r="I8" i="11"/>
  <c r="M8" i="11"/>
  <c r="Q8" i="11"/>
  <c r="U8" i="11"/>
  <c r="Y8" i="11"/>
  <c r="AC8" i="11"/>
  <c r="AG8" i="11"/>
  <c r="AK8" i="11"/>
  <c r="AO8" i="11"/>
  <c r="AS8" i="11"/>
  <c r="AW8" i="11"/>
  <c r="BA8" i="11"/>
  <c r="G9" i="11"/>
  <c r="K9" i="11"/>
  <c r="O9" i="11"/>
  <c r="S9" i="11"/>
  <c r="W9" i="11"/>
  <c r="AA9" i="11"/>
  <c r="AE9" i="11"/>
  <c r="AI9" i="11"/>
  <c r="AM9" i="11"/>
  <c r="AQ9" i="11"/>
  <c r="AU9" i="11"/>
  <c r="AY9" i="11"/>
  <c r="L8" i="11"/>
  <c r="X8" i="11"/>
  <c r="AJ8" i="11"/>
  <c r="AV8" i="11"/>
  <c r="J9" i="11"/>
  <c r="V9" i="11"/>
  <c r="AH9" i="11"/>
  <c r="AT9" i="11"/>
  <c r="F8" i="11"/>
  <c r="J8" i="11"/>
  <c r="N8" i="11"/>
  <c r="R8" i="11"/>
  <c r="V8" i="11"/>
  <c r="Z8" i="11"/>
  <c r="AD8" i="11"/>
  <c r="AH8" i="11"/>
  <c r="AL8" i="11"/>
  <c r="AP8" i="11"/>
  <c r="AT8" i="11"/>
  <c r="AX8" i="11"/>
  <c r="BB8" i="11"/>
  <c r="H9" i="11"/>
  <c r="L9" i="11"/>
  <c r="P9" i="11"/>
  <c r="T9" i="11"/>
  <c r="X9" i="11"/>
  <c r="AB9" i="11"/>
  <c r="AF9" i="11"/>
  <c r="AJ9" i="11"/>
  <c r="AN9" i="11"/>
  <c r="AR9" i="11"/>
  <c r="AV9" i="11"/>
  <c r="AZ9" i="11"/>
  <c r="P8" i="11"/>
  <c r="T8" i="11"/>
  <c r="AF8" i="11"/>
  <c r="AR8" i="11"/>
  <c r="N9" i="11"/>
  <c r="Z9" i="11"/>
  <c r="AL9" i="11"/>
  <c r="AX9" i="11"/>
  <c r="G8" i="11"/>
  <c r="K8" i="11"/>
  <c r="O8" i="11"/>
  <c r="S8" i="11"/>
  <c r="W8" i="11"/>
  <c r="AA8" i="11"/>
  <c r="AE8" i="11"/>
  <c r="AI8" i="11"/>
  <c r="AM8" i="11"/>
  <c r="AQ8" i="11"/>
  <c r="AU8" i="11"/>
  <c r="AY8" i="11"/>
  <c r="E9" i="11"/>
  <c r="I9" i="11"/>
  <c r="M9" i="11"/>
  <c r="Q9" i="11"/>
  <c r="U9" i="11"/>
  <c r="Y9" i="11"/>
  <c r="AC9" i="11"/>
  <c r="AG9" i="11"/>
  <c r="AK9" i="11"/>
  <c r="AO9" i="11"/>
  <c r="AS9" i="11"/>
  <c r="AW9" i="11"/>
  <c r="BA9" i="11"/>
  <c r="H8" i="11"/>
  <c r="AB8" i="11"/>
  <c r="AN8" i="11"/>
  <c r="AZ8" i="11"/>
  <c r="F9" i="11"/>
  <c r="R9" i="11"/>
  <c r="AD9" i="11"/>
  <c r="AP9" i="11"/>
  <c r="BB9" i="11"/>
  <c r="D9" i="11"/>
  <c r="D8" i="11"/>
  <c r="C9" i="11"/>
  <c r="C8" i="11"/>
  <c r="E108" i="6"/>
  <c r="E104" i="6"/>
  <c r="E100" i="6"/>
  <c r="E96" i="6"/>
  <c r="E92" i="6"/>
  <c r="E88" i="6"/>
  <c r="E84" i="6"/>
  <c r="E80" i="6"/>
  <c r="E76" i="6"/>
  <c r="E72" i="6"/>
  <c r="E68" i="6"/>
  <c r="E64" i="6"/>
  <c r="E101" i="6"/>
  <c r="E89" i="6"/>
  <c r="E77" i="6"/>
  <c r="E65" i="6"/>
  <c r="E107" i="6"/>
  <c r="E103" i="6"/>
  <c r="E99" i="6"/>
  <c r="E95" i="6"/>
  <c r="E91" i="6"/>
  <c r="E87" i="6"/>
  <c r="E83" i="6"/>
  <c r="E79" i="6"/>
  <c r="E75" i="6"/>
  <c r="E71" i="6"/>
  <c r="E67" i="6"/>
  <c r="E63" i="6"/>
  <c r="E105" i="6"/>
  <c r="E93" i="6"/>
  <c r="E81" i="6"/>
  <c r="E69" i="6"/>
  <c r="E106" i="6"/>
  <c r="E102" i="6"/>
  <c r="E98" i="6"/>
  <c r="E94" i="6"/>
  <c r="E90" i="6"/>
  <c r="E86" i="6"/>
  <c r="E82" i="6"/>
  <c r="E78" i="6"/>
  <c r="E74" i="6"/>
  <c r="E70" i="6"/>
  <c r="E66" i="6"/>
  <c r="E62" i="6"/>
  <c r="E97" i="6"/>
  <c r="E85" i="6"/>
  <c r="E73" i="6"/>
  <c r="E61" i="6"/>
  <c r="E57" i="6"/>
  <c r="E53" i="6"/>
  <c r="E49" i="6"/>
  <c r="E45" i="6"/>
  <c r="E41" i="6"/>
  <c r="E37" i="6"/>
  <c r="E33" i="6"/>
  <c r="E29" i="6"/>
  <c r="E25" i="6"/>
  <c r="E21" i="6"/>
  <c r="E17" i="6"/>
  <c r="E54" i="6"/>
  <c r="E46" i="6"/>
  <c r="E38" i="6"/>
  <c r="E22" i="6"/>
  <c r="E60" i="6"/>
  <c r="E56" i="6"/>
  <c r="E52" i="6"/>
  <c r="E48" i="6"/>
  <c r="E44" i="6"/>
  <c r="E40" i="6"/>
  <c r="E36" i="6"/>
  <c r="E32" i="6"/>
  <c r="E28" i="6"/>
  <c r="E24" i="6"/>
  <c r="E20" i="6"/>
  <c r="E16" i="6"/>
  <c r="E50" i="6"/>
  <c r="E30" i="6"/>
  <c r="E18" i="6"/>
  <c r="E59" i="6"/>
  <c r="E55" i="6"/>
  <c r="E51" i="6"/>
  <c r="E47" i="6"/>
  <c r="E43" i="6"/>
  <c r="E39" i="6"/>
  <c r="E35" i="6"/>
  <c r="E31" i="6"/>
  <c r="E27" i="6"/>
  <c r="E23" i="6"/>
  <c r="E19" i="6"/>
  <c r="E15" i="6"/>
  <c r="E58" i="6"/>
  <c r="E42" i="6"/>
  <c r="E34" i="6"/>
  <c r="E26" i="6"/>
  <c r="E8" i="6"/>
  <c r="I8" i="6"/>
  <c r="M8" i="6"/>
  <c r="Q8" i="6"/>
  <c r="U8" i="6"/>
  <c r="Y8" i="6"/>
  <c r="AC8" i="6"/>
  <c r="AG8" i="6"/>
  <c r="AK8" i="6"/>
  <c r="AO8" i="6"/>
  <c r="AS8" i="6"/>
  <c r="AW8" i="6"/>
  <c r="H9" i="6"/>
  <c r="L9" i="6"/>
  <c r="P9" i="6"/>
  <c r="T9" i="6"/>
  <c r="X9" i="6"/>
  <c r="AB9" i="6"/>
  <c r="AF9" i="6"/>
  <c r="AJ9" i="6"/>
  <c r="AN9" i="6"/>
  <c r="AR9" i="6"/>
  <c r="AV9" i="6"/>
  <c r="G8" i="6"/>
  <c r="S8" i="6"/>
  <c r="AA8" i="6"/>
  <c r="AI8" i="6"/>
  <c r="AQ8" i="6"/>
  <c r="AU8" i="6"/>
  <c r="J9" i="6"/>
  <c r="R9" i="6"/>
  <c r="Z9" i="6"/>
  <c r="AH9" i="6"/>
  <c r="AP9" i="6"/>
  <c r="L8" i="6"/>
  <c r="T8" i="6"/>
  <c r="AB8" i="6"/>
  <c r="AJ8" i="6"/>
  <c r="AR8" i="6"/>
  <c r="AV8" i="6"/>
  <c r="K9" i="6"/>
  <c r="S9" i="6"/>
  <c r="AA9" i="6"/>
  <c r="AI9" i="6"/>
  <c r="AU9" i="6"/>
  <c r="F8" i="6"/>
  <c r="J8" i="6"/>
  <c r="N8" i="6"/>
  <c r="R8" i="6"/>
  <c r="V8" i="6"/>
  <c r="Z8" i="6"/>
  <c r="AD8" i="6"/>
  <c r="AH8" i="6"/>
  <c r="AL8" i="6"/>
  <c r="AP8" i="6"/>
  <c r="AT8" i="6"/>
  <c r="E9" i="6"/>
  <c r="I9" i="6"/>
  <c r="M9" i="6"/>
  <c r="Q9" i="6"/>
  <c r="U9" i="6"/>
  <c r="Y9" i="6"/>
  <c r="AC9" i="6"/>
  <c r="AG9" i="6"/>
  <c r="AK9" i="6"/>
  <c r="AO9" i="6"/>
  <c r="AS9" i="6"/>
  <c r="AW9" i="6"/>
  <c r="K8" i="6"/>
  <c r="O8" i="6"/>
  <c r="W8" i="6"/>
  <c r="AE8" i="6"/>
  <c r="AM8" i="6"/>
  <c r="F9" i="6"/>
  <c r="N9" i="6"/>
  <c r="V9" i="6"/>
  <c r="AD9" i="6"/>
  <c r="AL9" i="6"/>
  <c r="AT9" i="6"/>
  <c r="H8" i="6"/>
  <c r="P8" i="6"/>
  <c r="X8" i="6"/>
  <c r="AF8" i="6"/>
  <c r="AN8" i="6"/>
  <c r="G9" i="6"/>
  <c r="O9" i="6"/>
  <c r="W9" i="6"/>
  <c r="AE9" i="6"/>
  <c r="AM9" i="6"/>
  <c r="AQ9" i="6"/>
  <c r="D9" i="6"/>
  <c r="D8" i="6"/>
  <c r="C9" i="6"/>
  <c r="C8" i="6"/>
  <c r="F138" i="4"/>
  <c r="F86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142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71" i="4"/>
  <c r="F55" i="4"/>
  <c r="F51" i="4"/>
  <c r="F35" i="4"/>
  <c r="F31" i="4"/>
  <c r="F15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67" i="4"/>
  <c r="F59" i="4"/>
  <c r="F47" i="4"/>
  <c r="F39" i="4"/>
  <c r="F23" i="4"/>
  <c r="F19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75" i="4"/>
  <c r="F63" i="4"/>
  <c r="F43" i="4"/>
  <c r="F27" i="4"/>
  <c r="E8" i="4"/>
  <c r="I8" i="4"/>
  <c r="M8" i="4"/>
  <c r="Q8" i="4"/>
  <c r="U8" i="4"/>
  <c r="Y8" i="4"/>
  <c r="AC8" i="4"/>
  <c r="AG8" i="4"/>
  <c r="AK8" i="4"/>
  <c r="AO8" i="4"/>
  <c r="AS8" i="4"/>
  <c r="AW8" i="4"/>
  <c r="BA8" i="4"/>
  <c r="BE8" i="4"/>
  <c r="BI8" i="4"/>
  <c r="BM8" i="4"/>
  <c r="F9" i="4"/>
  <c r="J9" i="4"/>
  <c r="N9" i="4"/>
  <c r="R9" i="4"/>
  <c r="V9" i="4"/>
  <c r="Z9" i="4"/>
  <c r="AD9" i="4"/>
  <c r="AH9" i="4"/>
  <c r="AL9" i="4"/>
  <c r="AP9" i="4"/>
  <c r="AT9" i="4"/>
  <c r="AX9" i="4"/>
  <c r="BB9" i="4"/>
  <c r="BF9" i="4"/>
  <c r="BJ9" i="4"/>
  <c r="BN9" i="4"/>
  <c r="Z8" i="4"/>
  <c r="AL8" i="4"/>
  <c r="AT8" i="4"/>
  <c r="BB8" i="4"/>
  <c r="BJ8" i="4"/>
  <c r="G9" i="4"/>
  <c r="O9" i="4"/>
  <c r="W9" i="4"/>
  <c r="AE9" i="4"/>
  <c r="AM9" i="4"/>
  <c r="AY9" i="4"/>
  <c r="BK9" i="4"/>
  <c r="F8" i="4"/>
  <c r="J8" i="4"/>
  <c r="N8" i="4"/>
  <c r="R8" i="4"/>
  <c r="V8" i="4"/>
  <c r="AD8" i="4"/>
  <c r="AH8" i="4"/>
  <c r="AP8" i="4"/>
  <c r="AX8" i="4"/>
  <c r="BF8" i="4"/>
  <c r="BN8" i="4"/>
  <c r="K9" i="4"/>
  <c r="S9" i="4"/>
  <c r="AA9" i="4"/>
  <c r="AI9" i="4"/>
  <c r="AQ9" i="4"/>
  <c r="BC9" i="4"/>
  <c r="G8" i="4"/>
  <c r="K8" i="4"/>
  <c r="O8" i="4"/>
  <c r="S8" i="4"/>
  <c r="W8" i="4"/>
  <c r="AA8" i="4"/>
  <c r="AE8" i="4"/>
  <c r="AI8" i="4"/>
  <c r="AM8" i="4"/>
  <c r="AQ8" i="4"/>
  <c r="AU8" i="4"/>
  <c r="AY8" i="4"/>
  <c r="BC8" i="4"/>
  <c r="BG8" i="4"/>
  <c r="BK8" i="4"/>
  <c r="BO8" i="4"/>
  <c r="H9" i="4"/>
  <c r="L9" i="4"/>
  <c r="P9" i="4"/>
  <c r="T9" i="4"/>
  <c r="X9" i="4"/>
  <c r="AB9" i="4"/>
  <c r="AF9" i="4"/>
  <c r="AJ9" i="4"/>
  <c r="AN9" i="4"/>
  <c r="AR9" i="4"/>
  <c r="AV9" i="4"/>
  <c r="AZ9" i="4"/>
  <c r="BD9" i="4"/>
  <c r="BH9" i="4"/>
  <c r="BL9" i="4"/>
  <c r="H8" i="4"/>
  <c r="L8" i="4"/>
  <c r="P8" i="4"/>
  <c r="T8" i="4"/>
  <c r="X8" i="4"/>
  <c r="AB8" i="4"/>
  <c r="AF8" i="4"/>
  <c r="AJ8" i="4"/>
  <c r="AN8" i="4"/>
  <c r="AR8" i="4"/>
  <c r="AV8" i="4"/>
  <c r="AZ8" i="4"/>
  <c r="BD8" i="4"/>
  <c r="BH8" i="4"/>
  <c r="BL8" i="4"/>
  <c r="E9" i="4"/>
  <c r="I9" i="4"/>
  <c r="M9" i="4"/>
  <c r="Q9" i="4"/>
  <c r="U9" i="4"/>
  <c r="Y9" i="4"/>
  <c r="AC9" i="4"/>
  <c r="AG9" i="4"/>
  <c r="AK9" i="4"/>
  <c r="AO9" i="4"/>
  <c r="AS9" i="4"/>
  <c r="AW9" i="4"/>
  <c r="BA9" i="4"/>
  <c r="BE9" i="4"/>
  <c r="BI9" i="4"/>
  <c r="BM9" i="4"/>
  <c r="AU9" i="4"/>
  <c r="BG9" i="4"/>
  <c r="BO9" i="4"/>
  <c r="D9" i="4"/>
  <c r="D8" i="4"/>
  <c r="C8" i="4"/>
  <c r="C9" i="4"/>
  <c r="E9" i="3"/>
  <c r="E12" i="3" s="1"/>
  <c r="I9" i="3"/>
  <c r="I12" i="3" s="1"/>
  <c r="M9" i="3"/>
  <c r="M12" i="3" s="1"/>
  <c r="Q9" i="3"/>
  <c r="Q12" i="3" s="1"/>
  <c r="F10" i="3"/>
  <c r="F13" i="3" s="1"/>
  <c r="J10" i="3"/>
  <c r="J13" i="3" s="1"/>
  <c r="N10" i="3"/>
  <c r="N13" i="3" s="1"/>
  <c r="R10" i="3"/>
  <c r="R13" i="3" s="1"/>
  <c r="K10" i="3"/>
  <c r="K13" i="3" s="1"/>
  <c r="S10" i="3"/>
  <c r="S13" i="3" s="1"/>
  <c r="M10" i="3"/>
  <c r="M13" i="3" s="1"/>
  <c r="F9" i="3"/>
  <c r="F12" i="3" s="1"/>
  <c r="J9" i="3"/>
  <c r="J12" i="3" s="1"/>
  <c r="N9" i="3"/>
  <c r="N12" i="3" s="1"/>
  <c r="R9" i="3"/>
  <c r="R12" i="3" s="1"/>
  <c r="G10" i="3"/>
  <c r="G13" i="3" s="1"/>
  <c r="O10" i="3"/>
  <c r="O13" i="3" s="1"/>
  <c r="Q10" i="3"/>
  <c r="Q13" i="3" s="1"/>
  <c r="G9" i="3"/>
  <c r="G12" i="3" s="1"/>
  <c r="K9" i="3"/>
  <c r="K12" i="3" s="1"/>
  <c r="O9" i="3"/>
  <c r="O12" i="3" s="1"/>
  <c r="S9" i="3"/>
  <c r="S12" i="3" s="1"/>
  <c r="H10" i="3"/>
  <c r="H13" i="3" s="1"/>
  <c r="L10" i="3"/>
  <c r="L13" i="3" s="1"/>
  <c r="P10" i="3"/>
  <c r="P13" i="3" s="1"/>
  <c r="H9" i="3"/>
  <c r="H12" i="3" s="1"/>
  <c r="L9" i="3"/>
  <c r="L12" i="3" s="1"/>
  <c r="P9" i="3"/>
  <c r="P12" i="3" s="1"/>
  <c r="E10" i="3"/>
  <c r="E13" i="3" s="1"/>
  <c r="I10" i="3"/>
  <c r="I13" i="3" s="1"/>
  <c r="D10" i="3"/>
  <c r="D13" i="3" s="1"/>
  <c r="D9" i="3"/>
  <c r="D12" i="3" s="1"/>
  <c r="C10" i="3"/>
  <c r="C13" i="3" s="1"/>
  <c r="C9" i="3"/>
  <c r="C12" i="3" s="1"/>
  <c r="X40" i="3" l="1"/>
  <c r="L4" i="1" s="1"/>
</calcChain>
</file>

<file path=xl/sharedStrings.xml><?xml version="1.0" encoding="utf-8"?>
<sst xmlns="http://schemas.openxmlformats.org/spreadsheetml/2006/main" count="277" uniqueCount="56">
  <si>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</si>
  <si>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</si>
  <si>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</si>
  <si>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</si>
  <si>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</si>
  <si>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</si>
  <si>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</si>
  <si>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</si>
  <si>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</si>
  <si>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Row Labels</t>
  </si>
  <si>
    <t>Grand Total</t>
  </si>
  <si>
    <t>Column Labels</t>
  </si>
  <si>
    <t>Count of Outcome</t>
  </si>
  <si>
    <t>Children</t>
  </si>
  <si>
    <t>Non-Diabetic</t>
  </si>
  <si>
    <t>Diabetic</t>
  </si>
  <si>
    <t>Expected</t>
  </si>
  <si>
    <t>Observed</t>
  </si>
  <si>
    <t>(O-E)^2/E</t>
  </si>
  <si>
    <t>Chi Square Critical Value</t>
  </si>
  <si>
    <t>p=0.05</t>
  </si>
  <si>
    <t>df = 16</t>
  </si>
  <si>
    <t>Dia or Non Diabetic</t>
  </si>
  <si>
    <t>Count</t>
  </si>
  <si>
    <t>O</t>
  </si>
  <si>
    <t>E</t>
  </si>
  <si>
    <t>BP</t>
  </si>
  <si>
    <t>ChiSquare</t>
  </si>
  <si>
    <t>df</t>
  </si>
  <si>
    <t>pval</t>
  </si>
  <si>
    <t>Threshold Chi</t>
  </si>
  <si>
    <t>y = x^2</t>
  </si>
  <si>
    <t>y = 2x + 3</t>
  </si>
  <si>
    <t>x</t>
  </si>
  <si>
    <t>y</t>
  </si>
  <si>
    <t>y = sin x</t>
  </si>
  <si>
    <t>Random</t>
  </si>
  <si>
    <t>x1</t>
  </si>
  <si>
    <t>x2</t>
  </si>
  <si>
    <t>x3</t>
  </si>
  <si>
    <t>x4</t>
  </si>
  <si>
    <t>Verbal</t>
  </si>
  <si>
    <t>Math</t>
  </si>
  <si>
    <t>Spatial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</si>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</sst>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644954745374" createdVersion="6" refreshedVersion="6" minRefreshableVersion="3" recordCount="768" xr:uid="{062E7961-34FB-4ECB-A27F-EDD21B6DA91B}">
  <cacheSource type="worksheet">
    <worksheetSource ref="A1:B769" sheet="Sheet2"/>
  </cacheSource>
  <cacheFields count="2"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681494560187" createdVersion="6" refreshedVersion="6" minRefreshableVersion="3" recordCount="111" xr:uid="{AE7370D3-7F5A-4296-A941-4FB580E4EA2F}">
  <cacheSource type="worksheet">
    <worksheetSource ref="A14:B125" sheet="Glucose"/>
  </cacheSource>
  <cacheFields count="2">
    <cacheField name="Glucose" numFmtId="0">
      <sharedItems containsSemiMixedTypes="0" containsString="0" containsNumber="1" containsInteger="1" minValue="57" maxValue="198" count="64">
        <n v="137"/>
        <n v="118"/>
        <n v="180"/>
        <n v="100"/>
        <n v="146"/>
        <n v="105"/>
        <n v="109"/>
        <n v="131"/>
        <n v="101"/>
        <n v="125"/>
        <n v="95"/>
        <n v="162"/>
        <n v="113"/>
        <n v="93"/>
        <n v="129"/>
        <n v="102"/>
        <n v="114"/>
        <n v="119"/>
        <n v="108"/>
        <n v="147"/>
        <n v="140"/>
        <n v="177"/>
        <n v="117"/>
        <n v="179"/>
        <n v="104"/>
        <n v="165"/>
        <n v="86"/>
        <n v="138"/>
        <n v="78"/>
        <n v="107"/>
        <n v="161"/>
        <n v="126"/>
        <n v="167"/>
        <n v="128"/>
        <n v="106"/>
        <n v="124"/>
        <n v="84"/>
        <n v="98"/>
        <n v="94"/>
        <n v="135"/>
        <n v="141"/>
        <n v="189"/>
        <n v="120"/>
        <n v="91"/>
        <n v="74"/>
        <n v="97"/>
        <n v="123"/>
        <n v="145"/>
        <n v="173"/>
        <n v="139"/>
        <n v="111"/>
        <n v="57"/>
        <n v="127"/>
        <n v="198"/>
        <n v="121"/>
        <n v="151"/>
        <n v="73"/>
        <n v="188"/>
        <n v="67"/>
        <n v="152"/>
        <n v="132"/>
        <n v="99"/>
        <n v="134"/>
        <n v="181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0707152778" createdVersion="6" refreshedVersion="6" minRefreshableVersion="3" recordCount="768" xr:uid="{95D25730-A818-4533-8678-98BFE07DD34B}">
  <cacheSource type="worksheet">
    <worksheetSource ref="A14:B782" sheet="BloodPressure"/>
  </cacheSource>
  <cacheFields count="2">
    <cacheField name="BloodPressure" numFmtId="0">
      <sharedItems containsSemiMixedTypes="0" containsString="0" containsNumber="1" containsInteger="1" minValue="0" maxValue="122" count="47">
        <n v="72"/>
        <n v="66"/>
        <n v="64"/>
        <n v="40"/>
        <n v="74"/>
        <n v="50"/>
        <n v="0"/>
        <n v="70"/>
        <n v="96"/>
        <n v="92"/>
        <n v="80"/>
        <n v="60"/>
        <n v="84"/>
        <n v="30"/>
        <n v="88"/>
        <n v="90"/>
        <n v="94"/>
        <n v="76"/>
        <n v="82"/>
        <n v="75"/>
        <n v="58"/>
        <n v="78"/>
        <n v="68"/>
        <n v="110"/>
        <n v="56"/>
        <n v="62"/>
        <n v="85"/>
        <n v="86"/>
        <n v="48"/>
        <n v="44"/>
        <n v="65"/>
        <n v="108"/>
        <n v="55"/>
        <n v="122"/>
        <n v="54"/>
        <n v="52"/>
        <n v="98"/>
        <n v="104"/>
        <n v="95"/>
        <n v="46"/>
        <n v="102"/>
        <n v="100"/>
        <n v="61"/>
        <n v="24"/>
        <n v="38"/>
        <n v="106"/>
        <n v="114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1557291667" createdVersion="6" refreshedVersion="6" minRefreshableVersion="3" recordCount="768" xr:uid="{C57FE8E5-F28F-41D6-AE0C-0F47F3686246}">
  <cacheSource type="worksheet">
    <worksheetSource ref="A21:B789" sheet="Age"/>
  </cacheSource>
  <cacheFields count="2">
    <cacheField name="Age" numFmtId="0">
      <sharedItems containsSemiMixedTypes="0" containsString="0" containsNumber="1" containsInteger="1" minValue="21" maxValue="81" count="52">
        <n v="50"/>
        <n v="31"/>
        <n v="32"/>
        <n v="21"/>
        <n v="33"/>
        <n v="30"/>
        <n v="26"/>
        <n v="29"/>
        <n v="53"/>
        <n v="54"/>
        <n v="34"/>
        <n v="57"/>
        <n v="59"/>
        <n v="51"/>
        <n v="27"/>
        <n v="41"/>
        <n v="43"/>
        <n v="22"/>
        <n v="38"/>
        <n v="60"/>
        <n v="28"/>
        <n v="45"/>
        <n v="35"/>
        <n v="46"/>
        <n v="56"/>
        <n v="37"/>
        <n v="48"/>
        <n v="40"/>
        <n v="25"/>
        <n v="24"/>
        <n v="58"/>
        <n v="42"/>
        <n v="44"/>
        <n v="39"/>
        <n v="36"/>
        <n v="23"/>
        <n v="61"/>
        <n v="69"/>
        <n v="62"/>
        <n v="55"/>
        <n v="65"/>
        <n v="47"/>
        <n v="52"/>
        <n v="66"/>
        <n v="49"/>
        <n v="63"/>
        <n v="67"/>
        <n v="72"/>
        <n v="81"/>
        <n v="64"/>
        <n v="70"/>
        <n v="68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16014699072" createdVersion="6" refreshedVersion="6" minRefreshableVersion="3" recordCount="768" xr:uid="{A01390D8-7001-43E7-9FC8-32E83C39FC56}">
  <cacheSource type="worksheet">
    <worksheetSource ref="A21:B789" sheet="Pedigree"/>
  </cacheSource>
  <cacheFields count="2">
    <cacheField name="DiabetesPedigreeFunction" numFmtId="0">
      <sharedItems containsSemiMixedTypes="0" containsString="0" containsNumber="1" minValue="7.8E-2" maxValue="2.42" count="517">
        <n v="0.627"/>
        <n v="0.35099999999999998"/>
        <n v="0.67200000000000004"/>
        <n v="0.16700000000000001"/>
        <n v="2.2879999999999998"/>
        <n v="0.20100000000000001"/>
        <n v="0.248"/>
        <n v="0.13400000000000001"/>
        <n v="0.158"/>
        <n v="0.23200000000000001"/>
        <n v="0.191"/>
        <n v="0.53700000000000003"/>
        <n v="1.4410000000000001"/>
        <n v="0.39800000000000002"/>
        <n v="0.58699999999999997"/>
        <n v="0.48399999999999999"/>
        <n v="0.55100000000000005"/>
        <n v="0.254"/>
        <n v="0.183"/>
        <n v="0.52900000000000003"/>
        <n v="0.70399999999999996"/>
        <n v="0.38800000000000001"/>
        <n v="0.45100000000000001"/>
        <n v="0.26300000000000001"/>
        <n v="0.20499999999999999"/>
        <n v="0.25700000000000001"/>
        <n v="0.48699999999999999"/>
        <n v="0.245"/>
        <n v="0.33700000000000002"/>
        <n v="0.54600000000000004"/>
        <n v="0.85099999999999998"/>
        <n v="0.26700000000000002"/>
        <n v="0.188"/>
        <n v="0.51200000000000001"/>
        <n v="0.96599999999999997"/>
        <n v="0.42"/>
        <n v="0.66500000000000004"/>
        <n v="0.503"/>
        <n v="1.39"/>
        <n v="0.27100000000000002"/>
        <n v="0.69599999999999995"/>
        <n v="0.23499999999999999"/>
        <n v="0.72099999999999997"/>
        <n v="0.29399999999999998"/>
        <n v="1.893"/>
        <n v="0.56399999999999995"/>
        <n v="0.58599999999999997"/>
        <n v="0.34399999999999997"/>
        <n v="0.30499999999999999"/>
        <n v="0.49099999999999999"/>
        <n v="0.52600000000000002"/>
        <n v="0.34200000000000003"/>
        <n v="0.46700000000000003"/>
        <n v="0.71799999999999997"/>
        <n v="0.96199999999999997"/>
        <n v="1.7809999999999999"/>
        <n v="0.17299999999999999"/>
        <n v="0.30399999999999999"/>
        <n v="0.27"/>
        <n v="0.69899999999999995"/>
        <n v="0.25800000000000001"/>
        <n v="0.20300000000000001"/>
        <n v="0.85499999999999998"/>
        <n v="0.84499999999999997"/>
        <n v="0.33400000000000002"/>
        <n v="0.189"/>
        <n v="0.86699999999999999"/>
        <n v="0.41099999999999998"/>
        <n v="0.58299999999999996"/>
        <n v="0.23100000000000001"/>
        <n v="0.39600000000000002"/>
        <n v="0.14000000000000001"/>
        <n v="0.39100000000000001"/>
        <n v="0.37"/>
        <n v="0.307"/>
        <n v="0.10199999999999999"/>
        <n v="0.76700000000000002"/>
        <n v="0.23699999999999999"/>
        <n v="0.22700000000000001"/>
        <n v="0.69799999999999995"/>
        <n v="0.17799999999999999"/>
        <n v="0.32400000000000001"/>
        <n v="0.153"/>
        <n v="0.16500000000000001"/>
        <n v="0.443"/>
        <n v="0.26100000000000001"/>
        <n v="0.27700000000000002"/>
        <n v="0.76100000000000001"/>
        <n v="0.255"/>
        <n v="0.13"/>
        <n v="0.32300000000000001"/>
        <n v="0.35599999999999998"/>
        <n v="0.32500000000000001"/>
        <n v="1.222"/>
        <n v="0.17899999999999999"/>
        <n v="0.26200000000000001"/>
        <n v="0.28299999999999997"/>
        <n v="0.93"/>
        <n v="0.80100000000000005"/>
        <n v="0.20699999999999999"/>
        <n v="0.28699999999999998"/>
        <n v="0.33600000000000002"/>
        <n v="0.247"/>
        <n v="0.19900000000000001"/>
        <n v="0.54300000000000004"/>
        <n v="0.192"/>
        <n v="0.58799999999999997"/>
        <n v="0.53900000000000003"/>
        <n v="0.22"/>
        <n v="0.65400000000000003"/>
        <n v="0.223"/>
        <n v="0.75900000000000001"/>
        <n v="0.26"/>
        <n v="0.40400000000000003"/>
        <n v="0.186"/>
        <n v="0.27800000000000002"/>
        <n v="0.496"/>
        <n v="0.45200000000000001"/>
        <n v="0.40300000000000002"/>
        <n v="0.74099999999999999"/>
        <n v="0.36099999999999999"/>
        <n v="1.1140000000000001"/>
        <n v="0.45700000000000002"/>
        <n v="0.64700000000000002"/>
        <n v="8.7999999999999995E-2"/>
        <n v="0.59699999999999998"/>
        <n v="0.53200000000000003"/>
        <n v="0.70299999999999996"/>
        <n v="0.159"/>
        <n v="0.26800000000000002"/>
        <n v="0.28599999999999998"/>
        <n v="0.318"/>
        <n v="0.27200000000000002"/>
        <n v="0.57199999999999995"/>
        <n v="9.6000000000000002E-2"/>
        <n v="1.4"/>
        <n v="0.218"/>
        <n v="8.5000000000000006E-2"/>
        <n v="0.39900000000000002"/>
        <n v="0.432"/>
        <n v="1.1890000000000001"/>
        <n v="0.68700000000000006"/>
        <n v="0.13700000000000001"/>
        <n v="0.63700000000000001"/>
        <n v="0.83299999999999996"/>
        <n v="0.22900000000000001"/>
        <n v="0.81699999999999995"/>
        <n v="0.20399999999999999"/>
        <n v="0.36799999999999999"/>
        <n v="0.74299999999999999"/>
        <n v="0.72199999999999998"/>
        <n v="0.25600000000000001"/>
        <n v="0.70899999999999996"/>
        <n v="0.47099999999999997"/>
        <n v="0.495"/>
        <n v="0.18"/>
        <n v="0.54200000000000004"/>
        <n v="0.77300000000000002"/>
        <n v="0.67800000000000005"/>
        <n v="0.71899999999999997"/>
        <n v="0.38200000000000001"/>
        <n v="0.31900000000000001"/>
        <n v="0.19"/>
        <n v="0.95599999999999996"/>
        <n v="8.4000000000000005E-2"/>
        <n v="0.72499999999999998"/>
        <n v="0.29899999999999999"/>
        <n v="0.24399999999999999"/>
        <n v="0.745"/>
        <n v="0.61499999999999999"/>
        <n v="1.321"/>
        <n v="0.64"/>
        <n v="0.14199999999999999"/>
        <n v="0.374"/>
        <n v="0.38300000000000001"/>
        <n v="0.57799999999999996"/>
        <n v="0.13600000000000001"/>
        <n v="0.39500000000000002"/>
        <n v="0.187"/>
        <n v="0.90500000000000003"/>
        <n v="0.15"/>
        <n v="0.874"/>
        <n v="0.23599999999999999"/>
        <n v="0.78700000000000003"/>
        <n v="0.40699999999999997"/>
        <n v="0.60499999999999998"/>
        <n v="0.151"/>
        <n v="0.28899999999999998"/>
        <n v="0.35499999999999998"/>
        <n v="0.28999999999999998"/>
        <n v="0.375"/>
        <n v="0.16400000000000001"/>
        <n v="0.43099999999999999"/>
        <n v="0.74199999999999999"/>
        <n v="0.51400000000000001"/>
        <n v="0.46400000000000002"/>
        <n v="1.224"/>
        <n v="1.0720000000000001"/>
        <n v="0.80500000000000005"/>
        <n v="0.20899999999999999"/>
        <n v="0.66600000000000004"/>
        <n v="0.10100000000000001"/>
        <n v="0.19800000000000001"/>
        <n v="0.65200000000000002"/>
        <n v="2.3290000000000002"/>
        <n v="8.8999999999999996E-2"/>
        <n v="0.64500000000000002"/>
        <n v="0.23799999999999999"/>
        <n v="0.39400000000000002"/>
        <n v="0.29299999999999998"/>
        <n v="0.47899999999999998"/>
        <n v="0.68600000000000005"/>
        <n v="0.83099999999999996"/>
        <n v="0.58199999999999996"/>
        <n v="0.44600000000000001"/>
        <n v="0.40200000000000002"/>
        <n v="1.3180000000000001"/>
        <n v="0.32900000000000001"/>
        <n v="1.2130000000000001"/>
        <n v="0.42699999999999999"/>
        <n v="0.28199999999999997"/>
        <n v="0.14299999999999999"/>
        <n v="0.38"/>
        <n v="0.28399999999999997"/>
        <n v="0.249"/>
        <n v="0.92600000000000005"/>
        <n v="0.55700000000000005"/>
        <n v="9.1999999999999998E-2"/>
        <n v="0.65500000000000003"/>
        <n v="1.353"/>
        <n v="0.61199999999999999"/>
        <n v="0.2"/>
        <n v="0.22600000000000001"/>
        <n v="0.997"/>
        <n v="0.93300000000000005"/>
        <n v="1.101"/>
        <n v="7.8E-2"/>
        <n v="0.24"/>
        <n v="1.1359999999999999"/>
        <n v="0.128"/>
        <n v="0.42199999999999999"/>
        <n v="0.251"/>
        <n v="0.67700000000000005"/>
        <n v="0.29599999999999999"/>
        <n v="0.45400000000000001"/>
        <n v="0.74399999999999999"/>
        <n v="0.88100000000000001"/>
        <n v="0.28000000000000003"/>
        <n v="0.25900000000000001"/>
        <n v="0.61899999999999999"/>
        <n v="0.80800000000000005"/>
        <n v="0.34"/>
        <n v="0.434"/>
        <n v="0.75700000000000001"/>
        <n v="0.61299999999999999"/>
        <n v="0.69199999999999995"/>
        <n v="0.52"/>
        <n v="0.41199999999999998"/>
        <n v="0.84"/>
        <n v="0.83899999999999997"/>
        <n v="0.156"/>
        <n v="0.215"/>
        <n v="0.32600000000000001"/>
        <n v="1.391"/>
        <n v="0.875"/>
        <n v="0.313"/>
        <n v="0.433"/>
        <n v="0.626"/>
        <n v="1.127"/>
        <n v="0.315"/>
        <n v="0.34499999999999997"/>
        <n v="0.129"/>
        <n v="0.52700000000000002"/>
        <n v="0.19700000000000001"/>
        <n v="0.73099999999999998"/>
        <n v="0.14799999999999999"/>
        <n v="0.123"/>
        <n v="0.127"/>
        <n v="0.122"/>
        <n v="1.476"/>
        <n v="0.16600000000000001"/>
        <n v="0.93200000000000005"/>
        <n v="0.34300000000000003"/>
        <n v="0.89300000000000002"/>
        <n v="0.33100000000000002"/>
        <n v="0.47199999999999998"/>
        <n v="0.67300000000000004"/>
        <n v="0.38900000000000001"/>
        <n v="0.48499999999999999"/>
        <n v="0.34899999999999998"/>
        <n v="0.27900000000000003"/>
        <n v="0.34599999999999997"/>
        <n v="0.252"/>
        <n v="0.24299999999999999"/>
        <n v="0.57999999999999996"/>
        <n v="0.55900000000000005"/>
        <n v="0.30199999999999999"/>
        <n v="0.56899999999999995"/>
        <n v="0.378"/>
        <n v="0.38500000000000001"/>
        <n v="0.499"/>
        <n v="0.30599999999999999"/>
        <n v="0.23400000000000001"/>
        <n v="2.137"/>
        <n v="1.7310000000000001"/>
        <n v="0.54500000000000004"/>
        <n v="0.22500000000000001"/>
        <n v="0.81599999999999995"/>
        <n v="0.52800000000000002"/>
        <n v="0.50900000000000001"/>
        <n v="1.0209999999999999"/>
        <n v="0.82099999999999995"/>
        <n v="0.94699999999999995"/>
        <n v="1.268"/>
        <n v="0.221"/>
        <n v="0.66"/>
        <n v="0.23899999999999999"/>
        <n v="0.94899999999999995"/>
        <n v="0.44400000000000001"/>
        <n v="0.46300000000000002"/>
        <n v="0.80300000000000005"/>
        <n v="1.6"/>
        <n v="0.94399999999999995"/>
        <n v="0.19600000000000001"/>
        <n v="0.24099999999999999"/>
        <n v="0.161"/>
        <n v="0.13500000000000001"/>
        <n v="0.376"/>
        <n v="1.1910000000000001"/>
        <n v="0.70199999999999996"/>
        <n v="0.67400000000000004"/>
        <n v="1.0760000000000001"/>
        <n v="0.53400000000000003"/>
        <n v="1.095"/>
        <n v="0.55400000000000005"/>
        <n v="0.624"/>
        <n v="0.219"/>
        <n v="0.50700000000000001"/>
        <n v="0.56100000000000005"/>
        <n v="0.42099999999999999"/>
        <n v="0.51600000000000001"/>
        <n v="0.26400000000000001"/>
        <n v="0.32800000000000001"/>
        <n v="0.23300000000000001"/>
        <n v="0.108"/>
        <n v="1.1379999999999999"/>
        <n v="0.14699999999999999"/>
        <n v="0.72699999999999998"/>
        <n v="0.435"/>
        <n v="0.497"/>
        <n v="0.23"/>
        <n v="0.95499999999999996"/>
        <n v="2.42"/>
        <n v="0.65800000000000003"/>
        <n v="0.33"/>
        <n v="0.51"/>
        <n v="0.28499999999999998"/>
        <n v="0.41499999999999998"/>
        <n v="0.38100000000000001"/>
        <n v="0.83199999999999996"/>
        <n v="0.498"/>
        <n v="0.21199999999999999"/>
        <n v="0.36399999999999999"/>
        <n v="1.0009999999999999"/>
        <n v="0.46"/>
        <n v="0.73299999999999998"/>
        <n v="0.41599999999999998"/>
        <n v="0.70499999999999996"/>
        <n v="1.022"/>
        <n v="0.26900000000000002"/>
        <n v="0.6"/>
        <n v="0.57099999999999995"/>
        <n v="0.60699999999999998"/>
        <n v="0.17"/>
        <n v="0.21"/>
        <n v="0.126"/>
        <n v="0.71099999999999997"/>
        <n v="0.46600000000000003"/>
        <n v="0.16200000000000001"/>
        <n v="0.41899999999999998"/>
        <n v="0.63"/>
        <n v="0.36499999999999999"/>
        <n v="0.53600000000000003"/>
        <n v="1.159"/>
        <n v="0.629"/>
        <n v="0.29199999999999998"/>
        <n v="0.14499999999999999"/>
        <n v="1.1439999999999999"/>
        <n v="0.17399999999999999"/>
        <n v="0.54700000000000004"/>
        <n v="0.16300000000000001"/>
        <n v="0.73799999999999999"/>
        <n v="0.314"/>
        <n v="0.96799999999999997"/>
        <n v="0.40899999999999997"/>
        <n v="0.29699999999999999"/>
        <n v="0.52500000000000002"/>
        <n v="0.154"/>
        <n v="0.77100000000000002"/>
        <n v="0.107"/>
        <n v="0.49299999999999999"/>
        <n v="0.71699999999999997"/>
        <n v="0.91700000000000004"/>
        <n v="0.501"/>
        <n v="1.2509999999999999"/>
        <n v="0.73499999999999999"/>
        <n v="0.80400000000000005"/>
        <n v="0.66100000000000003"/>
        <n v="0.54900000000000004"/>
        <n v="0.82499999999999996"/>
        <n v="0.42299999999999999"/>
        <n v="1.034"/>
        <n v="0.16"/>
        <n v="0.34100000000000003"/>
        <n v="0.68"/>
        <n v="0.59099999999999997"/>
        <n v="0.3"/>
        <n v="0.121"/>
        <n v="0.502"/>
        <n v="0.40100000000000002"/>
        <n v="0.60099999999999998"/>
        <n v="0.748"/>
        <n v="0.33800000000000002"/>
        <n v="0.43"/>
        <n v="0.89200000000000002"/>
        <n v="0.81299999999999994"/>
        <n v="0.69299999999999995"/>
        <n v="0.57499999999999996"/>
        <n v="0.371"/>
        <n v="0.20599999999999999"/>
        <n v="0.41699999999999998"/>
        <n v="1.1539999999999999"/>
        <n v="0.92500000000000004"/>
        <n v="0.17499999999999999"/>
        <n v="1.6990000000000001"/>
        <n v="0.68200000000000005"/>
        <n v="0.19400000000000001"/>
        <n v="0.4"/>
        <n v="0.1"/>
        <n v="1.258"/>
        <n v="0.48199999999999998"/>
        <n v="0.13800000000000001"/>
        <n v="0.59299999999999997"/>
        <n v="0.878"/>
        <n v="0.157"/>
        <n v="1.282"/>
        <n v="0.14099999999999999"/>
        <n v="0.246"/>
        <n v="1.698"/>
        <n v="1.4610000000000001"/>
        <n v="0.34699999999999998"/>
        <n v="0.36199999999999999"/>
        <n v="0.39300000000000002"/>
        <n v="0.14399999999999999"/>
        <n v="0.73199999999999998"/>
        <n v="0.115"/>
        <n v="0.46500000000000002"/>
        <n v="0.64900000000000002"/>
        <n v="0.871"/>
        <n v="0.14899999999999999"/>
        <n v="0.69499999999999995"/>
        <n v="0.30299999999999999"/>
        <n v="0.61"/>
        <n v="0.73"/>
        <n v="0.44700000000000001"/>
        <n v="0.45500000000000002"/>
        <n v="0.13300000000000001"/>
        <n v="0.155"/>
        <n v="1.1619999999999999"/>
        <n v="1.292"/>
        <n v="0.182"/>
        <n v="1.3939999999999999"/>
        <n v="0.217"/>
        <n v="0.63100000000000001"/>
        <n v="0.88"/>
        <n v="0.61399999999999999"/>
        <n v="0.33200000000000002"/>
        <n v="0.36599999999999999"/>
        <n v="0.18099999999999999"/>
        <n v="0.82799999999999996"/>
        <n v="0.33500000000000002"/>
        <n v="0.85599999999999998"/>
        <n v="0.88600000000000001"/>
        <n v="0.439"/>
        <n v="0.253"/>
        <n v="0.59799999999999998"/>
        <n v="0.90400000000000003"/>
        <n v="0.48299999999999998"/>
        <n v="0.56499999999999995"/>
        <n v="0.11799999999999999"/>
        <n v="0.17699999999999999"/>
        <n v="0.17599999999999999"/>
        <n v="0.29499999999999998"/>
        <n v="0.441"/>
        <n v="0.35199999999999998"/>
        <n v="0.82599999999999996"/>
        <n v="0.97"/>
        <n v="0.59499999999999997"/>
        <n v="0.317"/>
        <n v="0.26500000000000001"/>
        <n v="0.64600000000000002"/>
        <n v="0.42599999999999999"/>
        <n v="0.56000000000000005"/>
        <n v="0.51500000000000001"/>
        <n v="0.45300000000000001"/>
        <n v="0.78500000000000003"/>
        <n v="0.73399999999999999"/>
        <n v="1.1739999999999999"/>
        <n v="0.48799999999999999"/>
        <n v="0.35799999999999998"/>
        <n v="1.0960000000000001"/>
        <n v="0.40799999999999997"/>
        <n v="1.1819999999999999"/>
        <n v="0.222"/>
        <n v="1.0569999999999999"/>
        <n v="0.76600000000000001"/>
        <n v="0.17100000000000001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17230902781" createdVersion="6" refreshedVersion="6" minRefreshableVersion="3" recordCount="768" xr:uid="{F261EF5A-E6F9-47AD-A3C9-649976CDE53E}">
  <cacheSource type="worksheet">
    <worksheetSource ref="A21:B789" sheet="BMI"/>
  </cacheSource>
  <cacheFields count="2">
    <cacheField name="BMI" numFmtId="0">
      <sharedItems containsSemiMixedTypes="0" containsString="0" containsNumber="1" minValue="0" maxValue="67.099999999999994" count="248">
        <n v="33.6"/>
        <n v="26.6"/>
        <n v="23.3"/>
        <n v="28.1"/>
        <n v="43.1"/>
        <n v="25.6"/>
        <n v="31"/>
        <n v="35.299999999999997"/>
        <n v="30.5"/>
        <n v="0"/>
        <n v="37.6"/>
        <n v="38"/>
        <n v="27.1"/>
        <n v="30.1"/>
        <n v="25.8"/>
        <n v="30"/>
        <n v="45.8"/>
        <n v="29.6"/>
        <n v="43.3"/>
        <n v="34.6"/>
        <n v="39.299999999999997"/>
        <n v="35.4"/>
        <n v="39.799999999999997"/>
        <n v="29"/>
        <n v="36.6"/>
        <n v="31.1"/>
        <n v="39.4"/>
        <n v="23.2"/>
        <n v="22.2"/>
        <n v="34.1"/>
        <n v="36"/>
        <n v="31.6"/>
        <n v="24.8"/>
        <n v="19.899999999999999"/>
        <n v="27.6"/>
        <n v="24"/>
        <n v="33.200000000000003"/>
        <n v="32.9"/>
        <n v="38.200000000000003"/>
        <n v="37.1"/>
        <n v="34"/>
        <n v="40.200000000000003"/>
        <n v="22.7"/>
        <n v="45.4"/>
        <n v="27.4"/>
        <n v="42"/>
        <n v="29.7"/>
        <n v="28"/>
        <n v="39.1"/>
        <n v="19.399999999999999"/>
        <n v="24.2"/>
        <n v="24.4"/>
        <n v="33.700000000000003"/>
        <n v="34.700000000000003"/>
        <n v="23"/>
        <n v="37.700000000000003"/>
        <n v="46.8"/>
        <n v="40.5"/>
        <n v="41.5"/>
        <n v="25"/>
        <n v="25.4"/>
        <n v="32.799999999999997"/>
        <n v="32.5"/>
        <n v="42.7"/>
        <n v="19.600000000000001"/>
        <n v="28.9"/>
        <n v="28.6"/>
        <n v="43.4"/>
        <n v="35.1"/>
        <n v="32"/>
        <n v="24.7"/>
        <n v="32.6"/>
        <n v="43.2"/>
        <n v="22.4"/>
        <n v="29.3"/>
        <n v="24.6"/>
        <n v="48.8"/>
        <n v="32.4"/>
        <n v="38.5"/>
        <n v="26.5"/>
        <n v="19.100000000000001"/>
        <n v="46.7"/>
        <n v="23.8"/>
        <n v="33.9"/>
        <n v="20.399999999999999"/>
        <n v="28.7"/>
        <n v="49.7"/>
        <n v="39"/>
        <n v="26.1"/>
        <n v="22.5"/>
        <n v="39.6"/>
        <n v="29.5"/>
        <n v="34.299999999999997"/>
        <n v="37.4"/>
        <n v="33.299999999999997"/>
        <n v="31.2"/>
        <n v="28.2"/>
        <n v="53.2"/>
        <n v="34.200000000000003"/>
        <n v="26.8"/>
        <n v="55"/>
        <n v="42.9"/>
        <n v="34.5"/>
        <n v="27.9"/>
        <n v="38.299999999999997"/>
        <n v="21.1"/>
        <n v="33.799999999999997"/>
        <n v="30.8"/>
        <n v="36.9"/>
        <n v="39.5"/>
        <n v="27.3"/>
        <n v="21.9"/>
        <n v="40.6"/>
        <n v="47.9"/>
        <n v="50"/>
        <n v="25.2"/>
        <n v="40.9"/>
        <n v="37.200000000000003"/>
        <n v="44.2"/>
        <n v="29.9"/>
        <n v="31.9"/>
        <n v="28.4"/>
        <n v="43.5"/>
        <n v="32.700000000000003"/>
        <n v="67.099999999999994"/>
        <n v="45"/>
        <n v="34.9"/>
        <n v="27.7"/>
        <n v="35.9"/>
        <n v="22.6"/>
        <n v="33.1"/>
        <n v="30.4"/>
        <n v="52.3"/>
        <n v="24.3"/>
        <n v="22.9"/>
        <n v="34.799999999999997"/>
        <n v="30.9"/>
        <n v="40.1"/>
        <n v="23.9"/>
        <n v="37.5"/>
        <n v="35.5"/>
        <n v="42.8"/>
        <n v="42.6"/>
        <n v="41.8"/>
        <n v="35.799999999999997"/>
        <n v="37.799999999999997"/>
        <n v="28.8"/>
        <n v="23.6"/>
        <n v="35.700000000000003"/>
        <n v="36.700000000000003"/>
        <n v="45.2"/>
        <n v="44"/>
        <n v="46.2"/>
        <n v="35"/>
        <n v="43.6"/>
        <n v="44.1"/>
        <n v="18.399999999999999"/>
        <n v="29.2"/>
        <n v="25.9"/>
        <n v="32.1"/>
        <n v="36.299999999999997"/>
        <n v="40"/>
        <n v="25.1"/>
        <n v="27.5"/>
        <n v="45.6"/>
        <n v="27.8"/>
        <n v="24.9"/>
        <n v="25.3"/>
        <n v="37.9"/>
        <n v="27"/>
        <n v="26"/>
        <n v="38.700000000000003"/>
        <n v="20.8"/>
        <n v="36.1"/>
        <n v="30.7"/>
        <n v="32.299999999999997"/>
        <n v="52.9"/>
        <n v="21"/>
        <n v="39.700000000000003"/>
        <n v="25.5"/>
        <n v="26.2"/>
        <n v="19.3"/>
        <n v="38.1"/>
        <n v="23.5"/>
        <n v="45.5"/>
        <n v="23.1"/>
        <n v="39.9"/>
        <n v="36.799999999999997"/>
        <n v="21.8"/>
        <n v="41"/>
        <n v="42.2"/>
        <n v="34.4"/>
        <n v="27.2"/>
        <n v="36.5"/>
        <n v="29.8"/>
        <n v="39.200000000000003"/>
        <n v="38.4"/>
        <n v="36.200000000000003"/>
        <n v="48.3"/>
        <n v="20"/>
        <n v="22.3"/>
        <n v="45.7"/>
        <n v="23.7"/>
        <n v="22.1"/>
        <n v="42.1"/>
        <n v="42.4"/>
        <n v="18.2"/>
        <n v="26.4"/>
        <n v="45.3"/>
        <n v="37"/>
        <n v="24.5"/>
        <n v="32.200000000000003"/>
        <n v="59.4"/>
        <n v="21.2"/>
        <n v="26.7"/>
        <n v="30.2"/>
        <n v="46.1"/>
        <n v="41.3"/>
        <n v="38.799999999999997"/>
        <n v="35.200000000000003"/>
        <n v="42.3"/>
        <n v="40.700000000000003"/>
        <n v="46.5"/>
        <n v="33.5"/>
        <n v="37.299999999999997"/>
        <n v="30.3"/>
        <n v="26.3"/>
        <n v="21.7"/>
        <n v="36.4"/>
        <n v="28.5"/>
        <n v="26.9"/>
        <n v="38.6"/>
        <n v="31.3"/>
        <n v="19.5"/>
        <n v="20.100000000000001"/>
        <n v="40.799999999999997"/>
        <n v="23.4"/>
        <n v="28.3"/>
        <n v="38.9"/>
        <n v="57.3"/>
        <n v="35.6"/>
        <n v="49.6"/>
        <n v="44.6"/>
        <n v="24.1"/>
        <n v="44.5"/>
        <n v="41.2"/>
        <n v="49.3"/>
        <n v="46.3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27883680556" createdVersion="6" refreshedVersion="6" minRefreshableVersion="3" recordCount="768" xr:uid="{262CB2DF-534F-43B4-BA14-BA93E5A43D21}">
  <cacheSource type="worksheet">
    <worksheetSource ref="A21:B789" sheet="Insulin"/>
  </cacheSource>
  <cacheFields count="2">
    <cacheField name="Insulin" numFmtId="0">
      <sharedItems containsSemiMixedTypes="0" containsString="0" containsNumber="1" containsInteger="1" minValue="0" maxValue="846" count="186">
        <n v="0"/>
        <n v="94"/>
        <n v="168"/>
        <n v="88"/>
        <n v="543"/>
        <n v="846"/>
        <n v="175"/>
        <n v="230"/>
        <n v="83"/>
        <n v="96"/>
        <n v="235"/>
        <n v="146"/>
        <n v="115"/>
        <n v="140"/>
        <n v="110"/>
        <n v="245"/>
        <n v="54"/>
        <n v="192"/>
        <n v="207"/>
        <n v="70"/>
        <n v="240"/>
        <n v="82"/>
        <n v="36"/>
        <n v="23"/>
        <n v="300"/>
        <n v="342"/>
        <n v="304"/>
        <n v="142"/>
        <n v="128"/>
        <n v="38"/>
        <n v="100"/>
        <n v="90"/>
        <n v="270"/>
        <n v="71"/>
        <n v="125"/>
        <n v="176"/>
        <n v="48"/>
        <n v="64"/>
        <n v="228"/>
        <n v="76"/>
        <n v="220"/>
        <n v="40"/>
        <n v="152"/>
        <n v="18"/>
        <n v="135"/>
        <n v="495"/>
        <n v="37"/>
        <n v="51"/>
        <n v="99"/>
        <n v="145"/>
        <n v="225"/>
        <n v="49"/>
        <n v="50"/>
        <n v="92"/>
        <n v="325"/>
        <n v="63"/>
        <n v="284"/>
        <n v="119"/>
        <n v="204"/>
        <n v="155"/>
        <n v="485"/>
        <n v="53"/>
        <n v="114"/>
        <n v="105"/>
        <n v="285"/>
        <n v="156"/>
        <n v="78"/>
        <n v="130"/>
        <n v="55"/>
        <n v="58"/>
        <n v="160"/>
        <n v="210"/>
        <n v="318"/>
        <n v="44"/>
        <n v="190"/>
        <n v="280"/>
        <n v="87"/>
        <n v="271"/>
        <n v="129"/>
        <n v="120"/>
        <n v="478"/>
        <n v="56"/>
        <n v="32"/>
        <n v="744"/>
        <n v="370"/>
        <n v="45"/>
        <n v="194"/>
        <n v="680"/>
        <n v="402"/>
        <n v="258"/>
        <n v="375"/>
        <n v="150"/>
        <n v="67"/>
        <n v="57"/>
        <n v="116"/>
        <n v="278"/>
        <n v="122"/>
        <n v="545"/>
        <n v="75"/>
        <n v="74"/>
        <n v="182"/>
        <n v="360"/>
        <n v="215"/>
        <n v="184"/>
        <n v="42"/>
        <n v="132"/>
        <n v="148"/>
        <n v="180"/>
        <n v="205"/>
        <n v="85"/>
        <n v="231"/>
        <n v="29"/>
        <n v="68"/>
        <n v="52"/>
        <n v="255"/>
        <n v="171"/>
        <n v="73"/>
        <n v="108"/>
        <n v="43"/>
        <n v="167"/>
        <n v="249"/>
        <n v="293"/>
        <n v="66"/>
        <n v="465"/>
        <n v="89"/>
        <n v="158"/>
        <n v="84"/>
        <n v="72"/>
        <n v="59"/>
        <n v="81"/>
        <n v="196"/>
        <n v="415"/>
        <n v="275"/>
        <n v="165"/>
        <n v="579"/>
        <n v="310"/>
        <n v="61"/>
        <n v="474"/>
        <n v="170"/>
        <n v="277"/>
        <n v="60"/>
        <n v="14"/>
        <n v="95"/>
        <n v="237"/>
        <n v="191"/>
        <n v="328"/>
        <n v="250"/>
        <n v="480"/>
        <n v="265"/>
        <n v="193"/>
        <n v="79"/>
        <n v="86"/>
        <n v="326"/>
        <n v="188"/>
        <n v="106"/>
        <n v="65"/>
        <n v="166"/>
        <n v="274"/>
        <n v="77"/>
        <n v="126"/>
        <n v="330"/>
        <n v="600"/>
        <n v="185"/>
        <n v="25"/>
        <n v="41"/>
        <n v="272"/>
        <n v="321"/>
        <n v="144"/>
        <n v="15"/>
        <n v="183"/>
        <n v="91"/>
        <n v="46"/>
        <n v="440"/>
        <n v="159"/>
        <n v="540"/>
        <n v="200"/>
        <n v="335"/>
        <n v="387"/>
        <n v="22"/>
        <n v="291"/>
        <n v="392"/>
        <n v="178"/>
        <n v="127"/>
        <n v="510"/>
        <n v="16"/>
        <n v="112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achetan Elikapati" refreshedDate="43712.732019097224" createdVersion="6" refreshedVersion="6" minRefreshableVersion="3" recordCount="768" xr:uid="{B3607CBA-96B8-4134-89BE-A44F84AF1040}">
  <cacheSource type="worksheet">
    <worksheetSource ref="A21:B789" sheet="SkinThickness"/>
  </cacheSource>
  <cacheFields count="2">
    <cacheField name="SkinThickness" numFmtId="0">
      <sharedItems containsSemiMixedTypes="0" containsString="0" containsNumber="1" containsInteger="1" minValue="0" maxValue="99" count="51">
        <n v="35"/>
        <n v="29"/>
        <n v="0"/>
        <n v="23"/>
        <n v="32"/>
        <n v="45"/>
        <n v="19"/>
        <n v="47"/>
        <n v="38"/>
        <n v="30"/>
        <n v="41"/>
        <n v="33"/>
        <n v="26"/>
        <n v="15"/>
        <n v="36"/>
        <n v="11"/>
        <n v="31"/>
        <n v="37"/>
        <n v="42"/>
        <n v="25"/>
        <n v="18"/>
        <n v="24"/>
        <n v="39"/>
        <n v="27"/>
        <n v="21"/>
        <n v="34"/>
        <n v="10"/>
        <n v="60"/>
        <n v="13"/>
        <n v="20"/>
        <n v="22"/>
        <n v="28"/>
        <n v="54"/>
        <n v="40"/>
        <n v="51"/>
        <n v="56"/>
        <n v="14"/>
        <n v="17"/>
        <n v="50"/>
        <n v="44"/>
        <n v="12"/>
        <n v="46"/>
        <n v="16"/>
        <n v="7"/>
        <n v="52"/>
        <n v="43"/>
        <n v="48"/>
        <n v="8"/>
        <n v="49"/>
        <n v="63"/>
        <n v="99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1"/>
    <x v="1"/>
  </r>
  <r>
    <x v="3"/>
    <x v="0"/>
  </r>
  <r>
    <x v="4"/>
    <x v="1"/>
  </r>
  <r>
    <x v="5"/>
    <x v="0"/>
  </r>
  <r>
    <x v="6"/>
    <x v="1"/>
  </r>
  <r>
    <x v="7"/>
    <x v="0"/>
  </r>
  <r>
    <x v="2"/>
    <x v="0"/>
  </r>
  <r>
    <x v="8"/>
    <x v="1"/>
  </r>
  <r>
    <x v="6"/>
    <x v="0"/>
  </r>
  <r>
    <x v="6"/>
    <x v="1"/>
  </r>
  <r>
    <x v="1"/>
    <x v="0"/>
  </r>
  <r>
    <x v="4"/>
    <x v="0"/>
  </r>
  <r>
    <x v="9"/>
    <x v="0"/>
  </r>
  <r>
    <x v="3"/>
    <x v="0"/>
  </r>
  <r>
    <x v="9"/>
    <x v="0"/>
  </r>
  <r>
    <x v="1"/>
    <x v="1"/>
  </r>
  <r>
    <x v="1"/>
    <x v="0"/>
  </r>
  <r>
    <x v="5"/>
    <x v="1"/>
  </r>
  <r>
    <x v="2"/>
    <x v="1"/>
  </r>
  <r>
    <x v="9"/>
    <x v="0"/>
  </r>
  <r>
    <x v="10"/>
    <x v="0"/>
  </r>
  <r>
    <x v="11"/>
    <x v="0"/>
  </r>
  <r>
    <x v="6"/>
    <x v="0"/>
  </r>
  <r>
    <x v="9"/>
    <x v="0"/>
  </r>
  <r>
    <x v="1"/>
    <x v="1"/>
  </r>
  <r>
    <x v="12"/>
    <x v="1"/>
  </r>
  <r>
    <x v="4"/>
    <x v="1"/>
  </r>
  <r>
    <x v="4"/>
    <x v="1"/>
  </r>
  <r>
    <x v="5"/>
    <x v="0"/>
  </r>
  <r>
    <x v="5"/>
    <x v="1"/>
  </r>
  <r>
    <x v="0"/>
    <x v="1"/>
  </r>
  <r>
    <x v="6"/>
    <x v="1"/>
  </r>
  <r>
    <x v="8"/>
    <x v="1"/>
  </r>
  <r>
    <x v="11"/>
    <x v="1"/>
  </r>
  <r>
    <x v="10"/>
    <x v="0"/>
  </r>
  <r>
    <x v="7"/>
    <x v="0"/>
  </r>
  <r>
    <x v="8"/>
    <x v="0"/>
  </r>
  <r>
    <x v="5"/>
    <x v="1"/>
  </r>
  <r>
    <x v="9"/>
    <x v="1"/>
  </r>
  <r>
    <x v="9"/>
    <x v="1"/>
  </r>
  <r>
    <x v="10"/>
    <x v="0"/>
  </r>
  <r>
    <x v="9"/>
    <x v="1"/>
  </r>
  <r>
    <x v="3"/>
    <x v="0"/>
  </r>
  <r>
    <x v="1"/>
    <x v="1"/>
  </r>
  <r>
    <x v="7"/>
    <x v="1"/>
  </r>
  <r>
    <x v="9"/>
    <x v="0"/>
  </r>
  <r>
    <x v="9"/>
    <x v="1"/>
  </r>
  <r>
    <x v="1"/>
    <x v="1"/>
  </r>
  <r>
    <x v="1"/>
    <x v="1"/>
  </r>
  <r>
    <x v="4"/>
    <x v="1"/>
  </r>
  <r>
    <x v="2"/>
    <x v="0"/>
  </r>
  <r>
    <x v="9"/>
    <x v="1"/>
  </r>
  <r>
    <x v="1"/>
    <x v="1"/>
  </r>
  <r>
    <x v="9"/>
    <x v="0"/>
  </r>
  <r>
    <x v="3"/>
    <x v="1"/>
  </r>
  <r>
    <x v="3"/>
    <x v="1"/>
  </r>
  <r>
    <x v="3"/>
    <x v="1"/>
  </r>
  <r>
    <x v="7"/>
    <x v="1"/>
  </r>
  <r>
    <x v="2"/>
    <x v="0"/>
  </r>
  <r>
    <x v="4"/>
    <x v="1"/>
  </r>
  <r>
    <x v="7"/>
    <x v="1"/>
  </r>
  <r>
    <x v="9"/>
    <x v="0"/>
  </r>
  <r>
    <x v="4"/>
    <x v="1"/>
  </r>
  <r>
    <x v="3"/>
    <x v="0"/>
  </r>
  <r>
    <x v="7"/>
    <x v="1"/>
  </r>
  <r>
    <x v="1"/>
    <x v="1"/>
  </r>
  <r>
    <x v="8"/>
    <x v="1"/>
  </r>
  <r>
    <x v="7"/>
    <x v="0"/>
  </r>
  <r>
    <x v="4"/>
    <x v="1"/>
  </r>
  <r>
    <x v="12"/>
    <x v="0"/>
  </r>
  <r>
    <x v="8"/>
    <x v="1"/>
  </r>
  <r>
    <x v="1"/>
    <x v="1"/>
  </r>
  <r>
    <x v="1"/>
    <x v="1"/>
  </r>
  <r>
    <x v="9"/>
    <x v="1"/>
  </r>
  <r>
    <x v="4"/>
    <x v="1"/>
  </r>
  <r>
    <x v="3"/>
    <x v="0"/>
  </r>
  <r>
    <x v="7"/>
    <x v="1"/>
  </r>
  <r>
    <x v="5"/>
    <x v="1"/>
  </r>
  <r>
    <x v="7"/>
    <x v="1"/>
  </r>
  <r>
    <x v="9"/>
    <x v="1"/>
  </r>
  <r>
    <x v="3"/>
    <x v="1"/>
  </r>
  <r>
    <x v="4"/>
    <x v="0"/>
  </r>
  <r>
    <x v="7"/>
    <x v="1"/>
  </r>
  <r>
    <x v="12"/>
    <x v="1"/>
  </r>
  <r>
    <x v="7"/>
    <x v="1"/>
  </r>
  <r>
    <x v="13"/>
    <x v="0"/>
  </r>
  <r>
    <x v="1"/>
    <x v="1"/>
  </r>
  <r>
    <x v="1"/>
    <x v="1"/>
  </r>
  <r>
    <x v="8"/>
    <x v="1"/>
  </r>
  <r>
    <x v="9"/>
    <x v="1"/>
  </r>
  <r>
    <x v="8"/>
    <x v="0"/>
  </r>
  <r>
    <x v="7"/>
    <x v="1"/>
  </r>
  <r>
    <x v="0"/>
    <x v="1"/>
  </r>
  <r>
    <x v="7"/>
    <x v="1"/>
  </r>
  <r>
    <x v="1"/>
    <x v="1"/>
  </r>
  <r>
    <x v="0"/>
    <x v="1"/>
  </r>
  <r>
    <x v="1"/>
    <x v="0"/>
  </r>
  <r>
    <x v="1"/>
    <x v="0"/>
  </r>
  <r>
    <x v="1"/>
    <x v="1"/>
  </r>
  <r>
    <x v="3"/>
    <x v="1"/>
  </r>
  <r>
    <x v="1"/>
    <x v="1"/>
  </r>
  <r>
    <x v="7"/>
    <x v="1"/>
  </r>
  <r>
    <x v="1"/>
    <x v="1"/>
  </r>
  <r>
    <x v="1"/>
    <x v="1"/>
  </r>
  <r>
    <x v="8"/>
    <x v="1"/>
  </r>
  <r>
    <x v="5"/>
    <x v="1"/>
  </r>
  <r>
    <x v="3"/>
    <x v="0"/>
  </r>
  <r>
    <x v="5"/>
    <x v="0"/>
  </r>
  <r>
    <x v="2"/>
    <x v="0"/>
  </r>
  <r>
    <x v="1"/>
    <x v="1"/>
  </r>
  <r>
    <x v="8"/>
    <x v="1"/>
  </r>
  <r>
    <x v="9"/>
    <x v="0"/>
  </r>
  <r>
    <x v="8"/>
    <x v="0"/>
  </r>
  <r>
    <x v="4"/>
    <x v="0"/>
  </r>
  <r>
    <x v="4"/>
    <x v="1"/>
  </r>
  <r>
    <x v="8"/>
    <x v="1"/>
  </r>
  <r>
    <x v="8"/>
    <x v="1"/>
  </r>
  <r>
    <x v="3"/>
    <x v="0"/>
  </r>
  <r>
    <x v="0"/>
    <x v="1"/>
  </r>
  <r>
    <x v="7"/>
    <x v="1"/>
  </r>
  <r>
    <x v="4"/>
    <x v="1"/>
  </r>
  <r>
    <x v="3"/>
    <x v="0"/>
  </r>
  <r>
    <x v="1"/>
    <x v="0"/>
  </r>
  <r>
    <x v="5"/>
    <x v="1"/>
  </r>
  <r>
    <x v="1"/>
    <x v="1"/>
  </r>
  <r>
    <x v="1"/>
    <x v="0"/>
  </r>
  <r>
    <x v="3"/>
    <x v="0"/>
  </r>
  <r>
    <x v="8"/>
    <x v="0"/>
  </r>
  <r>
    <x v="10"/>
    <x v="0"/>
  </r>
  <r>
    <x v="5"/>
    <x v="0"/>
  </r>
  <r>
    <x v="2"/>
    <x v="1"/>
  </r>
  <r>
    <x v="7"/>
    <x v="1"/>
  </r>
  <r>
    <x v="7"/>
    <x v="1"/>
  </r>
  <r>
    <x v="3"/>
    <x v="1"/>
  </r>
  <r>
    <x v="3"/>
    <x v="1"/>
  </r>
  <r>
    <x v="3"/>
    <x v="1"/>
  </r>
  <r>
    <x v="4"/>
    <x v="1"/>
  </r>
  <r>
    <x v="5"/>
    <x v="1"/>
  </r>
  <r>
    <x v="4"/>
    <x v="1"/>
  </r>
  <r>
    <x v="7"/>
    <x v="1"/>
  </r>
  <r>
    <x v="6"/>
    <x v="0"/>
  </r>
  <r>
    <x v="8"/>
    <x v="1"/>
  </r>
  <r>
    <x v="3"/>
    <x v="1"/>
  </r>
  <r>
    <x v="10"/>
    <x v="1"/>
  </r>
  <r>
    <x v="7"/>
    <x v="1"/>
  </r>
  <r>
    <x v="4"/>
    <x v="1"/>
  </r>
  <r>
    <x v="7"/>
    <x v="1"/>
  </r>
  <r>
    <x v="1"/>
    <x v="1"/>
  </r>
  <r>
    <x v="8"/>
    <x v="1"/>
  </r>
  <r>
    <x v="10"/>
    <x v="0"/>
  </r>
  <r>
    <x v="1"/>
    <x v="1"/>
  </r>
  <r>
    <x v="2"/>
    <x v="0"/>
  </r>
  <r>
    <x v="9"/>
    <x v="0"/>
  </r>
  <r>
    <x v="7"/>
    <x v="1"/>
  </r>
  <r>
    <x v="1"/>
    <x v="1"/>
  </r>
  <r>
    <x v="7"/>
    <x v="1"/>
  </r>
  <r>
    <x v="14"/>
    <x v="0"/>
  </r>
  <r>
    <x v="8"/>
    <x v="1"/>
  </r>
  <r>
    <x v="9"/>
    <x v="1"/>
  </r>
  <r>
    <x v="3"/>
    <x v="1"/>
  </r>
  <r>
    <x v="7"/>
    <x v="1"/>
  </r>
  <r>
    <x v="3"/>
    <x v="0"/>
  </r>
  <r>
    <x v="0"/>
    <x v="0"/>
  </r>
  <r>
    <x v="5"/>
    <x v="1"/>
  </r>
  <r>
    <x v="8"/>
    <x v="1"/>
  </r>
  <r>
    <x v="8"/>
    <x v="1"/>
  </r>
  <r>
    <x v="5"/>
    <x v="1"/>
  </r>
  <r>
    <x v="0"/>
    <x v="0"/>
  </r>
  <r>
    <x v="0"/>
    <x v="0"/>
  </r>
  <r>
    <x v="7"/>
    <x v="1"/>
  </r>
  <r>
    <x v="1"/>
    <x v="1"/>
  </r>
  <r>
    <x v="7"/>
    <x v="1"/>
  </r>
  <r>
    <x v="2"/>
    <x v="0"/>
  </r>
  <r>
    <x v="0"/>
    <x v="1"/>
  </r>
  <r>
    <x v="3"/>
    <x v="0"/>
  </r>
  <r>
    <x v="4"/>
    <x v="1"/>
  </r>
  <r>
    <x v="4"/>
    <x v="0"/>
  </r>
  <r>
    <x v="0"/>
    <x v="1"/>
  </r>
  <r>
    <x v="3"/>
    <x v="1"/>
  </r>
  <r>
    <x v="1"/>
    <x v="1"/>
  </r>
  <r>
    <x v="4"/>
    <x v="1"/>
  </r>
  <r>
    <x v="8"/>
    <x v="1"/>
  </r>
  <r>
    <x v="9"/>
    <x v="0"/>
  </r>
  <r>
    <x v="2"/>
    <x v="0"/>
  </r>
  <r>
    <x v="1"/>
    <x v="0"/>
  </r>
  <r>
    <x v="2"/>
    <x v="0"/>
  </r>
  <r>
    <x v="4"/>
    <x v="0"/>
  </r>
  <r>
    <x v="5"/>
    <x v="1"/>
  </r>
  <r>
    <x v="10"/>
    <x v="1"/>
  </r>
  <r>
    <x v="9"/>
    <x v="0"/>
  </r>
  <r>
    <x v="11"/>
    <x v="0"/>
  </r>
  <r>
    <x v="2"/>
    <x v="1"/>
  </r>
  <r>
    <x v="4"/>
    <x v="0"/>
  </r>
  <r>
    <x v="1"/>
    <x v="1"/>
  </r>
  <r>
    <x v="5"/>
    <x v="0"/>
  </r>
  <r>
    <x v="8"/>
    <x v="0"/>
  </r>
  <r>
    <x v="8"/>
    <x v="0"/>
  </r>
  <r>
    <x v="3"/>
    <x v="1"/>
  </r>
  <r>
    <x v="1"/>
    <x v="1"/>
  </r>
  <r>
    <x v="3"/>
    <x v="1"/>
  </r>
  <r>
    <x v="7"/>
    <x v="1"/>
  </r>
  <r>
    <x v="0"/>
    <x v="1"/>
  </r>
  <r>
    <x v="4"/>
    <x v="1"/>
  </r>
  <r>
    <x v="2"/>
    <x v="0"/>
  </r>
  <r>
    <x v="4"/>
    <x v="0"/>
  </r>
  <r>
    <x v="1"/>
    <x v="1"/>
  </r>
  <r>
    <x v="9"/>
    <x v="0"/>
  </r>
  <r>
    <x v="7"/>
    <x v="1"/>
  </r>
  <r>
    <x v="3"/>
    <x v="1"/>
  </r>
  <r>
    <x v="9"/>
    <x v="1"/>
  </r>
  <r>
    <x v="3"/>
    <x v="0"/>
  </r>
  <r>
    <x v="10"/>
    <x v="0"/>
  </r>
  <r>
    <x v="15"/>
    <x v="0"/>
  </r>
  <r>
    <x v="4"/>
    <x v="0"/>
  </r>
  <r>
    <x v="0"/>
    <x v="1"/>
  </r>
  <r>
    <x v="4"/>
    <x v="0"/>
  </r>
  <r>
    <x v="4"/>
    <x v="0"/>
  </r>
  <r>
    <x v="3"/>
    <x v="0"/>
  </r>
  <r>
    <x v="7"/>
    <x v="0"/>
  </r>
  <r>
    <x v="9"/>
    <x v="1"/>
  </r>
  <r>
    <x v="9"/>
    <x v="1"/>
  </r>
  <r>
    <x v="1"/>
    <x v="1"/>
  </r>
  <r>
    <x v="1"/>
    <x v="1"/>
  </r>
  <r>
    <x v="3"/>
    <x v="1"/>
  </r>
  <r>
    <x v="5"/>
    <x v="0"/>
  </r>
  <r>
    <x v="8"/>
    <x v="1"/>
  </r>
  <r>
    <x v="3"/>
    <x v="1"/>
  </r>
  <r>
    <x v="8"/>
    <x v="0"/>
  </r>
  <r>
    <x v="0"/>
    <x v="0"/>
  </r>
  <r>
    <x v="1"/>
    <x v="1"/>
  </r>
  <r>
    <x v="8"/>
    <x v="1"/>
  </r>
  <r>
    <x v="5"/>
    <x v="1"/>
  </r>
  <r>
    <x v="8"/>
    <x v="0"/>
  </r>
  <r>
    <x v="9"/>
    <x v="0"/>
  </r>
  <r>
    <x v="3"/>
    <x v="0"/>
  </r>
  <r>
    <x v="10"/>
    <x v="0"/>
  </r>
  <r>
    <x v="3"/>
    <x v="1"/>
  </r>
  <r>
    <x v="1"/>
    <x v="1"/>
  </r>
  <r>
    <x v="8"/>
    <x v="1"/>
  </r>
  <r>
    <x v="5"/>
    <x v="0"/>
  </r>
  <r>
    <x v="0"/>
    <x v="0"/>
  </r>
  <r>
    <x v="7"/>
    <x v="1"/>
  </r>
  <r>
    <x v="10"/>
    <x v="0"/>
  </r>
  <r>
    <x v="6"/>
    <x v="1"/>
  </r>
  <r>
    <x v="3"/>
    <x v="1"/>
  </r>
  <r>
    <x v="10"/>
    <x v="1"/>
  </r>
  <r>
    <x v="1"/>
    <x v="1"/>
  </r>
  <r>
    <x v="10"/>
    <x v="1"/>
  </r>
  <r>
    <x v="7"/>
    <x v="1"/>
  </r>
  <r>
    <x v="7"/>
    <x v="1"/>
  </r>
  <r>
    <x v="3"/>
    <x v="1"/>
  </r>
  <r>
    <x v="15"/>
    <x v="0"/>
  </r>
  <r>
    <x v="1"/>
    <x v="0"/>
  </r>
  <r>
    <x v="5"/>
    <x v="1"/>
  </r>
  <r>
    <x v="7"/>
    <x v="1"/>
  </r>
  <r>
    <x v="1"/>
    <x v="1"/>
  </r>
  <r>
    <x v="11"/>
    <x v="0"/>
  </r>
  <r>
    <x v="5"/>
    <x v="1"/>
  </r>
  <r>
    <x v="5"/>
    <x v="0"/>
  </r>
  <r>
    <x v="8"/>
    <x v="1"/>
  </r>
  <r>
    <x v="5"/>
    <x v="1"/>
  </r>
  <r>
    <x v="8"/>
    <x v="0"/>
  </r>
  <r>
    <x v="4"/>
    <x v="1"/>
  </r>
  <r>
    <x v="3"/>
    <x v="0"/>
  </r>
  <r>
    <x v="7"/>
    <x v="1"/>
  </r>
  <r>
    <x v="3"/>
    <x v="1"/>
  </r>
  <r>
    <x v="7"/>
    <x v="0"/>
  </r>
  <r>
    <x v="6"/>
    <x v="0"/>
  </r>
  <r>
    <x v="7"/>
    <x v="1"/>
  </r>
  <r>
    <x v="5"/>
    <x v="1"/>
  </r>
  <r>
    <x v="1"/>
    <x v="1"/>
  </r>
  <r>
    <x v="12"/>
    <x v="1"/>
  </r>
  <r>
    <x v="7"/>
    <x v="1"/>
  </r>
  <r>
    <x v="9"/>
    <x v="0"/>
  </r>
  <r>
    <x v="3"/>
    <x v="1"/>
  </r>
  <r>
    <x v="4"/>
    <x v="1"/>
  </r>
  <r>
    <x v="7"/>
    <x v="1"/>
  </r>
  <r>
    <x v="3"/>
    <x v="0"/>
  </r>
  <r>
    <x v="6"/>
    <x v="1"/>
  </r>
  <r>
    <x v="9"/>
    <x v="1"/>
  </r>
  <r>
    <x v="9"/>
    <x v="0"/>
  </r>
  <r>
    <x v="7"/>
    <x v="0"/>
  </r>
  <r>
    <x v="9"/>
    <x v="1"/>
  </r>
  <r>
    <x v="4"/>
    <x v="1"/>
  </r>
  <r>
    <x v="1"/>
    <x v="0"/>
  </r>
  <r>
    <x v="8"/>
    <x v="1"/>
  </r>
  <r>
    <x v="4"/>
    <x v="1"/>
  </r>
  <r>
    <x v="3"/>
    <x v="1"/>
  </r>
  <r>
    <x v="3"/>
    <x v="0"/>
  </r>
  <r>
    <x v="7"/>
    <x v="0"/>
  </r>
  <r>
    <x v="1"/>
    <x v="0"/>
  </r>
  <r>
    <x v="3"/>
    <x v="1"/>
  </r>
  <r>
    <x v="0"/>
    <x v="1"/>
  </r>
  <r>
    <x v="7"/>
    <x v="0"/>
  </r>
  <r>
    <x v="3"/>
    <x v="1"/>
  </r>
  <r>
    <x v="16"/>
    <x v="0"/>
  </r>
  <r>
    <x v="2"/>
    <x v="1"/>
  </r>
  <r>
    <x v="3"/>
    <x v="0"/>
  </r>
  <r>
    <x v="7"/>
    <x v="0"/>
  </r>
  <r>
    <x v="4"/>
    <x v="1"/>
  </r>
  <r>
    <x v="4"/>
    <x v="0"/>
  </r>
  <r>
    <x v="5"/>
    <x v="1"/>
  </r>
  <r>
    <x v="7"/>
    <x v="1"/>
  </r>
  <r>
    <x v="6"/>
    <x v="0"/>
  </r>
  <r>
    <x v="3"/>
    <x v="1"/>
  </r>
  <r>
    <x v="3"/>
    <x v="0"/>
  </r>
  <r>
    <x v="7"/>
    <x v="0"/>
  </r>
  <r>
    <x v="0"/>
    <x v="1"/>
  </r>
  <r>
    <x v="3"/>
    <x v="1"/>
  </r>
  <r>
    <x v="7"/>
    <x v="0"/>
  </r>
  <r>
    <x v="5"/>
    <x v="1"/>
  </r>
  <r>
    <x v="9"/>
    <x v="0"/>
  </r>
  <r>
    <x v="7"/>
    <x v="1"/>
  </r>
  <r>
    <x v="5"/>
    <x v="1"/>
  </r>
  <r>
    <x v="5"/>
    <x v="0"/>
  </r>
  <r>
    <x v="5"/>
    <x v="1"/>
  </r>
  <r>
    <x v="0"/>
    <x v="0"/>
  </r>
  <r>
    <x v="8"/>
    <x v="1"/>
  </r>
  <r>
    <x v="5"/>
    <x v="0"/>
  </r>
  <r>
    <x v="3"/>
    <x v="0"/>
  </r>
  <r>
    <x v="12"/>
    <x v="0"/>
  </r>
  <r>
    <x v="7"/>
    <x v="1"/>
  </r>
  <r>
    <x v="1"/>
    <x v="1"/>
  </r>
  <r>
    <x v="1"/>
    <x v="0"/>
  </r>
  <r>
    <x v="6"/>
    <x v="1"/>
  </r>
  <r>
    <x v="7"/>
    <x v="0"/>
  </r>
  <r>
    <x v="0"/>
    <x v="1"/>
  </r>
  <r>
    <x v="2"/>
    <x v="1"/>
  </r>
  <r>
    <x v="7"/>
    <x v="1"/>
  </r>
  <r>
    <x v="1"/>
    <x v="0"/>
  </r>
  <r>
    <x v="15"/>
    <x v="1"/>
  </r>
  <r>
    <x v="1"/>
    <x v="1"/>
  </r>
  <r>
    <x v="3"/>
    <x v="1"/>
  </r>
  <r>
    <x v="3"/>
    <x v="1"/>
  </r>
  <r>
    <x v="4"/>
    <x v="0"/>
  </r>
  <r>
    <x v="10"/>
    <x v="0"/>
  </r>
  <r>
    <x v="9"/>
    <x v="0"/>
  </r>
  <r>
    <x v="1"/>
    <x v="1"/>
  </r>
  <r>
    <x v="1"/>
    <x v="1"/>
  </r>
  <r>
    <x v="1"/>
    <x v="1"/>
  </r>
  <r>
    <x v="4"/>
    <x v="1"/>
  </r>
  <r>
    <x v="2"/>
    <x v="1"/>
  </r>
  <r>
    <x v="2"/>
    <x v="1"/>
  </r>
  <r>
    <x v="1"/>
    <x v="1"/>
  </r>
  <r>
    <x v="5"/>
    <x v="1"/>
  </r>
  <r>
    <x v="5"/>
    <x v="1"/>
  </r>
  <r>
    <x v="4"/>
    <x v="0"/>
  </r>
  <r>
    <x v="8"/>
    <x v="1"/>
  </r>
  <r>
    <x v="8"/>
    <x v="1"/>
  </r>
  <r>
    <x v="5"/>
    <x v="1"/>
  </r>
  <r>
    <x v="1"/>
    <x v="1"/>
  </r>
  <r>
    <x v="5"/>
    <x v="1"/>
  </r>
  <r>
    <x v="10"/>
    <x v="0"/>
  </r>
  <r>
    <x v="1"/>
    <x v="0"/>
  </r>
  <r>
    <x v="12"/>
    <x v="0"/>
  </r>
  <r>
    <x v="15"/>
    <x v="1"/>
  </r>
  <r>
    <x v="1"/>
    <x v="0"/>
  </r>
  <r>
    <x v="4"/>
    <x v="0"/>
  </r>
  <r>
    <x v="4"/>
    <x v="1"/>
  </r>
  <r>
    <x v="4"/>
    <x v="1"/>
  </r>
  <r>
    <x v="8"/>
    <x v="0"/>
  </r>
  <r>
    <x v="8"/>
    <x v="1"/>
  </r>
  <r>
    <x v="4"/>
    <x v="1"/>
  </r>
  <r>
    <x v="0"/>
    <x v="0"/>
  </r>
  <r>
    <x v="3"/>
    <x v="1"/>
  </r>
  <r>
    <x v="5"/>
    <x v="1"/>
  </r>
  <r>
    <x v="1"/>
    <x v="0"/>
  </r>
  <r>
    <x v="5"/>
    <x v="0"/>
  </r>
  <r>
    <x v="3"/>
    <x v="1"/>
  </r>
  <r>
    <x v="3"/>
    <x v="1"/>
  </r>
  <r>
    <x v="7"/>
    <x v="1"/>
  </r>
  <r>
    <x v="7"/>
    <x v="1"/>
  </r>
  <r>
    <x v="15"/>
    <x v="0"/>
  </r>
  <r>
    <x v="3"/>
    <x v="1"/>
  </r>
  <r>
    <x v="1"/>
    <x v="1"/>
  </r>
  <r>
    <x v="8"/>
    <x v="0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4"/>
    <x v="0"/>
  </r>
  <r>
    <x v="2"/>
    <x v="0"/>
  </r>
  <r>
    <x v="4"/>
    <x v="0"/>
  </r>
  <r>
    <x v="5"/>
    <x v="1"/>
  </r>
  <r>
    <x v="1"/>
    <x v="1"/>
  </r>
  <r>
    <x v="4"/>
    <x v="0"/>
  </r>
  <r>
    <x v="1"/>
    <x v="1"/>
  </r>
  <r>
    <x v="8"/>
    <x v="1"/>
  </r>
  <r>
    <x v="8"/>
    <x v="0"/>
  </r>
  <r>
    <x v="7"/>
    <x v="1"/>
  </r>
  <r>
    <x v="5"/>
    <x v="1"/>
  </r>
  <r>
    <x v="3"/>
    <x v="0"/>
  </r>
  <r>
    <x v="5"/>
    <x v="1"/>
  </r>
  <r>
    <x v="5"/>
    <x v="0"/>
  </r>
  <r>
    <x v="8"/>
    <x v="0"/>
  </r>
  <r>
    <x v="0"/>
    <x v="1"/>
  </r>
  <r>
    <x v="4"/>
    <x v="0"/>
  </r>
  <r>
    <x v="10"/>
    <x v="1"/>
  </r>
  <r>
    <x v="4"/>
    <x v="0"/>
  </r>
  <r>
    <x v="7"/>
    <x v="1"/>
  </r>
  <r>
    <x v="8"/>
    <x v="0"/>
  </r>
  <r>
    <x v="3"/>
    <x v="1"/>
  </r>
  <r>
    <x v="2"/>
    <x v="0"/>
  </r>
  <r>
    <x v="1"/>
    <x v="0"/>
  </r>
  <r>
    <x v="0"/>
    <x v="1"/>
  </r>
  <r>
    <x v="1"/>
    <x v="1"/>
  </r>
  <r>
    <x v="1"/>
    <x v="1"/>
  </r>
  <r>
    <x v="1"/>
    <x v="1"/>
  </r>
  <r>
    <x v="3"/>
    <x v="0"/>
  </r>
  <r>
    <x v="5"/>
    <x v="0"/>
  </r>
  <r>
    <x v="1"/>
    <x v="1"/>
  </r>
  <r>
    <x v="8"/>
    <x v="0"/>
  </r>
  <r>
    <x v="1"/>
    <x v="1"/>
  </r>
  <r>
    <x v="5"/>
    <x v="0"/>
  </r>
  <r>
    <x v="1"/>
    <x v="1"/>
  </r>
  <r>
    <x v="7"/>
    <x v="1"/>
  </r>
  <r>
    <x v="3"/>
    <x v="1"/>
  </r>
  <r>
    <x v="7"/>
    <x v="1"/>
  </r>
  <r>
    <x v="2"/>
    <x v="0"/>
  </r>
  <r>
    <x v="8"/>
    <x v="0"/>
  </r>
  <r>
    <x v="3"/>
    <x v="1"/>
  </r>
  <r>
    <x v="1"/>
    <x v="0"/>
  </r>
  <r>
    <x v="3"/>
    <x v="1"/>
  </r>
  <r>
    <x v="1"/>
    <x v="0"/>
  </r>
  <r>
    <x v="7"/>
    <x v="1"/>
  </r>
  <r>
    <x v="5"/>
    <x v="1"/>
  </r>
  <r>
    <x v="1"/>
    <x v="1"/>
  </r>
  <r>
    <x v="7"/>
    <x v="1"/>
  </r>
  <r>
    <x v="1"/>
    <x v="1"/>
  </r>
  <r>
    <x v="3"/>
    <x v="0"/>
  </r>
  <r>
    <x v="15"/>
    <x v="1"/>
  </r>
  <r>
    <x v="4"/>
    <x v="1"/>
  </r>
  <r>
    <x v="1"/>
    <x v="1"/>
  </r>
  <r>
    <x v="0"/>
    <x v="1"/>
  </r>
  <r>
    <x v="3"/>
    <x v="0"/>
  </r>
  <r>
    <x v="7"/>
    <x v="1"/>
  </r>
  <r>
    <x v="8"/>
    <x v="1"/>
  </r>
  <r>
    <x v="2"/>
    <x v="0"/>
  </r>
  <r>
    <x v="8"/>
    <x v="0"/>
  </r>
  <r>
    <x v="3"/>
    <x v="0"/>
  </r>
  <r>
    <x v="1"/>
    <x v="1"/>
  </r>
  <r>
    <x v="3"/>
    <x v="1"/>
  </r>
  <r>
    <x v="3"/>
    <x v="0"/>
  </r>
  <r>
    <x v="3"/>
    <x v="1"/>
  </r>
  <r>
    <x v="1"/>
    <x v="1"/>
  </r>
  <r>
    <x v="7"/>
    <x v="0"/>
  </r>
  <r>
    <x v="3"/>
    <x v="1"/>
  </r>
  <r>
    <x v="7"/>
    <x v="1"/>
  </r>
  <r>
    <x v="7"/>
    <x v="1"/>
  </r>
  <r>
    <x v="16"/>
    <x v="0"/>
  </r>
  <r>
    <x v="1"/>
    <x v="1"/>
  </r>
  <r>
    <x v="4"/>
    <x v="1"/>
  </r>
  <r>
    <x v="6"/>
    <x v="0"/>
  </r>
  <r>
    <x v="10"/>
    <x v="1"/>
  </r>
  <r>
    <x v="10"/>
    <x v="1"/>
  </r>
  <r>
    <x v="1"/>
    <x v="1"/>
  </r>
  <r>
    <x v="2"/>
    <x v="1"/>
  </r>
  <r>
    <x v="4"/>
    <x v="1"/>
  </r>
  <r>
    <x v="6"/>
    <x v="1"/>
  </r>
  <r>
    <x v="3"/>
    <x v="1"/>
  </r>
  <r>
    <x v="3"/>
    <x v="1"/>
  </r>
  <r>
    <x v="3"/>
    <x v="1"/>
  </r>
  <r>
    <x v="2"/>
    <x v="0"/>
  </r>
  <r>
    <x v="0"/>
    <x v="1"/>
  </r>
  <r>
    <x v="1"/>
    <x v="1"/>
  </r>
  <r>
    <x v="3"/>
    <x v="1"/>
  </r>
  <r>
    <x v="3"/>
    <x v="1"/>
  </r>
  <r>
    <x v="9"/>
    <x v="1"/>
  </r>
  <r>
    <x v="8"/>
    <x v="1"/>
  </r>
  <r>
    <x v="3"/>
    <x v="1"/>
  </r>
  <r>
    <x v="7"/>
    <x v="0"/>
  </r>
  <r>
    <x v="9"/>
    <x v="1"/>
  </r>
  <r>
    <x v="2"/>
    <x v="1"/>
  </r>
  <r>
    <x v="8"/>
    <x v="1"/>
  </r>
  <r>
    <x v="5"/>
    <x v="0"/>
  </r>
  <r>
    <x v="3"/>
    <x v="1"/>
  </r>
  <r>
    <x v="8"/>
    <x v="1"/>
  </r>
  <r>
    <x v="3"/>
    <x v="1"/>
  </r>
  <r>
    <x v="3"/>
    <x v="0"/>
  </r>
  <r>
    <x v="3"/>
    <x v="0"/>
  </r>
  <r>
    <x v="1"/>
    <x v="1"/>
  </r>
  <r>
    <x v="3"/>
    <x v="1"/>
  </r>
  <r>
    <x v="8"/>
    <x v="1"/>
  </r>
  <r>
    <x v="2"/>
    <x v="1"/>
  </r>
  <r>
    <x v="7"/>
    <x v="1"/>
  </r>
  <r>
    <x v="7"/>
    <x v="1"/>
  </r>
  <r>
    <x v="8"/>
    <x v="1"/>
  </r>
  <r>
    <x v="8"/>
    <x v="0"/>
  </r>
  <r>
    <x v="5"/>
    <x v="1"/>
  </r>
  <r>
    <x v="0"/>
    <x v="1"/>
  </r>
  <r>
    <x v="4"/>
    <x v="1"/>
  </r>
  <r>
    <x v="7"/>
    <x v="1"/>
  </r>
  <r>
    <x v="9"/>
    <x v="0"/>
  </r>
  <r>
    <x v="0"/>
    <x v="1"/>
  </r>
  <r>
    <x v="7"/>
    <x v="1"/>
  </r>
  <r>
    <x v="5"/>
    <x v="1"/>
  </r>
  <r>
    <x v="0"/>
    <x v="0"/>
  </r>
  <r>
    <x v="9"/>
    <x v="1"/>
  </r>
  <r>
    <x v="5"/>
    <x v="1"/>
  </r>
  <r>
    <x v="6"/>
    <x v="1"/>
  </r>
  <r>
    <x v="3"/>
    <x v="0"/>
  </r>
  <r>
    <x v="1"/>
    <x v="1"/>
  </r>
  <r>
    <x v="7"/>
    <x v="1"/>
  </r>
  <r>
    <x v="2"/>
    <x v="1"/>
  </r>
  <r>
    <x v="15"/>
    <x v="0"/>
  </r>
  <r>
    <x v="3"/>
    <x v="1"/>
  </r>
  <r>
    <x v="10"/>
    <x v="1"/>
  </r>
  <r>
    <x v="7"/>
    <x v="1"/>
  </r>
  <r>
    <x v="5"/>
    <x v="1"/>
  </r>
  <r>
    <x v="5"/>
    <x v="0"/>
  </r>
  <r>
    <x v="10"/>
    <x v="0"/>
  </r>
  <r>
    <x v="9"/>
    <x v="1"/>
  </r>
  <r>
    <x v="12"/>
    <x v="1"/>
  </r>
  <r>
    <x v="0"/>
    <x v="1"/>
  </r>
  <r>
    <x v="7"/>
    <x v="1"/>
  </r>
  <r>
    <x v="5"/>
    <x v="1"/>
  </r>
  <r>
    <x v="0"/>
    <x v="1"/>
  </r>
  <r>
    <x v="10"/>
    <x v="0"/>
  </r>
  <r>
    <x v="5"/>
    <x v="1"/>
  </r>
  <r>
    <x v="5"/>
    <x v="1"/>
  </r>
  <r>
    <x v="1"/>
    <x v="1"/>
  </r>
  <r>
    <x v="5"/>
    <x v="1"/>
  </r>
  <r>
    <x v="3"/>
    <x v="1"/>
  </r>
  <r>
    <x v="3"/>
    <x v="1"/>
  </r>
  <r>
    <x v="7"/>
    <x v="1"/>
  </r>
  <r>
    <x v="3"/>
    <x v="1"/>
  </r>
  <r>
    <x v="1"/>
    <x v="1"/>
  </r>
  <r>
    <x v="0"/>
    <x v="1"/>
  </r>
  <r>
    <x v="1"/>
    <x v="1"/>
  </r>
  <r>
    <x v="8"/>
    <x v="0"/>
  </r>
  <r>
    <x v="3"/>
    <x v="1"/>
  </r>
  <r>
    <x v="3"/>
    <x v="1"/>
  </r>
  <r>
    <x v="3"/>
    <x v="1"/>
  </r>
  <r>
    <x v="5"/>
    <x v="0"/>
  </r>
  <r>
    <x v="2"/>
    <x v="0"/>
  </r>
  <r>
    <x v="5"/>
    <x v="0"/>
  </r>
  <r>
    <x v="6"/>
    <x v="0"/>
  </r>
  <r>
    <x v="8"/>
    <x v="1"/>
  </r>
  <r>
    <x v="1"/>
    <x v="1"/>
  </r>
  <r>
    <x v="2"/>
    <x v="0"/>
  </r>
  <r>
    <x v="4"/>
    <x v="0"/>
  </r>
  <r>
    <x v="8"/>
    <x v="1"/>
  </r>
  <r>
    <x v="1"/>
    <x v="1"/>
  </r>
  <r>
    <x v="8"/>
    <x v="1"/>
  </r>
  <r>
    <x v="1"/>
    <x v="1"/>
  </r>
  <r>
    <x v="5"/>
    <x v="1"/>
  </r>
  <r>
    <x v="0"/>
    <x v="1"/>
  </r>
  <r>
    <x v="1"/>
    <x v="1"/>
  </r>
  <r>
    <x v="1"/>
    <x v="1"/>
  </r>
  <r>
    <x v="9"/>
    <x v="1"/>
  </r>
  <r>
    <x v="1"/>
    <x v="1"/>
  </r>
  <r>
    <x v="2"/>
    <x v="1"/>
  </r>
  <r>
    <x v="11"/>
    <x v="1"/>
  </r>
  <r>
    <x v="11"/>
    <x v="1"/>
  </r>
  <r>
    <x v="0"/>
    <x v="0"/>
  </r>
  <r>
    <x v="3"/>
    <x v="0"/>
  </r>
  <r>
    <x v="1"/>
    <x v="1"/>
  </r>
  <r>
    <x v="0"/>
    <x v="1"/>
  </r>
  <r>
    <x v="3"/>
    <x v="1"/>
  </r>
  <r>
    <x v="7"/>
    <x v="1"/>
  </r>
  <r>
    <x v="1"/>
    <x v="1"/>
  </r>
  <r>
    <x v="0"/>
    <x v="1"/>
  </r>
  <r>
    <x v="8"/>
    <x v="1"/>
  </r>
  <r>
    <x v="3"/>
    <x v="0"/>
  </r>
  <r>
    <x v="5"/>
    <x v="1"/>
  </r>
  <r>
    <x v="7"/>
    <x v="1"/>
  </r>
  <r>
    <x v="5"/>
    <x v="1"/>
  </r>
  <r>
    <x v="7"/>
    <x v="1"/>
  </r>
  <r>
    <x v="1"/>
    <x v="1"/>
  </r>
  <r>
    <x v="1"/>
    <x v="1"/>
  </r>
  <r>
    <x v="0"/>
    <x v="1"/>
  </r>
  <r>
    <x v="7"/>
    <x v="0"/>
  </r>
  <r>
    <x v="6"/>
    <x v="1"/>
  </r>
  <r>
    <x v="7"/>
    <x v="0"/>
  </r>
  <r>
    <x v="3"/>
    <x v="0"/>
  </r>
  <r>
    <x v="0"/>
    <x v="1"/>
  </r>
  <r>
    <x v="15"/>
    <x v="1"/>
  </r>
  <r>
    <x v="2"/>
    <x v="1"/>
  </r>
  <r>
    <x v="2"/>
    <x v="0"/>
  </r>
  <r>
    <x v="1"/>
    <x v="1"/>
  </r>
  <r>
    <x v="2"/>
    <x v="0"/>
  </r>
  <r>
    <x v="0"/>
    <x v="1"/>
  </r>
  <r>
    <x v="5"/>
    <x v="0"/>
  </r>
  <r>
    <x v="3"/>
    <x v="1"/>
  </r>
  <r>
    <x v="11"/>
    <x v="0"/>
  </r>
  <r>
    <x v="7"/>
    <x v="1"/>
  </r>
  <r>
    <x v="5"/>
    <x v="0"/>
  </r>
  <r>
    <x v="7"/>
    <x v="1"/>
  </r>
  <r>
    <x v="0"/>
    <x v="1"/>
  </r>
  <r>
    <x v="3"/>
    <x v="0"/>
  </r>
  <r>
    <x v="3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9"/>
    <x v="0"/>
  </r>
  <r>
    <x v="8"/>
    <x v="0"/>
  </r>
  <r>
    <x v="1"/>
    <x v="1"/>
  </r>
  <r>
    <x v="1"/>
    <x v="0"/>
  </r>
  <r>
    <x v="1"/>
    <x v="1"/>
  </r>
  <r>
    <x v="3"/>
    <x v="1"/>
  </r>
  <r>
    <x v="1"/>
    <x v="1"/>
  </r>
  <r>
    <x v="5"/>
    <x v="1"/>
  </r>
  <r>
    <x v="5"/>
    <x v="0"/>
  </r>
  <r>
    <x v="9"/>
    <x v="0"/>
  </r>
  <r>
    <x v="0"/>
    <x v="1"/>
  </r>
  <r>
    <x v="11"/>
    <x v="0"/>
  </r>
  <r>
    <x v="5"/>
    <x v="1"/>
  </r>
  <r>
    <x v="0"/>
    <x v="1"/>
  </r>
  <r>
    <x v="7"/>
    <x v="1"/>
  </r>
  <r>
    <x v="10"/>
    <x v="0"/>
  </r>
  <r>
    <x v="3"/>
    <x v="0"/>
  </r>
  <r>
    <x v="7"/>
    <x v="1"/>
  </r>
  <r>
    <x v="7"/>
    <x v="1"/>
  </r>
  <r>
    <x v="0"/>
    <x v="1"/>
  </r>
  <r>
    <x v="3"/>
    <x v="1"/>
  </r>
  <r>
    <x v="7"/>
    <x v="1"/>
  </r>
  <r>
    <x v="8"/>
    <x v="1"/>
  </r>
  <r>
    <x v="3"/>
    <x v="1"/>
  </r>
  <r>
    <x v="3"/>
    <x v="1"/>
  </r>
  <r>
    <x v="4"/>
    <x v="1"/>
  </r>
  <r>
    <x v="8"/>
    <x v="1"/>
  </r>
  <r>
    <x v="9"/>
    <x v="0"/>
  </r>
  <r>
    <x v="3"/>
    <x v="1"/>
  </r>
  <r>
    <x v="7"/>
    <x v="1"/>
  </r>
  <r>
    <x v="1"/>
    <x v="1"/>
  </r>
  <r>
    <x v="6"/>
    <x v="1"/>
  </r>
  <r>
    <x v="12"/>
    <x v="0"/>
  </r>
  <r>
    <x v="4"/>
    <x v="1"/>
  </r>
  <r>
    <x v="7"/>
    <x v="1"/>
  </r>
  <r>
    <x v="9"/>
    <x v="0"/>
  </r>
  <r>
    <x v="1"/>
    <x v="1"/>
  </r>
  <r>
    <x v="3"/>
    <x v="1"/>
  </r>
  <r>
    <x v="8"/>
    <x v="1"/>
  </r>
  <r>
    <x v="0"/>
    <x v="0"/>
  </r>
  <r>
    <x v="8"/>
    <x v="1"/>
  </r>
  <r>
    <x v="5"/>
    <x v="1"/>
  </r>
  <r>
    <x v="7"/>
    <x v="1"/>
  </r>
  <r>
    <x v="1"/>
    <x v="0"/>
  </r>
  <r>
    <x v="3"/>
    <x v="0"/>
  </r>
  <r>
    <x v="11"/>
    <x v="0"/>
  </r>
  <r>
    <x v="3"/>
    <x v="1"/>
  </r>
  <r>
    <x v="1"/>
    <x v="1"/>
  </r>
  <r>
    <x v="1"/>
    <x v="1"/>
  </r>
  <r>
    <x v="4"/>
    <x v="1"/>
  </r>
  <r>
    <x v="7"/>
    <x v="1"/>
  </r>
  <r>
    <x v="1"/>
    <x v="1"/>
  </r>
  <r>
    <x v="7"/>
    <x v="0"/>
  </r>
  <r>
    <x v="7"/>
    <x v="1"/>
  </r>
  <r>
    <x v="1"/>
    <x v="1"/>
  </r>
  <r>
    <x v="11"/>
    <x v="1"/>
  </r>
  <r>
    <x v="5"/>
    <x v="0"/>
  </r>
  <r>
    <x v="6"/>
    <x v="1"/>
  </r>
  <r>
    <x v="1"/>
    <x v="0"/>
  </r>
  <r>
    <x v="2"/>
    <x v="0"/>
  </r>
  <r>
    <x v="10"/>
    <x v="0"/>
  </r>
  <r>
    <x v="0"/>
    <x v="0"/>
  </r>
  <r>
    <x v="1"/>
    <x v="1"/>
  </r>
  <r>
    <x v="8"/>
    <x v="0"/>
  </r>
  <r>
    <x v="6"/>
    <x v="0"/>
  </r>
  <r>
    <x v="0"/>
    <x v="1"/>
  </r>
  <r>
    <x v="10"/>
    <x v="1"/>
  </r>
  <r>
    <x v="0"/>
    <x v="1"/>
  </r>
  <r>
    <x v="1"/>
    <x v="1"/>
  </r>
  <r>
    <x v="6"/>
    <x v="1"/>
  </r>
  <r>
    <x v="5"/>
    <x v="1"/>
  </r>
  <r>
    <x v="2"/>
    <x v="1"/>
  </r>
  <r>
    <x v="0"/>
    <x v="0"/>
  </r>
  <r>
    <x v="10"/>
    <x v="0"/>
  </r>
  <r>
    <x v="3"/>
    <x v="1"/>
  </r>
  <r>
    <x v="5"/>
    <x v="0"/>
  </r>
  <r>
    <x v="7"/>
    <x v="1"/>
  </r>
  <r>
    <x v="7"/>
    <x v="1"/>
  </r>
  <r>
    <x v="3"/>
    <x v="0"/>
  </r>
  <r>
    <x v="3"/>
    <x v="1"/>
  </r>
  <r>
    <x v="8"/>
    <x v="0"/>
  </r>
  <r>
    <x v="4"/>
    <x v="1"/>
  </r>
  <r>
    <x v="7"/>
    <x v="1"/>
  </r>
  <r>
    <x v="5"/>
    <x v="1"/>
  </r>
  <r>
    <x v="1"/>
    <x v="1"/>
  </r>
  <r>
    <x v="1"/>
    <x v="1"/>
  </r>
  <r>
    <x v="1"/>
    <x v="0"/>
  </r>
  <r>
    <x v="2"/>
    <x v="1"/>
  </r>
  <r>
    <x v="12"/>
    <x v="0"/>
  </r>
  <r>
    <x v="7"/>
    <x v="1"/>
  </r>
  <r>
    <x v="9"/>
    <x v="0"/>
  </r>
  <r>
    <x v="7"/>
    <x v="1"/>
  </r>
  <r>
    <x v="9"/>
    <x v="0"/>
  </r>
  <r>
    <x v="5"/>
    <x v="0"/>
  </r>
  <r>
    <x v="3"/>
    <x v="1"/>
  </r>
  <r>
    <x v="8"/>
    <x v="1"/>
  </r>
  <r>
    <x v="8"/>
    <x v="1"/>
  </r>
  <r>
    <x v="7"/>
    <x v="1"/>
  </r>
  <r>
    <x v="0"/>
    <x v="0"/>
  </r>
  <r>
    <x v="1"/>
    <x v="0"/>
  </r>
  <r>
    <x v="7"/>
    <x v="1"/>
  </r>
  <r>
    <x v="8"/>
    <x v="1"/>
  </r>
  <r>
    <x v="0"/>
    <x v="1"/>
  </r>
  <r>
    <x v="6"/>
    <x v="0"/>
  </r>
  <r>
    <x v="7"/>
    <x v="1"/>
  </r>
  <r>
    <x v="10"/>
    <x v="0"/>
  </r>
  <r>
    <x v="7"/>
    <x v="0"/>
  </r>
  <r>
    <x v="5"/>
    <x v="1"/>
  </r>
  <r>
    <x v="4"/>
    <x v="1"/>
  </r>
  <r>
    <x v="6"/>
    <x v="0"/>
  </r>
  <r>
    <x v="3"/>
    <x v="1"/>
  </r>
  <r>
    <x v="5"/>
    <x v="1"/>
  </r>
  <r>
    <x v="9"/>
    <x v="0"/>
  </r>
  <r>
    <x v="5"/>
    <x v="0"/>
  </r>
  <r>
    <x v="6"/>
    <x v="1"/>
  </r>
  <r>
    <x v="1"/>
    <x v="1"/>
  </r>
  <r>
    <x v="4"/>
    <x v="0"/>
  </r>
  <r>
    <x v="8"/>
    <x v="1"/>
  </r>
  <r>
    <x v="1"/>
    <x v="1"/>
  </r>
  <r>
    <x v="1"/>
    <x v="0"/>
  </r>
  <r>
    <x v="4"/>
    <x v="1"/>
  </r>
  <r>
    <x v="1"/>
    <x v="1"/>
  </r>
  <r>
    <x v="8"/>
    <x v="1"/>
  </r>
  <r>
    <x v="1"/>
    <x v="1"/>
  </r>
  <r>
    <x v="3"/>
    <x v="1"/>
  </r>
  <r>
    <x v="7"/>
    <x v="1"/>
  </r>
  <r>
    <x v="7"/>
    <x v="1"/>
  </r>
  <r>
    <x v="5"/>
    <x v="0"/>
  </r>
  <r>
    <x v="2"/>
    <x v="0"/>
  </r>
  <r>
    <x v="7"/>
    <x v="0"/>
  </r>
  <r>
    <x v="7"/>
    <x v="1"/>
  </r>
  <r>
    <x v="7"/>
    <x v="1"/>
  </r>
  <r>
    <x v="8"/>
    <x v="1"/>
  </r>
  <r>
    <x v="3"/>
    <x v="1"/>
  </r>
  <r>
    <x v="2"/>
    <x v="1"/>
  </r>
  <r>
    <x v="7"/>
    <x v="1"/>
  </r>
  <r>
    <x v="1"/>
    <x v="0"/>
  </r>
  <r>
    <x v="11"/>
    <x v="0"/>
  </r>
  <r>
    <x v="5"/>
    <x v="1"/>
  </r>
  <r>
    <x v="1"/>
    <x v="1"/>
  </r>
  <r>
    <x v="10"/>
    <x v="0"/>
  </r>
  <r>
    <x v="12"/>
    <x v="1"/>
  </r>
  <r>
    <x v="15"/>
    <x v="1"/>
  </r>
  <r>
    <x v="1"/>
    <x v="0"/>
  </r>
  <r>
    <x v="1"/>
    <x v="1"/>
  </r>
  <r>
    <x v="5"/>
    <x v="0"/>
  </r>
  <r>
    <x v="0"/>
    <x v="0"/>
  </r>
  <r>
    <x v="8"/>
    <x v="0"/>
  </r>
  <r>
    <x v="1"/>
    <x v="1"/>
  </r>
  <r>
    <x v="5"/>
    <x v="1"/>
  </r>
  <r>
    <x v="3"/>
    <x v="0"/>
  </r>
  <r>
    <x v="2"/>
    <x v="0"/>
  </r>
  <r>
    <x v="1"/>
    <x v="0"/>
  </r>
  <r>
    <x v="9"/>
    <x v="1"/>
  </r>
  <r>
    <x v="3"/>
    <x v="0"/>
  </r>
  <r>
    <x v="1"/>
    <x v="1"/>
  </r>
  <r>
    <x v="0"/>
    <x v="0"/>
  </r>
  <r>
    <x v="7"/>
    <x v="1"/>
  </r>
  <r>
    <x v="10"/>
    <x v="0"/>
  </r>
  <r>
    <x v="10"/>
    <x v="1"/>
  </r>
  <r>
    <x v="6"/>
    <x v="1"/>
  </r>
  <r>
    <x v="7"/>
    <x v="1"/>
  </r>
  <r>
    <x v="4"/>
    <x v="1"/>
  </r>
  <r>
    <x v="1"/>
    <x v="0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</r>
  <r>
    <x v="1"/>
    <x v="0"/>
  </r>
  <r>
    <x v="2"/>
    <x v="0"/>
  </r>
  <r>
    <x v="3"/>
    <x v="1"/>
  </r>
  <r>
    <x v="4"/>
    <x v="1"/>
  </r>
  <r>
    <x v="5"/>
    <x v="1"/>
  </r>
  <r>
    <x v="6"/>
    <x v="0"/>
  </r>
  <r>
    <x v="7"/>
    <x v="0"/>
  </r>
  <r>
    <x v="8"/>
    <x v="1"/>
  </r>
  <r>
    <x v="9"/>
    <x v="1"/>
  </r>
  <r>
    <x v="10"/>
    <x v="0"/>
  </r>
  <r>
    <x v="11"/>
    <x v="0"/>
  </r>
  <r>
    <x v="12"/>
    <x v="0"/>
  </r>
  <r>
    <x v="5"/>
    <x v="0"/>
  </r>
  <r>
    <x v="3"/>
    <x v="1"/>
  </r>
  <r>
    <x v="13"/>
    <x v="1"/>
  </r>
  <r>
    <x v="14"/>
    <x v="1"/>
  </r>
  <r>
    <x v="15"/>
    <x v="1"/>
  </r>
  <r>
    <x v="16"/>
    <x v="1"/>
  </r>
  <r>
    <x v="7"/>
    <x v="0"/>
  </r>
  <r>
    <x v="14"/>
    <x v="0"/>
  </r>
  <r>
    <x v="17"/>
    <x v="1"/>
  </r>
  <r>
    <x v="12"/>
    <x v="1"/>
  </r>
  <r>
    <x v="18"/>
    <x v="1"/>
  </r>
  <r>
    <x v="19"/>
    <x v="1"/>
  </r>
  <r>
    <x v="20"/>
    <x v="0"/>
  </r>
  <r>
    <x v="21"/>
    <x v="0"/>
  </r>
  <r>
    <x v="8"/>
    <x v="1"/>
  </r>
  <r>
    <x v="22"/>
    <x v="1"/>
  </r>
  <r>
    <x v="23"/>
    <x v="0"/>
  </r>
  <r>
    <x v="24"/>
    <x v="1"/>
  </r>
  <r>
    <x v="25"/>
    <x v="1"/>
  </r>
  <r>
    <x v="26"/>
    <x v="1"/>
  </r>
  <r>
    <x v="27"/>
    <x v="0"/>
  </r>
  <r>
    <x v="15"/>
    <x v="1"/>
  </r>
  <r>
    <x v="24"/>
    <x v="1"/>
  </r>
  <r>
    <x v="4"/>
    <x v="0"/>
  </r>
  <r>
    <x v="28"/>
    <x v="1"/>
  </r>
  <r>
    <x v="29"/>
    <x v="0"/>
  </r>
  <r>
    <x v="30"/>
    <x v="1"/>
  </r>
  <r>
    <x v="31"/>
    <x v="1"/>
  </r>
  <r>
    <x v="32"/>
    <x v="0"/>
  </r>
  <r>
    <x v="0"/>
    <x v="1"/>
  </r>
  <r>
    <x v="33"/>
    <x v="0"/>
  </r>
  <r>
    <x v="34"/>
    <x v="1"/>
  </r>
  <r>
    <x v="35"/>
    <x v="0"/>
  </r>
  <r>
    <x v="25"/>
    <x v="1"/>
  </r>
  <r>
    <x v="22"/>
    <x v="1"/>
  </r>
  <r>
    <x v="8"/>
    <x v="1"/>
  </r>
  <r>
    <x v="1"/>
    <x v="1"/>
  </r>
  <r>
    <x v="36"/>
    <x v="1"/>
  </r>
  <r>
    <x v="37"/>
    <x v="1"/>
  </r>
  <r>
    <x v="13"/>
    <x v="1"/>
  </r>
  <r>
    <x v="5"/>
    <x v="1"/>
  </r>
  <r>
    <x v="7"/>
    <x v="0"/>
  </r>
  <r>
    <x v="8"/>
    <x v="1"/>
  </r>
  <r>
    <x v="27"/>
    <x v="0"/>
  </r>
  <r>
    <x v="15"/>
    <x v="1"/>
  </r>
  <r>
    <x v="38"/>
    <x v="1"/>
  </r>
  <r>
    <x v="39"/>
    <x v="1"/>
  </r>
  <r>
    <x v="40"/>
    <x v="0"/>
  </r>
  <r>
    <x v="41"/>
    <x v="0"/>
  </r>
  <r>
    <x v="2"/>
    <x v="0"/>
  </r>
  <r>
    <x v="10"/>
    <x v="1"/>
  </r>
  <r>
    <x v="24"/>
    <x v="0"/>
  </r>
  <r>
    <x v="42"/>
    <x v="1"/>
  </r>
  <r>
    <x v="43"/>
    <x v="1"/>
  </r>
  <r>
    <x v="35"/>
    <x v="1"/>
  </r>
  <r>
    <x v="44"/>
    <x v="1"/>
  </r>
  <r>
    <x v="45"/>
    <x v="1"/>
  </r>
  <r>
    <x v="0"/>
    <x v="1"/>
  </r>
  <r>
    <x v="17"/>
    <x v="1"/>
  </r>
  <r>
    <x v="0"/>
    <x v="1"/>
  </r>
  <r>
    <x v="46"/>
    <x v="1"/>
  </r>
  <r>
    <x v="36"/>
    <x v="1"/>
  </r>
  <r>
    <x v="47"/>
    <x v="0"/>
  </r>
  <r>
    <x v="39"/>
    <x v="0"/>
  </r>
  <r>
    <x v="48"/>
    <x v="1"/>
  </r>
  <r>
    <x v="2"/>
    <x v="0"/>
  </r>
  <r>
    <x v="49"/>
    <x v="1"/>
  </r>
  <r>
    <x v="22"/>
    <x v="1"/>
  </r>
  <r>
    <x v="50"/>
    <x v="1"/>
  </r>
  <r>
    <x v="29"/>
    <x v="1"/>
  </r>
  <r>
    <x v="5"/>
    <x v="1"/>
  </r>
  <r>
    <x v="51"/>
    <x v="1"/>
  </r>
  <r>
    <x v="52"/>
    <x v="1"/>
  </r>
  <r>
    <x v="53"/>
    <x v="0"/>
  </r>
  <r>
    <x v="43"/>
    <x v="1"/>
  </r>
  <r>
    <x v="54"/>
    <x v="0"/>
  </r>
  <r>
    <x v="55"/>
    <x v="0"/>
  </r>
  <r>
    <x v="56"/>
    <x v="1"/>
  </r>
  <r>
    <x v="57"/>
    <x v="0"/>
  </r>
  <r>
    <x v="58"/>
    <x v="1"/>
  </r>
  <r>
    <x v="59"/>
    <x v="1"/>
  </r>
  <r>
    <x v="17"/>
    <x v="0"/>
  </r>
  <r>
    <x v="38"/>
    <x v="1"/>
  </r>
  <r>
    <x v="9"/>
    <x v="1"/>
  </r>
  <r>
    <x v="60"/>
    <x v="1"/>
  </r>
  <r>
    <x v="15"/>
    <x v="1"/>
  </r>
  <r>
    <x v="15"/>
    <x v="1"/>
  </r>
  <r>
    <x v="23"/>
    <x v="0"/>
  </r>
  <r>
    <x v="29"/>
    <x v="1"/>
  </r>
  <r>
    <x v="13"/>
    <x v="1"/>
  </r>
  <r>
    <x v="11"/>
    <x v="0"/>
  </r>
  <r>
    <x v="10"/>
    <x v="1"/>
  </r>
  <r>
    <x v="61"/>
    <x v="1"/>
  </r>
  <r>
    <x v="62"/>
    <x v="1"/>
  </r>
  <r>
    <x v="40"/>
    <x v="1"/>
  </r>
  <r>
    <x v="31"/>
    <x v="1"/>
  </r>
  <r>
    <x v="63"/>
    <x v="0"/>
  </r>
  <r>
    <x v="4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1"/>
    <x v="1"/>
  </r>
  <r>
    <x v="3"/>
    <x v="0"/>
  </r>
  <r>
    <x v="4"/>
    <x v="1"/>
  </r>
  <r>
    <x v="5"/>
    <x v="0"/>
  </r>
  <r>
    <x v="6"/>
    <x v="1"/>
  </r>
  <r>
    <x v="7"/>
    <x v="0"/>
  </r>
  <r>
    <x v="8"/>
    <x v="0"/>
  </r>
  <r>
    <x v="9"/>
    <x v="1"/>
  </r>
  <r>
    <x v="4"/>
    <x v="0"/>
  </r>
  <r>
    <x v="10"/>
    <x v="1"/>
  </r>
  <r>
    <x v="11"/>
    <x v="0"/>
  </r>
  <r>
    <x v="0"/>
    <x v="0"/>
  </r>
  <r>
    <x v="6"/>
    <x v="0"/>
  </r>
  <r>
    <x v="12"/>
    <x v="0"/>
  </r>
  <r>
    <x v="4"/>
    <x v="0"/>
  </r>
  <r>
    <x v="13"/>
    <x v="1"/>
  </r>
  <r>
    <x v="7"/>
    <x v="0"/>
  </r>
  <r>
    <x v="14"/>
    <x v="1"/>
  </r>
  <r>
    <x v="12"/>
    <x v="1"/>
  </r>
  <r>
    <x v="15"/>
    <x v="0"/>
  </r>
  <r>
    <x v="10"/>
    <x v="0"/>
  </r>
  <r>
    <x v="16"/>
    <x v="0"/>
  </r>
  <r>
    <x v="7"/>
    <x v="0"/>
  </r>
  <r>
    <x v="17"/>
    <x v="0"/>
  </r>
  <r>
    <x v="1"/>
    <x v="1"/>
  </r>
  <r>
    <x v="18"/>
    <x v="1"/>
  </r>
  <r>
    <x v="9"/>
    <x v="1"/>
  </r>
  <r>
    <x v="19"/>
    <x v="1"/>
  </r>
  <r>
    <x v="17"/>
    <x v="0"/>
  </r>
  <r>
    <x v="20"/>
    <x v="1"/>
  </r>
  <r>
    <x v="9"/>
    <x v="1"/>
  </r>
  <r>
    <x v="21"/>
    <x v="1"/>
  </r>
  <r>
    <x v="11"/>
    <x v="1"/>
  </r>
  <r>
    <x v="17"/>
    <x v="1"/>
  </r>
  <r>
    <x v="17"/>
    <x v="0"/>
  </r>
  <r>
    <x v="22"/>
    <x v="0"/>
  </r>
  <r>
    <x v="0"/>
    <x v="0"/>
  </r>
  <r>
    <x v="2"/>
    <x v="1"/>
  </r>
  <r>
    <x v="12"/>
    <x v="1"/>
  </r>
  <r>
    <x v="9"/>
    <x v="1"/>
  </r>
  <r>
    <x v="23"/>
    <x v="0"/>
  </r>
  <r>
    <x v="2"/>
    <x v="1"/>
  </r>
  <r>
    <x v="1"/>
    <x v="0"/>
  </r>
  <r>
    <x v="24"/>
    <x v="1"/>
  </r>
  <r>
    <x v="7"/>
    <x v="1"/>
  </r>
  <r>
    <x v="1"/>
    <x v="0"/>
  </r>
  <r>
    <x v="6"/>
    <x v="1"/>
  </r>
  <r>
    <x v="10"/>
    <x v="1"/>
  </r>
  <r>
    <x v="5"/>
    <x v="1"/>
  </r>
  <r>
    <x v="1"/>
    <x v="1"/>
  </r>
  <r>
    <x v="15"/>
    <x v="0"/>
  </r>
  <r>
    <x v="1"/>
    <x v="1"/>
  </r>
  <r>
    <x v="5"/>
    <x v="1"/>
  </r>
  <r>
    <x v="22"/>
    <x v="0"/>
  </r>
  <r>
    <x v="14"/>
    <x v="1"/>
  </r>
  <r>
    <x v="18"/>
    <x v="1"/>
  </r>
  <r>
    <x v="2"/>
    <x v="1"/>
  </r>
  <r>
    <x v="6"/>
    <x v="1"/>
  </r>
  <r>
    <x v="0"/>
    <x v="0"/>
  </r>
  <r>
    <x v="25"/>
    <x v="1"/>
  </r>
  <r>
    <x v="20"/>
    <x v="1"/>
  </r>
  <r>
    <x v="1"/>
    <x v="0"/>
  </r>
  <r>
    <x v="4"/>
    <x v="1"/>
  </r>
  <r>
    <x v="14"/>
    <x v="0"/>
  </r>
  <r>
    <x v="9"/>
    <x v="1"/>
  </r>
  <r>
    <x v="1"/>
    <x v="1"/>
  </r>
  <r>
    <x v="26"/>
    <x v="1"/>
  </r>
  <r>
    <x v="1"/>
    <x v="0"/>
  </r>
  <r>
    <x v="2"/>
    <x v="1"/>
  </r>
  <r>
    <x v="15"/>
    <x v="0"/>
  </r>
  <r>
    <x v="27"/>
    <x v="1"/>
  </r>
  <r>
    <x v="19"/>
    <x v="1"/>
  </r>
  <r>
    <x v="28"/>
    <x v="1"/>
  </r>
  <r>
    <x v="21"/>
    <x v="1"/>
  </r>
  <r>
    <x v="0"/>
    <x v="1"/>
  </r>
  <r>
    <x v="6"/>
    <x v="0"/>
  </r>
  <r>
    <x v="1"/>
    <x v="1"/>
  </r>
  <r>
    <x v="29"/>
    <x v="1"/>
  </r>
  <r>
    <x v="6"/>
    <x v="1"/>
  </r>
  <r>
    <x v="21"/>
    <x v="1"/>
  </r>
  <r>
    <x v="30"/>
    <x v="1"/>
  </r>
  <r>
    <x v="31"/>
    <x v="0"/>
  </r>
  <r>
    <x v="4"/>
    <x v="1"/>
  </r>
  <r>
    <x v="0"/>
    <x v="1"/>
  </r>
  <r>
    <x v="22"/>
    <x v="1"/>
  </r>
  <r>
    <x v="7"/>
    <x v="0"/>
  </r>
  <r>
    <x v="22"/>
    <x v="1"/>
  </r>
  <r>
    <x v="32"/>
    <x v="1"/>
  </r>
  <r>
    <x v="10"/>
    <x v="1"/>
  </r>
  <r>
    <x v="21"/>
    <x v="1"/>
  </r>
  <r>
    <x v="0"/>
    <x v="0"/>
  </r>
  <r>
    <x v="18"/>
    <x v="1"/>
  </r>
  <r>
    <x v="0"/>
    <x v="1"/>
  </r>
  <r>
    <x v="25"/>
    <x v="1"/>
  </r>
  <r>
    <x v="28"/>
    <x v="1"/>
  </r>
  <r>
    <x v="5"/>
    <x v="1"/>
  </r>
  <r>
    <x v="15"/>
    <x v="0"/>
  </r>
  <r>
    <x v="0"/>
    <x v="0"/>
  </r>
  <r>
    <x v="11"/>
    <x v="1"/>
  </r>
  <r>
    <x v="8"/>
    <x v="1"/>
  </r>
  <r>
    <x v="0"/>
    <x v="1"/>
  </r>
  <r>
    <x v="30"/>
    <x v="1"/>
  </r>
  <r>
    <x v="24"/>
    <x v="1"/>
  </r>
  <r>
    <x v="33"/>
    <x v="1"/>
  </r>
  <r>
    <x v="20"/>
    <x v="1"/>
  </r>
  <r>
    <x v="20"/>
    <x v="1"/>
  </r>
  <r>
    <x v="26"/>
    <x v="0"/>
  </r>
  <r>
    <x v="0"/>
    <x v="0"/>
  </r>
  <r>
    <x v="25"/>
    <x v="0"/>
  </r>
  <r>
    <x v="17"/>
    <x v="1"/>
  </r>
  <r>
    <x v="25"/>
    <x v="1"/>
  </r>
  <r>
    <x v="34"/>
    <x v="0"/>
  </r>
  <r>
    <x v="9"/>
    <x v="0"/>
  </r>
  <r>
    <x v="4"/>
    <x v="0"/>
  </r>
  <r>
    <x v="28"/>
    <x v="1"/>
  </r>
  <r>
    <x v="11"/>
    <x v="1"/>
  </r>
  <r>
    <x v="17"/>
    <x v="1"/>
  </r>
  <r>
    <x v="17"/>
    <x v="0"/>
  </r>
  <r>
    <x v="2"/>
    <x v="1"/>
  </r>
  <r>
    <x v="4"/>
    <x v="1"/>
  </r>
  <r>
    <x v="10"/>
    <x v="1"/>
  </r>
  <r>
    <x v="17"/>
    <x v="0"/>
  </r>
  <r>
    <x v="13"/>
    <x v="0"/>
  </r>
  <r>
    <x v="7"/>
    <x v="1"/>
  </r>
  <r>
    <x v="20"/>
    <x v="1"/>
  </r>
  <r>
    <x v="14"/>
    <x v="0"/>
  </r>
  <r>
    <x v="12"/>
    <x v="0"/>
  </r>
  <r>
    <x v="7"/>
    <x v="0"/>
  </r>
  <r>
    <x v="24"/>
    <x v="0"/>
  </r>
  <r>
    <x v="2"/>
    <x v="0"/>
  </r>
  <r>
    <x v="4"/>
    <x v="1"/>
  </r>
  <r>
    <x v="22"/>
    <x v="1"/>
  </r>
  <r>
    <x v="11"/>
    <x v="1"/>
  </r>
  <r>
    <x v="7"/>
    <x v="1"/>
  </r>
  <r>
    <x v="11"/>
    <x v="1"/>
  </r>
  <r>
    <x v="10"/>
    <x v="1"/>
  </r>
  <r>
    <x v="0"/>
    <x v="1"/>
  </r>
  <r>
    <x v="21"/>
    <x v="1"/>
  </r>
  <r>
    <x v="18"/>
    <x v="1"/>
  </r>
  <r>
    <x v="35"/>
    <x v="1"/>
  </r>
  <r>
    <x v="1"/>
    <x v="0"/>
  </r>
  <r>
    <x v="25"/>
    <x v="1"/>
  </r>
  <r>
    <x v="19"/>
    <x v="1"/>
  </r>
  <r>
    <x v="10"/>
    <x v="1"/>
  </r>
  <r>
    <x v="2"/>
    <x v="1"/>
  </r>
  <r>
    <x v="21"/>
    <x v="1"/>
  </r>
  <r>
    <x v="7"/>
    <x v="1"/>
  </r>
  <r>
    <x v="4"/>
    <x v="1"/>
  </r>
  <r>
    <x v="30"/>
    <x v="1"/>
  </r>
  <r>
    <x v="27"/>
    <x v="0"/>
  </r>
  <r>
    <x v="18"/>
    <x v="1"/>
  </r>
  <r>
    <x v="21"/>
    <x v="0"/>
  </r>
  <r>
    <x v="14"/>
    <x v="0"/>
  </r>
  <r>
    <x v="35"/>
    <x v="1"/>
  </r>
  <r>
    <x v="24"/>
    <x v="1"/>
  </r>
  <r>
    <x v="4"/>
    <x v="1"/>
  </r>
  <r>
    <x v="0"/>
    <x v="0"/>
  </r>
  <r>
    <x v="15"/>
    <x v="1"/>
  </r>
  <r>
    <x v="4"/>
    <x v="1"/>
  </r>
  <r>
    <x v="10"/>
    <x v="1"/>
  </r>
  <r>
    <x v="2"/>
    <x v="1"/>
  </r>
  <r>
    <x v="14"/>
    <x v="0"/>
  </r>
  <r>
    <x v="4"/>
    <x v="0"/>
  </r>
  <r>
    <x v="1"/>
    <x v="1"/>
  </r>
  <r>
    <x v="22"/>
    <x v="1"/>
  </r>
  <r>
    <x v="1"/>
    <x v="1"/>
  </r>
  <r>
    <x v="15"/>
    <x v="1"/>
  </r>
  <r>
    <x v="18"/>
    <x v="0"/>
  </r>
  <r>
    <x v="7"/>
    <x v="0"/>
  </r>
  <r>
    <x v="6"/>
    <x v="1"/>
  </r>
  <r>
    <x v="11"/>
    <x v="1"/>
  </r>
  <r>
    <x v="2"/>
    <x v="1"/>
  </r>
  <r>
    <x v="0"/>
    <x v="0"/>
  </r>
  <r>
    <x v="21"/>
    <x v="1"/>
  </r>
  <r>
    <x v="23"/>
    <x v="0"/>
  </r>
  <r>
    <x v="21"/>
    <x v="1"/>
  </r>
  <r>
    <x v="18"/>
    <x v="0"/>
  </r>
  <r>
    <x v="10"/>
    <x v="1"/>
  </r>
  <r>
    <x v="2"/>
    <x v="1"/>
  </r>
  <r>
    <x v="4"/>
    <x v="1"/>
  </r>
  <r>
    <x v="11"/>
    <x v="1"/>
  </r>
  <r>
    <x v="4"/>
    <x v="1"/>
  </r>
  <r>
    <x v="22"/>
    <x v="0"/>
  </r>
  <r>
    <x v="22"/>
    <x v="0"/>
  </r>
  <r>
    <x v="36"/>
    <x v="0"/>
  </r>
  <r>
    <x v="17"/>
    <x v="0"/>
  </r>
  <r>
    <x v="10"/>
    <x v="0"/>
  </r>
  <r>
    <x v="25"/>
    <x v="1"/>
  </r>
  <r>
    <x v="7"/>
    <x v="1"/>
  </r>
  <r>
    <x v="1"/>
    <x v="0"/>
  </r>
  <r>
    <x v="6"/>
    <x v="0"/>
  </r>
  <r>
    <x v="32"/>
    <x v="1"/>
  </r>
  <r>
    <x v="12"/>
    <x v="0"/>
  </r>
  <r>
    <x v="20"/>
    <x v="1"/>
  </r>
  <r>
    <x v="25"/>
    <x v="0"/>
  </r>
  <r>
    <x v="2"/>
    <x v="0"/>
  </r>
  <r>
    <x v="11"/>
    <x v="0"/>
  </r>
  <r>
    <x v="10"/>
    <x v="1"/>
  </r>
  <r>
    <x v="18"/>
    <x v="1"/>
  </r>
  <r>
    <x v="22"/>
    <x v="1"/>
  </r>
  <r>
    <x v="7"/>
    <x v="1"/>
  </r>
  <r>
    <x v="0"/>
    <x v="1"/>
  </r>
  <r>
    <x v="0"/>
    <x v="1"/>
  </r>
  <r>
    <x v="17"/>
    <x v="0"/>
  </r>
  <r>
    <x v="37"/>
    <x v="0"/>
  </r>
  <r>
    <x v="2"/>
    <x v="1"/>
  </r>
  <r>
    <x v="12"/>
    <x v="0"/>
  </r>
  <r>
    <x v="11"/>
    <x v="1"/>
  </r>
  <r>
    <x v="26"/>
    <x v="1"/>
  </r>
  <r>
    <x v="38"/>
    <x v="1"/>
  </r>
  <r>
    <x v="30"/>
    <x v="0"/>
  </r>
  <r>
    <x v="18"/>
    <x v="0"/>
  </r>
  <r>
    <x v="7"/>
    <x v="0"/>
  </r>
  <r>
    <x v="25"/>
    <x v="0"/>
  </r>
  <r>
    <x v="22"/>
    <x v="1"/>
  </r>
  <r>
    <x v="4"/>
    <x v="0"/>
  </r>
  <r>
    <x v="1"/>
    <x v="0"/>
  </r>
  <r>
    <x v="11"/>
    <x v="0"/>
  </r>
  <r>
    <x v="15"/>
    <x v="0"/>
  </r>
  <r>
    <x v="6"/>
    <x v="1"/>
  </r>
  <r>
    <x v="11"/>
    <x v="1"/>
  </r>
  <r>
    <x v="1"/>
    <x v="1"/>
  </r>
  <r>
    <x v="21"/>
    <x v="1"/>
  </r>
  <r>
    <x v="17"/>
    <x v="1"/>
  </r>
  <r>
    <x v="35"/>
    <x v="0"/>
  </r>
  <r>
    <x v="7"/>
    <x v="1"/>
  </r>
  <r>
    <x v="10"/>
    <x v="1"/>
  </r>
  <r>
    <x v="27"/>
    <x v="0"/>
  </r>
  <r>
    <x v="10"/>
    <x v="0"/>
  </r>
  <r>
    <x v="10"/>
    <x v="1"/>
  </r>
  <r>
    <x v="22"/>
    <x v="1"/>
  </r>
  <r>
    <x v="22"/>
    <x v="1"/>
  </r>
  <r>
    <x v="0"/>
    <x v="0"/>
  </r>
  <r>
    <x v="12"/>
    <x v="0"/>
  </r>
  <r>
    <x v="15"/>
    <x v="0"/>
  </r>
  <r>
    <x v="12"/>
    <x v="0"/>
  </r>
  <r>
    <x v="17"/>
    <x v="1"/>
  </r>
  <r>
    <x v="2"/>
    <x v="1"/>
  </r>
  <r>
    <x v="7"/>
    <x v="1"/>
  </r>
  <r>
    <x v="34"/>
    <x v="0"/>
  </r>
  <r>
    <x v="5"/>
    <x v="0"/>
  </r>
  <r>
    <x v="17"/>
    <x v="1"/>
  </r>
  <r>
    <x v="26"/>
    <x v="0"/>
  </r>
  <r>
    <x v="22"/>
    <x v="1"/>
  </r>
  <r>
    <x v="15"/>
    <x v="1"/>
  </r>
  <r>
    <x v="7"/>
    <x v="1"/>
  </r>
  <r>
    <x v="27"/>
    <x v="1"/>
  </r>
  <r>
    <x v="35"/>
    <x v="1"/>
  </r>
  <r>
    <x v="12"/>
    <x v="1"/>
  </r>
  <r>
    <x v="10"/>
    <x v="1"/>
  </r>
  <r>
    <x v="22"/>
    <x v="1"/>
  </r>
  <r>
    <x v="25"/>
    <x v="0"/>
  </r>
  <r>
    <x v="2"/>
    <x v="0"/>
  </r>
  <r>
    <x v="24"/>
    <x v="1"/>
  </r>
  <r>
    <x v="22"/>
    <x v="1"/>
  </r>
  <r>
    <x v="5"/>
    <x v="1"/>
  </r>
  <r>
    <x v="17"/>
    <x v="0"/>
  </r>
  <r>
    <x v="22"/>
    <x v="1"/>
  </r>
  <r>
    <x v="6"/>
    <x v="0"/>
  </r>
  <r>
    <x v="7"/>
    <x v="1"/>
  </r>
  <r>
    <x v="10"/>
    <x v="1"/>
  </r>
  <r>
    <x v="25"/>
    <x v="0"/>
  </r>
  <r>
    <x v="4"/>
    <x v="1"/>
  </r>
  <r>
    <x v="6"/>
    <x v="0"/>
  </r>
  <r>
    <x v="2"/>
    <x v="1"/>
  </r>
  <r>
    <x v="35"/>
    <x v="1"/>
  </r>
  <r>
    <x v="6"/>
    <x v="0"/>
  </r>
  <r>
    <x v="27"/>
    <x v="0"/>
  </r>
  <r>
    <x v="25"/>
    <x v="1"/>
  </r>
  <r>
    <x v="21"/>
    <x v="1"/>
  </r>
  <r>
    <x v="21"/>
    <x v="1"/>
  </r>
  <r>
    <x v="7"/>
    <x v="1"/>
  </r>
  <r>
    <x v="7"/>
    <x v="1"/>
  </r>
  <r>
    <x v="11"/>
    <x v="0"/>
  </r>
  <r>
    <x v="2"/>
    <x v="1"/>
  </r>
  <r>
    <x v="4"/>
    <x v="1"/>
  </r>
  <r>
    <x v="25"/>
    <x v="1"/>
  </r>
  <r>
    <x v="7"/>
    <x v="0"/>
  </r>
  <r>
    <x v="17"/>
    <x v="1"/>
  </r>
  <r>
    <x v="14"/>
    <x v="1"/>
  </r>
  <r>
    <x v="27"/>
    <x v="0"/>
  </r>
  <r>
    <x v="10"/>
    <x v="0"/>
  </r>
  <r>
    <x v="4"/>
    <x v="1"/>
  </r>
  <r>
    <x v="12"/>
    <x v="1"/>
  </r>
  <r>
    <x v="27"/>
    <x v="0"/>
  </r>
  <r>
    <x v="24"/>
    <x v="1"/>
  </r>
  <r>
    <x v="0"/>
    <x v="1"/>
  </r>
  <r>
    <x v="14"/>
    <x v="1"/>
  </r>
  <r>
    <x v="25"/>
    <x v="0"/>
  </r>
  <r>
    <x v="21"/>
    <x v="0"/>
  </r>
  <r>
    <x v="28"/>
    <x v="0"/>
  </r>
  <r>
    <x v="5"/>
    <x v="1"/>
  </r>
  <r>
    <x v="25"/>
    <x v="1"/>
  </r>
  <r>
    <x v="7"/>
    <x v="0"/>
  </r>
  <r>
    <x v="12"/>
    <x v="1"/>
  </r>
  <r>
    <x v="21"/>
    <x v="0"/>
  </r>
  <r>
    <x v="0"/>
    <x v="1"/>
  </r>
  <r>
    <x v="6"/>
    <x v="0"/>
  </r>
  <r>
    <x v="20"/>
    <x v="0"/>
  </r>
  <r>
    <x v="18"/>
    <x v="1"/>
  </r>
  <r>
    <x v="36"/>
    <x v="0"/>
  </r>
  <r>
    <x v="17"/>
    <x v="1"/>
  </r>
  <r>
    <x v="17"/>
    <x v="1"/>
  </r>
  <r>
    <x v="22"/>
    <x v="0"/>
  </r>
  <r>
    <x v="22"/>
    <x v="1"/>
  </r>
  <r>
    <x v="22"/>
    <x v="0"/>
  </r>
  <r>
    <x v="22"/>
    <x v="0"/>
  </r>
  <r>
    <x v="1"/>
    <x v="1"/>
  </r>
  <r>
    <x v="7"/>
    <x v="1"/>
  </r>
  <r>
    <x v="4"/>
    <x v="0"/>
  </r>
  <r>
    <x v="5"/>
    <x v="1"/>
  </r>
  <r>
    <x v="10"/>
    <x v="0"/>
  </r>
  <r>
    <x v="22"/>
    <x v="1"/>
  </r>
  <r>
    <x v="10"/>
    <x v="1"/>
  </r>
  <r>
    <x v="4"/>
    <x v="0"/>
  </r>
  <r>
    <x v="1"/>
    <x v="1"/>
  </r>
  <r>
    <x v="21"/>
    <x v="0"/>
  </r>
  <r>
    <x v="11"/>
    <x v="1"/>
  </r>
  <r>
    <x v="4"/>
    <x v="0"/>
  </r>
  <r>
    <x v="7"/>
    <x v="0"/>
  </r>
  <r>
    <x v="15"/>
    <x v="0"/>
  </r>
  <r>
    <x v="19"/>
    <x v="1"/>
  </r>
  <r>
    <x v="0"/>
    <x v="1"/>
  </r>
  <r>
    <x v="2"/>
    <x v="0"/>
  </r>
  <r>
    <x v="7"/>
    <x v="1"/>
  </r>
  <r>
    <x v="27"/>
    <x v="0"/>
  </r>
  <r>
    <x v="7"/>
    <x v="1"/>
  </r>
  <r>
    <x v="0"/>
    <x v="1"/>
  </r>
  <r>
    <x v="20"/>
    <x v="1"/>
  </r>
  <r>
    <x v="6"/>
    <x v="0"/>
  </r>
  <r>
    <x v="10"/>
    <x v="1"/>
  </r>
  <r>
    <x v="11"/>
    <x v="1"/>
  </r>
  <r>
    <x v="17"/>
    <x v="1"/>
  </r>
  <r>
    <x v="6"/>
    <x v="1"/>
  </r>
  <r>
    <x v="17"/>
    <x v="0"/>
  </r>
  <r>
    <x v="21"/>
    <x v="0"/>
  </r>
  <r>
    <x v="12"/>
    <x v="0"/>
  </r>
  <r>
    <x v="7"/>
    <x v="1"/>
  </r>
  <r>
    <x v="4"/>
    <x v="1"/>
  </r>
  <r>
    <x v="22"/>
    <x v="1"/>
  </r>
  <r>
    <x v="27"/>
    <x v="1"/>
  </r>
  <r>
    <x v="0"/>
    <x v="1"/>
  </r>
  <r>
    <x v="14"/>
    <x v="1"/>
  </r>
  <r>
    <x v="39"/>
    <x v="1"/>
  </r>
  <r>
    <x v="6"/>
    <x v="1"/>
  </r>
  <r>
    <x v="25"/>
    <x v="1"/>
  </r>
  <r>
    <x v="10"/>
    <x v="0"/>
  </r>
  <r>
    <x v="10"/>
    <x v="1"/>
  </r>
  <r>
    <x v="12"/>
    <x v="1"/>
  </r>
  <r>
    <x v="18"/>
    <x v="1"/>
  </r>
  <r>
    <x v="25"/>
    <x v="1"/>
  </r>
  <r>
    <x v="21"/>
    <x v="1"/>
  </r>
  <r>
    <x v="14"/>
    <x v="0"/>
  </r>
  <r>
    <x v="5"/>
    <x v="0"/>
  </r>
  <r>
    <x v="6"/>
    <x v="0"/>
  </r>
  <r>
    <x v="4"/>
    <x v="1"/>
  </r>
  <r>
    <x v="17"/>
    <x v="0"/>
  </r>
  <r>
    <x v="2"/>
    <x v="0"/>
  </r>
  <r>
    <x v="7"/>
    <x v="1"/>
  </r>
  <r>
    <x v="31"/>
    <x v="1"/>
  </r>
  <r>
    <x v="21"/>
    <x v="0"/>
  </r>
  <r>
    <x v="4"/>
    <x v="1"/>
  </r>
  <r>
    <x v="34"/>
    <x v="1"/>
  </r>
  <r>
    <x v="0"/>
    <x v="0"/>
  </r>
  <r>
    <x v="2"/>
    <x v="1"/>
  </r>
  <r>
    <x v="27"/>
    <x v="1"/>
  </r>
  <r>
    <x v="40"/>
    <x v="0"/>
  </r>
  <r>
    <x v="18"/>
    <x v="0"/>
  </r>
  <r>
    <x v="2"/>
    <x v="1"/>
  </r>
  <r>
    <x v="2"/>
    <x v="1"/>
  </r>
  <r>
    <x v="20"/>
    <x v="1"/>
  </r>
  <r>
    <x v="35"/>
    <x v="1"/>
  </r>
  <r>
    <x v="18"/>
    <x v="0"/>
  </r>
  <r>
    <x v="18"/>
    <x v="1"/>
  </r>
  <r>
    <x v="11"/>
    <x v="1"/>
  </r>
  <r>
    <x v="19"/>
    <x v="0"/>
  </r>
  <r>
    <x v="41"/>
    <x v="1"/>
  </r>
  <r>
    <x v="0"/>
    <x v="1"/>
  </r>
  <r>
    <x v="22"/>
    <x v="1"/>
  </r>
  <r>
    <x v="11"/>
    <x v="1"/>
  </r>
  <r>
    <x v="25"/>
    <x v="1"/>
  </r>
  <r>
    <x v="7"/>
    <x v="1"/>
  </r>
  <r>
    <x v="34"/>
    <x v="1"/>
  </r>
  <r>
    <x v="4"/>
    <x v="0"/>
  </r>
  <r>
    <x v="41"/>
    <x v="0"/>
  </r>
  <r>
    <x v="18"/>
    <x v="0"/>
  </r>
  <r>
    <x v="22"/>
    <x v="1"/>
  </r>
  <r>
    <x v="1"/>
    <x v="1"/>
  </r>
  <r>
    <x v="17"/>
    <x v="0"/>
  </r>
  <r>
    <x v="2"/>
    <x v="1"/>
  </r>
  <r>
    <x v="0"/>
    <x v="1"/>
  </r>
  <r>
    <x v="21"/>
    <x v="0"/>
  </r>
  <r>
    <x v="20"/>
    <x v="1"/>
  </r>
  <r>
    <x v="24"/>
    <x v="1"/>
  </r>
  <r>
    <x v="1"/>
    <x v="0"/>
  </r>
  <r>
    <x v="7"/>
    <x v="1"/>
  </r>
  <r>
    <x v="7"/>
    <x v="0"/>
  </r>
  <r>
    <x v="2"/>
    <x v="0"/>
  </r>
  <r>
    <x v="42"/>
    <x v="1"/>
  </r>
  <r>
    <x v="12"/>
    <x v="0"/>
  </r>
  <r>
    <x v="21"/>
    <x v="1"/>
  </r>
  <r>
    <x v="2"/>
    <x v="0"/>
  </r>
  <r>
    <x v="28"/>
    <x v="1"/>
  </r>
  <r>
    <x v="0"/>
    <x v="0"/>
  </r>
  <r>
    <x v="25"/>
    <x v="1"/>
  </r>
  <r>
    <x v="4"/>
    <x v="0"/>
  </r>
  <r>
    <x v="22"/>
    <x v="0"/>
  </r>
  <r>
    <x v="15"/>
    <x v="1"/>
  </r>
  <r>
    <x v="0"/>
    <x v="1"/>
  </r>
  <r>
    <x v="12"/>
    <x v="1"/>
  </r>
  <r>
    <x v="4"/>
    <x v="1"/>
  </r>
  <r>
    <x v="11"/>
    <x v="0"/>
  </r>
  <r>
    <x v="12"/>
    <x v="0"/>
  </r>
  <r>
    <x v="22"/>
    <x v="1"/>
  </r>
  <r>
    <x v="18"/>
    <x v="0"/>
  </r>
  <r>
    <x v="22"/>
    <x v="1"/>
  </r>
  <r>
    <x v="2"/>
    <x v="0"/>
  </r>
  <r>
    <x v="14"/>
    <x v="1"/>
  </r>
  <r>
    <x v="22"/>
    <x v="1"/>
  </r>
  <r>
    <x v="2"/>
    <x v="1"/>
  </r>
  <r>
    <x v="2"/>
    <x v="1"/>
  </r>
  <r>
    <x v="21"/>
    <x v="0"/>
  </r>
  <r>
    <x v="21"/>
    <x v="0"/>
  </r>
  <r>
    <x v="6"/>
    <x v="1"/>
  </r>
  <r>
    <x v="2"/>
    <x v="0"/>
  </r>
  <r>
    <x v="16"/>
    <x v="1"/>
  </r>
  <r>
    <x v="18"/>
    <x v="0"/>
  </r>
  <r>
    <x v="6"/>
    <x v="1"/>
  </r>
  <r>
    <x v="4"/>
    <x v="1"/>
  </r>
  <r>
    <x v="4"/>
    <x v="1"/>
  </r>
  <r>
    <x v="19"/>
    <x v="1"/>
  </r>
  <r>
    <x v="22"/>
    <x v="1"/>
  </r>
  <r>
    <x v="6"/>
    <x v="0"/>
  </r>
  <r>
    <x v="26"/>
    <x v="1"/>
  </r>
  <r>
    <x v="19"/>
    <x v="1"/>
  </r>
  <r>
    <x v="7"/>
    <x v="1"/>
  </r>
  <r>
    <x v="14"/>
    <x v="1"/>
  </r>
  <r>
    <x v="37"/>
    <x v="0"/>
  </r>
  <r>
    <x v="1"/>
    <x v="1"/>
  </r>
  <r>
    <x v="2"/>
    <x v="1"/>
  </r>
  <r>
    <x v="7"/>
    <x v="0"/>
  </r>
  <r>
    <x v="25"/>
    <x v="0"/>
  </r>
  <r>
    <x v="21"/>
    <x v="0"/>
  </r>
  <r>
    <x v="0"/>
    <x v="1"/>
  </r>
  <r>
    <x v="10"/>
    <x v="1"/>
  </r>
  <r>
    <x v="2"/>
    <x v="0"/>
  </r>
  <r>
    <x v="4"/>
    <x v="1"/>
  </r>
  <r>
    <x v="2"/>
    <x v="1"/>
  </r>
  <r>
    <x v="7"/>
    <x v="0"/>
  </r>
  <r>
    <x v="22"/>
    <x v="1"/>
  </r>
  <r>
    <x v="6"/>
    <x v="1"/>
  </r>
  <r>
    <x v="34"/>
    <x v="1"/>
  </r>
  <r>
    <x v="25"/>
    <x v="0"/>
  </r>
  <r>
    <x v="34"/>
    <x v="1"/>
  </r>
  <r>
    <x v="22"/>
    <x v="1"/>
  </r>
  <r>
    <x v="12"/>
    <x v="0"/>
  </r>
  <r>
    <x v="4"/>
    <x v="1"/>
  </r>
  <r>
    <x v="0"/>
    <x v="1"/>
  </r>
  <r>
    <x v="25"/>
    <x v="1"/>
  </r>
  <r>
    <x v="7"/>
    <x v="1"/>
  </r>
  <r>
    <x v="21"/>
    <x v="1"/>
  </r>
  <r>
    <x v="36"/>
    <x v="1"/>
  </r>
  <r>
    <x v="24"/>
    <x v="1"/>
  </r>
  <r>
    <x v="35"/>
    <x v="1"/>
  </r>
  <r>
    <x v="2"/>
    <x v="1"/>
  </r>
  <r>
    <x v="6"/>
    <x v="0"/>
  </r>
  <r>
    <x v="21"/>
    <x v="1"/>
  </r>
  <r>
    <x v="18"/>
    <x v="1"/>
  </r>
  <r>
    <x v="7"/>
    <x v="1"/>
  </r>
  <r>
    <x v="1"/>
    <x v="1"/>
  </r>
  <r>
    <x v="15"/>
    <x v="1"/>
  </r>
  <r>
    <x v="2"/>
    <x v="1"/>
  </r>
  <r>
    <x v="12"/>
    <x v="1"/>
  </r>
  <r>
    <x v="10"/>
    <x v="0"/>
  </r>
  <r>
    <x v="17"/>
    <x v="1"/>
  </r>
  <r>
    <x v="4"/>
    <x v="1"/>
  </r>
  <r>
    <x v="27"/>
    <x v="1"/>
  </r>
  <r>
    <x v="7"/>
    <x v="0"/>
  </r>
  <r>
    <x v="14"/>
    <x v="1"/>
  </r>
  <r>
    <x v="20"/>
    <x v="1"/>
  </r>
  <r>
    <x v="18"/>
    <x v="1"/>
  </r>
  <r>
    <x v="6"/>
    <x v="0"/>
  </r>
  <r>
    <x v="22"/>
    <x v="0"/>
  </r>
  <r>
    <x v="25"/>
    <x v="1"/>
  </r>
  <r>
    <x v="21"/>
    <x v="1"/>
  </r>
  <r>
    <x v="0"/>
    <x v="1"/>
  </r>
  <r>
    <x v="10"/>
    <x v="1"/>
  </r>
  <r>
    <x v="30"/>
    <x v="1"/>
  </r>
  <r>
    <x v="15"/>
    <x v="1"/>
  </r>
  <r>
    <x v="22"/>
    <x v="1"/>
  </r>
  <r>
    <x v="7"/>
    <x v="0"/>
  </r>
  <r>
    <x v="6"/>
    <x v="1"/>
  </r>
  <r>
    <x v="4"/>
    <x v="1"/>
  </r>
  <r>
    <x v="22"/>
    <x v="1"/>
  </r>
  <r>
    <x v="0"/>
    <x v="1"/>
  </r>
  <r>
    <x v="7"/>
    <x v="0"/>
  </r>
  <r>
    <x v="4"/>
    <x v="1"/>
  </r>
  <r>
    <x v="15"/>
    <x v="1"/>
  </r>
  <r>
    <x v="0"/>
    <x v="1"/>
  </r>
  <r>
    <x v="22"/>
    <x v="0"/>
  </r>
  <r>
    <x v="2"/>
    <x v="1"/>
  </r>
  <r>
    <x v="21"/>
    <x v="1"/>
  </r>
  <r>
    <x v="18"/>
    <x v="1"/>
  </r>
  <r>
    <x v="15"/>
    <x v="0"/>
  </r>
  <r>
    <x v="11"/>
    <x v="1"/>
  </r>
  <r>
    <x v="5"/>
    <x v="1"/>
  </r>
  <r>
    <x v="21"/>
    <x v="1"/>
  </r>
  <r>
    <x v="0"/>
    <x v="0"/>
  </r>
  <r>
    <x v="25"/>
    <x v="1"/>
  </r>
  <r>
    <x v="22"/>
    <x v="1"/>
  </r>
  <r>
    <x v="25"/>
    <x v="1"/>
  </r>
  <r>
    <x v="34"/>
    <x v="1"/>
  </r>
  <r>
    <x v="7"/>
    <x v="0"/>
  </r>
  <r>
    <x v="14"/>
    <x v="0"/>
  </r>
  <r>
    <x v="27"/>
    <x v="1"/>
  </r>
  <r>
    <x v="11"/>
    <x v="1"/>
  </r>
  <r>
    <x v="15"/>
    <x v="1"/>
  </r>
  <r>
    <x v="7"/>
    <x v="1"/>
  </r>
  <r>
    <x v="10"/>
    <x v="1"/>
  </r>
  <r>
    <x v="6"/>
    <x v="1"/>
  </r>
  <r>
    <x v="7"/>
    <x v="0"/>
  </r>
  <r>
    <x v="20"/>
    <x v="1"/>
  </r>
  <r>
    <x v="11"/>
    <x v="1"/>
  </r>
  <r>
    <x v="2"/>
    <x v="1"/>
  </r>
  <r>
    <x v="4"/>
    <x v="1"/>
  </r>
  <r>
    <x v="1"/>
    <x v="1"/>
  </r>
  <r>
    <x v="30"/>
    <x v="1"/>
  </r>
  <r>
    <x v="11"/>
    <x v="1"/>
  </r>
  <r>
    <x v="17"/>
    <x v="1"/>
  </r>
  <r>
    <x v="1"/>
    <x v="1"/>
  </r>
  <r>
    <x v="6"/>
    <x v="1"/>
  </r>
  <r>
    <x v="24"/>
    <x v="1"/>
  </r>
  <r>
    <x v="6"/>
    <x v="0"/>
  </r>
  <r>
    <x v="15"/>
    <x v="1"/>
  </r>
  <r>
    <x v="11"/>
    <x v="1"/>
  </r>
  <r>
    <x v="10"/>
    <x v="1"/>
  </r>
  <r>
    <x v="9"/>
    <x v="0"/>
  </r>
  <r>
    <x v="4"/>
    <x v="0"/>
  </r>
  <r>
    <x v="0"/>
    <x v="0"/>
  </r>
  <r>
    <x v="26"/>
    <x v="0"/>
  </r>
  <r>
    <x v="15"/>
    <x v="1"/>
  </r>
  <r>
    <x v="21"/>
    <x v="1"/>
  </r>
  <r>
    <x v="15"/>
    <x v="0"/>
  </r>
  <r>
    <x v="17"/>
    <x v="0"/>
  </r>
  <r>
    <x v="22"/>
    <x v="1"/>
  </r>
  <r>
    <x v="18"/>
    <x v="1"/>
  </r>
  <r>
    <x v="23"/>
    <x v="1"/>
  </r>
  <r>
    <x v="7"/>
    <x v="1"/>
  </r>
  <r>
    <x v="22"/>
    <x v="1"/>
  </r>
  <r>
    <x v="14"/>
    <x v="1"/>
  </r>
  <r>
    <x v="25"/>
    <x v="1"/>
  </r>
  <r>
    <x v="2"/>
    <x v="1"/>
  </r>
  <r>
    <x v="7"/>
    <x v="1"/>
  </r>
  <r>
    <x v="7"/>
    <x v="1"/>
  </r>
  <r>
    <x v="17"/>
    <x v="1"/>
  </r>
  <r>
    <x v="22"/>
    <x v="1"/>
  </r>
  <r>
    <x v="4"/>
    <x v="1"/>
  </r>
  <r>
    <x v="17"/>
    <x v="0"/>
  </r>
  <r>
    <x v="1"/>
    <x v="0"/>
  </r>
  <r>
    <x v="22"/>
    <x v="1"/>
  </r>
  <r>
    <x v="11"/>
    <x v="1"/>
  </r>
  <r>
    <x v="10"/>
    <x v="1"/>
  </r>
  <r>
    <x v="34"/>
    <x v="1"/>
  </r>
  <r>
    <x v="0"/>
    <x v="1"/>
  </r>
  <r>
    <x v="25"/>
    <x v="1"/>
  </r>
  <r>
    <x v="0"/>
    <x v="1"/>
  </r>
  <r>
    <x v="1"/>
    <x v="0"/>
  </r>
  <r>
    <x v="7"/>
    <x v="1"/>
  </r>
  <r>
    <x v="8"/>
    <x v="1"/>
  </r>
  <r>
    <x v="20"/>
    <x v="1"/>
  </r>
  <r>
    <x v="11"/>
    <x v="1"/>
  </r>
  <r>
    <x v="27"/>
    <x v="1"/>
  </r>
  <r>
    <x v="29"/>
    <x v="1"/>
  </r>
  <r>
    <x v="29"/>
    <x v="1"/>
  </r>
  <r>
    <x v="10"/>
    <x v="0"/>
  </r>
  <r>
    <x v="22"/>
    <x v="1"/>
  </r>
  <r>
    <x v="7"/>
    <x v="0"/>
  </r>
  <r>
    <x v="15"/>
    <x v="0"/>
  </r>
  <r>
    <x v="11"/>
    <x v="1"/>
  </r>
  <r>
    <x v="21"/>
    <x v="1"/>
  </r>
  <r>
    <x v="17"/>
    <x v="1"/>
  </r>
  <r>
    <x v="17"/>
    <x v="0"/>
  </r>
  <r>
    <x v="24"/>
    <x v="1"/>
  </r>
  <r>
    <x v="1"/>
    <x v="0"/>
  </r>
  <r>
    <x v="1"/>
    <x v="1"/>
  </r>
  <r>
    <x v="27"/>
    <x v="0"/>
  </r>
  <r>
    <x v="6"/>
    <x v="1"/>
  </r>
  <r>
    <x v="12"/>
    <x v="0"/>
  </r>
  <r>
    <x v="21"/>
    <x v="1"/>
  </r>
  <r>
    <x v="10"/>
    <x v="0"/>
  </r>
  <r>
    <x v="35"/>
    <x v="1"/>
  </r>
  <r>
    <x v="0"/>
    <x v="1"/>
  </r>
  <r>
    <x v="18"/>
    <x v="0"/>
  </r>
  <r>
    <x v="17"/>
    <x v="1"/>
  </r>
  <r>
    <x v="43"/>
    <x v="1"/>
  </r>
  <r>
    <x v="4"/>
    <x v="0"/>
  </r>
  <r>
    <x v="44"/>
    <x v="1"/>
  </r>
  <r>
    <x v="14"/>
    <x v="1"/>
  </r>
  <r>
    <x v="6"/>
    <x v="1"/>
  </r>
  <r>
    <x v="4"/>
    <x v="1"/>
  </r>
  <r>
    <x v="21"/>
    <x v="0"/>
  </r>
  <r>
    <x v="6"/>
    <x v="0"/>
  </r>
  <r>
    <x v="11"/>
    <x v="1"/>
  </r>
  <r>
    <x v="21"/>
    <x v="0"/>
  </r>
  <r>
    <x v="25"/>
    <x v="1"/>
  </r>
  <r>
    <x v="18"/>
    <x v="1"/>
  </r>
  <r>
    <x v="25"/>
    <x v="1"/>
  </r>
  <r>
    <x v="34"/>
    <x v="1"/>
  </r>
  <r>
    <x v="20"/>
    <x v="0"/>
  </r>
  <r>
    <x v="14"/>
    <x v="0"/>
  </r>
  <r>
    <x v="10"/>
    <x v="1"/>
  </r>
  <r>
    <x v="4"/>
    <x v="0"/>
  </r>
  <r>
    <x v="0"/>
    <x v="1"/>
  </r>
  <r>
    <x v="8"/>
    <x v="1"/>
  </r>
  <r>
    <x v="25"/>
    <x v="1"/>
  </r>
  <r>
    <x v="18"/>
    <x v="0"/>
  </r>
  <r>
    <x v="6"/>
    <x v="0"/>
  </r>
  <r>
    <x v="27"/>
    <x v="1"/>
  </r>
  <r>
    <x v="17"/>
    <x v="1"/>
  </r>
  <r>
    <x v="16"/>
    <x v="1"/>
  </r>
  <r>
    <x v="7"/>
    <x v="1"/>
  </r>
  <r>
    <x v="2"/>
    <x v="1"/>
  </r>
  <r>
    <x v="14"/>
    <x v="1"/>
  </r>
  <r>
    <x v="22"/>
    <x v="1"/>
  </r>
  <r>
    <x v="21"/>
    <x v="1"/>
  </r>
  <r>
    <x v="10"/>
    <x v="1"/>
  </r>
  <r>
    <x v="30"/>
    <x v="1"/>
  </r>
  <r>
    <x v="2"/>
    <x v="0"/>
  </r>
  <r>
    <x v="21"/>
    <x v="1"/>
  </r>
  <r>
    <x v="11"/>
    <x v="1"/>
  </r>
  <r>
    <x v="18"/>
    <x v="1"/>
  </r>
  <r>
    <x v="25"/>
    <x v="1"/>
  </r>
  <r>
    <x v="0"/>
    <x v="0"/>
  </r>
  <r>
    <x v="4"/>
    <x v="1"/>
  </r>
  <r>
    <x v="17"/>
    <x v="1"/>
  </r>
  <r>
    <x v="17"/>
    <x v="0"/>
  </r>
  <r>
    <x v="4"/>
    <x v="1"/>
  </r>
  <r>
    <x v="27"/>
    <x v="1"/>
  </r>
  <r>
    <x v="7"/>
    <x v="1"/>
  </r>
  <r>
    <x v="10"/>
    <x v="0"/>
  </r>
  <r>
    <x v="6"/>
    <x v="1"/>
  </r>
  <r>
    <x v="0"/>
    <x v="1"/>
  </r>
  <r>
    <x v="4"/>
    <x v="1"/>
  </r>
  <r>
    <x v="4"/>
    <x v="0"/>
  </r>
  <r>
    <x v="5"/>
    <x v="0"/>
  </r>
  <r>
    <x v="12"/>
    <x v="0"/>
  </r>
  <r>
    <x v="11"/>
    <x v="1"/>
  </r>
  <r>
    <x v="34"/>
    <x v="1"/>
  </r>
  <r>
    <x v="11"/>
    <x v="1"/>
  </r>
  <r>
    <x v="4"/>
    <x v="1"/>
  </r>
  <r>
    <x v="34"/>
    <x v="1"/>
  </r>
  <r>
    <x v="7"/>
    <x v="1"/>
  </r>
  <r>
    <x v="35"/>
    <x v="0"/>
  </r>
  <r>
    <x v="20"/>
    <x v="1"/>
  </r>
  <r>
    <x v="10"/>
    <x v="1"/>
  </r>
  <r>
    <x v="45"/>
    <x v="1"/>
  </r>
  <r>
    <x v="18"/>
    <x v="0"/>
  </r>
  <r>
    <x v="12"/>
    <x v="1"/>
  </r>
  <r>
    <x v="17"/>
    <x v="0"/>
  </r>
  <r>
    <x v="45"/>
    <x v="0"/>
  </r>
  <r>
    <x v="10"/>
    <x v="0"/>
  </r>
  <r>
    <x v="11"/>
    <x v="0"/>
  </r>
  <r>
    <x v="10"/>
    <x v="1"/>
  </r>
  <r>
    <x v="18"/>
    <x v="0"/>
  </r>
  <r>
    <x v="7"/>
    <x v="0"/>
  </r>
  <r>
    <x v="20"/>
    <x v="1"/>
  </r>
  <r>
    <x v="21"/>
    <x v="1"/>
  </r>
  <r>
    <x v="22"/>
    <x v="1"/>
  </r>
  <r>
    <x v="20"/>
    <x v="1"/>
  </r>
  <r>
    <x v="45"/>
    <x v="1"/>
  </r>
  <r>
    <x v="41"/>
    <x v="1"/>
  </r>
  <r>
    <x v="18"/>
    <x v="1"/>
  </r>
  <r>
    <x v="7"/>
    <x v="0"/>
  </r>
  <r>
    <x v="27"/>
    <x v="0"/>
  </r>
  <r>
    <x v="11"/>
    <x v="1"/>
  </r>
  <r>
    <x v="35"/>
    <x v="0"/>
  </r>
  <r>
    <x v="20"/>
    <x v="1"/>
  </r>
  <r>
    <x v="24"/>
    <x v="1"/>
  </r>
  <r>
    <x v="17"/>
    <x v="0"/>
  </r>
  <r>
    <x v="2"/>
    <x v="1"/>
  </r>
  <r>
    <x v="10"/>
    <x v="0"/>
  </r>
  <r>
    <x v="18"/>
    <x v="1"/>
  </r>
  <r>
    <x v="4"/>
    <x v="1"/>
  </r>
  <r>
    <x v="2"/>
    <x v="1"/>
  </r>
  <r>
    <x v="5"/>
    <x v="1"/>
  </r>
  <r>
    <x v="4"/>
    <x v="1"/>
  </r>
  <r>
    <x v="18"/>
    <x v="0"/>
  </r>
  <r>
    <x v="10"/>
    <x v="1"/>
  </r>
  <r>
    <x v="46"/>
    <x v="0"/>
  </r>
  <r>
    <x v="7"/>
    <x v="1"/>
  </r>
  <r>
    <x v="22"/>
    <x v="0"/>
  </r>
  <r>
    <x v="11"/>
    <x v="1"/>
  </r>
  <r>
    <x v="15"/>
    <x v="0"/>
  </r>
  <r>
    <x v="4"/>
    <x v="0"/>
  </r>
  <r>
    <x v="6"/>
    <x v="1"/>
  </r>
  <r>
    <x v="14"/>
    <x v="1"/>
  </r>
  <r>
    <x v="7"/>
    <x v="1"/>
  </r>
  <r>
    <x v="17"/>
    <x v="1"/>
  </r>
  <r>
    <x v="21"/>
    <x v="0"/>
  </r>
  <r>
    <x v="14"/>
    <x v="0"/>
  </r>
  <r>
    <x v="6"/>
    <x v="1"/>
  </r>
  <r>
    <x v="17"/>
    <x v="1"/>
  </r>
  <r>
    <x v="10"/>
    <x v="1"/>
  </r>
  <r>
    <x v="6"/>
    <x v="0"/>
  </r>
  <r>
    <x v="39"/>
    <x v="1"/>
  </r>
  <r>
    <x v="21"/>
    <x v="0"/>
  </r>
  <r>
    <x v="2"/>
    <x v="0"/>
  </r>
  <r>
    <x v="2"/>
    <x v="1"/>
  </r>
  <r>
    <x v="21"/>
    <x v="1"/>
  </r>
  <r>
    <x v="25"/>
    <x v="0"/>
  </r>
  <r>
    <x v="20"/>
    <x v="1"/>
  </r>
  <r>
    <x v="4"/>
    <x v="1"/>
  </r>
  <r>
    <x v="5"/>
    <x v="0"/>
  </r>
  <r>
    <x v="21"/>
    <x v="0"/>
  </r>
  <r>
    <x v="0"/>
    <x v="1"/>
  </r>
  <r>
    <x v="11"/>
    <x v="1"/>
  </r>
  <r>
    <x v="17"/>
    <x v="0"/>
  </r>
  <r>
    <x v="27"/>
    <x v="1"/>
  </r>
  <r>
    <x v="1"/>
    <x v="1"/>
  </r>
  <r>
    <x v="22"/>
    <x v="0"/>
  </r>
  <r>
    <x v="27"/>
    <x v="1"/>
  </r>
  <r>
    <x v="16"/>
    <x v="1"/>
  </r>
  <r>
    <x v="21"/>
    <x v="1"/>
  </r>
  <r>
    <x v="21"/>
    <x v="1"/>
  </r>
  <r>
    <x v="12"/>
    <x v="1"/>
  </r>
  <r>
    <x v="14"/>
    <x v="1"/>
  </r>
  <r>
    <x v="35"/>
    <x v="1"/>
  </r>
  <r>
    <x v="21"/>
    <x v="0"/>
  </r>
  <r>
    <x v="27"/>
    <x v="0"/>
  </r>
  <r>
    <x v="14"/>
    <x v="0"/>
  </r>
  <r>
    <x v="24"/>
    <x v="1"/>
  </r>
  <r>
    <x v="19"/>
    <x v="1"/>
  </r>
  <r>
    <x v="11"/>
    <x v="1"/>
  </r>
  <r>
    <x v="27"/>
    <x v="1"/>
  </r>
  <r>
    <x v="0"/>
    <x v="1"/>
  </r>
  <r>
    <x v="11"/>
    <x v="1"/>
  </r>
  <r>
    <x v="4"/>
    <x v="0"/>
  </r>
  <r>
    <x v="10"/>
    <x v="0"/>
  </r>
  <r>
    <x v="29"/>
    <x v="1"/>
  </r>
  <r>
    <x v="20"/>
    <x v="1"/>
  </r>
  <r>
    <x v="16"/>
    <x v="0"/>
  </r>
  <r>
    <x v="14"/>
    <x v="1"/>
  </r>
  <r>
    <x v="12"/>
    <x v="1"/>
  </r>
  <r>
    <x v="16"/>
    <x v="0"/>
  </r>
  <r>
    <x v="4"/>
    <x v="1"/>
  </r>
  <r>
    <x v="7"/>
    <x v="0"/>
  </r>
  <r>
    <x v="25"/>
    <x v="0"/>
  </r>
  <r>
    <x v="7"/>
    <x v="0"/>
  </r>
  <r>
    <x v="21"/>
    <x v="1"/>
  </r>
  <r>
    <x v="25"/>
    <x v="1"/>
  </r>
  <r>
    <x v="14"/>
    <x v="0"/>
  </r>
  <r>
    <x v="21"/>
    <x v="0"/>
  </r>
  <r>
    <x v="14"/>
    <x v="0"/>
  </r>
  <r>
    <x v="15"/>
    <x v="1"/>
  </r>
  <r>
    <x v="0"/>
    <x v="0"/>
  </r>
  <r>
    <x v="17"/>
    <x v="1"/>
  </r>
  <r>
    <x v="9"/>
    <x v="0"/>
  </r>
  <r>
    <x v="20"/>
    <x v="1"/>
  </r>
  <r>
    <x v="4"/>
    <x v="0"/>
  </r>
  <r>
    <x v="25"/>
    <x v="1"/>
  </r>
  <r>
    <x v="17"/>
    <x v="1"/>
  </r>
  <r>
    <x v="7"/>
    <x v="1"/>
  </r>
  <r>
    <x v="0"/>
    <x v="1"/>
  </r>
  <r>
    <x v="11"/>
    <x v="0"/>
  </r>
  <r>
    <x v="7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3"/>
    <x v="1"/>
  </r>
  <r>
    <x v="4"/>
    <x v="0"/>
  </r>
  <r>
    <x v="5"/>
    <x v="1"/>
  </r>
  <r>
    <x v="6"/>
    <x v="0"/>
  </r>
  <r>
    <x v="7"/>
    <x v="1"/>
  </r>
  <r>
    <x v="8"/>
    <x v="0"/>
  </r>
  <r>
    <x v="9"/>
    <x v="0"/>
  </r>
  <r>
    <x v="5"/>
    <x v="1"/>
  </r>
  <r>
    <x v="10"/>
    <x v="0"/>
  </r>
  <r>
    <x v="11"/>
    <x v="1"/>
  </r>
  <r>
    <x v="12"/>
    <x v="0"/>
  </r>
  <r>
    <x v="13"/>
    <x v="0"/>
  </r>
  <r>
    <x v="2"/>
    <x v="0"/>
  </r>
  <r>
    <x v="1"/>
    <x v="0"/>
  </r>
  <r>
    <x v="1"/>
    <x v="0"/>
  </r>
  <r>
    <x v="4"/>
    <x v="1"/>
  </r>
  <r>
    <x v="2"/>
    <x v="0"/>
  </r>
  <r>
    <x v="14"/>
    <x v="1"/>
  </r>
  <r>
    <x v="0"/>
    <x v="1"/>
  </r>
  <r>
    <x v="15"/>
    <x v="0"/>
  </r>
  <r>
    <x v="7"/>
    <x v="0"/>
  </r>
  <r>
    <x v="13"/>
    <x v="0"/>
  </r>
  <r>
    <x v="15"/>
    <x v="0"/>
  </r>
  <r>
    <x v="16"/>
    <x v="0"/>
  </r>
  <r>
    <x v="17"/>
    <x v="1"/>
  </r>
  <r>
    <x v="11"/>
    <x v="1"/>
  </r>
  <r>
    <x v="18"/>
    <x v="1"/>
  </r>
  <r>
    <x v="19"/>
    <x v="1"/>
  </r>
  <r>
    <x v="20"/>
    <x v="0"/>
  </r>
  <r>
    <x v="17"/>
    <x v="1"/>
  </r>
  <r>
    <x v="20"/>
    <x v="1"/>
  </r>
  <r>
    <x v="21"/>
    <x v="1"/>
  </r>
  <r>
    <x v="4"/>
    <x v="1"/>
  </r>
  <r>
    <x v="22"/>
    <x v="1"/>
  </r>
  <r>
    <x v="23"/>
    <x v="0"/>
  </r>
  <r>
    <x v="14"/>
    <x v="0"/>
  </r>
  <r>
    <x v="24"/>
    <x v="0"/>
  </r>
  <r>
    <x v="6"/>
    <x v="1"/>
  </r>
  <r>
    <x v="25"/>
    <x v="1"/>
  </r>
  <r>
    <x v="26"/>
    <x v="1"/>
  </r>
  <r>
    <x v="9"/>
    <x v="0"/>
  </r>
  <r>
    <x v="27"/>
    <x v="1"/>
  </r>
  <r>
    <x v="28"/>
    <x v="0"/>
  </r>
  <r>
    <x v="7"/>
    <x v="1"/>
  </r>
  <r>
    <x v="17"/>
    <x v="1"/>
  </r>
  <r>
    <x v="1"/>
    <x v="0"/>
  </r>
  <r>
    <x v="29"/>
    <x v="1"/>
  </r>
  <r>
    <x v="17"/>
    <x v="1"/>
  </r>
  <r>
    <x v="6"/>
    <x v="1"/>
  </r>
  <r>
    <x v="5"/>
    <x v="1"/>
  </r>
  <r>
    <x v="30"/>
    <x v="0"/>
  </r>
  <r>
    <x v="31"/>
    <x v="1"/>
  </r>
  <r>
    <x v="3"/>
    <x v="1"/>
  </r>
  <r>
    <x v="15"/>
    <x v="0"/>
  </r>
  <r>
    <x v="1"/>
    <x v="1"/>
  </r>
  <r>
    <x v="32"/>
    <x v="1"/>
  </r>
  <r>
    <x v="17"/>
    <x v="1"/>
  </r>
  <r>
    <x v="3"/>
    <x v="1"/>
  </r>
  <r>
    <x v="33"/>
    <x v="0"/>
  </r>
  <r>
    <x v="34"/>
    <x v="1"/>
  </r>
  <r>
    <x v="29"/>
    <x v="1"/>
  </r>
  <r>
    <x v="31"/>
    <x v="0"/>
  </r>
  <r>
    <x v="2"/>
    <x v="1"/>
  </r>
  <r>
    <x v="18"/>
    <x v="0"/>
  </r>
  <r>
    <x v="9"/>
    <x v="1"/>
  </r>
  <r>
    <x v="28"/>
    <x v="1"/>
  </r>
  <r>
    <x v="14"/>
    <x v="1"/>
  </r>
  <r>
    <x v="20"/>
    <x v="0"/>
  </r>
  <r>
    <x v="6"/>
    <x v="1"/>
  </r>
  <r>
    <x v="31"/>
    <x v="0"/>
  </r>
  <r>
    <x v="35"/>
    <x v="1"/>
  </r>
  <r>
    <x v="17"/>
    <x v="1"/>
  </r>
  <r>
    <x v="17"/>
    <x v="1"/>
  </r>
  <r>
    <x v="15"/>
    <x v="1"/>
  </r>
  <r>
    <x v="14"/>
    <x v="1"/>
  </r>
  <r>
    <x v="6"/>
    <x v="0"/>
  </r>
  <r>
    <x v="29"/>
    <x v="1"/>
  </r>
  <r>
    <x v="17"/>
    <x v="1"/>
  </r>
  <r>
    <x v="17"/>
    <x v="1"/>
  </r>
  <r>
    <x v="34"/>
    <x v="1"/>
  </r>
  <r>
    <x v="17"/>
    <x v="1"/>
  </r>
  <r>
    <x v="25"/>
    <x v="0"/>
  </r>
  <r>
    <x v="14"/>
    <x v="1"/>
  </r>
  <r>
    <x v="21"/>
    <x v="1"/>
  </r>
  <r>
    <x v="6"/>
    <x v="1"/>
  </r>
  <r>
    <x v="16"/>
    <x v="0"/>
  </r>
  <r>
    <x v="29"/>
    <x v="1"/>
  </r>
  <r>
    <x v="3"/>
    <x v="1"/>
  </r>
  <r>
    <x v="10"/>
    <x v="1"/>
  </r>
  <r>
    <x v="31"/>
    <x v="1"/>
  </r>
  <r>
    <x v="19"/>
    <x v="0"/>
  </r>
  <r>
    <x v="3"/>
    <x v="1"/>
  </r>
  <r>
    <x v="27"/>
    <x v="1"/>
  </r>
  <r>
    <x v="29"/>
    <x v="1"/>
  </r>
  <r>
    <x v="17"/>
    <x v="1"/>
  </r>
  <r>
    <x v="35"/>
    <x v="1"/>
  </r>
  <r>
    <x v="1"/>
    <x v="0"/>
  </r>
  <r>
    <x v="4"/>
    <x v="0"/>
  </r>
  <r>
    <x v="17"/>
    <x v="1"/>
  </r>
  <r>
    <x v="3"/>
    <x v="1"/>
  </r>
  <r>
    <x v="29"/>
    <x v="1"/>
  </r>
  <r>
    <x v="14"/>
    <x v="1"/>
  </r>
  <r>
    <x v="3"/>
    <x v="1"/>
  </r>
  <r>
    <x v="14"/>
    <x v="1"/>
  </r>
  <r>
    <x v="25"/>
    <x v="1"/>
  </r>
  <r>
    <x v="28"/>
    <x v="1"/>
  </r>
  <r>
    <x v="29"/>
    <x v="0"/>
  </r>
  <r>
    <x v="29"/>
    <x v="0"/>
  </r>
  <r>
    <x v="23"/>
    <x v="0"/>
  </r>
  <r>
    <x v="35"/>
    <x v="1"/>
  </r>
  <r>
    <x v="28"/>
    <x v="1"/>
  </r>
  <r>
    <x v="33"/>
    <x v="0"/>
  </r>
  <r>
    <x v="36"/>
    <x v="0"/>
  </r>
  <r>
    <x v="18"/>
    <x v="0"/>
  </r>
  <r>
    <x v="28"/>
    <x v="1"/>
  </r>
  <r>
    <x v="17"/>
    <x v="1"/>
  </r>
  <r>
    <x v="3"/>
    <x v="1"/>
  </r>
  <r>
    <x v="28"/>
    <x v="0"/>
  </r>
  <r>
    <x v="29"/>
    <x v="1"/>
  </r>
  <r>
    <x v="35"/>
    <x v="1"/>
  </r>
  <r>
    <x v="37"/>
    <x v="1"/>
  </r>
  <r>
    <x v="35"/>
    <x v="0"/>
  </r>
  <r>
    <x v="6"/>
    <x v="0"/>
  </r>
  <r>
    <x v="5"/>
    <x v="1"/>
  </r>
  <r>
    <x v="35"/>
    <x v="1"/>
  </r>
  <r>
    <x v="27"/>
    <x v="0"/>
  </r>
  <r>
    <x v="38"/>
    <x v="0"/>
  </r>
  <r>
    <x v="4"/>
    <x v="0"/>
  </r>
  <r>
    <x v="4"/>
    <x v="0"/>
  </r>
  <r>
    <x v="5"/>
    <x v="0"/>
  </r>
  <r>
    <x v="33"/>
    <x v="1"/>
  </r>
  <r>
    <x v="6"/>
    <x v="1"/>
  </r>
  <r>
    <x v="1"/>
    <x v="1"/>
  </r>
  <r>
    <x v="3"/>
    <x v="1"/>
  </r>
  <r>
    <x v="17"/>
    <x v="1"/>
  </r>
  <r>
    <x v="7"/>
    <x v="1"/>
  </r>
  <r>
    <x v="20"/>
    <x v="1"/>
  </r>
  <r>
    <x v="39"/>
    <x v="1"/>
  </r>
  <r>
    <x v="18"/>
    <x v="1"/>
  </r>
  <r>
    <x v="17"/>
    <x v="1"/>
  </r>
  <r>
    <x v="31"/>
    <x v="0"/>
  </r>
  <r>
    <x v="35"/>
    <x v="1"/>
  </r>
  <r>
    <x v="3"/>
    <x v="1"/>
  </r>
  <r>
    <x v="15"/>
    <x v="1"/>
  </r>
  <r>
    <x v="10"/>
    <x v="1"/>
  </r>
  <r>
    <x v="40"/>
    <x v="1"/>
  </r>
  <r>
    <x v="17"/>
    <x v="1"/>
  </r>
  <r>
    <x v="29"/>
    <x v="1"/>
  </r>
  <r>
    <x v="25"/>
    <x v="1"/>
  </r>
  <r>
    <x v="31"/>
    <x v="0"/>
  </r>
  <r>
    <x v="35"/>
    <x v="1"/>
  </r>
  <r>
    <x v="16"/>
    <x v="0"/>
  </r>
  <r>
    <x v="34"/>
    <x v="0"/>
  </r>
  <r>
    <x v="3"/>
    <x v="1"/>
  </r>
  <r>
    <x v="35"/>
    <x v="1"/>
  </r>
  <r>
    <x v="17"/>
    <x v="1"/>
  </r>
  <r>
    <x v="41"/>
    <x v="0"/>
  </r>
  <r>
    <x v="34"/>
    <x v="1"/>
  </r>
  <r>
    <x v="21"/>
    <x v="1"/>
  </r>
  <r>
    <x v="14"/>
    <x v="1"/>
  </r>
  <r>
    <x v="3"/>
    <x v="1"/>
  </r>
  <r>
    <x v="2"/>
    <x v="0"/>
  </r>
  <r>
    <x v="15"/>
    <x v="0"/>
  </r>
  <r>
    <x v="17"/>
    <x v="1"/>
  </r>
  <r>
    <x v="10"/>
    <x v="1"/>
  </r>
  <r>
    <x v="7"/>
    <x v="1"/>
  </r>
  <r>
    <x v="7"/>
    <x v="1"/>
  </r>
  <r>
    <x v="34"/>
    <x v="0"/>
  </r>
  <r>
    <x v="7"/>
    <x v="0"/>
  </r>
  <r>
    <x v="28"/>
    <x v="1"/>
  </r>
  <r>
    <x v="35"/>
    <x v="1"/>
  </r>
  <r>
    <x v="4"/>
    <x v="1"/>
  </r>
  <r>
    <x v="34"/>
    <x v="0"/>
  </r>
  <r>
    <x v="31"/>
    <x v="1"/>
  </r>
  <r>
    <x v="6"/>
    <x v="0"/>
  </r>
  <r>
    <x v="41"/>
    <x v="1"/>
  </r>
  <r>
    <x v="25"/>
    <x v="0"/>
  </r>
  <r>
    <x v="2"/>
    <x v="1"/>
  </r>
  <r>
    <x v="35"/>
    <x v="1"/>
  </r>
  <r>
    <x v="3"/>
    <x v="1"/>
  </r>
  <r>
    <x v="14"/>
    <x v="1"/>
  </r>
  <r>
    <x v="27"/>
    <x v="1"/>
  </r>
  <r>
    <x v="15"/>
    <x v="0"/>
  </r>
  <r>
    <x v="19"/>
    <x v="0"/>
  </r>
  <r>
    <x v="4"/>
    <x v="0"/>
  </r>
  <r>
    <x v="1"/>
    <x v="0"/>
  </r>
  <r>
    <x v="28"/>
    <x v="0"/>
  </r>
  <r>
    <x v="3"/>
    <x v="1"/>
  </r>
  <r>
    <x v="27"/>
    <x v="1"/>
  </r>
  <r>
    <x v="34"/>
    <x v="0"/>
  </r>
  <r>
    <x v="27"/>
    <x v="0"/>
  </r>
  <r>
    <x v="31"/>
    <x v="1"/>
  </r>
  <r>
    <x v="7"/>
    <x v="0"/>
  </r>
  <r>
    <x v="3"/>
    <x v="1"/>
  </r>
  <r>
    <x v="35"/>
    <x v="0"/>
  </r>
  <r>
    <x v="6"/>
    <x v="0"/>
  </r>
  <r>
    <x v="7"/>
    <x v="0"/>
  </r>
  <r>
    <x v="3"/>
    <x v="1"/>
  </r>
  <r>
    <x v="20"/>
    <x v="1"/>
  </r>
  <r>
    <x v="2"/>
    <x v="1"/>
  </r>
  <r>
    <x v="14"/>
    <x v="1"/>
  </r>
  <r>
    <x v="39"/>
    <x v="1"/>
  </r>
  <r>
    <x v="14"/>
    <x v="1"/>
  </r>
  <r>
    <x v="11"/>
    <x v="0"/>
  </r>
  <r>
    <x v="42"/>
    <x v="0"/>
  </r>
  <r>
    <x v="3"/>
    <x v="1"/>
  </r>
  <r>
    <x v="15"/>
    <x v="0"/>
  </r>
  <r>
    <x v="28"/>
    <x v="1"/>
  </r>
  <r>
    <x v="29"/>
    <x v="1"/>
  </r>
  <r>
    <x v="19"/>
    <x v="1"/>
  </r>
  <r>
    <x v="29"/>
    <x v="0"/>
  </r>
  <r>
    <x v="34"/>
    <x v="0"/>
  </r>
  <r>
    <x v="18"/>
    <x v="0"/>
  </r>
  <r>
    <x v="28"/>
    <x v="0"/>
  </r>
  <r>
    <x v="2"/>
    <x v="1"/>
  </r>
  <r>
    <x v="2"/>
    <x v="0"/>
  </r>
  <r>
    <x v="15"/>
    <x v="0"/>
  </r>
  <r>
    <x v="3"/>
    <x v="0"/>
  </r>
  <r>
    <x v="43"/>
    <x v="0"/>
  </r>
  <r>
    <x v="25"/>
    <x v="1"/>
  </r>
  <r>
    <x v="36"/>
    <x v="1"/>
  </r>
  <r>
    <x v="6"/>
    <x v="1"/>
  </r>
  <r>
    <x v="17"/>
    <x v="1"/>
  </r>
  <r>
    <x v="6"/>
    <x v="1"/>
  </r>
  <r>
    <x v="29"/>
    <x v="0"/>
  </r>
  <r>
    <x v="1"/>
    <x v="1"/>
  </r>
  <r>
    <x v="29"/>
    <x v="1"/>
  </r>
  <r>
    <x v="17"/>
    <x v="0"/>
  </r>
  <r>
    <x v="23"/>
    <x v="0"/>
  </r>
  <r>
    <x v="17"/>
    <x v="1"/>
  </r>
  <r>
    <x v="7"/>
    <x v="1"/>
  </r>
  <r>
    <x v="35"/>
    <x v="1"/>
  </r>
  <r>
    <x v="6"/>
    <x v="0"/>
  </r>
  <r>
    <x v="13"/>
    <x v="0"/>
  </r>
  <r>
    <x v="35"/>
    <x v="0"/>
  </r>
  <r>
    <x v="2"/>
    <x v="0"/>
  </r>
  <r>
    <x v="14"/>
    <x v="1"/>
  </r>
  <r>
    <x v="3"/>
    <x v="1"/>
  </r>
  <r>
    <x v="17"/>
    <x v="1"/>
  </r>
  <r>
    <x v="17"/>
    <x v="0"/>
  </r>
  <r>
    <x v="4"/>
    <x v="0"/>
  </r>
  <r>
    <x v="7"/>
    <x v="1"/>
  </r>
  <r>
    <x v="44"/>
    <x v="0"/>
  </r>
  <r>
    <x v="15"/>
    <x v="1"/>
  </r>
  <r>
    <x v="35"/>
    <x v="1"/>
  </r>
  <r>
    <x v="10"/>
    <x v="1"/>
  </r>
  <r>
    <x v="35"/>
    <x v="1"/>
  </r>
  <r>
    <x v="31"/>
    <x v="1"/>
  </r>
  <r>
    <x v="14"/>
    <x v="1"/>
  </r>
  <r>
    <x v="29"/>
    <x v="1"/>
  </r>
  <r>
    <x v="28"/>
    <x v="1"/>
  </r>
  <r>
    <x v="32"/>
    <x v="0"/>
  </r>
  <r>
    <x v="3"/>
    <x v="0"/>
  </r>
  <r>
    <x v="5"/>
    <x v="1"/>
  </r>
  <r>
    <x v="28"/>
    <x v="1"/>
  </r>
  <r>
    <x v="29"/>
    <x v="1"/>
  </r>
  <r>
    <x v="13"/>
    <x v="0"/>
  </r>
  <r>
    <x v="10"/>
    <x v="1"/>
  </r>
  <r>
    <x v="14"/>
    <x v="0"/>
  </r>
  <r>
    <x v="29"/>
    <x v="1"/>
  </r>
  <r>
    <x v="45"/>
    <x v="1"/>
  </r>
  <r>
    <x v="22"/>
    <x v="0"/>
  </r>
  <r>
    <x v="16"/>
    <x v="1"/>
  </r>
  <r>
    <x v="28"/>
    <x v="0"/>
  </r>
  <r>
    <x v="29"/>
    <x v="1"/>
  </r>
  <r>
    <x v="3"/>
    <x v="1"/>
  </r>
  <r>
    <x v="20"/>
    <x v="0"/>
  </r>
  <r>
    <x v="18"/>
    <x v="0"/>
  </r>
  <r>
    <x v="3"/>
    <x v="1"/>
  </r>
  <r>
    <x v="27"/>
    <x v="1"/>
  </r>
  <r>
    <x v="3"/>
    <x v="1"/>
  </r>
  <r>
    <x v="42"/>
    <x v="1"/>
  </r>
  <r>
    <x v="28"/>
    <x v="1"/>
  </r>
  <r>
    <x v="7"/>
    <x v="0"/>
  </r>
  <r>
    <x v="35"/>
    <x v="1"/>
  </r>
  <r>
    <x v="11"/>
    <x v="1"/>
  </r>
  <r>
    <x v="17"/>
    <x v="1"/>
  </r>
  <r>
    <x v="20"/>
    <x v="0"/>
  </r>
  <r>
    <x v="33"/>
    <x v="1"/>
  </r>
  <r>
    <x v="25"/>
    <x v="1"/>
  </r>
  <r>
    <x v="41"/>
    <x v="0"/>
  </r>
  <r>
    <x v="42"/>
    <x v="0"/>
  </r>
  <r>
    <x v="13"/>
    <x v="1"/>
  </r>
  <r>
    <x v="10"/>
    <x v="1"/>
  </r>
  <r>
    <x v="7"/>
    <x v="0"/>
  </r>
  <r>
    <x v="6"/>
    <x v="1"/>
  </r>
  <r>
    <x v="4"/>
    <x v="1"/>
  </r>
  <r>
    <x v="3"/>
    <x v="1"/>
  </r>
  <r>
    <x v="28"/>
    <x v="0"/>
  </r>
  <r>
    <x v="1"/>
    <x v="0"/>
  </r>
  <r>
    <x v="29"/>
    <x v="0"/>
  </r>
  <r>
    <x v="40"/>
    <x v="1"/>
  </r>
  <r>
    <x v="20"/>
    <x v="1"/>
  </r>
  <r>
    <x v="7"/>
    <x v="0"/>
  </r>
  <r>
    <x v="29"/>
    <x v="1"/>
  </r>
  <r>
    <x v="23"/>
    <x v="0"/>
  </r>
  <r>
    <x v="30"/>
    <x v="1"/>
  </r>
  <r>
    <x v="5"/>
    <x v="0"/>
  </r>
  <r>
    <x v="28"/>
    <x v="0"/>
  </r>
  <r>
    <x v="22"/>
    <x v="1"/>
  </r>
  <r>
    <x v="20"/>
    <x v="0"/>
  </r>
  <r>
    <x v="25"/>
    <x v="1"/>
  </r>
  <r>
    <x v="7"/>
    <x v="1"/>
  </r>
  <r>
    <x v="41"/>
    <x v="0"/>
  </r>
  <r>
    <x v="3"/>
    <x v="1"/>
  </r>
  <r>
    <x v="28"/>
    <x v="0"/>
  </r>
  <r>
    <x v="5"/>
    <x v="0"/>
  </r>
  <r>
    <x v="15"/>
    <x v="1"/>
  </r>
  <r>
    <x v="17"/>
    <x v="1"/>
  </r>
  <r>
    <x v="14"/>
    <x v="0"/>
  </r>
  <r>
    <x v="28"/>
    <x v="1"/>
  </r>
  <r>
    <x v="16"/>
    <x v="0"/>
  </r>
  <r>
    <x v="6"/>
    <x v="1"/>
  </r>
  <r>
    <x v="5"/>
    <x v="1"/>
  </r>
  <r>
    <x v="7"/>
    <x v="0"/>
  </r>
  <r>
    <x v="20"/>
    <x v="1"/>
  </r>
  <r>
    <x v="12"/>
    <x v="0"/>
  </r>
  <r>
    <x v="1"/>
    <x v="1"/>
  </r>
  <r>
    <x v="28"/>
    <x v="0"/>
  </r>
  <r>
    <x v="34"/>
    <x v="0"/>
  </r>
  <r>
    <x v="16"/>
    <x v="0"/>
  </r>
  <r>
    <x v="3"/>
    <x v="1"/>
  </r>
  <r>
    <x v="29"/>
    <x v="1"/>
  </r>
  <r>
    <x v="5"/>
    <x v="0"/>
  </r>
  <r>
    <x v="25"/>
    <x v="1"/>
  </r>
  <r>
    <x v="35"/>
    <x v="0"/>
  </r>
  <r>
    <x v="25"/>
    <x v="1"/>
  </r>
  <r>
    <x v="23"/>
    <x v="1"/>
  </r>
  <r>
    <x v="28"/>
    <x v="1"/>
  </r>
  <r>
    <x v="15"/>
    <x v="0"/>
  </r>
  <r>
    <x v="32"/>
    <x v="1"/>
  </r>
  <r>
    <x v="17"/>
    <x v="1"/>
  </r>
  <r>
    <x v="6"/>
    <x v="1"/>
  </r>
  <r>
    <x v="32"/>
    <x v="1"/>
  </r>
  <r>
    <x v="32"/>
    <x v="0"/>
  </r>
  <r>
    <x v="4"/>
    <x v="0"/>
  </r>
  <r>
    <x v="15"/>
    <x v="0"/>
  </r>
  <r>
    <x v="17"/>
    <x v="1"/>
  </r>
  <r>
    <x v="34"/>
    <x v="1"/>
  </r>
  <r>
    <x v="17"/>
    <x v="1"/>
  </r>
  <r>
    <x v="4"/>
    <x v="1"/>
  </r>
  <r>
    <x v="11"/>
    <x v="1"/>
  </r>
  <r>
    <x v="44"/>
    <x v="1"/>
  </r>
  <r>
    <x v="17"/>
    <x v="1"/>
  </r>
  <r>
    <x v="35"/>
    <x v="1"/>
  </r>
  <r>
    <x v="6"/>
    <x v="1"/>
  </r>
  <r>
    <x v="25"/>
    <x v="0"/>
  </r>
  <r>
    <x v="7"/>
    <x v="1"/>
  </r>
  <r>
    <x v="5"/>
    <x v="1"/>
  </r>
  <r>
    <x v="23"/>
    <x v="1"/>
  </r>
  <r>
    <x v="29"/>
    <x v="1"/>
  </r>
  <r>
    <x v="3"/>
    <x v="1"/>
  </r>
  <r>
    <x v="44"/>
    <x v="0"/>
  </r>
  <r>
    <x v="20"/>
    <x v="0"/>
  </r>
  <r>
    <x v="32"/>
    <x v="0"/>
  </r>
  <r>
    <x v="26"/>
    <x v="1"/>
  </r>
  <r>
    <x v="7"/>
    <x v="0"/>
  </r>
  <r>
    <x v="7"/>
    <x v="0"/>
  </r>
  <r>
    <x v="45"/>
    <x v="1"/>
  </r>
  <r>
    <x v="40"/>
    <x v="1"/>
  </r>
  <r>
    <x v="46"/>
    <x v="0"/>
  </r>
  <r>
    <x v="5"/>
    <x v="1"/>
  </r>
  <r>
    <x v="5"/>
    <x v="1"/>
  </r>
  <r>
    <x v="7"/>
    <x v="0"/>
  </r>
  <r>
    <x v="3"/>
    <x v="1"/>
  </r>
  <r>
    <x v="17"/>
    <x v="1"/>
  </r>
  <r>
    <x v="21"/>
    <x v="0"/>
  </r>
  <r>
    <x v="28"/>
    <x v="0"/>
  </r>
  <r>
    <x v="3"/>
    <x v="1"/>
  </r>
  <r>
    <x v="3"/>
    <x v="1"/>
  </r>
  <r>
    <x v="28"/>
    <x v="1"/>
  </r>
  <r>
    <x v="20"/>
    <x v="1"/>
  </r>
  <r>
    <x v="30"/>
    <x v="0"/>
  </r>
  <r>
    <x v="17"/>
    <x v="1"/>
  </r>
  <r>
    <x v="17"/>
    <x v="1"/>
  </r>
  <r>
    <x v="2"/>
    <x v="0"/>
  </r>
  <r>
    <x v="22"/>
    <x v="1"/>
  </r>
  <r>
    <x v="29"/>
    <x v="1"/>
  </r>
  <r>
    <x v="17"/>
    <x v="1"/>
  </r>
  <r>
    <x v="3"/>
    <x v="1"/>
  </r>
  <r>
    <x v="28"/>
    <x v="1"/>
  </r>
  <r>
    <x v="28"/>
    <x v="1"/>
  </r>
  <r>
    <x v="29"/>
    <x v="1"/>
  </r>
  <r>
    <x v="22"/>
    <x v="0"/>
  </r>
  <r>
    <x v="21"/>
    <x v="0"/>
  </r>
  <r>
    <x v="30"/>
    <x v="0"/>
  </r>
  <r>
    <x v="20"/>
    <x v="1"/>
  </r>
  <r>
    <x v="31"/>
    <x v="1"/>
  </r>
  <r>
    <x v="14"/>
    <x v="0"/>
  </r>
  <r>
    <x v="3"/>
    <x v="1"/>
  </r>
  <r>
    <x v="25"/>
    <x v="1"/>
  </r>
  <r>
    <x v="1"/>
    <x v="0"/>
  </r>
  <r>
    <x v="28"/>
    <x v="1"/>
  </r>
  <r>
    <x v="33"/>
    <x v="1"/>
  </r>
  <r>
    <x v="17"/>
    <x v="0"/>
  </r>
  <r>
    <x v="28"/>
    <x v="1"/>
  </r>
  <r>
    <x v="28"/>
    <x v="0"/>
  </r>
  <r>
    <x v="1"/>
    <x v="0"/>
  </r>
  <r>
    <x v="39"/>
    <x v="1"/>
  </r>
  <r>
    <x v="22"/>
    <x v="0"/>
  </r>
  <r>
    <x v="18"/>
    <x v="1"/>
  </r>
  <r>
    <x v="15"/>
    <x v="0"/>
  </r>
  <r>
    <x v="6"/>
    <x v="1"/>
  </r>
  <r>
    <x v="23"/>
    <x v="0"/>
  </r>
  <r>
    <x v="28"/>
    <x v="1"/>
  </r>
  <r>
    <x v="33"/>
    <x v="0"/>
  </r>
  <r>
    <x v="20"/>
    <x v="0"/>
  </r>
  <r>
    <x v="20"/>
    <x v="1"/>
  </r>
  <r>
    <x v="28"/>
    <x v="1"/>
  </r>
  <r>
    <x v="17"/>
    <x v="1"/>
  </r>
  <r>
    <x v="3"/>
    <x v="1"/>
  </r>
  <r>
    <x v="3"/>
    <x v="0"/>
  </r>
  <r>
    <x v="17"/>
    <x v="0"/>
  </r>
  <r>
    <x v="17"/>
    <x v="1"/>
  </r>
  <r>
    <x v="25"/>
    <x v="0"/>
  </r>
  <r>
    <x v="14"/>
    <x v="1"/>
  </r>
  <r>
    <x v="20"/>
    <x v="0"/>
  </r>
  <r>
    <x v="6"/>
    <x v="1"/>
  </r>
  <r>
    <x v="3"/>
    <x v="1"/>
  </r>
  <r>
    <x v="3"/>
    <x v="1"/>
  </r>
  <r>
    <x v="3"/>
    <x v="1"/>
  </r>
  <r>
    <x v="34"/>
    <x v="0"/>
  </r>
  <r>
    <x v="1"/>
    <x v="0"/>
  </r>
  <r>
    <x v="28"/>
    <x v="1"/>
  </r>
  <r>
    <x v="18"/>
    <x v="0"/>
  </r>
  <r>
    <x v="6"/>
    <x v="1"/>
  </r>
  <r>
    <x v="16"/>
    <x v="0"/>
  </r>
  <r>
    <x v="35"/>
    <x v="1"/>
  </r>
  <r>
    <x v="18"/>
    <x v="1"/>
  </r>
  <r>
    <x v="17"/>
    <x v="1"/>
  </r>
  <r>
    <x v="7"/>
    <x v="1"/>
  </r>
  <r>
    <x v="34"/>
    <x v="1"/>
  </r>
  <r>
    <x v="7"/>
    <x v="0"/>
  </r>
  <r>
    <x v="15"/>
    <x v="1"/>
  </r>
  <r>
    <x v="20"/>
    <x v="1"/>
  </r>
  <r>
    <x v="3"/>
    <x v="1"/>
  </r>
  <r>
    <x v="1"/>
    <x v="1"/>
  </r>
  <r>
    <x v="15"/>
    <x v="0"/>
  </r>
  <r>
    <x v="17"/>
    <x v="1"/>
  </r>
  <r>
    <x v="29"/>
    <x v="1"/>
  </r>
  <r>
    <x v="4"/>
    <x v="0"/>
  </r>
  <r>
    <x v="5"/>
    <x v="0"/>
  </r>
  <r>
    <x v="28"/>
    <x v="0"/>
  </r>
  <r>
    <x v="20"/>
    <x v="1"/>
  </r>
  <r>
    <x v="6"/>
    <x v="1"/>
  </r>
  <r>
    <x v="17"/>
    <x v="0"/>
  </r>
  <r>
    <x v="6"/>
    <x v="1"/>
  </r>
  <r>
    <x v="35"/>
    <x v="1"/>
  </r>
  <r>
    <x v="35"/>
    <x v="0"/>
  </r>
  <r>
    <x v="28"/>
    <x v="1"/>
  </r>
  <r>
    <x v="47"/>
    <x v="1"/>
  </r>
  <r>
    <x v="29"/>
    <x v="1"/>
  </r>
  <r>
    <x v="18"/>
    <x v="0"/>
  </r>
  <r>
    <x v="38"/>
    <x v="1"/>
  </r>
  <r>
    <x v="29"/>
    <x v="1"/>
  </r>
  <r>
    <x v="13"/>
    <x v="0"/>
  </r>
  <r>
    <x v="48"/>
    <x v="1"/>
  </r>
  <r>
    <x v="26"/>
    <x v="1"/>
  </r>
  <r>
    <x v="6"/>
    <x v="1"/>
  </r>
  <r>
    <x v="33"/>
    <x v="1"/>
  </r>
  <r>
    <x v="25"/>
    <x v="1"/>
  </r>
  <r>
    <x v="10"/>
    <x v="1"/>
  </r>
  <r>
    <x v="3"/>
    <x v="1"/>
  </r>
  <r>
    <x v="17"/>
    <x v="1"/>
  </r>
  <r>
    <x v="28"/>
    <x v="1"/>
  </r>
  <r>
    <x v="18"/>
    <x v="0"/>
  </r>
  <r>
    <x v="14"/>
    <x v="1"/>
  </r>
  <r>
    <x v="20"/>
    <x v="1"/>
  </r>
  <r>
    <x v="17"/>
    <x v="1"/>
  </r>
  <r>
    <x v="17"/>
    <x v="1"/>
  </r>
  <r>
    <x v="0"/>
    <x v="1"/>
  </r>
  <r>
    <x v="29"/>
    <x v="1"/>
  </r>
  <r>
    <x v="12"/>
    <x v="1"/>
  </r>
  <r>
    <x v="7"/>
    <x v="0"/>
  </r>
  <r>
    <x v="1"/>
    <x v="1"/>
  </r>
  <r>
    <x v="33"/>
    <x v="1"/>
  </r>
  <r>
    <x v="45"/>
    <x v="1"/>
  </r>
  <r>
    <x v="22"/>
    <x v="0"/>
  </r>
  <r>
    <x v="7"/>
    <x v="1"/>
  </r>
  <r>
    <x v="20"/>
    <x v="1"/>
  </r>
  <r>
    <x v="35"/>
    <x v="1"/>
  </r>
  <r>
    <x v="1"/>
    <x v="0"/>
  </r>
  <r>
    <x v="29"/>
    <x v="0"/>
  </r>
  <r>
    <x v="3"/>
    <x v="1"/>
  </r>
  <r>
    <x v="30"/>
    <x v="1"/>
  </r>
  <r>
    <x v="20"/>
    <x v="1"/>
  </r>
  <r>
    <x v="46"/>
    <x v="1"/>
  </r>
  <r>
    <x v="29"/>
    <x v="1"/>
  </r>
  <r>
    <x v="31"/>
    <x v="1"/>
  </r>
  <r>
    <x v="4"/>
    <x v="1"/>
  </r>
  <r>
    <x v="21"/>
    <x v="0"/>
  </r>
  <r>
    <x v="17"/>
    <x v="1"/>
  </r>
  <r>
    <x v="43"/>
    <x v="1"/>
  </r>
  <r>
    <x v="5"/>
    <x v="1"/>
  </r>
  <r>
    <x v="28"/>
    <x v="1"/>
  </r>
  <r>
    <x v="39"/>
    <x v="0"/>
  </r>
  <r>
    <x v="33"/>
    <x v="1"/>
  </r>
  <r>
    <x v="3"/>
    <x v="1"/>
  </r>
  <r>
    <x v="20"/>
    <x v="1"/>
  </r>
  <r>
    <x v="15"/>
    <x v="0"/>
  </r>
  <r>
    <x v="15"/>
    <x v="1"/>
  </r>
  <r>
    <x v="27"/>
    <x v="1"/>
  </r>
  <r>
    <x v="18"/>
    <x v="1"/>
  </r>
  <r>
    <x v="22"/>
    <x v="0"/>
  </r>
  <r>
    <x v="3"/>
    <x v="1"/>
  </r>
  <r>
    <x v="3"/>
    <x v="1"/>
  </r>
  <r>
    <x v="49"/>
    <x v="1"/>
  </r>
  <r>
    <x v="23"/>
    <x v="0"/>
  </r>
  <r>
    <x v="3"/>
    <x v="1"/>
  </r>
  <r>
    <x v="30"/>
    <x v="1"/>
  </r>
  <r>
    <x v="17"/>
    <x v="1"/>
  </r>
  <r>
    <x v="29"/>
    <x v="1"/>
  </r>
  <r>
    <x v="20"/>
    <x v="0"/>
  </r>
  <r>
    <x v="8"/>
    <x v="0"/>
  </r>
  <r>
    <x v="13"/>
    <x v="1"/>
  </r>
  <r>
    <x v="15"/>
    <x v="1"/>
  </r>
  <r>
    <x v="19"/>
    <x v="1"/>
  </r>
  <r>
    <x v="28"/>
    <x v="1"/>
  </r>
  <r>
    <x v="6"/>
    <x v="1"/>
  </r>
  <r>
    <x v="6"/>
    <x v="1"/>
  </r>
  <r>
    <x v="21"/>
    <x v="0"/>
  </r>
  <r>
    <x v="29"/>
    <x v="1"/>
  </r>
  <r>
    <x v="3"/>
    <x v="1"/>
  </r>
  <r>
    <x v="3"/>
    <x v="1"/>
  </r>
  <r>
    <x v="29"/>
    <x v="1"/>
  </r>
  <r>
    <x v="17"/>
    <x v="1"/>
  </r>
  <r>
    <x v="1"/>
    <x v="1"/>
  </r>
  <r>
    <x v="17"/>
    <x v="1"/>
  </r>
  <r>
    <x v="29"/>
    <x v="1"/>
  </r>
  <r>
    <x v="7"/>
    <x v="1"/>
  </r>
  <r>
    <x v="1"/>
    <x v="1"/>
  </r>
  <r>
    <x v="29"/>
    <x v="1"/>
  </r>
  <r>
    <x v="35"/>
    <x v="0"/>
  </r>
  <r>
    <x v="23"/>
    <x v="1"/>
  </r>
  <r>
    <x v="46"/>
    <x v="1"/>
  </r>
  <r>
    <x v="35"/>
    <x v="1"/>
  </r>
  <r>
    <x v="2"/>
    <x v="0"/>
  </r>
  <r>
    <x v="16"/>
    <x v="0"/>
  </r>
  <r>
    <x v="14"/>
    <x v="0"/>
  </r>
  <r>
    <x v="24"/>
    <x v="0"/>
  </r>
  <r>
    <x v="28"/>
    <x v="1"/>
  </r>
  <r>
    <x v="7"/>
    <x v="1"/>
  </r>
  <r>
    <x v="25"/>
    <x v="0"/>
  </r>
  <r>
    <x v="8"/>
    <x v="0"/>
  </r>
  <r>
    <x v="20"/>
    <x v="1"/>
  </r>
  <r>
    <x v="0"/>
    <x v="1"/>
  </r>
  <r>
    <x v="25"/>
    <x v="1"/>
  </r>
  <r>
    <x v="3"/>
    <x v="1"/>
  </r>
  <r>
    <x v="28"/>
    <x v="1"/>
  </r>
  <r>
    <x v="43"/>
    <x v="1"/>
  </r>
  <r>
    <x v="35"/>
    <x v="1"/>
  </r>
  <r>
    <x v="20"/>
    <x v="1"/>
  </r>
  <r>
    <x v="25"/>
    <x v="1"/>
  </r>
  <r>
    <x v="5"/>
    <x v="1"/>
  </r>
  <r>
    <x v="30"/>
    <x v="1"/>
  </r>
  <r>
    <x v="31"/>
    <x v="1"/>
  </r>
  <r>
    <x v="22"/>
    <x v="1"/>
  </r>
  <r>
    <x v="9"/>
    <x v="0"/>
  </r>
  <r>
    <x v="20"/>
    <x v="0"/>
  </r>
  <r>
    <x v="29"/>
    <x v="1"/>
  </r>
  <r>
    <x v="2"/>
    <x v="1"/>
  </r>
  <r>
    <x v="14"/>
    <x v="1"/>
  </r>
  <r>
    <x v="17"/>
    <x v="1"/>
  </r>
  <r>
    <x v="3"/>
    <x v="1"/>
  </r>
  <r>
    <x v="23"/>
    <x v="1"/>
  </r>
  <r>
    <x v="25"/>
    <x v="1"/>
  </r>
  <r>
    <x v="4"/>
    <x v="0"/>
  </r>
  <r>
    <x v="33"/>
    <x v="1"/>
  </r>
  <r>
    <x v="3"/>
    <x v="1"/>
  </r>
  <r>
    <x v="17"/>
    <x v="1"/>
  </r>
  <r>
    <x v="17"/>
    <x v="1"/>
  </r>
  <r>
    <x v="35"/>
    <x v="1"/>
  </r>
  <r>
    <x v="28"/>
    <x v="1"/>
  </r>
  <r>
    <x v="22"/>
    <x v="1"/>
  </r>
  <r>
    <x v="3"/>
    <x v="0"/>
  </r>
  <r>
    <x v="34"/>
    <x v="1"/>
  </r>
  <r>
    <x v="38"/>
    <x v="0"/>
  </r>
  <r>
    <x v="3"/>
    <x v="0"/>
  </r>
  <r>
    <x v="14"/>
    <x v="1"/>
  </r>
  <r>
    <x v="38"/>
    <x v="1"/>
  </r>
  <r>
    <x v="31"/>
    <x v="1"/>
  </r>
  <r>
    <x v="42"/>
    <x v="0"/>
  </r>
  <r>
    <x v="17"/>
    <x v="1"/>
  </r>
  <r>
    <x v="15"/>
    <x v="0"/>
  </r>
  <r>
    <x v="7"/>
    <x v="1"/>
  </r>
  <r>
    <x v="42"/>
    <x v="0"/>
  </r>
  <r>
    <x v="28"/>
    <x v="1"/>
  </r>
  <r>
    <x v="21"/>
    <x v="0"/>
  </r>
  <r>
    <x v="29"/>
    <x v="1"/>
  </r>
  <r>
    <x v="32"/>
    <x v="0"/>
  </r>
  <r>
    <x v="28"/>
    <x v="1"/>
  </r>
  <r>
    <x v="10"/>
    <x v="1"/>
  </r>
  <r>
    <x v="17"/>
    <x v="0"/>
  </r>
  <r>
    <x v="23"/>
    <x v="1"/>
  </r>
  <r>
    <x v="3"/>
    <x v="1"/>
  </r>
  <r>
    <x v="18"/>
    <x v="0"/>
  </r>
  <r>
    <x v="6"/>
    <x v="1"/>
  </r>
  <r>
    <x v="29"/>
    <x v="1"/>
  </r>
  <r>
    <x v="20"/>
    <x v="1"/>
  </r>
  <r>
    <x v="5"/>
    <x v="1"/>
  </r>
  <r>
    <x v="9"/>
    <x v="0"/>
  </r>
  <r>
    <x v="34"/>
    <x v="0"/>
  </r>
  <r>
    <x v="3"/>
    <x v="1"/>
  </r>
  <r>
    <x v="17"/>
    <x v="0"/>
  </r>
  <r>
    <x v="28"/>
    <x v="1"/>
  </r>
  <r>
    <x v="14"/>
    <x v="1"/>
  </r>
  <r>
    <x v="35"/>
    <x v="1"/>
  </r>
  <r>
    <x v="29"/>
    <x v="1"/>
  </r>
  <r>
    <x v="34"/>
    <x v="0"/>
  </r>
  <r>
    <x v="27"/>
    <x v="0"/>
  </r>
  <r>
    <x v="6"/>
    <x v="1"/>
  </r>
  <r>
    <x v="0"/>
    <x v="0"/>
  </r>
  <r>
    <x v="14"/>
    <x v="1"/>
  </r>
  <r>
    <x v="5"/>
    <x v="1"/>
  </r>
  <r>
    <x v="35"/>
    <x v="1"/>
  </r>
  <r>
    <x v="0"/>
    <x v="0"/>
  </r>
  <r>
    <x v="29"/>
    <x v="0"/>
  </r>
  <r>
    <x v="20"/>
    <x v="1"/>
  </r>
  <r>
    <x v="20"/>
    <x v="1"/>
  </r>
  <r>
    <x v="21"/>
    <x v="1"/>
  </r>
  <r>
    <x v="3"/>
    <x v="1"/>
  </r>
  <r>
    <x v="3"/>
    <x v="1"/>
  </r>
  <r>
    <x v="7"/>
    <x v="1"/>
  </r>
  <r>
    <x v="3"/>
    <x v="1"/>
  </r>
  <r>
    <x v="3"/>
    <x v="1"/>
  </r>
  <r>
    <x v="21"/>
    <x v="1"/>
  </r>
  <r>
    <x v="3"/>
    <x v="1"/>
  </r>
  <r>
    <x v="10"/>
    <x v="0"/>
  </r>
  <r>
    <x v="29"/>
    <x v="1"/>
  </r>
  <r>
    <x v="35"/>
    <x v="1"/>
  </r>
  <r>
    <x v="17"/>
    <x v="1"/>
  </r>
  <r>
    <x v="1"/>
    <x v="1"/>
  </r>
  <r>
    <x v="18"/>
    <x v="0"/>
  </r>
  <r>
    <x v="26"/>
    <x v="1"/>
  </r>
  <r>
    <x v="35"/>
    <x v="1"/>
  </r>
  <r>
    <x v="2"/>
    <x v="0"/>
  </r>
  <r>
    <x v="20"/>
    <x v="1"/>
  </r>
  <r>
    <x v="14"/>
    <x v="1"/>
  </r>
  <r>
    <x v="29"/>
    <x v="1"/>
  </r>
  <r>
    <x v="0"/>
    <x v="0"/>
  </r>
  <r>
    <x v="1"/>
    <x v="1"/>
  </r>
  <r>
    <x v="14"/>
    <x v="1"/>
  </r>
  <r>
    <x v="5"/>
    <x v="1"/>
  </r>
  <r>
    <x v="4"/>
    <x v="0"/>
  </r>
  <r>
    <x v="17"/>
    <x v="0"/>
  </r>
  <r>
    <x v="31"/>
    <x v="0"/>
  </r>
  <r>
    <x v="35"/>
    <x v="1"/>
  </r>
  <r>
    <x v="35"/>
    <x v="1"/>
  </r>
  <r>
    <x v="14"/>
    <x v="1"/>
  </r>
  <r>
    <x v="20"/>
    <x v="1"/>
  </r>
  <r>
    <x v="14"/>
    <x v="1"/>
  </r>
  <r>
    <x v="17"/>
    <x v="1"/>
  </r>
  <r>
    <x v="28"/>
    <x v="0"/>
  </r>
  <r>
    <x v="17"/>
    <x v="1"/>
  </r>
  <r>
    <x v="15"/>
    <x v="1"/>
  </r>
  <r>
    <x v="13"/>
    <x v="1"/>
  </r>
  <r>
    <x v="14"/>
    <x v="0"/>
  </r>
  <r>
    <x v="9"/>
    <x v="1"/>
  </r>
  <r>
    <x v="17"/>
    <x v="0"/>
  </r>
  <r>
    <x v="16"/>
    <x v="0"/>
  </r>
  <r>
    <x v="27"/>
    <x v="0"/>
  </r>
  <r>
    <x v="27"/>
    <x v="0"/>
  </r>
  <r>
    <x v="29"/>
    <x v="1"/>
  </r>
  <r>
    <x v="50"/>
    <x v="0"/>
  </r>
  <r>
    <x v="27"/>
    <x v="0"/>
  </r>
  <r>
    <x v="16"/>
    <x v="1"/>
  </r>
  <r>
    <x v="21"/>
    <x v="1"/>
  </r>
  <r>
    <x v="44"/>
    <x v="1"/>
  </r>
  <r>
    <x v="3"/>
    <x v="1"/>
  </r>
  <r>
    <x v="41"/>
    <x v="1"/>
  </r>
  <r>
    <x v="17"/>
    <x v="1"/>
  </r>
  <r>
    <x v="51"/>
    <x v="1"/>
  </r>
  <r>
    <x v="1"/>
    <x v="0"/>
  </r>
  <r>
    <x v="8"/>
    <x v="0"/>
  </r>
  <r>
    <x v="28"/>
    <x v="1"/>
  </r>
  <r>
    <x v="28"/>
    <x v="0"/>
  </r>
  <r>
    <x v="35"/>
    <x v="1"/>
  </r>
  <r>
    <x v="17"/>
    <x v="1"/>
  </r>
  <r>
    <x v="6"/>
    <x v="0"/>
  </r>
  <r>
    <x v="17"/>
    <x v="1"/>
  </r>
  <r>
    <x v="14"/>
    <x v="0"/>
  </r>
  <r>
    <x v="37"/>
    <x v="1"/>
  </r>
  <r>
    <x v="28"/>
    <x v="1"/>
  </r>
  <r>
    <x v="17"/>
    <x v="1"/>
  </r>
  <r>
    <x v="7"/>
    <x v="1"/>
  </r>
  <r>
    <x v="35"/>
    <x v="1"/>
  </r>
  <r>
    <x v="23"/>
    <x v="0"/>
  </r>
  <r>
    <x v="10"/>
    <x v="1"/>
  </r>
  <r>
    <x v="32"/>
    <x v="0"/>
  </r>
  <r>
    <x v="35"/>
    <x v="1"/>
  </r>
  <r>
    <x v="16"/>
    <x v="0"/>
  </r>
  <r>
    <x v="28"/>
    <x v="1"/>
  </r>
  <r>
    <x v="16"/>
    <x v="0"/>
  </r>
  <r>
    <x v="1"/>
    <x v="0"/>
  </r>
  <r>
    <x v="17"/>
    <x v="1"/>
  </r>
  <r>
    <x v="20"/>
    <x v="1"/>
  </r>
  <r>
    <x v="6"/>
    <x v="1"/>
  </r>
  <r>
    <x v="6"/>
    <x v="1"/>
  </r>
  <r>
    <x v="44"/>
    <x v="0"/>
  </r>
  <r>
    <x v="42"/>
    <x v="0"/>
  </r>
  <r>
    <x v="15"/>
    <x v="1"/>
  </r>
  <r>
    <x v="14"/>
    <x v="1"/>
  </r>
  <r>
    <x v="20"/>
    <x v="1"/>
  </r>
  <r>
    <x v="5"/>
    <x v="0"/>
  </r>
  <r>
    <x v="17"/>
    <x v="1"/>
  </r>
  <r>
    <x v="21"/>
    <x v="0"/>
  </r>
  <r>
    <x v="35"/>
    <x v="0"/>
  </r>
  <r>
    <x v="29"/>
    <x v="1"/>
  </r>
  <r>
    <x v="27"/>
    <x v="1"/>
  </r>
  <r>
    <x v="18"/>
    <x v="0"/>
  </r>
  <r>
    <x v="3"/>
    <x v="1"/>
  </r>
  <r>
    <x v="2"/>
    <x v="1"/>
  </r>
  <r>
    <x v="10"/>
    <x v="0"/>
  </r>
  <r>
    <x v="1"/>
    <x v="0"/>
  </r>
  <r>
    <x v="24"/>
    <x v="1"/>
  </r>
  <r>
    <x v="29"/>
    <x v="1"/>
  </r>
  <r>
    <x v="42"/>
    <x v="0"/>
  </r>
  <r>
    <x v="10"/>
    <x v="1"/>
  </r>
  <r>
    <x v="3"/>
    <x v="1"/>
  </r>
  <r>
    <x v="31"/>
    <x v="0"/>
  </r>
  <r>
    <x v="31"/>
    <x v="1"/>
  </r>
  <r>
    <x v="21"/>
    <x v="1"/>
  </r>
  <r>
    <x v="18"/>
    <x v="1"/>
  </r>
  <r>
    <x v="28"/>
    <x v="1"/>
  </r>
  <r>
    <x v="17"/>
    <x v="1"/>
  </r>
  <r>
    <x v="17"/>
    <x v="1"/>
  </r>
  <r>
    <x v="17"/>
    <x v="1"/>
  </r>
  <r>
    <x v="10"/>
    <x v="0"/>
  </r>
  <r>
    <x v="17"/>
    <x v="0"/>
  </r>
  <r>
    <x v="29"/>
    <x v="0"/>
  </r>
  <r>
    <x v="17"/>
    <x v="1"/>
  </r>
  <r>
    <x v="8"/>
    <x v="1"/>
  </r>
  <r>
    <x v="20"/>
    <x v="1"/>
  </r>
  <r>
    <x v="3"/>
    <x v="1"/>
  </r>
  <r>
    <x v="31"/>
    <x v="1"/>
  </r>
  <r>
    <x v="3"/>
    <x v="1"/>
  </r>
  <r>
    <x v="31"/>
    <x v="0"/>
  </r>
  <r>
    <x v="26"/>
    <x v="0"/>
  </r>
  <r>
    <x v="6"/>
    <x v="1"/>
  </r>
  <r>
    <x v="17"/>
    <x v="1"/>
  </r>
  <r>
    <x v="21"/>
    <x v="0"/>
  </r>
  <r>
    <x v="33"/>
    <x v="1"/>
  </r>
  <r>
    <x v="23"/>
    <x v="1"/>
  </r>
  <r>
    <x v="14"/>
    <x v="0"/>
  </r>
  <r>
    <x v="2"/>
    <x v="1"/>
  </r>
  <r>
    <x v="34"/>
    <x v="0"/>
  </r>
  <r>
    <x v="0"/>
    <x v="0"/>
  </r>
  <r>
    <x v="17"/>
    <x v="0"/>
  </r>
  <r>
    <x v="20"/>
    <x v="1"/>
  </r>
  <r>
    <x v="28"/>
    <x v="1"/>
  </r>
  <r>
    <x v="6"/>
    <x v="0"/>
  </r>
  <r>
    <x v="21"/>
    <x v="0"/>
  </r>
  <r>
    <x v="25"/>
    <x v="0"/>
  </r>
  <r>
    <x v="33"/>
    <x v="1"/>
  </r>
  <r>
    <x v="42"/>
    <x v="0"/>
  </r>
  <r>
    <x v="6"/>
    <x v="1"/>
  </r>
  <r>
    <x v="43"/>
    <x v="0"/>
  </r>
  <r>
    <x v="17"/>
    <x v="1"/>
  </r>
  <r>
    <x v="16"/>
    <x v="0"/>
  </r>
  <r>
    <x v="4"/>
    <x v="1"/>
  </r>
  <r>
    <x v="45"/>
    <x v="1"/>
  </r>
  <r>
    <x v="14"/>
    <x v="1"/>
  </r>
  <r>
    <x v="5"/>
    <x v="1"/>
  </r>
  <r>
    <x v="41"/>
    <x v="0"/>
  </r>
  <r>
    <x v="35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3"/>
    <x v="1"/>
  </r>
  <r>
    <x v="4"/>
    <x v="0"/>
  </r>
  <r>
    <x v="5"/>
    <x v="1"/>
  </r>
  <r>
    <x v="6"/>
    <x v="0"/>
  </r>
  <r>
    <x v="7"/>
    <x v="1"/>
  </r>
  <r>
    <x v="8"/>
    <x v="0"/>
  </r>
  <r>
    <x v="9"/>
    <x v="0"/>
  </r>
  <r>
    <x v="10"/>
    <x v="1"/>
  </r>
  <r>
    <x v="11"/>
    <x v="0"/>
  </r>
  <r>
    <x v="12"/>
    <x v="1"/>
  </r>
  <r>
    <x v="13"/>
    <x v="0"/>
  </r>
  <r>
    <x v="14"/>
    <x v="0"/>
  </r>
  <r>
    <x v="15"/>
    <x v="0"/>
  </r>
  <r>
    <x v="16"/>
    <x v="0"/>
  </r>
  <r>
    <x v="17"/>
    <x v="0"/>
  </r>
  <r>
    <x v="18"/>
    <x v="1"/>
  </r>
  <r>
    <x v="19"/>
    <x v="0"/>
  </r>
  <r>
    <x v="20"/>
    <x v="1"/>
  </r>
  <r>
    <x v="21"/>
    <x v="1"/>
  </r>
  <r>
    <x v="22"/>
    <x v="0"/>
  </r>
  <r>
    <x v="23"/>
    <x v="0"/>
  </r>
  <r>
    <x v="17"/>
    <x v="0"/>
  </r>
  <r>
    <x v="24"/>
    <x v="0"/>
  </r>
  <r>
    <x v="25"/>
    <x v="0"/>
  </r>
  <r>
    <x v="26"/>
    <x v="1"/>
  </r>
  <r>
    <x v="27"/>
    <x v="1"/>
  </r>
  <r>
    <x v="28"/>
    <x v="1"/>
  </r>
  <r>
    <x v="29"/>
    <x v="1"/>
  </r>
  <r>
    <x v="30"/>
    <x v="0"/>
  </r>
  <r>
    <x v="31"/>
    <x v="1"/>
  </r>
  <r>
    <x v="32"/>
    <x v="1"/>
  </r>
  <r>
    <x v="33"/>
    <x v="1"/>
  </r>
  <r>
    <x v="34"/>
    <x v="1"/>
  </r>
  <r>
    <x v="35"/>
    <x v="1"/>
  </r>
  <r>
    <x v="36"/>
    <x v="0"/>
  </r>
  <r>
    <x v="37"/>
    <x v="0"/>
  </r>
  <r>
    <x v="38"/>
    <x v="0"/>
  </r>
  <r>
    <x v="39"/>
    <x v="1"/>
  </r>
  <r>
    <x v="40"/>
    <x v="1"/>
  </r>
  <r>
    <x v="41"/>
    <x v="1"/>
  </r>
  <r>
    <x v="42"/>
    <x v="0"/>
  </r>
  <r>
    <x v="43"/>
    <x v="1"/>
  </r>
  <r>
    <x v="44"/>
    <x v="0"/>
  </r>
  <r>
    <x v="45"/>
    <x v="1"/>
  </r>
  <r>
    <x v="46"/>
    <x v="1"/>
  </r>
  <r>
    <x v="47"/>
    <x v="0"/>
  </r>
  <r>
    <x v="48"/>
    <x v="1"/>
  </r>
  <r>
    <x v="49"/>
    <x v="1"/>
  </r>
  <r>
    <x v="50"/>
    <x v="1"/>
  </r>
  <r>
    <x v="51"/>
    <x v="1"/>
  </r>
  <r>
    <x v="52"/>
    <x v="0"/>
  </r>
  <r>
    <x v="53"/>
    <x v="1"/>
  </r>
  <r>
    <x v="6"/>
    <x v="1"/>
  </r>
  <r>
    <x v="17"/>
    <x v="0"/>
  </r>
  <r>
    <x v="54"/>
    <x v="1"/>
  </r>
  <r>
    <x v="55"/>
    <x v="1"/>
  </r>
  <r>
    <x v="56"/>
    <x v="1"/>
  </r>
  <r>
    <x v="57"/>
    <x v="1"/>
  </r>
  <r>
    <x v="58"/>
    <x v="0"/>
  </r>
  <r>
    <x v="14"/>
    <x v="1"/>
  </r>
  <r>
    <x v="59"/>
    <x v="1"/>
  </r>
  <r>
    <x v="60"/>
    <x v="0"/>
  </r>
  <r>
    <x v="61"/>
    <x v="1"/>
  </r>
  <r>
    <x v="62"/>
    <x v="0"/>
  </r>
  <r>
    <x v="63"/>
    <x v="1"/>
  </r>
  <r>
    <x v="64"/>
    <x v="1"/>
  </r>
  <r>
    <x v="65"/>
    <x v="1"/>
  </r>
  <r>
    <x v="66"/>
    <x v="0"/>
  </r>
  <r>
    <x v="67"/>
    <x v="1"/>
  </r>
  <r>
    <x v="68"/>
    <x v="0"/>
  </r>
  <r>
    <x v="69"/>
    <x v="1"/>
  </r>
  <r>
    <x v="70"/>
    <x v="1"/>
  </r>
  <r>
    <x v="71"/>
    <x v="1"/>
  </r>
  <r>
    <x v="72"/>
    <x v="1"/>
  </r>
  <r>
    <x v="73"/>
    <x v="1"/>
  </r>
  <r>
    <x v="58"/>
    <x v="0"/>
  </r>
  <r>
    <x v="74"/>
    <x v="1"/>
  </r>
  <r>
    <x v="71"/>
    <x v="1"/>
  </r>
  <r>
    <x v="75"/>
    <x v="1"/>
  </r>
  <r>
    <x v="76"/>
    <x v="1"/>
  </r>
  <r>
    <x v="77"/>
    <x v="1"/>
  </r>
  <r>
    <x v="78"/>
    <x v="0"/>
  </r>
  <r>
    <x v="79"/>
    <x v="1"/>
  </r>
  <r>
    <x v="80"/>
    <x v="1"/>
  </r>
  <r>
    <x v="81"/>
    <x v="1"/>
  </r>
  <r>
    <x v="82"/>
    <x v="0"/>
  </r>
  <r>
    <x v="83"/>
    <x v="1"/>
  </r>
  <r>
    <x v="60"/>
    <x v="1"/>
  </r>
  <r>
    <x v="84"/>
    <x v="1"/>
  </r>
  <r>
    <x v="85"/>
    <x v="1"/>
  </r>
  <r>
    <x v="86"/>
    <x v="0"/>
  </r>
  <r>
    <x v="87"/>
    <x v="1"/>
  </r>
  <r>
    <x v="88"/>
    <x v="1"/>
  </r>
  <r>
    <x v="89"/>
    <x v="1"/>
  </r>
  <r>
    <x v="90"/>
    <x v="1"/>
  </r>
  <r>
    <x v="91"/>
    <x v="1"/>
  </r>
  <r>
    <x v="92"/>
    <x v="0"/>
  </r>
  <r>
    <x v="93"/>
    <x v="0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0"/>
  </r>
  <r>
    <x v="103"/>
    <x v="0"/>
  </r>
  <r>
    <x v="104"/>
    <x v="0"/>
  </r>
  <r>
    <x v="105"/>
    <x v="1"/>
  </r>
  <r>
    <x v="72"/>
    <x v="1"/>
  </r>
  <r>
    <x v="106"/>
    <x v="0"/>
  </r>
  <r>
    <x v="107"/>
    <x v="0"/>
  </r>
  <r>
    <x v="108"/>
    <x v="0"/>
  </r>
  <r>
    <x v="109"/>
    <x v="1"/>
  </r>
  <r>
    <x v="84"/>
    <x v="1"/>
  </r>
  <r>
    <x v="110"/>
    <x v="1"/>
  </r>
  <r>
    <x v="111"/>
    <x v="0"/>
  </r>
  <r>
    <x v="112"/>
    <x v="1"/>
  </r>
  <r>
    <x v="113"/>
    <x v="1"/>
  </r>
  <r>
    <x v="114"/>
    <x v="1"/>
  </r>
  <r>
    <x v="115"/>
    <x v="0"/>
  </r>
  <r>
    <x v="116"/>
    <x v="0"/>
  </r>
  <r>
    <x v="117"/>
    <x v="1"/>
  </r>
  <r>
    <x v="85"/>
    <x v="1"/>
  </r>
  <r>
    <x v="118"/>
    <x v="0"/>
  </r>
  <r>
    <x v="119"/>
    <x v="0"/>
  </r>
  <r>
    <x v="120"/>
    <x v="0"/>
  </r>
  <r>
    <x v="121"/>
    <x v="0"/>
  </r>
  <r>
    <x v="91"/>
    <x v="0"/>
  </r>
  <r>
    <x v="122"/>
    <x v="1"/>
  </r>
  <r>
    <x v="123"/>
    <x v="1"/>
  </r>
  <r>
    <x v="124"/>
    <x v="1"/>
  </r>
  <r>
    <x v="125"/>
    <x v="1"/>
  </r>
  <r>
    <x v="126"/>
    <x v="1"/>
  </r>
  <r>
    <x v="127"/>
    <x v="1"/>
  </r>
  <r>
    <x v="128"/>
    <x v="1"/>
  </r>
  <r>
    <x v="129"/>
    <x v="1"/>
  </r>
  <r>
    <x v="130"/>
    <x v="1"/>
  </r>
  <r>
    <x v="131"/>
    <x v="1"/>
  </r>
  <r>
    <x v="132"/>
    <x v="0"/>
  </r>
  <r>
    <x v="77"/>
    <x v="1"/>
  </r>
  <r>
    <x v="133"/>
    <x v="1"/>
  </r>
  <r>
    <x v="134"/>
    <x v="1"/>
  </r>
  <r>
    <x v="135"/>
    <x v="1"/>
  </r>
  <r>
    <x v="136"/>
    <x v="1"/>
  </r>
  <r>
    <x v="137"/>
    <x v="1"/>
  </r>
  <r>
    <x v="138"/>
    <x v="1"/>
  </r>
  <r>
    <x v="139"/>
    <x v="1"/>
  </r>
  <r>
    <x v="140"/>
    <x v="0"/>
  </r>
  <r>
    <x v="141"/>
    <x v="1"/>
  </r>
  <r>
    <x v="142"/>
    <x v="0"/>
  </r>
  <r>
    <x v="28"/>
    <x v="0"/>
  </r>
  <r>
    <x v="143"/>
    <x v="1"/>
  </r>
  <r>
    <x v="144"/>
    <x v="1"/>
  </r>
  <r>
    <x v="145"/>
    <x v="1"/>
  </r>
  <r>
    <x v="146"/>
    <x v="0"/>
  </r>
  <r>
    <x v="43"/>
    <x v="1"/>
  </r>
  <r>
    <x v="147"/>
    <x v="1"/>
  </r>
  <r>
    <x v="3"/>
    <x v="1"/>
  </r>
  <r>
    <x v="148"/>
    <x v="1"/>
  </r>
  <r>
    <x v="149"/>
    <x v="0"/>
  </r>
  <r>
    <x v="150"/>
    <x v="0"/>
  </r>
  <r>
    <x v="151"/>
    <x v="1"/>
  </r>
  <r>
    <x v="152"/>
    <x v="1"/>
  </r>
  <r>
    <x v="153"/>
    <x v="1"/>
  </r>
  <r>
    <x v="154"/>
    <x v="1"/>
  </r>
  <r>
    <x v="155"/>
    <x v="0"/>
  </r>
  <r>
    <x v="156"/>
    <x v="0"/>
  </r>
  <r>
    <x v="157"/>
    <x v="1"/>
  </r>
  <r>
    <x v="158"/>
    <x v="1"/>
  </r>
  <r>
    <x v="73"/>
    <x v="1"/>
  </r>
  <r>
    <x v="159"/>
    <x v="0"/>
  </r>
  <r>
    <x v="160"/>
    <x v="1"/>
  </r>
  <r>
    <x v="161"/>
    <x v="0"/>
  </r>
  <r>
    <x v="162"/>
    <x v="1"/>
  </r>
  <r>
    <x v="163"/>
    <x v="0"/>
  </r>
  <r>
    <x v="164"/>
    <x v="1"/>
  </r>
  <r>
    <x v="165"/>
    <x v="1"/>
  </r>
  <r>
    <x v="166"/>
    <x v="1"/>
  </r>
  <r>
    <x v="129"/>
    <x v="1"/>
  </r>
  <r>
    <x v="167"/>
    <x v="1"/>
  </r>
  <r>
    <x v="168"/>
    <x v="0"/>
  </r>
  <r>
    <x v="169"/>
    <x v="0"/>
  </r>
  <r>
    <x v="170"/>
    <x v="0"/>
  </r>
  <r>
    <x v="171"/>
    <x v="0"/>
  </r>
  <r>
    <x v="120"/>
    <x v="0"/>
  </r>
  <r>
    <x v="172"/>
    <x v="1"/>
  </r>
  <r>
    <x v="173"/>
    <x v="1"/>
  </r>
  <r>
    <x v="174"/>
    <x v="0"/>
  </r>
  <r>
    <x v="175"/>
    <x v="0"/>
  </r>
  <r>
    <x v="176"/>
    <x v="1"/>
  </r>
  <r>
    <x v="177"/>
    <x v="0"/>
  </r>
  <r>
    <x v="178"/>
    <x v="1"/>
  </r>
  <r>
    <x v="158"/>
    <x v="0"/>
  </r>
  <r>
    <x v="179"/>
    <x v="0"/>
  </r>
  <r>
    <x v="180"/>
    <x v="0"/>
  </r>
  <r>
    <x v="181"/>
    <x v="1"/>
  </r>
  <r>
    <x v="182"/>
    <x v="1"/>
  </r>
  <r>
    <x v="183"/>
    <x v="1"/>
  </r>
  <r>
    <x v="41"/>
    <x v="1"/>
  </r>
  <r>
    <x v="81"/>
    <x v="1"/>
  </r>
  <r>
    <x v="184"/>
    <x v="1"/>
  </r>
  <r>
    <x v="185"/>
    <x v="0"/>
  </r>
  <r>
    <x v="186"/>
    <x v="0"/>
  </r>
  <r>
    <x v="187"/>
    <x v="1"/>
  </r>
  <r>
    <x v="188"/>
    <x v="0"/>
  </r>
  <r>
    <x v="189"/>
    <x v="1"/>
  </r>
  <r>
    <x v="190"/>
    <x v="1"/>
  </r>
  <r>
    <x v="191"/>
    <x v="1"/>
  </r>
  <r>
    <x v="192"/>
    <x v="0"/>
  </r>
  <r>
    <x v="112"/>
    <x v="0"/>
  </r>
  <r>
    <x v="193"/>
    <x v="0"/>
  </r>
  <r>
    <x v="194"/>
    <x v="0"/>
  </r>
  <r>
    <x v="195"/>
    <x v="1"/>
  </r>
  <r>
    <x v="196"/>
    <x v="0"/>
  </r>
  <r>
    <x v="85"/>
    <x v="0"/>
  </r>
  <r>
    <x v="197"/>
    <x v="0"/>
  </r>
  <r>
    <x v="198"/>
    <x v="0"/>
  </r>
  <r>
    <x v="199"/>
    <x v="1"/>
  </r>
  <r>
    <x v="141"/>
    <x v="1"/>
  </r>
  <r>
    <x v="200"/>
    <x v="1"/>
  </r>
  <r>
    <x v="201"/>
    <x v="1"/>
  </r>
  <r>
    <x v="202"/>
    <x v="1"/>
  </r>
  <r>
    <x v="203"/>
    <x v="0"/>
  </r>
  <r>
    <x v="204"/>
    <x v="1"/>
  </r>
  <r>
    <x v="205"/>
    <x v="1"/>
  </r>
  <r>
    <x v="206"/>
    <x v="0"/>
  </r>
  <r>
    <x v="207"/>
    <x v="0"/>
  </r>
  <r>
    <x v="68"/>
    <x v="1"/>
  </r>
  <r>
    <x v="208"/>
    <x v="1"/>
  </r>
  <r>
    <x v="209"/>
    <x v="1"/>
  </r>
  <r>
    <x v="210"/>
    <x v="0"/>
  </r>
  <r>
    <x v="46"/>
    <x v="0"/>
  </r>
  <r>
    <x v="211"/>
    <x v="0"/>
  </r>
  <r>
    <x v="212"/>
    <x v="0"/>
  </r>
  <r>
    <x v="213"/>
    <x v="1"/>
  </r>
  <r>
    <x v="105"/>
    <x v="1"/>
  </r>
  <r>
    <x v="214"/>
    <x v="1"/>
  </r>
  <r>
    <x v="215"/>
    <x v="0"/>
  </r>
  <r>
    <x v="216"/>
    <x v="0"/>
  </r>
  <r>
    <x v="217"/>
    <x v="1"/>
  </r>
  <r>
    <x v="218"/>
    <x v="0"/>
  </r>
  <r>
    <x v="60"/>
    <x v="1"/>
  </r>
  <r>
    <x v="219"/>
    <x v="1"/>
  </r>
  <r>
    <x v="220"/>
    <x v="1"/>
  </r>
  <r>
    <x v="221"/>
    <x v="1"/>
  </r>
  <r>
    <x v="222"/>
    <x v="1"/>
  </r>
  <r>
    <x v="223"/>
    <x v="1"/>
  </r>
  <r>
    <x v="224"/>
    <x v="1"/>
  </r>
  <r>
    <x v="207"/>
    <x v="1"/>
  </r>
  <r>
    <x v="225"/>
    <x v="0"/>
  </r>
  <r>
    <x v="104"/>
    <x v="0"/>
  </r>
  <r>
    <x v="226"/>
    <x v="1"/>
  </r>
  <r>
    <x v="227"/>
    <x v="1"/>
  </r>
  <r>
    <x v="228"/>
    <x v="1"/>
  </r>
  <r>
    <x v="229"/>
    <x v="0"/>
  </r>
  <r>
    <x v="166"/>
    <x v="1"/>
  </r>
  <r>
    <x v="87"/>
    <x v="0"/>
  </r>
  <r>
    <x v="230"/>
    <x v="1"/>
  </r>
  <r>
    <x v="231"/>
    <x v="1"/>
  </r>
  <r>
    <x v="232"/>
    <x v="0"/>
  </r>
  <r>
    <x v="233"/>
    <x v="1"/>
  </r>
  <r>
    <x v="234"/>
    <x v="0"/>
  </r>
  <r>
    <x v="235"/>
    <x v="1"/>
  </r>
  <r>
    <x v="236"/>
    <x v="1"/>
  </r>
  <r>
    <x v="237"/>
    <x v="0"/>
  </r>
  <r>
    <x v="238"/>
    <x v="0"/>
  </r>
  <r>
    <x v="239"/>
    <x v="1"/>
  </r>
  <r>
    <x v="17"/>
    <x v="1"/>
  </r>
  <r>
    <x v="240"/>
    <x v="1"/>
  </r>
  <r>
    <x v="241"/>
    <x v="1"/>
  </r>
  <r>
    <x v="242"/>
    <x v="1"/>
  </r>
  <r>
    <x v="243"/>
    <x v="0"/>
  </r>
  <r>
    <x v="244"/>
    <x v="1"/>
  </r>
  <r>
    <x v="245"/>
    <x v="1"/>
  </r>
  <r>
    <x v="246"/>
    <x v="1"/>
  </r>
  <r>
    <x v="64"/>
    <x v="0"/>
  </r>
  <r>
    <x v="247"/>
    <x v="1"/>
  </r>
  <r>
    <x v="95"/>
    <x v="1"/>
  </r>
  <r>
    <x v="83"/>
    <x v="0"/>
  </r>
  <r>
    <x v="248"/>
    <x v="0"/>
  </r>
  <r>
    <x v="123"/>
    <x v="1"/>
  </r>
  <r>
    <x v="249"/>
    <x v="1"/>
  </r>
  <r>
    <x v="250"/>
    <x v="0"/>
  </r>
  <r>
    <x v="251"/>
    <x v="1"/>
  </r>
  <r>
    <x v="23"/>
    <x v="1"/>
  </r>
  <r>
    <x v="252"/>
    <x v="1"/>
  </r>
  <r>
    <x v="253"/>
    <x v="0"/>
  </r>
  <r>
    <x v="196"/>
    <x v="0"/>
  </r>
  <r>
    <x v="254"/>
    <x v="0"/>
  </r>
  <r>
    <x v="17"/>
    <x v="1"/>
  </r>
  <r>
    <x v="255"/>
    <x v="1"/>
  </r>
  <r>
    <x v="28"/>
    <x v="0"/>
  </r>
  <r>
    <x v="256"/>
    <x v="1"/>
  </r>
  <r>
    <x v="257"/>
    <x v="0"/>
  </r>
  <r>
    <x v="258"/>
    <x v="1"/>
  </r>
  <r>
    <x v="259"/>
    <x v="0"/>
  </r>
  <r>
    <x v="240"/>
    <x v="0"/>
  </r>
  <r>
    <x v="260"/>
    <x v="1"/>
  </r>
  <r>
    <x v="199"/>
    <x v="0"/>
  </r>
  <r>
    <x v="99"/>
    <x v="1"/>
  </r>
  <r>
    <x v="261"/>
    <x v="1"/>
  </r>
  <r>
    <x v="262"/>
    <x v="0"/>
  </r>
  <r>
    <x v="221"/>
    <x v="1"/>
  </r>
  <r>
    <x v="263"/>
    <x v="0"/>
  </r>
  <r>
    <x v="264"/>
    <x v="0"/>
  </r>
  <r>
    <x v="265"/>
    <x v="1"/>
  </r>
  <r>
    <x v="185"/>
    <x v="1"/>
  </r>
  <r>
    <x v="266"/>
    <x v="0"/>
  </r>
  <r>
    <x v="267"/>
    <x v="1"/>
  </r>
  <r>
    <x v="268"/>
    <x v="0"/>
  </r>
  <r>
    <x v="269"/>
    <x v="1"/>
  </r>
  <r>
    <x v="223"/>
    <x v="1"/>
  </r>
  <r>
    <x v="270"/>
    <x v="0"/>
  </r>
  <r>
    <x v="180"/>
    <x v="1"/>
  </r>
  <r>
    <x v="271"/>
    <x v="0"/>
  </r>
  <r>
    <x v="272"/>
    <x v="1"/>
  </r>
  <r>
    <x v="273"/>
    <x v="0"/>
  </r>
  <r>
    <x v="17"/>
    <x v="0"/>
  </r>
  <r>
    <x v="274"/>
    <x v="0"/>
  </r>
  <r>
    <x v="275"/>
    <x v="1"/>
  </r>
  <r>
    <x v="276"/>
    <x v="1"/>
  </r>
  <r>
    <x v="255"/>
    <x v="0"/>
  </r>
  <r>
    <x v="231"/>
    <x v="1"/>
  </r>
  <r>
    <x v="277"/>
    <x v="0"/>
  </r>
  <r>
    <x v="278"/>
    <x v="1"/>
  </r>
  <r>
    <x v="279"/>
    <x v="1"/>
  </r>
  <r>
    <x v="280"/>
    <x v="1"/>
  </r>
  <r>
    <x v="220"/>
    <x v="0"/>
  </r>
  <r>
    <x v="142"/>
    <x v="1"/>
  </r>
  <r>
    <x v="112"/>
    <x v="1"/>
  </r>
  <r>
    <x v="248"/>
    <x v="1"/>
  </r>
  <r>
    <x v="281"/>
    <x v="1"/>
  </r>
  <r>
    <x v="282"/>
    <x v="0"/>
  </r>
  <r>
    <x v="283"/>
    <x v="0"/>
  </r>
  <r>
    <x v="284"/>
    <x v="0"/>
  </r>
  <r>
    <x v="285"/>
    <x v="1"/>
  </r>
  <r>
    <x v="286"/>
    <x v="1"/>
  </r>
  <r>
    <x v="287"/>
    <x v="1"/>
  </r>
  <r>
    <x v="189"/>
    <x v="1"/>
  </r>
  <r>
    <x v="288"/>
    <x v="1"/>
  </r>
  <r>
    <x v="289"/>
    <x v="1"/>
  </r>
  <r>
    <x v="109"/>
    <x v="1"/>
  </r>
  <r>
    <x v="178"/>
    <x v="1"/>
  </r>
  <r>
    <x v="290"/>
    <x v="1"/>
  </r>
  <r>
    <x v="291"/>
    <x v="0"/>
  </r>
  <r>
    <x v="77"/>
    <x v="1"/>
  </r>
  <r>
    <x v="292"/>
    <x v="1"/>
  </r>
  <r>
    <x v="293"/>
    <x v="1"/>
  </r>
  <r>
    <x v="294"/>
    <x v="1"/>
  </r>
  <r>
    <x v="295"/>
    <x v="1"/>
  </r>
  <r>
    <x v="296"/>
    <x v="0"/>
  </r>
  <r>
    <x v="54"/>
    <x v="0"/>
  </r>
  <r>
    <x v="297"/>
    <x v="0"/>
  </r>
  <r>
    <x v="298"/>
    <x v="1"/>
  </r>
  <r>
    <x v="264"/>
    <x v="0"/>
  </r>
  <r>
    <x v="68"/>
    <x v="0"/>
  </r>
  <r>
    <x v="99"/>
    <x v="1"/>
  </r>
  <r>
    <x v="48"/>
    <x v="1"/>
  </r>
  <r>
    <x v="256"/>
    <x v="0"/>
  </r>
  <r>
    <x v="299"/>
    <x v="1"/>
  </r>
  <r>
    <x v="300"/>
    <x v="1"/>
  </r>
  <r>
    <x v="148"/>
    <x v="0"/>
  </r>
  <r>
    <x v="292"/>
    <x v="1"/>
  </r>
  <r>
    <x v="301"/>
    <x v="1"/>
  </r>
  <r>
    <x v="302"/>
    <x v="0"/>
  </r>
  <r>
    <x v="303"/>
    <x v="0"/>
  </r>
  <r>
    <x v="304"/>
    <x v="1"/>
  </r>
  <r>
    <x v="305"/>
    <x v="1"/>
  </r>
  <r>
    <x v="306"/>
    <x v="1"/>
  </r>
  <r>
    <x v="307"/>
    <x v="1"/>
  </r>
  <r>
    <x v="308"/>
    <x v="0"/>
  </r>
  <r>
    <x v="166"/>
    <x v="1"/>
  </r>
  <r>
    <x v="309"/>
    <x v="1"/>
  </r>
  <r>
    <x v="207"/>
    <x v="0"/>
  </r>
  <r>
    <x v="310"/>
    <x v="1"/>
  </r>
  <r>
    <x v="311"/>
    <x v="1"/>
  </r>
  <r>
    <x v="182"/>
    <x v="1"/>
  </r>
  <r>
    <x v="312"/>
    <x v="1"/>
  </r>
  <r>
    <x v="313"/>
    <x v="1"/>
  </r>
  <r>
    <x v="314"/>
    <x v="1"/>
  </r>
  <r>
    <x v="24"/>
    <x v="1"/>
  </r>
  <r>
    <x v="315"/>
    <x v="0"/>
  </r>
  <r>
    <x v="316"/>
    <x v="0"/>
  </r>
  <r>
    <x v="117"/>
    <x v="0"/>
  </r>
  <r>
    <x v="317"/>
    <x v="1"/>
  </r>
  <r>
    <x v="318"/>
    <x v="1"/>
  </r>
  <r>
    <x v="251"/>
    <x v="0"/>
  </r>
  <r>
    <x v="287"/>
    <x v="1"/>
  </r>
  <r>
    <x v="319"/>
    <x v="1"/>
  </r>
  <r>
    <x v="320"/>
    <x v="0"/>
  </r>
  <r>
    <x v="321"/>
    <x v="1"/>
  </r>
  <r>
    <x v="322"/>
    <x v="1"/>
  </r>
  <r>
    <x v="323"/>
    <x v="0"/>
  </r>
  <r>
    <x v="287"/>
    <x v="1"/>
  </r>
  <r>
    <x v="324"/>
    <x v="0"/>
  </r>
  <r>
    <x v="325"/>
    <x v="0"/>
  </r>
  <r>
    <x v="186"/>
    <x v="1"/>
  </r>
  <r>
    <x v="130"/>
    <x v="0"/>
  </r>
  <r>
    <x v="247"/>
    <x v="1"/>
  </r>
  <r>
    <x v="326"/>
    <x v="0"/>
  </r>
  <r>
    <x v="256"/>
    <x v="1"/>
  </r>
  <r>
    <x v="327"/>
    <x v="0"/>
  </r>
  <r>
    <x v="101"/>
    <x v="1"/>
  </r>
  <r>
    <x v="328"/>
    <x v="0"/>
  </r>
  <r>
    <x v="329"/>
    <x v="0"/>
  </r>
  <r>
    <x v="330"/>
    <x v="1"/>
  </r>
  <r>
    <x v="308"/>
    <x v="1"/>
  </r>
  <r>
    <x v="331"/>
    <x v="1"/>
  </r>
  <r>
    <x v="151"/>
    <x v="1"/>
  </r>
  <r>
    <x v="332"/>
    <x v="0"/>
  </r>
  <r>
    <x v="60"/>
    <x v="0"/>
  </r>
  <r>
    <x v="333"/>
    <x v="1"/>
  </r>
  <r>
    <x v="334"/>
    <x v="0"/>
  </r>
  <r>
    <x v="335"/>
    <x v="1"/>
  </r>
  <r>
    <x v="336"/>
    <x v="0"/>
  </r>
  <r>
    <x v="337"/>
    <x v="1"/>
  </r>
  <r>
    <x v="338"/>
    <x v="1"/>
  </r>
  <r>
    <x v="116"/>
    <x v="1"/>
  </r>
  <r>
    <x v="339"/>
    <x v="1"/>
  </r>
  <r>
    <x v="340"/>
    <x v="0"/>
  </r>
  <r>
    <x v="341"/>
    <x v="0"/>
  </r>
  <r>
    <x v="151"/>
    <x v="1"/>
  </r>
  <r>
    <x v="342"/>
    <x v="0"/>
  </r>
  <r>
    <x v="223"/>
    <x v="1"/>
  </r>
  <r>
    <x v="343"/>
    <x v="0"/>
  </r>
  <r>
    <x v="344"/>
    <x v="1"/>
  </r>
  <r>
    <x v="16"/>
    <x v="1"/>
  </r>
  <r>
    <x v="272"/>
    <x v="1"/>
  </r>
  <r>
    <x v="3"/>
    <x v="1"/>
  </r>
  <r>
    <x v="345"/>
    <x v="1"/>
  </r>
  <r>
    <x v="24"/>
    <x v="0"/>
  </r>
  <r>
    <x v="167"/>
    <x v="1"/>
  </r>
  <r>
    <x v="252"/>
    <x v="1"/>
  </r>
  <r>
    <x v="346"/>
    <x v="1"/>
  </r>
  <r>
    <x v="347"/>
    <x v="1"/>
  </r>
  <r>
    <x v="348"/>
    <x v="0"/>
  </r>
  <r>
    <x v="349"/>
    <x v="1"/>
  </r>
  <r>
    <x v="350"/>
    <x v="1"/>
  </r>
  <r>
    <x v="351"/>
    <x v="0"/>
  </r>
  <r>
    <x v="222"/>
    <x v="0"/>
  </r>
  <r>
    <x v="352"/>
    <x v="0"/>
  </r>
  <r>
    <x v="353"/>
    <x v="1"/>
  </r>
  <r>
    <x v="354"/>
    <x v="1"/>
  </r>
  <r>
    <x v="355"/>
    <x v="0"/>
  </r>
  <r>
    <x v="356"/>
    <x v="1"/>
  </r>
  <r>
    <x v="357"/>
    <x v="1"/>
  </r>
  <r>
    <x v="156"/>
    <x v="0"/>
  </r>
  <r>
    <x v="358"/>
    <x v="1"/>
  </r>
  <r>
    <x v="359"/>
    <x v="1"/>
  </r>
  <r>
    <x v="360"/>
    <x v="1"/>
  </r>
  <r>
    <x v="361"/>
    <x v="0"/>
  </r>
  <r>
    <x v="141"/>
    <x v="1"/>
  </r>
  <r>
    <x v="362"/>
    <x v="1"/>
  </r>
  <r>
    <x v="363"/>
    <x v="0"/>
  </r>
  <r>
    <x v="364"/>
    <x v="1"/>
  </r>
  <r>
    <x v="365"/>
    <x v="1"/>
  </r>
  <r>
    <x v="366"/>
    <x v="1"/>
  </r>
  <r>
    <x v="367"/>
    <x v="1"/>
  </r>
  <r>
    <x v="60"/>
    <x v="1"/>
  </r>
  <r>
    <x v="368"/>
    <x v="1"/>
  </r>
  <r>
    <x v="117"/>
    <x v="1"/>
  </r>
  <r>
    <x v="369"/>
    <x v="1"/>
  </r>
  <r>
    <x v="370"/>
    <x v="1"/>
  </r>
  <r>
    <x v="18"/>
    <x v="0"/>
  </r>
  <r>
    <x v="371"/>
    <x v="1"/>
  </r>
  <r>
    <x v="372"/>
    <x v="1"/>
  </r>
  <r>
    <x v="373"/>
    <x v="1"/>
  </r>
  <r>
    <x v="248"/>
    <x v="1"/>
  </r>
  <r>
    <x v="374"/>
    <x v="1"/>
  </r>
  <r>
    <x v="375"/>
    <x v="1"/>
  </r>
  <r>
    <x v="69"/>
    <x v="1"/>
  </r>
  <r>
    <x v="376"/>
    <x v="0"/>
  </r>
  <r>
    <x v="377"/>
    <x v="1"/>
  </r>
  <r>
    <x v="378"/>
    <x v="1"/>
  </r>
  <r>
    <x v="379"/>
    <x v="1"/>
  </r>
  <r>
    <x v="47"/>
    <x v="0"/>
  </r>
  <r>
    <x v="273"/>
    <x v="1"/>
  </r>
  <r>
    <x v="301"/>
    <x v="1"/>
  </r>
  <r>
    <x v="343"/>
    <x v="1"/>
  </r>
  <r>
    <x v="380"/>
    <x v="0"/>
  </r>
  <r>
    <x v="381"/>
    <x v="0"/>
  </r>
  <r>
    <x v="382"/>
    <x v="1"/>
  </r>
  <r>
    <x v="383"/>
    <x v="1"/>
  </r>
  <r>
    <x v="43"/>
    <x v="1"/>
  </r>
  <r>
    <x v="16"/>
    <x v="1"/>
  </r>
  <r>
    <x v="384"/>
    <x v="1"/>
  </r>
  <r>
    <x v="385"/>
    <x v="1"/>
  </r>
  <r>
    <x v="386"/>
    <x v="1"/>
  </r>
  <r>
    <x v="387"/>
    <x v="0"/>
  </r>
  <r>
    <x v="388"/>
    <x v="1"/>
  </r>
  <r>
    <x v="57"/>
    <x v="1"/>
  </r>
  <r>
    <x v="385"/>
    <x v="1"/>
  </r>
  <r>
    <x v="389"/>
    <x v="1"/>
  </r>
  <r>
    <x v="390"/>
    <x v="0"/>
  </r>
  <r>
    <x v="259"/>
    <x v="1"/>
  </r>
  <r>
    <x v="265"/>
    <x v="1"/>
  </r>
  <r>
    <x v="31"/>
    <x v="1"/>
  </r>
  <r>
    <x v="347"/>
    <x v="0"/>
  </r>
  <r>
    <x v="391"/>
    <x v="1"/>
  </r>
  <r>
    <x v="207"/>
    <x v="1"/>
  </r>
  <r>
    <x v="23"/>
    <x v="1"/>
  </r>
  <r>
    <x v="392"/>
    <x v="0"/>
  </r>
  <r>
    <x v="255"/>
    <x v="1"/>
  </r>
  <r>
    <x v="393"/>
    <x v="1"/>
  </r>
  <r>
    <x v="394"/>
    <x v="1"/>
  </r>
  <r>
    <x v="395"/>
    <x v="0"/>
  </r>
  <r>
    <x v="99"/>
    <x v="1"/>
  </r>
  <r>
    <x v="231"/>
    <x v="1"/>
  </r>
  <r>
    <x v="396"/>
    <x v="1"/>
  </r>
  <r>
    <x v="397"/>
    <x v="1"/>
  </r>
  <r>
    <x v="129"/>
    <x v="0"/>
  </r>
  <r>
    <x v="398"/>
    <x v="0"/>
  </r>
  <r>
    <x v="57"/>
    <x v="1"/>
  </r>
  <r>
    <x v="155"/>
    <x v="1"/>
  </r>
  <r>
    <x v="213"/>
    <x v="1"/>
  </r>
  <r>
    <x v="178"/>
    <x v="1"/>
  </r>
  <r>
    <x v="48"/>
    <x v="1"/>
  </r>
  <r>
    <x v="65"/>
    <x v="1"/>
  </r>
  <r>
    <x v="203"/>
    <x v="0"/>
  </r>
  <r>
    <x v="186"/>
    <x v="1"/>
  </r>
  <r>
    <x v="318"/>
    <x v="1"/>
  </r>
  <r>
    <x v="166"/>
    <x v="1"/>
  </r>
  <r>
    <x v="399"/>
    <x v="1"/>
  </r>
  <r>
    <x v="400"/>
    <x v="1"/>
  </r>
  <r>
    <x v="315"/>
    <x v="1"/>
  </r>
  <r>
    <x v="401"/>
    <x v="1"/>
  </r>
  <r>
    <x v="211"/>
    <x v="1"/>
  </r>
  <r>
    <x v="402"/>
    <x v="1"/>
  </r>
  <r>
    <x v="403"/>
    <x v="1"/>
  </r>
  <r>
    <x v="404"/>
    <x v="1"/>
  </r>
  <r>
    <x v="296"/>
    <x v="0"/>
  </r>
  <r>
    <x v="273"/>
    <x v="1"/>
  </r>
  <r>
    <x v="405"/>
    <x v="1"/>
  </r>
  <r>
    <x v="406"/>
    <x v="1"/>
  </r>
  <r>
    <x v="393"/>
    <x v="0"/>
  </r>
  <r>
    <x v="407"/>
    <x v="0"/>
  </r>
  <r>
    <x v="408"/>
    <x v="0"/>
  </r>
  <r>
    <x v="409"/>
    <x v="0"/>
  </r>
  <r>
    <x v="128"/>
    <x v="1"/>
  </r>
  <r>
    <x v="381"/>
    <x v="1"/>
  </r>
  <r>
    <x v="410"/>
    <x v="0"/>
  </r>
  <r>
    <x v="411"/>
    <x v="0"/>
  </r>
  <r>
    <x v="412"/>
    <x v="1"/>
  </r>
  <r>
    <x v="413"/>
    <x v="1"/>
  </r>
  <r>
    <x v="414"/>
    <x v="1"/>
  </r>
  <r>
    <x v="147"/>
    <x v="1"/>
  </r>
  <r>
    <x v="415"/>
    <x v="1"/>
  </r>
  <r>
    <x v="102"/>
    <x v="1"/>
  </r>
  <r>
    <x v="240"/>
    <x v="1"/>
  </r>
  <r>
    <x v="153"/>
    <x v="1"/>
  </r>
  <r>
    <x v="325"/>
    <x v="1"/>
  </r>
  <r>
    <x v="136"/>
    <x v="1"/>
  </r>
  <r>
    <x v="77"/>
    <x v="1"/>
  </r>
  <r>
    <x v="375"/>
    <x v="1"/>
  </r>
  <r>
    <x v="416"/>
    <x v="1"/>
  </r>
  <r>
    <x v="417"/>
    <x v="0"/>
  </r>
  <r>
    <x v="418"/>
    <x v="0"/>
  </r>
  <r>
    <x v="419"/>
    <x v="1"/>
  </r>
  <r>
    <x v="349"/>
    <x v="1"/>
  </r>
  <r>
    <x v="420"/>
    <x v="1"/>
  </r>
  <r>
    <x v="421"/>
    <x v="1"/>
  </r>
  <r>
    <x v="257"/>
    <x v="1"/>
  </r>
  <r>
    <x v="137"/>
    <x v="1"/>
  </r>
  <r>
    <x v="422"/>
    <x v="1"/>
  </r>
  <r>
    <x v="61"/>
    <x v="0"/>
  </r>
  <r>
    <x v="58"/>
    <x v="1"/>
  </r>
  <r>
    <x v="129"/>
    <x v="1"/>
  </r>
  <r>
    <x v="423"/>
    <x v="1"/>
  </r>
  <r>
    <x v="202"/>
    <x v="1"/>
  </r>
  <r>
    <x v="424"/>
    <x v="1"/>
  </r>
  <r>
    <x v="247"/>
    <x v="1"/>
  </r>
  <r>
    <x v="425"/>
    <x v="1"/>
  </r>
  <r>
    <x v="426"/>
    <x v="0"/>
  </r>
  <r>
    <x v="27"/>
    <x v="1"/>
  </r>
  <r>
    <x v="427"/>
    <x v="0"/>
  </r>
  <r>
    <x v="428"/>
    <x v="0"/>
  </r>
  <r>
    <x v="429"/>
    <x v="1"/>
  </r>
  <r>
    <x v="248"/>
    <x v="1"/>
  </r>
  <r>
    <x v="162"/>
    <x v="1"/>
  </r>
  <r>
    <x v="141"/>
    <x v="0"/>
  </r>
  <r>
    <x v="430"/>
    <x v="1"/>
  </r>
  <r>
    <x v="271"/>
    <x v="0"/>
  </r>
  <r>
    <x v="224"/>
    <x v="1"/>
  </r>
  <r>
    <x v="431"/>
    <x v="0"/>
  </r>
  <r>
    <x v="51"/>
    <x v="1"/>
  </r>
  <r>
    <x v="432"/>
    <x v="0"/>
  </r>
  <r>
    <x v="433"/>
    <x v="1"/>
  </r>
  <r>
    <x v="215"/>
    <x v="0"/>
  </r>
  <r>
    <x v="434"/>
    <x v="1"/>
  </r>
  <r>
    <x v="365"/>
    <x v="1"/>
  </r>
  <r>
    <x v="435"/>
    <x v="0"/>
  </r>
  <r>
    <x v="436"/>
    <x v="1"/>
  </r>
  <r>
    <x v="295"/>
    <x v="1"/>
  </r>
  <r>
    <x v="124"/>
    <x v="0"/>
  </r>
  <r>
    <x v="184"/>
    <x v="1"/>
  </r>
  <r>
    <x v="437"/>
    <x v="1"/>
  </r>
  <r>
    <x v="162"/>
    <x v="1"/>
  </r>
  <r>
    <x v="438"/>
    <x v="1"/>
  </r>
  <r>
    <x v="255"/>
    <x v="0"/>
  </r>
  <r>
    <x v="361"/>
    <x v="0"/>
  </r>
  <r>
    <x v="194"/>
    <x v="1"/>
  </r>
  <r>
    <x v="439"/>
    <x v="0"/>
  </r>
  <r>
    <x v="440"/>
    <x v="1"/>
  </r>
  <r>
    <x v="58"/>
    <x v="1"/>
  </r>
  <r>
    <x v="441"/>
    <x v="1"/>
  </r>
  <r>
    <x v="385"/>
    <x v="1"/>
  </r>
  <r>
    <x v="442"/>
    <x v="0"/>
  </r>
  <r>
    <x v="183"/>
    <x v="0"/>
  </r>
  <r>
    <x v="443"/>
    <x v="1"/>
  </r>
  <r>
    <x v="226"/>
    <x v="0"/>
  </r>
  <r>
    <x v="99"/>
    <x v="1"/>
  </r>
  <r>
    <x v="444"/>
    <x v="1"/>
  </r>
  <r>
    <x v="25"/>
    <x v="1"/>
  </r>
  <r>
    <x v="445"/>
    <x v="0"/>
  </r>
  <r>
    <x v="446"/>
    <x v="0"/>
  </r>
  <r>
    <x v="447"/>
    <x v="1"/>
  </r>
  <r>
    <x v="448"/>
    <x v="1"/>
  </r>
  <r>
    <x v="449"/>
    <x v="1"/>
  </r>
  <r>
    <x v="450"/>
    <x v="1"/>
  </r>
  <r>
    <x v="8"/>
    <x v="1"/>
  </r>
  <r>
    <x v="451"/>
    <x v="1"/>
  </r>
  <r>
    <x v="429"/>
    <x v="1"/>
  </r>
  <r>
    <x v="452"/>
    <x v="1"/>
  </r>
  <r>
    <x v="453"/>
    <x v="1"/>
  </r>
  <r>
    <x v="275"/>
    <x v="1"/>
  </r>
  <r>
    <x v="454"/>
    <x v="0"/>
  </r>
  <r>
    <x v="207"/>
    <x v="1"/>
  </r>
  <r>
    <x v="282"/>
    <x v="1"/>
  </r>
  <r>
    <x v="455"/>
    <x v="1"/>
  </r>
  <r>
    <x v="3"/>
    <x v="1"/>
  </r>
  <r>
    <x v="456"/>
    <x v="0"/>
  </r>
  <r>
    <x v="82"/>
    <x v="1"/>
  </r>
  <r>
    <x v="457"/>
    <x v="1"/>
  </r>
  <r>
    <x v="458"/>
    <x v="0"/>
  </r>
  <r>
    <x v="459"/>
    <x v="1"/>
  </r>
  <r>
    <x v="460"/>
    <x v="1"/>
  </r>
  <r>
    <x v="461"/>
    <x v="1"/>
  </r>
  <r>
    <x v="80"/>
    <x v="0"/>
  </r>
  <r>
    <x v="462"/>
    <x v="1"/>
  </r>
  <r>
    <x v="463"/>
    <x v="1"/>
  </r>
  <r>
    <x v="7"/>
    <x v="1"/>
  </r>
  <r>
    <x v="464"/>
    <x v="0"/>
  </r>
  <r>
    <x v="465"/>
    <x v="0"/>
  </r>
  <r>
    <x v="112"/>
    <x v="0"/>
  </r>
  <r>
    <x v="466"/>
    <x v="1"/>
  </r>
  <r>
    <x v="302"/>
    <x v="1"/>
  </r>
  <r>
    <x v="377"/>
    <x v="1"/>
  </r>
  <r>
    <x v="369"/>
    <x v="1"/>
  </r>
  <r>
    <x v="465"/>
    <x v="1"/>
  </r>
  <r>
    <x v="172"/>
    <x v="1"/>
  </r>
  <r>
    <x v="237"/>
    <x v="0"/>
  </r>
  <r>
    <x v="467"/>
    <x v="1"/>
  </r>
  <r>
    <x v="468"/>
    <x v="1"/>
  </r>
  <r>
    <x v="162"/>
    <x v="1"/>
  </r>
  <r>
    <x v="469"/>
    <x v="0"/>
  </r>
  <r>
    <x v="470"/>
    <x v="1"/>
  </r>
  <r>
    <x v="471"/>
    <x v="0"/>
  </r>
  <r>
    <x v="83"/>
    <x v="0"/>
  </r>
  <r>
    <x v="143"/>
    <x v="0"/>
  </r>
  <r>
    <x v="27"/>
    <x v="0"/>
  </r>
  <r>
    <x v="472"/>
    <x v="1"/>
  </r>
  <r>
    <x v="41"/>
    <x v="0"/>
  </r>
  <r>
    <x v="446"/>
    <x v="0"/>
  </r>
  <r>
    <x v="423"/>
    <x v="1"/>
  </r>
  <r>
    <x v="191"/>
    <x v="1"/>
  </r>
  <r>
    <x v="473"/>
    <x v="1"/>
  </r>
  <r>
    <x v="16"/>
    <x v="1"/>
  </r>
  <r>
    <x v="356"/>
    <x v="1"/>
  </r>
  <r>
    <x v="474"/>
    <x v="1"/>
  </r>
  <r>
    <x v="14"/>
    <x v="1"/>
  </r>
  <r>
    <x v="342"/>
    <x v="0"/>
  </r>
  <r>
    <x v="350"/>
    <x v="0"/>
  </r>
  <r>
    <x v="23"/>
    <x v="1"/>
  </r>
  <r>
    <x v="277"/>
    <x v="0"/>
  </r>
  <r>
    <x v="475"/>
    <x v="1"/>
  </r>
  <r>
    <x v="476"/>
    <x v="1"/>
  </r>
  <r>
    <x v="362"/>
    <x v="0"/>
  </r>
  <r>
    <x v="477"/>
    <x v="1"/>
  </r>
  <r>
    <x v="382"/>
    <x v="0"/>
  </r>
  <r>
    <x v="171"/>
    <x v="1"/>
  </r>
  <r>
    <x v="415"/>
    <x v="1"/>
  </r>
  <r>
    <x v="392"/>
    <x v="1"/>
  </r>
  <r>
    <x v="478"/>
    <x v="1"/>
  </r>
  <r>
    <x v="479"/>
    <x v="1"/>
  </r>
  <r>
    <x v="480"/>
    <x v="0"/>
  </r>
  <r>
    <x v="481"/>
    <x v="1"/>
  </r>
  <r>
    <x v="25"/>
    <x v="0"/>
  </r>
  <r>
    <x v="482"/>
    <x v="1"/>
  </r>
  <r>
    <x v="483"/>
    <x v="0"/>
  </r>
  <r>
    <x v="10"/>
    <x v="1"/>
  </r>
  <r>
    <x v="239"/>
    <x v="0"/>
  </r>
  <r>
    <x v="129"/>
    <x v="0"/>
  </r>
  <r>
    <x v="484"/>
    <x v="1"/>
  </r>
  <r>
    <x v="485"/>
    <x v="1"/>
  </r>
  <r>
    <x v="486"/>
    <x v="1"/>
  </r>
  <r>
    <x v="487"/>
    <x v="1"/>
  </r>
  <r>
    <x v="488"/>
    <x v="0"/>
  </r>
  <r>
    <x v="179"/>
    <x v="0"/>
  </r>
  <r>
    <x v="57"/>
    <x v="1"/>
  </r>
  <r>
    <x v="489"/>
    <x v="1"/>
  </r>
  <r>
    <x v="490"/>
    <x v="1"/>
  </r>
  <r>
    <x v="85"/>
    <x v="0"/>
  </r>
  <r>
    <x v="491"/>
    <x v="1"/>
  </r>
  <r>
    <x v="275"/>
    <x v="0"/>
  </r>
  <r>
    <x v="330"/>
    <x v="0"/>
  </r>
  <r>
    <x v="492"/>
    <x v="1"/>
  </r>
  <r>
    <x v="483"/>
    <x v="1"/>
  </r>
  <r>
    <x v="493"/>
    <x v="0"/>
  </r>
  <r>
    <x v="494"/>
    <x v="1"/>
  </r>
  <r>
    <x v="417"/>
    <x v="1"/>
  </r>
  <r>
    <x v="495"/>
    <x v="0"/>
  </r>
  <r>
    <x v="496"/>
    <x v="0"/>
  </r>
  <r>
    <x v="497"/>
    <x v="1"/>
  </r>
  <r>
    <x v="357"/>
    <x v="1"/>
  </r>
  <r>
    <x v="298"/>
    <x v="0"/>
  </r>
  <r>
    <x v="498"/>
    <x v="1"/>
  </r>
  <r>
    <x v="187"/>
    <x v="1"/>
  </r>
  <r>
    <x v="289"/>
    <x v="0"/>
  </r>
  <r>
    <x v="241"/>
    <x v="1"/>
  </r>
  <r>
    <x v="499"/>
    <x v="1"/>
  </r>
  <r>
    <x v="182"/>
    <x v="1"/>
  </r>
  <r>
    <x v="116"/>
    <x v="1"/>
  </r>
  <r>
    <x v="266"/>
    <x v="1"/>
  </r>
  <r>
    <x v="262"/>
    <x v="1"/>
  </r>
  <r>
    <x v="446"/>
    <x v="1"/>
  </r>
  <r>
    <x v="90"/>
    <x v="0"/>
  </r>
  <r>
    <x v="248"/>
    <x v="0"/>
  </r>
  <r>
    <x v="500"/>
    <x v="0"/>
  </r>
  <r>
    <x v="501"/>
    <x v="1"/>
  </r>
  <r>
    <x v="502"/>
    <x v="1"/>
  </r>
  <r>
    <x v="223"/>
    <x v="1"/>
  </r>
  <r>
    <x v="503"/>
    <x v="1"/>
  </r>
  <r>
    <x v="370"/>
    <x v="1"/>
  </r>
  <r>
    <x v="504"/>
    <x v="1"/>
  </r>
  <r>
    <x v="209"/>
    <x v="0"/>
  </r>
  <r>
    <x v="505"/>
    <x v="0"/>
  </r>
  <r>
    <x v="437"/>
    <x v="1"/>
  </r>
  <r>
    <x v="336"/>
    <x v="1"/>
  </r>
  <r>
    <x v="506"/>
    <x v="0"/>
  </r>
  <r>
    <x v="507"/>
    <x v="1"/>
  </r>
  <r>
    <x v="508"/>
    <x v="1"/>
  </r>
  <r>
    <x v="509"/>
    <x v="0"/>
  </r>
  <r>
    <x v="510"/>
    <x v="1"/>
  </r>
  <r>
    <x v="511"/>
    <x v="0"/>
  </r>
  <r>
    <x v="80"/>
    <x v="0"/>
  </r>
  <r>
    <x v="512"/>
    <x v="0"/>
  </r>
  <r>
    <x v="85"/>
    <x v="1"/>
  </r>
  <r>
    <x v="110"/>
    <x v="1"/>
  </r>
  <r>
    <x v="513"/>
    <x v="0"/>
  </r>
  <r>
    <x v="84"/>
    <x v="0"/>
  </r>
  <r>
    <x v="514"/>
    <x v="0"/>
  </r>
  <r>
    <x v="72"/>
    <x v="1"/>
  </r>
  <r>
    <x v="60"/>
    <x v="0"/>
  </r>
  <r>
    <x v="273"/>
    <x v="1"/>
  </r>
  <r>
    <x v="115"/>
    <x v="0"/>
  </r>
  <r>
    <x v="515"/>
    <x v="1"/>
  </r>
  <r>
    <x v="118"/>
    <x v="0"/>
  </r>
  <r>
    <x v="172"/>
    <x v="1"/>
  </r>
  <r>
    <x v="516"/>
    <x v="1"/>
  </r>
  <r>
    <x v="251"/>
    <x v="1"/>
  </r>
  <r>
    <x v="27"/>
    <x v="1"/>
  </r>
  <r>
    <x v="289"/>
    <x v="0"/>
  </r>
  <r>
    <x v="269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3"/>
    <x v="1"/>
  </r>
  <r>
    <x v="4"/>
    <x v="0"/>
  </r>
  <r>
    <x v="5"/>
    <x v="1"/>
  </r>
  <r>
    <x v="6"/>
    <x v="0"/>
  </r>
  <r>
    <x v="7"/>
    <x v="1"/>
  </r>
  <r>
    <x v="8"/>
    <x v="0"/>
  </r>
  <r>
    <x v="9"/>
    <x v="0"/>
  </r>
  <r>
    <x v="10"/>
    <x v="1"/>
  </r>
  <r>
    <x v="11"/>
    <x v="0"/>
  </r>
  <r>
    <x v="12"/>
    <x v="1"/>
  </r>
  <r>
    <x v="13"/>
    <x v="0"/>
  </r>
  <r>
    <x v="14"/>
    <x v="0"/>
  </r>
  <r>
    <x v="15"/>
    <x v="0"/>
  </r>
  <r>
    <x v="16"/>
    <x v="0"/>
  </r>
  <r>
    <x v="17"/>
    <x v="0"/>
  </r>
  <r>
    <x v="18"/>
    <x v="1"/>
  </r>
  <r>
    <x v="19"/>
    <x v="0"/>
  </r>
  <r>
    <x v="20"/>
    <x v="1"/>
  </r>
  <r>
    <x v="21"/>
    <x v="1"/>
  </r>
  <r>
    <x v="22"/>
    <x v="0"/>
  </r>
  <r>
    <x v="23"/>
    <x v="0"/>
  </r>
  <r>
    <x v="24"/>
    <x v="0"/>
  </r>
  <r>
    <x v="25"/>
    <x v="0"/>
  </r>
  <r>
    <x v="26"/>
    <x v="0"/>
  </r>
  <r>
    <x v="27"/>
    <x v="1"/>
  </r>
  <r>
    <x v="28"/>
    <x v="1"/>
  </r>
  <r>
    <x v="29"/>
    <x v="1"/>
  </r>
  <r>
    <x v="30"/>
    <x v="1"/>
  </r>
  <r>
    <x v="31"/>
    <x v="0"/>
  </r>
  <r>
    <x v="32"/>
    <x v="1"/>
  </r>
  <r>
    <x v="33"/>
    <x v="1"/>
  </r>
  <r>
    <x v="34"/>
    <x v="1"/>
  </r>
  <r>
    <x v="35"/>
    <x v="1"/>
  </r>
  <r>
    <x v="36"/>
    <x v="1"/>
  </r>
  <r>
    <x v="37"/>
    <x v="0"/>
  </r>
  <r>
    <x v="38"/>
    <x v="0"/>
  </r>
  <r>
    <x v="39"/>
    <x v="0"/>
  </r>
  <r>
    <x v="40"/>
    <x v="1"/>
  </r>
  <r>
    <x v="41"/>
    <x v="1"/>
  </r>
  <r>
    <x v="42"/>
    <x v="1"/>
  </r>
  <r>
    <x v="43"/>
    <x v="0"/>
  </r>
  <r>
    <x v="44"/>
    <x v="1"/>
  </r>
  <r>
    <x v="45"/>
    <x v="0"/>
  </r>
  <r>
    <x v="46"/>
    <x v="1"/>
  </r>
  <r>
    <x v="47"/>
    <x v="1"/>
  </r>
  <r>
    <x v="48"/>
    <x v="0"/>
  </r>
  <r>
    <x v="9"/>
    <x v="1"/>
  </r>
  <r>
    <x v="49"/>
    <x v="1"/>
  </r>
  <r>
    <x v="50"/>
    <x v="1"/>
  </r>
  <r>
    <x v="51"/>
    <x v="1"/>
  </r>
  <r>
    <x v="52"/>
    <x v="0"/>
  </r>
  <r>
    <x v="53"/>
    <x v="1"/>
  </r>
  <r>
    <x v="54"/>
    <x v="1"/>
  </r>
  <r>
    <x v="55"/>
    <x v="0"/>
  </r>
  <r>
    <x v="56"/>
    <x v="1"/>
  </r>
  <r>
    <x v="57"/>
    <x v="1"/>
  </r>
  <r>
    <x v="58"/>
    <x v="1"/>
  </r>
  <r>
    <x v="9"/>
    <x v="1"/>
  </r>
  <r>
    <x v="37"/>
    <x v="0"/>
  </r>
  <r>
    <x v="59"/>
    <x v="1"/>
  </r>
  <r>
    <x v="60"/>
    <x v="1"/>
  </r>
  <r>
    <x v="61"/>
    <x v="0"/>
  </r>
  <r>
    <x v="23"/>
    <x v="1"/>
  </r>
  <r>
    <x v="62"/>
    <x v="0"/>
  </r>
  <r>
    <x v="63"/>
    <x v="1"/>
  </r>
  <r>
    <x v="64"/>
    <x v="1"/>
  </r>
  <r>
    <x v="65"/>
    <x v="1"/>
  </r>
  <r>
    <x v="37"/>
    <x v="0"/>
  </r>
  <r>
    <x v="66"/>
    <x v="1"/>
  </r>
  <r>
    <x v="67"/>
    <x v="0"/>
  </r>
  <r>
    <x v="68"/>
    <x v="1"/>
  </r>
  <r>
    <x v="69"/>
    <x v="1"/>
  </r>
  <r>
    <x v="70"/>
    <x v="1"/>
  </r>
  <r>
    <x v="71"/>
    <x v="1"/>
  </r>
  <r>
    <x v="55"/>
    <x v="1"/>
  </r>
  <r>
    <x v="72"/>
    <x v="0"/>
  </r>
  <r>
    <x v="59"/>
    <x v="1"/>
  </r>
  <r>
    <x v="73"/>
    <x v="1"/>
  </r>
  <r>
    <x v="9"/>
    <x v="1"/>
  </r>
  <r>
    <x v="74"/>
    <x v="1"/>
  </r>
  <r>
    <x v="75"/>
    <x v="1"/>
  </r>
  <r>
    <x v="76"/>
    <x v="0"/>
  </r>
  <r>
    <x v="77"/>
    <x v="1"/>
  </r>
  <r>
    <x v="24"/>
    <x v="1"/>
  </r>
  <r>
    <x v="78"/>
    <x v="1"/>
  </r>
  <r>
    <x v="39"/>
    <x v="0"/>
  </r>
  <r>
    <x v="79"/>
    <x v="1"/>
  </r>
  <r>
    <x v="80"/>
    <x v="1"/>
  </r>
  <r>
    <x v="69"/>
    <x v="1"/>
  </r>
  <r>
    <x v="81"/>
    <x v="1"/>
  </r>
  <r>
    <x v="82"/>
    <x v="0"/>
  </r>
  <r>
    <x v="70"/>
    <x v="1"/>
  </r>
  <r>
    <x v="83"/>
    <x v="1"/>
  </r>
  <r>
    <x v="31"/>
    <x v="1"/>
  </r>
  <r>
    <x v="84"/>
    <x v="1"/>
  </r>
  <r>
    <x v="85"/>
    <x v="1"/>
  </r>
  <r>
    <x v="86"/>
    <x v="0"/>
  </r>
  <r>
    <x v="87"/>
    <x v="0"/>
  </r>
  <r>
    <x v="88"/>
    <x v="1"/>
  </r>
  <r>
    <x v="89"/>
    <x v="1"/>
  </r>
  <r>
    <x v="1"/>
    <x v="1"/>
  </r>
  <r>
    <x v="90"/>
    <x v="1"/>
  </r>
  <r>
    <x v="85"/>
    <x v="1"/>
  </r>
  <r>
    <x v="73"/>
    <x v="1"/>
  </r>
  <r>
    <x v="91"/>
    <x v="1"/>
  </r>
  <r>
    <x v="92"/>
    <x v="1"/>
  </r>
  <r>
    <x v="93"/>
    <x v="0"/>
  </r>
  <r>
    <x v="94"/>
    <x v="0"/>
  </r>
  <r>
    <x v="40"/>
    <x v="0"/>
  </r>
  <r>
    <x v="95"/>
    <x v="1"/>
  </r>
  <r>
    <x v="40"/>
    <x v="1"/>
  </r>
  <r>
    <x v="8"/>
    <x v="0"/>
  </r>
  <r>
    <x v="95"/>
    <x v="0"/>
  </r>
  <r>
    <x v="40"/>
    <x v="0"/>
  </r>
  <r>
    <x v="52"/>
    <x v="1"/>
  </r>
  <r>
    <x v="96"/>
    <x v="1"/>
  </r>
  <r>
    <x v="27"/>
    <x v="1"/>
  </r>
  <r>
    <x v="97"/>
    <x v="0"/>
  </r>
  <r>
    <x v="98"/>
    <x v="1"/>
  </r>
  <r>
    <x v="0"/>
    <x v="1"/>
  </r>
  <r>
    <x v="99"/>
    <x v="1"/>
  </r>
  <r>
    <x v="94"/>
    <x v="0"/>
  </r>
  <r>
    <x v="100"/>
    <x v="0"/>
  </r>
  <r>
    <x v="101"/>
    <x v="1"/>
  </r>
  <r>
    <x v="94"/>
    <x v="1"/>
  </r>
  <r>
    <x v="102"/>
    <x v="0"/>
  </r>
  <r>
    <x v="103"/>
    <x v="0"/>
  </r>
  <r>
    <x v="46"/>
    <x v="0"/>
  </r>
  <r>
    <x v="94"/>
    <x v="0"/>
  </r>
  <r>
    <x v="102"/>
    <x v="0"/>
  </r>
  <r>
    <x v="104"/>
    <x v="1"/>
  </r>
  <r>
    <x v="105"/>
    <x v="1"/>
  </r>
  <r>
    <x v="106"/>
    <x v="1"/>
  </r>
  <r>
    <x v="107"/>
    <x v="1"/>
  </r>
  <r>
    <x v="85"/>
    <x v="1"/>
  </r>
  <r>
    <x v="95"/>
    <x v="1"/>
  </r>
  <r>
    <x v="108"/>
    <x v="1"/>
  </r>
  <r>
    <x v="105"/>
    <x v="1"/>
  </r>
  <r>
    <x v="109"/>
    <x v="1"/>
  </r>
  <r>
    <x v="62"/>
    <x v="1"/>
  </r>
  <r>
    <x v="77"/>
    <x v="0"/>
  </r>
  <r>
    <x v="61"/>
    <x v="1"/>
  </r>
  <r>
    <x v="9"/>
    <x v="1"/>
  </r>
  <r>
    <x v="61"/>
    <x v="1"/>
  </r>
  <r>
    <x v="8"/>
    <x v="1"/>
  </r>
  <r>
    <x v="52"/>
    <x v="1"/>
  </r>
  <r>
    <x v="110"/>
    <x v="1"/>
  </r>
  <r>
    <x v="93"/>
    <x v="1"/>
  </r>
  <r>
    <x v="111"/>
    <x v="1"/>
  </r>
  <r>
    <x v="92"/>
    <x v="0"/>
  </r>
  <r>
    <x v="112"/>
    <x v="1"/>
  </r>
  <r>
    <x v="113"/>
    <x v="0"/>
  </r>
  <r>
    <x v="114"/>
    <x v="0"/>
  </r>
  <r>
    <x v="75"/>
    <x v="1"/>
  </r>
  <r>
    <x v="115"/>
    <x v="1"/>
  </r>
  <r>
    <x v="23"/>
    <x v="1"/>
  </r>
  <r>
    <x v="116"/>
    <x v="0"/>
  </r>
  <r>
    <x v="46"/>
    <x v="1"/>
  </r>
  <r>
    <x v="117"/>
    <x v="1"/>
  </r>
  <r>
    <x v="118"/>
    <x v="1"/>
  </r>
  <r>
    <x v="46"/>
    <x v="1"/>
  </r>
  <r>
    <x v="31"/>
    <x v="0"/>
  </r>
  <r>
    <x v="119"/>
    <x v="0"/>
  </r>
  <r>
    <x v="62"/>
    <x v="1"/>
  </r>
  <r>
    <x v="17"/>
    <x v="1"/>
  </r>
  <r>
    <x v="120"/>
    <x v="1"/>
  </r>
  <r>
    <x v="121"/>
    <x v="1"/>
  </r>
  <r>
    <x v="107"/>
    <x v="0"/>
  </r>
  <r>
    <x v="21"/>
    <x v="0"/>
  </r>
  <r>
    <x v="65"/>
    <x v="1"/>
  </r>
  <r>
    <x v="122"/>
    <x v="1"/>
  </r>
  <r>
    <x v="46"/>
    <x v="1"/>
  </r>
  <r>
    <x v="123"/>
    <x v="0"/>
  </r>
  <r>
    <x v="95"/>
    <x v="1"/>
  </r>
  <r>
    <x v="124"/>
    <x v="0"/>
  </r>
  <r>
    <x v="125"/>
    <x v="1"/>
  </r>
  <r>
    <x v="48"/>
    <x v="0"/>
  </r>
  <r>
    <x v="27"/>
    <x v="1"/>
  </r>
  <r>
    <x v="126"/>
    <x v="1"/>
  </r>
  <r>
    <x v="127"/>
    <x v="1"/>
  </r>
  <r>
    <x v="99"/>
    <x v="1"/>
  </r>
  <r>
    <x v="34"/>
    <x v="1"/>
  </r>
  <r>
    <x v="128"/>
    <x v="0"/>
  </r>
  <r>
    <x v="13"/>
    <x v="0"/>
  </r>
  <r>
    <x v="69"/>
    <x v="0"/>
  </r>
  <r>
    <x v="103"/>
    <x v="0"/>
  </r>
  <r>
    <x v="31"/>
    <x v="0"/>
  </r>
  <r>
    <x v="129"/>
    <x v="1"/>
  </r>
  <r>
    <x v="130"/>
    <x v="1"/>
  </r>
  <r>
    <x v="131"/>
    <x v="0"/>
  </r>
  <r>
    <x v="132"/>
    <x v="0"/>
  </r>
  <r>
    <x v="51"/>
    <x v="1"/>
  </r>
  <r>
    <x v="26"/>
    <x v="0"/>
  </r>
  <r>
    <x v="133"/>
    <x v="1"/>
  </r>
  <r>
    <x v="134"/>
    <x v="0"/>
  </r>
  <r>
    <x v="135"/>
    <x v="0"/>
  </r>
  <r>
    <x v="136"/>
    <x v="0"/>
  </r>
  <r>
    <x v="6"/>
    <x v="1"/>
  </r>
  <r>
    <x v="137"/>
    <x v="1"/>
  </r>
  <r>
    <x v="110"/>
    <x v="1"/>
  </r>
  <r>
    <x v="84"/>
    <x v="1"/>
  </r>
  <r>
    <x v="55"/>
    <x v="1"/>
  </r>
  <r>
    <x v="138"/>
    <x v="1"/>
  </r>
  <r>
    <x v="139"/>
    <x v="0"/>
  </r>
  <r>
    <x v="55"/>
    <x v="0"/>
  </r>
  <r>
    <x v="36"/>
    <x v="1"/>
  </r>
  <r>
    <x v="140"/>
    <x v="0"/>
  </r>
  <r>
    <x v="127"/>
    <x v="1"/>
  </r>
  <r>
    <x v="141"/>
    <x v="1"/>
  </r>
  <r>
    <x v="98"/>
    <x v="1"/>
  </r>
  <r>
    <x v="142"/>
    <x v="0"/>
  </r>
  <r>
    <x v="98"/>
    <x v="0"/>
  </r>
  <r>
    <x v="143"/>
    <x v="0"/>
  </r>
  <r>
    <x v="144"/>
    <x v="0"/>
  </r>
  <r>
    <x v="15"/>
    <x v="1"/>
  </r>
  <r>
    <x v="23"/>
    <x v="0"/>
  </r>
  <r>
    <x v="145"/>
    <x v="0"/>
  </r>
  <r>
    <x v="19"/>
    <x v="0"/>
  </r>
  <r>
    <x v="31"/>
    <x v="0"/>
  </r>
  <r>
    <x v="115"/>
    <x v="1"/>
  </r>
  <r>
    <x v="146"/>
    <x v="1"/>
  </r>
  <r>
    <x v="147"/>
    <x v="1"/>
  </r>
  <r>
    <x v="19"/>
    <x v="1"/>
  </r>
  <r>
    <x v="148"/>
    <x v="1"/>
  </r>
  <r>
    <x v="117"/>
    <x v="0"/>
  </r>
  <r>
    <x v="149"/>
    <x v="1"/>
  </r>
  <r>
    <x v="150"/>
    <x v="1"/>
  </r>
  <r>
    <x v="151"/>
    <x v="0"/>
  </r>
  <r>
    <x v="152"/>
    <x v="0"/>
  </r>
  <r>
    <x v="60"/>
    <x v="1"/>
  </r>
  <r>
    <x v="153"/>
    <x v="1"/>
  </r>
  <r>
    <x v="46"/>
    <x v="1"/>
  </r>
  <r>
    <x v="154"/>
    <x v="0"/>
  </r>
  <r>
    <x v="128"/>
    <x v="0"/>
  </r>
  <r>
    <x v="155"/>
    <x v="0"/>
  </r>
  <r>
    <x v="107"/>
    <x v="0"/>
  </r>
  <r>
    <x v="156"/>
    <x v="1"/>
  </r>
  <r>
    <x v="157"/>
    <x v="1"/>
  </r>
  <r>
    <x v="130"/>
    <x v="1"/>
  </r>
  <r>
    <x v="5"/>
    <x v="0"/>
  </r>
  <r>
    <x v="12"/>
    <x v="0"/>
  </r>
  <r>
    <x v="38"/>
    <x v="1"/>
  </r>
  <r>
    <x v="15"/>
    <x v="0"/>
  </r>
  <r>
    <x v="95"/>
    <x v="1"/>
  </r>
  <r>
    <x v="132"/>
    <x v="1"/>
  </r>
  <r>
    <x v="21"/>
    <x v="1"/>
  </r>
  <r>
    <x v="13"/>
    <x v="1"/>
  </r>
  <r>
    <x v="95"/>
    <x v="1"/>
  </r>
  <r>
    <x v="47"/>
    <x v="1"/>
  </r>
  <r>
    <x v="51"/>
    <x v="1"/>
  </r>
  <r>
    <x v="144"/>
    <x v="1"/>
  </r>
  <r>
    <x v="34"/>
    <x v="0"/>
  </r>
  <r>
    <x v="0"/>
    <x v="0"/>
  </r>
  <r>
    <x v="13"/>
    <x v="1"/>
  </r>
  <r>
    <x v="85"/>
    <x v="1"/>
  </r>
  <r>
    <x v="158"/>
    <x v="1"/>
  </r>
  <r>
    <x v="94"/>
    <x v="0"/>
  </r>
  <r>
    <x v="136"/>
    <x v="1"/>
  </r>
  <r>
    <x v="15"/>
    <x v="0"/>
  </r>
  <r>
    <x v="159"/>
    <x v="1"/>
  </r>
  <r>
    <x v="77"/>
    <x v="1"/>
  </r>
  <r>
    <x v="69"/>
    <x v="0"/>
  </r>
  <r>
    <x v="0"/>
    <x v="1"/>
  </r>
  <r>
    <x v="160"/>
    <x v="0"/>
  </r>
  <r>
    <x v="161"/>
    <x v="1"/>
  </r>
  <r>
    <x v="162"/>
    <x v="1"/>
  </r>
  <r>
    <x v="163"/>
    <x v="0"/>
  </r>
  <r>
    <x v="164"/>
    <x v="0"/>
  </r>
  <r>
    <x v="115"/>
    <x v="1"/>
  </r>
  <r>
    <x v="54"/>
    <x v="1"/>
  </r>
  <r>
    <x v="36"/>
    <x v="1"/>
  </r>
  <r>
    <x v="98"/>
    <x v="1"/>
  </r>
  <r>
    <x v="57"/>
    <x v="1"/>
  </r>
  <r>
    <x v="79"/>
    <x v="0"/>
  </r>
  <r>
    <x v="165"/>
    <x v="1"/>
  </r>
  <r>
    <x v="166"/>
    <x v="1"/>
  </r>
  <r>
    <x v="167"/>
    <x v="1"/>
  </r>
  <r>
    <x v="168"/>
    <x v="0"/>
  </r>
  <r>
    <x v="128"/>
    <x v="1"/>
  </r>
  <r>
    <x v="77"/>
    <x v="1"/>
  </r>
  <r>
    <x v="131"/>
    <x v="0"/>
  </r>
  <r>
    <x v="169"/>
    <x v="0"/>
  </r>
  <r>
    <x v="170"/>
    <x v="1"/>
  </r>
  <r>
    <x v="171"/>
    <x v="1"/>
  </r>
  <r>
    <x v="164"/>
    <x v="0"/>
  </r>
  <r>
    <x v="172"/>
    <x v="1"/>
  </r>
  <r>
    <x v="173"/>
    <x v="1"/>
  </r>
  <r>
    <x v="108"/>
    <x v="1"/>
  </r>
  <r>
    <x v="24"/>
    <x v="0"/>
  </r>
  <r>
    <x v="18"/>
    <x v="0"/>
  </r>
  <r>
    <x v="57"/>
    <x v="0"/>
  </r>
  <r>
    <x v="111"/>
    <x v="1"/>
  </r>
  <r>
    <x v="140"/>
    <x v="1"/>
  </r>
  <r>
    <x v="47"/>
    <x v="0"/>
  </r>
  <r>
    <x v="174"/>
    <x v="1"/>
  </r>
  <r>
    <x v="24"/>
    <x v="0"/>
  </r>
  <r>
    <x v="147"/>
    <x v="1"/>
  </r>
  <r>
    <x v="175"/>
    <x v="0"/>
  </r>
  <r>
    <x v="31"/>
    <x v="0"/>
  </r>
  <r>
    <x v="144"/>
    <x v="1"/>
  </r>
  <r>
    <x v="176"/>
    <x v="0"/>
  </r>
  <r>
    <x v="177"/>
    <x v="1"/>
  </r>
  <r>
    <x v="178"/>
    <x v="1"/>
  </r>
  <r>
    <x v="179"/>
    <x v="0"/>
  </r>
  <r>
    <x v="32"/>
    <x v="1"/>
  </r>
  <r>
    <x v="8"/>
    <x v="0"/>
  </r>
  <r>
    <x v="37"/>
    <x v="0"/>
  </r>
  <r>
    <x v="180"/>
    <x v="1"/>
  </r>
  <r>
    <x v="26"/>
    <x v="1"/>
  </r>
  <r>
    <x v="1"/>
    <x v="0"/>
  </r>
  <r>
    <x v="91"/>
    <x v="1"/>
  </r>
  <r>
    <x v="128"/>
    <x v="0"/>
  </r>
  <r>
    <x v="29"/>
    <x v="1"/>
  </r>
  <r>
    <x v="181"/>
    <x v="1"/>
  </r>
  <r>
    <x v="8"/>
    <x v="0"/>
  </r>
  <r>
    <x v="182"/>
    <x v="1"/>
  </r>
  <r>
    <x v="183"/>
    <x v="0"/>
  </r>
  <r>
    <x v="163"/>
    <x v="1"/>
  </r>
  <r>
    <x v="31"/>
    <x v="0"/>
  </r>
  <r>
    <x v="44"/>
    <x v="0"/>
  </r>
  <r>
    <x v="99"/>
    <x v="0"/>
  </r>
  <r>
    <x v="148"/>
    <x v="1"/>
  </r>
  <r>
    <x v="5"/>
    <x v="1"/>
  </r>
  <r>
    <x v="68"/>
    <x v="0"/>
  </r>
  <r>
    <x v="68"/>
    <x v="1"/>
  </r>
  <r>
    <x v="184"/>
    <x v="0"/>
  </r>
  <r>
    <x v="107"/>
    <x v="1"/>
  </r>
  <r>
    <x v="185"/>
    <x v="1"/>
  </r>
  <r>
    <x v="123"/>
    <x v="1"/>
  </r>
  <r>
    <x v="18"/>
    <x v="0"/>
  </r>
  <r>
    <x v="147"/>
    <x v="1"/>
  </r>
  <r>
    <x v="138"/>
    <x v="1"/>
  </r>
  <r>
    <x v="113"/>
    <x v="1"/>
  </r>
  <r>
    <x v="106"/>
    <x v="1"/>
  </r>
  <r>
    <x v="95"/>
    <x v="0"/>
  </r>
  <r>
    <x v="98"/>
    <x v="0"/>
  </r>
  <r>
    <x v="186"/>
    <x v="0"/>
  </r>
  <r>
    <x v="158"/>
    <x v="1"/>
  </r>
  <r>
    <x v="158"/>
    <x v="1"/>
  </r>
  <r>
    <x v="69"/>
    <x v="1"/>
  </r>
  <r>
    <x v="53"/>
    <x v="1"/>
  </r>
  <r>
    <x v="187"/>
    <x v="1"/>
  </r>
  <r>
    <x v="78"/>
    <x v="1"/>
  </r>
  <r>
    <x v="85"/>
    <x v="1"/>
  </r>
  <r>
    <x v="183"/>
    <x v="1"/>
  </r>
  <r>
    <x v="188"/>
    <x v="1"/>
  </r>
  <r>
    <x v="189"/>
    <x v="0"/>
  </r>
  <r>
    <x v="190"/>
    <x v="1"/>
  </r>
  <r>
    <x v="95"/>
    <x v="1"/>
  </r>
  <r>
    <x v="191"/>
    <x v="1"/>
  </r>
  <r>
    <x v="192"/>
    <x v="1"/>
  </r>
  <r>
    <x v="63"/>
    <x v="1"/>
  </r>
  <r>
    <x v="131"/>
    <x v="0"/>
  </r>
  <r>
    <x v="94"/>
    <x v="0"/>
  </r>
  <r>
    <x v="186"/>
    <x v="0"/>
  </r>
  <r>
    <x v="7"/>
    <x v="1"/>
  </r>
  <r>
    <x v="193"/>
    <x v="0"/>
  </r>
  <r>
    <x v="95"/>
    <x v="0"/>
  </r>
  <r>
    <x v="194"/>
    <x v="1"/>
  </r>
  <r>
    <x v="195"/>
    <x v="1"/>
  </r>
  <r>
    <x v="78"/>
    <x v="0"/>
  </r>
  <r>
    <x v="126"/>
    <x v="1"/>
  </r>
  <r>
    <x v="40"/>
    <x v="1"/>
  </r>
  <r>
    <x v="34"/>
    <x v="0"/>
  </r>
  <r>
    <x v="177"/>
    <x v="1"/>
  </r>
  <r>
    <x v="163"/>
    <x v="1"/>
  </r>
  <r>
    <x v="61"/>
    <x v="0"/>
  </r>
  <r>
    <x v="196"/>
    <x v="0"/>
  </r>
  <r>
    <x v="9"/>
    <x v="1"/>
  </r>
  <r>
    <x v="144"/>
    <x v="1"/>
  </r>
  <r>
    <x v="126"/>
    <x v="1"/>
  </r>
  <r>
    <x v="197"/>
    <x v="1"/>
  </r>
  <r>
    <x v="195"/>
    <x v="0"/>
  </r>
  <r>
    <x v="115"/>
    <x v="1"/>
  </r>
  <r>
    <x v="117"/>
    <x v="1"/>
  </r>
  <r>
    <x v="198"/>
    <x v="0"/>
  </r>
  <r>
    <x v="67"/>
    <x v="1"/>
  </r>
  <r>
    <x v="107"/>
    <x v="1"/>
  </r>
  <r>
    <x v="199"/>
    <x v="1"/>
  </r>
  <r>
    <x v="60"/>
    <x v="1"/>
  </r>
  <r>
    <x v="162"/>
    <x v="1"/>
  </r>
  <r>
    <x v="133"/>
    <x v="1"/>
  </r>
  <r>
    <x v="200"/>
    <x v="1"/>
  </r>
  <r>
    <x v="175"/>
    <x v="0"/>
  </r>
  <r>
    <x v="18"/>
    <x v="0"/>
  </r>
  <r>
    <x v="69"/>
    <x v="0"/>
  </r>
  <r>
    <x v="31"/>
    <x v="1"/>
  </r>
  <r>
    <x v="69"/>
    <x v="1"/>
  </r>
  <r>
    <x v="201"/>
    <x v="0"/>
  </r>
  <r>
    <x v="202"/>
    <x v="1"/>
  </r>
  <r>
    <x v="203"/>
    <x v="1"/>
  </r>
  <r>
    <x v="37"/>
    <x v="0"/>
  </r>
  <r>
    <x v="127"/>
    <x v="1"/>
  </r>
  <r>
    <x v="70"/>
    <x v="1"/>
  </r>
  <r>
    <x v="92"/>
    <x v="0"/>
  </r>
  <r>
    <x v="105"/>
    <x v="1"/>
  </r>
  <r>
    <x v="126"/>
    <x v="0"/>
  </r>
  <r>
    <x v="69"/>
    <x v="0"/>
  </r>
  <r>
    <x v="50"/>
    <x v="1"/>
  </r>
  <r>
    <x v="153"/>
    <x v="0"/>
  </r>
  <r>
    <x v="31"/>
    <x v="1"/>
  </r>
  <r>
    <x v="37"/>
    <x v="0"/>
  </r>
  <r>
    <x v="204"/>
    <x v="1"/>
  </r>
  <r>
    <x v="65"/>
    <x v="0"/>
  </r>
  <r>
    <x v="111"/>
    <x v="1"/>
  </r>
  <r>
    <x v="158"/>
    <x v="0"/>
  </r>
  <r>
    <x v="205"/>
    <x v="0"/>
  </r>
  <r>
    <x v="148"/>
    <x v="1"/>
  </r>
  <r>
    <x v="191"/>
    <x v="1"/>
  </r>
  <r>
    <x v="205"/>
    <x v="1"/>
  </r>
  <r>
    <x v="180"/>
    <x v="1"/>
  </r>
  <r>
    <x v="19"/>
    <x v="0"/>
  </r>
  <r>
    <x v="148"/>
    <x v="0"/>
  </r>
  <r>
    <x v="192"/>
    <x v="1"/>
  </r>
  <r>
    <x v="78"/>
    <x v="0"/>
  </r>
  <r>
    <x v="206"/>
    <x v="1"/>
  </r>
  <r>
    <x v="207"/>
    <x v="0"/>
  </r>
  <r>
    <x v="208"/>
    <x v="1"/>
  </r>
  <r>
    <x v="170"/>
    <x v="1"/>
  </r>
  <r>
    <x v="112"/>
    <x v="1"/>
  </r>
  <r>
    <x v="107"/>
    <x v="1"/>
  </r>
  <r>
    <x v="101"/>
    <x v="0"/>
  </r>
  <r>
    <x v="209"/>
    <x v="0"/>
  </r>
  <r>
    <x v="9"/>
    <x v="1"/>
  </r>
  <r>
    <x v="29"/>
    <x v="0"/>
  </r>
  <r>
    <x v="112"/>
    <x v="1"/>
  </r>
  <r>
    <x v="153"/>
    <x v="0"/>
  </r>
  <r>
    <x v="28"/>
    <x v="1"/>
  </r>
  <r>
    <x v="131"/>
    <x v="1"/>
  </r>
  <r>
    <x v="15"/>
    <x v="1"/>
  </r>
  <r>
    <x v="5"/>
    <x v="1"/>
  </r>
  <r>
    <x v="210"/>
    <x v="1"/>
  </r>
  <r>
    <x v="205"/>
    <x v="0"/>
  </r>
  <r>
    <x v="93"/>
    <x v="1"/>
  </r>
  <r>
    <x v="119"/>
    <x v="1"/>
  </r>
  <r>
    <x v="206"/>
    <x v="1"/>
  </r>
  <r>
    <x v="187"/>
    <x v="1"/>
  </r>
  <r>
    <x v="92"/>
    <x v="0"/>
  </r>
  <r>
    <x v="211"/>
    <x v="1"/>
  </r>
  <r>
    <x v="36"/>
    <x v="1"/>
  </r>
  <r>
    <x v="8"/>
    <x v="0"/>
  </r>
  <r>
    <x v="46"/>
    <x v="0"/>
  </r>
  <r>
    <x v="212"/>
    <x v="0"/>
  </r>
  <r>
    <x v="167"/>
    <x v="1"/>
  </r>
  <r>
    <x v="193"/>
    <x v="1"/>
  </r>
  <r>
    <x v="0"/>
    <x v="0"/>
  </r>
  <r>
    <x v="8"/>
    <x v="1"/>
  </r>
  <r>
    <x v="213"/>
    <x v="1"/>
  </r>
  <r>
    <x v="65"/>
    <x v="0"/>
  </r>
  <r>
    <x v="186"/>
    <x v="1"/>
  </r>
  <r>
    <x v="64"/>
    <x v="1"/>
  </r>
  <r>
    <x v="145"/>
    <x v="1"/>
  </r>
  <r>
    <x v="0"/>
    <x v="0"/>
  </r>
  <r>
    <x v="214"/>
    <x v="1"/>
  </r>
  <r>
    <x v="215"/>
    <x v="1"/>
  </r>
  <r>
    <x v="10"/>
    <x v="0"/>
  </r>
  <r>
    <x v="158"/>
    <x v="1"/>
  </r>
  <r>
    <x v="172"/>
    <x v="1"/>
  </r>
  <r>
    <x v="188"/>
    <x v="1"/>
  </r>
  <r>
    <x v="7"/>
    <x v="1"/>
  </r>
  <r>
    <x v="34"/>
    <x v="1"/>
  </r>
  <r>
    <x v="35"/>
    <x v="1"/>
  </r>
  <r>
    <x v="188"/>
    <x v="1"/>
  </r>
  <r>
    <x v="165"/>
    <x v="1"/>
  </r>
  <r>
    <x v="187"/>
    <x v="1"/>
  </r>
  <r>
    <x v="15"/>
    <x v="0"/>
  </r>
  <r>
    <x v="216"/>
    <x v="1"/>
  </r>
  <r>
    <x v="217"/>
    <x v="1"/>
  </r>
  <r>
    <x v="36"/>
    <x v="1"/>
  </r>
  <r>
    <x v="218"/>
    <x v="1"/>
  </r>
  <r>
    <x v="119"/>
    <x v="1"/>
  </r>
  <r>
    <x v="65"/>
    <x v="1"/>
  </r>
  <r>
    <x v="110"/>
    <x v="1"/>
  </r>
  <r>
    <x v="52"/>
    <x v="0"/>
  </r>
  <r>
    <x v="82"/>
    <x v="1"/>
  </r>
  <r>
    <x v="158"/>
    <x v="1"/>
  </r>
  <r>
    <x v="47"/>
    <x v="1"/>
  </r>
  <r>
    <x v="140"/>
    <x v="0"/>
  </r>
  <r>
    <x v="219"/>
    <x v="1"/>
  </r>
  <r>
    <x v="165"/>
    <x v="1"/>
  </r>
  <r>
    <x v="38"/>
    <x v="1"/>
  </r>
  <r>
    <x v="118"/>
    <x v="0"/>
  </r>
  <r>
    <x v="220"/>
    <x v="0"/>
  </r>
  <r>
    <x v="221"/>
    <x v="1"/>
  </r>
  <r>
    <x v="222"/>
    <x v="1"/>
  </r>
  <r>
    <x v="5"/>
    <x v="1"/>
  </r>
  <r>
    <x v="88"/>
    <x v="1"/>
  </r>
  <r>
    <x v="187"/>
    <x v="1"/>
  </r>
  <r>
    <x v="223"/>
    <x v="1"/>
  </r>
  <r>
    <x v="61"/>
    <x v="1"/>
  </r>
  <r>
    <x v="65"/>
    <x v="0"/>
  </r>
  <r>
    <x v="9"/>
    <x v="1"/>
  </r>
  <r>
    <x v="1"/>
    <x v="1"/>
  </r>
  <r>
    <x v="170"/>
    <x v="1"/>
  </r>
  <r>
    <x v="13"/>
    <x v="1"/>
  </r>
  <r>
    <x v="162"/>
    <x v="0"/>
  </r>
  <r>
    <x v="74"/>
    <x v="1"/>
  </r>
  <r>
    <x v="115"/>
    <x v="1"/>
  </r>
  <r>
    <x v="117"/>
    <x v="1"/>
  </r>
  <r>
    <x v="87"/>
    <x v="0"/>
  </r>
  <r>
    <x v="94"/>
    <x v="1"/>
  </r>
  <r>
    <x v="224"/>
    <x v="1"/>
  </r>
  <r>
    <x v="94"/>
    <x v="1"/>
  </r>
  <r>
    <x v="193"/>
    <x v="0"/>
  </r>
  <r>
    <x v="66"/>
    <x v="1"/>
  </r>
  <r>
    <x v="131"/>
    <x v="1"/>
  </r>
  <r>
    <x v="59"/>
    <x v="1"/>
  </r>
  <r>
    <x v="46"/>
    <x v="0"/>
  </r>
  <r>
    <x v="203"/>
    <x v="1"/>
  </r>
  <r>
    <x v="50"/>
    <x v="1"/>
  </r>
  <r>
    <x v="110"/>
    <x v="1"/>
  </r>
  <r>
    <x v="5"/>
    <x v="1"/>
  </r>
  <r>
    <x v="31"/>
    <x v="0"/>
  </r>
  <r>
    <x v="225"/>
    <x v="0"/>
  </r>
  <r>
    <x v="10"/>
    <x v="1"/>
  </r>
  <r>
    <x v="61"/>
    <x v="1"/>
  </r>
  <r>
    <x v="64"/>
    <x v="1"/>
  </r>
  <r>
    <x v="59"/>
    <x v="1"/>
  </r>
  <r>
    <x v="36"/>
    <x v="1"/>
  </r>
  <r>
    <x v="9"/>
    <x v="1"/>
  </r>
  <r>
    <x v="98"/>
    <x v="0"/>
  </r>
  <r>
    <x v="31"/>
    <x v="1"/>
  </r>
  <r>
    <x v="188"/>
    <x v="1"/>
  </r>
  <r>
    <x v="206"/>
    <x v="1"/>
  </r>
  <r>
    <x v="226"/>
    <x v="1"/>
  </r>
  <r>
    <x v="107"/>
    <x v="1"/>
  </r>
  <r>
    <x v="75"/>
    <x v="1"/>
  </r>
  <r>
    <x v="194"/>
    <x v="1"/>
  </r>
  <r>
    <x v="208"/>
    <x v="1"/>
  </r>
  <r>
    <x v="217"/>
    <x v="1"/>
  </r>
  <r>
    <x v="194"/>
    <x v="1"/>
  </r>
  <r>
    <x v="94"/>
    <x v="1"/>
  </r>
  <r>
    <x v="37"/>
    <x v="0"/>
  </r>
  <r>
    <x v="17"/>
    <x v="1"/>
  </r>
  <r>
    <x v="227"/>
    <x v="1"/>
  </r>
  <r>
    <x v="160"/>
    <x v="1"/>
  </r>
  <r>
    <x v="228"/>
    <x v="0"/>
  </r>
  <r>
    <x v="26"/>
    <x v="0"/>
  </r>
  <r>
    <x v="77"/>
    <x v="0"/>
  </r>
  <r>
    <x v="126"/>
    <x v="0"/>
  </r>
  <r>
    <x v="109"/>
    <x v="1"/>
  </r>
  <r>
    <x v="69"/>
    <x v="1"/>
  </r>
  <r>
    <x v="102"/>
    <x v="0"/>
  </r>
  <r>
    <x v="154"/>
    <x v="0"/>
  </r>
  <r>
    <x v="130"/>
    <x v="1"/>
  </r>
  <r>
    <x v="61"/>
    <x v="1"/>
  </r>
  <r>
    <x v="229"/>
    <x v="1"/>
  </r>
  <r>
    <x v="44"/>
    <x v="1"/>
  </r>
  <r>
    <x v="120"/>
    <x v="1"/>
  </r>
  <r>
    <x v="165"/>
    <x v="1"/>
  </r>
  <r>
    <x v="119"/>
    <x v="1"/>
  </r>
  <r>
    <x v="108"/>
    <x v="1"/>
  </r>
  <r>
    <x v="179"/>
    <x v="1"/>
  </r>
  <r>
    <x v="182"/>
    <x v="1"/>
  </r>
  <r>
    <x v="165"/>
    <x v="1"/>
  </r>
  <r>
    <x v="152"/>
    <x v="1"/>
  </r>
  <r>
    <x v="13"/>
    <x v="1"/>
  </r>
  <r>
    <x v="106"/>
    <x v="0"/>
  </r>
  <r>
    <x v="217"/>
    <x v="0"/>
  </r>
  <r>
    <x v="10"/>
    <x v="1"/>
  </r>
  <r>
    <x v="230"/>
    <x v="1"/>
  </r>
  <r>
    <x v="77"/>
    <x v="1"/>
  </r>
  <r>
    <x v="88"/>
    <x v="1"/>
  </r>
  <r>
    <x v="231"/>
    <x v="1"/>
  </r>
  <r>
    <x v="69"/>
    <x v="1"/>
  </r>
  <r>
    <x v="232"/>
    <x v="1"/>
  </r>
  <r>
    <x v="92"/>
    <x v="0"/>
  </r>
  <r>
    <x v="62"/>
    <x v="1"/>
  </r>
  <r>
    <x v="129"/>
    <x v="1"/>
  </r>
  <r>
    <x v="91"/>
    <x v="1"/>
  </r>
  <r>
    <x v="53"/>
    <x v="1"/>
  </r>
  <r>
    <x v="13"/>
    <x v="1"/>
  </r>
  <r>
    <x v="140"/>
    <x v="1"/>
  </r>
  <r>
    <x v="35"/>
    <x v="1"/>
  </r>
  <r>
    <x v="101"/>
    <x v="0"/>
  </r>
  <r>
    <x v="169"/>
    <x v="1"/>
  </r>
  <r>
    <x v="53"/>
    <x v="0"/>
  </r>
  <r>
    <x v="204"/>
    <x v="0"/>
  </r>
  <r>
    <x v="59"/>
    <x v="1"/>
  </r>
  <r>
    <x v="79"/>
    <x v="1"/>
  </r>
  <r>
    <x v="171"/>
    <x v="1"/>
  </r>
  <r>
    <x v="85"/>
    <x v="0"/>
  </r>
  <r>
    <x v="89"/>
    <x v="1"/>
  </r>
  <r>
    <x v="126"/>
    <x v="0"/>
  </r>
  <r>
    <x v="133"/>
    <x v="1"/>
  </r>
  <r>
    <x v="94"/>
    <x v="0"/>
  </r>
  <r>
    <x v="105"/>
    <x v="1"/>
  </r>
  <r>
    <x v="56"/>
    <x v="0"/>
  </r>
  <r>
    <x v="26"/>
    <x v="1"/>
  </r>
  <r>
    <x v="191"/>
    <x v="0"/>
  </r>
  <r>
    <x v="229"/>
    <x v="1"/>
  </r>
  <r>
    <x v="0"/>
    <x v="1"/>
  </r>
  <r>
    <x v="69"/>
    <x v="0"/>
  </r>
  <r>
    <x v="208"/>
    <x v="1"/>
  </r>
  <r>
    <x v="165"/>
    <x v="1"/>
  </r>
  <r>
    <x v="187"/>
    <x v="0"/>
  </r>
  <r>
    <x v="185"/>
    <x v="1"/>
  </r>
  <r>
    <x v="12"/>
    <x v="1"/>
  </r>
  <r>
    <x v="202"/>
    <x v="1"/>
  </r>
  <r>
    <x v="165"/>
    <x v="1"/>
  </r>
  <r>
    <x v="219"/>
    <x v="0"/>
  </r>
  <r>
    <x v="121"/>
    <x v="0"/>
  </r>
  <r>
    <x v="144"/>
    <x v="1"/>
  </r>
  <r>
    <x v="161"/>
    <x v="0"/>
  </r>
  <r>
    <x v="233"/>
    <x v="1"/>
  </r>
  <r>
    <x v="58"/>
    <x v="1"/>
  </r>
  <r>
    <x v="35"/>
    <x v="1"/>
  </r>
  <r>
    <x v="136"/>
    <x v="1"/>
  </r>
  <r>
    <x v="37"/>
    <x v="0"/>
  </r>
  <r>
    <x v="38"/>
    <x v="0"/>
  </r>
  <r>
    <x v="62"/>
    <x v="1"/>
  </r>
  <r>
    <x v="173"/>
    <x v="0"/>
  </r>
  <r>
    <x v="14"/>
    <x v="1"/>
  </r>
  <r>
    <x v="85"/>
    <x v="1"/>
  </r>
  <r>
    <x v="234"/>
    <x v="1"/>
  </r>
  <r>
    <x v="96"/>
    <x v="0"/>
  </r>
  <r>
    <x v="77"/>
    <x v="0"/>
  </r>
  <r>
    <x v="196"/>
    <x v="1"/>
  </r>
  <r>
    <x v="50"/>
    <x v="1"/>
  </r>
  <r>
    <x v="235"/>
    <x v="1"/>
  </r>
  <r>
    <x v="122"/>
    <x v="1"/>
  </r>
  <r>
    <x v="107"/>
    <x v="1"/>
  </r>
  <r>
    <x v="55"/>
    <x v="1"/>
  </r>
  <r>
    <x v="70"/>
    <x v="1"/>
  </r>
  <r>
    <x v="77"/>
    <x v="1"/>
  </r>
  <r>
    <x v="19"/>
    <x v="1"/>
  </r>
  <r>
    <x v="70"/>
    <x v="1"/>
  </r>
  <r>
    <x v="44"/>
    <x v="0"/>
  </r>
  <r>
    <x v="102"/>
    <x v="1"/>
  </r>
  <r>
    <x v="180"/>
    <x v="1"/>
  </r>
  <r>
    <x v="163"/>
    <x v="1"/>
  </r>
  <r>
    <x v="158"/>
    <x v="1"/>
  </r>
  <r>
    <x v="95"/>
    <x v="0"/>
  </r>
  <r>
    <x v="146"/>
    <x v="1"/>
  </r>
  <r>
    <x v="31"/>
    <x v="1"/>
  </r>
  <r>
    <x v="116"/>
    <x v="0"/>
  </r>
  <r>
    <x v="233"/>
    <x v="1"/>
  </r>
  <r>
    <x v="74"/>
    <x v="1"/>
  </r>
  <r>
    <x v="92"/>
    <x v="1"/>
  </r>
  <r>
    <x v="91"/>
    <x v="0"/>
  </r>
  <r>
    <x v="47"/>
    <x v="1"/>
  </r>
  <r>
    <x v="34"/>
    <x v="1"/>
  </r>
  <r>
    <x v="26"/>
    <x v="1"/>
  </r>
  <r>
    <x v="236"/>
    <x v="0"/>
  </r>
  <r>
    <x v="145"/>
    <x v="0"/>
  </r>
  <r>
    <x v="237"/>
    <x v="0"/>
  </r>
  <r>
    <x v="207"/>
    <x v="1"/>
  </r>
  <r>
    <x v="115"/>
    <x v="1"/>
  </r>
  <r>
    <x v="106"/>
    <x v="1"/>
  </r>
  <r>
    <x v="29"/>
    <x v="1"/>
  </r>
  <r>
    <x v="99"/>
    <x v="1"/>
  </r>
  <r>
    <x v="98"/>
    <x v="1"/>
  </r>
  <r>
    <x v="171"/>
    <x v="0"/>
  </r>
  <r>
    <x v="188"/>
    <x v="1"/>
  </r>
  <r>
    <x v="238"/>
    <x v="1"/>
  </r>
  <r>
    <x v="87"/>
    <x v="1"/>
  </r>
  <r>
    <x v="98"/>
    <x v="0"/>
  </r>
  <r>
    <x v="127"/>
    <x v="1"/>
  </r>
  <r>
    <x v="101"/>
    <x v="0"/>
  </r>
  <r>
    <x v="10"/>
    <x v="0"/>
  </r>
  <r>
    <x v="168"/>
    <x v="0"/>
  </r>
  <r>
    <x v="52"/>
    <x v="0"/>
  </r>
  <r>
    <x v="135"/>
    <x v="1"/>
  </r>
  <r>
    <x v="62"/>
    <x v="0"/>
  </r>
  <r>
    <x v="163"/>
    <x v="0"/>
  </r>
  <r>
    <x v="40"/>
    <x v="1"/>
  </r>
  <r>
    <x v="136"/>
    <x v="1"/>
  </r>
  <r>
    <x v="0"/>
    <x v="1"/>
  </r>
  <r>
    <x v="60"/>
    <x v="1"/>
  </r>
  <r>
    <x v="140"/>
    <x v="1"/>
  </r>
  <r>
    <x v="239"/>
    <x v="1"/>
  </r>
  <r>
    <x v="240"/>
    <x v="1"/>
  </r>
  <r>
    <x v="136"/>
    <x v="0"/>
  </r>
  <r>
    <x v="32"/>
    <x v="0"/>
  </r>
  <r>
    <x v="7"/>
    <x v="1"/>
  </r>
  <r>
    <x v="30"/>
    <x v="0"/>
  </r>
  <r>
    <x v="50"/>
    <x v="1"/>
  </r>
  <r>
    <x v="50"/>
    <x v="1"/>
  </r>
  <r>
    <x v="241"/>
    <x v="0"/>
  </r>
  <r>
    <x v="242"/>
    <x v="1"/>
  </r>
  <r>
    <x v="175"/>
    <x v="0"/>
  </r>
  <r>
    <x v="9"/>
    <x v="1"/>
  </r>
  <r>
    <x v="36"/>
    <x v="1"/>
  </r>
  <r>
    <x v="185"/>
    <x v="1"/>
  </r>
  <r>
    <x v="237"/>
    <x v="1"/>
  </r>
  <r>
    <x v="243"/>
    <x v="1"/>
  </r>
  <r>
    <x v="216"/>
    <x v="0"/>
  </r>
  <r>
    <x v="75"/>
    <x v="1"/>
  </r>
  <r>
    <x v="220"/>
    <x v="0"/>
  </r>
  <r>
    <x v="48"/>
    <x v="1"/>
  </r>
  <r>
    <x v="78"/>
    <x v="0"/>
  </r>
  <r>
    <x v="183"/>
    <x v="1"/>
  </r>
  <r>
    <x v="131"/>
    <x v="0"/>
  </r>
  <r>
    <x v="119"/>
    <x v="0"/>
  </r>
  <r>
    <x v="59"/>
    <x v="1"/>
  </r>
  <r>
    <x v="102"/>
    <x v="1"/>
  </r>
  <r>
    <x v="244"/>
    <x v="1"/>
  </r>
  <r>
    <x v="128"/>
    <x v="1"/>
  </r>
  <r>
    <x v="34"/>
    <x v="0"/>
  </r>
  <r>
    <x v="153"/>
    <x v="0"/>
  </r>
  <r>
    <x v="78"/>
    <x v="1"/>
  </r>
  <r>
    <x v="121"/>
    <x v="1"/>
  </r>
  <r>
    <x v="22"/>
    <x v="1"/>
  </r>
  <r>
    <x v="9"/>
    <x v="0"/>
  </r>
  <r>
    <x v="191"/>
    <x v="1"/>
  </r>
  <r>
    <x v="61"/>
    <x v="0"/>
  </r>
  <r>
    <x v="11"/>
    <x v="0"/>
  </r>
  <r>
    <x v="95"/>
    <x v="1"/>
  </r>
  <r>
    <x v="17"/>
    <x v="1"/>
  </r>
  <r>
    <x v="245"/>
    <x v="0"/>
  </r>
  <r>
    <x v="207"/>
    <x v="1"/>
  </r>
  <r>
    <x v="91"/>
    <x v="1"/>
  </r>
  <r>
    <x v="83"/>
    <x v="0"/>
  </r>
  <r>
    <x v="106"/>
    <x v="0"/>
  </r>
  <r>
    <x v="185"/>
    <x v="1"/>
  </r>
  <r>
    <x v="140"/>
    <x v="1"/>
  </r>
  <r>
    <x v="240"/>
    <x v="0"/>
  </r>
  <r>
    <x v="74"/>
    <x v="1"/>
  </r>
  <r>
    <x v="182"/>
    <x v="1"/>
  </r>
  <r>
    <x v="74"/>
    <x v="0"/>
  </r>
  <r>
    <x v="48"/>
    <x v="1"/>
  </r>
  <r>
    <x v="61"/>
    <x v="1"/>
  </r>
  <r>
    <x v="26"/>
    <x v="1"/>
  </r>
  <r>
    <x v="173"/>
    <x v="1"/>
  </r>
  <r>
    <x v="77"/>
    <x v="1"/>
  </r>
  <r>
    <x v="134"/>
    <x v="1"/>
  </r>
  <r>
    <x v="13"/>
    <x v="1"/>
  </r>
  <r>
    <x v="121"/>
    <x v="0"/>
  </r>
  <r>
    <x v="121"/>
    <x v="0"/>
  </r>
  <r>
    <x v="244"/>
    <x v="0"/>
  </r>
  <r>
    <x v="23"/>
    <x v="1"/>
  </r>
  <r>
    <x v="2"/>
    <x v="1"/>
  </r>
  <r>
    <x v="21"/>
    <x v="1"/>
  </r>
  <r>
    <x v="44"/>
    <x v="1"/>
  </r>
  <r>
    <x v="69"/>
    <x v="1"/>
  </r>
  <r>
    <x v="24"/>
    <x v="1"/>
  </r>
  <r>
    <x v="109"/>
    <x v="0"/>
  </r>
  <r>
    <x v="220"/>
    <x v="0"/>
  </r>
  <r>
    <x v="107"/>
    <x v="1"/>
  </r>
  <r>
    <x v="229"/>
    <x v="1"/>
  </r>
  <r>
    <x v="123"/>
    <x v="0"/>
  </r>
  <r>
    <x v="112"/>
    <x v="1"/>
  </r>
  <r>
    <x v="15"/>
    <x v="1"/>
  </r>
  <r>
    <x v="246"/>
    <x v="0"/>
  </r>
  <r>
    <x v="247"/>
    <x v="1"/>
  </r>
  <r>
    <x v="228"/>
    <x v="0"/>
  </r>
  <r>
    <x v="133"/>
    <x v="0"/>
  </r>
  <r>
    <x v="95"/>
    <x v="0"/>
  </r>
  <r>
    <x v="87"/>
    <x v="1"/>
  </r>
  <r>
    <x v="170"/>
    <x v="1"/>
  </r>
  <r>
    <x v="18"/>
    <x v="0"/>
  </r>
  <r>
    <x v="77"/>
    <x v="0"/>
  </r>
  <r>
    <x v="193"/>
    <x v="0"/>
  </r>
  <r>
    <x v="69"/>
    <x v="1"/>
  </r>
  <r>
    <x v="160"/>
    <x v="0"/>
  </r>
  <r>
    <x v="139"/>
    <x v="1"/>
  </r>
  <r>
    <x v="140"/>
    <x v="0"/>
  </r>
  <r>
    <x v="121"/>
    <x v="1"/>
  </r>
  <r>
    <x v="151"/>
    <x v="0"/>
  </r>
  <r>
    <x v="89"/>
    <x v="1"/>
  </r>
  <r>
    <x v="37"/>
    <x v="1"/>
  </r>
  <r>
    <x v="187"/>
    <x v="1"/>
  </r>
  <r>
    <x v="180"/>
    <x v="1"/>
  </r>
  <r>
    <x v="13"/>
    <x v="0"/>
  </r>
  <r>
    <x v="13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0"/>
    <x v="1"/>
  </r>
  <r>
    <x v="0"/>
    <x v="0"/>
  </r>
  <r>
    <x v="1"/>
    <x v="1"/>
  </r>
  <r>
    <x v="2"/>
    <x v="0"/>
  </r>
  <r>
    <x v="0"/>
    <x v="1"/>
  </r>
  <r>
    <x v="3"/>
    <x v="0"/>
  </r>
  <r>
    <x v="0"/>
    <x v="1"/>
  </r>
  <r>
    <x v="4"/>
    <x v="0"/>
  </r>
  <r>
    <x v="0"/>
    <x v="0"/>
  </r>
  <r>
    <x v="0"/>
    <x v="1"/>
  </r>
  <r>
    <x v="0"/>
    <x v="0"/>
  </r>
  <r>
    <x v="0"/>
    <x v="1"/>
  </r>
  <r>
    <x v="5"/>
    <x v="0"/>
  </r>
  <r>
    <x v="6"/>
    <x v="0"/>
  </r>
  <r>
    <x v="0"/>
    <x v="0"/>
  </r>
  <r>
    <x v="7"/>
    <x v="0"/>
  </r>
  <r>
    <x v="0"/>
    <x v="0"/>
  </r>
  <r>
    <x v="8"/>
    <x v="1"/>
  </r>
  <r>
    <x v="9"/>
    <x v="0"/>
  </r>
  <r>
    <x v="10"/>
    <x v="1"/>
  </r>
  <r>
    <x v="0"/>
    <x v="1"/>
  </r>
  <r>
    <x v="0"/>
    <x v="0"/>
  </r>
  <r>
    <x v="0"/>
    <x v="0"/>
  </r>
  <r>
    <x v="11"/>
    <x v="0"/>
  </r>
  <r>
    <x v="12"/>
    <x v="0"/>
  </r>
  <r>
    <x v="0"/>
    <x v="0"/>
  </r>
  <r>
    <x v="13"/>
    <x v="1"/>
  </r>
  <r>
    <x v="14"/>
    <x v="1"/>
  </r>
  <r>
    <x v="0"/>
    <x v="1"/>
  </r>
  <r>
    <x v="0"/>
    <x v="1"/>
  </r>
  <r>
    <x v="15"/>
    <x v="0"/>
  </r>
  <r>
    <x v="16"/>
    <x v="1"/>
  </r>
  <r>
    <x v="0"/>
    <x v="1"/>
  </r>
  <r>
    <x v="0"/>
    <x v="1"/>
  </r>
  <r>
    <x v="17"/>
    <x v="1"/>
  </r>
  <r>
    <x v="0"/>
    <x v="1"/>
  </r>
  <r>
    <x v="0"/>
    <x v="0"/>
  </r>
  <r>
    <x v="0"/>
    <x v="0"/>
  </r>
  <r>
    <x v="18"/>
    <x v="0"/>
  </r>
  <r>
    <x v="19"/>
    <x v="1"/>
  </r>
  <r>
    <x v="0"/>
    <x v="1"/>
  </r>
  <r>
    <x v="0"/>
    <x v="1"/>
  </r>
  <r>
    <x v="2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21"/>
    <x v="1"/>
  </r>
  <r>
    <x v="22"/>
    <x v="1"/>
  </r>
  <r>
    <x v="23"/>
    <x v="1"/>
  </r>
  <r>
    <x v="24"/>
    <x v="0"/>
  </r>
  <r>
    <x v="25"/>
    <x v="1"/>
  </r>
  <r>
    <x v="0"/>
    <x v="1"/>
  </r>
  <r>
    <x v="26"/>
    <x v="0"/>
  </r>
  <r>
    <x v="14"/>
    <x v="1"/>
  </r>
  <r>
    <x v="0"/>
    <x v="1"/>
  </r>
  <r>
    <x v="27"/>
    <x v="1"/>
  </r>
  <r>
    <x v="0"/>
    <x v="1"/>
  </r>
  <r>
    <x v="0"/>
    <x v="0"/>
  </r>
  <r>
    <x v="0"/>
    <x v="1"/>
  </r>
  <r>
    <x v="28"/>
    <x v="1"/>
  </r>
  <r>
    <x v="0"/>
    <x v="0"/>
  </r>
  <r>
    <x v="0"/>
    <x v="1"/>
  </r>
  <r>
    <x v="0"/>
    <x v="0"/>
  </r>
  <r>
    <x v="0"/>
    <x v="1"/>
  </r>
  <r>
    <x v="29"/>
    <x v="1"/>
  </r>
  <r>
    <x v="30"/>
    <x v="1"/>
  </r>
  <r>
    <x v="31"/>
    <x v="0"/>
  </r>
  <r>
    <x v="13"/>
    <x v="1"/>
  </r>
  <r>
    <x v="0"/>
    <x v="0"/>
  </r>
  <r>
    <x v="32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33"/>
    <x v="1"/>
  </r>
  <r>
    <x v="0"/>
    <x v="1"/>
  </r>
  <r>
    <x v="0"/>
    <x v="0"/>
  </r>
  <r>
    <x v="34"/>
    <x v="1"/>
  </r>
  <r>
    <x v="0"/>
    <x v="1"/>
  </r>
  <r>
    <x v="33"/>
    <x v="1"/>
  </r>
  <r>
    <x v="14"/>
    <x v="0"/>
  </r>
  <r>
    <x v="0"/>
    <x v="1"/>
  </r>
  <r>
    <x v="0"/>
    <x v="1"/>
  </r>
  <r>
    <x v="35"/>
    <x v="1"/>
  </r>
  <r>
    <x v="36"/>
    <x v="1"/>
  </r>
  <r>
    <x v="0"/>
    <x v="0"/>
  </r>
  <r>
    <x v="37"/>
    <x v="1"/>
  </r>
  <r>
    <x v="38"/>
    <x v="1"/>
  </r>
  <r>
    <x v="0"/>
    <x v="1"/>
  </r>
  <r>
    <x v="39"/>
    <x v="1"/>
  </r>
  <r>
    <x v="37"/>
    <x v="1"/>
  </r>
  <r>
    <x v="40"/>
    <x v="0"/>
  </r>
  <r>
    <x v="0"/>
    <x v="0"/>
  </r>
  <r>
    <x v="0"/>
    <x v="1"/>
  </r>
  <r>
    <x v="0"/>
    <x v="1"/>
  </r>
  <r>
    <x v="41"/>
    <x v="1"/>
  </r>
  <r>
    <x v="0"/>
    <x v="1"/>
  </r>
  <r>
    <x v="42"/>
    <x v="1"/>
  </r>
  <r>
    <x v="0"/>
    <x v="1"/>
  </r>
  <r>
    <x v="13"/>
    <x v="1"/>
  </r>
  <r>
    <x v="43"/>
    <x v="1"/>
  </r>
  <r>
    <x v="22"/>
    <x v="0"/>
  </r>
  <r>
    <x v="44"/>
    <x v="0"/>
  </r>
  <r>
    <x v="45"/>
    <x v="0"/>
  </r>
  <r>
    <x v="46"/>
    <x v="1"/>
  </r>
  <r>
    <x v="0"/>
    <x v="1"/>
  </r>
  <r>
    <x v="6"/>
    <x v="0"/>
  </r>
  <r>
    <x v="0"/>
    <x v="0"/>
  </r>
  <r>
    <x v="0"/>
    <x v="0"/>
  </r>
  <r>
    <x v="0"/>
    <x v="1"/>
  </r>
  <r>
    <x v="0"/>
    <x v="1"/>
  </r>
  <r>
    <x v="47"/>
    <x v="1"/>
  </r>
  <r>
    <x v="30"/>
    <x v="0"/>
  </r>
  <r>
    <x v="0"/>
    <x v="1"/>
  </r>
  <r>
    <x v="30"/>
    <x v="1"/>
  </r>
  <r>
    <x v="0"/>
    <x v="1"/>
  </r>
  <r>
    <x v="0"/>
    <x v="0"/>
  </r>
  <r>
    <x v="48"/>
    <x v="0"/>
  </r>
  <r>
    <x v="44"/>
    <x v="1"/>
  </r>
  <r>
    <x v="1"/>
    <x v="1"/>
  </r>
  <r>
    <x v="49"/>
    <x v="0"/>
  </r>
  <r>
    <x v="0"/>
    <x v="0"/>
  </r>
  <r>
    <x v="2"/>
    <x v="0"/>
  </r>
  <r>
    <x v="0"/>
    <x v="0"/>
  </r>
  <r>
    <x v="50"/>
    <x v="0"/>
  </r>
  <r>
    <x v="0"/>
    <x v="1"/>
  </r>
  <r>
    <x v="51"/>
    <x v="1"/>
  </r>
  <r>
    <x v="13"/>
    <x v="1"/>
  </r>
  <r>
    <x v="52"/>
    <x v="1"/>
  </r>
  <r>
    <x v="53"/>
    <x v="1"/>
  </r>
  <r>
    <x v="0"/>
    <x v="1"/>
  </r>
  <r>
    <x v="54"/>
    <x v="1"/>
  </r>
  <r>
    <x v="0"/>
    <x v="1"/>
  </r>
  <r>
    <x v="0"/>
    <x v="1"/>
  </r>
  <r>
    <x v="55"/>
    <x v="1"/>
  </r>
  <r>
    <x v="0"/>
    <x v="0"/>
  </r>
  <r>
    <x v="56"/>
    <x v="1"/>
  </r>
  <r>
    <x v="0"/>
    <x v="1"/>
  </r>
  <r>
    <x v="0"/>
    <x v="1"/>
  </r>
  <r>
    <x v="57"/>
    <x v="1"/>
  </r>
  <r>
    <x v="0"/>
    <x v="1"/>
  </r>
  <r>
    <x v="0"/>
    <x v="1"/>
  </r>
  <r>
    <x v="58"/>
    <x v="1"/>
  </r>
  <r>
    <x v="0"/>
    <x v="1"/>
  </r>
  <r>
    <x v="59"/>
    <x v="0"/>
  </r>
  <r>
    <x v="60"/>
    <x v="1"/>
  </r>
  <r>
    <x v="0"/>
    <x v="0"/>
  </r>
  <r>
    <x v="0"/>
    <x v="0"/>
  </r>
  <r>
    <x v="1"/>
    <x v="1"/>
  </r>
  <r>
    <x v="44"/>
    <x v="1"/>
  </r>
  <r>
    <x v="61"/>
    <x v="1"/>
  </r>
  <r>
    <x v="62"/>
    <x v="0"/>
  </r>
  <r>
    <x v="0"/>
    <x v="1"/>
  </r>
  <r>
    <x v="63"/>
    <x v="1"/>
  </r>
  <r>
    <x v="64"/>
    <x v="1"/>
  </r>
  <r>
    <x v="0"/>
    <x v="1"/>
  </r>
  <r>
    <x v="0"/>
    <x v="0"/>
  </r>
  <r>
    <x v="65"/>
    <x v="0"/>
  </r>
  <r>
    <x v="0"/>
    <x v="1"/>
  </r>
  <r>
    <x v="0"/>
    <x v="1"/>
  </r>
  <r>
    <x v="0"/>
    <x v="1"/>
  </r>
  <r>
    <x v="66"/>
    <x v="1"/>
  </r>
  <r>
    <x v="0"/>
    <x v="0"/>
  </r>
  <r>
    <x v="67"/>
    <x v="0"/>
  </r>
  <r>
    <x v="0"/>
    <x v="1"/>
  </r>
  <r>
    <x v="36"/>
    <x v="1"/>
  </r>
  <r>
    <x v="68"/>
    <x v="1"/>
  </r>
  <r>
    <x v="67"/>
    <x v="0"/>
  </r>
  <r>
    <x v="0"/>
    <x v="1"/>
  </r>
  <r>
    <x v="67"/>
    <x v="0"/>
  </r>
  <r>
    <x v="0"/>
    <x v="1"/>
  </r>
  <r>
    <x v="0"/>
    <x v="0"/>
  </r>
  <r>
    <x v="0"/>
    <x v="1"/>
  </r>
  <r>
    <x v="53"/>
    <x v="1"/>
  </r>
  <r>
    <x v="23"/>
    <x v="1"/>
  </r>
  <r>
    <x v="0"/>
    <x v="1"/>
  </r>
  <r>
    <x v="0"/>
    <x v="1"/>
  </r>
  <r>
    <x v="0"/>
    <x v="0"/>
  </r>
  <r>
    <x v="45"/>
    <x v="0"/>
  </r>
  <r>
    <x v="69"/>
    <x v="0"/>
  </r>
  <r>
    <x v="62"/>
    <x v="0"/>
  </r>
  <r>
    <x v="70"/>
    <x v="0"/>
  </r>
  <r>
    <x v="0"/>
    <x v="1"/>
  </r>
  <r>
    <x v="1"/>
    <x v="1"/>
  </r>
  <r>
    <x v="0"/>
    <x v="0"/>
  </r>
  <r>
    <x v="0"/>
    <x v="0"/>
  </r>
  <r>
    <x v="0"/>
    <x v="1"/>
  </r>
  <r>
    <x v="71"/>
    <x v="0"/>
  </r>
  <r>
    <x v="0"/>
    <x v="1"/>
  </r>
  <r>
    <x v="36"/>
    <x v="0"/>
  </r>
  <r>
    <x v="48"/>
    <x v="0"/>
  </r>
  <r>
    <x v="72"/>
    <x v="0"/>
  </r>
  <r>
    <x v="0"/>
    <x v="1"/>
  </r>
  <r>
    <x v="0"/>
    <x v="1"/>
  </r>
  <r>
    <x v="0"/>
    <x v="1"/>
  </r>
  <r>
    <x v="73"/>
    <x v="1"/>
  </r>
  <r>
    <x v="74"/>
    <x v="1"/>
  </r>
  <r>
    <x v="0"/>
    <x v="1"/>
  </r>
  <r>
    <x v="75"/>
    <x v="0"/>
  </r>
  <r>
    <x v="0"/>
    <x v="0"/>
  </r>
  <r>
    <x v="76"/>
    <x v="1"/>
  </r>
  <r>
    <x v="0"/>
    <x v="0"/>
  </r>
  <r>
    <x v="0"/>
    <x v="1"/>
  </r>
  <r>
    <x v="0"/>
    <x v="1"/>
  </r>
  <r>
    <x v="0"/>
    <x v="1"/>
  </r>
  <r>
    <x v="67"/>
    <x v="0"/>
  </r>
  <r>
    <x v="6"/>
    <x v="0"/>
  </r>
  <r>
    <x v="77"/>
    <x v="0"/>
  </r>
  <r>
    <x v="78"/>
    <x v="0"/>
  </r>
  <r>
    <x v="79"/>
    <x v="1"/>
  </r>
  <r>
    <x v="0"/>
    <x v="0"/>
  </r>
  <r>
    <x v="0"/>
    <x v="0"/>
  </r>
  <r>
    <x v="80"/>
    <x v="0"/>
  </r>
  <r>
    <x v="0"/>
    <x v="0"/>
  </r>
  <r>
    <x v="0"/>
    <x v="1"/>
  </r>
  <r>
    <x v="74"/>
    <x v="1"/>
  </r>
  <r>
    <x v="81"/>
    <x v="1"/>
  </r>
  <r>
    <x v="82"/>
    <x v="1"/>
  </r>
  <r>
    <x v="0"/>
    <x v="1"/>
  </r>
  <r>
    <x v="0"/>
    <x v="0"/>
  </r>
  <r>
    <x v="83"/>
    <x v="1"/>
  </r>
  <r>
    <x v="61"/>
    <x v="1"/>
  </r>
  <r>
    <x v="0"/>
    <x v="0"/>
  </r>
  <r>
    <x v="84"/>
    <x v="0"/>
  </r>
  <r>
    <x v="46"/>
    <x v="1"/>
  </r>
  <r>
    <x v="0"/>
    <x v="1"/>
  </r>
  <r>
    <x v="85"/>
    <x v="1"/>
  </r>
  <r>
    <x v="0"/>
    <x v="0"/>
  </r>
  <r>
    <x v="17"/>
    <x v="0"/>
  </r>
  <r>
    <x v="0"/>
    <x v="0"/>
  </r>
  <r>
    <x v="0"/>
    <x v="0"/>
  </r>
  <r>
    <x v="0"/>
    <x v="1"/>
  </r>
  <r>
    <x v="0"/>
    <x v="1"/>
  </r>
  <r>
    <x v="3"/>
    <x v="1"/>
  </r>
  <r>
    <x v="0"/>
    <x v="0"/>
  </r>
  <r>
    <x v="35"/>
    <x v="0"/>
  </r>
  <r>
    <x v="86"/>
    <x v="1"/>
  </r>
  <r>
    <x v="0"/>
    <x v="0"/>
  </r>
  <r>
    <x v="0"/>
    <x v="1"/>
  </r>
  <r>
    <x v="87"/>
    <x v="1"/>
  </r>
  <r>
    <x v="88"/>
    <x v="1"/>
  </r>
  <r>
    <x v="0"/>
    <x v="1"/>
  </r>
  <r>
    <x v="0"/>
    <x v="1"/>
  </r>
  <r>
    <x v="0"/>
    <x v="1"/>
  </r>
  <r>
    <x v="68"/>
    <x v="1"/>
  </r>
  <r>
    <x v="0"/>
    <x v="1"/>
  </r>
  <r>
    <x v="89"/>
    <x v="0"/>
  </r>
  <r>
    <x v="0"/>
    <x v="0"/>
  </r>
  <r>
    <x v="0"/>
    <x v="1"/>
  </r>
  <r>
    <x v="0"/>
    <x v="1"/>
  </r>
  <r>
    <x v="90"/>
    <x v="1"/>
  </r>
  <r>
    <x v="91"/>
    <x v="0"/>
  </r>
  <r>
    <x v="67"/>
    <x v="1"/>
  </r>
  <r>
    <x v="0"/>
    <x v="0"/>
  </r>
  <r>
    <x v="0"/>
    <x v="1"/>
  </r>
  <r>
    <x v="0"/>
    <x v="1"/>
  </r>
  <r>
    <x v="0"/>
    <x v="0"/>
  </r>
  <r>
    <x v="92"/>
    <x v="1"/>
  </r>
  <r>
    <x v="0"/>
    <x v="0"/>
  </r>
  <r>
    <x v="0"/>
    <x v="1"/>
  </r>
  <r>
    <x v="0"/>
    <x v="1"/>
  </r>
  <r>
    <x v="0"/>
    <x v="0"/>
  </r>
  <r>
    <x v="0"/>
    <x v="0"/>
  </r>
  <r>
    <x v="81"/>
    <x v="1"/>
  </r>
  <r>
    <x v="0"/>
    <x v="1"/>
  </r>
  <r>
    <x v="85"/>
    <x v="1"/>
  </r>
  <r>
    <x v="0"/>
    <x v="1"/>
  </r>
  <r>
    <x v="93"/>
    <x v="1"/>
  </r>
  <r>
    <x v="0"/>
    <x v="0"/>
  </r>
  <r>
    <x v="94"/>
    <x v="1"/>
  </r>
  <r>
    <x v="0"/>
    <x v="1"/>
  </r>
  <r>
    <x v="95"/>
    <x v="1"/>
  </r>
  <r>
    <x v="0"/>
    <x v="0"/>
  </r>
  <r>
    <x v="96"/>
    <x v="1"/>
  </r>
  <r>
    <x v="59"/>
    <x v="1"/>
  </r>
  <r>
    <x v="0"/>
    <x v="0"/>
  </r>
  <r>
    <x v="0"/>
    <x v="0"/>
  </r>
  <r>
    <x v="44"/>
    <x v="1"/>
  </r>
  <r>
    <x v="97"/>
    <x v="1"/>
  </r>
  <r>
    <x v="40"/>
    <x v="0"/>
  </r>
  <r>
    <x v="51"/>
    <x v="1"/>
  </r>
  <r>
    <x v="98"/>
    <x v="1"/>
  </r>
  <r>
    <x v="41"/>
    <x v="1"/>
  </r>
  <r>
    <x v="99"/>
    <x v="0"/>
  </r>
  <r>
    <x v="100"/>
    <x v="0"/>
  </r>
  <r>
    <x v="86"/>
    <x v="0"/>
  </r>
  <r>
    <x v="0"/>
    <x v="1"/>
  </r>
  <r>
    <x v="79"/>
    <x v="1"/>
  </r>
  <r>
    <x v="101"/>
    <x v="0"/>
  </r>
  <r>
    <x v="102"/>
    <x v="1"/>
  </r>
  <r>
    <x v="103"/>
    <x v="0"/>
  </r>
  <r>
    <x v="0"/>
    <x v="1"/>
  </r>
  <r>
    <x v="0"/>
    <x v="0"/>
  </r>
  <r>
    <x v="44"/>
    <x v="0"/>
  </r>
  <r>
    <x v="104"/>
    <x v="1"/>
  </r>
  <r>
    <x v="0"/>
    <x v="0"/>
  </r>
  <r>
    <x v="0"/>
    <x v="1"/>
  </r>
  <r>
    <x v="63"/>
    <x v="1"/>
  </r>
  <r>
    <x v="105"/>
    <x v="0"/>
  </r>
  <r>
    <x v="106"/>
    <x v="1"/>
  </r>
  <r>
    <x v="107"/>
    <x v="0"/>
  </r>
  <r>
    <x v="108"/>
    <x v="0"/>
  </r>
  <r>
    <x v="0"/>
    <x v="1"/>
  </r>
  <r>
    <x v="106"/>
    <x v="1"/>
  </r>
  <r>
    <x v="9"/>
    <x v="0"/>
  </r>
  <r>
    <x v="109"/>
    <x v="1"/>
  </r>
  <r>
    <x v="0"/>
    <x v="0"/>
  </r>
  <r>
    <x v="1"/>
    <x v="1"/>
  </r>
  <r>
    <x v="37"/>
    <x v="1"/>
  </r>
  <r>
    <x v="0"/>
    <x v="0"/>
  </r>
  <r>
    <x v="13"/>
    <x v="1"/>
  </r>
  <r>
    <x v="0"/>
    <x v="0"/>
  </r>
  <r>
    <x v="110"/>
    <x v="1"/>
  </r>
  <r>
    <x v="0"/>
    <x v="0"/>
  </r>
  <r>
    <x v="0"/>
    <x v="0"/>
  </r>
  <r>
    <x v="111"/>
    <x v="0"/>
  </r>
  <r>
    <x v="0"/>
    <x v="1"/>
  </r>
  <r>
    <x v="2"/>
    <x v="1"/>
  </r>
  <r>
    <x v="65"/>
    <x v="0"/>
  </r>
  <r>
    <x v="0"/>
    <x v="1"/>
  </r>
  <r>
    <x v="79"/>
    <x v="0"/>
  </r>
  <r>
    <x v="112"/>
    <x v="1"/>
  </r>
  <r>
    <x v="0"/>
    <x v="1"/>
  </r>
  <r>
    <x v="113"/>
    <x v="1"/>
  </r>
  <r>
    <x v="0"/>
    <x v="0"/>
  </r>
  <r>
    <x v="0"/>
    <x v="1"/>
  </r>
  <r>
    <x v="69"/>
    <x v="1"/>
  </r>
  <r>
    <x v="114"/>
    <x v="1"/>
  </r>
  <r>
    <x v="0"/>
    <x v="1"/>
  </r>
  <r>
    <x v="0"/>
    <x v="0"/>
  </r>
  <r>
    <x v="115"/>
    <x v="0"/>
  </r>
  <r>
    <x v="0"/>
    <x v="0"/>
  </r>
  <r>
    <x v="63"/>
    <x v="1"/>
  </r>
  <r>
    <x v="116"/>
    <x v="1"/>
  </r>
  <r>
    <x v="0"/>
    <x v="1"/>
  </r>
  <r>
    <x v="0"/>
    <x v="1"/>
  </r>
  <r>
    <x v="0"/>
    <x v="1"/>
  </r>
  <r>
    <x v="117"/>
    <x v="1"/>
  </r>
  <r>
    <x v="8"/>
    <x v="1"/>
  </r>
  <r>
    <x v="0"/>
    <x v="1"/>
  </r>
  <r>
    <x v="99"/>
    <x v="1"/>
  </r>
  <r>
    <x v="0"/>
    <x v="0"/>
  </r>
  <r>
    <x v="0"/>
    <x v="1"/>
  </r>
  <r>
    <x v="0"/>
    <x v="1"/>
  </r>
  <r>
    <x v="0"/>
    <x v="1"/>
  </r>
  <r>
    <x v="118"/>
    <x v="1"/>
  </r>
  <r>
    <x v="0"/>
    <x v="1"/>
  </r>
  <r>
    <x v="0"/>
    <x v="0"/>
  </r>
  <r>
    <x v="119"/>
    <x v="0"/>
  </r>
  <r>
    <x v="0"/>
    <x v="0"/>
  </r>
  <r>
    <x v="16"/>
    <x v="1"/>
  </r>
  <r>
    <x v="120"/>
    <x v="0"/>
  </r>
  <r>
    <x v="54"/>
    <x v="0"/>
  </r>
  <r>
    <x v="0"/>
    <x v="1"/>
  </r>
  <r>
    <x v="0"/>
    <x v="1"/>
  </r>
  <r>
    <x v="0"/>
    <x v="0"/>
  </r>
  <r>
    <x v="121"/>
    <x v="1"/>
  </r>
  <r>
    <x v="8"/>
    <x v="1"/>
  </r>
  <r>
    <x v="0"/>
    <x v="0"/>
  </r>
  <r>
    <x v="0"/>
    <x v="1"/>
  </r>
  <r>
    <x v="122"/>
    <x v="1"/>
  </r>
  <r>
    <x v="13"/>
    <x v="0"/>
  </r>
  <r>
    <x v="123"/>
    <x v="0"/>
  </r>
  <r>
    <x v="124"/>
    <x v="1"/>
  </r>
  <r>
    <x v="122"/>
    <x v="1"/>
  </r>
  <r>
    <x v="1"/>
    <x v="1"/>
  </r>
  <r>
    <x v="125"/>
    <x v="1"/>
  </r>
  <r>
    <x v="54"/>
    <x v="0"/>
  </r>
  <r>
    <x v="126"/>
    <x v="1"/>
  </r>
  <r>
    <x v="98"/>
    <x v="1"/>
  </r>
  <r>
    <x v="0"/>
    <x v="0"/>
  </r>
  <r>
    <x v="127"/>
    <x v="1"/>
  </r>
  <r>
    <x v="21"/>
    <x v="1"/>
  </r>
  <r>
    <x v="0"/>
    <x v="1"/>
  </r>
  <r>
    <x v="100"/>
    <x v="1"/>
  </r>
  <r>
    <x v="128"/>
    <x v="1"/>
  </r>
  <r>
    <x v="14"/>
    <x v="1"/>
  </r>
  <r>
    <x v="52"/>
    <x v="1"/>
  </r>
  <r>
    <x v="0"/>
    <x v="0"/>
  </r>
  <r>
    <x v="0"/>
    <x v="0"/>
  </r>
  <r>
    <x v="64"/>
    <x v="0"/>
  </r>
  <r>
    <x v="129"/>
    <x v="1"/>
  </r>
  <r>
    <x v="130"/>
    <x v="1"/>
  </r>
  <r>
    <x v="0"/>
    <x v="0"/>
  </r>
  <r>
    <x v="131"/>
    <x v="1"/>
  </r>
  <r>
    <x v="76"/>
    <x v="1"/>
  </r>
  <r>
    <x v="0"/>
    <x v="0"/>
  </r>
  <r>
    <x v="132"/>
    <x v="1"/>
  </r>
  <r>
    <x v="12"/>
    <x v="1"/>
  </r>
  <r>
    <x v="0"/>
    <x v="0"/>
  </r>
  <r>
    <x v="0"/>
    <x v="1"/>
  </r>
  <r>
    <x v="0"/>
    <x v="0"/>
  </r>
  <r>
    <x v="0"/>
    <x v="0"/>
  </r>
  <r>
    <x v="0"/>
    <x v="1"/>
  </r>
  <r>
    <x v="3"/>
    <x v="0"/>
  </r>
  <r>
    <x v="0"/>
    <x v="1"/>
  </r>
  <r>
    <x v="0"/>
    <x v="0"/>
  </r>
  <r>
    <x v="133"/>
    <x v="1"/>
  </r>
  <r>
    <x v="0"/>
    <x v="0"/>
  </r>
  <r>
    <x v="0"/>
    <x v="1"/>
  </r>
  <r>
    <x v="0"/>
    <x v="0"/>
  </r>
  <r>
    <x v="134"/>
    <x v="0"/>
  </r>
  <r>
    <x v="0"/>
    <x v="1"/>
  </r>
  <r>
    <x v="35"/>
    <x v="1"/>
  </r>
  <r>
    <x v="135"/>
    <x v="1"/>
  </r>
  <r>
    <x v="136"/>
    <x v="1"/>
  </r>
  <r>
    <x v="119"/>
    <x v="0"/>
  </r>
  <r>
    <x v="137"/>
    <x v="0"/>
  </r>
  <r>
    <x v="0"/>
    <x v="1"/>
  </r>
  <r>
    <x v="0"/>
    <x v="0"/>
  </r>
  <r>
    <x v="0"/>
    <x v="1"/>
  </r>
  <r>
    <x v="12"/>
    <x v="0"/>
  </r>
  <r>
    <x v="138"/>
    <x v="1"/>
  </r>
  <r>
    <x v="39"/>
    <x v="1"/>
  </r>
  <r>
    <x v="66"/>
    <x v="1"/>
  </r>
  <r>
    <x v="0"/>
    <x v="1"/>
  </r>
  <r>
    <x v="71"/>
    <x v="0"/>
  </r>
  <r>
    <x v="139"/>
    <x v="0"/>
  </r>
  <r>
    <x v="0"/>
    <x v="1"/>
  </r>
  <r>
    <x v="107"/>
    <x v="0"/>
  </r>
  <r>
    <x v="49"/>
    <x v="1"/>
  </r>
  <r>
    <x v="107"/>
    <x v="0"/>
  </r>
  <r>
    <x v="0"/>
    <x v="1"/>
  </r>
  <r>
    <x v="109"/>
    <x v="1"/>
  </r>
  <r>
    <x v="14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52"/>
    <x v="1"/>
  </r>
  <r>
    <x v="79"/>
    <x v="1"/>
  </r>
  <r>
    <x v="0"/>
    <x v="0"/>
  </r>
  <r>
    <x v="0"/>
    <x v="0"/>
  </r>
  <r>
    <x v="141"/>
    <x v="0"/>
  </r>
  <r>
    <x v="19"/>
    <x v="1"/>
  </r>
  <r>
    <x v="53"/>
    <x v="1"/>
  </r>
  <r>
    <x v="37"/>
    <x v="0"/>
  </r>
  <r>
    <x v="55"/>
    <x v="1"/>
  </r>
  <r>
    <x v="142"/>
    <x v="1"/>
  </r>
  <r>
    <x v="0"/>
    <x v="0"/>
  </r>
  <r>
    <x v="71"/>
    <x v="1"/>
  </r>
  <r>
    <x v="0"/>
    <x v="1"/>
  </r>
  <r>
    <x v="63"/>
    <x v="1"/>
  </r>
  <r>
    <x v="0"/>
    <x v="0"/>
  </r>
  <r>
    <x v="0"/>
    <x v="1"/>
  </r>
  <r>
    <x v="33"/>
    <x v="1"/>
  </r>
  <r>
    <x v="143"/>
    <x v="0"/>
  </r>
  <r>
    <x v="140"/>
    <x v="1"/>
  </r>
  <r>
    <x v="81"/>
    <x v="1"/>
  </r>
  <r>
    <x v="0"/>
    <x v="1"/>
  </r>
  <r>
    <x v="51"/>
    <x v="1"/>
  </r>
  <r>
    <x v="0"/>
    <x v="1"/>
  </r>
  <r>
    <x v="0"/>
    <x v="1"/>
  </r>
  <r>
    <x v="63"/>
    <x v="1"/>
  </r>
  <r>
    <x v="22"/>
    <x v="1"/>
  </r>
  <r>
    <x v="30"/>
    <x v="1"/>
  </r>
  <r>
    <x v="0"/>
    <x v="0"/>
  </r>
  <r>
    <x v="13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44"/>
    <x v="0"/>
  </r>
  <r>
    <x v="14"/>
    <x v="1"/>
  </r>
  <r>
    <x v="98"/>
    <x v="1"/>
  </r>
  <r>
    <x v="0"/>
    <x v="1"/>
  </r>
  <r>
    <x v="145"/>
    <x v="0"/>
  </r>
  <r>
    <x v="0"/>
    <x v="1"/>
  </r>
  <r>
    <x v="51"/>
    <x v="1"/>
  </r>
  <r>
    <x v="34"/>
    <x v="1"/>
  </r>
  <r>
    <x v="0"/>
    <x v="0"/>
  </r>
  <r>
    <x v="146"/>
    <x v="0"/>
  </r>
  <r>
    <x v="147"/>
    <x v="1"/>
  </r>
  <r>
    <x v="148"/>
    <x v="1"/>
  </r>
  <r>
    <x v="0"/>
    <x v="1"/>
  </r>
  <r>
    <x v="0"/>
    <x v="1"/>
  </r>
  <r>
    <x v="122"/>
    <x v="1"/>
  </r>
  <r>
    <x v="0"/>
    <x v="1"/>
  </r>
  <r>
    <x v="0"/>
    <x v="1"/>
  </r>
  <r>
    <x v="96"/>
    <x v="0"/>
  </r>
  <r>
    <x v="0"/>
    <x v="1"/>
  </r>
  <r>
    <x v="0"/>
    <x v="1"/>
  </r>
  <r>
    <x v="0"/>
    <x v="1"/>
  </r>
  <r>
    <x v="39"/>
    <x v="1"/>
  </r>
  <r>
    <x v="49"/>
    <x v="0"/>
  </r>
  <r>
    <x v="149"/>
    <x v="1"/>
  </r>
  <r>
    <x v="33"/>
    <x v="1"/>
  </r>
  <r>
    <x v="0"/>
    <x v="1"/>
  </r>
  <r>
    <x v="0"/>
    <x v="0"/>
  </r>
  <r>
    <x v="150"/>
    <x v="1"/>
  </r>
  <r>
    <x v="0"/>
    <x v="1"/>
  </r>
  <r>
    <x v="0"/>
    <x v="1"/>
  </r>
  <r>
    <x v="31"/>
    <x v="0"/>
  </r>
  <r>
    <x v="138"/>
    <x v="1"/>
  </r>
  <r>
    <x v="39"/>
    <x v="1"/>
  </r>
  <r>
    <x v="0"/>
    <x v="1"/>
  </r>
  <r>
    <x v="0"/>
    <x v="0"/>
  </r>
  <r>
    <x v="71"/>
    <x v="1"/>
  </r>
  <r>
    <x v="0"/>
    <x v="1"/>
  </r>
  <r>
    <x v="0"/>
    <x v="1"/>
  </r>
  <r>
    <x v="151"/>
    <x v="1"/>
  </r>
  <r>
    <x v="63"/>
    <x v="0"/>
  </r>
  <r>
    <x v="133"/>
    <x v="0"/>
  </r>
  <r>
    <x v="0"/>
    <x v="1"/>
  </r>
  <r>
    <x v="0"/>
    <x v="1"/>
  </r>
  <r>
    <x v="152"/>
    <x v="1"/>
  </r>
  <r>
    <x v="122"/>
    <x v="1"/>
  </r>
  <r>
    <x v="67"/>
    <x v="1"/>
  </r>
  <r>
    <x v="0"/>
    <x v="1"/>
  </r>
  <r>
    <x v="0"/>
    <x v="0"/>
  </r>
  <r>
    <x v="0"/>
    <x v="1"/>
  </r>
  <r>
    <x v="0"/>
    <x v="1"/>
  </r>
  <r>
    <x v="21"/>
    <x v="1"/>
  </r>
  <r>
    <x v="63"/>
    <x v="1"/>
  </r>
  <r>
    <x v="153"/>
    <x v="1"/>
  </r>
  <r>
    <x v="0"/>
    <x v="1"/>
  </r>
  <r>
    <x v="154"/>
    <x v="1"/>
  </r>
  <r>
    <x v="0"/>
    <x v="1"/>
  </r>
  <r>
    <x v="155"/>
    <x v="1"/>
  </r>
  <r>
    <x v="0"/>
    <x v="1"/>
  </r>
  <r>
    <x v="81"/>
    <x v="1"/>
  </r>
  <r>
    <x v="0"/>
    <x v="0"/>
  </r>
  <r>
    <x v="0"/>
    <x v="1"/>
  </r>
  <r>
    <x v="0"/>
    <x v="1"/>
  </r>
  <r>
    <x v="71"/>
    <x v="1"/>
  </r>
  <r>
    <x v="59"/>
    <x v="0"/>
  </r>
  <r>
    <x v="102"/>
    <x v="0"/>
  </r>
  <r>
    <x v="74"/>
    <x v="0"/>
  </r>
  <r>
    <x v="0"/>
    <x v="0"/>
  </r>
  <r>
    <x v="81"/>
    <x v="1"/>
  </r>
  <r>
    <x v="39"/>
    <x v="1"/>
  </r>
  <r>
    <x v="50"/>
    <x v="0"/>
  </r>
  <r>
    <x v="18"/>
    <x v="0"/>
  </r>
  <r>
    <x v="156"/>
    <x v="1"/>
  </r>
  <r>
    <x v="92"/>
    <x v="1"/>
  </r>
  <r>
    <x v="0"/>
    <x v="1"/>
  </r>
  <r>
    <x v="0"/>
    <x v="1"/>
  </r>
  <r>
    <x v="154"/>
    <x v="1"/>
  </r>
  <r>
    <x v="0"/>
    <x v="1"/>
  </r>
  <r>
    <x v="73"/>
    <x v="1"/>
  </r>
  <r>
    <x v="12"/>
    <x v="1"/>
  </r>
  <r>
    <x v="102"/>
    <x v="1"/>
  </r>
  <r>
    <x v="0"/>
    <x v="1"/>
  </r>
  <r>
    <x v="0"/>
    <x v="1"/>
  </r>
  <r>
    <x v="0"/>
    <x v="1"/>
  </r>
  <r>
    <x v="0"/>
    <x v="1"/>
  </r>
  <r>
    <x v="0"/>
    <x v="0"/>
  </r>
  <r>
    <x v="157"/>
    <x v="0"/>
  </r>
  <r>
    <x v="158"/>
    <x v="1"/>
  </r>
  <r>
    <x v="16"/>
    <x v="1"/>
  </r>
  <r>
    <x v="0"/>
    <x v="1"/>
  </r>
  <r>
    <x v="3"/>
    <x v="1"/>
  </r>
  <r>
    <x v="43"/>
    <x v="1"/>
  </r>
  <r>
    <x v="159"/>
    <x v="1"/>
  </r>
  <r>
    <x v="159"/>
    <x v="1"/>
  </r>
  <r>
    <x v="133"/>
    <x v="0"/>
  </r>
  <r>
    <x v="0"/>
    <x v="1"/>
  </r>
  <r>
    <x v="0"/>
    <x v="1"/>
  </r>
  <r>
    <x v="73"/>
    <x v="1"/>
  </r>
  <r>
    <x v="79"/>
    <x v="1"/>
  </r>
  <r>
    <x v="160"/>
    <x v="1"/>
  </r>
  <r>
    <x v="55"/>
    <x v="1"/>
  </r>
  <r>
    <x v="67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61"/>
    <x v="0"/>
  </r>
  <r>
    <x v="0"/>
    <x v="1"/>
  </r>
  <r>
    <x v="0"/>
    <x v="0"/>
  </r>
  <r>
    <x v="0"/>
    <x v="1"/>
  </r>
  <r>
    <x v="65"/>
    <x v="0"/>
  </r>
  <r>
    <x v="0"/>
    <x v="1"/>
  </r>
  <r>
    <x v="0"/>
    <x v="0"/>
  </r>
  <r>
    <x v="13"/>
    <x v="1"/>
  </r>
  <r>
    <x v="0"/>
    <x v="0"/>
  </r>
  <r>
    <x v="12"/>
    <x v="1"/>
  </r>
  <r>
    <x v="7"/>
    <x v="1"/>
  </r>
  <r>
    <x v="162"/>
    <x v="0"/>
  </r>
  <r>
    <x v="0"/>
    <x v="1"/>
  </r>
  <r>
    <x v="163"/>
    <x v="1"/>
  </r>
  <r>
    <x v="0"/>
    <x v="0"/>
  </r>
  <r>
    <x v="79"/>
    <x v="1"/>
  </r>
  <r>
    <x v="0"/>
    <x v="1"/>
  </r>
  <r>
    <x v="0"/>
    <x v="1"/>
  </r>
  <r>
    <x v="0"/>
    <x v="1"/>
  </r>
  <r>
    <x v="159"/>
    <x v="0"/>
  </r>
  <r>
    <x v="0"/>
    <x v="0"/>
  </r>
  <r>
    <x v="0"/>
    <x v="1"/>
  </r>
  <r>
    <x v="121"/>
    <x v="0"/>
  </r>
  <r>
    <x v="164"/>
    <x v="1"/>
  </r>
  <r>
    <x v="165"/>
    <x v="1"/>
  </r>
  <r>
    <x v="100"/>
    <x v="1"/>
  </r>
  <r>
    <x v="125"/>
    <x v="1"/>
  </r>
  <r>
    <x v="86"/>
    <x v="0"/>
  </r>
  <r>
    <x v="166"/>
    <x v="0"/>
  </r>
  <r>
    <x v="0"/>
    <x v="1"/>
  </r>
  <r>
    <x v="167"/>
    <x v="0"/>
  </r>
  <r>
    <x v="0"/>
    <x v="1"/>
  </r>
  <r>
    <x v="0"/>
    <x v="1"/>
  </r>
  <r>
    <x v="168"/>
    <x v="1"/>
  </r>
  <r>
    <x v="0"/>
    <x v="0"/>
  </r>
  <r>
    <x v="0"/>
    <x v="0"/>
  </r>
  <r>
    <x v="70"/>
    <x v="1"/>
  </r>
  <r>
    <x v="0"/>
    <x v="1"/>
  </r>
  <r>
    <x v="0"/>
    <x v="1"/>
  </r>
  <r>
    <x v="12"/>
    <x v="1"/>
  </r>
  <r>
    <x v="0"/>
    <x v="1"/>
  </r>
  <r>
    <x v="16"/>
    <x v="1"/>
  </r>
  <r>
    <x v="0"/>
    <x v="1"/>
  </r>
  <r>
    <x v="0"/>
    <x v="1"/>
  </r>
  <r>
    <x v="0"/>
    <x v="1"/>
  </r>
  <r>
    <x v="0"/>
    <x v="1"/>
  </r>
  <r>
    <x v="0"/>
    <x v="0"/>
  </r>
  <r>
    <x v="31"/>
    <x v="1"/>
  </r>
  <r>
    <x v="0"/>
    <x v="1"/>
  </r>
  <r>
    <x v="169"/>
    <x v="1"/>
  </r>
  <r>
    <x v="0"/>
    <x v="1"/>
  </r>
  <r>
    <x v="0"/>
    <x v="0"/>
  </r>
  <r>
    <x v="0"/>
    <x v="1"/>
  </r>
  <r>
    <x v="122"/>
    <x v="1"/>
  </r>
  <r>
    <x v="170"/>
    <x v="0"/>
  </r>
  <r>
    <x v="171"/>
    <x v="1"/>
  </r>
  <r>
    <x v="63"/>
    <x v="1"/>
  </r>
  <r>
    <x v="0"/>
    <x v="1"/>
  </r>
  <r>
    <x v="0"/>
    <x v="0"/>
  </r>
  <r>
    <x v="0"/>
    <x v="1"/>
  </r>
  <r>
    <x v="42"/>
    <x v="1"/>
  </r>
  <r>
    <x v="172"/>
    <x v="1"/>
  </r>
  <r>
    <x v="167"/>
    <x v="0"/>
  </r>
  <r>
    <x v="173"/>
    <x v="0"/>
  </r>
  <r>
    <x v="67"/>
    <x v="0"/>
  </r>
  <r>
    <x v="0"/>
    <x v="1"/>
  </r>
  <r>
    <x v="30"/>
    <x v="1"/>
  </r>
  <r>
    <x v="154"/>
    <x v="1"/>
  </r>
  <r>
    <x v="158"/>
    <x v="1"/>
  </r>
  <r>
    <x v="0"/>
    <x v="1"/>
  </r>
  <r>
    <x v="44"/>
    <x v="1"/>
  </r>
  <r>
    <x v="174"/>
    <x v="0"/>
  </r>
  <r>
    <x v="31"/>
    <x v="1"/>
  </r>
  <r>
    <x v="175"/>
    <x v="1"/>
  </r>
  <r>
    <x v="0"/>
    <x v="1"/>
  </r>
  <r>
    <x v="19"/>
    <x v="0"/>
  </r>
  <r>
    <x v="0"/>
    <x v="1"/>
  </r>
  <r>
    <x v="0"/>
    <x v="0"/>
  </r>
  <r>
    <x v="110"/>
    <x v="0"/>
  </r>
  <r>
    <x v="67"/>
    <x v="0"/>
  </r>
  <r>
    <x v="0"/>
    <x v="0"/>
  </r>
  <r>
    <x v="105"/>
    <x v="1"/>
  </r>
  <r>
    <x v="0"/>
    <x v="0"/>
  </r>
  <r>
    <x v="0"/>
    <x v="0"/>
  </r>
  <r>
    <x v="74"/>
    <x v="1"/>
  </r>
  <r>
    <x v="30"/>
    <x v="1"/>
  </r>
  <r>
    <x v="2"/>
    <x v="1"/>
  </r>
  <r>
    <x v="0"/>
    <x v="1"/>
  </r>
  <r>
    <x v="51"/>
    <x v="1"/>
  </r>
  <r>
    <x v="20"/>
    <x v="1"/>
  </r>
  <r>
    <x v="0"/>
    <x v="1"/>
  </r>
  <r>
    <x v="0"/>
    <x v="0"/>
  </r>
  <r>
    <x v="0"/>
    <x v="0"/>
  </r>
  <r>
    <x v="0"/>
    <x v="1"/>
  </r>
  <r>
    <x v="0"/>
    <x v="0"/>
  </r>
  <r>
    <x v="148"/>
    <x v="1"/>
  </r>
  <r>
    <x v="85"/>
    <x v="1"/>
  </r>
  <r>
    <x v="0"/>
    <x v="0"/>
  </r>
  <r>
    <x v="63"/>
    <x v="1"/>
  </r>
  <r>
    <x v="0"/>
    <x v="0"/>
  </r>
  <r>
    <x v="0"/>
    <x v="1"/>
  </r>
  <r>
    <x v="108"/>
    <x v="1"/>
  </r>
  <r>
    <x v="0"/>
    <x v="1"/>
  </r>
  <r>
    <x v="0"/>
    <x v="1"/>
  </r>
  <r>
    <x v="107"/>
    <x v="1"/>
  </r>
  <r>
    <x v="107"/>
    <x v="0"/>
  </r>
  <r>
    <x v="0"/>
    <x v="1"/>
  </r>
  <r>
    <x v="0"/>
    <x v="0"/>
  </r>
  <r>
    <x v="142"/>
    <x v="1"/>
  </r>
  <r>
    <x v="34"/>
    <x v="0"/>
  </r>
  <r>
    <x v="0"/>
    <x v="1"/>
  </r>
  <r>
    <x v="147"/>
    <x v="0"/>
  </r>
  <r>
    <x v="34"/>
    <x v="0"/>
  </r>
  <r>
    <x v="0"/>
    <x v="1"/>
  </r>
  <r>
    <x v="59"/>
    <x v="1"/>
  </r>
  <r>
    <x v="0"/>
    <x v="1"/>
  </r>
  <r>
    <x v="175"/>
    <x v="1"/>
  </r>
  <r>
    <x v="0"/>
    <x v="0"/>
  </r>
  <r>
    <x v="0"/>
    <x v="0"/>
  </r>
  <r>
    <x v="0"/>
    <x v="1"/>
  </r>
  <r>
    <x v="30"/>
    <x v="1"/>
  </r>
  <r>
    <x v="0"/>
    <x v="1"/>
  </r>
  <r>
    <x v="0"/>
    <x v="0"/>
  </r>
  <r>
    <x v="176"/>
    <x v="1"/>
  </r>
  <r>
    <x v="0"/>
    <x v="0"/>
  </r>
  <r>
    <x v="70"/>
    <x v="0"/>
  </r>
  <r>
    <x v="177"/>
    <x v="1"/>
  </r>
  <r>
    <x v="178"/>
    <x v="1"/>
  </r>
  <r>
    <x v="0"/>
    <x v="0"/>
  </r>
  <r>
    <x v="179"/>
    <x v="1"/>
  </r>
  <r>
    <x v="0"/>
    <x v="1"/>
  </r>
  <r>
    <x v="180"/>
    <x v="0"/>
  </r>
  <r>
    <x v="162"/>
    <x v="0"/>
  </r>
  <r>
    <x v="0"/>
    <x v="1"/>
  </r>
  <r>
    <x v="181"/>
    <x v="1"/>
  </r>
  <r>
    <x v="0"/>
    <x v="0"/>
  </r>
  <r>
    <x v="0"/>
    <x v="1"/>
  </r>
  <r>
    <x v="175"/>
    <x v="1"/>
  </r>
  <r>
    <x v="182"/>
    <x v="0"/>
  </r>
  <r>
    <x v="63"/>
    <x v="1"/>
  </r>
  <r>
    <x v="0"/>
    <x v="1"/>
  </r>
  <r>
    <x v="0"/>
    <x v="1"/>
  </r>
  <r>
    <x v="107"/>
    <x v="1"/>
  </r>
  <r>
    <x v="0"/>
    <x v="1"/>
  </r>
  <r>
    <x v="0"/>
    <x v="1"/>
  </r>
  <r>
    <x v="0"/>
    <x v="1"/>
  </r>
  <r>
    <x v="150"/>
    <x v="0"/>
  </r>
  <r>
    <x v="0"/>
    <x v="0"/>
  </r>
  <r>
    <x v="79"/>
    <x v="0"/>
  </r>
  <r>
    <x v="133"/>
    <x v="1"/>
  </r>
  <r>
    <x v="0"/>
    <x v="1"/>
  </r>
  <r>
    <x v="0"/>
    <x v="1"/>
  </r>
  <r>
    <x v="79"/>
    <x v="1"/>
  </r>
  <r>
    <x v="0"/>
    <x v="1"/>
  </r>
  <r>
    <x v="70"/>
    <x v="1"/>
  </r>
  <r>
    <x v="0"/>
    <x v="0"/>
  </r>
  <r>
    <x v="91"/>
    <x v="0"/>
  </r>
  <r>
    <x v="1"/>
    <x v="1"/>
  </r>
  <r>
    <x v="94"/>
    <x v="1"/>
  </r>
  <r>
    <x v="0"/>
    <x v="0"/>
  </r>
  <r>
    <x v="13"/>
    <x v="1"/>
  </r>
  <r>
    <x v="63"/>
    <x v="1"/>
  </r>
  <r>
    <x v="0"/>
    <x v="0"/>
  </r>
  <r>
    <x v="93"/>
    <x v="1"/>
  </r>
  <r>
    <x v="175"/>
    <x v="0"/>
  </r>
  <r>
    <x v="0"/>
    <x v="0"/>
  </r>
  <r>
    <x v="0"/>
    <x v="0"/>
  </r>
  <r>
    <x v="99"/>
    <x v="1"/>
  </r>
  <r>
    <x v="0"/>
    <x v="1"/>
  </r>
  <r>
    <x v="183"/>
    <x v="0"/>
  </r>
  <r>
    <x v="0"/>
    <x v="0"/>
  </r>
  <r>
    <x v="14"/>
    <x v="0"/>
  </r>
  <r>
    <x v="0"/>
    <x v="1"/>
  </r>
  <r>
    <x v="0"/>
    <x v="0"/>
  </r>
  <r>
    <x v="0"/>
    <x v="1"/>
  </r>
  <r>
    <x v="0"/>
    <x v="0"/>
  </r>
  <r>
    <x v="184"/>
    <x v="1"/>
  </r>
  <r>
    <x v="0"/>
    <x v="0"/>
  </r>
  <r>
    <x v="0"/>
    <x v="1"/>
  </r>
  <r>
    <x v="107"/>
    <x v="1"/>
  </r>
  <r>
    <x v="0"/>
    <x v="1"/>
  </r>
  <r>
    <x v="185"/>
    <x v="1"/>
  </r>
  <r>
    <x v="0"/>
    <x v="0"/>
  </r>
  <r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x v="0"/>
  </r>
  <r>
    <x v="1"/>
    <x v="1"/>
  </r>
  <r>
    <x v="2"/>
    <x v="0"/>
  </r>
  <r>
    <x v="3"/>
    <x v="1"/>
  </r>
  <r>
    <x v="0"/>
    <x v="0"/>
  </r>
  <r>
    <x v="2"/>
    <x v="1"/>
  </r>
  <r>
    <x v="4"/>
    <x v="0"/>
  </r>
  <r>
    <x v="2"/>
    <x v="1"/>
  </r>
  <r>
    <x v="5"/>
    <x v="0"/>
  </r>
  <r>
    <x v="2"/>
    <x v="0"/>
  </r>
  <r>
    <x v="2"/>
    <x v="1"/>
  </r>
  <r>
    <x v="2"/>
    <x v="0"/>
  </r>
  <r>
    <x v="2"/>
    <x v="1"/>
  </r>
  <r>
    <x v="3"/>
    <x v="0"/>
  </r>
  <r>
    <x v="6"/>
    <x v="0"/>
  </r>
  <r>
    <x v="2"/>
    <x v="0"/>
  </r>
  <r>
    <x v="7"/>
    <x v="0"/>
  </r>
  <r>
    <x v="2"/>
    <x v="0"/>
  </r>
  <r>
    <x v="8"/>
    <x v="1"/>
  </r>
  <r>
    <x v="9"/>
    <x v="0"/>
  </r>
  <r>
    <x v="10"/>
    <x v="1"/>
  </r>
  <r>
    <x v="2"/>
    <x v="1"/>
  </r>
  <r>
    <x v="2"/>
    <x v="0"/>
  </r>
  <r>
    <x v="0"/>
    <x v="0"/>
  </r>
  <r>
    <x v="11"/>
    <x v="0"/>
  </r>
  <r>
    <x v="12"/>
    <x v="0"/>
  </r>
  <r>
    <x v="2"/>
    <x v="0"/>
  </r>
  <r>
    <x v="13"/>
    <x v="1"/>
  </r>
  <r>
    <x v="6"/>
    <x v="1"/>
  </r>
  <r>
    <x v="2"/>
    <x v="1"/>
  </r>
  <r>
    <x v="12"/>
    <x v="1"/>
  </r>
  <r>
    <x v="14"/>
    <x v="0"/>
  </r>
  <r>
    <x v="15"/>
    <x v="1"/>
  </r>
  <r>
    <x v="2"/>
    <x v="1"/>
  </r>
  <r>
    <x v="16"/>
    <x v="1"/>
  </r>
  <r>
    <x v="11"/>
    <x v="1"/>
  </r>
  <r>
    <x v="2"/>
    <x v="1"/>
  </r>
  <r>
    <x v="17"/>
    <x v="0"/>
  </r>
  <r>
    <x v="18"/>
    <x v="0"/>
  </r>
  <r>
    <x v="7"/>
    <x v="0"/>
  </r>
  <r>
    <x v="19"/>
    <x v="1"/>
  </r>
  <r>
    <x v="2"/>
    <x v="1"/>
  </r>
  <r>
    <x v="20"/>
    <x v="1"/>
  </r>
  <r>
    <x v="21"/>
    <x v="0"/>
  </r>
  <r>
    <x v="2"/>
    <x v="1"/>
  </r>
  <r>
    <x v="22"/>
    <x v="0"/>
  </r>
  <r>
    <x v="2"/>
    <x v="1"/>
  </r>
  <r>
    <x v="23"/>
    <x v="1"/>
  </r>
  <r>
    <x v="4"/>
    <x v="0"/>
  </r>
  <r>
    <x v="2"/>
    <x v="1"/>
  </r>
  <r>
    <x v="15"/>
    <x v="1"/>
  </r>
  <r>
    <x v="13"/>
    <x v="1"/>
  </r>
  <r>
    <x v="24"/>
    <x v="1"/>
  </r>
  <r>
    <x v="25"/>
    <x v="0"/>
  </r>
  <r>
    <x v="18"/>
    <x v="1"/>
  </r>
  <r>
    <x v="26"/>
    <x v="1"/>
  </r>
  <r>
    <x v="22"/>
    <x v="0"/>
  </r>
  <r>
    <x v="27"/>
    <x v="1"/>
  </r>
  <r>
    <x v="2"/>
    <x v="1"/>
  </r>
  <r>
    <x v="10"/>
    <x v="1"/>
  </r>
  <r>
    <x v="2"/>
    <x v="1"/>
  </r>
  <r>
    <x v="2"/>
    <x v="0"/>
  </r>
  <r>
    <x v="2"/>
    <x v="1"/>
  </r>
  <r>
    <x v="25"/>
    <x v="1"/>
  </r>
  <r>
    <x v="2"/>
    <x v="0"/>
  </r>
  <r>
    <x v="23"/>
    <x v="1"/>
  </r>
  <r>
    <x v="9"/>
    <x v="0"/>
  </r>
  <r>
    <x v="2"/>
    <x v="1"/>
  </r>
  <r>
    <x v="28"/>
    <x v="1"/>
  </r>
  <r>
    <x v="23"/>
    <x v="1"/>
  </r>
  <r>
    <x v="29"/>
    <x v="0"/>
  </r>
  <r>
    <x v="0"/>
    <x v="1"/>
  </r>
  <r>
    <x v="2"/>
    <x v="0"/>
  </r>
  <r>
    <x v="29"/>
    <x v="1"/>
  </r>
  <r>
    <x v="9"/>
    <x v="1"/>
  </r>
  <r>
    <x v="29"/>
    <x v="1"/>
  </r>
  <r>
    <x v="2"/>
    <x v="1"/>
  </r>
  <r>
    <x v="11"/>
    <x v="1"/>
  </r>
  <r>
    <x v="2"/>
    <x v="0"/>
  </r>
  <r>
    <x v="30"/>
    <x v="1"/>
  </r>
  <r>
    <x v="28"/>
    <x v="1"/>
  </r>
  <r>
    <x v="2"/>
    <x v="1"/>
  </r>
  <r>
    <x v="12"/>
    <x v="1"/>
  </r>
  <r>
    <x v="31"/>
    <x v="1"/>
  </r>
  <r>
    <x v="2"/>
    <x v="0"/>
  </r>
  <r>
    <x v="1"/>
    <x v="1"/>
  </r>
  <r>
    <x v="32"/>
    <x v="1"/>
  </r>
  <r>
    <x v="19"/>
    <x v="1"/>
  </r>
  <r>
    <x v="4"/>
    <x v="0"/>
  </r>
  <r>
    <x v="6"/>
    <x v="1"/>
  </r>
  <r>
    <x v="2"/>
    <x v="1"/>
  </r>
  <r>
    <x v="13"/>
    <x v="1"/>
  </r>
  <r>
    <x v="33"/>
    <x v="1"/>
  </r>
  <r>
    <x v="2"/>
    <x v="0"/>
  </r>
  <r>
    <x v="20"/>
    <x v="1"/>
  </r>
  <r>
    <x v="23"/>
    <x v="1"/>
  </r>
  <r>
    <x v="31"/>
    <x v="1"/>
  </r>
  <r>
    <x v="20"/>
    <x v="1"/>
  </r>
  <r>
    <x v="9"/>
    <x v="1"/>
  </r>
  <r>
    <x v="34"/>
    <x v="0"/>
  </r>
  <r>
    <x v="2"/>
    <x v="0"/>
  </r>
  <r>
    <x v="2"/>
    <x v="1"/>
  </r>
  <r>
    <x v="2"/>
    <x v="1"/>
  </r>
  <r>
    <x v="20"/>
    <x v="1"/>
  </r>
  <r>
    <x v="2"/>
    <x v="1"/>
  </r>
  <r>
    <x v="1"/>
    <x v="1"/>
  </r>
  <r>
    <x v="2"/>
    <x v="1"/>
  </r>
  <r>
    <x v="31"/>
    <x v="1"/>
  </r>
  <r>
    <x v="16"/>
    <x v="1"/>
  </r>
  <r>
    <x v="19"/>
    <x v="0"/>
  </r>
  <r>
    <x v="11"/>
    <x v="0"/>
  </r>
  <r>
    <x v="12"/>
    <x v="0"/>
  </r>
  <r>
    <x v="25"/>
    <x v="1"/>
  </r>
  <r>
    <x v="2"/>
    <x v="1"/>
  </r>
  <r>
    <x v="4"/>
    <x v="0"/>
  </r>
  <r>
    <x v="2"/>
    <x v="0"/>
  </r>
  <r>
    <x v="2"/>
    <x v="0"/>
  </r>
  <r>
    <x v="2"/>
    <x v="1"/>
  </r>
  <r>
    <x v="3"/>
    <x v="1"/>
  </r>
  <r>
    <x v="13"/>
    <x v="1"/>
  </r>
  <r>
    <x v="35"/>
    <x v="0"/>
  </r>
  <r>
    <x v="22"/>
    <x v="1"/>
  </r>
  <r>
    <x v="9"/>
    <x v="1"/>
  </r>
  <r>
    <x v="2"/>
    <x v="1"/>
  </r>
  <r>
    <x v="2"/>
    <x v="0"/>
  </r>
  <r>
    <x v="18"/>
    <x v="0"/>
  </r>
  <r>
    <x v="9"/>
    <x v="1"/>
  </r>
  <r>
    <x v="14"/>
    <x v="1"/>
  </r>
  <r>
    <x v="21"/>
    <x v="0"/>
  </r>
  <r>
    <x v="2"/>
    <x v="0"/>
  </r>
  <r>
    <x v="36"/>
    <x v="0"/>
  </r>
  <r>
    <x v="2"/>
    <x v="0"/>
  </r>
  <r>
    <x v="17"/>
    <x v="0"/>
  </r>
  <r>
    <x v="16"/>
    <x v="1"/>
  </r>
  <r>
    <x v="28"/>
    <x v="1"/>
  </r>
  <r>
    <x v="29"/>
    <x v="1"/>
  </r>
  <r>
    <x v="12"/>
    <x v="1"/>
  </r>
  <r>
    <x v="19"/>
    <x v="1"/>
  </r>
  <r>
    <x v="2"/>
    <x v="1"/>
  </r>
  <r>
    <x v="1"/>
    <x v="1"/>
  </r>
  <r>
    <x v="2"/>
    <x v="1"/>
  </r>
  <r>
    <x v="9"/>
    <x v="1"/>
  </r>
  <r>
    <x v="12"/>
    <x v="1"/>
  </r>
  <r>
    <x v="2"/>
    <x v="0"/>
  </r>
  <r>
    <x v="16"/>
    <x v="1"/>
  </r>
  <r>
    <x v="3"/>
    <x v="1"/>
  </r>
  <r>
    <x v="17"/>
    <x v="1"/>
  </r>
  <r>
    <x v="0"/>
    <x v="1"/>
  </r>
  <r>
    <x v="2"/>
    <x v="1"/>
  </r>
  <r>
    <x v="37"/>
    <x v="1"/>
  </r>
  <r>
    <x v="38"/>
    <x v="1"/>
  </r>
  <r>
    <x v="2"/>
    <x v="1"/>
  </r>
  <r>
    <x v="31"/>
    <x v="0"/>
  </r>
  <r>
    <x v="18"/>
    <x v="1"/>
  </r>
  <r>
    <x v="2"/>
    <x v="0"/>
  </r>
  <r>
    <x v="39"/>
    <x v="0"/>
  </r>
  <r>
    <x v="13"/>
    <x v="1"/>
  </r>
  <r>
    <x v="24"/>
    <x v="1"/>
  </r>
  <r>
    <x v="6"/>
    <x v="1"/>
  </r>
  <r>
    <x v="10"/>
    <x v="0"/>
  </r>
  <r>
    <x v="8"/>
    <x v="1"/>
  </r>
  <r>
    <x v="33"/>
    <x v="1"/>
  </r>
  <r>
    <x v="25"/>
    <x v="1"/>
  </r>
  <r>
    <x v="3"/>
    <x v="1"/>
  </r>
  <r>
    <x v="2"/>
    <x v="0"/>
  </r>
  <r>
    <x v="20"/>
    <x v="0"/>
  </r>
  <r>
    <x v="19"/>
    <x v="1"/>
  </r>
  <r>
    <x v="2"/>
    <x v="1"/>
  </r>
  <r>
    <x v="2"/>
    <x v="1"/>
  </r>
  <r>
    <x v="40"/>
    <x v="1"/>
  </r>
  <r>
    <x v="2"/>
    <x v="0"/>
  </r>
  <r>
    <x v="3"/>
    <x v="0"/>
  </r>
  <r>
    <x v="3"/>
    <x v="1"/>
  </r>
  <r>
    <x v="18"/>
    <x v="1"/>
  </r>
  <r>
    <x v="21"/>
    <x v="1"/>
  </r>
  <r>
    <x v="18"/>
    <x v="0"/>
  </r>
  <r>
    <x v="2"/>
    <x v="1"/>
  </r>
  <r>
    <x v="41"/>
    <x v="0"/>
  </r>
  <r>
    <x v="2"/>
    <x v="1"/>
  </r>
  <r>
    <x v="2"/>
    <x v="0"/>
  </r>
  <r>
    <x v="2"/>
    <x v="1"/>
  </r>
  <r>
    <x v="20"/>
    <x v="1"/>
  </r>
  <r>
    <x v="29"/>
    <x v="1"/>
  </r>
  <r>
    <x v="2"/>
    <x v="1"/>
  </r>
  <r>
    <x v="2"/>
    <x v="1"/>
  </r>
  <r>
    <x v="31"/>
    <x v="0"/>
  </r>
  <r>
    <x v="14"/>
    <x v="0"/>
  </r>
  <r>
    <x v="10"/>
    <x v="0"/>
  </r>
  <r>
    <x v="22"/>
    <x v="0"/>
  </r>
  <r>
    <x v="0"/>
    <x v="0"/>
  </r>
  <r>
    <x v="2"/>
    <x v="1"/>
  </r>
  <r>
    <x v="39"/>
    <x v="1"/>
  </r>
  <r>
    <x v="2"/>
    <x v="0"/>
  </r>
  <r>
    <x v="2"/>
    <x v="0"/>
  </r>
  <r>
    <x v="29"/>
    <x v="1"/>
  </r>
  <r>
    <x v="10"/>
    <x v="0"/>
  </r>
  <r>
    <x v="2"/>
    <x v="1"/>
  </r>
  <r>
    <x v="28"/>
    <x v="0"/>
  </r>
  <r>
    <x v="39"/>
    <x v="0"/>
  </r>
  <r>
    <x v="23"/>
    <x v="0"/>
  </r>
  <r>
    <x v="42"/>
    <x v="1"/>
  </r>
  <r>
    <x v="2"/>
    <x v="1"/>
  </r>
  <r>
    <x v="29"/>
    <x v="1"/>
  </r>
  <r>
    <x v="42"/>
    <x v="1"/>
  </r>
  <r>
    <x v="4"/>
    <x v="1"/>
  </r>
  <r>
    <x v="31"/>
    <x v="1"/>
  </r>
  <r>
    <x v="1"/>
    <x v="0"/>
  </r>
  <r>
    <x v="2"/>
    <x v="0"/>
  </r>
  <r>
    <x v="23"/>
    <x v="1"/>
  </r>
  <r>
    <x v="11"/>
    <x v="0"/>
  </r>
  <r>
    <x v="30"/>
    <x v="1"/>
  </r>
  <r>
    <x v="32"/>
    <x v="1"/>
  </r>
  <r>
    <x v="16"/>
    <x v="1"/>
  </r>
  <r>
    <x v="12"/>
    <x v="0"/>
  </r>
  <r>
    <x v="4"/>
    <x v="0"/>
  </r>
  <r>
    <x v="33"/>
    <x v="0"/>
  </r>
  <r>
    <x v="10"/>
    <x v="0"/>
  </r>
  <r>
    <x v="9"/>
    <x v="1"/>
  </r>
  <r>
    <x v="30"/>
    <x v="0"/>
  </r>
  <r>
    <x v="2"/>
    <x v="0"/>
  </r>
  <r>
    <x v="1"/>
    <x v="0"/>
  </r>
  <r>
    <x v="2"/>
    <x v="0"/>
  </r>
  <r>
    <x v="2"/>
    <x v="1"/>
  </r>
  <r>
    <x v="11"/>
    <x v="1"/>
  </r>
  <r>
    <x v="13"/>
    <x v="1"/>
  </r>
  <r>
    <x v="23"/>
    <x v="1"/>
  </r>
  <r>
    <x v="2"/>
    <x v="1"/>
  </r>
  <r>
    <x v="8"/>
    <x v="0"/>
  </r>
  <r>
    <x v="22"/>
    <x v="1"/>
  </r>
  <r>
    <x v="16"/>
    <x v="1"/>
  </r>
  <r>
    <x v="2"/>
    <x v="0"/>
  </r>
  <r>
    <x v="17"/>
    <x v="0"/>
  </r>
  <r>
    <x v="19"/>
    <x v="1"/>
  </r>
  <r>
    <x v="2"/>
    <x v="1"/>
  </r>
  <r>
    <x v="31"/>
    <x v="1"/>
  </r>
  <r>
    <x v="2"/>
    <x v="0"/>
  </r>
  <r>
    <x v="24"/>
    <x v="0"/>
  </r>
  <r>
    <x v="23"/>
    <x v="0"/>
  </r>
  <r>
    <x v="24"/>
    <x v="0"/>
  </r>
  <r>
    <x v="2"/>
    <x v="1"/>
  </r>
  <r>
    <x v="21"/>
    <x v="1"/>
  </r>
  <r>
    <x v="4"/>
    <x v="1"/>
  </r>
  <r>
    <x v="2"/>
    <x v="0"/>
  </r>
  <r>
    <x v="30"/>
    <x v="0"/>
  </r>
  <r>
    <x v="0"/>
    <x v="1"/>
  </r>
  <r>
    <x v="13"/>
    <x v="0"/>
  </r>
  <r>
    <x v="2"/>
    <x v="1"/>
  </r>
  <r>
    <x v="11"/>
    <x v="1"/>
  </r>
  <r>
    <x v="11"/>
    <x v="1"/>
  </r>
  <r>
    <x v="6"/>
    <x v="1"/>
  </r>
  <r>
    <x v="2"/>
    <x v="1"/>
  </r>
  <r>
    <x v="2"/>
    <x v="1"/>
  </r>
  <r>
    <x v="36"/>
    <x v="1"/>
  </r>
  <r>
    <x v="4"/>
    <x v="1"/>
  </r>
  <r>
    <x v="43"/>
    <x v="0"/>
  </r>
  <r>
    <x v="0"/>
    <x v="0"/>
  </r>
  <r>
    <x v="22"/>
    <x v="1"/>
  </r>
  <r>
    <x v="30"/>
    <x v="1"/>
  </r>
  <r>
    <x v="42"/>
    <x v="1"/>
  </r>
  <r>
    <x v="31"/>
    <x v="0"/>
  </r>
  <r>
    <x v="13"/>
    <x v="1"/>
  </r>
  <r>
    <x v="2"/>
    <x v="0"/>
  </r>
  <r>
    <x v="4"/>
    <x v="1"/>
  </r>
  <r>
    <x v="13"/>
    <x v="1"/>
  </r>
  <r>
    <x v="2"/>
    <x v="0"/>
  </r>
  <r>
    <x v="20"/>
    <x v="1"/>
  </r>
  <r>
    <x v="2"/>
    <x v="0"/>
  </r>
  <r>
    <x v="18"/>
    <x v="1"/>
  </r>
  <r>
    <x v="2"/>
    <x v="1"/>
  </r>
  <r>
    <x v="2"/>
    <x v="0"/>
  </r>
  <r>
    <x v="17"/>
    <x v="0"/>
  </r>
  <r>
    <x v="4"/>
    <x v="1"/>
  </r>
  <r>
    <x v="2"/>
    <x v="1"/>
  </r>
  <r>
    <x v="38"/>
    <x v="1"/>
  </r>
  <r>
    <x v="2"/>
    <x v="1"/>
  </r>
  <r>
    <x v="44"/>
    <x v="1"/>
  </r>
  <r>
    <x v="21"/>
    <x v="0"/>
  </r>
  <r>
    <x v="3"/>
    <x v="1"/>
  </r>
  <r>
    <x v="2"/>
    <x v="1"/>
  </r>
  <r>
    <x v="26"/>
    <x v="1"/>
  </r>
  <r>
    <x v="2"/>
    <x v="0"/>
  </r>
  <r>
    <x v="31"/>
    <x v="1"/>
  </r>
  <r>
    <x v="13"/>
    <x v="1"/>
  </r>
  <r>
    <x v="2"/>
    <x v="0"/>
  </r>
  <r>
    <x v="2"/>
    <x v="0"/>
  </r>
  <r>
    <x v="12"/>
    <x v="1"/>
  </r>
  <r>
    <x v="39"/>
    <x v="1"/>
  </r>
  <r>
    <x v="22"/>
    <x v="0"/>
  </r>
  <r>
    <x v="37"/>
    <x v="1"/>
  </r>
  <r>
    <x v="45"/>
    <x v="1"/>
  </r>
  <r>
    <x v="1"/>
    <x v="1"/>
  </r>
  <r>
    <x v="9"/>
    <x v="0"/>
  </r>
  <r>
    <x v="17"/>
    <x v="0"/>
  </r>
  <r>
    <x v="5"/>
    <x v="0"/>
  </r>
  <r>
    <x v="2"/>
    <x v="1"/>
  </r>
  <r>
    <x v="16"/>
    <x v="1"/>
  </r>
  <r>
    <x v="8"/>
    <x v="0"/>
  </r>
  <r>
    <x v="1"/>
    <x v="1"/>
  </r>
  <r>
    <x v="19"/>
    <x v="0"/>
  </r>
  <r>
    <x v="2"/>
    <x v="1"/>
  </r>
  <r>
    <x v="2"/>
    <x v="0"/>
  </r>
  <r>
    <x v="11"/>
    <x v="0"/>
  </r>
  <r>
    <x v="10"/>
    <x v="1"/>
  </r>
  <r>
    <x v="2"/>
    <x v="0"/>
  </r>
  <r>
    <x v="2"/>
    <x v="1"/>
  </r>
  <r>
    <x v="17"/>
    <x v="1"/>
  </r>
  <r>
    <x v="3"/>
    <x v="0"/>
  </r>
  <r>
    <x v="36"/>
    <x v="1"/>
  </r>
  <r>
    <x v="6"/>
    <x v="0"/>
  </r>
  <r>
    <x v="31"/>
    <x v="0"/>
  </r>
  <r>
    <x v="9"/>
    <x v="1"/>
  </r>
  <r>
    <x v="17"/>
    <x v="1"/>
  </r>
  <r>
    <x v="37"/>
    <x v="0"/>
  </r>
  <r>
    <x v="26"/>
    <x v="1"/>
  </r>
  <r>
    <x v="16"/>
    <x v="0"/>
  </r>
  <r>
    <x v="30"/>
    <x v="1"/>
  </r>
  <r>
    <x v="15"/>
    <x v="1"/>
  </r>
  <r>
    <x v="2"/>
    <x v="0"/>
  </r>
  <r>
    <x v="22"/>
    <x v="1"/>
  </r>
  <r>
    <x v="2"/>
    <x v="0"/>
  </r>
  <r>
    <x v="40"/>
    <x v="1"/>
  </r>
  <r>
    <x v="9"/>
    <x v="0"/>
  </r>
  <r>
    <x v="29"/>
    <x v="0"/>
  </r>
  <r>
    <x v="11"/>
    <x v="0"/>
  </r>
  <r>
    <x v="4"/>
    <x v="1"/>
  </r>
  <r>
    <x v="24"/>
    <x v="1"/>
  </r>
  <r>
    <x v="4"/>
    <x v="0"/>
  </r>
  <r>
    <x v="2"/>
    <x v="1"/>
  </r>
  <r>
    <x v="14"/>
    <x v="0"/>
  </r>
  <r>
    <x v="4"/>
    <x v="1"/>
  </r>
  <r>
    <x v="6"/>
    <x v="1"/>
  </r>
  <r>
    <x v="42"/>
    <x v="1"/>
  </r>
  <r>
    <x v="2"/>
    <x v="0"/>
  </r>
  <r>
    <x v="2"/>
    <x v="1"/>
  </r>
  <r>
    <x v="20"/>
    <x v="1"/>
  </r>
  <r>
    <x v="45"/>
    <x v="1"/>
  </r>
  <r>
    <x v="2"/>
    <x v="1"/>
  </r>
  <r>
    <x v="2"/>
    <x v="0"/>
  </r>
  <r>
    <x v="25"/>
    <x v="0"/>
  </r>
  <r>
    <x v="2"/>
    <x v="0"/>
  </r>
  <r>
    <x v="28"/>
    <x v="1"/>
  </r>
  <r>
    <x v="24"/>
    <x v="1"/>
  </r>
  <r>
    <x v="0"/>
    <x v="1"/>
  </r>
  <r>
    <x v="2"/>
    <x v="1"/>
  </r>
  <r>
    <x v="2"/>
    <x v="1"/>
  </r>
  <r>
    <x v="14"/>
    <x v="1"/>
  </r>
  <r>
    <x v="6"/>
    <x v="1"/>
  </r>
  <r>
    <x v="2"/>
    <x v="1"/>
  </r>
  <r>
    <x v="6"/>
    <x v="1"/>
  </r>
  <r>
    <x v="4"/>
    <x v="0"/>
  </r>
  <r>
    <x v="2"/>
    <x v="1"/>
  </r>
  <r>
    <x v="2"/>
    <x v="1"/>
  </r>
  <r>
    <x v="31"/>
    <x v="1"/>
  </r>
  <r>
    <x v="40"/>
    <x v="1"/>
  </r>
  <r>
    <x v="2"/>
    <x v="1"/>
  </r>
  <r>
    <x v="2"/>
    <x v="0"/>
  </r>
  <r>
    <x v="33"/>
    <x v="0"/>
  </r>
  <r>
    <x v="9"/>
    <x v="0"/>
  </r>
  <r>
    <x v="33"/>
    <x v="1"/>
  </r>
  <r>
    <x v="14"/>
    <x v="0"/>
  </r>
  <r>
    <x v="11"/>
    <x v="0"/>
  </r>
  <r>
    <x v="2"/>
    <x v="1"/>
  </r>
  <r>
    <x v="17"/>
    <x v="1"/>
  </r>
  <r>
    <x v="2"/>
    <x v="0"/>
  </r>
  <r>
    <x v="19"/>
    <x v="1"/>
  </r>
  <r>
    <x v="31"/>
    <x v="1"/>
  </r>
  <r>
    <x v="2"/>
    <x v="0"/>
  </r>
  <r>
    <x v="37"/>
    <x v="1"/>
  </r>
  <r>
    <x v="42"/>
    <x v="1"/>
  </r>
  <r>
    <x v="31"/>
    <x v="0"/>
  </r>
  <r>
    <x v="46"/>
    <x v="0"/>
  </r>
  <r>
    <x v="3"/>
    <x v="1"/>
  </r>
  <r>
    <x v="30"/>
    <x v="1"/>
  </r>
  <r>
    <x v="33"/>
    <x v="1"/>
  </r>
  <r>
    <x v="45"/>
    <x v="1"/>
  </r>
  <r>
    <x v="45"/>
    <x v="0"/>
  </r>
  <r>
    <x v="13"/>
    <x v="1"/>
  </r>
  <r>
    <x v="17"/>
    <x v="1"/>
  </r>
  <r>
    <x v="2"/>
    <x v="0"/>
  </r>
  <r>
    <x v="22"/>
    <x v="1"/>
  </r>
  <r>
    <x v="9"/>
    <x v="1"/>
  </r>
  <r>
    <x v="30"/>
    <x v="1"/>
  </r>
  <r>
    <x v="47"/>
    <x v="1"/>
  </r>
  <r>
    <x v="20"/>
    <x v="1"/>
  </r>
  <r>
    <x v="21"/>
    <x v="1"/>
  </r>
  <r>
    <x v="28"/>
    <x v="1"/>
  </r>
  <r>
    <x v="1"/>
    <x v="0"/>
  </r>
  <r>
    <x v="14"/>
    <x v="0"/>
  </r>
  <r>
    <x v="12"/>
    <x v="0"/>
  </r>
  <r>
    <x v="3"/>
    <x v="1"/>
  </r>
  <r>
    <x v="1"/>
    <x v="1"/>
  </r>
  <r>
    <x v="2"/>
    <x v="0"/>
  </r>
  <r>
    <x v="36"/>
    <x v="1"/>
  </r>
  <r>
    <x v="40"/>
    <x v="1"/>
  </r>
  <r>
    <x v="2"/>
    <x v="0"/>
  </r>
  <r>
    <x v="21"/>
    <x v="1"/>
  </r>
  <r>
    <x v="25"/>
    <x v="1"/>
  </r>
  <r>
    <x v="33"/>
    <x v="0"/>
  </r>
  <r>
    <x v="2"/>
    <x v="1"/>
  </r>
  <r>
    <x v="16"/>
    <x v="0"/>
  </r>
  <r>
    <x v="2"/>
    <x v="0"/>
  </r>
  <r>
    <x v="2"/>
    <x v="1"/>
  </r>
  <r>
    <x v="10"/>
    <x v="0"/>
  </r>
  <r>
    <x v="19"/>
    <x v="1"/>
  </r>
  <r>
    <x v="2"/>
    <x v="0"/>
  </r>
  <r>
    <x v="4"/>
    <x v="1"/>
  </r>
  <r>
    <x v="2"/>
    <x v="0"/>
  </r>
  <r>
    <x v="2"/>
    <x v="1"/>
  </r>
  <r>
    <x v="2"/>
    <x v="0"/>
  </r>
  <r>
    <x v="48"/>
    <x v="0"/>
  </r>
  <r>
    <x v="22"/>
    <x v="1"/>
  </r>
  <r>
    <x v="9"/>
    <x v="1"/>
  </r>
  <r>
    <x v="3"/>
    <x v="1"/>
  </r>
  <r>
    <x v="30"/>
    <x v="1"/>
  </r>
  <r>
    <x v="0"/>
    <x v="0"/>
  </r>
  <r>
    <x v="11"/>
    <x v="0"/>
  </r>
  <r>
    <x v="24"/>
    <x v="1"/>
  </r>
  <r>
    <x v="4"/>
    <x v="0"/>
  </r>
  <r>
    <x v="2"/>
    <x v="1"/>
  </r>
  <r>
    <x v="1"/>
    <x v="0"/>
  </r>
  <r>
    <x v="10"/>
    <x v="1"/>
  </r>
  <r>
    <x v="20"/>
    <x v="1"/>
  </r>
  <r>
    <x v="41"/>
    <x v="1"/>
  </r>
  <r>
    <x v="30"/>
    <x v="1"/>
  </r>
  <r>
    <x v="4"/>
    <x v="0"/>
  </r>
  <r>
    <x v="22"/>
    <x v="0"/>
  </r>
  <r>
    <x v="2"/>
    <x v="1"/>
  </r>
  <r>
    <x v="9"/>
    <x v="0"/>
  </r>
  <r>
    <x v="41"/>
    <x v="1"/>
  </r>
  <r>
    <x v="19"/>
    <x v="0"/>
  </r>
  <r>
    <x v="2"/>
    <x v="1"/>
  </r>
  <r>
    <x v="42"/>
    <x v="1"/>
  </r>
  <r>
    <x v="15"/>
    <x v="1"/>
  </r>
  <r>
    <x v="2"/>
    <x v="1"/>
  </r>
  <r>
    <x v="47"/>
    <x v="1"/>
  </r>
  <r>
    <x v="2"/>
    <x v="0"/>
  </r>
  <r>
    <x v="11"/>
    <x v="1"/>
  </r>
  <r>
    <x v="2"/>
    <x v="1"/>
  </r>
  <r>
    <x v="13"/>
    <x v="1"/>
  </r>
  <r>
    <x v="2"/>
    <x v="1"/>
  </r>
  <r>
    <x v="19"/>
    <x v="0"/>
  </r>
  <r>
    <x v="3"/>
    <x v="1"/>
  </r>
  <r>
    <x v="23"/>
    <x v="1"/>
  </r>
  <r>
    <x v="2"/>
    <x v="0"/>
  </r>
  <r>
    <x v="40"/>
    <x v="0"/>
  </r>
  <r>
    <x v="49"/>
    <x v="0"/>
  </r>
  <r>
    <x v="40"/>
    <x v="1"/>
  </r>
  <r>
    <x v="5"/>
    <x v="1"/>
  </r>
  <r>
    <x v="17"/>
    <x v="0"/>
  </r>
  <r>
    <x v="20"/>
    <x v="1"/>
  </r>
  <r>
    <x v="28"/>
    <x v="1"/>
  </r>
  <r>
    <x v="2"/>
    <x v="0"/>
  </r>
  <r>
    <x v="4"/>
    <x v="1"/>
  </r>
  <r>
    <x v="2"/>
    <x v="1"/>
  </r>
  <r>
    <x v="31"/>
    <x v="1"/>
  </r>
  <r>
    <x v="9"/>
    <x v="0"/>
  </r>
  <r>
    <x v="2"/>
    <x v="1"/>
  </r>
  <r>
    <x v="31"/>
    <x v="1"/>
  </r>
  <r>
    <x v="46"/>
    <x v="0"/>
  </r>
  <r>
    <x v="11"/>
    <x v="1"/>
  </r>
  <r>
    <x v="30"/>
    <x v="1"/>
  </r>
  <r>
    <x v="2"/>
    <x v="1"/>
  </r>
  <r>
    <x v="33"/>
    <x v="1"/>
  </r>
  <r>
    <x v="9"/>
    <x v="1"/>
  </r>
  <r>
    <x v="2"/>
    <x v="1"/>
  </r>
  <r>
    <x v="28"/>
    <x v="1"/>
  </r>
  <r>
    <x v="26"/>
    <x v="1"/>
  </r>
  <r>
    <x v="14"/>
    <x v="1"/>
  </r>
  <r>
    <x v="2"/>
    <x v="0"/>
  </r>
  <r>
    <x v="10"/>
    <x v="1"/>
  </r>
  <r>
    <x v="33"/>
    <x v="1"/>
  </r>
  <r>
    <x v="8"/>
    <x v="1"/>
  </r>
  <r>
    <x v="23"/>
    <x v="1"/>
  </r>
  <r>
    <x v="2"/>
    <x v="1"/>
  </r>
  <r>
    <x v="2"/>
    <x v="1"/>
  </r>
  <r>
    <x v="23"/>
    <x v="1"/>
  </r>
  <r>
    <x v="5"/>
    <x v="0"/>
  </r>
  <r>
    <x v="37"/>
    <x v="1"/>
  </r>
  <r>
    <x v="8"/>
    <x v="1"/>
  </r>
  <r>
    <x v="16"/>
    <x v="1"/>
  </r>
  <r>
    <x v="9"/>
    <x v="0"/>
  </r>
  <r>
    <x v="17"/>
    <x v="1"/>
  </r>
  <r>
    <x v="30"/>
    <x v="1"/>
  </r>
  <r>
    <x v="16"/>
    <x v="1"/>
  </r>
  <r>
    <x v="2"/>
    <x v="0"/>
  </r>
  <r>
    <x v="18"/>
    <x v="0"/>
  </r>
  <r>
    <x v="10"/>
    <x v="1"/>
  </r>
  <r>
    <x v="4"/>
    <x v="1"/>
  </r>
  <r>
    <x v="37"/>
    <x v="1"/>
  </r>
  <r>
    <x v="2"/>
    <x v="1"/>
  </r>
  <r>
    <x v="31"/>
    <x v="1"/>
  </r>
  <r>
    <x v="9"/>
    <x v="1"/>
  </r>
  <r>
    <x v="8"/>
    <x v="1"/>
  </r>
  <r>
    <x v="20"/>
    <x v="0"/>
  </r>
  <r>
    <x v="2"/>
    <x v="1"/>
  </r>
  <r>
    <x v="2"/>
    <x v="1"/>
  </r>
  <r>
    <x v="2"/>
    <x v="1"/>
  </r>
  <r>
    <x v="13"/>
    <x v="1"/>
  </r>
  <r>
    <x v="11"/>
    <x v="0"/>
  </r>
  <r>
    <x v="4"/>
    <x v="1"/>
  </r>
  <r>
    <x v="6"/>
    <x v="1"/>
  </r>
  <r>
    <x v="4"/>
    <x v="1"/>
  </r>
  <r>
    <x v="10"/>
    <x v="0"/>
  </r>
  <r>
    <x v="19"/>
    <x v="1"/>
  </r>
  <r>
    <x v="22"/>
    <x v="1"/>
  </r>
  <r>
    <x v="2"/>
    <x v="1"/>
  </r>
  <r>
    <x v="12"/>
    <x v="0"/>
  </r>
  <r>
    <x v="3"/>
    <x v="1"/>
  </r>
  <r>
    <x v="3"/>
    <x v="1"/>
  </r>
  <r>
    <x v="2"/>
    <x v="1"/>
  </r>
  <r>
    <x v="16"/>
    <x v="0"/>
  </r>
  <r>
    <x v="37"/>
    <x v="1"/>
  </r>
  <r>
    <x v="2"/>
    <x v="1"/>
  </r>
  <r>
    <x v="2"/>
    <x v="1"/>
  </r>
  <r>
    <x v="6"/>
    <x v="1"/>
  </r>
  <r>
    <x v="20"/>
    <x v="0"/>
  </r>
  <r>
    <x v="25"/>
    <x v="0"/>
  </r>
  <r>
    <x v="2"/>
    <x v="1"/>
  </r>
  <r>
    <x v="2"/>
    <x v="1"/>
  </r>
  <r>
    <x v="43"/>
    <x v="1"/>
  </r>
  <r>
    <x v="4"/>
    <x v="1"/>
  </r>
  <r>
    <x v="11"/>
    <x v="1"/>
  </r>
  <r>
    <x v="2"/>
    <x v="1"/>
  </r>
  <r>
    <x v="2"/>
    <x v="0"/>
  </r>
  <r>
    <x v="2"/>
    <x v="1"/>
  </r>
  <r>
    <x v="20"/>
    <x v="1"/>
  </r>
  <r>
    <x v="6"/>
    <x v="1"/>
  </r>
  <r>
    <x v="13"/>
    <x v="1"/>
  </r>
  <r>
    <x v="16"/>
    <x v="1"/>
  </r>
  <r>
    <x v="2"/>
    <x v="1"/>
  </r>
  <r>
    <x v="20"/>
    <x v="1"/>
  </r>
  <r>
    <x v="2"/>
    <x v="1"/>
  </r>
  <r>
    <x v="44"/>
    <x v="1"/>
  </r>
  <r>
    <x v="2"/>
    <x v="1"/>
  </r>
  <r>
    <x v="9"/>
    <x v="1"/>
  </r>
  <r>
    <x v="2"/>
    <x v="0"/>
  </r>
  <r>
    <x v="2"/>
    <x v="1"/>
  </r>
  <r>
    <x v="2"/>
    <x v="1"/>
  </r>
  <r>
    <x v="17"/>
    <x v="1"/>
  </r>
  <r>
    <x v="48"/>
    <x v="0"/>
  </r>
  <r>
    <x v="33"/>
    <x v="0"/>
  </r>
  <r>
    <x v="19"/>
    <x v="0"/>
  </r>
  <r>
    <x v="4"/>
    <x v="0"/>
  </r>
  <r>
    <x v="3"/>
    <x v="1"/>
  </r>
  <r>
    <x v="1"/>
    <x v="1"/>
  </r>
  <r>
    <x v="0"/>
    <x v="0"/>
  </r>
  <r>
    <x v="23"/>
    <x v="0"/>
  </r>
  <r>
    <x v="24"/>
    <x v="1"/>
  </r>
  <r>
    <x v="45"/>
    <x v="1"/>
  </r>
  <r>
    <x v="16"/>
    <x v="1"/>
  </r>
  <r>
    <x v="31"/>
    <x v="1"/>
  </r>
  <r>
    <x v="9"/>
    <x v="1"/>
  </r>
  <r>
    <x v="2"/>
    <x v="1"/>
  </r>
  <r>
    <x v="21"/>
    <x v="1"/>
  </r>
  <r>
    <x v="3"/>
    <x v="1"/>
  </r>
  <r>
    <x v="11"/>
    <x v="1"/>
  </r>
  <r>
    <x v="33"/>
    <x v="1"/>
  </r>
  <r>
    <x v="2"/>
    <x v="1"/>
  </r>
  <r>
    <x v="33"/>
    <x v="1"/>
  </r>
  <r>
    <x v="2"/>
    <x v="1"/>
  </r>
  <r>
    <x v="2"/>
    <x v="0"/>
  </r>
  <r>
    <x v="4"/>
    <x v="0"/>
  </r>
  <r>
    <x v="25"/>
    <x v="1"/>
  </r>
  <r>
    <x v="6"/>
    <x v="1"/>
  </r>
  <r>
    <x v="2"/>
    <x v="1"/>
  </r>
  <r>
    <x v="36"/>
    <x v="1"/>
  </r>
  <r>
    <x v="9"/>
    <x v="1"/>
  </r>
  <r>
    <x v="4"/>
    <x v="1"/>
  </r>
  <r>
    <x v="1"/>
    <x v="1"/>
  </r>
  <r>
    <x v="9"/>
    <x v="0"/>
  </r>
  <r>
    <x v="2"/>
    <x v="1"/>
  </r>
  <r>
    <x v="2"/>
    <x v="1"/>
  </r>
  <r>
    <x v="16"/>
    <x v="1"/>
  </r>
  <r>
    <x v="37"/>
    <x v="1"/>
  </r>
  <r>
    <x v="9"/>
    <x v="1"/>
  </r>
  <r>
    <x v="7"/>
    <x v="1"/>
  </r>
  <r>
    <x v="29"/>
    <x v="1"/>
  </r>
  <r>
    <x v="2"/>
    <x v="0"/>
  </r>
  <r>
    <x v="2"/>
    <x v="1"/>
  </r>
  <r>
    <x v="50"/>
    <x v="0"/>
  </r>
  <r>
    <x v="41"/>
    <x v="0"/>
  </r>
  <r>
    <x v="23"/>
    <x v="1"/>
  </r>
  <r>
    <x v="37"/>
    <x v="1"/>
  </r>
  <r>
    <x v="2"/>
    <x v="1"/>
  </r>
  <r>
    <x v="21"/>
    <x v="0"/>
  </r>
  <r>
    <x v="15"/>
    <x v="1"/>
  </r>
  <r>
    <x v="2"/>
    <x v="0"/>
  </r>
  <r>
    <x v="2"/>
    <x v="1"/>
  </r>
  <r>
    <x v="23"/>
    <x v="0"/>
  </r>
  <r>
    <x v="2"/>
    <x v="1"/>
  </r>
  <r>
    <x v="33"/>
    <x v="0"/>
  </r>
  <r>
    <x v="38"/>
    <x v="1"/>
  </r>
  <r>
    <x v="2"/>
    <x v="0"/>
  </r>
  <r>
    <x v="30"/>
    <x v="1"/>
  </r>
  <r>
    <x v="5"/>
    <x v="1"/>
  </r>
  <r>
    <x v="36"/>
    <x v="0"/>
  </r>
  <r>
    <x v="2"/>
    <x v="1"/>
  </r>
  <r>
    <x v="6"/>
    <x v="1"/>
  </r>
  <r>
    <x v="2"/>
    <x v="0"/>
  </r>
  <r>
    <x v="20"/>
    <x v="1"/>
  </r>
  <r>
    <x v="6"/>
    <x v="1"/>
  </r>
  <r>
    <x v="2"/>
    <x v="1"/>
  </r>
  <r>
    <x v="14"/>
    <x v="1"/>
  </r>
  <r>
    <x v="1"/>
    <x v="0"/>
  </r>
  <r>
    <x v="2"/>
    <x v="0"/>
  </r>
  <r>
    <x v="4"/>
    <x v="1"/>
  </r>
  <r>
    <x v="18"/>
    <x v="0"/>
  </r>
  <r>
    <x v="19"/>
    <x v="1"/>
  </r>
  <r>
    <x v="22"/>
    <x v="1"/>
  </r>
  <r>
    <x v="28"/>
    <x v="1"/>
  </r>
  <r>
    <x v="24"/>
    <x v="1"/>
  </r>
  <r>
    <x v="30"/>
    <x v="0"/>
  </r>
  <r>
    <x v="18"/>
    <x v="0"/>
  </r>
  <r>
    <x v="31"/>
    <x v="1"/>
  </r>
  <r>
    <x v="12"/>
    <x v="0"/>
  </r>
  <r>
    <x v="2"/>
    <x v="1"/>
  </r>
  <r>
    <x v="2"/>
    <x v="1"/>
  </r>
  <r>
    <x v="28"/>
    <x v="1"/>
  </r>
  <r>
    <x v="21"/>
    <x v="0"/>
  </r>
  <r>
    <x v="2"/>
    <x v="0"/>
  </r>
  <r>
    <x v="18"/>
    <x v="1"/>
  </r>
  <r>
    <x v="29"/>
    <x v="1"/>
  </r>
  <r>
    <x v="2"/>
    <x v="1"/>
  </r>
  <r>
    <x v="23"/>
    <x v="1"/>
  </r>
  <r>
    <x v="2"/>
    <x v="1"/>
  </r>
  <r>
    <x v="7"/>
    <x v="1"/>
  </r>
  <r>
    <x v="2"/>
    <x v="1"/>
  </r>
  <r>
    <x v="2"/>
    <x v="1"/>
  </r>
  <r>
    <x v="2"/>
    <x v="1"/>
  </r>
  <r>
    <x v="30"/>
    <x v="1"/>
  </r>
  <r>
    <x v="2"/>
    <x v="0"/>
  </r>
  <r>
    <x v="33"/>
    <x v="1"/>
  </r>
  <r>
    <x v="2"/>
    <x v="1"/>
  </r>
  <r>
    <x v="37"/>
    <x v="1"/>
  </r>
  <r>
    <x v="2"/>
    <x v="1"/>
  </r>
  <r>
    <x v="2"/>
    <x v="0"/>
  </r>
  <r>
    <x v="2"/>
    <x v="1"/>
  </r>
  <r>
    <x v="20"/>
    <x v="1"/>
  </r>
  <r>
    <x v="4"/>
    <x v="0"/>
  </r>
  <r>
    <x v="40"/>
    <x v="1"/>
  </r>
  <r>
    <x v="37"/>
    <x v="1"/>
  </r>
  <r>
    <x v="2"/>
    <x v="1"/>
  </r>
  <r>
    <x v="2"/>
    <x v="0"/>
  </r>
  <r>
    <x v="2"/>
    <x v="1"/>
  </r>
  <r>
    <x v="9"/>
    <x v="1"/>
  </r>
  <r>
    <x v="0"/>
    <x v="1"/>
  </r>
  <r>
    <x v="37"/>
    <x v="0"/>
  </r>
  <r>
    <x v="14"/>
    <x v="0"/>
  </r>
  <r>
    <x v="0"/>
    <x v="0"/>
  </r>
  <r>
    <x v="19"/>
    <x v="1"/>
  </r>
  <r>
    <x v="19"/>
    <x v="1"/>
  </r>
  <r>
    <x v="3"/>
    <x v="1"/>
  </r>
  <r>
    <x v="33"/>
    <x v="1"/>
  </r>
  <r>
    <x v="2"/>
    <x v="1"/>
  </r>
  <r>
    <x v="31"/>
    <x v="1"/>
  </r>
  <r>
    <x v="23"/>
    <x v="0"/>
  </r>
  <r>
    <x v="0"/>
    <x v="1"/>
  </r>
  <r>
    <x v="46"/>
    <x v="1"/>
  </r>
  <r>
    <x v="2"/>
    <x v="1"/>
  </r>
  <r>
    <x v="16"/>
    <x v="0"/>
  </r>
  <r>
    <x v="2"/>
    <x v="1"/>
  </r>
  <r>
    <x v="45"/>
    <x v="0"/>
  </r>
  <r>
    <x v="41"/>
    <x v="0"/>
  </r>
  <r>
    <x v="41"/>
    <x v="0"/>
  </r>
  <r>
    <x v="22"/>
    <x v="0"/>
  </r>
  <r>
    <x v="5"/>
    <x v="1"/>
  </r>
  <r>
    <x v="20"/>
    <x v="0"/>
  </r>
  <r>
    <x v="23"/>
    <x v="0"/>
  </r>
  <r>
    <x v="11"/>
    <x v="1"/>
  </r>
  <r>
    <x v="9"/>
    <x v="1"/>
  </r>
  <r>
    <x v="12"/>
    <x v="1"/>
  </r>
  <r>
    <x v="26"/>
    <x v="1"/>
  </r>
  <r>
    <x v="3"/>
    <x v="1"/>
  </r>
  <r>
    <x v="0"/>
    <x v="1"/>
  </r>
  <r>
    <x v="2"/>
    <x v="1"/>
  </r>
  <r>
    <x v="2"/>
    <x v="0"/>
  </r>
  <r>
    <x v="2"/>
    <x v="0"/>
  </r>
  <r>
    <x v="2"/>
    <x v="1"/>
  </r>
  <r>
    <x v="2"/>
    <x v="0"/>
  </r>
  <r>
    <x v="37"/>
    <x v="1"/>
  </r>
  <r>
    <x v="31"/>
    <x v="1"/>
  </r>
  <r>
    <x v="14"/>
    <x v="0"/>
  </r>
  <r>
    <x v="22"/>
    <x v="1"/>
  </r>
  <r>
    <x v="2"/>
    <x v="0"/>
  </r>
  <r>
    <x v="2"/>
    <x v="1"/>
  </r>
  <r>
    <x v="12"/>
    <x v="1"/>
  </r>
  <r>
    <x v="2"/>
    <x v="1"/>
  </r>
  <r>
    <x v="6"/>
    <x v="1"/>
  </r>
  <r>
    <x v="12"/>
    <x v="1"/>
  </r>
  <r>
    <x v="41"/>
    <x v="0"/>
  </r>
  <r>
    <x v="2"/>
    <x v="1"/>
  </r>
  <r>
    <x v="2"/>
    <x v="0"/>
  </r>
  <r>
    <x v="4"/>
    <x v="1"/>
  </r>
  <r>
    <x v="48"/>
    <x v="0"/>
  </r>
  <r>
    <x v="2"/>
    <x v="1"/>
  </r>
  <r>
    <x v="21"/>
    <x v="0"/>
  </r>
  <r>
    <x v="6"/>
    <x v="0"/>
  </r>
  <r>
    <x v="2"/>
    <x v="1"/>
  </r>
  <r>
    <x v="15"/>
    <x v="1"/>
  </r>
  <r>
    <x v="2"/>
    <x v="1"/>
  </r>
  <r>
    <x v="23"/>
    <x v="1"/>
  </r>
  <r>
    <x v="16"/>
    <x v="0"/>
  </r>
  <r>
    <x v="1"/>
    <x v="0"/>
  </r>
  <r>
    <x v="2"/>
    <x v="1"/>
  </r>
  <r>
    <x v="29"/>
    <x v="1"/>
  </r>
  <r>
    <x v="14"/>
    <x v="1"/>
  </r>
  <r>
    <x v="2"/>
    <x v="0"/>
  </r>
  <r>
    <x v="24"/>
    <x v="1"/>
  </r>
  <r>
    <x v="2"/>
    <x v="0"/>
  </r>
  <r>
    <x v="4"/>
    <x v="0"/>
  </r>
  <r>
    <x v="28"/>
    <x v="1"/>
  </r>
  <r>
    <x v="23"/>
    <x v="1"/>
  </r>
  <r>
    <x v="14"/>
    <x v="0"/>
  </r>
  <r>
    <x v="29"/>
    <x v="1"/>
  </r>
  <r>
    <x v="2"/>
    <x v="1"/>
  </r>
  <r>
    <x v="11"/>
    <x v="0"/>
  </r>
  <r>
    <x v="22"/>
    <x v="0"/>
  </r>
  <r>
    <x v="20"/>
    <x v="1"/>
  </r>
  <r>
    <x v="41"/>
    <x v="1"/>
  </r>
  <r>
    <x v="23"/>
    <x v="0"/>
  </r>
  <r>
    <x v="6"/>
    <x v="1"/>
  </r>
  <r>
    <x v="14"/>
    <x v="1"/>
  </r>
  <r>
    <x v="1"/>
    <x v="0"/>
  </r>
  <r>
    <x v="9"/>
    <x v="1"/>
  </r>
  <r>
    <x v="2"/>
    <x v="1"/>
  </r>
  <r>
    <x v="33"/>
    <x v="1"/>
  </r>
  <r>
    <x v="1"/>
    <x v="1"/>
  </r>
  <r>
    <x v="12"/>
    <x v="1"/>
  </r>
  <r>
    <x v="2"/>
    <x v="1"/>
  </r>
  <r>
    <x v="2"/>
    <x v="1"/>
  </r>
  <r>
    <x v="3"/>
    <x v="0"/>
  </r>
  <r>
    <x v="2"/>
    <x v="0"/>
  </r>
  <r>
    <x v="17"/>
    <x v="0"/>
  </r>
  <r>
    <x v="23"/>
    <x v="1"/>
  </r>
  <r>
    <x v="2"/>
    <x v="1"/>
  </r>
  <r>
    <x v="4"/>
    <x v="1"/>
  </r>
  <r>
    <x v="23"/>
    <x v="1"/>
  </r>
  <r>
    <x v="3"/>
    <x v="1"/>
  </r>
  <r>
    <x v="37"/>
    <x v="1"/>
  </r>
  <r>
    <x v="2"/>
    <x v="0"/>
  </r>
  <r>
    <x v="17"/>
    <x v="0"/>
  </r>
  <r>
    <x v="29"/>
    <x v="1"/>
  </r>
  <r>
    <x v="20"/>
    <x v="1"/>
  </r>
  <r>
    <x v="2"/>
    <x v="0"/>
  </r>
  <r>
    <x v="17"/>
    <x v="1"/>
  </r>
  <r>
    <x v="11"/>
    <x v="1"/>
  </r>
  <r>
    <x v="10"/>
    <x v="0"/>
  </r>
  <r>
    <x v="10"/>
    <x v="1"/>
  </r>
  <r>
    <x v="30"/>
    <x v="0"/>
  </r>
  <r>
    <x v="2"/>
    <x v="0"/>
  </r>
  <r>
    <x v="2"/>
    <x v="0"/>
  </r>
  <r>
    <x v="22"/>
    <x v="1"/>
  </r>
  <r>
    <x v="21"/>
    <x v="1"/>
  </r>
  <r>
    <x v="39"/>
    <x v="0"/>
  </r>
  <r>
    <x v="4"/>
    <x v="0"/>
  </r>
  <r>
    <x v="22"/>
    <x v="0"/>
  </r>
  <r>
    <x v="10"/>
    <x v="1"/>
  </r>
  <r>
    <x v="2"/>
    <x v="0"/>
  </r>
  <r>
    <x v="2"/>
    <x v="1"/>
  </r>
  <r>
    <x v="2"/>
    <x v="0"/>
  </r>
  <r>
    <x v="12"/>
    <x v="1"/>
  </r>
  <r>
    <x v="16"/>
    <x v="0"/>
  </r>
  <r>
    <x v="2"/>
    <x v="1"/>
  </r>
  <r>
    <x v="46"/>
    <x v="1"/>
  </r>
  <r>
    <x v="23"/>
    <x v="1"/>
  </r>
  <r>
    <x v="3"/>
    <x v="1"/>
  </r>
  <r>
    <x v="2"/>
    <x v="0"/>
  </r>
  <r>
    <x v="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71B85-6BF7-46DC-ACB6-BF41972D4FCC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BC6" firstHeaderRow="1" firstDataRow="2" firstDataCol="1"/>
  <pivotFields count="2">
    <pivotField axis="axisCol" showAll="0">
      <items count="53">
        <item x="3"/>
        <item x="17"/>
        <item x="35"/>
        <item x="29"/>
        <item x="28"/>
        <item x="6"/>
        <item x="14"/>
        <item x="20"/>
        <item x="7"/>
        <item x="5"/>
        <item x="1"/>
        <item x="2"/>
        <item x="4"/>
        <item x="10"/>
        <item x="22"/>
        <item x="34"/>
        <item x="25"/>
        <item x="18"/>
        <item x="33"/>
        <item x="27"/>
        <item x="15"/>
        <item x="31"/>
        <item x="16"/>
        <item x="32"/>
        <item x="21"/>
        <item x="23"/>
        <item x="41"/>
        <item x="26"/>
        <item x="44"/>
        <item x="0"/>
        <item x="13"/>
        <item x="42"/>
        <item x="8"/>
        <item x="9"/>
        <item x="39"/>
        <item x="24"/>
        <item x="11"/>
        <item x="30"/>
        <item x="12"/>
        <item x="19"/>
        <item x="36"/>
        <item x="38"/>
        <item x="45"/>
        <item x="49"/>
        <item x="40"/>
        <item x="43"/>
        <item x="46"/>
        <item x="51"/>
        <item x="37"/>
        <item x="50"/>
        <item x="47"/>
        <item x="48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959D9-BE8D-4FF8-8807-421127A2693B}" name="PivotTable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SZ6" firstHeaderRow="1" firstDataRow="2" firstDataCol="1"/>
  <pivotFields count="2">
    <pivotField axis="axisCol" showAll="0">
      <items count="518">
        <item x="236"/>
        <item x="164"/>
        <item x="137"/>
        <item x="124"/>
        <item x="205"/>
        <item x="227"/>
        <item x="134"/>
        <item x="438"/>
        <item x="201"/>
        <item x="75"/>
        <item x="399"/>
        <item x="344"/>
        <item x="455"/>
        <item x="489"/>
        <item x="417"/>
        <item x="278"/>
        <item x="276"/>
        <item x="375"/>
        <item x="277"/>
        <item x="239"/>
        <item x="271"/>
        <item x="89"/>
        <item x="466"/>
        <item x="7"/>
        <item x="326"/>
        <item x="176"/>
        <item x="142"/>
        <item x="441"/>
        <item x="71"/>
        <item x="446"/>
        <item x="172"/>
        <item x="221"/>
        <item x="453"/>
        <item x="386"/>
        <item x="346"/>
        <item x="275"/>
        <item x="459"/>
        <item x="180"/>
        <item x="186"/>
        <item x="82"/>
        <item x="397"/>
        <item x="467"/>
        <item x="260"/>
        <item x="444"/>
        <item x="8"/>
        <item x="128"/>
        <item x="412"/>
        <item x="325"/>
        <item x="378"/>
        <item x="390"/>
        <item x="191"/>
        <item x="83"/>
        <item x="280"/>
        <item x="3"/>
        <item x="373"/>
        <item x="516"/>
        <item x="56"/>
        <item x="388"/>
        <item x="433"/>
        <item x="491"/>
        <item x="490"/>
        <item x="80"/>
        <item x="94"/>
        <item x="155"/>
        <item x="478"/>
        <item x="470"/>
        <item x="18"/>
        <item x="114"/>
        <item x="178"/>
        <item x="32"/>
        <item x="65"/>
        <item x="162"/>
        <item x="10"/>
        <item x="105"/>
        <item x="436"/>
        <item x="323"/>
        <item x="273"/>
        <item x="202"/>
        <item x="103"/>
        <item x="231"/>
        <item x="5"/>
        <item x="61"/>
        <item x="147"/>
        <item x="24"/>
        <item x="429"/>
        <item x="99"/>
        <item x="199"/>
        <item x="374"/>
        <item x="361"/>
        <item x="261"/>
        <item x="472"/>
        <item x="136"/>
        <item x="336"/>
        <item x="108"/>
        <item x="314"/>
        <item x="513"/>
        <item x="110"/>
        <item x="306"/>
        <item x="232"/>
        <item x="78"/>
        <item x="145"/>
        <item x="350"/>
        <item x="69"/>
        <item x="9"/>
        <item x="343"/>
        <item x="302"/>
        <item x="41"/>
        <item x="182"/>
        <item x="77"/>
        <item x="207"/>
        <item x="316"/>
        <item x="237"/>
        <item x="324"/>
        <item x="293"/>
        <item x="167"/>
        <item x="27"/>
        <item x="447"/>
        <item x="102"/>
        <item x="6"/>
        <item x="224"/>
        <item x="241"/>
        <item x="292"/>
        <item x="484"/>
        <item x="17"/>
        <item x="88"/>
        <item x="151"/>
        <item x="25"/>
        <item x="60"/>
        <item x="248"/>
        <item x="112"/>
        <item x="85"/>
        <item x="95"/>
        <item x="23"/>
        <item x="341"/>
        <item x="499"/>
        <item x="31"/>
        <item x="129"/>
        <item x="369"/>
        <item x="58"/>
        <item x="39"/>
        <item x="132"/>
        <item x="86"/>
        <item x="115"/>
        <item x="290"/>
        <item x="247"/>
        <item x="220"/>
        <item x="96"/>
        <item x="223"/>
        <item x="356"/>
        <item x="130"/>
        <item x="100"/>
        <item x="187"/>
        <item x="189"/>
        <item x="385"/>
        <item x="209"/>
        <item x="43"/>
        <item x="492"/>
        <item x="243"/>
        <item x="395"/>
        <item x="166"/>
        <item x="416"/>
        <item x="296"/>
        <item x="461"/>
        <item x="57"/>
        <item x="48"/>
        <item x="301"/>
        <item x="74"/>
        <item x="265"/>
        <item x="392"/>
        <item x="269"/>
        <item x="498"/>
        <item x="131"/>
        <item x="161"/>
        <item x="90"/>
        <item x="81"/>
        <item x="92"/>
        <item x="262"/>
        <item x="342"/>
        <item x="217"/>
        <item x="354"/>
        <item x="284"/>
        <item x="476"/>
        <item x="64"/>
        <item x="480"/>
        <item x="101"/>
        <item x="28"/>
        <item x="422"/>
        <item x="251"/>
        <item x="413"/>
        <item x="51"/>
        <item x="282"/>
        <item x="47"/>
        <item x="270"/>
        <item x="291"/>
        <item x="450"/>
        <item x="289"/>
        <item x="1"/>
        <item x="494"/>
        <item x="188"/>
        <item x="91"/>
        <item x="509"/>
        <item x="120"/>
        <item x="451"/>
        <item x="362"/>
        <item x="381"/>
        <item x="477"/>
        <item x="148"/>
        <item x="73"/>
        <item x="428"/>
        <item x="173"/>
        <item x="190"/>
        <item x="327"/>
        <item x="298"/>
        <item x="222"/>
        <item x="358"/>
        <item x="160"/>
        <item x="174"/>
        <item x="299"/>
        <item x="21"/>
        <item x="287"/>
        <item x="72"/>
        <item x="452"/>
        <item x="208"/>
        <item x="177"/>
        <item x="70"/>
        <item x="13"/>
        <item x="138"/>
        <item x="437"/>
        <item x="419"/>
        <item x="215"/>
        <item x="118"/>
        <item x="113"/>
        <item x="184"/>
        <item x="511"/>
        <item x="394"/>
        <item x="67"/>
        <item x="257"/>
        <item x="357"/>
        <item x="366"/>
        <item x="430"/>
        <item x="379"/>
        <item x="35"/>
        <item x="339"/>
        <item x="240"/>
        <item x="410"/>
        <item x="501"/>
        <item x="219"/>
        <item x="423"/>
        <item x="192"/>
        <item x="139"/>
        <item x="266"/>
        <item x="252"/>
        <item x="348"/>
        <item x="483"/>
        <item x="493"/>
        <item x="84"/>
        <item x="318"/>
        <item x="214"/>
        <item x="464"/>
        <item x="22"/>
        <item x="117"/>
        <item x="504"/>
        <item x="244"/>
        <item x="465"/>
        <item x="122"/>
        <item x="364"/>
        <item x="319"/>
        <item x="195"/>
        <item x="456"/>
        <item x="377"/>
        <item x="52"/>
        <item x="153"/>
        <item x="285"/>
        <item x="210"/>
        <item x="440"/>
        <item x="487"/>
        <item x="15"/>
        <item x="288"/>
        <item x="26"/>
        <item x="508"/>
        <item x="49"/>
        <item x="400"/>
        <item x="154"/>
        <item x="116"/>
        <item x="349"/>
        <item x="360"/>
        <item x="300"/>
        <item x="403"/>
        <item x="418"/>
        <item x="37"/>
        <item x="337"/>
        <item x="309"/>
        <item x="355"/>
        <item x="33"/>
        <item x="194"/>
        <item x="503"/>
        <item x="340"/>
        <item x="256"/>
        <item x="396"/>
        <item x="50"/>
        <item x="272"/>
        <item x="308"/>
        <item x="19"/>
        <item x="126"/>
        <item x="332"/>
        <item x="382"/>
        <item x="11"/>
        <item x="107"/>
        <item x="156"/>
        <item x="104"/>
        <item x="305"/>
        <item x="29"/>
        <item x="389"/>
        <item x="408"/>
        <item x="16"/>
        <item x="334"/>
        <item x="226"/>
        <item x="295"/>
        <item x="502"/>
        <item x="338"/>
        <item x="45"/>
        <item x="488"/>
        <item x="297"/>
        <item x="371"/>
        <item x="133"/>
        <item x="427"/>
        <item x="175"/>
        <item x="294"/>
        <item x="213"/>
        <item x="68"/>
        <item x="46"/>
        <item x="14"/>
        <item x="106"/>
        <item x="415"/>
        <item x="442"/>
        <item x="497"/>
        <item x="125"/>
        <item x="485"/>
        <item x="370"/>
        <item x="420"/>
        <item x="185"/>
        <item x="372"/>
        <item x="462"/>
        <item x="230"/>
        <item x="254"/>
        <item x="475"/>
        <item x="169"/>
        <item x="249"/>
        <item x="335"/>
        <item x="267"/>
        <item x="0"/>
        <item x="384"/>
        <item x="380"/>
        <item x="473"/>
        <item x="143"/>
        <item x="171"/>
        <item x="206"/>
        <item x="500"/>
        <item x="123"/>
        <item x="457"/>
        <item x="203"/>
        <item x="109"/>
        <item x="228"/>
        <item x="353"/>
        <item x="315"/>
        <item x="407"/>
        <item x="36"/>
        <item x="200"/>
        <item x="2"/>
        <item x="286"/>
        <item x="330"/>
        <item x="242"/>
        <item x="158"/>
        <item x="414"/>
        <item x="435"/>
        <item x="211"/>
        <item x="141"/>
        <item x="255"/>
        <item x="426"/>
        <item x="460"/>
        <item x="40"/>
        <item x="79"/>
        <item x="59"/>
        <item x="329"/>
        <item x="127"/>
        <item x="20"/>
        <item x="367"/>
        <item x="152"/>
        <item x="376"/>
        <item x="401"/>
        <item x="53"/>
        <item x="159"/>
        <item x="42"/>
        <item x="150"/>
        <item x="165"/>
        <item x="347"/>
        <item x="463"/>
        <item x="274"/>
        <item x="454"/>
        <item x="365"/>
        <item x="506"/>
        <item x="405"/>
        <item x="391"/>
        <item x="119"/>
        <item x="193"/>
        <item x="149"/>
        <item x="245"/>
        <item x="168"/>
        <item x="421"/>
        <item x="253"/>
        <item x="111"/>
        <item x="87"/>
        <item x="515"/>
        <item x="76"/>
        <item x="398"/>
        <item x="157"/>
        <item x="505"/>
        <item x="183"/>
        <item x="98"/>
        <item x="320"/>
        <item x="406"/>
        <item x="198"/>
        <item x="250"/>
        <item x="425"/>
        <item x="307"/>
        <item x="146"/>
        <item x="311"/>
        <item x="409"/>
        <item x="495"/>
        <item x="479"/>
        <item x="212"/>
        <item x="359"/>
        <item x="144"/>
        <item x="259"/>
        <item x="258"/>
        <item x="63"/>
        <item x="30"/>
        <item x="62"/>
        <item x="481"/>
        <item x="66"/>
        <item x="458"/>
        <item x="181"/>
        <item x="264"/>
        <item x="443"/>
        <item x="474"/>
        <item x="246"/>
        <item x="482"/>
        <item x="424"/>
        <item x="283"/>
        <item x="486"/>
        <item x="179"/>
        <item x="402"/>
        <item x="432"/>
        <item x="225"/>
        <item x="97"/>
        <item x="281"/>
        <item x="234"/>
        <item x="322"/>
        <item x="312"/>
        <item x="317"/>
        <item x="351"/>
        <item x="163"/>
        <item x="54"/>
        <item x="34"/>
        <item x="393"/>
        <item x="496"/>
        <item x="233"/>
        <item x="363"/>
        <item x="310"/>
        <item x="368"/>
        <item x="411"/>
        <item x="514"/>
        <item x="197"/>
        <item x="331"/>
        <item x="333"/>
        <item x="510"/>
        <item x="235"/>
        <item x="121"/>
        <item x="268"/>
        <item x="238"/>
        <item x="345"/>
        <item x="387"/>
        <item x="431"/>
        <item x="383"/>
        <item x="468"/>
        <item x="507"/>
        <item x="512"/>
        <item x="140"/>
        <item x="328"/>
        <item x="218"/>
        <item x="93"/>
        <item x="196"/>
        <item x="404"/>
        <item x="439"/>
        <item x="313"/>
        <item x="445"/>
        <item x="469"/>
        <item x="216"/>
        <item x="170"/>
        <item x="229"/>
        <item x="38"/>
        <item x="263"/>
        <item x="471"/>
        <item x="135"/>
        <item x="12"/>
        <item x="449"/>
        <item x="279"/>
        <item x="321"/>
        <item x="448"/>
        <item x="434"/>
        <item x="304"/>
        <item x="55"/>
        <item x="44"/>
        <item x="303"/>
        <item x="4"/>
        <item x="204"/>
        <item x="352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3C6EE-13A0-454B-931F-1D1E10470E65}" name="PivotTable10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IQ6" firstHeaderRow="1" firstDataRow="2" firstDataCol="1"/>
  <pivotFields count="2">
    <pivotField axis="axisCol"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872F5-98EA-474C-AD46-6C32FE53A1B5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G6" firstHeaderRow="1" firstDataRow="2" firstDataCol="1"/>
  <pivotFields count="2">
    <pivotField axis="axisCol" showAll="0">
      <items count="187">
        <item x="0"/>
        <item x="141"/>
        <item x="168"/>
        <item x="184"/>
        <item x="43"/>
        <item x="178"/>
        <item x="23"/>
        <item x="163"/>
        <item x="111"/>
        <item x="82"/>
        <item x="22"/>
        <item x="46"/>
        <item x="29"/>
        <item x="41"/>
        <item x="164"/>
        <item x="104"/>
        <item x="118"/>
        <item x="73"/>
        <item x="85"/>
        <item x="171"/>
        <item x="36"/>
        <item x="51"/>
        <item x="52"/>
        <item x="47"/>
        <item x="113"/>
        <item x="61"/>
        <item x="16"/>
        <item x="68"/>
        <item x="81"/>
        <item x="93"/>
        <item x="69"/>
        <item x="128"/>
        <item x="140"/>
        <item x="136"/>
        <item x="55"/>
        <item x="37"/>
        <item x="155"/>
        <item x="122"/>
        <item x="92"/>
        <item x="112"/>
        <item x="19"/>
        <item x="33"/>
        <item x="127"/>
        <item x="116"/>
        <item x="99"/>
        <item x="98"/>
        <item x="39"/>
        <item x="158"/>
        <item x="66"/>
        <item x="150"/>
        <item x="129"/>
        <item x="21"/>
        <item x="8"/>
        <item x="126"/>
        <item x="109"/>
        <item x="151"/>
        <item x="76"/>
        <item x="3"/>
        <item x="124"/>
        <item x="31"/>
        <item x="170"/>
        <item x="53"/>
        <item x="1"/>
        <item x="142"/>
        <item x="9"/>
        <item x="48"/>
        <item x="30"/>
        <item x="63"/>
        <item x="154"/>
        <item x="117"/>
        <item x="14"/>
        <item x="185"/>
        <item x="62"/>
        <item x="12"/>
        <item x="94"/>
        <item x="57"/>
        <item x="79"/>
        <item x="96"/>
        <item x="34"/>
        <item x="159"/>
        <item x="182"/>
        <item x="28"/>
        <item x="78"/>
        <item x="67"/>
        <item x="105"/>
        <item x="44"/>
        <item x="13"/>
        <item x="27"/>
        <item x="167"/>
        <item x="49"/>
        <item x="11"/>
        <item x="106"/>
        <item x="91"/>
        <item x="42"/>
        <item x="59"/>
        <item x="65"/>
        <item x="125"/>
        <item x="173"/>
        <item x="70"/>
        <item x="133"/>
        <item x="156"/>
        <item x="119"/>
        <item x="2"/>
        <item x="138"/>
        <item x="115"/>
        <item x="6"/>
        <item x="35"/>
        <item x="181"/>
        <item x="107"/>
        <item x="100"/>
        <item x="169"/>
        <item x="103"/>
        <item x="162"/>
        <item x="153"/>
        <item x="74"/>
        <item x="144"/>
        <item x="17"/>
        <item x="149"/>
        <item x="86"/>
        <item x="130"/>
        <item x="175"/>
        <item x="58"/>
        <item x="108"/>
        <item x="18"/>
        <item x="71"/>
        <item x="102"/>
        <item x="40"/>
        <item x="50"/>
        <item x="38"/>
        <item x="7"/>
        <item x="110"/>
        <item x="10"/>
        <item x="143"/>
        <item x="20"/>
        <item x="15"/>
        <item x="120"/>
        <item x="146"/>
        <item x="114"/>
        <item x="89"/>
        <item x="148"/>
        <item x="32"/>
        <item x="77"/>
        <item x="165"/>
        <item x="157"/>
        <item x="132"/>
        <item x="139"/>
        <item x="95"/>
        <item x="75"/>
        <item x="56"/>
        <item x="64"/>
        <item x="179"/>
        <item x="121"/>
        <item x="24"/>
        <item x="26"/>
        <item x="135"/>
        <item x="72"/>
        <item x="166"/>
        <item x="54"/>
        <item x="152"/>
        <item x="145"/>
        <item x="160"/>
        <item x="176"/>
        <item x="25"/>
        <item x="101"/>
        <item x="84"/>
        <item x="90"/>
        <item x="177"/>
        <item x="180"/>
        <item x="88"/>
        <item x="131"/>
        <item x="172"/>
        <item x="123"/>
        <item x="137"/>
        <item x="80"/>
        <item x="147"/>
        <item x="60"/>
        <item x="45"/>
        <item x="183"/>
        <item x="174"/>
        <item x="4"/>
        <item x="97"/>
        <item x="134"/>
        <item x="161"/>
        <item x="87"/>
        <item x="83"/>
        <item x="5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35B64-5361-4EC6-8D33-A3CE143D68DF}" name="PivotTable1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BB6" firstHeaderRow="1" firstDataRow="2" firstDataCol="1"/>
  <pivotFields count="2">
    <pivotField axis="axisCol" showAll="0">
      <items count="52">
        <item x="2"/>
        <item x="43"/>
        <item x="47"/>
        <item x="26"/>
        <item x="15"/>
        <item x="40"/>
        <item x="28"/>
        <item x="36"/>
        <item x="13"/>
        <item x="42"/>
        <item x="37"/>
        <item x="20"/>
        <item x="6"/>
        <item x="29"/>
        <item x="24"/>
        <item x="30"/>
        <item x="3"/>
        <item x="21"/>
        <item x="19"/>
        <item x="12"/>
        <item x="23"/>
        <item x="31"/>
        <item x="1"/>
        <item x="9"/>
        <item x="16"/>
        <item x="4"/>
        <item x="11"/>
        <item x="25"/>
        <item x="0"/>
        <item x="14"/>
        <item x="17"/>
        <item x="8"/>
        <item x="22"/>
        <item x="33"/>
        <item x="10"/>
        <item x="18"/>
        <item x="45"/>
        <item x="39"/>
        <item x="5"/>
        <item x="41"/>
        <item x="7"/>
        <item x="46"/>
        <item x="48"/>
        <item x="38"/>
        <item x="34"/>
        <item x="44"/>
        <item x="32"/>
        <item x="35"/>
        <item x="27"/>
        <item x="49"/>
        <item x="5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B54DA-217F-4F39-BECC-7AF68786F2D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BP">
  <location ref="B2:AX6" firstHeaderRow="1" firstDataRow="2" firstDataCol="1"/>
  <pivotFields count="2">
    <pivotField axis="axisCol" showAll="0">
      <items count="48">
        <item x="6"/>
        <item x="43"/>
        <item x="13"/>
        <item x="44"/>
        <item x="3"/>
        <item x="29"/>
        <item x="39"/>
        <item x="28"/>
        <item x="5"/>
        <item x="35"/>
        <item x="34"/>
        <item x="32"/>
        <item x="24"/>
        <item x="20"/>
        <item x="11"/>
        <item x="42"/>
        <item x="25"/>
        <item x="2"/>
        <item x="30"/>
        <item x="1"/>
        <item x="22"/>
        <item x="7"/>
        <item x="0"/>
        <item x="4"/>
        <item x="19"/>
        <item x="17"/>
        <item x="21"/>
        <item x="10"/>
        <item x="18"/>
        <item x="12"/>
        <item x="26"/>
        <item x="27"/>
        <item x="14"/>
        <item x="15"/>
        <item x="9"/>
        <item x="16"/>
        <item x="38"/>
        <item x="8"/>
        <item x="36"/>
        <item x="41"/>
        <item x="40"/>
        <item x="37"/>
        <item x="45"/>
        <item x="31"/>
        <item x="23"/>
        <item x="46"/>
        <item x="33"/>
        <item t="default"/>
      </items>
    </pivotField>
    <pivotField axis="axisRow" dataField="1" showAll="0">
      <items count="3">
        <item n="Non-Diabetic" x="1"/>
        <item n="Diabetic"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Count of Outcom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CCF89-0C31-4F6F-B462-F186E219AD2A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lucose" colHeaderCaption="Dia or Non Diabetic">
  <location ref="B2:BO6" firstHeaderRow="1" firstDataRow="2" firstDataCol="1"/>
  <pivotFields count="2">
    <pivotField axis="axisCol" showAll="0">
      <items count="65">
        <item x="51"/>
        <item x="58"/>
        <item x="56"/>
        <item x="44"/>
        <item x="28"/>
        <item x="36"/>
        <item x="26"/>
        <item x="43"/>
        <item x="13"/>
        <item x="38"/>
        <item x="10"/>
        <item x="45"/>
        <item x="37"/>
        <item x="61"/>
        <item x="3"/>
        <item x="8"/>
        <item x="15"/>
        <item x="24"/>
        <item x="5"/>
        <item x="34"/>
        <item x="29"/>
        <item x="18"/>
        <item x="6"/>
        <item x="50"/>
        <item x="12"/>
        <item x="16"/>
        <item x="22"/>
        <item x="1"/>
        <item x="17"/>
        <item x="42"/>
        <item x="54"/>
        <item x="46"/>
        <item x="35"/>
        <item x="9"/>
        <item x="31"/>
        <item x="52"/>
        <item x="33"/>
        <item x="14"/>
        <item x="7"/>
        <item x="60"/>
        <item x="62"/>
        <item x="39"/>
        <item x="0"/>
        <item x="27"/>
        <item x="49"/>
        <item x="20"/>
        <item x="40"/>
        <item x="47"/>
        <item x="4"/>
        <item x="19"/>
        <item x="55"/>
        <item x="59"/>
        <item x="30"/>
        <item x="11"/>
        <item x="25"/>
        <item x="32"/>
        <item x="48"/>
        <item x="21"/>
        <item x="23"/>
        <item x="2"/>
        <item x="63"/>
        <item x="57"/>
        <item x="41"/>
        <item x="53"/>
        <item t="default"/>
      </items>
    </pivotField>
    <pivotField axis="axisRow" dataField="1" showAll="0">
      <items count="3">
        <item n="Non-Diabetic" x="1"/>
        <item n="Diabetic"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Count" fld="1" subtotal="count" baseField="1" baseItem="0"/>
  </dataFields>
  <formats count="11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1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675DC-D5CF-4B33-A69C-D10A9CFB965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ildren">
  <location ref="B3:T7" firstHeaderRow="1" firstDataRow="2" firstDataCol="1"/>
  <pivotFields count="2">
    <pivotField axis="axisCol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axis="axisRow" dataField="1" showAll="0">
      <items count="3">
        <item n="Non-Diabetic" x="1"/>
        <item n="Diabetic"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Outcome" fld="1" subtotal="count" baseField="0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21C8-72FA-4784-A090-DC7A4A6B9C19}">
  <dimension ref="A1:O769"/>
  <sheetViews>
    <sheetView tabSelected="1" workbookViewId="0">
      <selection activeCell="N14" sqref="N14"/>
    </sheetView>
  </sheetViews>
  <sheetFormatPr defaultRowHeight="14.4" x14ac:dyDescent="0.3"/>
  <cols>
    <col min="1" max="1" width="10.6640625" bestFit="1" customWidth="1"/>
    <col min="2" max="2" width="7.44140625" bestFit="1" customWidth="1"/>
    <col min="3" max="3" width="12.6640625" bestFit="1" customWidth="1"/>
    <col min="4" max="4" width="12" bestFit="1" customWidth="1"/>
    <col min="5" max="5" width="6.21875" bestFit="1" customWidth="1"/>
    <col min="6" max="6" width="5" bestFit="1" customWidth="1"/>
    <col min="7" max="7" width="22.44140625" bestFit="1" customWidth="1"/>
    <col min="8" max="8" width="4" bestFit="1" customWidth="1"/>
    <col min="9" max="9" width="8.5546875" bestFit="1" customWidth="1"/>
    <col min="11" max="11" width="23.21875" bestFit="1" customWidth="1"/>
    <col min="15" max="15" width="12.44140625" bestFit="1" customWidth="1"/>
  </cols>
  <sheetData>
    <row r="1" spans="1:1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5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L2" s="13" t="s">
        <v>27</v>
      </c>
      <c r="M2" s="25" t="s">
        <v>28</v>
      </c>
      <c r="N2" s="25" t="s">
        <v>29</v>
      </c>
      <c r="O2" s="25" t="s">
        <v>30</v>
      </c>
    </row>
    <row r="3" spans="1:15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K3" s="8" t="s">
        <v>1</v>
      </c>
      <c r="L3" s="9">
        <f>Glucose!$G$144</f>
        <v>235.18714003966809</v>
      </c>
      <c r="M3" s="26">
        <v>63</v>
      </c>
      <c r="N3" s="26">
        <v>0.05</v>
      </c>
      <c r="O3" s="26">
        <f>CHIINV(N3,M3)</f>
        <v>82.528726541471798</v>
      </c>
    </row>
    <row r="4" spans="1:15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K4" s="8" t="s">
        <v>0</v>
      </c>
      <c r="L4" s="9">
        <f>Pregnancies!$X$40</f>
        <v>1086.8659382008877</v>
      </c>
      <c r="M4" s="26">
        <v>16</v>
      </c>
      <c r="N4" s="26">
        <v>0.05</v>
      </c>
      <c r="O4" s="26">
        <f t="shared" ref="O4:O10" si="0">CHIINV(N4,M4)</f>
        <v>26.296227604864239</v>
      </c>
    </row>
    <row r="5" spans="1:15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s="8" t="s">
        <v>6</v>
      </c>
      <c r="L5" s="9">
        <f>Pedigree!$F$1057</f>
        <v>1283.4410746268575</v>
      </c>
      <c r="M5" s="26">
        <v>516</v>
      </c>
      <c r="N5" s="26">
        <v>0.05</v>
      </c>
      <c r="O5" s="26">
        <f t="shared" si="0"/>
        <v>569.95288805306745</v>
      </c>
    </row>
    <row r="6" spans="1:15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K6" s="8" t="s">
        <v>5</v>
      </c>
      <c r="L6" s="9">
        <f>BMI!$F$519</f>
        <v>1298.8186919945747</v>
      </c>
      <c r="M6" s="26">
        <v>247</v>
      </c>
      <c r="N6" s="26">
        <v>0.05</v>
      </c>
      <c r="O6" s="26">
        <f t="shared" si="0"/>
        <v>284.65993604323648</v>
      </c>
    </row>
    <row r="7" spans="1:15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K7" s="8" t="s">
        <v>7</v>
      </c>
      <c r="L7" s="9">
        <f>Age!$F$127</f>
        <v>2392.2412736318402</v>
      </c>
      <c r="M7" s="26">
        <v>51</v>
      </c>
      <c r="N7" s="26">
        <v>0.05</v>
      </c>
      <c r="O7" s="26">
        <f t="shared" si="0"/>
        <v>68.669293912285795</v>
      </c>
    </row>
    <row r="8" spans="1:15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K8" s="8" t="s">
        <v>3</v>
      </c>
      <c r="L8" s="9">
        <f>SkinThickness!$F$125</f>
        <v>6953.9044008153069</v>
      </c>
      <c r="M8" s="26">
        <v>50</v>
      </c>
      <c r="N8" s="26">
        <v>0.05</v>
      </c>
      <c r="O8" s="26">
        <f t="shared" si="0"/>
        <v>67.504806549541186</v>
      </c>
    </row>
    <row r="9" spans="1:15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K9" s="8" t="s">
        <v>2</v>
      </c>
      <c r="L9" s="9">
        <f>BloodPressure!$F$110</f>
        <v>14063.292067803841</v>
      </c>
      <c r="M9" s="26">
        <v>46</v>
      </c>
      <c r="N9" s="26">
        <v>0.05</v>
      </c>
      <c r="O9" s="26">
        <f t="shared" si="0"/>
        <v>62.829620411408179</v>
      </c>
    </row>
    <row r="10" spans="1:15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K10" s="8" t="s">
        <v>4</v>
      </c>
      <c r="L10" s="9">
        <f>Insulin!$F$395</f>
        <v>34635.904234336449</v>
      </c>
      <c r="M10" s="26">
        <v>185</v>
      </c>
      <c r="N10" s="26">
        <v>0.05</v>
      </c>
      <c r="O10" s="26">
        <f t="shared" si="0"/>
        <v>217.73498085144874</v>
      </c>
    </row>
    <row r="11" spans="1:15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15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15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15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15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15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sortState xmlns:xlrd2="http://schemas.microsoft.com/office/spreadsheetml/2017/richdata2" ref="K3:L10">
    <sortCondition ref="L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B936-BDC9-4C74-A5F0-39139AEAB670}">
  <dimension ref="A2:AX782"/>
  <sheetViews>
    <sheetView topLeftCell="AL1" workbookViewId="0">
      <selection activeCell="C3" sqref="C3:AW3"/>
    </sheetView>
  </sheetViews>
  <sheetFormatPr defaultRowHeight="14.4" x14ac:dyDescent="0.3"/>
  <cols>
    <col min="1" max="1" width="13.109375" style="10" bestFit="1" customWidth="1"/>
    <col min="2" max="2" width="16.6640625" style="10" bestFit="1" customWidth="1"/>
    <col min="3" max="49" width="12" bestFit="1" customWidth="1"/>
    <col min="50" max="50" width="10.77734375" bestFit="1" customWidth="1"/>
  </cols>
  <sheetData>
    <row r="2" spans="1:50" x14ac:dyDescent="0.3">
      <c r="B2" s="1" t="s">
        <v>12</v>
      </c>
      <c r="C2" s="1" t="s">
        <v>26</v>
      </c>
    </row>
    <row r="3" spans="1:50" x14ac:dyDescent="0.3">
      <c r="B3" s="1" t="s">
        <v>9</v>
      </c>
      <c r="C3">
        <v>0</v>
      </c>
      <c r="D3">
        <v>24</v>
      </c>
      <c r="E3">
        <v>30</v>
      </c>
      <c r="F3">
        <v>38</v>
      </c>
      <c r="G3">
        <v>40</v>
      </c>
      <c r="H3">
        <v>44</v>
      </c>
      <c r="I3">
        <v>46</v>
      </c>
      <c r="J3">
        <v>48</v>
      </c>
      <c r="K3">
        <v>50</v>
      </c>
      <c r="L3">
        <v>52</v>
      </c>
      <c r="M3">
        <v>54</v>
      </c>
      <c r="N3">
        <v>55</v>
      </c>
      <c r="O3">
        <v>56</v>
      </c>
      <c r="P3">
        <v>58</v>
      </c>
      <c r="Q3">
        <v>60</v>
      </c>
      <c r="R3">
        <v>61</v>
      </c>
      <c r="S3">
        <v>62</v>
      </c>
      <c r="T3">
        <v>64</v>
      </c>
      <c r="U3">
        <v>65</v>
      </c>
      <c r="V3">
        <v>66</v>
      </c>
      <c r="W3">
        <v>68</v>
      </c>
      <c r="X3">
        <v>70</v>
      </c>
      <c r="Y3">
        <v>72</v>
      </c>
      <c r="Z3">
        <v>74</v>
      </c>
      <c r="AA3">
        <v>75</v>
      </c>
      <c r="AB3">
        <v>76</v>
      </c>
      <c r="AC3">
        <v>78</v>
      </c>
      <c r="AD3">
        <v>80</v>
      </c>
      <c r="AE3">
        <v>82</v>
      </c>
      <c r="AF3">
        <v>84</v>
      </c>
      <c r="AG3">
        <v>85</v>
      </c>
      <c r="AH3">
        <v>86</v>
      </c>
      <c r="AI3">
        <v>88</v>
      </c>
      <c r="AJ3">
        <v>90</v>
      </c>
      <c r="AK3">
        <v>92</v>
      </c>
      <c r="AL3">
        <v>94</v>
      </c>
      <c r="AM3">
        <v>95</v>
      </c>
      <c r="AN3">
        <v>96</v>
      </c>
      <c r="AO3">
        <v>98</v>
      </c>
      <c r="AP3">
        <v>100</v>
      </c>
      <c r="AQ3">
        <v>102</v>
      </c>
      <c r="AR3">
        <v>104</v>
      </c>
      <c r="AS3">
        <v>106</v>
      </c>
      <c r="AT3">
        <v>108</v>
      </c>
      <c r="AU3">
        <v>110</v>
      </c>
      <c r="AV3">
        <v>114</v>
      </c>
      <c r="AW3">
        <v>122</v>
      </c>
      <c r="AX3" t="s">
        <v>10</v>
      </c>
    </row>
    <row r="4" spans="1:50" x14ac:dyDescent="0.3">
      <c r="A4" s="10" t="s">
        <v>17</v>
      </c>
      <c r="B4" s="2" t="s">
        <v>14</v>
      </c>
      <c r="C4" s="3">
        <v>19</v>
      </c>
      <c r="D4" s="3">
        <v>1</v>
      </c>
      <c r="E4" s="3">
        <v>1</v>
      </c>
      <c r="F4" s="3">
        <v>1</v>
      </c>
      <c r="G4" s="3"/>
      <c r="H4" s="3">
        <v>4</v>
      </c>
      <c r="I4" s="3">
        <v>2</v>
      </c>
      <c r="J4" s="3">
        <v>4</v>
      </c>
      <c r="K4" s="3">
        <v>8</v>
      </c>
      <c r="L4" s="3">
        <v>8</v>
      </c>
      <c r="M4" s="3">
        <v>9</v>
      </c>
      <c r="N4" s="3">
        <v>2</v>
      </c>
      <c r="O4" s="3">
        <v>11</v>
      </c>
      <c r="P4" s="3">
        <v>19</v>
      </c>
      <c r="Q4" s="3">
        <v>30</v>
      </c>
      <c r="R4" s="3">
        <v>1</v>
      </c>
      <c r="S4" s="3">
        <v>24</v>
      </c>
      <c r="T4" s="3">
        <v>30</v>
      </c>
      <c r="U4" s="3">
        <v>6</v>
      </c>
      <c r="V4" s="3">
        <v>19</v>
      </c>
      <c r="W4" s="3">
        <v>33</v>
      </c>
      <c r="X4" s="3">
        <v>34</v>
      </c>
      <c r="Y4" s="3">
        <v>28</v>
      </c>
      <c r="Z4" s="3">
        <v>35</v>
      </c>
      <c r="AA4" s="3">
        <v>7</v>
      </c>
      <c r="AB4" s="3">
        <v>21</v>
      </c>
      <c r="AC4" s="3">
        <v>28</v>
      </c>
      <c r="AD4" s="3">
        <v>27</v>
      </c>
      <c r="AE4" s="3">
        <v>17</v>
      </c>
      <c r="AF4" s="3">
        <v>11</v>
      </c>
      <c r="AG4" s="3">
        <v>3</v>
      </c>
      <c r="AH4" s="3">
        <v>12</v>
      </c>
      <c r="AI4" s="3">
        <v>14</v>
      </c>
      <c r="AJ4" s="3">
        <v>11</v>
      </c>
      <c r="AK4" s="3">
        <v>5</v>
      </c>
      <c r="AL4" s="3">
        <v>3</v>
      </c>
      <c r="AM4" s="3">
        <v>1</v>
      </c>
      <c r="AN4" s="3">
        <v>3</v>
      </c>
      <c r="AO4" s="3">
        <v>1</v>
      </c>
      <c r="AP4" s="3">
        <v>2</v>
      </c>
      <c r="AQ4" s="3"/>
      <c r="AR4" s="3"/>
      <c r="AS4" s="3">
        <v>2</v>
      </c>
      <c r="AT4" s="3">
        <v>1</v>
      </c>
      <c r="AU4" s="3">
        <v>1</v>
      </c>
      <c r="AV4" s="3"/>
      <c r="AW4" s="3">
        <v>1</v>
      </c>
      <c r="AX4" s="3">
        <v>500</v>
      </c>
    </row>
    <row r="5" spans="1:50" x14ac:dyDescent="0.3">
      <c r="A5" s="10" t="s">
        <v>17</v>
      </c>
      <c r="B5" s="2" t="s">
        <v>15</v>
      </c>
      <c r="C5" s="3">
        <v>16</v>
      </c>
      <c r="D5" s="3"/>
      <c r="E5" s="3">
        <v>1</v>
      </c>
      <c r="F5" s="3"/>
      <c r="G5" s="3">
        <v>1</v>
      </c>
      <c r="H5" s="3"/>
      <c r="I5" s="3"/>
      <c r="J5" s="3">
        <v>1</v>
      </c>
      <c r="K5" s="3">
        <v>5</v>
      </c>
      <c r="L5" s="3">
        <v>3</v>
      </c>
      <c r="M5" s="3">
        <v>2</v>
      </c>
      <c r="N5" s="3"/>
      <c r="O5" s="3">
        <v>1</v>
      </c>
      <c r="P5" s="3">
        <v>2</v>
      </c>
      <c r="Q5" s="3">
        <v>7</v>
      </c>
      <c r="R5" s="3"/>
      <c r="S5" s="3">
        <v>10</v>
      </c>
      <c r="T5" s="3">
        <v>13</v>
      </c>
      <c r="U5" s="3">
        <v>1</v>
      </c>
      <c r="V5" s="3">
        <v>11</v>
      </c>
      <c r="W5" s="3">
        <v>12</v>
      </c>
      <c r="X5" s="3">
        <v>23</v>
      </c>
      <c r="Y5" s="3">
        <v>16</v>
      </c>
      <c r="Z5" s="3">
        <v>17</v>
      </c>
      <c r="AA5" s="3">
        <v>1</v>
      </c>
      <c r="AB5" s="3">
        <v>18</v>
      </c>
      <c r="AC5" s="3">
        <v>17</v>
      </c>
      <c r="AD5" s="3">
        <v>13</v>
      </c>
      <c r="AE5" s="3">
        <v>13</v>
      </c>
      <c r="AF5" s="3">
        <v>12</v>
      </c>
      <c r="AG5" s="3">
        <v>3</v>
      </c>
      <c r="AH5" s="3">
        <v>9</v>
      </c>
      <c r="AI5" s="3">
        <v>11</v>
      </c>
      <c r="AJ5" s="3">
        <v>11</v>
      </c>
      <c r="AK5" s="3">
        <v>3</v>
      </c>
      <c r="AL5" s="3">
        <v>3</v>
      </c>
      <c r="AM5" s="3"/>
      <c r="AN5" s="3">
        <v>1</v>
      </c>
      <c r="AO5" s="3">
        <v>2</v>
      </c>
      <c r="AP5" s="3">
        <v>1</v>
      </c>
      <c r="AQ5" s="3">
        <v>1</v>
      </c>
      <c r="AR5" s="3">
        <v>2</v>
      </c>
      <c r="AS5" s="3">
        <v>1</v>
      </c>
      <c r="AT5" s="3">
        <v>1</v>
      </c>
      <c r="AU5" s="3">
        <v>2</v>
      </c>
      <c r="AV5" s="3">
        <v>1</v>
      </c>
      <c r="AW5" s="3"/>
      <c r="AX5" s="3">
        <v>268</v>
      </c>
    </row>
    <row r="6" spans="1:50" x14ac:dyDescent="0.3">
      <c r="B6" s="2" t="s">
        <v>10</v>
      </c>
      <c r="C6" s="3">
        <v>35</v>
      </c>
      <c r="D6" s="3">
        <v>1</v>
      </c>
      <c r="E6" s="3">
        <v>2</v>
      </c>
      <c r="F6" s="3">
        <v>1</v>
      </c>
      <c r="G6" s="3">
        <v>1</v>
      </c>
      <c r="H6" s="3">
        <v>4</v>
      </c>
      <c r="I6" s="3">
        <v>2</v>
      </c>
      <c r="J6" s="3">
        <v>5</v>
      </c>
      <c r="K6" s="3">
        <v>13</v>
      </c>
      <c r="L6" s="3">
        <v>11</v>
      </c>
      <c r="M6" s="3">
        <v>11</v>
      </c>
      <c r="N6" s="3">
        <v>2</v>
      </c>
      <c r="O6" s="3">
        <v>12</v>
      </c>
      <c r="P6" s="3">
        <v>21</v>
      </c>
      <c r="Q6" s="3">
        <v>37</v>
      </c>
      <c r="R6" s="3">
        <v>1</v>
      </c>
      <c r="S6" s="3">
        <v>34</v>
      </c>
      <c r="T6" s="3">
        <v>43</v>
      </c>
      <c r="U6" s="3">
        <v>7</v>
      </c>
      <c r="V6" s="3">
        <v>30</v>
      </c>
      <c r="W6" s="3">
        <v>45</v>
      </c>
      <c r="X6" s="3">
        <v>57</v>
      </c>
      <c r="Y6" s="3">
        <v>44</v>
      </c>
      <c r="Z6" s="3">
        <v>52</v>
      </c>
      <c r="AA6" s="3">
        <v>8</v>
      </c>
      <c r="AB6" s="3">
        <v>39</v>
      </c>
      <c r="AC6" s="3">
        <v>45</v>
      </c>
      <c r="AD6" s="3">
        <v>40</v>
      </c>
      <c r="AE6" s="3">
        <v>30</v>
      </c>
      <c r="AF6" s="3">
        <v>23</v>
      </c>
      <c r="AG6" s="3">
        <v>6</v>
      </c>
      <c r="AH6" s="3">
        <v>21</v>
      </c>
      <c r="AI6" s="3">
        <v>25</v>
      </c>
      <c r="AJ6" s="3">
        <v>22</v>
      </c>
      <c r="AK6" s="3">
        <v>8</v>
      </c>
      <c r="AL6" s="3">
        <v>6</v>
      </c>
      <c r="AM6" s="3">
        <v>1</v>
      </c>
      <c r="AN6" s="3">
        <v>4</v>
      </c>
      <c r="AO6" s="3">
        <v>3</v>
      </c>
      <c r="AP6" s="3">
        <v>3</v>
      </c>
      <c r="AQ6" s="3">
        <v>1</v>
      </c>
      <c r="AR6" s="3">
        <v>2</v>
      </c>
      <c r="AS6" s="3">
        <v>3</v>
      </c>
      <c r="AT6" s="3">
        <v>2</v>
      </c>
      <c r="AU6" s="3">
        <v>3</v>
      </c>
      <c r="AV6" s="3">
        <v>1</v>
      </c>
      <c r="AW6" s="3">
        <v>1</v>
      </c>
      <c r="AX6" s="3">
        <v>768</v>
      </c>
    </row>
    <row r="7" spans="1:50" x14ac:dyDescent="0.3">
      <c r="B7"/>
    </row>
    <row r="8" spans="1:50" x14ac:dyDescent="0.3">
      <c r="A8" s="10" t="s">
        <v>16</v>
      </c>
      <c r="B8" s="2" t="s">
        <v>14</v>
      </c>
      <c r="C8">
        <f>GETPIVOTDATA("Outcome",$B$2,"BloodPressure",0)*GETPIVOTDATA("Outcome",$B$2,"Outcome","Non-Diabetic")/GETPIVOTDATA("Outcome",$B$2)</f>
        <v>22.786458333333332</v>
      </c>
      <c r="D8">
        <f>GETPIVOTDATA("Outcome",$B$2,"BloodPressure",24)*GETPIVOTDATA("Outcome",$B$2,"Outcome","Non-Diabetic")/GETPIVOTDATA("Outcome",$B$2)</f>
        <v>0.65104166666666663</v>
      </c>
      <c r="E8">
        <f t="shared" ref="E8" si="0">GETPIVOTDATA("Outcome",$B$2,"BloodPressure",0)*GETPIVOTDATA("Outcome",$B$2,"Outcome","Non-Diabetic")/GETPIVOTDATA("Outcome",$B$2)</f>
        <v>22.786458333333332</v>
      </c>
      <c r="F8">
        <f t="shared" ref="F8" si="1">GETPIVOTDATA("Outcome",$B$2,"BloodPressure",24)*GETPIVOTDATA("Outcome",$B$2,"Outcome","Non-Diabetic")/GETPIVOTDATA("Outcome",$B$2)</f>
        <v>0.65104166666666663</v>
      </c>
      <c r="G8">
        <f t="shared" ref="G8" si="2">GETPIVOTDATA("Outcome",$B$2,"BloodPressure",0)*GETPIVOTDATA("Outcome",$B$2,"Outcome","Non-Diabetic")/GETPIVOTDATA("Outcome",$B$2)</f>
        <v>22.786458333333332</v>
      </c>
      <c r="H8">
        <f t="shared" ref="H8" si="3">GETPIVOTDATA("Outcome",$B$2,"BloodPressure",24)*GETPIVOTDATA("Outcome",$B$2,"Outcome","Non-Diabetic")/GETPIVOTDATA("Outcome",$B$2)</f>
        <v>0.65104166666666663</v>
      </c>
      <c r="I8">
        <f t="shared" ref="I8" si="4">GETPIVOTDATA("Outcome",$B$2,"BloodPressure",0)*GETPIVOTDATA("Outcome",$B$2,"Outcome","Non-Diabetic")/GETPIVOTDATA("Outcome",$B$2)</f>
        <v>22.786458333333332</v>
      </c>
      <c r="J8">
        <f t="shared" ref="J8" si="5">GETPIVOTDATA("Outcome",$B$2,"BloodPressure",24)*GETPIVOTDATA("Outcome",$B$2,"Outcome","Non-Diabetic")/GETPIVOTDATA("Outcome",$B$2)</f>
        <v>0.65104166666666663</v>
      </c>
      <c r="K8">
        <f t="shared" ref="K8" si="6">GETPIVOTDATA("Outcome",$B$2,"BloodPressure",0)*GETPIVOTDATA("Outcome",$B$2,"Outcome","Non-Diabetic")/GETPIVOTDATA("Outcome",$B$2)</f>
        <v>22.786458333333332</v>
      </c>
      <c r="L8">
        <f t="shared" ref="L8" si="7">GETPIVOTDATA("Outcome",$B$2,"BloodPressure",24)*GETPIVOTDATA("Outcome",$B$2,"Outcome","Non-Diabetic")/GETPIVOTDATA("Outcome",$B$2)</f>
        <v>0.65104166666666663</v>
      </c>
      <c r="M8">
        <f t="shared" ref="M8" si="8">GETPIVOTDATA("Outcome",$B$2,"BloodPressure",0)*GETPIVOTDATA("Outcome",$B$2,"Outcome","Non-Diabetic")/GETPIVOTDATA("Outcome",$B$2)</f>
        <v>22.786458333333332</v>
      </c>
      <c r="N8">
        <f t="shared" ref="N8" si="9">GETPIVOTDATA("Outcome",$B$2,"BloodPressure",24)*GETPIVOTDATA("Outcome",$B$2,"Outcome","Non-Diabetic")/GETPIVOTDATA("Outcome",$B$2)</f>
        <v>0.65104166666666663</v>
      </c>
      <c r="O8">
        <f t="shared" ref="O8" si="10">GETPIVOTDATA("Outcome",$B$2,"BloodPressure",0)*GETPIVOTDATA("Outcome",$B$2,"Outcome","Non-Diabetic")/GETPIVOTDATA("Outcome",$B$2)</f>
        <v>22.786458333333332</v>
      </c>
      <c r="P8">
        <f t="shared" ref="P8" si="11">GETPIVOTDATA("Outcome",$B$2,"BloodPressure",24)*GETPIVOTDATA("Outcome",$B$2,"Outcome","Non-Diabetic")/GETPIVOTDATA("Outcome",$B$2)</f>
        <v>0.65104166666666663</v>
      </c>
      <c r="Q8">
        <f t="shared" ref="Q8" si="12">GETPIVOTDATA("Outcome",$B$2,"BloodPressure",0)*GETPIVOTDATA("Outcome",$B$2,"Outcome","Non-Diabetic")/GETPIVOTDATA("Outcome",$B$2)</f>
        <v>22.786458333333332</v>
      </c>
      <c r="R8">
        <f t="shared" ref="R8" si="13">GETPIVOTDATA("Outcome",$B$2,"BloodPressure",24)*GETPIVOTDATA("Outcome",$B$2,"Outcome","Non-Diabetic")/GETPIVOTDATA("Outcome",$B$2)</f>
        <v>0.65104166666666663</v>
      </c>
      <c r="S8">
        <f t="shared" ref="S8" si="14">GETPIVOTDATA("Outcome",$B$2,"BloodPressure",0)*GETPIVOTDATA("Outcome",$B$2,"Outcome","Non-Diabetic")/GETPIVOTDATA("Outcome",$B$2)</f>
        <v>22.786458333333332</v>
      </c>
      <c r="T8">
        <f t="shared" ref="T8" si="15">GETPIVOTDATA("Outcome",$B$2,"BloodPressure",24)*GETPIVOTDATA("Outcome",$B$2,"Outcome","Non-Diabetic")/GETPIVOTDATA("Outcome",$B$2)</f>
        <v>0.65104166666666663</v>
      </c>
      <c r="U8">
        <f t="shared" ref="U8" si="16">GETPIVOTDATA("Outcome",$B$2,"BloodPressure",0)*GETPIVOTDATA("Outcome",$B$2,"Outcome","Non-Diabetic")/GETPIVOTDATA("Outcome",$B$2)</f>
        <v>22.786458333333332</v>
      </c>
      <c r="V8">
        <f t="shared" ref="V8" si="17">GETPIVOTDATA("Outcome",$B$2,"BloodPressure",24)*GETPIVOTDATA("Outcome",$B$2,"Outcome","Non-Diabetic")/GETPIVOTDATA("Outcome",$B$2)</f>
        <v>0.65104166666666663</v>
      </c>
      <c r="W8">
        <f t="shared" ref="W8" si="18">GETPIVOTDATA("Outcome",$B$2,"BloodPressure",0)*GETPIVOTDATA("Outcome",$B$2,"Outcome","Non-Diabetic")/GETPIVOTDATA("Outcome",$B$2)</f>
        <v>22.786458333333332</v>
      </c>
      <c r="X8">
        <f t="shared" ref="X8" si="19">GETPIVOTDATA("Outcome",$B$2,"BloodPressure",24)*GETPIVOTDATA("Outcome",$B$2,"Outcome","Non-Diabetic")/GETPIVOTDATA("Outcome",$B$2)</f>
        <v>0.65104166666666663</v>
      </c>
      <c r="Y8">
        <f t="shared" ref="Y8" si="20">GETPIVOTDATA("Outcome",$B$2,"BloodPressure",0)*GETPIVOTDATA("Outcome",$B$2,"Outcome","Non-Diabetic")/GETPIVOTDATA("Outcome",$B$2)</f>
        <v>22.786458333333332</v>
      </c>
      <c r="Z8">
        <f t="shared" ref="Z8" si="21">GETPIVOTDATA("Outcome",$B$2,"BloodPressure",24)*GETPIVOTDATA("Outcome",$B$2,"Outcome","Non-Diabetic")/GETPIVOTDATA("Outcome",$B$2)</f>
        <v>0.65104166666666663</v>
      </c>
      <c r="AA8">
        <f t="shared" ref="AA8" si="22">GETPIVOTDATA("Outcome",$B$2,"BloodPressure",0)*GETPIVOTDATA("Outcome",$B$2,"Outcome","Non-Diabetic")/GETPIVOTDATA("Outcome",$B$2)</f>
        <v>22.786458333333332</v>
      </c>
      <c r="AB8">
        <f t="shared" ref="AB8" si="23">GETPIVOTDATA("Outcome",$B$2,"BloodPressure",24)*GETPIVOTDATA("Outcome",$B$2,"Outcome","Non-Diabetic")/GETPIVOTDATA("Outcome",$B$2)</f>
        <v>0.65104166666666663</v>
      </c>
      <c r="AC8">
        <f t="shared" ref="AC8" si="24">GETPIVOTDATA("Outcome",$B$2,"BloodPressure",0)*GETPIVOTDATA("Outcome",$B$2,"Outcome","Non-Diabetic")/GETPIVOTDATA("Outcome",$B$2)</f>
        <v>22.786458333333332</v>
      </c>
      <c r="AD8">
        <f t="shared" ref="AD8" si="25">GETPIVOTDATA("Outcome",$B$2,"BloodPressure",24)*GETPIVOTDATA("Outcome",$B$2,"Outcome","Non-Diabetic")/GETPIVOTDATA("Outcome",$B$2)</f>
        <v>0.65104166666666663</v>
      </c>
      <c r="AE8">
        <f t="shared" ref="AE8" si="26">GETPIVOTDATA("Outcome",$B$2,"BloodPressure",0)*GETPIVOTDATA("Outcome",$B$2,"Outcome","Non-Diabetic")/GETPIVOTDATA("Outcome",$B$2)</f>
        <v>22.786458333333332</v>
      </c>
      <c r="AF8">
        <f t="shared" ref="AF8" si="27">GETPIVOTDATA("Outcome",$B$2,"BloodPressure",24)*GETPIVOTDATA("Outcome",$B$2,"Outcome","Non-Diabetic")/GETPIVOTDATA("Outcome",$B$2)</f>
        <v>0.65104166666666663</v>
      </c>
      <c r="AG8">
        <f t="shared" ref="AG8" si="28">GETPIVOTDATA("Outcome",$B$2,"BloodPressure",0)*GETPIVOTDATA("Outcome",$B$2,"Outcome","Non-Diabetic")/GETPIVOTDATA("Outcome",$B$2)</f>
        <v>22.786458333333332</v>
      </c>
      <c r="AH8">
        <f t="shared" ref="AH8" si="29">GETPIVOTDATA("Outcome",$B$2,"BloodPressure",24)*GETPIVOTDATA("Outcome",$B$2,"Outcome","Non-Diabetic")/GETPIVOTDATA("Outcome",$B$2)</f>
        <v>0.65104166666666663</v>
      </c>
      <c r="AI8">
        <f t="shared" ref="AI8" si="30">GETPIVOTDATA("Outcome",$B$2,"BloodPressure",0)*GETPIVOTDATA("Outcome",$B$2,"Outcome","Non-Diabetic")/GETPIVOTDATA("Outcome",$B$2)</f>
        <v>22.786458333333332</v>
      </c>
      <c r="AJ8">
        <f t="shared" ref="AJ8" si="31">GETPIVOTDATA("Outcome",$B$2,"BloodPressure",24)*GETPIVOTDATA("Outcome",$B$2,"Outcome","Non-Diabetic")/GETPIVOTDATA("Outcome",$B$2)</f>
        <v>0.65104166666666663</v>
      </c>
      <c r="AK8">
        <f t="shared" ref="AK8" si="32">GETPIVOTDATA("Outcome",$B$2,"BloodPressure",0)*GETPIVOTDATA("Outcome",$B$2,"Outcome","Non-Diabetic")/GETPIVOTDATA("Outcome",$B$2)</f>
        <v>22.786458333333332</v>
      </c>
      <c r="AL8">
        <f t="shared" ref="AL8" si="33">GETPIVOTDATA("Outcome",$B$2,"BloodPressure",24)*GETPIVOTDATA("Outcome",$B$2,"Outcome","Non-Diabetic")/GETPIVOTDATA("Outcome",$B$2)</f>
        <v>0.65104166666666663</v>
      </c>
      <c r="AM8">
        <f t="shared" ref="AM8" si="34">GETPIVOTDATA("Outcome",$B$2,"BloodPressure",0)*GETPIVOTDATA("Outcome",$B$2,"Outcome","Non-Diabetic")/GETPIVOTDATA("Outcome",$B$2)</f>
        <v>22.786458333333332</v>
      </c>
      <c r="AN8">
        <f t="shared" ref="AN8" si="35">GETPIVOTDATA("Outcome",$B$2,"BloodPressure",24)*GETPIVOTDATA("Outcome",$B$2,"Outcome","Non-Diabetic")/GETPIVOTDATA("Outcome",$B$2)</f>
        <v>0.65104166666666663</v>
      </c>
      <c r="AO8">
        <f t="shared" ref="AO8" si="36">GETPIVOTDATA("Outcome",$B$2,"BloodPressure",0)*GETPIVOTDATA("Outcome",$B$2,"Outcome","Non-Diabetic")/GETPIVOTDATA("Outcome",$B$2)</f>
        <v>22.786458333333332</v>
      </c>
      <c r="AP8">
        <f t="shared" ref="AP8" si="37">GETPIVOTDATA("Outcome",$B$2,"BloodPressure",24)*GETPIVOTDATA("Outcome",$B$2,"Outcome","Non-Diabetic")/GETPIVOTDATA("Outcome",$B$2)</f>
        <v>0.65104166666666663</v>
      </c>
      <c r="AQ8">
        <f t="shared" ref="AQ8" si="38">GETPIVOTDATA("Outcome",$B$2,"BloodPressure",0)*GETPIVOTDATA("Outcome",$B$2,"Outcome","Non-Diabetic")/GETPIVOTDATA("Outcome",$B$2)</f>
        <v>22.786458333333332</v>
      </c>
      <c r="AR8">
        <f t="shared" ref="AR8" si="39">GETPIVOTDATA("Outcome",$B$2,"BloodPressure",24)*GETPIVOTDATA("Outcome",$B$2,"Outcome","Non-Diabetic")/GETPIVOTDATA("Outcome",$B$2)</f>
        <v>0.65104166666666663</v>
      </c>
      <c r="AS8">
        <f t="shared" ref="AS8" si="40">GETPIVOTDATA("Outcome",$B$2,"BloodPressure",0)*GETPIVOTDATA("Outcome",$B$2,"Outcome","Non-Diabetic")/GETPIVOTDATA("Outcome",$B$2)</f>
        <v>22.786458333333332</v>
      </c>
      <c r="AT8">
        <f t="shared" ref="AT8" si="41">GETPIVOTDATA("Outcome",$B$2,"BloodPressure",24)*GETPIVOTDATA("Outcome",$B$2,"Outcome","Non-Diabetic")/GETPIVOTDATA("Outcome",$B$2)</f>
        <v>0.65104166666666663</v>
      </c>
      <c r="AU8">
        <f t="shared" ref="AU8" si="42">GETPIVOTDATA("Outcome",$B$2,"BloodPressure",0)*GETPIVOTDATA("Outcome",$B$2,"Outcome","Non-Diabetic")/GETPIVOTDATA("Outcome",$B$2)</f>
        <v>22.786458333333332</v>
      </c>
      <c r="AV8">
        <f t="shared" ref="AV8" si="43">GETPIVOTDATA("Outcome",$B$2,"BloodPressure",24)*GETPIVOTDATA("Outcome",$B$2,"Outcome","Non-Diabetic")/GETPIVOTDATA("Outcome",$B$2)</f>
        <v>0.65104166666666663</v>
      </c>
      <c r="AW8">
        <f t="shared" ref="AW8" si="44">GETPIVOTDATA("Outcome",$B$2,"BloodPressure",0)*GETPIVOTDATA("Outcome",$B$2,"Outcome","Non-Diabetic")/GETPIVOTDATA("Outcome",$B$2)</f>
        <v>22.786458333333332</v>
      </c>
    </row>
    <row r="9" spans="1:50" x14ac:dyDescent="0.3">
      <c r="A9" s="10" t="s">
        <v>16</v>
      </c>
      <c r="B9" s="2" t="s">
        <v>15</v>
      </c>
      <c r="C9">
        <f>GETPIVOTDATA("Outcome",$B$2,"BloodPressure",0,"Outcome","Diabetic")*GETPIVOTDATA("Outcome",$B$2,"Outcome","Diabetic")/GETPIVOTDATA("Outcome",$B$2)</f>
        <v>5.583333333333333</v>
      </c>
      <c r="D9">
        <f>GETPIVOTDATA("Outcome",$B$2,"BloodPressure",24)*GETPIVOTDATA("Outcome",$B$2,"Outcome","Diabetic")/GETPIVOTDATA("Outcome",$B$2)</f>
        <v>0.34895833333333331</v>
      </c>
      <c r="E9">
        <f t="shared" ref="E9" si="45">GETPIVOTDATA("Outcome",$B$2,"BloodPressure",0,"Outcome","Diabetic")*GETPIVOTDATA("Outcome",$B$2,"Outcome","Diabetic")/GETPIVOTDATA("Outcome",$B$2)</f>
        <v>5.583333333333333</v>
      </c>
      <c r="F9">
        <f t="shared" ref="F9" si="46">GETPIVOTDATA("Outcome",$B$2,"BloodPressure",24)*GETPIVOTDATA("Outcome",$B$2,"Outcome","Diabetic")/GETPIVOTDATA("Outcome",$B$2)</f>
        <v>0.34895833333333331</v>
      </c>
      <c r="G9">
        <f t="shared" ref="G9" si="47">GETPIVOTDATA("Outcome",$B$2,"BloodPressure",0,"Outcome","Diabetic")*GETPIVOTDATA("Outcome",$B$2,"Outcome","Diabetic")/GETPIVOTDATA("Outcome",$B$2)</f>
        <v>5.583333333333333</v>
      </c>
      <c r="H9">
        <f t="shared" ref="H9" si="48">GETPIVOTDATA("Outcome",$B$2,"BloodPressure",24)*GETPIVOTDATA("Outcome",$B$2,"Outcome","Diabetic")/GETPIVOTDATA("Outcome",$B$2)</f>
        <v>0.34895833333333331</v>
      </c>
      <c r="I9">
        <f t="shared" ref="I9" si="49">GETPIVOTDATA("Outcome",$B$2,"BloodPressure",0,"Outcome","Diabetic")*GETPIVOTDATA("Outcome",$B$2,"Outcome","Diabetic")/GETPIVOTDATA("Outcome",$B$2)</f>
        <v>5.583333333333333</v>
      </c>
      <c r="J9">
        <f t="shared" ref="J9" si="50">GETPIVOTDATA("Outcome",$B$2,"BloodPressure",24)*GETPIVOTDATA("Outcome",$B$2,"Outcome","Diabetic")/GETPIVOTDATA("Outcome",$B$2)</f>
        <v>0.34895833333333331</v>
      </c>
      <c r="K9">
        <f t="shared" ref="K9" si="51">GETPIVOTDATA("Outcome",$B$2,"BloodPressure",0,"Outcome","Diabetic")*GETPIVOTDATA("Outcome",$B$2,"Outcome","Diabetic")/GETPIVOTDATA("Outcome",$B$2)</f>
        <v>5.583333333333333</v>
      </c>
      <c r="L9">
        <f t="shared" ref="L9" si="52">GETPIVOTDATA("Outcome",$B$2,"BloodPressure",24)*GETPIVOTDATA("Outcome",$B$2,"Outcome","Diabetic")/GETPIVOTDATA("Outcome",$B$2)</f>
        <v>0.34895833333333331</v>
      </c>
      <c r="M9">
        <f t="shared" ref="M9" si="53">GETPIVOTDATA("Outcome",$B$2,"BloodPressure",0,"Outcome","Diabetic")*GETPIVOTDATA("Outcome",$B$2,"Outcome","Diabetic")/GETPIVOTDATA("Outcome",$B$2)</f>
        <v>5.583333333333333</v>
      </c>
      <c r="N9">
        <f t="shared" ref="N9" si="54">GETPIVOTDATA("Outcome",$B$2,"BloodPressure",24)*GETPIVOTDATA("Outcome",$B$2,"Outcome","Diabetic")/GETPIVOTDATA("Outcome",$B$2)</f>
        <v>0.34895833333333331</v>
      </c>
      <c r="O9">
        <f t="shared" ref="O9" si="55">GETPIVOTDATA("Outcome",$B$2,"BloodPressure",0,"Outcome","Diabetic")*GETPIVOTDATA("Outcome",$B$2,"Outcome","Diabetic")/GETPIVOTDATA("Outcome",$B$2)</f>
        <v>5.583333333333333</v>
      </c>
      <c r="P9">
        <f t="shared" ref="P9" si="56">GETPIVOTDATA("Outcome",$B$2,"BloodPressure",24)*GETPIVOTDATA("Outcome",$B$2,"Outcome","Diabetic")/GETPIVOTDATA("Outcome",$B$2)</f>
        <v>0.34895833333333331</v>
      </c>
      <c r="Q9">
        <f t="shared" ref="Q9" si="57">GETPIVOTDATA("Outcome",$B$2,"BloodPressure",0,"Outcome","Diabetic")*GETPIVOTDATA("Outcome",$B$2,"Outcome","Diabetic")/GETPIVOTDATA("Outcome",$B$2)</f>
        <v>5.583333333333333</v>
      </c>
      <c r="R9">
        <f t="shared" ref="R9" si="58">GETPIVOTDATA("Outcome",$B$2,"BloodPressure",24)*GETPIVOTDATA("Outcome",$B$2,"Outcome","Diabetic")/GETPIVOTDATA("Outcome",$B$2)</f>
        <v>0.34895833333333331</v>
      </c>
      <c r="S9">
        <f t="shared" ref="S9" si="59">GETPIVOTDATA("Outcome",$B$2,"BloodPressure",0,"Outcome","Diabetic")*GETPIVOTDATA("Outcome",$B$2,"Outcome","Diabetic")/GETPIVOTDATA("Outcome",$B$2)</f>
        <v>5.583333333333333</v>
      </c>
      <c r="T9">
        <f t="shared" ref="T9" si="60">GETPIVOTDATA("Outcome",$B$2,"BloodPressure",24)*GETPIVOTDATA("Outcome",$B$2,"Outcome","Diabetic")/GETPIVOTDATA("Outcome",$B$2)</f>
        <v>0.34895833333333331</v>
      </c>
      <c r="U9">
        <f t="shared" ref="U9" si="61">GETPIVOTDATA("Outcome",$B$2,"BloodPressure",0,"Outcome","Diabetic")*GETPIVOTDATA("Outcome",$B$2,"Outcome","Diabetic")/GETPIVOTDATA("Outcome",$B$2)</f>
        <v>5.583333333333333</v>
      </c>
      <c r="V9">
        <f t="shared" ref="V9" si="62">GETPIVOTDATA("Outcome",$B$2,"BloodPressure",24)*GETPIVOTDATA("Outcome",$B$2,"Outcome","Diabetic")/GETPIVOTDATA("Outcome",$B$2)</f>
        <v>0.34895833333333331</v>
      </c>
      <c r="W9">
        <f t="shared" ref="W9" si="63">GETPIVOTDATA("Outcome",$B$2,"BloodPressure",0,"Outcome","Diabetic")*GETPIVOTDATA("Outcome",$B$2,"Outcome","Diabetic")/GETPIVOTDATA("Outcome",$B$2)</f>
        <v>5.583333333333333</v>
      </c>
      <c r="X9">
        <f t="shared" ref="X9" si="64">GETPIVOTDATA("Outcome",$B$2,"BloodPressure",24)*GETPIVOTDATA("Outcome",$B$2,"Outcome","Diabetic")/GETPIVOTDATA("Outcome",$B$2)</f>
        <v>0.34895833333333331</v>
      </c>
      <c r="Y9">
        <f t="shared" ref="Y9" si="65">GETPIVOTDATA("Outcome",$B$2,"BloodPressure",0,"Outcome","Diabetic")*GETPIVOTDATA("Outcome",$B$2,"Outcome","Diabetic")/GETPIVOTDATA("Outcome",$B$2)</f>
        <v>5.583333333333333</v>
      </c>
      <c r="Z9">
        <f t="shared" ref="Z9" si="66">GETPIVOTDATA("Outcome",$B$2,"BloodPressure",24)*GETPIVOTDATA("Outcome",$B$2,"Outcome","Diabetic")/GETPIVOTDATA("Outcome",$B$2)</f>
        <v>0.34895833333333331</v>
      </c>
      <c r="AA9">
        <f t="shared" ref="AA9" si="67">GETPIVOTDATA("Outcome",$B$2,"BloodPressure",0,"Outcome","Diabetic")*GETPIVOTDATA("Outcome",$B$2,"Outcome","Diabetic")/GETPIVOTDATA("Outcome",$B$2)</f>
        <v>5.583333333333333</v>
      </c>
      <c r="AB9">
        <f t="shared" ref="AB9" si="68">GETPIVOTDATA("Outcome",$B$2,"BloodPressure",24)*GETPIVOTDATA("Outcome",$B$2,"Outcome","Diabetic")/GETPIVOTDATA("Outcome",$B$2)</f>
        <v>0.34895833333333331</v>
      </c>
      <c r="AC9">
        <f t="shared" ref="AC9" si="69">GETPIVOTDATA("Outcome",$B$2,"BloodPressure",0,"Outcome","Diabetic")*GETPIVOTDATA("Outcome",$B$2,"Outcome","Diabetic")/GETPIVOTDATA("Outcome",$B$2)</f>
        <v>5.583333333333333</v>
      </c>
      <c r="AD9">
        <f t="shared" ref="AD9" si="70">GETPIVOTDATA("Outcome",$B$2,"BloodPressure",24)*GETPIVOTDATA("Outcome",$B$2,"Outcome","Diabetic")/GETPIVOTDATA("Outcome",$B$2)</f>
        <v>0.34895833333333331</v>
      </c>
      <c r="AE9">
        <f t="shared" ref="AE9" si="71">GETPIVOTDATA("Outcome",$B$2,"BloodPressure",0,"Outcome","Diabetic")*GETPIVOTDATA("Outcome",$B$2,"Outcome","Diabetic")/GETPIVOTDATA("Outcome",$B$2)</f>
        <v>5.583333333333333</v>
      </c>
      <c r="AF9">
        <f t="shared" ref="AF9" si="72">GETPIVOTDATA("Outcome",$B$2,"BloodPressure",24)*GETPIVOTDATA("Outcome",$B$2,"Outcome","Diabetic")/GETPIVOTDATA("Outcome",$B$2)</f>
        <v>0.34895833333333331</v>
      </c>
      <c r="AG9">
        <f t="shared" ref="AG9" si="73">GETPIVOTDATA("Outcome",$B$2,"BloodPressure",0,"Outcome","Diabetic")*GETPIVOTDATA("Outcome",$B$2,"Outcome","Diabetic")/GETPIVOTDATA("Outcome",$B$2)</f>
        <v>5.583333333333333</v>
      </c>
      <c r="AH9">
        <f t="shared" ref="AH9" si="74">GETPIVOTDATA("Outcome",$B$2,"BloodPressure",24)*GETPIVOTDATA("Outcome",$B$2,"Outcome","Diabetic")/GETPIVOTDATA("Outcome",$B$2)</f>
        <v>0.34895833333333331</v>
      </c>
      <c r="AI9">
        <f t="shared" ref="AI9" si="75">GETPIVOTDATA("Outcome",$B$2,"BloodPressure",0,"Outcome","Diabetic")*GETPIVOTDATA("Outcome",$B$2,"Outcome","Diabetic")/GETPIVOTDATA("Outcome",$B$2)</f>
        <v>5.583333333333333</v>
      </c>
      <c r="AJ9">
        <f t="shared" ref="AJ9" si="76">GETPIVOTDATA("Outcome",$B$2,"BloodPressure",24)*GETPIVOTDATA("Outcome",$B$2,"Outcome","Diabetic")/GETPIVOTDATA("Outcome",$B$2)</f>
        <v>0.34895833333333331</v>
      </c>
      <c r="AK9">
        <f t="shared" ref="AK9" si="77">GETPIVOTDATA("Outcome",$B$2,"BloodPressure",0,"Outcome","Diabetic")*GETPIVOTDATA("Outcome",$B$2,"Outcome","Diabetic")/GETPIVOTDATA("Outcome",$B$2)</f>
        <v>5.583333333333333</v>
      </c>
      <c r="AL9">
        <f t="shared" ref="AL9" si="78">GETPIVOTDATA("Outcome",$B$2,"BloodPressure",24)*GETPIVOTDATA("Outcome",$B$2,"Outcome","Diabetic")/GETPIVOTDATA("Outcome",$B$2)</f>
        <v>0.34895833333333331</v>
      </c>
      <c r="AM9">
        <f t="shared" ref="AM9" si="79">GETPIVOTDATA("Outcome",$B$2,"BloodPressure",0,"Outcome","Diabetic")*GETPIVOTDATA("Outcome",$B$2,"Outcome","Diabetic")/GETPIVOTDATA("Outcome",$B$2)</f>
        <v>5.583333333333333</v>
      </c>
      <c r="AN9">
        <f t="shared" ref="AN9" si="80">GETPIVOTDATA("Outcome",$B$2,"BloodPressure",24)*GETPIVOTDATA("Outcome",$B$2,"Outcome","Diabetic")/GETPIVOTDATA("Outcome",$B$2)</f>
        <v>0.34895833333333331</v>
      </c>
      <c r="AO9">
        <f t="shared" ref="AO9" si="81">GETPIVOTDATA("Outcome",$B$2,"BloodPressure",0,"Outcome","Diabetic")*GETPIVOTDATA("Outcome",$B$2,"Outcome","Diabetic")/GETPIVOTDATA("Outcome",$B$2)</f>
        <v>5.583333333333333</v>
      </c>
      <c r="AP9">
        <f t="shared" ref="AP9" si="82">GETPIVOTDATA("Outcome",$B$2,"BloodPressure",24)*GETPIVOTDATA("Outcome",$B$2,"Outcome","Diabetic")/GETPIVOTDATA("Outcome",$B$2)</f>
        <v>0.34895833333333331</v>
      </c>
      <c r="AQ9">
        <f t="shared" ref="AQ9" si="83">GETPIVOTDATA("Outcome",$B$2,"BloodPressure",0,"Outcome","Diabetic")*GETPIVOTDATA("Outcome",$B$2,"Outcome","Diabetic")/GETPIVOTDATA("Outcome",$B$2)</f>
        <v>5.583333333333333</v>
      </c>
      <c r="AR9">
        <f t="shared" ref="AR9" si="84">GETPIVOTDATA("Outcome",$B$2,"BloodPressure",24)*GETPIVOTDATA("Outcome",$B$2,"Outcome","Diabetic")/GETPIVOTDATA("Outcome",$B$2)</f>
        <v>0.34895833333333331</v>
      </c>
      <c r="AS9">
        <f t="shared" ref="AS9" si="85">GETPIVOTDATA("Outcome",$B$2,"BloodPressure",0,"Outcome","Diabetic")*GETPIVOTDATA("Outcome",$B$2,"Outcome","Diabetic")/GETPIVOTDATA("Outcome",$B$2)</f>
        <v>5.583333333333333</v>
      </c>
      <c r="AT9">
        <f t="shared" ref="AT9" si="86">GETPIVOTDATA("Outcome",$B$2,"BloodPressure",24)*GETPIVOTDATA("Outcome",$B$2,"Outcome","Diabetic")/GETPIVOTDATA("Outcome",$B$2)</f>
        <v>0.34895833333333331</v>
      </c>
      <c r="AU9">
        <f t="shared" ref="AU9" si="87">GETPIVOTDATA("Outcome",$B$2,"BloodPressure",0,"Outcome","Diabetic")*GETPIVOTDATA("Outcome",$B$2,"Outcome","Diabetic")/GETPIVOTDATA("Outcome",$B$2)</f>
        <v>5.583333333333333</v>
      </c>
      <c r="AV9">
        <f t="shared" ref="AV9" si="88">GETPIVOTDATA("Outcome",$B$2,"BloodPressure",24)*GETPIVOTDATA("Outcome",$B$2,"Outcome","Diabetic")/GETPIVOTDATA("Outcome",$B$2)</f>
        <v>0.34895833333333331</v>
      </c>
      <c r="AW9">
        <f t="shared" ref="AW9" si="89">GETPIVOTDATA("Outcome",$B$2,"BloodPressure",0,"Outcome","Diabetic")*GETPIVOTDATA("Outcome",$B$2,"Outcome","Diabetic")/GETPIVOTDATA("Outcome",$B$2)</f>
        <v>5.583333333333333</v>
      </c>
    </row>
    <row r="10" spans="1:50" x14ac:dyDescent="0.3">
      <c r="B10"/>
    </row>
    <row r="11" spans="1:50" x14ac:dyDescent="0.3">
      <c r="B11"/>
    </row>
    <row r="12" spans="1:50" x14ac:dyDescent="0.3">
      <c r="B12"/>
    </row>
    <row r="13" spans="1:50" x14ac:dyDescent="0.3">
      <c r="B13"/>
    </row>
    <row r="14" spans="1:50" x14ac:dyDescent="0.3">
      <c r="A14" s="13" t="s">
        <v>2</v>
      </c>
      <c r="B14" s="13" t="s">
        <v>8</v>
      </c>
      <c r="D14" s="13" t="s">
        <v>24</v>
      </c>
      <c r="E14" s="13" t="s">
        <v>25</v>
      </c>
      <c r="F14" s="13" t="s">
        <v>18</v>
      </c>
      <c r="G14" s="10"/>
    </row>
    <row r="15" spans="1:50" x14ac:dyDescent="0.3">
      <c r="A15" s="10">
        <v>72</v>
      </c>
      <c r="B15" s="10">
        <v>1</v>
      </c>
      <c r="D15" s="3">
        <v>19</v>
      </c>
      <c r="E15">
        <f>GETPIVOTDATA("Outcome",$B$2,"BloodPressure",0)*GETPIVOTDATA("Outcome",$B$2,"Outcome","Non-Diabetic")/GETPIVOTDATA("Outcome",$B$2)</f>
        <v>22.786458333333332</v>
      </c>
      <c r="F15">
        <f>(D15-E15)^2/E15</f>
        <v>0.62920119047619016</v>
      </c>
    </row>
    <row r="16" spans="1:50" x14ac:dyDescent="0.3">
      <c r="A16" s="10">
        <v>66</v>
      </c>
      <c r="B16" s="10">
        <v>0</v>
      </c>
      <c r="D16" s="3">
        <v>1</v>
      </c>
      <c r="E16">
        <f>GETPIVOTDATA("Outcome",$B$2,"BloodPressure",24)*GETPIVOTDATA("Outcome",$B$2,"Outcome","Non-Diabetic")/GETPIVOTDATA("Outcome",$B$2)</f>
        <v>0.65104166666666663</v>
      </c>
      <c r="F16">
        <f>(D16-E16)^2/E16</f>
        <v>0.18704166666666672</v>
      </c>
    </row>
    <row r="17" spans="1:6" x14ac:dyDescent="0.3">
      <c r="A17" s="10">
        <v>64</v>
      </c>
      <c r="B17" s="10">
        <v>1</v>
      </c>
      <c r="D17" s="3">
        <v>1</v>
      </c>
      <c r="E17">
        <f>GETPIVOTDATA("Outcome",$B$2,"BloodPressure",0)*GETPIVOTDATA("Outcome",$B$2,"Outcome","Non-Diabetic")/GETPIVOTDATA("Outcome",$B$2)</f>
        <v>22.786458333333332</v>
      </c>
      <c r="F17">
        <f t="shared" ref="F17:F80" si="90">(D17-E17)^2/E17</f>
        <v>20.830344047619047</v>
      </c>
    </row>
    <row r="18" spans="1:6" x14ac:dyDescent="0.3">
      <c r="A18" s="10">
        <v>66</v>
      </c>
      <c r="B18" s="10">
        <v>0</v>
      </c>
      <c r="D18" s="3">
        <v>1</v>
      </c>
      <c r="E18">
        <f>GETPIVOTDATA("Outcome",$B$2,"BloodPressure",24)*GETPIVOTDATA("Outcome",$B$2,"Outcome","Non-Diabetic")/GETPIVOTDATA("Outcome",$B$2)</f>
        <v>0.65104166666666663</v>
      </c>
      <c r="F18">
        <f t="shared" si="90"/>
        <v>0.18704166666666672</v>
      </c>
    </row>
    <row r="19" spans="1:6" x14ac:dyDescent="0.3">
      <c r="A19" s="10">
        <v>40</v>
      </c>
      <c r="B19" s="10">
        <v>1</v>
      </c>
      <c r="D19" s="3"/>
      <c r="E19">
        <f>GETPIVOTDATA("Outcome",$B$2,"BloodPressure",0)*GETPIVOTDATA("Outcome",$B$2,"Outcome","Non-Diabetic")/GETPIVOTDATA("Outcome",$B$2)</f>
        <v>22.786458333333332</v>
      </c>
      <c r="F19">
        <f t="shared" si="90"/>
        <v>22.786458333333332</v>
      </c>
    </row>
    <row r="20" spans="1:6" x14ac:dyDescent="0.3">
      <c r="A20" s="10">
        <v>74</v>
      </c>
      <c r="B20" s="10">
        <v>0</v>
      </c>
      <c r="D20" s="3">
        <v>4</v>
      </c>
      <c r="E20">
        <f>GETPIVOTDATA("Outcome",$B$2,"BloodPressure",24)*GETPIVOTDATA("Outcome",$B$2,"Outcome","Non-Diabetic")/GETPIVOTDATA("Outcome",$B$2)</f>
        <v>0.65104166666666663</v>
      </c>
      <c r="F20">
        <f t="shared" si="90"/>
        <v>17.227041666666668</v>
      </c>
    </row>
    <row r="21" spans="1:6" x14ac:dyDescent="0.3">
      <c r="A21" s="10">
        <v>50</v>
      </c>
      <c r="B21" s="10">
        <v>1</v>
      </c>
      <c r="D21" s="3">
        <v>2</v>
      </c>
      <c r="E21">
        <f>GETPIVOTDATA("Outcome",$B$2,"BloodPressure",0)*GETPIVOTDATA("Outcome",$B$2,"Outcome","Non-Diabetic")/GETPIVOTDATA("Outcome",$B$2)</f>
        <v>22.786458333333332</v>
      </c>
      <c r="F21">
        <f t="shared" si="90"/>
        <v>18.96200119047619</v>
      </c>
    </row>
    <row r="22" spans="1:6" x14ac:dyDescent="0.3">
      <c r="A22" s="10">
        <v>0</v>
      </c>
      <c r="B22" s="10">
        <v>0</v>
      </c>
      <c r="D22" s="3">
        <v>4</v>
      </c>
      <c r="E22">
        <f>GETPIVOTDATA("Outcome",$B$2,"BloodPressure",24)*GETPIVOTDATA("Outcome",$B$2,"Outcome","Non-Diabetic")/GETPIVOTDATA("Outcome",$B$2)</f>
        <v>0.65104166666666663</v>
      </c>
      <c r="F22">
        <f t="shared" si="90"/>
        <v>17.227041666666668</v>
      </c>
    </row>
    <row r="23" spans="1:6" x14ac:dyDescent="0.3">
      <c r="A23" s="10">
        <v>70</v>
      </c>
      <c r="B23" s="10">
        <v>1</v>
      </c>
      <c r="D23" s="3">
        <v>8</v>
      </c>
      <c r="E23">
        <f>GETPIVOTDATA("Outcome",$B$2,"BloodPressure",0)*GETPIVOTDATA("Outcome",$B$2,"Outcome","Non-Diabetic")/GETPIVOTDATA("Outcome",$B$2)</f>
        <v>22.786458333333332</v>
      </c>
      <c r="F23">
        <f t="shared" si="90"/>
        <v>9.5951440476190459</v>
      </c>
    </row>
    <row r="24" spans="1:6" x14ac:dyDescent="0.3">
      <c r="A24" s="10">
        <v>96</v>
      </c>
      <c r="B24" s="10">
        <v>1</v>
      </c>
      <c r="D24" s="3">
        <v>8</v>
      </c>
      <c r="E24">
        <f>GETPIVOTDATA("Outcome",$B$2,"BloodPressure",24)*GETPIVOTDATA("Outcome",$B$2,"Outcome","Non-Diabetic")/GETPIVOTDATA("Outcome",$B$2)</f>
        <v>0.65104166666666663</v>
      </c>
      <c r="F24">
        <f t="shared" si="90"/>
        <v>82.955041666666673</v>
      </c>
    </row>
    <row r="25" spans="1:6" x14ac:dyDescent="0.3">
      <c r="A25" s="10">
        <v>92</v>
      </c>
      <c r="B25" s="10">
        <v>0</v>
      </c>
      <c r="D25" s="3">
        <v>9</v>
      </c>
      <c r="E25">
        <f>GETPIVOTDATA("Outcome",$B$2,"BloodPressure",0)*GETPIVOTDATA("Outcome",$B$2,"Outcome","Non-Diabetic")/GETPIVOTDATA("Outcome",$B$2)</f>
        <v>22.786458333333332</v>
      </c>
      <c r="F25">
        <f t="shared" si="90"/>
        <v>8.3412011904761894</v>
      </c>
    </row>
    <row r="26" spans="1:6" x14ac:dyDescent="0.3">
      <c r="A26" s="10">
        <v>74</v>
      </c>
      <c r="B26" s="10">
        <v>1</v>
      </c>
      <c r="D26" s="3">
        <v>2</v>
      </c>
      <c r="E26">
        <f>GETPIVOTDATA("Outcome",$B$2,"BloodPressure",24)*GETPIVOTDATA("Outcome",$B$2,"Outcome","Non-Diabetic")/GETPIVOTDATA("Outcome",$B$2)</f>
        <v>0.65104166666666663</v>
      </c>
      <c r="F26">
        <f t="shared" si="90"/>
        <v>2.7950416666666675</v>
      </c>
    </row>
    <row r="27" spans="1:6" x14ac:dyDescent="0.3">
      <c r="A27" s="10">
        <v>80</v>
      </c>
      <c r="B27" s="10">
        <v>0</v>
      </c>
      <c r="D27" s="3">
        <v>11</v>
      </c>
      <c r="E27">
        <f>GETPIVOTDATA("Outcome",$B$2,"BloodPressure",0)*GETPIVOTDATA("Outcome",$B$2,"Outcome","Non-Diabetic")/GETPIVOTDATA("Outcome",$B$2)</f>
        <v>22.786458333333332</v>
      </c>
      <c r="F27">
        <f t="shared" si="90"/>
        <v>6.0966297619047607</v>
      </c>
    </row>
    <row r="28" spans="1:6" x14ac:dyDescent="0.3">
      <c r="A28" s="10">
        <v>60</v>
      </c>
      <c r="B28" s="10">
        <v>1</v>
      </c>
      <c r="D28" s="3">
        <v>19</v>
      </c>
      <c r="E28">
        <f>GETPIVOTDATA("Outcome",$B$2,"BloodPressure",24)*GETPIVOTDATA("Outcome",$B$2,"Outcome","Non-Diabetic")/GETPIVOTDATA("Outcome",$B$2)</f>
        <v>0.65104166666666663</v>
      </c>
      <c r="F28">
        <f t="shared" si="90"/>
        <v>517.14704166666661</v>
      </c>
    </row>
    <row r="29" spans="1:6" x14ac:dyDescent="0.3">
      <c r="A29" s="10">
        <v>72</v>
      </c>
      <c r="B29" s="10">
        <v>1</v>
      </c>
      <c r="D29" s="3">
        <v>30</v>
      </c>
      <c r="E29">
        <f>GETPIVOTDATA("Outcome",$B$2,"BloodPressure",0)*GETPIVOTDATA("Outcome",$B$2,"Outcome","Non-Diabetic")/GETPIVOTDATA("Outcome",$B$2)</f>
        <v>22.786458333333332</v>
      </c>
      <c r="F29">
        <f t="shared" si="90"/>
        <v>2.2836011904761913</v>
      </c>
    </row>
    <row r="30" spans="1:6" x14ac:dyDescent="0.3">
      <c r="A30" s="10">
        <v>0</v>
      </c>
      <c r="B30" s="10">
        <v>1</v>
      </c>
      <c r="D30" s="3">
        <v>1</v>
      </c>
      <c r="E30">
        <f>GETPIVOTDATA("Outcome",$B$2,"BloodPressure",24)*GETPIVOTDATA("Outcome",$B$2,"Outcome","Non-Diabetic")/GETPIVOTDATA("Outcome",$B$2)</f>
        <v>0.65104166666666663</v>
      </c>
      <c r="F30">
        <f t="shared" si="90"/>
        <v>0.18704166666666672</v>
      </c>
    </row>
    <row r="31" spans="1:6" x14ac:dyDescent="0.3">
      <c r="A31" s="10">
        <v>84</v>
      </c>
      <c r="B31" s="10">
        <v>1</v>
      </c>
      <c r="D31" s="3">
        <v>24</v>
      </c>
      <c r="E31">
        <f>GETPIVOTDATA("Outcome",$B$2,"BloodPressure",0)*GETPIVOTDATA("Outcome",$B$2,"Outcome","Non-Diabetic")/GETPIVOTDATA("Outcome",$B$2)</f>
        <v>22.786458333333332</v>
      </c>
      <c r="F31">
        <f t="shared" si="90"/>
        <v>6.4629761904762037E-2</v>
      </c>
    </row>
    <row r="32" spans="1:6" x14ac:dyDescent="0.3">
      <c r="A32" s="10">
        <v>74</v>
      </c>
      <c r="B32" s="10">
        <v>1</v>
      </c>
      <c r="D32" s="3">
        <v>30</v>
      </c>
      <c r="E32">
        <f>GETPIVOTDATA("Outcome",$B$2,"BloodPressure",24)*GETPIVOTDATA("Outcome",$B$2,"Outcome","Non-Diabetic")/GETPIVOTDATA("Outcome",$B$2)</f>
        <v>0.65104166666666663</v>
      </c>
      <c r="F32">
        <f t="shared" si="90"/>
        <v>1323.0510416666666</v>
      </c>
    </row>
    <row r="33" spans="1:6" x14ac:dyDescent="0.3">
      <c r="A33" s="10">
        <v>30</v>
      </c>
      <c r="B33" s="10">
        <v>0</v>
      </c>
      <c r="D33" s="3">
        <v>6</v>
      </c>
      <c r="E33">
        <f>GETPIVOTDATA("Outcome",$B$2,"BloodPressure",0)*GETPIVOTDATA("Outcome",$B$2,"Outcome","Non-Diabetic")/GETPIVOTDATA("Outcome",$B$2)</f>
        <v>22.786458333333332</v>
      </c>
      <c r="F33">
        <f t="shared" si="90"/>
        <v>12.366344047619048</v>
      </c>
    </row>
    <row r="34" spans="1:6" x14ac:dyDescent="0.3">
      <c r="A34" s="10">
        <v>70</v>
      </c>
      <c r="B34" s="10">
        <v>1</v>
      </c>
      <c r="D34" s="3">
        <v>19</v>
      </c>
      <c r="E34">
        <f>GETPIVOTDATA("Outcome",$B$2,"BloodPressure",24)*GETPIVOTDATA("Outcome",$B$2,"Outcome","Non-Diabetic")/GETPIVOTDATA("Outcome",$B$2)</f>
        <v>0.65104166666666663</v>
      </c>
      <c r="F34">
        <f t="shared" si="90"/>
        <v>517.14704166666661</v>
      </c>
    </row>
    <row r="35" spans="1:6" x14ac:dyDescent="0.3">
      <c r="A35" s="10">
        <v>88</v>
      </c>
      <c r="B35" s="10">
        <v>0</v>
      </c>
      <c r="D35" s="3">
        <v>33</v>
      </c>
      <c r="E35">
        <f>GETPIVOTDATA("Outcome",$B$2,"BloodPressure",0)*GETPIVOTDATA("Outcome",$B$2,"Outcome","Non-Diabetic")/GETPIVOTDATA("Outcome",$B$2)</f>
        <v>22.786458333333332</v>
      </c>
      <c r="F35">
        <f t="shared" si="90"/>
        <v>4.5780011904761917</v>
      </c>
    </row>
    <row r="36" spans="1:6" x14ac:dyDescent="0.3">
      <c r="A36" s="10">
        <v>84</v>
      </c>
      <c r="B36" s="10">
        <v>0</v>
      </c>
      <c r="D36" s="3">
        <v>34</v>
      </c>
      <c r="E36">
        <f>GETPIVOTDATA("Outcome",$B$2,"BloodPressure",24)*GETPIVOTDATA("Outcome",$B$2,"Outcome","Non-Diabetic")/GETPIVOTDATA("Outcome",$B$2)</f>
        <v>0.65104166666666663</v>
      </c>
      <c r="F36">
        <f t="shared" si="90"/>
        <v>1708.2670416666667</v>
      </c>
    </row>
    <row r="37" spans="1:6" x14ac:dyDescent="0.3">
      <c r="A37" s="10">
        <v>90</v>
      </c>
      <c r="B37" s="10">
        <v>1</v>
      </c>
      <c r="D37" s="3">
        <v>28</v>
      </c>
      <c r="E37">
        <f>GETPIVOTDATA("Outcome",$B$2,"BloodPressure",0)*GETPIVOTDATA("Outcome",$B$2,"Outcome","Non-Diabetic")/GETPIVOTDATA("Outcome",$B$2)</f>
        <v>22.786458333333332</v>
      </c>
      <c r="F37">
        <f t="shared" si="90"/>
        <v>1.192858333333334</v>
      </c>
    </row>
    <row r="38" spans="1:6" x14ac:dyDescent="0.3">
      <c r="A38" s="10">
        <v>80</v>
      </c>
      <c r="B38" s="10">
        <v>1</v>
      </c>
      <c r="D38" s="3">
        <v>35</v>
      </c>
      <c r="E38">
        <f>GETPIVOTDATA("Outcome",$B$2,"BloodPressure",24)*GETPIVOTDATA("Outcome",$B$2,"Outcome","Non-Diabetic")/GETPIVOTDATA("Outcome",$B$2)</f>
        <v>0.65104166666666663</v>
      </c>
      <c r="F38">
        <f t="shared" si="90"/>
        <v>1812.2510416666669</v>
      </c>
    </row>
    <row r="39" spans="1:6" x14ac:dyDescent="0.3">
      <c r="A39" s="10">
        <v>94</v>
      </c>
      <c r="B39" s="10">
        <v>1</v>
      </c>
      <c r="D39" s="3">
        <v>7</v>
      </c>
      <c r="E39">
        <f>GETPIVOTDATA("Outcome",$B$2,"BloodPressure",0)*GETPIVOTDATA("Outcome",$B$2,"Outcome","Non-Diabetic")/GETPIVOTDATA("Outcome",$B$2)</f>
        <v>22.786458333333332</v>
      </c>
      <c r="F39">
        <f t="shared" si="90"/>
        <v>10.936858333333332</v>
      </c>
    </row>
    <row r="40" spans="1:6" x14ac:dyDescent="0.3">
      <c r="A40" s="10">
        <v>70</v>
      </c>
      <c r="B40" s="10">
        <v>1</v>
      </c>
      <c r="D40" s="3">
        <v>21</v>
      </c>
      <c r="E40">
        <f>GETPIVOTDATA("Outcome",$B$2,"BloodPressure",24)*GETPIVOTDATA("Outcome",$B$2,"Outcome","Non-Diabetic")/GETPIVOTDATA("Outcome",$B$2)</f>
        <v>0.65104166666666663</v>
      </c>
      <c r="F40">
        <f t="shared" si="90"/>
        <v>636.02704166666672</v>
      </c>
    </row>
    <row r="41" spans="1:6" x14ac:dyDescent="0.3">
      <c r="A41" s="10">
        <v>76</v>
      </c>
      <c r="B41" s="10">
        <v>1</v>
      </c>
      <c r="D41" s="3">
        <v>28</v>
      </c>
      <c r="E41">
        <f>GETPIVOTDATA("Outcome",$B$2,"BloodPressure",0)*GETPIVOTDATA("Outcome",$B$2,"Outcome","Non-Diabetic")/GETPIVOTDATA("Outcome",$B$2)</f>
        <v>22.786458333333332</v>
      </c>
      <c r="F41">
        <f t="shared" si="90"/>
        <v>1.192858333333334</v>
      </c>
    </row>
    <row r="42" spans="1:6" x14ac:dyDescent="0.3">
      <c r="A42" s="10">
        <v>66</v>
      </c>
      <c r="B42" s="10">
        <v>0</v>
      </c>
      <c r="D42" s="3">
        <v>27</v>
      </c>
      <c r="E42">
        <f>GETPIVOTDATA("Outcome",$B$2,"BloodPressure",24)*GETPIVOTDATA("Outcome",$B$2,"Outcome","Non-Diabetic")/GETPIVOTDATA("Outcome",$B$2)</f>
        <v>0.65104166666666663</v>
      </c>
      <c r="F42">
        <f t="shared" si="90"/>
        <v>1066.3950416666667</v>
      </c>
    </row>
    <row r="43" spans="1:6" x14ac:dyDescent="0.3">
      <c r="A43" s="10">
        <v>82</v>
      </c>
      <c r="B43" s="10">
        <v>0</v>
      </c>
      <c r="D43" s="3">
        <v>17</v>
      </c>
      <c r="E43">
        <f>GETPIVOTDATA("Outcome",$B$2,"BloodPressure",0)*GETPIVOTDATA("Outcome",$B$2,"Outcome","Non-Diabetic")/GETPIVOTDATA("Outcome",$B$2)</f>
        <v>22.786458333333332</v>
      </c>
      <c r="F43">
        <f t="shared" si="90"/>
        <v>1.4694297619047614</v>
      </c>
    </row>
    <row r="44" spans="1:6" x14ac:dyDescent="0.3">
      <c r="A44" s="10">
        <v>92</v>
      </c>
      <c r="B44" s="10">
        <v>0</v>
      </c>
      <c r="D44" s="3">
        <v>11</v>
      </c>
      <c r="E44">
        <f>GETPIVOTDATA("Outcome",$B$2,"BloodPressure",24)*GETPIVOTDATA("Outcome",$B$2,"Outcome","Non-Diabetic")/GETPIVOTDATA("Outcome",$B$2)</f>
        <v>0.65104166666666663</v>
      </c>
      <c r="F44">
        <f t="shared" si="90"/>
        <v>164.50704166666671</v>
      </c>
    </row>
    <row r="45" spans="1:6" x14ac:dyDescent="0.3">
      <c r="A45" s="10">
        <v>75</v>
      </c>
      <c r="B45" s="10">
        <v>0</v>
      </c>
      <c r="D45" s="3">
        <v>3</v>
      </c>
      <c r="E45">
        <f>GETPIVOTDATA("Outcome",$B$2,"BloodPressure",0)*GETPIVOTDATA("Outcome",$B$2,"Outcome","Non-Diabetic")/GETPIVOTDATA("Outcome",$B$2)</f>
        <v>22.786458333333332</v>
      </c>
      <c r="F45">
        <f t="shared" si="90"/>
        <v>17.181429761904763</v>
      </c>
    </row>
    <row r="46" spans="1:6" x14ac:dyDescent="0.3">
      <c r="A46" s="10">
        <v>76</v>
      </c>
      <c r="B46" s="10">
        <v>1</v>
      </c>
      <c r="D46" s="3">
        <v>12</v>
      </c>
      <c r="E46">
        <f>GETPIVOTDATA("Outcome",$B$2,"BloodPressure",24)*GETPIVOTDATA("Outcome",$B$2,"Outcome","Non-Diabetic")/GETPIVOTDATA("Outcome",$B$2)</f>
        <v>0.65104166666666663</v>
      </c>
      <c r="F46">
        <f t="shared" si="90"/>
        <v>197.83504166666668</v>
      </c>
    </row>
    <row r="47" spans="1:6" x14ac:dyDescent="0.3">
      <c r="A47" s="10">
        <v>58</v>
      </c>
      <c r="B47" s="10">
        <v>0</v>
      </c>
      <c r="D47" s="3">
        <v>14</v>
      </c>
      <c r="E47">
        <f>GETPIVOTDATA("Outcome",$B$2,"BloodPressure",0)*GETPIVOTDATA("Outcome",$B$2,"Outcome","Non-Diabetic")/GETPIVOTDATA("Outcome",$B$2)</f>
        <v>22.786458333333332</v>
      </c>
      <c r="F47">
        <f t="shared" si="90"/>
        <v>3.3880583333333325</v>
      </c>
    </row>
    <row r="48" spans="1:6" x14ac:dyDescent="0.3">
      <c r="A48" s="10">
        <v>92</v>
      </c>
      <c r="B48" s="10">
        <v>0</v>
      </c>
      <c r="D48" s="3">
        <v>11</v>
      </c>
      <c r="E48">
        <f>GETPIVOTDATA("Outcome",$B$2,"BloodPressure",24)*GETPIVOTDATA("Outcome",$B$2,"Outcome","Non-Diabetic")/GETPIVOTDATA("Outcome",$B$2)</f>
        <v>0.65104166666666663</v>
      </c>
      <c r="F48">
        <f t="shared" si="90"/>
        <v>164.50704166666671</v>
      </c>
    </row>
    <row r="49" spans="1:6" x14ac:dyDescent="0.3">
      <c r="A49" s="10">
        <v>78</v>
      </c>
      <c r="B49" s="10">
        <v>0</v>
      </c>
      <c r="D49" s="3">
        <v>5</v>
      </c>
      <c r="E49">
        <f>GETPIVOTDATA("Outcome",$B$2,"BloodPressure",0)*GETPIVOTDATA("Outcome",$B$2,"Outcome","Non-Diabetic")/GETPIVOTDATA("Outcome",$B$2)</f>
        <v>22.786458333333332</v>
      </c>
      <c r="F49">
        <f t="shared" si="90"/>
        <v>13.883601190476188</v>
      </c>
    </row>
    <row r="50" spans="1:6" x14ac:dyDescent="0.3">
      <c r="A50" s="10">
        <v>60</v>
      </c>
      <c r="B50" s="10">
        <v>0</v>
      </c>
      <c r="D50" s="3">
        <v>3</v>
      </c>
      <c r="E50">
        <f>GETPIVOTDATA("Outcome",$B$2,"BloodPressure",24)*GETPIVOTDATA("Outcome",$B$2,"Outcome","Non-Diabetic")/GETPIVOTDATA("Outcome",$B$2)</f>
        <v>0.65104166666666663</v>
      </c>
      <c r="F50">
        <f t="shared" si="90"/>
        <v>8.4750416666666677</v>
      </c>
    </row>
    <row r="51" spans="1:6" x14ac:dyDescent="0.3">
      <c r="A51" s="10">
        <v>76</v>
      </c>
      <c r="B51" s="10">
        <v>0</v>
      </c>
      <c r="D51" s="3">
        <v>1</v>
      </c>
      <c r="E51">
        <f>GETPIVOTDATA("Outcome",$B$2,"BloodPressure",0)*GETPIVOTDATA("Outcome",$B$2,"Outcome","Non-Diabetic")/GETPIVOTDATA("Outcome",$B$2)</f>
        <v>22.786458333333332</v>
      </c>
      <c r="F51">
        <f t="shared" si="90"/>
        <v>20.830344047619047</v>
      </c>
    </row>
    <row r="52" spans="1:6" x14ac:dyDescent="0.3">
      <c r="A52" s="10">
        <v>76</v>
      </c>
      <c r="B52" s="10">
        <v>1</v>
      </c>
      <c r="D52" s="3">
        <v>3</v>
      </c>
      <c r="E52">
        <f>GETPIVOTDATA("Outcome",$B$2,"BloodPressure",24)*GETPIVOTDATA("Outcome",$B$2,"Outcome","Non-Diabetic")/GETPIVOTDATA("Outcome",$B$2)</f>
        <v>0.65104166666666663</v>
      </c>
      <c r="F52">
        <f t="shared" si="90"/>
        <v>8.4750416666666677</v>
      </c>
    </row>
    <row r="53" spans="1:6" x14ac:dyDescent="0.3">
      <c r="A53" s="10">
        <v>68</v>
      </c>
      <c r="B53" s="10">
        <v>1</v>
      </c>
      <c r="D53" s="3">
        <v>1</v>
      </c>
      <c r="E53">
        <f>GETPIVOTDATA("Outcome",$B$2,"BloodPressure",0)*GETPIVOTDATA("Outcome",$B$2,"Outcome","Non-Diabetic")/GETPIVOTDATA("Outcome",$B$2)</f>
        <v>22.786458333333332</v>
      </c>
      <c r="F53">
        <f t="shared" si="90"/>
        <v>20.830344047619047</v>
      </c>
    </row>
    <row r="54" spans="1:6" x14ac:dyDescent="0.3">
      <c r="A54" s="10">
        <v>72</v>
      </c>
      <c r="B54" s="10">
        <v>1</v>
      </c>
      <c r="D54" s="3">
        <v>2</v>
      </c>
      <c r="E54">
        <f>GETPIVOTDATA("Outcome",$B$2,"BloodPressure",24)*GETPIVOTDATA("Outcome",$B$2,"Outcome","Non-Diabetic")/GETPIVOTDATA("Outcome",$B$2)</f>
        <v>0.65104166666666663</v>
      </c>
      <c r="F54">
        <f t="shared" si="90"/>
        <v>2.7950416666666675</v>
      </c>
    </row>
    <row r="55" spans="1:6" x14ac:dyDescent="0.3">
      <c r="A55" s="10">
        <v>64</v>
      </c>
      <c r="B55" s="10">
        <v>0</v>
      </c>
      <c r="D55" s="3"/>
      <c r="E55">
        <f>GETPIVOTDATA("Outcome",$B$2,"BloodPressure",0)*GETPIVOTDATA("Outcome",$B$2,"Outcome","Non-Diabetic")/GETPIVOTDATA("Outcome",$B$2)</f>
        <v>22.786458333333332</v>
      </c>
      <c r="F55">
        <f t="shared" si="90"/>
        <v>22.786458333333332</v>
      </c>
    </row>
    <row r="56" spans="1:6" x14ac:dyDescent="0.3">
      <c r="A56" s="10">
        <v>84</v>
      </c>
      <c r="B56" s="10">
        <v>0</v>
      </c>
      <c r="D56" s="3"/>
      <c r="E56">
        <f>GETPIVOTDATA("Outcome",$B$2,"BloodPressure",24)*GETPIVOTDATA("Outcome",$B$2,"Outcome","Non-Diabetic")/GETPIVOTDATA("Outcome",$B$2)</f>
        <v>0.65104166666666663</v>
      </c>
      <c r="F56">
        <f t="shared" si="90"/>
        <v>0.65104166666666663</v>
      </c>
    </row>
    <row r="57" spans="1:6" x14ac:dyDescent="0.3">
      <c r="A57" s="10">
        <v>92</v>
      </c>
      <c r="B57" s="10">
        <v>0</v>
      </c>
      <c r="D57" s="3">
        <v>2</v>
      </c>
      <c r="E57">
        <f>GETPIVOTDATA("Outcome",$B$2,"BloodPressure",0)*GETPIVOTDATA("Outcome",$B$2,"Outcome","Non-Diabetic")/GETPIVOTDATA("Outcome",$B$2)</f>
        <v>22.786458333333332</v>
      </c>
      <c r="F57">
        <f t="shared" si="90"/>
        <v>18.96200119047619</v>
      </c>
    </row>
    <row r="58" spans="1:6" x14ac:dyDescent="0.3">
      <c r="A58" s="10">
        <v>110</v>
      </c>
      <c r="B58" s="10">
        <v>1</v>
      </c>
      <c r="D58" s="3">
        <v>1</v>
      </c>
      <c r="E58">
        <f>GETPIVOTDATA("Outcome",$B$2,"BloodPressure",24)*GETPIVOTDATA("Outcome",$B$2,"Outcome","Non-Diabetic")/GETPIVOTDATA("Outcome",$B$2)</f>
        <v>0.65104166666666663</v>
      </c>
      <c r="F58">
        <f t="shared" si="90"/>
        <v>0.18704166666666672</v>
      </c>
    </row>
    <row r="59" spans="1:6" x14ac:dyDescent="0.3">
      <c r="A59" s="10">
        <v>64</v>
      </c>
      <c r="B59" s="10">
        <v>0</v>
      </c>
      <c r="D59" s="3">
        <v>1</v>
      </c>
      <c r="E59">
        <f>GETPIVOTDATA("Outcome",$B$2,"BloodPressure",0)*GETPIVOTDATA("Outcome",$B$2,"Outcome","Non-Diabetic")/GETPIVOTDATA("Outcome",$B$2)</f>
        <v>22.786458333333332</v>
      </c>
      <c r="F59">
        <f t="shared" si="90"/>
        <v>20.830344047619047</v>
      </c>
    </row>
    <row r="60" spans="1:6" x14ac:dyDescent="0.3">
      <c r="A60" s="10">
        <v>66</v>
      </c>
      <c r="B60" s="10">
        <v>1</v>
      </c>
      <c r="D60" s="3"/>
      <c r="E60">
        <f>GETPIVOTDATA("Outcome",$B$2,"BloodPressure",24)*GETPIVOTDATA("Outcome",$B$2,"Outcome","Non-Diabetic")/GETPIVOTDATA("Outcome",$B$2)</f>
        <v>0.65104166666666663</v>
      </c>
      <c r="F60">
        <f t="shared" si="90"/>
        <v>0.65104166666666663</v>
      </c>
    </row>
    <row r="61" spans="1:6" x14ac:dyDescent="0.3">
      <c r="A61" s="10">
        <v>56</v>
      </c>
      <c r="B61" s="10">
        <v>0</v>
      </c>
      <c r="D61" s="3">
        <v>1</v>
      </c>
      <c r="E61">
        <f>GETPIVOTDATA("Outcome",$B$2,"BloodPressure",0)*GETPIVOTDATA("Outcome",$B$2,"Outcome","Non-Diabetic")/GETPIVOTDATA("Outcome",$B$2)</f>
        <v>22.786458333333332</v>
      </c>
      <c r="F61">
        <f t="shared" si="90"/>
        <v>20.830344047619047</v>
      </c>
    </row>
    <row r="62" spans="1:6" x14ac:dyDescent="0.3">
      <c r="A62" s="10">
        <v>70</v>
      </c>
      <c r="B62" s="10">
        <v>0</v>
      </c>
      <c r="D62" s="3">
        <v>16</v>
      </c>
      <c r="E62">
        <f>GETPIVOTDATA("Outcome",$B$2,"BloodPressure",0,"Outcome","Diabetic")*GETPIVOTDATA("Outcome",$B$2,"Outcome","Diabetic")/GETPIVOTDATA("Outcome",$B$2)</f>
        <v>5.583333333333333</v>
      </c>
      <c r="F62">
        <f t="shared" si="90"/>
        <v>19.434079601990057</v>
      </c>
    </row>
    <row r="63" spans="1:6" x14ac:dyDescent="0.3">
      <c r="A63" s="10">
        <v>66</v>
      </c>
      <c r="B63" s="10">
        <v>1</v>
      </c>
      <c r="D63" s="3"/>
      <c r="E63">
        <f>GETPIVOTDATA("Outcome",$B$2,"BloodPressure",24)*GETPIVOTDATA("Outcome",$B$2,"Outcome","Diabetic")/GETPIVOTDATA("Outcome",$B$2)</f>
        <v>0.34895833333333331</v>
      </c>
      <c r="F63">
        <f t="shared" si="90"/>
        <v>0.34895833333333331</v>
      </c>
    </row>
    <row r="64" spans="1:6" x14ac:dyDescent="0.3">
      <c r="A64" s="10">
        <v>0</v>
      </c>
      <c r="B64" s="10">
        <v>0</v>
      </c>
      <c r="D64" s="3">
        <v>1</v>
      </c>
      <c r="E64">
        <f>GETPIVOTDATA("Outcome",$B$2,"BloodPressure",0,"Outcome","Diabetic")*GETPIVOTDATA("Outcome",$B$2,"Outcome","Diabetic")/GETPIVOTDATA("Outcome",$B$2)</f>
        <v>5.583333333333333</v>
      </c>
      <c r="F64">
        <f t="shared" si="90"/>
        <v>3.7624378109452734</v>
      </c>
    </row>
    <row r="65" spans="1:6" x14ac:dyDescent="0.3">
      <c r="A65" s="10">
        <v>80</v>
      </c>
      <c r="B65" s="10">
        <v>0</v>
      </c>
      <c r="D65" s="3"/>
      <c r="E65">
        <f>GETPIVOTDATA("Outcome",$B$2,"BloodPressure",24)*GETPIVOTDATA("Outcome",$B$2,"Outcome","Diabetic")/GETPIVOTDATA("Outcome",$B$2)</f>
        <v>0.34895833333333331</v>
      </c>
      <c r="F65">
        <f t="shared" si="90"/>
        <v>0.34895833333333331</v>
      </c>
    </row>
    <row r="66" spans="1:6" x14ac:dyDescent="0.3">
      <c r="A66" s="10">
        <v>50</v>
      </c>
      <c r="B66" s="10">
        <v>0</v>
      </c>
      <c r="D66" s="3">
        <v>1</v>
      </c>
      <c r="E66">
        <f>GETPIVOTDATA("Outcome",$B$2,"BloodPressure",0,"Outcome","Diabetic")*GETPIVOTDATA("Outcome",$B$2,"Outcome","Diabetic")/GETPIVOTDATA("Outcome",$B$2)</f>
        <v>5.583333333333333</v>
      </c>
      <c r="F66">
        <f t="shared" si="90"/>
        <v>3.7624378109452734</v>
      </c>
    </row>
    <row r="67" spans="1:6" x14ac:dyDescent="0.3">
      <c r="A67" s="10">
        <v>66</v>
      </c>
      <c r="B67" s="10">
        <v>0</v>
      </c>
      <c r="D67" s="3"/>
      <c r="E67">
        <f>GETPIVOTDATA("Outcome",$B$2,"BloodPressure",24)*GETPIVOTDATA("Outcome",$B$2,"Outcome","Diabetic")/GETPIVOTDATA("Outcome",$B$2)</f>
        <v>0.34895833333333331</v>
      </c>
      <c r="F67">
        <f t="shared" si="90"/>
        <v>0.34895833333333331</v>
      </c>
    </row>
    <row r="68" spans="1:6" x14ac:dyDescent="0.3">
      <c r="A68" s="10">
        <v>90</v>
      </c>
      <c r="B68" s="10">
        <v>1</v>
      </c>
      <c r="D68" s="3"/>
      <c r="E68">
        <f>GETPIVOTDATA("Outcome",$B$2,"BloodPressure",0,"Outcome","Diabetic")*GETPIVOTDATA("Outcome",$B$2,"Outcome","Diabetic")/GETPIVOTDATA("Outcome",$B$2)</f>
        <v>5.583333333333333</v>
      </c>
      <c r="F68">
        <f t="shared" si="90"/>
        <v>5.583333333333333</v>
      </c>
    </row>
    <row r="69" spans="1:6" x14ac:dyDescent="0.3">
      <c r="A69" s="10">
        <v>66</v>
      </c>
      <c r="B69" s="10">
        <v>0</v>
      </c>
      <c r="D69" s="3">
        <v>1</v>
      </c>
      <c r="E69">
        <f>GETPIVOTDATA("Outcome",$B$2,"BloodPressure",24)*GETPIVOTDATA("Outcome",$B$2,"Outcome","Diabetic")/GETPIVOTDATA("Outcome",$B$2)</f>
        <v>0.34895833333333331</v>
      </c>
      <c r="F69">
        <f t="shared" si="90"/>
        <v>1.2146299751243785</v>
      </c>
    </row>
    <row r="70" spans="1:6" x14ac:dyDescent="0.3">
      <c r="A70" s="10">
        <v>50</v>
      </c>
      <c r="B70" s="10">
        <v>0</v>
      </c>
      <c r="D70" s="3">
        <v>5</v>
      </c>
      <c r="E70">
        <f>GETPIVOTDATA("Outcome",$B$2,"BloodPressure",0,"Outcome","Diabetic")*GETPIVOTDATA("Outcome",$B$2,"Outcome","Diabetic")/GETPIVOTDATA("Outcome",$B$2)</f>
        <v>5.583333333333333</v>
      </c>
      <c r="F70">
        <f t="shared" si="90"/>
        <v>6.0945273631840741E-2</v>
      </c>
    </row>
    <row r="71" spans="1:6" x14ac:dyDescent="0.3">
      <c r="A71" s="10">
        <v>68</v>
      </c>
      <c r="B71" s="10">
        <v>1</v>
      </c>
      <c r="D71" s="3">
        <v>3</v>
      </c>
      <c r="E71">
        <f>GETPIVOTDATA("Outcome",$B$2,"BloodPressure",24)*GETPIVOTDATA("Outcome",$B$2,"Outcome","Diabetic")/GETPIVOTDATA("Outcome",$B$2)</f>
        <v>0.34895833333333331</v>
      </c>
      <c r="F71">
        <f t="shared" si="90"/>
        <v>20.140003109452735</v>
      </c>
    </row>
    <row r="72" spans="1:6" x14ac:dyDescent="0.3">
      <c r="A72" s="10">
        <v>88</v>
      </c>
      <c r="B72" s="10">
        <v>0</v>
      </c>
      <c r="D72" s="3">
        <v>2</v>
      </c>
      <c r="E72">
        <f>GETPIVOTDATA("Outcome",$B$2,"BloodPressure",0,"Outcome","Diabetic")*GETPIVOTDATA("Outcome",$B$2,"Outcome","Diabetic")/GETPIVOTDATA("Outcome",$B$2)</f>
        <v>5.583333333333333</v>
      </c>
      <c r="F72">
        <f t="shared" si="90"/>
        <v>2.2997512437810941</v>
      </c>
    </row>
    <row r="73" spans="1:6" x14ac:dyDescent="0.3">
      <c r="A73" s="10">
        <v>82</v>
      </c>
      <c r="B73" s="10">
        <v>0</v>
      </c>
      <c r="D73" s="3"/>
      <c r="E73">
        <f>GETPIVOTDATA("Outcome",$B$2,"BloodPressure",24)*GETPIVOTDATA("Outcome",$B$2,"Outcome","Diabetic")/GETPIVOTDATA("Outcome",$B$2)</f>
        <v>0.34895833333333331</v>
      </c>
      <c r="F73">
        <f t="shared" si="90"/>
        <v>0.34895833333333331</v>
      </c>
    </row>
    <row r="74" spans="1:6" x14ac:dyDescent="0.3">
      <c r="A74" s="10">
        <v>64</v>
      </c>
      <c r="B74" s="10">
        <v>0</v>
      </c>
      <c r="D74" s="3">
        <v>1</v>
      </c>
      <c r="E74">
        <f>GETPIVOTDATA("Outcome",$B$2,"BloodPressure",0,"Outcome","Diabetic")*GETPIVOTDATA("Outcome",$B$2,"Outcome","Diabetic")/GETPIVOTDATA("Outcome",$B$2)</f>
        <v>5.583333333333333</v>
      </c>
      <c r="F74">
        <f t="shared" si="90"/>
        <v>3.7624378109452734</v>
      </c>
    </row>
    <row r="75" spans="1:6" x14ac:dyDescent="0.3">
      <c r="A75" s="10">
        <v>0</v>
      </c>
      <c r="B75" s="10">
        <v>0</v>
      </c>
      <c r="D75" s="3">
        <v>2</v>
      </c>
      <c r="E75">
        <f>GETPIVOTDATA("Outcome",$B$2,"BloodPressure",24)*GETPIVOTDATA("Outcome",$B$2,"Outcome","Diabetic")/GETPIVOTDATA("Outcome",$B$2)</f>
        <v>0.34895833333333331</v>
      </c>
      <c r="F75">
        <f t="shared" si="90"/>
        <v>7.8116449004975133</v>
      </c>
    </row>
    <row r="76" spans="1:6" x14ac:dyDescent="0.3">
      <c r="A76" s="10">
        <v>72</v>
      </c>
      <c r="B76" s="10">
        <v>1</v>
      </c>
      <c r="D76" s="3">
        <v>7</v>
      </c>
      <c r="E76">
        <f>GETPIVOTDATA("Outcome",$B$2,"BloodPressure",0,"Outcome","Diabetic")*GETPIVOTDATA("Outcome",$B$2,"Outcome","Diabetic")/GETPIVOTDATA("Outcome",$B$2)</f>
        <v>5.583333333333333</v>
      </c>
      <c r="F76">
        <f t="shared" si="90"/>
        <v>0.35945273631840807</v>
      </c>
    </row>
    <row r="77" spans="1:6" x14ac:dyDescent="0.3">
      <c r="A77" s="10">
        <v>62</v>
      </c>
      <c r="B77" s="10">
        <v>0</v>
      </c>
      <c r="D77" s="3"/>
      <c r="E77">
        <f>GETPIVOTDATA("Outcome",$B$2,"BloodPressure",24)*GETPIVOTDATA("Outcome",$B$2,"Outcome","Diabetic")/GETPIVOTDATA("Outcome",$B$2)</f>
        <v>0.34895833333333331</v>
      </c>
      <c r="F77">
        <f t="shared" si="90"/>
        <v>0.34895833333333331</v>
      </c>
    </row>
    <row r="78" spans="1:6" x14ac:dyDescent="0.3">
      <c r="A78" s="10">
        <v>58</v>
      </c>
      <c r="B78" s="10">
        <v>0</v>
      </c>
      <c r="D78" s="3">
        <v>10</v>
      </c>
      <c r="E78">
        <f>GETPIVOTDATA("Outcome",$B$2,"BloodPressure",0,"Outcome","Diabetic")*GETPIVOTDATA("Outcome",$B$2,"Outcome","Diabetic")/GETPIVOTDATA("Outcome",$B$2)</f>
        <v>5.583333333333333</v>
      </c>
      <c r="F78">
        <f t="shared" si="90"/>
        <v>3.4937810945273635</v>
      </c>
    </row>
    <row r="79" spans="1:6" x14ac:dyDescent="0.3">
      <c r="A79" s="10">
        <v>66</v>
      </c>
      <c r="B79" s="10">
        <v>1</v>
      </c>
      <c r="D79" s="3">
        <v>13</v>
      </c>
      <c r="E79">
        <f>GETPIVOTDATA("Outcome",$B$2,"BloodPressure",24)*GETPIVOTDATA("Outcome",$B$2,"Outcome","Diabetic")/GETPIVOTDATA("Outcome",$B$2)</f>
        <v>0.34895833333333331</v>
      </c>
      <c r="F79">
        <f t="shared" si="90"/>
        <v>458.64746579601984</v>
      </c>
    </row>
    <row r="80" spans="1:6" x14ac:dyDescent="0.3">
      <c r="A80" s="10">
        <v>74</v>
      </c>
      <c r="B80" s="10">
        <v>0</v>
      </c>
      <c r="D80" s="3">
        <v>1</v>
      </c>
      <c r="E80">
        <f>GETPIVOTDATA("Outcome",$B$2,"BloodPressure",0,"Outcome","Diabetic")*GETPIVOTDATA("Outcome",$B$2,"Outcome","Diabetic")/GETPIVOTDATA("Outcome",$B$2)</f>
        <v>5.583333333333333</v>
      </c>
      <c r="F80">
        <f t="shared" si="90"/>
        <v>3.7624378109452734</v>
      </c>
    </row>
    <row r="81" spans="1:6" x14ac:dyDescent="0.3">
      <c r="A81" s="10">
        <v>88</v>
      </c>
      <c r="B81" s="10">
        <v>1</v>
      </c>
      <c r="D81" s="3">
        <v>11</v>
      </c>
      <c r="E81">
        <f>GETPIVOTDATA("Outcome",$B$2,"BloodPressure",24)*GETPIVOTDATA("Outcome",$B$2,"Outcome","Diabetic")/GETPIVOTDATA("Outcome",$B$2)</f>
        <v>0.34895833333333331</v>
      </c>
      <c r="F81">
        <f t="shared" ref="F81:F108" si="91">(D81-E81)^2/E81</f>
        <v>325.0952269900497</v>
      </c>
    </row>
    <row r="82" spans="1:6" x14ac:dyDescent="0.3">
      <c r="A82" s="10">
        <v>92</v>
      </c>
      <c r="B82" s="10">
        <v>0</v>
      </c>
      <c r="D82" s="3">
        <v>12</v>
      </c>
      <c r="E82">
        <f>GETPIVOTDATA("Outcome",$B$2,"BloodPressure",0,"Outcome","Diabetic")*GETPIVOTDATA("Outcome",$B$2,"Outcome","Diabetic")/GETPIVOTDATA("Outcome",$B$2)</f>
        <v>5.583333333333333</v>
      </c>
      <c r="F82">
        <f t="shared" si="91"/>
        <v>7.3743781094527376</v>
      </c>
    </row>
    <row r="83" spans="1:6" x14ac:dyDescent="0.3">
      <c r="A83" s="10">
        <v>66</v>
      </c>
      <c r="B83" s="10">
        <v>0</v>
      </c>
      <c r="D83" s="3">
        <v>23</v>
      </c>
      <c r="E83">
        <f>GETPIVOTDATA("Outcome",$B$2,"BloodPressure",24)*GETPIVOTDATA("Outcome",$B$2,"Outcome","Diabetic")/GETPIVOTDATA("Outcome",$B$2)</f>
        <v>0.34895833333333331</v>
      </c>
      <c r="F83">
        <f t="shared" si="91"/>
        <v>1470.289256840796</v>
      </c>
    </row>
    <row r="84" spans="1:6" x14ac:dyDescent="0.3">
      <c r="A84" s="10">
        <v>85</v>
      </c>
      <c r="B84" s="10">
        <v>0</v>
      </c>
      <c r="D84" s="3">
        <v>16</v>
      </c>
      <c r="E84">
        <f>GETPIVOTDATA("Outcome",$B$2,"BloodPressure",0,"Outcome","Diabetic")*GETPIVOTDATA("Outcome",$B$2,"Outcome","Diabetic")/GETPIVOTDATA("Outcome",$B$2)</f>
        <v>5.583333333333333</v>
      </c>
      <c r="F84">
        <f t="shared" si="91"/>
        <v>19.434079601990057</v>
      </c>
    </row>
    <row r="85" spans="1:6" x14ac:dyDescent="0.3">
      <c r="A85" s="10">
        <v>66</v>
      </c>
      <c r="B85" s="10">
        <v>1</v>
      </c>
      <c r="D85" s="3">
        <v>17</v>
      </c>
      <c r="E85">
        <f>GETPIVOTDATA("Outcome",$B$2,"BloodPressure",24)*GETPIVOTDATA("Outcome",$B$2,"Outcome","Diabetic")/GETPIVOTDATA("Outcome",$B$2)</f>
        <v>0.34895833333333331</v>
      </c>
      <c r="F85">
        <f t="shared" si="91"/>
        <v>794.52806281094536</v>
      </c>
    </row>
    <row r="86" spans="1:6" x14ac:dyDescent="0.3">
      <c r="A86" s="10">
        <v>64</v>
      </c>
      <c r="B86" s="10">
        <v>0</v>
      </c>
      <c r="D86" s="3">
        <v>1</v>
      </c>
      <c r="E86">
        <f>GETPIVOTDATA("Outcome",$B$2,"BloodPressure",0,"Outcome","Diabetic")*GETPIVOTDATA("Outcome",$B$2,"Outcome","Diabetic")/GETPIVOTDATA("Outcome",$B$2)</f>
        <v>5.583333333333333</v>
      </c>
      <c r="F86">
        <f t="shared" si="91"/>
        <v>3.7624378109452734</v>
      </c>
    </row>
    <row r="87" spans="1:6" x14ac:dyDescent="0.3">
      <c r="A87" s="10">
        <v>90</v>
      </c>
      <c r="B87" s="10">
        <v>1</v>
      </c>
      <c r="D87" s="3">
        <v>18</v>
      </c>
      <c r="E87">
        <f>GETPIVOTDATA("Outcome",$B$2,"BloodPressure",24)*GETPIVOTDATA("Outcome",$B$2,"Outcome","Diabetic")/GETPIVOTDATA("Outcome",$B$2)</f>
        <v>0.34895833333333331</v>
      </c>
      <c r="F87">
        <f t="shared" si="91"/>
        <v>892.826570273632</v>
      </c>
    </row>
    <row r="88" spans="1:6" x14ac:dyDescent="0.3">
      <c r="A88" s="10">
        <v>86</v>
      </c>
      <c r="B88" s="10">
        <v>0</v>
      </c>
      <c r="D88" s="3">
        <v>17</v>
      </c>
      <c r="E88">
        <f>GETPIVOTDATA("Outcome",$B$2,"BloodPressure",0,"Outcome","Diabetic")*GETPIVOTDATA("Outcome",$B$2,"Outcome","Diabetic")/GETPIVOTDATA("Outcome",$B$2)</f>
        <v>5.583333333333333</v>
      </c>
      <c r="F88">
        <f t="shared" si="91"/>
        <v>23.344527363184085</v>
      </c>
    </row>
    <row r="89" spans="1:6" x14ac:dyDescent="0.3">
      <c r="A89" s="10">
        <v>75</v>
      </c>
      <c r="B89" s="10">
        <v>0</v>
      </c>
      <c r="D89" s="3">
        <v>13</v>
      </c>
      <c r="E89">
        <f>GETPIVOTDATA("Outcome",$B$2,"BloodPressure",24)*GETPIVOTDATA("Outcome",$B$2,"Outcome","Diabetic")/GETPIVOTDATA("Outcome",$B$2)</f>
        <v>0.34895833333333331</v>
      </c>
      <c r="F89">
        <f t="shared" si="91"/>
        <v>458.64746579601984</v>
      </c>
    </row>
    <row r="90" spans="1:6" x14ac:dyDescent="0.3">
      <c r="A90" s="10">
        <v>48</v>
      </c>
      <c r="B90" s="10">
        <v>0</v>
      </c>
      <c r="D90" s="3">
        <v>13</v>
      </c>
      <c r="E90">
        <f>GETPIVOTDATA("Outcome",$B$2,"BloodPressure",0,"Outcome","Diabetic")*GETPIVOTDATA("Outcome",$B$2,"Outcome","Diabetic")/GETPIVOTDATA("Outcome",$B$2)</f>
        <v>5.583333333333333</v>
      </c>
      <c r="F90">
        <f t="shared" si="91"/>
        <v>9.8519900497512456</v>
      </c>
    </row>
    <row r="91" spans="1:6" x14ac:dyDescent="0.3">
      <c r="A91" s="10">
        <v>78</v>
      </c>
      <c r="B91" s="10">
        <v>0</v>
      </c>
      <c r="D91" s="3">
        <v>12</v>
      </c>
      <c r="E91">
        <f>GETPIVOTDATA("Outcome",$B$2,"BloodPressure",24)*GETPIVOTDATA("Outcome",$B$2,"Outcome","Diabetic")/GETPIVOTDATA("Outcome",$B$2)</f>
        <v>0.34895833333333331</v>
      </c>
      <c r="F91">
        <f t="shared" si="91"/>
        <v>389.00567475124376</v>
      </c>
    </row>
    <row r="92" spans="1:6" x14ac:dyDescent="0.3">
      <c r="A92" s="10">
        <v>72</v>
      </c>
      <c r="B92" s="10">
        <v>0</v>
      </c>
      <c r="D92" s="3">
        <v>3</v>
      </c>
      <c r="E92">
        <f>GETPIVOTDATA("Outcome",$B$2,"BloodPressure",0,"Outcome","Diabetic")*GETPIVOTDATA("Outcome",$B$2,"Outcome","Diabetic")/GETPIVOTDATA("Outcome",$B$2)</f>
        <v>5.583333333333333</v>
      </c>
      <c r="F92">
        <f t="shared" si="91"/>
        <v>1.1952736318407959</v>
      </c>
    </row>
    <row r="93" spans="1:6" x14ac:dyDescent="0.3">
      <c r="A93" s="10">
        <v>0</v>
      </c>
      <c r="B93" s="10">
        <v>1</v>
      </c>
      <c r="D93" s="3">
        <v>9</v>
      </c>
      <c r="E93">
        <f>GETPIVOTDATA("Outcome",$B$2,"BloodPressure",24)*GETPIVOTDATA("Outcome",$B$2,"Outcome","Diabetic")/GETPIVOTDATA("Outcome",$B$2)</f>
        <v>0.34895833333333331</v>
      </c>
      <c r="F93">
        <f t="shared" si="91"/>
        <v>214.46836131840794</v>
      </c>
    </row>
    <row r="94" spans="1:6" x14ac:dyDescent="0.3">
      <c r="A94" s="10">
        <v>66</v>
      </c>
      <c r="B94" s="10">
        <v>0</v>
      </c>
      <c r="D94" s="3">
        <v>11</v>
      </c>
      <c r="E94">
        <f>GETPIVOTDATA("Outcome",$B$2,"BloodPressure",0,"Outcome","Diabetic")*GETPIVOTDATA("Outcome",$B$2,"Outcome","Diabetic")/GETPIVOTDATA("Outcome",$B$2)</f>
        <v>5.583333333333333</v>
      </c>
      <c r="F94">
        <f t="shared" si="91"/>
        <v>5.2549751243781104</v>
      </c>
    </row>
    <row r="95" spans="1:6" x14ac:dyDescent="0.3">
      <c r="A95" s="10">
        <v>44</v>
      </c>
      <c r="B95" s="10">
        <v>0</v>
      </c>
      <c r="D95" s="3">
        <v>11</v>
      </c>
      <c r="E95">
        <f>GETPIVOTDATA("Outcome",$B$2,"BloodPressure",24)*GETPIVOTDATA("Outcome",$B$2,"Outcome","Diabetic")/GETPIVOTDATA("Outcome",$B$2)</f>
        <v>0.34895833333333331</v>
      </c>
      <c r="F95">
        <f t="shared" si="91"/>
        <v>325.0952269900497</v>
      </c>
    </row>
    <row r="96" spans="1:6" x14ac:dyDescent="0.3">
      <c r="A96" s="10">
        <v>0</v>
      </c>
      <c r="B96" s="10">
        <v>0</v>
      </c>
      <c r="D96" s="3">
        <v>3</v>
      </c>
      <c r="E96">
        <f>GETPIVOTDATA("Outcome",$B$2,"BloodPressure",0,"Outcome","Diabetic")*GETPIVOTDATA("Outcome",$B$2,"Outcome","Diabetic")/GETPIVOTDATA("Outcome",$B$2)</f>
        <v>5.583333333333333</v>
      </c>
      <c r="F96">
        <f t="shared" si="91"/>
        <v>1.1952736318407959</v>
      </c>
    </row>
    <row r="97" spans="1:6" x14ac:dyDescent="0.3">
      <c r="A97" s="10">
        <v>78</v>
      </c>
      <c r="B97" s="10">
        <v>0</v>
      </c>
      <c r="D97" s="3">
        <v>3</v>
      </c>
      <c r="E97">
        <f>GETPIVOTDATA("Outcome",$B$2,"BloodPressure",24)*GETPIVOTDATA("Outcome",$B$2,"Outcome","Diabetic")/GETPIVOTDATA("Outcome",$B$2)</f>
        <v>0.34895833333333331</v>
      </c>
      <c r="F97">
        <f t="shared" si="91"/>
        <v>20.140003109452735</v>
      </c>
    </row>
    <row r="98" spans="1:6" x14ac:dyDescent="0.3">
      <c r="A98" s="10">
        <v>65</v>
      </c>
      <c r="B98" s="10">
        <v>0</v>
      </c>
      <c r="D98" s="3"/>
      <c r="E98">
        <f>GETPIVOTDATA("Outcome",$B$2,"BloodPressure",0,"Outcome","Diabetic")*GETPIVOTDATA("Outcome",$B$2,"Outcome","Diabetic")/GETPIVOTDATA("Outcome",$B$2)</f>
        <v>5.583333333333333</v>
      </c>
      <c r="F98">
        <f t="shared" si="91"/>
        <v>5.583333333333333</v>
      </c>
    </row>
    <row r="99" spans="1:6" x14ac:dyDescent="0.3">
      <c r="A99" s="10">
        <v>108</v>
      </c>
      <c r="B99" s="10">
        <v>1</v>
      </c>
      <c r="D99" s="3">
        <v>1</v>
      </c>
      <c r="E99">
        <f>GETPIVOTDATA("Outcome",$B$2,"BloodPressure",24)*GETPIVOTDATA("Outcome",$B$2,"Outcome","Diabetic")/GETPIVOTDATA("Outcome",$B$2)</f>
        <v>0.34895833333333331</v>
      </c>
      <c r="F99">
        <f t="shared" si="91"/>
        <v>1.2146299751243785</v>
      </c>
    </row>
    <row r="100" spans="1:6" x14ac:dyDescent="0.3">
      <c r="A100" s="10">
        <v>74</v>
      </c>
      <c r="B100" s="10">
        <v>0</v>
      </c>
      <c r="D100" s="3">
        <v>2</v>
      </c>
      <c r="E100">
        <f>GETPIVOTDATA("Outcome",$B$2,"BloodPressure",0,"Outcome","Diabetic")*GETPIVOTDATA("Outcome",$B$2,"Outcome","Diabetic")/GETPIVOTDATA("Outcome",$B$2)</f>
        <v>5.583333333333333</v>
      </c>
      <c r="F100">
        <f t="shared" si="91"/>
        <v>2.2997512437810941</v>
      </c>
    </row>
    <row r="101" spans="1:6" x14ac:dyDescent="0.3">
      <c r="A101" s="10">
        <v>72</v>
      </c>
      <c r="B101" s="10">
        <v>0</v>
      </c>
      <c r="D101" s="3">
        <v>1</v>
      </c>
      <c r="E101">
        <f>GETPIVOTDATA("Outcome",$B$2,"BloodPressure",24)*GETPIVOTDATA("Outcome",$B$2,"Outcome","Diabetic")/GETPIVOTDATA("Outcome",$B$2)</f>
        <v>0.34895833333333331</v>
      </c>
      <c r="F101">
        <f t="shared" si="91"/>
        <v>1.2146299751243785</v>
      </c>
    </row>
    <row r="102" spans="1:6" x14ac:dyDescent="0.3">
      <c r="A102" s="10">
        <v>68</v>
      </c>
      <c r="B102" s="10">
        <v>0</v>
      </c>
      <c r="D102" s="3">
        <v>1</v>
      </c>
      <c r="E102">
        <f>GETPIVOTDATA("Outcome",$B$2,"BloodPressure",0,"Outcome","Diabetic")*GETPIVOTDATA("Outcome",$B$2,"Outcome","Diabetic")/GETPIVOTDATA("Outcome",$B$2)</f>
        <v>5.583333333333333</v>
      </c>
      <c r="F102">
        <f t="shared" si="91"/>
        <v>3.7624378109452734</v>
      </c>
    </row>
    <row r="103" spans="1:6" x14ac:dyDescent="0.3">
      <c r="A103" s="10">
        <v>70</v>
      </c>
      <c r="B103" s="10">
        <v>1</v>
      </c>
      <c r="D103" s="3">
        <v>2</v>
      </c>
      <c r="E103">
        <f>GETPIVOTDATA("Outcome",$B$2,"BloodPressure",24)*GETPIVOTDATA("Outcome",$B$2,"Outcome","Diabetic")/GETPIVOTDATA("Outcome",$B$2)</f>
        <v>0.34895833333333331</v>
      </c>
      <c r="F103">
        <f t="shared" si="91"/>
        <v>7.8116449004975133</v>
      </c>
    </row>
    <row r="104" spans="1:6" x14ac:dyDescent="0.3">
      <c r="A104" s="10">
        <v>68</v>
      </c>
      <c r="B104" s="10">
        <v>0</v>
      </c>
      <c r="D104" s="3">
        <v>1</v>
      </c>
      <c r="E104">
        <f>GETPIVOTDATA("Outcome",$B$2,"BloodPressure",0,"Outcome","Diabetic")*GETPIVOTDATA("Outcome",$B$2,"Outcome","Diabetic")/GETPIVOTDATA("Outcome",$B$2)</f>
        <v>5.583333333333333</v>
      </c>
      <c r="F104">
        <f t="shared" si="91"/>
        <v>3.7624378109452734</v>
      </c>
    </row>
    <row r="105" spans="1:6" x14ac:dyDescent="0.3">
      <c r="A105" s="10">
        <v>55</v>
      </c>
      <c r="B105" s="10">
        <v>0</v>
      </c>
      <c r="D105" s="3">
        <v>1</v>
      </c>
      <c r="E105">
        <f>GETPIVOTDATA("Outcome",$B$2,"BloodPressure",24)*GETPIVOTDATA("Outcome",$B$2,"Outcome","Diabetic")/GETPIVOTDATA("Outcome",$B$2)</f>
        <v>0.34895833333333331</v>
      </c>
      <c r="F105">
        <f t="shared" si="91"/>
        <v>1.2146299751243785</v>
      </c>
    </row>
    <row r="106" spans="1:6" x14ac:dyDescent="0.3">
      <c r="A106" s="10">
        <v>80</v>
      </c>
      <c r="B106" s="10">
        <v>0</v>
      </c>
      <c r="D106" s="3">
        <v>2</v>
      </c>
      <c r="E106">
        <f>GETPIVOTDATA("Outcome",$B$2,"BloodPressure",0,"Outcome","Diabetic")*GETPIVOTDATA("Outcome",$B$2,"Outcome","Diabetic")/GETPIVOTDATA("Outcome",$B$2)</f>
        <v>5.583333333333333</v>
      </c>
      <c r="F106">
        <f t="shared" si="91"/>
        <v>2.2997512437810941</v>
      </c>
    </row>
    <row r="107" spans="1:6" x14ac:dyDescent="0.3">
      <c r="A107" s="10">
        <v>78</v>
      </c>
      <c r="B107" s="10">
        <v>0</v>
      </c>
      <c r="D107" s="3">
        <v>1</v>
      </c>
      <c r="E107">
        <f>GETPIVOTDATA("Outcome",$B$2,"BloodPressure",24)*GETPIVOTDATA("Outcome",$B$2,"Outcome","Diabetic")/GETPIVOTDATA("Outcome",$B$2)</f>
        <v>0.34895833333333331</v>
      </c>
      <c r="F107">
        <f t="shared" si="91"/>
        <v>1.2146299751243785</v>
      </c>
    </row>
    <row r="108" spans="1:6" x14ac:dyDescent="0.3">
      <c r="A108" s="10">
        <v>72</v>
      </c>
      <c r="B108" s="10">
        <v>1</v>
      </c>
      <c r="D108" s="3">
        <v>0</v>
      </c>
      <c r="E108">
        <f>GETPIVOTDATA("Outcome",$B$2,"BloodPressure",0,"Outcome","Diabetic")*GETPIVOTDATA("Outcome",$B$2,"Outcome","Diabetic")/GETPIVOTDATA("Outcome",$B$2)</f>
        <v>5.583333333333333</v>
      </c>
      <c r="F108">
        <f t="shared" si="91"/>
        <v>5.583333333333333</v>
      </c>
    </row>
    <row r="109" spans="1:6" x14ac:dyDescent="0.3">
      <c r="A109" s="10">
        <v>82</v>
      </c>
      <c r="B109" s="10">
        <v>0</v>
      </c>
    </row>
    <row r="110" spans="1:6" x14ac:dyDescent="0.3">
      <c r="A110" s="10">
        <v>72</v>
      </c>
      <c r="B110" s="10">
        <v>0</v>
      </c>
      <c r="F110" s="8">
        <f>SUM(F15:F108)</f>
        <v>14063.292067803841</v>
      </c>
    </row>
    <row r="111" spans="1:6" x14ac:dyDescent="0.3">
      <c r="A111" s="10">
        <v>62</v>
      </c>
      <c r="B111" s="10">
        <v>0</v>
      </c>
    </row>
    <row r="112" spans="1:6" x14ac:dyDescent="0.3">
      <c r="A112" s="10">
        <v>48</v>
      </c>
      <c r="B112" s="10">
        <v>0</v>
      </c>
    </row>
    <row r="113" spans="1:2" x14ac:dyDescent="0.3">
      <c r="A113" s="10">
        <v>50</v>
      </c>
      <c r="B113" s="10">
        <v>0</v>
      </c>
    </row>
    <row r="114" spans="1:2" x14ac:dyDescent="0.3">
      <c r="A114" s="10">
        <v>90</v>
      </c>
      <c r="B114" s="10">
        <v>1</v>
      </c>
    </row>
    <row r="115" spans="1:2" x14ac:dyDescent="0.3">
      <c r="A115" s="10">
        <v>72</v>
      </c>
      <c r="B115" s="10">
        <v>1</v>
      </c>
    </row>
    <row r="116" spans="1:2" x14ac:dyDescent="0.3">
      <c r="A116" s="10">
        <v>60</v>
      </c>
      <c r="B116" s="10">
        <v>0</v>
      </c>
    </row>
    <row r="117" spans="1:2" x14ac:dyDescent="0.3">
      <c r="A117" s="10">
        <v>96</v>
      </c>
      <c r="B117" s="10">
        <v>0</v>
      </c>
    </row>
    <row r="118" spans="1:2" x14ac:dyDescent="0.3">
      <c r="A118" s="10">
        <v>72</v>
      </c>
      <c r="B118" s="10">
        <v>0</v>
      </c>
    </row>
    <row r="119" spans="1:2" x14ac:dyDescent="0.3">
      <c r="A119" s="10">
        <v>65</v>
      </c>
      <c r="B119" s="10">
        <v>0</v>
      </c>
    </row>
    <row r="120" spans="1:2" x14ac:dyDescent="0.3">
      <c r="A120" s="10">
        <v>56</v>
      </c>
      <c r="B120" s="10">
        <v>0</v>
      </c>
    </row>
    <row r="121" spans="1:2" x14ac:dyDescent="0.3">
      <c r="A121" s="10">
        <v>122</v>
      </c>
      <c r="B121" s="10">
        <v>0</v>
      </c>
    </row>
    <row r="122" spans="1:2" x14ac:dyDescent="0.3">
      <c r="A122" s="10">
        <v>58</v>
      </c>
      <c r="B122" s="10">
        <v>0</v>
      </c>
    </row>
    <row r="123" spans="1:2" x14ac:dyDescent="0.3">
      <c r="A123" s="10">
        <v>58</v>
      </c>
      <c r="B123" s="10">
        <v>0</v>
      </c>
    </row>
    <row r="124" spans="1:2" x14ac:dyDescent="0.3">
      <c r="A124" s="10">
        <v>85</v>
      </c>
      <c r="B124" s="10">
        <v>1</v>
      </c>
    </row>
    <row r="125" spans="1:2" x14ac:dyDescent="0.3">
      <c r="A125" s="10">
        <v>72</v>
      </c>
      <c r="B125" s="10">
        <v>1</v>
      </c>
    </row>
    <row r="126" spans="1:2" x14ac:dyDescent="0.3">
      <c r="A126" s="10">
        <v>62</v>
      </c>
      <c r="B126" s="10">
        <v>1</v>
      </c>
    </row>
    <row r="127" spans="1:2" x14ac:dyDescent="0.3">
      <c r="A127" s="10">
        <v>76</v>
      </c>
      <c r="B127" s="10">
        <v>0</v>
      </c>
    </row>
    <row r="128" spans="1:2" x14ac:dyDescent="0.3">
      <c r="A128" s="10">
        <v>62</v>
      </c>
      <c r="B128" s="10">
        <v>0</v>
      </c>
    </row>
    <row r="129" spans="1:2" x14ac:dyDescent="0.3">
      <c r="A129" s="10">
        <v>54</v>
      </c>
      <c r="B129" s="10">
        <v>1</v>
      </c>
    </row>
    <row r="130" spans="1:2" x14ac:dyDescent="0.3">
      <c r="A130" s="10">
        <v>92</v>
      </c>
      <c r="B130" s="10">
        <v>1</v>
      </c>
    </row>
    <row r="131" spans="1:2" x14ac:dyDescent="0.3">
      <c r="A131" s="10">
        <v>74</v>
      </c>
      <c r="B131" s="10">
        <v>1</v>
      </c>
    </row>
    <row r="132" spans="1:2" x14ac:dyDescent="0.3">
      <c r="A132" s="10">
        <v>48</v>
      </c>
      <c r="B132" s="10">
        <v>0</v>
      </c>
    </row>
    <row r="133" spans="1:2" x14ac:dyDescent="0.3">
      <c r="A133" s="10">
        <v>60</v>
      </c>
      <c r="B133" s="10">
        <v>0</v>
      </c>
    </row>
    <row r="134" spans="1:2" x14ac:dyDescent="0.3">
      <c r="A134" s="10">
        <v>76</v>
      </c>
      <c r="B134" s="10">
        <v>0</v>
      </c>
    </row>
    <row r="135" spans="1:2" x14ac:dyDescent="0.3">
      <c r="A135" s="10">
        <v>76</v>
      </c>
      <c r="B135" s="10">
        <v>1</v>
      </c>
    </row>
    <row r="136" spans="1:2" x14ac:dyDescent="0.3">
      <c r="A136" s="10">
        <v>64</v>
      </c>
      <c r="B136" s="10">
        <v>0</v>
      </c>
    </row>
    <row r="137" spans="1:2" x14ac:dyDescent="0.3">
      <c r="A137" s="10">
        <v>74</v>
      </c>
      <c r="B137" s="10">
        <v>0</v>
      </c>
    </row>
    <row r="138" spans="1:2" x14ac:dyDescent="0.3">
      <c r="A138" s="10">
        <v>80</v>
      </c>
      <c r="B138" s="10">
        <v>0</v>
      </c>
    </row>
    <row r="139" spans="1:2" x14ac:dyDescent="0.3">
      <c r="A139" s="10">
        <v>76</v>
      </c>
      <c r="B139" s="10">
        <v>1</v>
      </c>
    </row>
    <row r="140" spans="1:2" x14ac:dyDescent="0.3">
      <c r="A140" s="10">
        <v>30</v>
      </c>
      <c r="B140" s="10">
        <v>1</v>
      </c>
    </row>
    <row r="141" spans="1:2" x14ac:dyDescent="0.3">
      <c r="A141" s="10">
        <v>70</v>
      </c>
      <c r="B141" s="10">
        <v>0</v>
      </c>
    </row>
    <row r="142" spans="1:2" x14ac:dyDescent="0.3">
      <c r="A142" s="10">
        <v>58</v>
      </c>
      <c r="B142" s="10">
        <v>0</v>
      </c>
    </row>
    <row r="143" spans="1:2" x14ac:dyDescent="0.3">
      <c r="A143" s="10">
        <v>88</v>
      </c>
      <c r="B143" s="10">
        <v>1</v>
      </c>
    </row>
    <row r="144" spans="1:2" x14ac:dyDescent="0.3">
      <c r="A144" s="10">
        <v>84</v>
      </c>
      <c r="B144" s="10">
        <v>1</v>
      </c>
    </row>
    <row r="145" spans="1:2" x14ac:dyDescent="0.3">
      <c r="A145" s="10">
        <v>70</v>
      </c>
      <c r="B145" s="10">
        <v>1</v>
      </c>
    </row>
    <row r="146" spans="1:2" x14ac:dyDescent="0.3">
      <c r="A146" s="10">
        <v>56</v>
      </c>
      <c r="B146" s="10">
        <v>1</v>
      </c>
    </row>
    <row r="147" spans="1:2" x14ac:dyDescent="0.3">
      <c r="A147" s="10">
        <v>64</v>
      </c>
      <c r="B147" s="10">
        <v>1</v>
      </c>
    </row>
    <row r="148" spans="1:2" x14ac:dyDescent="0.3">
      <c r="A148" s="10">
        <v>74</v>
      </c>
      <c r="B148" s="10">
        <v>0</v>
      </c>
    </row>
    <row r="149" spans="1:2" x14ac:dyDescent="0.3">
      <c r="A149" s="10">
        <v>68</v>
      </c>
      <c r="B149" s="10">
        <v>0</v>
      </c>
    </row>
    <row r="150" spans="1:2" x14ac:dyDescent="0.3">
      <c r="A150" s="10">
        <v>60</v>
      </c>
      <c r="B150" s="10">
        <v>0</v>
      </c>
    </row>
    <row r="151" spans="1:2" x14ac:dyDescent="0.3">
      <c r="A151" s="10">
        <v>70</v>
      </c>
      <c r="B151" s="10">
        <v>0</v>
      </c>
    </row>
    <row r="152" spans="1:2" x14ac:dyDescent="0.3">
      <c r="A152" s="10">
        <v>60</v>
      </c>
      <c r="B152" s="10">
        <v>0</v>
      </c>
    </row>
    <row r="153" spans="1:2" x14ac:dyDescent="0.3">
      <c r="A153" s="10">
        <v>80</v>
      </c>
      <c r="B153" s="10">
        <v>0</v>
      </c>
    </row>
    <row r="154" spans="1:2" x14ac:dyDescent="0.3">
      <c r="A154" s="10">
        <v>72</v>
      </c>
      <c r="B154" s="10">
        <v>0</v>
      </c>
    </row>
    <row r="155" spans="1:2" x14ac:dyDescent="0.3">
      <c r="A155" s="10">
        <v>78</v>
      </c>
      <c r="B155" s="10">
        <v>0</v>
      </c>
    </row>
    <row r="156" spans="1:2" x14ac:dyDescent="0.3">
      <c r="A156" s="10">
        <v>82</v>
      </c>
      <c r="B156" s="10">
        <v>0</v>
      </c>
    </row>
    <row r="157" spans="1:2" x14ac:dyDescent="0.3">
      <c r="A157" s="10">
        <v>52</v>
      </c>
      <c r="B157" s="10">
        <v>0</v>
      </c>
    </row>
    <row r="158" spans="1:2" x14ac:dyDescent="0.3">
      <c r="A158" s="10">
        <v>66</v>
      </c>
      <c r="B158" s="10">
        <v>1</v>
      </c>
    </row>
    <row r="159" spans="1:2" x14ac:dyDescent="0.3">
      <c r="A159" s="10">
        <v>62</v>
      </c>
      <c r="B159" s="10">
        <v>0</v>
      </c>
    </row>
    <row r="160" spans="1:2" x14ac:dyDescent="0.3">
      <c r="A160" s="10">
        <v>75</v>
      </c>
      <c r="B160" s="10">
        <v>0</v>
      </c>
    </row>
    <row r="161" spans="1:2" x14ac:dyDescent="0.3">
      <c r="A161" s="10">
        <v>80</v>
      </c>
      <c r="B161" s="10">
        <v>0</v>
      </c>
    </row>
    <row r="162" spans="1:2" x14ac:dyDescent="0.3">
      <c r="A162" s="10">
        <v>64</v>
      </c>
      <c r="B162" s="10">
        <v>0</v>
      </c>
    </row>
    <row r="163" spans="1:2" x14ac:dyDescent="0.3">
      <c r="A163" s="10">
        <v>78</v>
      </c>
      <c r="B163" s="10">
        <v>0</v>
      </c>
    </row>
    <row r="164" spans="1:2" x14ac:dyDescent="0.3">
      <c r="A164" s="10">
        <v>70</v>
      </c>
      <c r="B164" s="10">
        <v>0</v>
      </c>
    </row>
    <row r="165" spans="1:2" x14ac:dyDescent="0.3">
      <c r="A165" s="10">
        <v>74</v>
      </c>
      <c r="B165" s="10">
        <v>0</v>
      </c>
    </row>
    <row r="166" spans="1:2" x14ac:dyDescent="0.3">
      <c r="A166" s="10">
        <v>65</v>
      </c>
      <c r="B166" s="10">
        <v>0</v>
      </c>
    </row>
    <row r="167" spans="1:2" x14ac:dyDescent="0.3">
      <c r="A167" s="10">
        <v>86</v>
      </c>
      <c r="B167" s="10">
        <v>1</v>
      </c>
    </row>
    <row r="168" spans="1:2" x14ac:dyDescent="0.3">
      <c r="A168" s="10">
        <v>82</v>
      </c>
      <c r="B168" s="10">
        <v>0</v>
      </c>
    </row>
    <row r="169" spans="1:2" x14ac:dyDescent="0.3">
      <c r="A169" s="10">
        <v>78</v>
      </c>
      <c r="B169" s="10">
        <v>1</v>
      </c>
    </row>
    <row r="170" spans="1:2" x14ac:dyDescent="0.3">
      <c r="A170" s="10">
        <v>88</v>
      </c>
      <c r="B170" s="10">
        <v>1</v>
      </c>
    </row>
    <row r="171" spans="1:2" x14ac:dyDescent="0.3">
      <c r="A171" s="10">
        <v>52</v>
      </c>
      <c r="B171" s="10">
        <v>0</v>
      </c>
    </row>
    <row r="172" spans="1:2" x14ac:dyDescent="0.3">
      <c r="A172" s="10">
        <v>56</v>
      </c>
      <c r="B172" s="10">
        <v>0</v>
      </c>
    </row>
    <row r="173" spans="1:2" x14ac:dyDescent="0.3">
      <c r="A173" s="10">
        <v>74</v>
      </c>
      <c r="B173" s="10">
        <v>0</v>
      </c>
    </row>
    <row r="174" spans="1:2" x14ac:dyDescent="0.3">
      <c r="A174" s="10">
        <v>72</v>
      </c>
      <c r="B174" s="10">
        <v>1</v>
      </c>
    </row>
    <row r="175" spans="1:2" x14ac:dyDescent="0.3">
      <c r="A175" s="10">
        <v>90</v>
      </c>
      <c r="B175" s="10">
        <v>0</v>
      </c>
    </row>
    <row r="176" spans="1:2" x14ac:dyDescent="0.3">
      <c r="A176" s="10">
        <v>74</v>
      </c>
      <c r="B176" s="10">
        <v>0</v>
      </c>
    </row>
    <row r="177" spans="1:2" x14ac:dyDescent="0.3">
      <c r="A177" s="10">
        <v>80</v>
      </c>
      <c r="B177" s="10">
        <v>0</v>
      </c>
    </row>
    <row r="178" spans="1:2" x14ac:dyDescent="0.3">
      <c r="A178" s="10">
        <v>64</v>
      </c>
      <c r="B178" s="10">
        <v>0</v>
      </c>
    </row>
    <row r="179" spans="1:2" x14ac:dyDescent="0.3">
      <c r="A179" s="10">
        <v>88</v>
      </c>
      <c r="B179" s="10">
        <v>1</v>
      </c>
    </row>
    <row r="180" spans="1:2" x14ac:dyDescent="0.3">
      <c r="A180" s="10">
        <v>74</v>
      </c>
      <c r="B180" s="10">
        <v>1</v>
      </c>
    </row>
    <row r="181" spans="1:2" x14ac:dyDescent="0.3">
      <c r="A181" s="10">
        <v>66</v>
      </c>
      <c r="B181" s="10">
        <v>0</v>
      </c>
    </row>
    <row r="182" spans="1:2" x14ac:dyDescent="0.3">
      <c r="A182" s="10">
        <v>68</v>
      </c>
      <c r="B182" s="10">
        <v>0</v>
      </c>
    </row>
    <row r="183" spans="1:2" x14ac:dyDescent="0.3">
      <c r="A183" s="10">
        <v>66</v>
      </c>
      <c r="B183" s="10">
        <v>0</v>
      </c>
    </row>
    <row r="184" spans="1:2" x14ac:dyDescent="0.3">
      <c r="A184" s="10">
        <v>90</v>
      </c>
      <c r="B184" s="10">
        <v>0</v>
      </c>
    </row>
    <row r="185" spans="1:2" x14ac:dyDescent="0.3">
      <c r="A185" s="10">
        <v>82</v>
      </c>
      <c r="B185" s="10">
        <v>1</v>
      </c>
    </row>
    <row r="186" spans="1:2" x14ac:dyDescent="0.3">
      <c r="A186" s="10">
        <v>70</v>
      </c>
      <c r="B186" s="10">
        <v>1</v>
      </c>
    </row>
    <row r="187" spans="1:2" x14ac:dyDescent="0.3">
      <c r="A187" s="10">
        <v>0</v>
      </c>
      <c r="B187" s="10">
        <v>0</v>
      </c>
    </row>
    <row r="188" spans="1:2" x14ac:dyDescent="0.3">
      <c r="A188" s="10">
        <v>60</v>
      </c>
      <c r="B188" s="10">
        <v>0</v>
      </c>
    </row>
    <row r="189" spans="1:2" x14ac:dyDescent="0.3">
      <c r="A189" s="10">
        <v>64</v>
      </c>
      <c r="B189" s="10">
        <v>0</v>
      </c>
    </row>
    <row r="190" spans="1:2" x14ac:dyDescent="0.3">
      <c r="A190" s="10">
        <v>72</v>
      </c>
      <c r="B190" s="10">
        <v>1</v>
      </c>
    </row>
    <row r="191" spans="1:2" x14ac:dyDescent="0.3">
      <c r="A191" s="10">
        <v>78</v>
      </c>
      <c r="B191" s="10">
        <v>0</v>
      </c>
    </row>
    <row r="192" spans="1:2" x14ac:dyDescent="0.3">
      <c r="A192" s="10">
        <v>110</v>
      </c>
      <c r="B192" s="10">
        <v>1</v>
      </c>
    </row>
    <row r="193" spans="1:2" x14ac:dyDescent="0.3">
      <c r="A193" s="10">
        <v>78</v>
      </c>
      <c r="B193" s="10">
        <v>0</v>
      </c>
    </row>
    <row r="194" spans="1:2" x14ac:dyDescent="0.3">
      <c r="A194" s="10">
        <v>82</v>
      </c>
      <c r="B194" s="10">
        <v>1</v>
      </c>
    </row>
    <row r="195" spans="1:2" x14ac:dyDescent="0.3">
      <c r="A195" s="10">
        <v>80</v>
      </c>
      <c r="B195" s="10">
        <v>0</v>
      </c>
    </row>
    <row r="196" spans="1:2" x14ac:dyDescent="0.3">
      <c r="A196" s="10">
        <v>64</v>
      </c>
      <c r="B196" s="10">
        <v>0</v>
      </c>
    </row>
    <row r="197" spans="1:2" x14ac:dyDescent="0.3">
      <c r="A197" s="10">
        <v>74</v>
      </c>
      <c r="B197" s="10">
        <v>0</v>
      </c>
    </row>
    <row r="198" spans="1:2" x14ac:dyDescent="0.3">
      <c r="A198" s="10">
        <v>60</v>
      </c>
      <c r="B198" s="10">
        <v>0</v>
      </c>
    </row>
    <row r="199" spans="1:2" x14ac:dyDescent="0.3">
      <c r="A199" s="10">
        <v>74</v>
      </c>
      <c r="B199" s="10">
        <v>0</v>
      </c>
    </row>
    <row r="200" spans="1:2" x14ac:dyDescent="0.3">
      <c r="A200" s="10">
        <v>68</v>
      </c>
      <c r="B200" s="10">
        <v>1</v>
      </c>
    </row>
    <row r="201" spans="1:2" x14ac:dyDescent="0.3">
      <c r="A201" s="10">
        <v>68</v>
      </c>
      <c r="B201" s="10">
        <v>1</v>
      </c>
    </row>
    <row r="202" spans="1:2" x14ac:dyDescent="0.3">
      <c r="A202" s="10">
        <v>98</v>
      </c>
      <c r="B202" s="10">
        <v>1</v>
      </c>
    </row>
    <row r="203" spans="1:2" x14ac:dyDescent="0.3">
      <c r="A203" s="10">
        <v>76</v>
      </c>
      <c r="B203" s="10">
        <v>1</v>
      </c>
    </row>
    <row r="204" spans="1:2" x14ac:dyDescent="0.3">
      <c r="A204" s="10">
        <v>80</v>
      </c>
      <c r="B204" s="10">
        <v>1</v>
      </c>
    </row>
    <row r="205" spans="1:2" x14ac:dyDescent="0.3">
      <c r="A205" s="10">
        <v>62</v>
      </c>
      <c r="B205" s="10">
        <v>0</v>
      </c>
    </row>
    <row r="206" spans="1:2" x14ac:dyDescent="0.3">
      <c r="A206" s="10">
        <v>70</v>
      </c>
      <c r="B206" s="10">
        <v>0</v>
      </c>
    </row>
    <row r="207" spans="1:2" x14ac:dyDescent="0.3">
      <c r="A207" s="10">
        <v>66</v>
      </c>
      <c r="B207" s="10">
        <v>1</v>
      </c>
    </row>
    <row r="208" spans="1:2" x14ac:dyDescent="0.3">
      <c r="A208" s="10">
        <v>0</v>
      </c>
      <c r="B208" s="10">
        <v>1</v>
      </c>
    </row>
    <row r="209" spans="1:2" x14ac:dyDescent="0.3">
      <c r="A209" s="10">
        <v>55</v>
      </c>
      <c r="B209" s="10">
        <v>0</v>
      </c>
    </row>
    <row r="210" spans="1:2" x14ac:dyDescent="0.3">
      <c r="A210" s="10">
        <v>84</v>
      </c>
      <c r="B210" s="10">
        <v>1</v>
      </c>
    </row>
    <row r="211" spans="1:2" x14ac:dyDescent="0.3">
      <c r="A211" s="10">
        <v>58</v>
      </c>
      <c r="B211" s="10">
        <v>0</v>
      </c>
    </row>
    <row r="212" spans="1:2" x14ac:dyDescent="0.3">
      <c r="A212" s="10">
        <v>62</v>
      </c>
      <c r="B212" s="10">
        <v>1</v>
      </c>
    </row>
    <row r="213" spans="1:2" x14ac:dyDescent="0.3">
      <c r="A213" s="10">
        <v>64</v>
      </c>
      <c r="B213" s="10">
        <v>1</v>
      </c>
    </row>
    <row r="214" spans="1:2" x14ac:dyDescent="0.3">
      <c r="A214" s="10">
        <v>60</v>
      </c>
      <c r="B214" s="10">
        <v>1</v>
      </c>
    </row>
    <row r="215" spans="1:2" x14ac:dyDescent="0.3">
      <c r="A215" s="10">
        <v>80</v>
      </c>
      <c r="B215" s="10">
        <v>0</v>
      </c>
    </row>
    <row r="216" spans="1:2" x14ac:dyDescent="0.3">
      <c r="A216" s="10">
        <v>82</v>
      </c>
      <c r="B216" s="10">
        <v>0</v>
      </c>
    </row>
    <row r="217" spans="1:2" x14ac:dyDescent="0.3">
      <c r="A217" s="10">
        <v>68</v>
      </c>
      <c r="B217" s="10">
        <v>0</v>
      </c>
    </row>
    <row r="218" spans="1:2" x14ac:dyDescent="0.3">
      <c r="A218" s="10">
        <v>70</v>
      </c>
      <c r="B218" s="10">
        <v>0</v>
      </c>
    </row>
    <row r="219" spans="1:2" x14ac:dyDescent="0.3">
      <c r="A219" s="10">
        <v>72</v>
      </c>
      <c r="B219" s="10">
        <v>0</v>
      </c>
    </row>
    <row r="220" spans="1:2" x14ac:dyDescent="0.3">
      <c r="A220" s="10">
        <v>72</v>
      </c>
      <c r="B220" s="10">
        <v>0</v>
      </c>
    </row>
    <row r="221" spans="1:2" x14ac:dyDescent="0.3">
      <c r="A221" s="10">
        <v>76</v>
      </c>
      <c r="B221" s="10">
        <v>1</v>
      </c>
    </row>
    <row r="222" spans="1:2" x14ac:dyDescent="0.3">
      <c r="A222" s="10">
        <v>104</v>
      </c>
      <c r="B222" s="10">
        <v>1</v>
      </c>
    </row>
    <row r="223" spans="1:2" x14ac:dyDescent="0.3">
      <c r="A223" s="10">
        <v>64</v>
      </c>
      <c r="B223" s="10">
        <v>0</v>
      </c>
    </row>
    <row r="224" spans="1:2" x14ac:dyDescent="0.3">
      <c r="A224" s="10">
        <v>84</v>
      </c>
      <c r="B224" s="10">
        <v>1</v>
      </c>
    </row>
    <row r="225" spans="1:2" x14ac:dyDescent="0.3">
      <c r="A225" s="10">
        <v>60</v>
      </c>
      <c r="B225" s="10">
        <v>0</v>
      </c>
    </row>
    <row r="226" spans="1:2" x14ac:dyDescent="0.3">
      <c r="A226" s="10">
        <v>85</v>
      </c>
      <c r="B226" s="10">
        <v>0</v>
      </c>
    </row>
    <row r="227" spans="1:2" x14ac:dyDescent="0.3">
      <c r="A227" s="10">
        <v>95</v>
      </c>
      <c r="B227" s="10">
        <v>0</v>
      </c>
    </row>
    <row r="228" spans="1:2" x14ac:dyDescent="0.3">
      <c r="A228" s="10">
        <v>65</v>
      </c>
      <c r="B228" s="10">
        <v>1</v>
      </c>
    </row>
    <row r="229" spans="1:2" x14ac:dyDescent="0.3">
      <c r="A229" s="10">
        <v>82</v>
      </c>
      <c r="B229" s="10">
        <v>1</v>
      </c>
    </row>
    <row r="230" spans="1:2" x14ac:dyDescent="0.3">
      <c r="A230" s="10">
        <v>70</v>
      </c>
      <c r="B230" s="10">
        <v>1</v>
      </c>
    </row>
    <row r="231" spans="1:2" x14ac:dyDescent="0.3">
      <c r="A231" s="10">
        <v>62</v>
      </c>
      <c r="B231" s="10">
        <v>1</v>
      </c>
    </row>
    <row r="232" spans="1:2" x14ac:dyDescent="0.3">
      <c r="A232" s="10">
        <v>68</v>
      </c>
      <c r="B232" s="10">
        <v>0</v>
      </c>
    </row>
    <row r="233" spans="1:2" x14ac:dyDescent="0.3">
      <c r="A233" s="10">
        <v>74</v>
      </c>
      <c r="B233" s="10">
        <v>1</v>
      </c>
    </row>
    <row r="234" spans="1:2" x14ac:dyDescent="0.3">
      <c r="A234" s="10">
        <v>66</v>
      </c>
      <c r="B234" s="10">
        <v>1</v>
      </c>
    </row>
    <row r="235" spans="1:2" x14ac:dyDescent="0.3">
      <c r="A235" s="10">
        <v>60</v>
      </c>
      <c r="B235" s="10">
        <v>1</v>
      </c>
    </row>
    <row r="236" spans="1:2" x14ac:dyDescent="0.3">
      <c r="A236" s="10">
        <v>90</v>
      </c>
      <c r="B236" s="10">
        <v>1</v>
      </c>
    </row>
    <row r="237" spans="1:2" x14ac:dyDescent="0.3">
      <c r="A237" s="10">
        <v>0</v>
      </c>
      <c r="B237" s="10">
        <v>0</v>
      </c>
    </row>
    <row r="238" spans="1:2" x14ac:dyDescent="0.3">
      <c r="A238" s="10">
        <v>60</v>
      </c>
      <c r="B238" s="10">
        <v>0</v>
      </c>
    </row>
    <row r="239" spans="1:2" x14ac:dyDescent="0.3">
      <c r="A239" s="10">
        <v>66</v>
      </c>
      <c r="B239" s="10">
        <v>0</v>
      </c>
    </row>
    <row r="240" spans="1:2" x14ac:dyDescent="0.3">
      <c r="A240" s="10">
        <v>78</v>
      </c>
      <c r="B240" s="10">
        <v>0</v>
      </c>
    </row>
    <row r="241" spans="1:2" x14ac:dyDescent="0.3">
      <c r="A241" s="10">
        <v>76</v>
      </c>
      <c r="B241" s="10">
        <v>0</v>
      </c>
    </row>
    <row r="242" spans="1:2" x14ac:dyDescent="0.3">
      <c r="A242" s="10">
        <v>52</v>
      </c>
      <c r="B242" s="10">
        <v>1</v>
      </c>
    </row>
    <row r="243" spans="1:2" x14ac:dyDescent="0.3">
      <c r="A243" s="10">
        <v>70</v>
      </c>
      <c r="B243" s="10">
        <v>0</v>
      </c>
    </row>
    <row r="244" spans="1:2" x14ac:dyDescent="0.3">
      <c r="A244" s="10">
        <v>80</v>
      </c>
      <c r="B244" s="10">
        <v>0</v>
      </c>
    </row>
    <row r="245" spans="1:2" x14ac:dyDescent="0.3">
      <c r="A245" s="10">
        <v>86</v>
      </c>
      <c r="B245" s="10">
        <v>1</v>
      </c>
    </row>
    <row r="246" spans="1:2" x14ac:dyDescent="0.3">
      <c r="A246" s="10">
        <v>80</v>
      </c>
      <c r="B246" s="10">
        <v>1</v>
      </c>
    </row>
    <row r="247" spans="1:2" x14ac:dyDescent="0.3">
      <c r="A247" s="10">
        <v>80</v>
      </c>
      <c r="B247" s="10">
        <v>0</v>
      </c>
    </row>
    <row r="248" spans="1:2" x14ac:dyDescent="0.3">
      <c r="A248" s="10">
        <v>68</v>
      </c>
      <c r="B248" s="10">
        <v>0</v>
      </c>
    </row>
    <row r="249" spans="1:2" x14ac:dyDescent="0.3">
      <c r="A249" s="10">
        <v>68</v>
      </c>
      <c r="B249" s="10">
        <v>0</v>
      </c>
    </row>
    <row r="250" spans="1:2" x14ac:dyDescent="0.3">
      <c r="A250" s="10">
        <v>72</v>
      </c>
      <c r="B250" s="10">
        <v>1</v>
      </c>
    </row>
    <row r="251" spans="1:2" x14ac:dyDescent="0.3">
      <c r="A251" s="10">
        <v>84</v>
      </c>
      <c r="B251" s="10">
        <v>1</v>
      </c>
    </row>
    <row r="252" spans="1:2" x14ac:dyDescent="0.3">
      <c r="A252" s="10">
        <v>90</v>
      </c>
      <c r="B252" s="10">
        <v>1</v>
      </c>
    </row>
    <row r="253" spans="1:2" x14ac:dyDescent="0.3">
      <c r="A253" s="10">
        <v>84</v>
      </c>
      <c r="B253" s="10">
        <v>1</v>
      </c>
    </row>
    <row r="254" spans="1:2" x14ac:dyDescent="0.3">
      <c r="A254" s="10">
        <v>76</v>
      </c>
      <c r="B254" s="10">
        <v>0</v>
      </c>
    </row>
    <row r="255" spans="1:2" x14ac:dyDescent="0.3">
      <c r="A255" s="10">
        <v>64</v>
      </c>
      <c r="B255" s="10">
        <v>0</v>
      </c>
    </row>
    <row r="256" spans="1:2" x14ac:dyDescent="0.3">
      <c r="A256" s="10">
        <v>70</v>
      </c>
      <c r="B256" s="10">
        <v>0</v>
      </c>
    </row>
    <row r="257" spans="1:2" x14ac:dyDescent="0.3">
      <c r="A257" s="10">
        <v>54</v>
      </c>
      <c r="B257" s="10">
        <v>1</v>
      </c>
    </row>
    <row r="258" spans="1:2" x14ac:dyDescent="0.3">
      <c r="A258" s="10">
        <v>50</v>
      </c>
      <c r="B258" s="10">
        <v>1</v>
      </c>
    </row>
    <row r="259" spans="1:2" x14ac:dyDescent="0.3">
      <c r="A259" s="10">
        <v>76</v>
      </c>
      <c r="B259" s="10">
        <v>0</v>
      </c>
    </row>
    <row r="260" spans="1:2" x14ac:dyDescent="0.3">
      <c r="A260" s="10">
        <v>85</v>
      </c>
      <c r="B260" s="10">
        <v>1</v>
      </c>
    </row>
    <row r="261" spans="1:2" x14ac:dyDescent="0.3">
      <c r="A261" s="10">
        <v>68</v>
      </c>
      <c r="B261" s="10">
        <v>0</v>
      </c>
    </row>
    <row r="262" spans="1:2" x14ac:dyDescent="0.3">
      <c r="A262" s="10">
        <v>90</v>
      </c>
      <c r="B262" s="10">
        <v>0</v>
      </c>
    </row>
    <row r="263" spans="1:2" x14ac:dyDescent="0.3">
      <c r="A263" s="10">
        <v>70</v>
      </c>
      <c r="B263" s="10">
        <v>0</v>
      </c>
    </row>
    <row r="264" spans="1:2" x14ac:dyDescent="0.3">
      <c r="A264" s="10">
        <v>86</v>
      </c>
      <c r="B264" s="10">
        <v>0</v>
      </c>
    </row>
    <row r="265" spans="1:2" x14ac:dyDescent="0.3">
      <c r="A265" s="10">
        <v>52</v>
      </c>
      <c r="B265" s="10">
        <v>0</v>
      </c>
    </row>
    <row r="266" spans="1:2" x14ac:dyDescent="0.3">
      <c r="A266" s="10">
        <v>84</v>
      </c>
      <c r="B266" s="10">
        <v>0</v>
      </c>
    </row>
    <row r="267" spans="1:2" x14ac:dyDescent="0.3">
      <c r="A267" s="10">
        <v>80</v>
      </c>
      <c r="B267" s="10">
        <v>0</v>
      </c>
    </row>
    <row r="268" spans="1:2" x14ac:dyDescent="0.3">
      <c r="A268" s="10">
        <v>68</v>
      </c>
      <c r="B268" s="10">
        <v>0</v>
      </c>
    </row>
    <row r="269" spans="1:2" x14ac:dyDescent="0.3">
      <c r="A269" s="10">
        <v>62</v>
      </c>
      <c r="B269" s="10">
        <v>1</v>
      </c>
    </row>
    <row r="270" spans="1:2" x14ac:dyDescent="0.3">
      <c r="A270" s="10">
        <v>64</v>
      </c>
      <c r="B270" s="10">
        <v>1</v>
      </c>
    </row>
    <row r="271" spans="1:2" x14ac:dyDescent="0.3">
      <c r="A271" s="10">
        <v>56</v>
      </c>
      <c r="B271" s="10">
        <v>0</v>
      </c>
    </row>
    <row r="272" spans="1:2" x14ac:dyDescent="0.3">
      <c r="A272" s="10">
        <v>68</v>
      </c>
      <c r="B272" s="10">
        <v>0</v>
      </c>
    </row>
    <row r="273" spans="1:2" x14ac:dyDescent="0.3">
      <c r="A273" s="10">
        <v>50</v>
      </c>
      <c r="B273" s="10">
        <v>0</v>
      </c>
    </row>
    <row r="274" spans="1:2" x14ac:dyDescent="0.3">
      <c r="A274" s="10">
        <v>76</v>
      </c>
      <c r="B274" s="10">
        <v>1</v>
      </c>
    </row>
    <row r="275" spans="1:2" x14ac:dyDescent="0.3">
      <c r="A275" s="10">
        <v>68</v>
      </c>
      <c r="B275" s="10">
        <v>0</v>
      </c>
    </row>
    <row r="276" spans="1:2" x14ac:dyDescent="0.3">
      <c r="A276" s="10">
        <v>0</v>
      </c>
      <c r="B276" s="10">
        <v>1</v>
      </c>
    </row>
    <row r="277" spans="1:2" x14ac:dyDescent="0.3">
      <c r="A277" s="10">
        <v>70</v>
      </c>
      <c r="B277" s="10">
        <v>0</v>
      </c>
    </row>
    <row r="278" spans="1:2" x14ac:dyDescent="0.3">
      <c r="A278" s="10">
        <v>80</v>
      </c>
      <c r="B278" s="10">
        <v>0</v>
      </c>
    </row>
    <row r="279" spans="1:2" x14ac:dyDescent="0.3">
      <c r="A279" s="10">
        <v>62</v>
      </c>
      <c r="B279" s="10">
        <v>1</v>
      </c>
    </row>
    <row r="280" spans="1:2" x14ac:dyDescent="0.3">
      <c r="A280" s="10">
        <v>74</v>
      </c>
      <c r="B280" s="10">
        <v>0</v>
      </c>
    </row>
    <row r="281" spans="1:2" x14ac:dyDescent="0.3">
      <c r="A281" s="10">
        <v>0</v>
      </c>
      <c r="B281" s="10">
        <v>1</v>
      </c>
    </row>
    <row r="282" spans="1:2" x14ac:dyDescent="0.3">
      <c r="A282" s="10">
        <v>64</v>
      </c>
      <c r="B282" s="10">
        <v>0</v>
      </c>
    </row>
    <row r="283" spans="1:2" x14ac:dyDescent="0.3">
      <c r="A283" s="10">
        <v>52</v>
      </c>
      <c r="B283" s="10">
        <v>0</v>
      </c>
    </row>
    <row r="284" spans="1:2" x14ac:dyDescent="0.3">
      <c r="A284" s="10">
        <v>0</v>
      </c>
      <c r="B284" s="10">
        <v>1</v>
      </c>
    </row>
    <row r="285" spans="1:2" x14ac:dyDescent="0.3">
      <c r="A285" s="10">
        <v>86</v>
      </c>
      <c r="B285" s="10">
        <v>1</v>
      </c>
    </row>
    <row r="286" spans="1:2" x14ac:dyDescent="0.3">
      <c r="A286" s="10">
        <v>62</v>
      </c>
      <c r="B286" s="10">
        <v>0</v>
      </c>
    </row>
    <row r="287" spans="1:2" x14ac:dyDescent="0.3">
      <c r="A287" s="10">
        <v>78</v>
      </c>
      <c r="B287" s="10">
        <v>0</v>
      </c>
    </row>
    <row r="288" spans="1:2" x14ac:dyDescent="0.3">
      <c r="A288" s="10">
        <v>78</v>
      </c>
      <c r="B288" s="10">
        <v>0</v>
      </c>
    </row>
    <row r="289" spans="1:2" x14ac:dyDescent="0.3">
      <c r="A289" s="10">
        <v>70</v>
      </c>
      <c r="B289" s="10">
        <v>0</v>
      </c>
    </row>
    <row r="290" spans="1:2" x14ac:dyDescent="0.3">
      <c r="A290" s="10">
        <v>70</v>
      </c>
      <c r="B290" s="10">
        <v>0</v>
      </c>
    </row>
    <row r="291" spans="1:2" x14ac:dyDescent="0.3">
      <c r="A291" s="10">
        <v>60</v>
      </c>
      <c r="B291" s="10">
        <v>1</v>
      </c>
    </row>
    <row r="292" spans="1:2" x14ac:dyDescent="0.3">
      <c r="A292" s="10">
        <v>64</v>
      </c>
      <c r="B292" s="10">
        <v>0</v>
      </c>
    </row>
    <row r="293" spans="1:2" x14ac:dyDescent="0.3">
      <c r="A293" s="10">
        <v>74</v>
      </c>
      <c r="B293" s="10">
        <v>0</v>
      </c>
    </row>
    <row r="294" spans="1:2" x14ac:dyDescent="0.3">
      <c r="A294" s="10">
        <v>62</v>
      </c>
      <c r="B294" s="10">
        <v>0</v>
      </c>
    </row>
    <row r="295" spans="1:2" x14ac:dyDescent="0.3">
      <c r="A295" s="10">
        <v>70</v>
      </c>
      <c r="B295" s="10">
        <v>1</v>
      </c>
    </row>
    <row r="296" spans="1:2" x14ac:dyDescent="0.3">
      <c r="A296" s="10">
        <v>76</v>
      </c>
      <c r="B296" s="10">
        <v>0</v>
      </c>
    </row>
    <row r="297" spans="1:2" x14ac:dyDescent="0.3">
      <c r="A297" s="10">
        <v>88</v>
      </c>
      <c r="B297" s="10">
        <v>0</v>
      </c>
    </row>
    <row r="298" spans="1:2" x14ac:dyDescent="0.3">
      <c r="A298" s="10">
        <v>86</v>
      </c>
      <c r="B298" s="10">
        <v>1</v>
      </c>
    </row>
    <row r="299" spans="1:2" x14ac:dyDescent="0.3">
      <c r="A299" s="10">
        <v>80</v>
      </c>
      <c r="B299" s="10">
        <v>1</v>
      </c>
    </row>
    <row r="300" spans="1:2" x14ac:dyDescent="0.3">
      <c r="A300" s="10">
        <v>74</v>
      </c>
      <c r="B300" s="10">
        <v>0</v>
      </c>
    </row>
    <row r="301" spans="1:2" x14ac:dyDescent="0.3">
      <c r="A301" s="10">
        <v>84</v>
      </c>
      <c r="B301" s="10">
        <v>0</v>
      </c>
    </row>
    <row r="302" spans="1:2" x14ac:dyDescent="0.3">
      <c r="A302" s="10">
        <v>86</v>
      </c>
      <c r="B302" s="10">
        <v>1</v>
      </c>
    </row>
    <row r="303" spans="1:2" x14ac:dyDescent="0.3">
      <c r="A303" s="10">
        <v>56</v>
      </c>
      <c r="B303" s="10">
        <v>0</v>
      </c>
    </row>
    <row r="304" spans="1:2" x14ac:dyDescent="0.3">
      <c r="A304" s="10">
        <v>72</v>
      </c>
      <c r="B304" s="10">
        <v>0</v>
      </c>
    </row>
    <row r="305" spans="1:2" x14ac:dyDescent="0.3">
      <c r="A305" s="10">
        <v>88</v>
      </c>
      <c r="B305" s="10">
        <v>0</v>
      </c>
    </row>
    <row r="306" spans="1:2" x14ac:dyDescent="0.3">
      <c r="A306" s="10">
        <v>62</v>
      </c>
      <c r="B306" s="10">
        <v>1</v>
      </c>
    </row>
    <row r="307" spans="1:2" x14ac:dyDescent="0.3">
      <c r="A307" s="10">
        <v>78</v>
      </c>
      <c r="B307" s="10">
        <v>1</v>
      </c>
    </row>
    <row r="308" spans="1:2" x14ac:dyDescent="0.3">
      <c r="A308" s="10">
        <v>48</v>
      </c>
      <c r="B308" s="10">
        <v>1</v>
      </c>
    </row>
    <row r="309" spans="1:2" x14ac:dyDescent="0.3">
      <c r="A309" s="10">
        <v>50</v>
      </c>
      <c r="B309" s="10">
        <v>0</v>
      </c>
    </row>
    <row r="310" spans="1:2" x14ac:dyDescent="0.3">
      <c r="A310" s="10">
        <v>62</v>
      </c>
      <c r="B310" s="10">
        <v>0</v>
      </c>
    </row>
    <row r="311" spans="1:2" x14ac:dyDescent="0.3">
      <c r="A311" s="10">
        <v>70</v>
      </c>
      <c r="B311" s="10">
        <v>1</v>
      </c>
    </row>
    <row r="312" spans="1:2" x14ac:dyDescent="0.3">
      <c r="A312" s="10">
        <v>84</v>
      </c>
      <c r="B312" s="10">
        <v>0</v>
      </c>
    </row>
    <row r="313" spans="1:2" x14ac:dyDescent="0.3">
      <c r="A313" s="10">
        <v>78</v>
      </c>
      <c r="B313" s="10">
        <v>1</v>
      </c>
    </row>
    <row r="314" spans="1:2" x14ac:dyDescent="0.3">
      <c r="A314" s="10">
        <v>72</v>
      </c>
      <c r="B314" s="10">
        <v>0</v>
      </c>
    </row>
    <row r="315" spans="1:2" x14ac:dyDescent="0.3">
      <c r="A315" s="10">
        <v>0</v>
      </c>
      <c r="B315" s="10">
        <v>1</v>
      </c>
    </row>
    <row r="316" spans="1:2" x14ac:dyDescent="0.3">
      <c r="A316" s="10">
        <v>58</v>
      </c>
      <c r="B316" s="10">
        <v>1</v>
      </c>
    </row>
    <row r="317" spans="1:2" x14ac:dyDescent="0.3">
      <c r="A317" s="10">
        <v>82</v>
      </c>
      <c r="B317" s="10">
        <v>0</v>
      </c>
    </row>
    <row r="318" spans="1:2" x14ac:dyDescent="0.3">
      <c r="A318" s="10">
        <v>98</v>
      </c>
      <c r="B318" s="10">
        <v>1</v>
      </c>
    </row>
    <row r="319" spans="1:2" x14ac:dyDescent="0.3">
      <c r="A319" s="10">
        <v>76</v>
      </c>
      <c r="B319" s="10">
        <v>0</v>
      </c>
    </row>
    <row r="320" spans="1:2" x14ac:dyDescent="0.3">
      <c r="A320" s="10">
        <v>76</v>
      </c>
      <c r="B320" s="10">
        <v>0</v>
      </c>
    </row>
    <row r="321" spans="1:2" x14ac:dyDescent="0.3">
      <c r="A321" s="10">
        <v>68</v>
      </c>
      <c r="B321" s="10">
        <v>1</v>
      </c>
    </row>
    <row r="322" spans="1:2" x14ac:dyDescent="0.3">
      <c r="A322" s="10">
        <v>68</v>
      </c>
      <c r="B322" s="10">
        <v>0</v>
      </c>
    </row>
    <row r="323" spans="1:2" x14ac:dyDescent="0.3">
      <c r="A323" s="10">
        <v>68</v>
      </c>
      <c r="B323" s="10">
        <v>1</v>
      </c>
    </row>
    <row r="324" spans="1:2" x14ac:dyDescent="0.3">
      <c r="A324" s="10">
        <v>68</v>
      </c>
      <c r="B324" s="10">
        <v>1</v>
      </c>
    </row>
    <row r="325" spans="1:2" x14ac:dyDescent="0.3">
      <c r="A325" s="10">
        <v>66</v>
      </c>
      <c r="B325" s="10">
        <v>0</v>
      </c>
    </row>
    <row r="326" spans="1:2" x14ac:dyDescent="0.3">
      <c r="A326" s="10">
        <v>70</v>
      </c>
      <c r="B326" s="10">
        <v>0</v>
      </c>
    </row>
    <row r="327" spans="1:2" x14ac:dyDescent="0.3">
      <c r="A327" s="10">
        <v>74</v>
      </c>
      <c r="B327" s="10">
        <v>1</v>
      </c>
    </row>
    <row r="328" spans="1:2" x14ac:dyDescent="0.3">
      <c r="A328" s="10">
        <v>50</v>
      </c>
      <c r="B328" s="10">
        <v>0</v>
      </c>
    </row>
    <row r="329" spans="1:2" x14ac:dyDescent="0.3">
      <c r="A329" s="10">
        <v>80</v>
      </c>
      <c r="B329" s="10">
        <v>1</v>
      </c>
    </row>
    <row r="330" spans="1:2" x14ac:dyDescent="0.3">
      <c r="A330" s="10">
        <v>68</v>
      </c>
      <c r="B330" s="10">
        <v>0</v>
      </c>
    </row>
    <row r="331" spans="1:2" x14ac:dyDescent="0.3">
      <c r="A331" s="10">
        <v>80</v>
      </c>
      <c r="B331" s="10">
        <v>0</v>
      </c>
    </row>
    <row r="332" spans="1:2" x14ac:dyDescent="0.3">
      <c r="A332" s="10">
        <v>74</v>
      </c>
      <c r="B332" s="10">
        <v>1</v>
      </c>
    </row>
    <row r="333" spans="1:2" x14ac:dyDescent="0.3">
      <c r="A333" s="10">
        <v>66</v>
      </c>
      <c r="B333" s="10">
        <v>0</v>
      </c>
    </row>
    <row r="334" spans="1:2" x14ac:dyDescent="0.3">
      <c r="A334" s="10">
        <v>78</v>
      </c>
      <c r="B334" s="10">
        <v>1</v>
      </c>
    </row>
    <row r="335" spans="1:2" x14ac:dyDescent="0.3">
      <c r="A335" s="10">
        <v>60</v>
      </c>
      <c r="B335" s="10">
        <v>0</v>
      </c>
    </row>
    <row r="336" spans="1:2" x14ac:dyDescent="0.3">
      <c r="A336" s="10">
        <v>74</v>
      </c>
      <c r="B336" s="10">
        <v>1</v>
      </c>
    </row>
    <row r="337" spans="1:2" x14ac:dyDescent="0.3">
      <c r="A337" s="10">
        <v>70</v>
      </c>
      <c r="B337" s="10">
        <v>1</v>
      </c>
    </row>
    <row r="338" spans="1:2" x14ac:dyDescent="0.3">
      <c r="A338" s="10">
        <v>90</v>
      </c>
      <c r="B338" s="10">
        <v>1</v>
      </c>
    </row>
    <row r="339" spans="1:2" x14ac:dyDescent="0.3">
      <c r="A339" s="10">
        <v>75</v>
      </c>
      <c r="B339" s="10">
        <v>0</v>
      </c>
    </row>
    <row r="340" spans="1:2" x14ac:dyDescent="0.3">
      <c r="A340" s="10">
        <v>72</v>
      </c>
      <c r="B340" s="10">
        <v>0</v>
      </c>
    </row>
    <row r="341" spans="1:2" x14ac:dyDescent="0.3">
      <c r="A341" s="10">
        <v>64</v>
      </c>
      <c r="B341" s="10">
        <v>1</v>
      </c>
    </row>
    <row r="342" spans="1:2" x14ac:dyDescent="0.3">
      <c r="A342" s="10">
        <v>70</v>
      </c>
      <c r="B342" s="10">
        <v>0</v>
      </c>
    </row>
    <row r="343" spans="1:2" x14ac:dyDescent="0.3">
      <c r="A343" s="10">
        <v>86</v>
      </c>
      <c r="B343" s="10">
        <v>1</v>
      </c>
    </row>
    <row r="344" spans="1:2" x14ac:dyDescent="0.3">
      <c r="A344" s="10">
        <v>70</v>
      </c>
      <c r="B344" s="10">
        <v>0</v>
      </c>
    </row>
    <row r="345" spans="1:2" x14ac:dyDescent="0.3">
      <c r="A345" s="10">
        <v>72</v>
      </c>
      <c r="B345" s="10">
        <v>0</v>
      </c>
    </row>
    <row r="346" spans="1:2" x14ac:dyDescent="0.3">
      <c r="A346" s="10">
        <v>58</v>
      </c>
      <c r="B346" s="10">
        <v>0</v>
      </c>
    </row>
    <row r="347" spans="1:2" x14ac:dyDescent="0.3">
      <c r="A347" s="10">
        <v>0</v>
      </c>
      <c r="B347" s="10">
        <v>1</v>
      </c>
    </row>
    <row r="348" spans="1:2" x14ac:dyDescent="0.3">
      <c r="A348" s="10">
        <v>80</v>
      </c>
      <c r="B348" s="10">
        <v>0</v>
      </c>
    </row>
    <row r="349" spans="1:2" x14ac:dyDescent="0.3">
      <c r="A349" s="10">
        <v>60</v>
      </c>
      <c r="B349" s="10">
        <v>0</v>
      </c>
    </row>
    <row r="350" spans="1:2" x14ac:dyDescent="0.3">
      <c r="A350" s="10">
        <v>76</v>
      </c>
      <c r="B350" s="10">
        <v>0</v>
      </c>
    </row>
    <row r="351" spans="1:2" x14ac:dyDescent="0.3">
      <c r="A351" s="10">
        <v>0</v>
      </c>
      <c r="B351" s="10">
        <v>0</v>
      </c>
    </row>
    <row r="352" spans="1:2" x14ac:dyDescent="0.3">
      <c r="A352" s="10">
        <v>76</v>
      </c>
      <c r="B352" s="10">
        <v>1</v>
      </c>
    </row>
    <row r="353" spans="1:2" x14ac:dyDescent="0.3">
      <c r="A353" s="10">
        <v>78</v>
      </c>
      <c r="B353" s="10">
        <v>1</v>
      </c>
    </row>
    <row r="354" spans="1:2" x14ac:dyDescent="0.3">
      <c r="A354" s="10">
        <v>84</v>
      </c>
      <c r="B354" s="10">
        <v>1</v>
      </c>
    </row>
    <row r="355" spans="1:2" x14ac:dyDescent="0.3">
      <c r="A355" s="10">
        <v>70</v>
      </c>
      <c r="B355" s="10">
        <v>0</v>
      </c>
    </row>
    <row r="356" spans="1:2" x14ac:dyDescent="0.3">
      <c r="A356" s="10">
        <v>74</v>
      </c>
      <c r="B356" s="10">
        <v>0</v>
      </c>
    </row>
    <row r="357" spans="1:2" x14ac:dyDescent="0.3">
      <c r="A357" s="10">
        <v>68</v>
      </c>
      <c r="B357" s="10">
        <v>0</v>
      </c>
    </row>
    <row r="358" spans="1:2" x14ac:dyDescent="0.3">
      <c r="A358" s="10">
        <v>86</v>
      </c>
      <c r="B358" s="10">
        <v>0</v>
      </c>
    </row>
    <row r="359" spans="1:2" x14ac:dyDescent="0.3">
      <c r="A359" s="10">
        <v>72</v>
      </c>
      <c r="B359" s="10">
        <v>0</v>
      </c>
    </row>
    <row r="360" spans="1:2" x14ac:dyDescent="0.3">
      <c r="A360" s="10">
        <v>88</v>
      </c>
      <c r="B360" s="10">
        <v>0</v>
      </c>
    </row>
    <row r="361" spans="1:2" x14ac:dyDescent="0.3">
      <c r="A361" s="10">
        <v>46</v>
      </c>
      <c r="B361" s="10">
        <v>0</v>
      </c>
    </row>
    <row r="362" spans="1:2" x14ac:dyDescent="0.3">
      <c r="A362" s="10">
        <v>0</v>
      </c>
      <c r="B362" s="10">
        <v>0</v>
      </c>
    </row>
    <row r="363" spans="1:2" x14ac:dyDescent="0.3">
      <c r="A363" s="10">
        <v>62</v>
      </c>
      <c r="B363" s="10">
        <v>0</v>
      </c>
    </row>
    <row r="364" spans="1:2" x14ac:dyDescent="0.3">
      <c r="A364" s="10">
        <v>80</v>
      </c>
      <c r="B364" s="10">
        <v>1</v>
      </c>
    </row>
    <row r="365" spans="1:2" x14ac:dyDescent="0.3">
      <c r="A365" s="10">
        <v>80</v>
      </c>
      <c r="B365" s="10">
        <v>0</v>
      </c>
    </row>
    <row r="366" spans="1:2" x14ac:dyDescent="0.3">
      <c r="A366" s="10">
        <v>84</v>
      </c>
      <c r="B366" s="10">
        <v>0</v>
      </c>
    </row>
    <row r="367" spans="1:2" x14ac:dyDescent="0.3">
      <c r="A367" s="10">
        <v>82</v>
      </c>
      <c r="B367" s="10">
        <v>0</v>
      </c>
    </row>
    <row r="368" spans="1:2" x14ac:dyDescent="0.3">
      <c r="A368" s="10">
        <v>62</v>
      </c>
      <c r="B368" s="10">
        <v>0</v>
      </c>
    </row>
    <row r="369" spans="1:2" x14ac:dyDescent="0.3">
      <c r="A369" s="10">
        <v>78</v>
      </c>
      <c r="B369" s="10">
        <v>0</v>
      </c>
    </row>
    <row r="370" spans="1:2" x14ac:dyDescent="0.3">
      <c r="A370" s="10">
        <v>88</v>
      </c>
      <c r="B370" s="10">
        <v>1</v>
      </c>
    </row>
    <row r="371" spans="1:2" x14ac:dyDescent="0.3">
      <c r="A371" s="10">
        <v>50</v>
      </c>
      <c r="B371" s="10">
        <v>1</v>
      </c>
    </row>
    <row r="372" spans="1:2" x14ac:dyDescent="0.3">
      <c r="A372" s="10">
        <v>0</v>
      </c>
      <c r="B372" s="10">
        <v>1</v>
      </c>
    </row>
    <row r="373" spans="1:2" x14ac:dyDescent="0.3">
      <c r="A373" s="10">
        <v>74</v>
      </c>
      <c r="B373" s="10">
        <v>0</v>
      </c>
    </row>
    <row r="374" spans="1:2" x14ac:dyDescent="0.3">
      <c r="A374" s="10">
        <v>76</v>
      </c>
      <c r="B374" s="10">
        <v>1</v>
      </c>
    </row>
    <row r="375" spans="1:2" x14ac:dyDescent="0.3">
      <c r="A375" s="10">
        <v>64</v>
      </c>
      <c r="B375" s="10">
        <v>1</v>
      </c>
    </row>
    <row r="376" spans="1:2" x14ac:dyDescent="0.3">
      <c r="A376" s="10">
        <v>70</v>
      </c>
      <c r="B376" s="10">
        <v>0</v>
      </c>
    </row>
    <row r="377" spans="1:2" x14ac:dyDescent="0.3">
      <c r="A377" s="10">
        <v>108</v>
      </c>
      <c r="B377" s="10">
        <v>0</v>
      </c>
    </row>
    <row r="378" spans="1:2" x14ac:dyDescent="0.3">
      <c r="A378" s="10">
        <v>78</v>
      </c>
      <c r="B378" s="10">
        <v>1</v>
      </c>
    </row>
    <row r="379" spans="1:2" x14ac:dyDescent="0.3">
      <c r="A379" s="10">
        <v>74</v>
      </c>
      <c r="B379" s="10">
        <v>0</v>
      </c>
    </row>
    <row r="380" spans="1:2" x14ac:dyDescent="0.3">
      <c r="A380" s="10">
        <v>54</v>
      </c>
      <c r="B380" s="10">
        <v>0</v>
      </c>
    </row>
    <row r="381" spans="1:2" x14ac:dyDescent="0.3">
      <c r="A381" s="10">
        <v>72</v>
      </c>
      <c r="B381" s="10">
        <v>1</v>
      </c>
    </row>
    <row r="382" spans="1:2" x14ac:dyDescent="0.3">
      <c r="A382" s="10">
        <v>64</v>
      </c>
      <c r="B382" s="10">
        <v>0</v>
      </c>
    </row>
    <row r="383" spans="1:2" x14ac:dyDescent="0.3">
      <c r="A383" s="10">
        <v>86</v>
      </c>
      <c r="B383" s="10">
        <v>0</v>
      </c>
    </row>
    <row r="384" spans="1:2" x14ac:dyDescent="0.3">
      <c r="A384" s="10">
        <v>102</v>
      </c>
      <c r="B384" s="10">
        <v>1</v>
      </c>
    </row>
    <row r="385" spans="1:2" x14ac:dyDescent="0.3">
      <c r="A385" s="10">
        <v>82</v>
      </c>
      <c r="B385" s="10">
        <v>1</v>
      </c>
    </row>
    <row r="386" spans="1:2" x14ac:dyDescent="0.3">
      <c r="A386" s="10">
        <v>64</v>
      </c>
      <c r="B386" s="10">
        <v>0</v>
      </c>
    </row>
    <row r="387" spans="1:2" x14ac:dyDescent="0.3">
      <c r="A387" s="10">
        <v>64</v>
      </c>
      <c r="B387" s="10">
        <v>0</v>
      </c>
    </row>
    <row r="388" spans="1:2" x14ac:dyDescent="0.3">
      <c r="A388" s="10">
        <v>58</v>
      </c>
      <c r="B388" s="10">
        <v>0</v>
      </c>
    </row>
    <row r="389" spans="1:2" x14ac:dyDescent="0.3">
      <c r="A389" s="10">
        <v>52</v>
      </c>
      <c r="B389" s="10">
        <v>0</v>
      </c>
    </row>
    <row r="390" spans="1:2" x14ac:dyDescent="0.3">
      <c r="A390" s="10">
        <v>82</v>
      </c>
      <c r="B390" s="10">
        <v>1</v>
      </c>
    </row>
    <row r="391" spans="1:2" x14ac:dyDescent="0.3">
      <c r="A391" s="10">
        <v>82</v>
      </c>
      <c r="B391" s="10">
        <v>0</v>
      </c>
    </row>
    <row r="392" spans="1:2" x14ac:dyDescent="0.3">
      <c r="A392" s="10">
        <v>60</v>
      </c>
      <c r="B392" s="10">
        <v>0</v>
      </c>
    </row>
    <row r="393" spans="1:2" x14ac:dyDescent="0.3">
      <c r="A393" s="10">
        <v>75</v>
      </c>
      <c r="B393" s="10">
        <v>1</v>
      </c>
    </row>
    <row r="394" spans="1:2" x14ac:dyDescent="0.3">
      <c r="A394" s="10">
        <v>100</v>
      </c>
      <c r="B394" s="10">
        <v>0</v>
      </c>
    </row>
    <row r="395" spans="1:2" x14ac:dyDescent="0.3">
      <c r="A395" s="10">
        <v>72</v>
      </c>
      <c r="B395" s="10">
        <v>0</v>
      </c>
    </row>
    <row r="396" spans="1:2" x14ac:dyDescent="0.3">
      <c r="A396" s="10">
        <v>68</v>
      </c>
      <c r="B396" s="10">
        <v>0</v>
      </c>
    </row>
    <row r="397" spans="1:2" x14ac:dyDescent="0.3">
      <c r="A397" s="10">
        <v>60</v>
      </c>
      <c r="B397" s="10">
        <v>0</v>
      </c>
    </row>
    <row r="398" spans="1:2" x14ac:dyDescent="0.3">
      <c r="A398" s="10">
        <v>62</v>
      </c>
      <c r="B398" s="10">
        <v>0</v>
      </c>
    </row>
    <row r="399" spans="1:2" x14ac:dyDescent="0.3">
      <c r="A399" s="10">
        <v>70</v>
      </c>
      <c r="B399" s="10">
        <v>0</v>
      </c>
    </row>
    <row r="400" spans="1:2" x14ac:dyDescent="0.3">
      <c r="A400" s="10">
        <v>54</v>
      </c>
      <c r="B400" s="10">
        <v>0</v>
      </c>
    </row>
    <row r="401" spans="1:2" x14ac:dyDescent="0.3">
      <c r="A401" s="10">
        <v>74</v>
      </c>
      <c r="B401" s="10">
        <v>1</v>
      </c>
    </row>
    <row r="402" spans="1:2" x14ac:dyDescent="0.3">
      <c r="A402" s="10">
        <v>100</v>
      </c>
      <c r="B402" s="10">
        <v>1</v>
      </c>
    </row>
    <row r="403" spans="1:2" x14ac:dyDescent="0.3">
      <c r="A403" s="10">
        <v>82</v>
      </c>
      <c r="B403" s="10">
        <v>1</v>
      </c>
    </row>
    <row r="404" spans="1:2" x14ac:dyDescent="0.3">
      <c r="A404" s="10">
        <v>68</v>
      </c>
      <c r="B404" s="10">
        <v>0</v>
      </c>
    </row>
    <row r="405" spans="1:2" x14ac:dyDescent="0.3">
      <c r="A405" s="10">
        <v>66</v>
      </c>
      <c r="B405" s="10">
        <v>0</v>
      </c>
    </row>
    <row r="406" spans="1:2" x14ac:dyDescent="0.3">
      <c r="A406" s="10">
        <v>76</v>
      </c>
      <c r="B406" s="10">
        <v>1</v>
      </c>
    </row>
    <row r="407" spans="1:2" x14ac:dyDescent="0.3">
      <c r="A407" s="10">
        <v>64</v>
      </c>
      <c r="B407" s="10">
        <v>0</v>
      </c>
    </row>
    <row r="408" spans="1:2" x14ac:dyDescent="0.3">
      <c r="A408" s="10">
        <v>72</v>
      </c>
      <c r="B408" s="10">
        <v>0</v>
      </c>
    </row>
    <row r="409" spans="1:2" x14ac:dyDescent="0.3">
      <c r="A409" s="10">
        <v>78</v>
      </c>
      <c r="B409" s="10">
        <v>1</v>
      </c>
    </row>
    <row r="410" spans="1:2" x14ac:dyDescent="0.3">
      <c r="A410" s="10">
        <v>58</v>
      </c>
      <c r="B410" s="10">
        <v>0</v>
      </c>
    </row>
    <row r="411" spans="1:2" x14ac:dyDescent="0.3">
      <c r="A411" s="10">
        <v>56</v>
      </c>
      <c r="B411" s="10">
        <v>0</v>
      </c>
    </row>
    <row r="412" spans="1:2" x14ac:dyDescent="0.3">
      <c r="A412" s="10">
        <v>66</v>
      </c>
      <c r="B412" s="10">
        <v>1</v>
      </c>
    </row>
    <row r="413" spans="1:2" x14ac:dyDescent="0.3">
      <c r="A413" s="10">
        <v>70</v>
      </c>
      <c r="B413" s="10">
        <v>0</v>
      </c>
    </row>
    <row r="414" spans="1:2" x14ac:dyDescent="0.3">
      <c r="A414" s="10">
        <v>70</v>
      </c>
      <c r="B414" s="10">
        <v>1</v>
      </c>
    </row>
    <row r="415" spans="1:2" x14ac:dyDescent="0.3">
      <c r="A415" s="10">
        <v>64</v>
      </c>
      <c r="B415" s="10">
        <v>1</v>
      </c>
    </row>
    <row r="416" spans="1:2" x14ac:dyDescent="0.3">
      <c r="A416" s="10">
        <v>61</v>
      </c>
      <c r="B416" s="10">
        <v>0</v>
      </c>
    </row>
    <row r="417" spans="1:2" x14ac:dyDescent="0.3">
      <c r="A417" s="10">
        <v>84</v>
      </c>
      <c r="B417" s="10">
        <v>1</v>
      </c>
    </row>
    <row r="418" spans="1:2" x14ac:dyDescent="0.3">
      <c r="A418" s="10">
        <v>78</v>
      </c>
      <c r="B418" s="10">
        <v>0</v>
      </c>
    </row>
    <row r="419" spans="1:2" x14ac:dyDescent="0.3">
      <c r="A419" s="10">
        <v>64</v>
      </c>
      <c r="B419" s="10">
        <v>1</v>
      </c>
    </row>
    <row r="420" spans="1:2" x14ac:dyDescent="0.3">
      <c r="A420" s="10">
        <v>48</v>
      </c>
      <c r="B420" s="10">
        <v>0</v>
      </c>
    </row>
    <row r="421" spans="1:2" x14ac:dyDescent="0.3">
      <c r="A421" s="10">
        <v>72</v>
      </c>
      <c r="B421" s="10">
        <v>1</v>
      </c>
    </row>
    <row r="422" spans="1:2" x14ac:dyDescent="0.3">
      <c r="A422" s="10">
        <v>62</v>
      </c>
      <c r="B422" s="10">
        <v>0</v>
      </c>
    </row>
    <row r="423" spans="1:2" x14ac:dyDescent="0.3">
      <c r="A423" s="10">
        <v>74</v>
      </c>
      <c r="B423" s="10">
        <v>1</v>
      </c>
    </row>
    <row r="424" spans="1:2" x14ac:dyDescent="0.3">
      <c r="A424" s="10">
        <v>68</v>
      </c>
      <c r="B424" s="10">
        <v>1</v>
      </c>
    </row>
    <row r="425" spans="1:2" x14ac:dyDescent="0.3">
      <c r="A425" s="10">
        <v>90</v>
      </c>
      <c r="B425" s="10">
        <v>0</v>
      </c>
    </row>
    <row r="426" spans="1:2" x14ac:dyDescent="0.3">
      <c r="A426" s="10">
        <v>72</v>
      </c>
      <c r="B426" s="10">
        <v>0</v>
      </c>
    </row>
    <row r="427" spans="1:2" x14ac:dyDescent="0.3">
      <c r="A427" s="10">
        <v>84</v>
      </c>
      <c r="B427" s="10">
        <v>0</v>
      </c>
    </row>
    <row r="428" spans="1:2" x14ac:dyDescent="0.3">
      <c r="A428" s="10">
        <v>74</v>
      </c>
      <c r="B428" s="10">
        <v>0</v>
      </c>
    </row>
    <row r="429" spans="1:2" x14ac:dyDescent="0.3">
      <c r="A429" s="10">
        <v>60</v>
      </c>
      <c r="B429" s="10">
        <v>1</v>
      </c>
    </row>
    <row r="430" spans="1:2" x14ac:dyDescent="0.3">
      <c r="A430" s="10">
        <v>84</v>
      </c>
      <c r="B430" s="10">
        <v>1</v>
      </c>
    </row>
    <row r="431" spans="1:2" x14ac:dyDescent="0.3">
      <c r="A431" s="10">
        <v>68</v>
      </c>
      <c r="B431" s="10">
        <v>0</v>
      </c>
    </row>
    <row r="432" spans="1:2" x14ac:dyDescent="0.3">
      <c r="A432" s="10">
        <v>82</v>
      </c>
      <c r="B432" s="10">
        <v>1</v>
      </c>
    </row>
    <row r="433" spans="1:2" x14ac:dyDescent="0.3">
      <c r="A433" s="10">
        <v>68</v>
      </c>
      <c r="B433" s="10">
        <v>0</v>
      </c>
    </row>
    <row r="434" spans="1:2" x14ac:dyDescent="0.3">
      <c r="A434" s="10">
        <v>64</v>
      </c>
      <c r="B434" s="10">
        <v>1</v>
      </c>
    </row>
    <row r="435" spans="1:2" x14ac:dyDescent="0.3">
      <c r="A435" s="10">
        <v>88</v>
      </c>
      <c r="B435" s="10">
        <v>0</v>
      </c>
    </row>
    <row r="436" spans="1:2" x14ac:dyDescent="0.3">
      <c r="A436" s="10">
        <v>68</v>
      </c>
      <c r="B436" s="10">
        <v>0</v>
      </c>
    </row>
    <row r="437" spans="1:2" x14ac:dyDescent="0.3">
      <c r="A437" s="10">
        <v>64</v>
      </c>
      <c r="B437" s="10">
        <v>0</v>
      </c>
    </row>
    <row r="438" spans="1:2" x14ac:dyDescent="0.3">
      <c r="A438" s="10">
        <v>64</v>
      </c>
      <c r="B438" s="10">
        <v>0</v>
      </c>
    </row>
    <row r="439" spans="1:2" x14ac:dyDescent="0.3">
      <c r="A439" s="10">
        <v>78</v>
      </c>
      <c r="B439" s="10">
        <v>1</v>
      </c>
    </row>
    <row r="440" spans="1:2" x14ac:dyDescent="0.3">
      <c r="A440" s="10">
        <v>78</v>
      </c>
      <c r="B440" s="10">
        <v>1</v>
      </c>
    </row>
    <row r="441" spans="1:2" x14ac:dyDescent="0.3">
      <c r="A441" s="10">
        <v>0</v>
      </c>
      <c r="B441" s="10">
        <v>0</v>
      </c>
    </row>
    <row r="442" spans="1:2" x14ac:dyDescent="0.3">
      <c r="A442" s="10">
        <v>64</v>
      </c>
      <c r="B442" s="10">
        <v>1</v>
      </c>
    </row>
    <row r="443" spans="1:2" x14ac:dyDescent="0.3">
      <c r="A443" s="10">
        <v>94</v>
      </c>
      <c r="B443" s="10">
        <v>0</v>
      </c>
    </row>
    <row r="444" spans="1:2" x14ac:dyDescent="0.3">
      <c r="A444" s="10">
        <v>82</v>
      </c>
      <c r="B444" s="10">
        <v>1</v>
      </c>
    </row>
    <row r="445" spans="1:2" x14ac:dyDescent="0.3">
      <c r="A445" s="10">
        <v>0</v>
      </c>
      <c r="B445" s="10">
        <v>0</v>
      </c>
    </row>
    <row r="446" spans="1:2" x14ac:dyDescent="0.3">
      <c r="A446" s="10">
        <v>74</v>
      </c>
      <c r="B446" s="10">
        <v>0</v>
      </c>
    </row>
    <row r="447" spans="1:2" x14ac:dyDescent="0.3">
      <c r="A447" s="10">
        <v>74</v>
      </c>
      <c r="B447" s="10">
        <v>0</v>
      </c>
    </row>
    <row r="448" spans="1:2" x14ac:dyDescent="0.3">
      <c r="A448" s="10">
        <v>75</v>
      </c>
      <c r="B448" s="10">
        <v>0</v>
      </c>
    </row>
    <row r="449" spans="1:2" x14ac:dyDescent="0.3">
      <c r="A449" s="10">
        <v>68</v>
      </c>
      <c r="B449" s="10">
        <v>0</v>
      </c>
    </row>
    <row r="450" spans="1:2" x14ac:dyDescent="0.3">
      <c r="A450" s="10">
        <v>0</v>
      </c>
      <c r="B450" s="10">
        <v>1</v>
      </c>
    </row>
    <row r="451" spans="1:2" x14ac:dyDescent="0.3">
      <c r="A451" s="10">
        <v>85</v>
      </c>
      <c r="B451" s="10">
        <v>0</v>
      </c>
    </row>
    <row r="452" spans="1:2" x14ac:dyDescent="0.3">
      <c r="A452" s="10">
        <v>75</v>
      </c>
      <c r="B452" s="10">
        <v>0</v>
      </c>
    </row>
    <row r="453" spans="1:2" x14ac:dyDescent="0.3">
      <c r="A453" s="10">
        <v>70</v>
      </c>
      <c r="B453" s="10">
        <v>0</v>
      </c>
    </row>
    <row r="454" spans="1:2" x14ac:dyDescent="0.3">
      <c r="A454" s="10">
        <v>88</v>
      </c>
      <c r="B454" s="10">
        <v>0</v>
      </c>
    </row>
    <row r="455" spans="1:2" x14ac:dyDescent="0.3">
      <c r="A455" s="10">
        <v>104</v>
      </c>
      <c r="B455" s="10">
        <v>1</v>
      </c>
    </row>
    <row r="456" spans="1:2" x14ac:dyDescent="0.3">
      <c r="A456" s="10">
        <v>66</v>
      </c>
      <c r="B456" s="10">
        <v>0</v>
      </c>
    </row>
    <row r="457" spans="1:2" x14ac:dyDescent="0.3">
      <c r="A457" s="10">
        <v>64</v>
      </c>
      <c r="B457" s="10">
        <v>0</v>
      </c>
    </row>
    <row r="458" spans="1:2" x14ac:dyDescent="0.3">
      <c r="A458" s="10">
        <v>70</v>
      </c>
      <c r="B458" s="10">
        <v>1</v>
      </c>
    </row>
    <row r="459" spans="1:2" x14ac:dyDescent="0.3">
      <c r="A459" s="10">
        <v>62</v>
      </c>
      <c r="B459" s="10">
        <v>1</v>
      </c>
    </row>
    <row r="460" spans="1:2" x14ac:dyDescent="0.3">
      <c r="A460" s="10">
        <v>78</v>
      </c>
      <c r="B460" s="10">
        <v>1</v>
      </c>
    </row>
    <row r="461" spans="1:2" x14ac:dyDescent="0.3">
      <c r="A461" s="10">
        <v>72</v>
      </c>
      <c r="B461" s="10">
        <v>0</v>
      </c>
    </row>
    <row r="462" spans="1:2" x14ac:dyDescent="0.3">
      <c r="A462" s="10">
        <v>80</v>
      </c>
      <c r="B462" s="10">
        <v>0</v>
      </c>
    </row>
    <row r="463" spans="1:2" x14ac:dyDescent="0.3">
      <c r="A463" s="10">
        <v>64</v>
      </c>
      <c r="B463" s="10">
        <v>1</v>
      </c>
    </row>
    <row r="464" spans="1:2" x14ac:dyDescent="0.3">
      <c r="A464" s="10">
        <v>74</v>
      </c>
      <c r="B464" s="10">
        <v>0</v>
      </c>
    </row>
    <row r="465" spans="1:2" x14ac:dyDescent="0.3">
      <c r="A465" s="10">
        <v>64</v>
      </c>
      <c r="B465" s="10">
        <v>0</v>
      </c>
    </row>
    <row r="466" spans="1:2" x14ac:dyDescent="0.3">
      <c r="A466" s="10">
        <v>70</v>
      </c>
      <c r="B466" s="10">
        <v>1</v>
      </c>
    </row>
    <row r="467" spans="1:2" x14ac:dyDescent="0.3">
      <c r="A467" s="10">
        <v>68</v>
      </c>
      <c r="B467" s="10">
        <v>0</v>
      </c>
    </row>
    <row r="468" spans="1:2" x14ac:dyDescent="0.3">
      <c r="A468" s="10">
        <v>0</v>
      </c>
      <c r="B468" s="10">
        <v>0</v>
      </c>
    </row>
    <row r="469" spans="1:2" x14ac:dyDescent="0.3">
      <c r="A469" s="10">
        <v>54</v>
      </c>
      <c r="B469" s="10">
        <v>0</v>
      </c>
    </row>
    <row r="470" spans="1:2" x14ac:dyDescent="0.3">
      <c r="A470" s="10">
        <v>62</v>
      </c>
      <c r="B470" s="10">
        <v>1</v>
      </c>
    </row>
    <row r="471" spans="1:2" x14ac:dyDescent="0.3">
      <c r="A471" s="10">
        <v>54</v>
      </c>
      <c r="B471" s="10">
        <v>0</v>
      </c>
    </row>
    <row r="472" spans="1:2" x14ac:dyDescent="0.3">
      <c r="A472" s="10">
        <v>68</v>
      </c>
      <c r="B472" s="10">
        <v>0</v>
      </c>
    </row>
    <row r="473" spans="1:2" x14ac:dyDescent="0.3">
      <c r="A473" s="10">
        <v>84</v>
      </c>
      <c r="B473" s="10">
        <v>1</v>
      </c>
    </row>
    <row r="474" spans="1:2" x14ac:dyDescent="0.3">
      <c r="A474" s="10">
        <v>74</v>
      </c>
      <c r="B474" s="10">
        <v>0</v>
      </c>
    </row>
    <row r="475" spans="1:2" x14ac:dyDescent="0.3">
      <c r="A475" s="10">
        <v>72</v>
      </c>
      <c r="B475" s="10">
        <v>0</v>
      </c>
    </row>
    <row r="476" spans="1:2" x14ac:dyDescent="0.3">
      <c r="A476" s="10">
        <v>62</v>
      </c>
      <c r="B476" s="10">
        <v>0</v>
      </c>
    </row>
    <row r="477" spans="1:2" x14ac:dyDescent="0.3">
      <c r="A477" s="10">
        <v>70</v>
      </c>
      <c r="B477" s="10">
        <v>0</v>
      </c>
    </row>
    <row r="478" spans="1:2" x14ac:dyDescent="0.3">
      <c r="A478" s="10">
        <v>78</v>
      </c>
      <c r="B478" s="10">
        <v>0</v>
      </c>
    </row>
    <row r="479" spans="1:2" x14ac:dyDescent="0.3">
      <c r="A479" s="10">
        <v>98</v>
      </c>
      <c r="B479" s="10">
        <v>0</v>
      </c>
    </row>
    <row r="480" spans="1:2" x14ac:dyDescent="0.3">
      <c r="A480" s="10">
        <v>56</v>
      </c>
      <c r="B480" s="10">
        <v>0</v>
      </c>
    </row>
    <row r="481" spans="1:2" x14ac:dyDescent="0.3">
      <c r="A481" s="10">
        <v>52</v>
      </c>
      <c r="B481" s="10">
        <v>0</v>
      </c>
    </row>
    <row r="482" spans="1:2" x14ac:dyDescent="0.3">
      <c r="A482" s="10">
        <v>64</v>
      </c>
      <c r="B482" s="10">
        <v>0</v>
      </c>
    </row>
    <row r="483" spans="1:2" x14ac:dyDescent="0.3">
      <c r="A483" s="10">
        <v>0</v>
      </c>
      <c r="B483" s="10">
        <v>1</v>
      </c>
    </row>
    <row r="484" spans="1:2" x14ac:dyDescent="0.3">
      <c r="A484" s="10">
        <v>78</v>
      </c>
      <c r="B484" s="10">
        <v>0</v>
      </c>
    </row>
    <row r="485" spans="1:2" x14ac:dyDescent="0.3">
      <c r="A485" s="10">
        <v>82</v>
      </c>
      <c r="B485" s="10">
        <v>0</v>
      </c>
    </row>
    <row r="486" spans="1:2" x14ac:dyDescent="0.3">
      <c r="A486" s="10">
        <v>70</v>
      </c>
      <c r="B486" s="10">
        <v>0</v>
      </c>
    </row>
    <row r="487" spans="1:2" x14ac:dyDescent="0.3">
      <c r="A487" s="10">
        <v>66</v>
      </c>
      <c r="B487" s="10">
        <v>0</v>
      </c>
    </row>
    <row r="488" spans="1:2" x14ac:dyDescent="0.3">
      <c r="A488" s="10">
        <v>90</v>
      </c>
      <c r="B488" s="10">
        <v>0</v>
      </c>
    </row>
    <row r="489" spans="1:2" x14ac:dyDescent="0.3">
      <c r="A489" s="10">
        <v>64</v>
      </c>
      <c r="B489" s="10">
        <v>0</v>
      </c>
    </row>
    <row r="490" spans="1:2" x14ac:dyDescent="0.3">
      <c r="A490" s="10">
        <v>84</v>
      </c>
      <c r="B490" s="10">
        <v>0</v>
      </c>
    </row>
    <row r="491" spans="1:2" x14ac:dyDescent="0.3">
      <c r="A491" s="10">
        <v>80</v>
      </c>
      <c r="B491" s="10">
        <v>1</v>
      </c>
    </row>
    <row r="492" spans="1:2" x14ac:dyDescent="0.3">
      <c r="A492" s="10">
        <v>76</v>
      </c>
      <c r="B492" s="10">
        <v>0</v>
      </c>
    </row>
    <row r="493" spans="1:2" x14ac:dyDescent="0.3">
      <c r="A493" s="10">
        <v>74</v>
      </c>
      <c r="B493" s="10">
        <v>0</v>
      </c>
    </row>
    <row r="494" spans="1:2" x14ac:dyDescent="0.3">
      <c r="A494" s="10">
        <v>86</v>
      </c>
      <c r="B494" s="10">
        <v>0</v>
      </c>
    </row>
    <row r="495" spans="1:2" x14ac:dyDescent="0.3">
      <c r="A495" s="10">
        <v>70</v>
      </c>
      <c r="B495" s="10">
        <v>1</v>
      </c>
    </row>
    <row r="496" spans="1:2" x14ac:dyDescent="0.3">
      <c r="A496" s="10">
        <v>88</v>
      </c>
      <c r="B496" s="10">
        <v>0</v>
      </c>
    </row>
    <row r="497" spans="1:2" x14ac:dyDescent="0.3">
      <c r="A497" s="10">
        <v>58</v>
      </c>
      <c r="B497" s="10">
        <v>0</v>
      </c>
    </row>
    <row r="498" spans="1:2" x14ac:dyDescent="0.3">
      <c r="A498" s="10">
        <v>82</v>
      </c>
      <c r="B498" s="10">
        <v>0</v>
      </c>
    </row>
    <row r="499" spans="1:2" x14ac:dyDescent="0.3">
      <c r="A499" s="10">
        <v>0</v>
      </c>
      <c r="B499" s="10">
        <v>1</v>
      </c>
    </row>
    <row r="500" spans="1:2" x14ac:dyDescent="0.3">
      <c r="A500" s="10">
        <v>68</v>
      </c>
      <c r="B500" s="10">
        <v>1</v>
      </c>
    </row>
    <row r="501" spans="1:2" x14ac:dyDescent="0.3">
      <c r="A501" s="10">
        <v>62</v>
      </c>
      <c r="B501" s="10">
        <v>0</v>
      </c>
    </row>
    <row r="502" spans="1:2" x14ac:dyDescent="0.3">
      <c r="A502" s="10">
        <v>78</v>
      </c>
      <c r="B502" s="10">
        <v>0</v>
      </c>
    </row>
    <row r="503" spans="1:2" x14ac:dyDescent="0.3">
      <c r="A503" s="10">
        <v>72</v>
      </c>
      <c r="B503" s="10">
        <v>0</v>
      </c>
    </row>
    <row r="504" spans="1:2" x14ac:dyDescent="0.3">
      <c r="A504" s="10">
        <v>80</v>
      </c>
      <c r="B504" s="10">
        <v>0</v>
      </c>
    </row>
    <row r="505" spans="1:2" x14ac:dyDescent="0.3">
      <c r="A505" s="10">
        <v>65</v>
      </c>
      <c r="B505" s="10">
        <v>0</v>
      </c>
    </row>
    <row r="506" spans="1:2" x14ac:dyDescent="0.3">
      <c r="A506" s="10">
        <v>90</v>
      </c>
      <c r="B506" s="10">
        <v>0</v>
      </c>
    </row>
    <row r="507" spans="1:2" x14ac:dyDescent="0.3">
      <c r="A507" s="10">
        <v>68</v>
      </c>
      <c r="B507" s="10">
        <v>0</v>
      </c>
    </row>
    <row r="508" spans="1:2" x14ac:dyDescent="0.3">
      <c r="A508" s="10">
        <v>70</v>
      </c>
      <c r="B508" s="10">
        <v>1</v>
      </c>
    </row>
    <row r="509" spans="1:2" x14ac:dyDescent="0.3">
      <c r="A509" s="10">
        <v>0</v>
      </c>
      <c r="B509" s="10">
        <v>0</v>
      </c>
    </row>
    <row r="510" spans="1:2" x14ac:dyDescent="0.3">
      <c r="A510" s="10">
        <v>74</v>
      </c>
      <c r="B510" s="10">
        <v>0</v>
      </c>
    </row>
    <row r="511" spans="1:2" x14ac:dyDescent="0.3">
      <c r="A511" s="10">
        <v>68</v>
      </c>
      <c r="B511" s="10">
        <v>0</v>
      </c>
    </row>
    <row r="512" spans="1:2" x14ac:dyDescent="0.3">
      <c r="A512" s="10">
        <v>72</v>
      </c>
      <c r="B512" s="10">
        <v>0</v>
      </c>
    </row>
    <row r="513" spans="1:2" x14ac:dyDescent="0.3">
      <c r="A513" s="10">
        <v>70</v>
      </c>
      <c r="B513" s="10">
        <v>1</v>
      </c>
    </row>
    <row r="514" spans="1:2" x14ac:dyDescent="0.3">
      <c r="A514" s="10">
        <v>74</v>
      </c>
      <c r="B514" s="10">
        <v>0</v>
      </c>
    </row>
    <row r="515" spans="1:2" x14ac:dyDescent="0.3">
      <c r="A515" s="10">
        <v>90</v>
      </c>
      <c r="B515" s="10">
        <v>0</v>
      </c>
    </row>
    <row r="516" spans="1:2" x14ac:dyDescent="0.3">
      <c r="A516" s="10">
        <v>72</v>
      </c>
      <c r="B516" s="10">
        <v>0</v>
      </c>
    </row>
    <row r="517" spans="1:2" x14ac:dyDescent="0.3">
      <c r="A517" s="10">
        <v>68</v>
      </c>
      <c r="B517" s="10">
        <v>1</v>
      </c>
    </row>
    <row r="518" spans="1:2" x14ac:dyDescent="0.3">
      <c r="A518" s="10">
        <v>64</v>
      </c>
      <c r="B518" s="10">
        <v>0</v>
      </c>
    </row>
    <row r="519" spans="1:2" x14ac:dyDescent="0.3">
      <c r="A519" s="10">
        <v>78</v>
      </c>
      <c r="B519" s="10">
        <v>0</v>
      </c>
    </row>
    <row r="520" spans="1:2" x14ac:dyDescent="0.3">
      <c r="A520" s="10">
        <v>82</v>
      </c>
      <c r="B520" s="10">
        <v>0</v>
      </c>
    </row>
    <row r="521" spans="1:2" x14ac:dyDescent="0.3">
      <c r="A521" s="10">
        <v>90</v>
      </c>
      <c r="B521" s="10">
        <v>1</v>
      </c>
    </row>
    <row r="522" spans="1:2" x14ac:dyDescent="0.3">
      <c r="A522" s="10">
        <v>60</v>
      </c>
      <c r="B522" s="10">
        <v>0</v>
      </c>
    </row>
    <row r="523" spans="1:2" x14ac:dyDescent="0.3">
      <c r="A523" s="10">
        <v>50</v>
      </c>
      <c r="B523" s="10">
        <v>0</v>
      </c>
    </row>
    <row r="524" spans="1:2" x14ac:dyDescent="0.3">
      <c r="A524" s="10">
        <v>78</v>
      </c>
      <c r="B524" s="10">
        <v>0</v>
      </c>
    </row>
    <row r="525" spans="1:2" x14ac:dyDescent="0.3">
      <c r="A525" s="10">
        <v>72</v>
      </c>
      <c r="B525" s="10">
        <v>1</v>
      </c>
    </row>
    <row r="526" spans="1:2" x14ac:dyDescent="0.3">
      <c r="A526" s="10">
        <v>62</v>
      </c>
      <c r="B526" s="10">
        <v>0</v>
      </c>
    </row>
    <row r="527" spans="1:2" x14ac:dyDescent="0.3">
      <c r="A527" s="10">
        <v>68</v>
      </c>
      <c r="B527" s="10">
        <v>0</v>
      </c>
    </row>
    <row r="528" spans="1:2" x14ac:dyDescent="0.3">
      <c r="A528" s="10">
        <v>62</v>
      </c>
      <c r="B528" s="10">
        <v>0</v>
      </c>
    </row>
    <row r="529" spans="1:2" x14ac:dyDescent="0.3">
      <c r="A529" s="10">
        <v>54</v>
      </c>
      <c r="B529" s="10">
        <v>0</v>
      </c>
    </row>
    <row r="530" spans="1:2" x14ac:dyDescent="0.3">
      <c r="A530" s="10">
        <v>70</v>
      </c>
      <c r="B530" s="10">
        <v>1</v>
      </c>
    </row>
    <row r="531" spans="1:2" x14ac:dyDescent="0.3">
      <c r="A531" s="10">
        <v>88</v>
      </c>
      <c r="B531" s="10">
        <v>1</v>
      </c>
    </row>
    <row r="532" spans="1:2" x14ac:dyDescent="0.3">
      <c r="A532" s="10">
        <v>86</v>
      </c>
      <c r="B532" s="10">
        <v>0</v>
      </c>
    </row>
    <row r="533" spans="1:2" x14ac:dyDescent="0.3">
      <c r="A533" s="10">
        <v>60</v>
      </c>
      <c r="B533" s="10">
        <v>0</v>
      </c>
    </row>
    <row r="534" spans="1:2" x14ac:dyDescent="0.3">
      <c r="A534" s="10">
        <v>90</v>
      </c>
      <c r="B534" s="10">
        <v>0</v>
      </c>
    </row>
    <row r="535" spans="1:2" x14ac:dyDescent="0.3">
      <c r="A535" s="10">
        <v>70</v>
      </c>
      <c r="B535" s="10">
        <v>0</v>
      </c>
    </row>
    <row r="536" spans="1:2" x14ac:dyDescent="0.3">
      <c r="A536" s="10">
        <v>80</v>
      </c>
      <c r="B536" s="10">
        <v>0</v>
      </c>
    </row>
    <row r="537" spans="1:2" x14ac:dyDescent="0.3">
      <c r="A537" s="10">
        <v>0</v>
      </c>
      <c r="B537" s="10">
        <v>0</v>
      </c>
    </row>
    <row r="538" spans="1:2" x14ac:dyDescent="0.3">
      <c r="A538" s="10">
        <v>70</v>
      </c>
      <c r="B538" s="10">
        <v>1</v>
      </c>
    </row>
    <row r="539" spans="1:2" x14ac:dyDescent="0.3">
      <c r="A539" s="10">
        <v>58</v>
      </c>
      <c r="B539" s="10">
        <v>0</v>
      </c>
    </row>
    <row r="540" spans="1:2" x14ac:dyDescent="0.3">
      <c r="A540" s="10">
        <v>60</v>
      </c>
      <c r="B540" s="10">
        <v>0</v>
      </c>
    </row>
    <row r="541" spans="1:2" x14ac:dyDescent="0.3">
      <c r="A541" s="10">
        <v>64</v>
      </c>
      <c r="B541" s="10">
        <v>0</v>
      </c>
    </row>
    <row r="542" spans="1:2" x14ac:dyDescent="0.3">
      <c r="A542" s="10">
        <v>74</v>
      </c>
      <c r="B542" s="10">
        <v>0</v>
      </c>
    </row>
    <row r="543" spans="1:2" x14ac:dyDescent="0.3">
      <c r="A543" s="10">
        <v>66</v>
      </c>
      <c r="B543" s="10">
        <v>0</v>
      </c>
    </row>
    <row r="544" spans="1:2" x14ac:dyDescent="0.3">
      <c r="A544" s="10">
        <v>65</v>
      </c>
      <c r="B544" s="10">
        <v>0</v>
      </c>
    </row>
    <row r="545" spans="1:2" x14ac:dyDescent="0.3">
      <c r="A545" s="10">
        <v>60</v>
      </c>
      <c r="B545" s="10">
        <v>0</v>
      </c>
    </row>
    <row r="546" spans="1:2" x14ac:dyDescent="0.3">
      <c r="A546" s="10">
        <v>76</v>
      </c>
      <c r="B546" s="10">
        <v>0</v>
      </c>
    </row>
    <row r="547" spans="1:2" x14ac:dyDescent="0.3">
      <c r="A547" s="10">
        <v>66</v>
      </c>
      <c r="B547" s="10">
        <v>0</v>
      </c>
    </row>
    <row r="548" spans="1:2" x14ac:dyDescent="0.3">
      <c r="A548" s="10">
        <v>0</v>
      </c>
      <c r="B548" s="10">
        <v>0</v>
      </c>
    </row>
    <row r="549" spans="1:2" x14ac:dyDescent="0.3">
      <c r="A549" s="10">
        <v>56</v>
      </c>
      <c r="B549" s="10">
        <v>0</v>
      </c>
    </row>
    <row r="550" spans="1:2" x14ac:dyDescent="0.3">
      <c r="A550" s="10">
        <v>0</v>
      </c>
      <c r="B550" s="10">
        <v>1</v>
      </c>
    </row>
    <row r="551" spans="1:2" x14ac:dyDescent="0.3">
      <c r="A551" s="10">
        <v>90</v>
      </c>
      <c r="B551" s="10">
        <v>0</v>
      </c>
    </row>
    <row r="552" spans="1:2" x14ac:dyDescent="0.3">
      <c r="A552" s="10">
        <v>60</v>
      </c>
      <c r="B552" s="10">
        <v>0</v>
      </c>
    </row>
    <row r="553" spans="1:2" x14ac:dyDescent="0.3">
      <c r="A553" s="10">
        <v>80</v>
      </c>
      <c r="B553" s="10">
        <v>0</v>
      </c>
    </row>
    <row r="554" spans="1:2" x14ac:dyDescent="0.3">
      <c r="A554" s="10">
        <v>92</v>
      </c>
      <c r="B554" s="10">
        <v>1</v>
      </c>
    </row>
    <row r="555" spans="1:2" x14ac:dyDescent="0.3">
      <c r="A555" s="10">
        <v>74</v>
      </c>
      <c r="B555" s="10">
        <v>1</v>
      </c>
    </row>
    <row r="556" spans="1:2" x14ac:dyDescent="0.3">
      <c r="A556" s="10">
        <v>72</v>
      </c>
      <c r="B556" s="10">
        <v>1</v>
      </c>
    </row>
    <row r="557" spans="1:2" x14ac:dyDescent="0.3">
      <c r="A557" s="10">
        <v>85</v>
      </c>
      <c r="B557" s="10">
        <v>1</v>
      </c>
    </row>
    <row r="558" spans="1:2" x14ac:dyDescent="0.3">
      <c r="A558" s="10">
        <v>90</v>
      </c>
      <c r="B558" s="10">
        <v>0</v>
      </c>
    </row>
    <row r="559" spans="1:2" x14ac:dyDescent="0.3">
      <c r="A559" s="10">
        <v>78</v>
      </c>
      <c r="B559" s="10">
        <v>0</v>
      </c>
    </row>
    <row r="560" spans="1:2" x14ac:dyDescent="0.3">
      <c r="A560" s="10">
        <v>90</v>
      </c>
      <c r="B560" s="10">
        <v>1</v>
      </c>
    </row>
    <row r="561" spans="1:2" x14ac:dyDescent="0.3">
      <c r="A561" s="10">
        <v>76</v>
      </c>
      <c r="B561" s="10">
        <v>1</v>
      </c>
    </row>
    <row r="562" spans="1:2" x14ac:dyDescent="0.3">
      <c r="A562" s="10">
        <v>68</v>
      </c>
      <c r="B562" s="10">
        <v>0</v>
      </c>
    </row>
    <row r="563" spans="1:2" x14ac:dyDescent="0.3">
      <c r="A563" s="10">
        <v>82</v>
      </c>
      <c r="B563" s="10">
        <v>0</v>
      </c>
    </row>
    <row r="564" spans="1:2" x14ac:dyDescent="0.3">
      <c r="A564" s="10">
        <v>110</v>
      </c>
      <c r="B564" s="10">
        <v>0</v>
      </c>
    </row>
    <row r="565" spans="1:2" x14ac:dyDescent="0.3">
      <c r="A565" s="10">
        <v>70</v>
      </c>
      <c r="B565" s="10">
        <v>0</v>
      </c>
    </row>
    <row r="566" spans="1:2" x14ac:dyDescent="0.3">
      <c r="A566" s="10">
        <v>68</v>
      </c>
      <c r="B566" s="10">
        <v>0</v>
      </c>
    </row>
    <row r="567" spans="1:2" x14ac:dyDescent="0.3">
      <c r="A567" s="10">
        <v>88</v>
      </c>
      <c r="B567" s="10">
        <v>0</v>
      </c>
    </row>
    <row r="568" spans="1:2" x14ac:dyDescent="0.3">
      <c r="A568" s="10">
        <v>62</v>
      </c>
      <c r="B568" s="10">
        <v>0</v>
      </c>
    </row>
    <row r="569" spans="1:2" x14ac:dyDescent="0.3">
      <c r="A569" s="10">
        <v>64</v>
      </c>
      <c r="B569" s="10">
        <v>0</v>
      </c>
    </row>
    <row r="570" spans="1:2" x14ac:dyDescent="0.3">
      <c r="A570" s="10">
        <v>70</v>
      </c>
      <c r="B570" s="10">
        <v>0</v>
      </c>
    </row>
    <row r="571" spans="1:2" x14ac:dyDescent="0.3">
      <c r="A571" s="10">
        <v>70</v>
      </c>
      <c r="B571" s="10">
        <v>0</v>
      </c>
    </row>
    <row r="572" spans="1:2" x14ac:dyDescent="0.3">
      <c r="A572" s="10">
        <v>76</v>
      </c>
      <c r="B572" s="10">
        <v>0</v>
      </c>
    </row>
    <row r="573" spans="1:2" x14ac:dyDescent="0.3">
      <c r="A573" s="10">
        <v>68</v>
      </c>
      <c r="B573" s="10">
        <v>0</v>
      </c>
    </row>
    <row r="574" spans="1:2" x14ac:dyDescent="0.3">
      <c r="A574" s="10">
        <v>74</v>
      </c>
      <c r="B574" s="10">
        <v>0</v>
      </c>
    </row>
    <row r="575" spans="1:2" x14ac:dyDescent="0.3">
      <c r="A575" s="10">
        <v>76</v>
      </c>
      <c r="B575" s="10">
        <v>1</v>
      </c>
    </row>
    <row r="576" spans="1:2" x14ac:dyDescent="0.3">
      <c r="A576" s="10">
        <v>66</v>
      </c>
      <c r="B576" s="10">
        <v>1</v>
      </c>
    </row>
    <row r="577" spans="1:2" x14ac:dyDescent="0.3">
      <c r="A577" s="10">
        <v>68</v>
      </c>
      <c r="B577" s="10">
        <v>0</v>
      </c>
    </row>
    <row r="578" spans="1:2" x14ac:dyDescent="0.3">
      <c r="A578" s="10">
        <v>60</v>
      </c>
      <c r="B578" s="10">
        <v>0</v>
      </c>
    </row>
    <row r="579" spans="1:2" x14ac:dyDescent="0.3">
      <c r="A579" s="10">
        <v>80</v>
      </c>
      <c r="B579" s="10">
        <v>0</v>
      </c>
    </row>
    <row r="580" spans="1:2" x14ac:dyDescent="0.3">
      <c r="A580" s="10">
        <v>54</v>
      </c>
      <c r="B580" s="10">
        <v>0</v>
      </c>
    </row>
    <row r="581" spans="1:2" x14ac:dyDescent="0.3">
      <c r="A581" s="10">
        <v>72</v>
      </c>
      <c r="B581" s="10">
        <v>0</v>
      </c>
    </row>
    <row r="582" spans="1:2" x14ac:dyDescent="0.3">
      <c r="A582" s="10">
        <v>62</v>
      </c>
      <c r="B582" s="10">
        <v>0</v>
      </c>
    </row>
    <row r="583" spans="1:2" x14ac:dyDescent="0.3">
      <c r="A583" s="10">
        <v>72</v>
      </c>
      <c r="B583" s="10">
        <v>0</v>
      </c>
    </row>
    <row r="584" spans="1:2" x14ac:dyDescent="0.3">
      <c r="A584" s="10">
        <v>66</v>
      </c>
      <c r="B584" s="10">
        <v>1</v>
      </c>
    </row>
    <row r="585" spans="1:2" x14ac:dyDescent="0.3">
      <c r="A585" s="10">
        <v>70</v>
      </c>
      <c r="B585" s="10">
        <v>0</v>
      </c>
    </row>
    <row r="586" spans="1:2" x14ac:dyDescent="0.3">
      <c r="A586" s="10">
        <v>96</v>
      </c>
      <c r="B586" s="10">
        <v>0</v>
      </c>
    </row>
    <row r="587" spans="1:2" x14ac:dyDescent="0.3">
      <c r="A587" s="10">
        <v>58</v>
      </c>
      <c r="B587" s="10">
        <v>0</v>
      </c>
    </row>
    <row r="588" spans="1:2" x14ac:dyDescent="0.3">
      <c r="A588" s="10">
        <v>60</v>
      </c>
      <c r="B588" s="10">
        <v>0</v>
      </c>
    </row>
    <row r="589" spans="1:2" x14ac:dyDescent="0.3">
      <c r="A589" s="10">
        <v>86</v>
      </c>
      <c r="B589" s="10">
        <v>0</v>
      </c>
    </row>
    <row r="590" spans="1:2" x14ac:dyDescent="0.3">
      <c r="A590" s="10">
        <v>44</v>
      </c>
      <c r="B590" s="10">
        <v>0</v>
      </c>
    </row>
    <row r="591" spans="1:2" x14ac:dyDescent="0.3">
      <c r="A591" s="10">
        <v>44</v>
      </c>
      <c r="B591" s="10">
        <v>0</v>
      </c>
    </row>
    <row r="592" spans="1:2" x14ac:dyDescent="0.3">
      <c r="A592" s="10">
        <v>80</v>
      </c>
      <c r="B592" s="10">
        <v>1</v>
      </c>
    </row>
    <row r="593" spans="1:2" x14ac:dyDescent="0.3">
      <c r="A593" s="10">
        <v>68</v>
      </c>
      <c r="B593" s="10">
        <v>0</v>
      </c>
    </row>
    <row r="594" spans="1:2" x14ac:dyDescent="0.3">
      <c r="A594" s="10">
        <v>70</v>
      </c>
      <c r="B594" s="10">
        <v>1</v>
      </c>
    </row>
    <row r="595" spans="1:2" x14ac:dyDescent="0.3">
      <c r="A595" s="10">
        <v>90</v>
      </c>
      <c r="B595" s="10">
        <v>1</v>
      </c>
    </row>
    <row r="596" spans="1:2" x14ac:dyDescent="0.3">
      <c r="A596" s="10">
        <v>60</v>
      </c>
      <c r="B596" s="10">
        <v>0</v>
      </c>
    </row>
    <row r="597" spans="1:2" x14ac:dyDescent="0.3">
      <c r="A597" s="10">
        <v>78</v>
      </c>
      <c r="B597" s="10">
        <v>0</v>
      </c>
    </row>
    <row r="598" spans="1:2" x14ac:dyDescent="0.3">
      <c r="A598" s="10">
        <v>76</v>
      </c>
      <c r="B598" s="10">
        <v>0</v>
      </c>
    </row>
    <row r="599" spans="1:2" x14ac:dyDescent="0.3">
      <c r="A599" s="10">
        <v>76</v>
      </c>
      <c r="B599" s="10">
        <v>1</v>
      </c>
    </row>
    <row r="600" spans="1:2" x14ac:dyDescent="0.3">
      <c r="A600" s="10">
        <v>56</v>
      </c>
      <c r="B600" s="10">
        <v>0</v>
      </c>
    </row>
    <row r="601" spans="1:2" x14ac:dyDescent="0.3">
      <c r="A601" s="10">
        <v>66</v>
      </c>
      <c r="B601" s="10">
        <v>1</v>
      </c>
    </row>
    <row r="602" spans="1:2" x14ac:dyDescent="0.3">
      <c r="A602" s="10">
        <v>66</v>
      </c>
      <c r="B602" s="10">
        <v>0</v>
      </c>
    </row>
    <row r="603" spans="1:2" x14ac:dyDescent="0.3">
      <c r="A603" s="10">
        <v>86</v>
      </c>
      <c r="B603" s="10">
        <v>1</v>
      </c>
    </row>
    <row r="604" spans="1:2" x14ac:dyDescent="0.3">
      <c r="A604" s="10">
        <v>0</v>
      </c>
      <c r="B604" s="10">
        <v>0</v>
      </c>
    </row>
    <row r="605" spans="1:2" x14ac:dyDescent="0.3">
      <c r="A605" s="10">
        <v>84</v>
      </c>
      <c r="B605" s="10">
        <v>1</v>
      </c>
    </row>
    <row r="606" spans="1:2" x14ac:dyDescent="0.3">
      <c r="A606" s="10">
        <v>78</v>
      </c>
      <c r="B606" s="10">
        <v>0</v>
      </c>
    </row>
    <row r="607" spans="1:2" x14ac:dyDescent="0.3">
      <c r="A607" s="10">
        <v>80</v>
      </c>
      <c r="B607" s="10">
        <v>1</v>
      </c>
    </row>
    <row r="608" spans="1:2" x14ac:dyDescent="0.3">
      <c r="A608" s="10">
        <v>52</v>
      </c>
      <c r="B608" s="10">
        <v>0</v>
      </c>
    </row>
    <row r="609" spans="1:2" x14ac:dyDescent="0.3">
      <c r="A609" s="10">
        <v>72</v>
      </c>
      <c r="B609" s="10">
        <v>0</v>
      </c>
    </row>
    <row r="610" spans="1:2" x14ac:dyDescent="0.3">
      <c r="A610" s="10">
        <v>82</v>
      </c>
      <c r="B610" s="10">
        <v>1</v>
      </c>
    </row>
    <row r="611" spans="1:2" x14ac:dyDescent="0.3">
      <c r="A611" s="10">
        <v>76</v>
      </c>
      <c r="B611" s="10">
        <v>0</v>
      </c>
    </row>
    <row r="612" spans="1:2" x14ac:dyDescent="0.3">
      <c r="A612" s="10">
        <v>24</v>
      </c>
      <c r="B612" s="10">
        <v>0</v>
      </c>
    </row>
    <row r="613" spans="1:2" x14ac:dyDescent="0.3">
      <c r="A613" s="10">
        <v>74</v>
      </c>
      <c r="B613" s="10">
        <v>1</v>
      </c>
    </row>
    <row r="614" spans="1:2" x14ac:dyDescent="0.3">
      <c r="A614" s="10">
        <v>38</v>
      </c>
      <c r="B614" s="10">
        <v>0</v>
      </c>
    </row>
    <row r="615" spans="1:2" x14ac:dyDescent="0.3">
      <c r="A615" s="10">
        <v>88</v>
      </c>
      <c r="B615" s="10">
        <v>0</v>
      </c>
    </row>
    <row r="616" spans="1:2" x14ac:dyDescent="0.3">
      <c r="A616" s="10">
        <v>0</v>
      </c>
      <c r="B616" s="10">
        <v>0</v>
      </c>
    </row>
    <row r="617" spans="1:2" x14ac:dyDescent="0.3">
      <c r="A617" s="10">
        <v>74</v>
      </c>
      <c r="B617" s="10">
        <v>0</v>
      </c>
    </row>
    <row r="618" spans="1:2" x14ac:dyDescent="0.3">
      <c r="A618" s="10">
        <v>78</v>
      </c>
      <c r="B618" s="10">
        <v>1</v>
      </c>
    </row>
    <row r="619" spans="1:2" x14ac:dyDescent="0.3">
      <c r="A619" s="10">
        <v>0</v>
      </c>
      <c r="B619" s="10">
        <v>1</v>
      </c>
    </row>
    <row r="620" spans="1:2" x14ac:dyDescent="0.3">
      <c r="A620" s="10">
        <v>60</v>
      </c>
      <c r="B620" s="10">
        <v>0</v>
      </c>
    </row>
    <row r="621" spans="1:2" x14ac:dyDescent="0.3">
      <c r="A621" s="10">
        <v>78</v>
      </c>
      <c r="B621" s="10">
        <v>1</v>
      </c>
    </row>
    <row r="622" spans="1:2" x14ac:dyDescent="0.3">
      <c r="A622" s="10">
        <v>62</v>
      </c>
      <c r="B622" s="10">
        <v>0</v>
      </c>
    </row>
    <row r="623" spans="1:2" x14ac:dyDescent="0.3">
      <c r="A623" s="10">
        <v>82</v>
      </c>
      <c r="B623" s="10">
        <v>0</v>
      </c>
    </row>
    <row r="624" spans="1:2" x14ac:dyDescent="0.3">
      <c r="A624" s="10">
        <v>62</v>
      </c>
      <c r="B624" s="10">
        <v>0</v>
      </c>
    </row>
    <row r="625" spans="1:2" x14ac:dyDescent="0.3">
      <c r="A625" s="10">
        <v>54</v>
      </c>
      <c r="B625" s="10">
        <v>0</v>
      </c>
    </row>
    <row r="626" spans="1:2" x14ac:dyDescent="0.3">
      <c r="A626" s="10">
        <v>58</v>
      </c>
      <c r="B626" s="10">
        <v>1</v>
      </c>
    </row>
    <row r="627" spans="1:2" x14ac:dyDescent="0.3">
      <c r="A627" s="10">
        <v>88</v>
      </c>
      <c r="B627" s="10">
        <v>1</v>
      </c>
    </row>
    <row r="628" spans="1:2" x14ac:dyDescent="0.3">
      <c r="A628" s="10">
        <v>80</v>
      </c>
      <c r="B628" s="10">
        <v>0</v>
      </c>
    </row>
    <row r="629" spans="1:2" x14ac:dyDescent="0.3">
      <c r="A629" s="10">
        <v>74</v>
      </c>
      <c r="B629" s="10">
        <v>1</v>
      </c>
    </row>
    <row r="630" spans="1:2" x14ac:dyDescent="0.3">
      <c r="A630" s="10">
        <v>72</v>
      </c>
      <c r="B630" s="10">
        <v>0</v>
      </c>
    </row>
    <row r="631" spans="1:2" x14ac:dyDescent="0.3">
      <c r="A631" s="10">
        <v>96</v>
      </c>
      <c r="B631" s="10">
        <v>0</v>
      </c>
    </row>
    <row r="632" spans="1:2" x14ac:dyDescent="0.3">
      <c r="A632" s="10">
        <v>62</v>
      </c>
      <c r="B632" s="10">
        <v>0</v>
      </c>
    </row>
    <row r="633" spans="1:2" x14ac:dyDescent="0.3">
      <c r="A633" s="10">
        <v>82</v>
      </c>
      <c r="B633" s="10">
        <v>1</v>
      </c>
    </row>
    <row r="634" spans="1:2" x14ac:dyDescent="0.3">
      <c r="A634" s="10">
        <v>0</v>
      </c>
      <c r="B634" s="10">
        <v>1</v>
      </c>
    </row>
    <row r="635" spans="1:2" x14ac:dyDescent="0.3">
      <c r="A635" s="10">
        <v>86</v>
      </c>
      <c r="B635" s="10">
        <v>0</v>
      </c>
    </row>
    <row r="636" spans="1:2" x14ac:dyDescent="0.3">
      <c r="A636" s="10">
        <v>76</v>
      </c>
      <c r="B636" s="10">
        <v>0</v>
      </c>
    </row>
    <row r="637" spans="1:2" x14ac:dyDescent="0.3">
      <c r="A637" s="10">
        <v>94</v>
      </c>
      <c r="B637" s="10">
        <v>0</v>
      </c>
    </row>
    <row r="638" spans="1:2" x14ac:dyDescent="0.3">
      <c r="A638" s="10">
        <v>70</v>
      </c>
      <c r="B638" s="10">
        <v>0</v>
      </c>
    </row>
    <row r="639" spans="1:2" x14ac:dyDescent="0.3">
      <c r="A639" s="10">
        <v>64</v>
      </c>
      <c r="B639" s="10">
        <v>0</v>
      </c>
    </row>
    <row r="640" spans="1:2" x14ac:dyDescent="0.3">
      <c r="A640" s="10">
        <v>88</v>
      </c>
      <c r="B640" s="10">
        <v>0</v>
      </c>
    </row>
    <row r="641" spans="1:2" x14ac:dyDescent="0.3">
      <c r="A641" s="10">
        <v>68</v>
      </c>
      <c r="B641" s="10">
        <v>0</v>
      </c>
    </row>
    <row r="642" spans="1:2" x14ac:dyDescent="0.3">
      <c r="A642" s="10">
        <v>78</v>
      </c>
      <c r="B642" s="10">
        <v>0</v>
      </c>
    </row>
    <row r="643" spans="1:2" x14ac:dyDescent="0.3">
      <c r="A643" s="10">
        <v>80</v>
      </c>
      <c r="B643" s="10">
        <v>0</v>
      </c>
    </row>
    <row r="644" spans="1:2" x14ac:dyDescent="0.3">
      <c r="A644" s="10">
        <v>65</v>
      </c>
      <c r="B644" s="10">
        <v>0</v>
      </c>
    </row>
    <row r="645" spans="1:2" x14ac:dyDescent="0.3">
      <c r="A645" s="10">
        <v>64</v>
      </c>
      <c r="B645" s="10">
        <v>1</v>
      </c>
    </row>
    <row r="646" spans="1:2" x14ac:dyDescent="0.3">
      <c r="A646" s="10">
        <v>78</v>
      </c>
      <c r="B646" s="10">
        <v>0</v>
      </c>
    </row>
    <row r="647" spans="1:2" x14ac:dyDescent="0.3">
      <c r="A647" s="10">
        <v>60</v>
      </c>
      <c r="B647" s="10">
        <v>0</v>
      </c>
    </row>
    <row r="648" spans="1:2" x14ac:dyDescent="0.3">
      <c r="A648" s="10">
        <v>82</v>
      </c>
      <c r="B648" s="10">
        <v>0</v>
      </c>
    </row>
    <row r="649" spans="1:2" x14ac:dyDescent="0.3">
      <c r="A649" s="10">
        <v>62</v>
      </c>
      <c r="B649" s="10">
        <v>0</v>
      </c>
    </row>
    <row r="650" spans="1:2" x14ac:dyDescent="0.3">
      <c r="A650" s="10">
        <v>72</v>
      </c>
      <c r="B650" s="10">
        <v>1</v>
      </c>
    </row>
    <row r="651" spans="1:2" x14ac:dyDescent="0.3">
      <c r="A651" s="10">
        <v>74</v>
      </c>
      <c r="B651" s="10">
        <v>0</v>
      </c>
    </row>
    <row r="652" spans="1:2" x14ac:dyDescent="0.3">
      <c r="A652" s="10">
        <v>76</v>
      </c>
      <c r="B652" s="10">
        <v>0</v>
      </c>
    </row>
    <row r="653" spans="1:2" x14ac:dyDescent="0.3">
      <c r="A653" s="10">
        <v>76</v>
      </c>
      <c r="B653" s="10">
        <v>1</v>
      </c>
    </row>
    <row r="654" spans="1:2" x14ac:dyDescent="0.3">
      <c r="A654" s="10">
        <v>74</v>
      </c>
      <c r="B654" s="10">
        <v>0</v>
      </c>
    </row>
    <row r="655" spans="1:2" x14ac:dyDescent="0.3">
      <c r="A655" s="10">
        <v>86</v>
      </c>
      <c r="B655" s="10">
        <v>0</v>
      </c>
    </row>
    <row r="656" spans="1:2" x14ac:dyDescent="0.3">
      <c r="A656" s="10">
        <v>70</v>
      </c>
      <c r="B656" s="10">
        <v>0</v>
      </c>
    </row>
    <row r="657" spans="1:2" x14ac:dyDescent="0.3">
      <c r="A657" s="10">
        <v>80</v>
      </c>
      <c r="B657" s="10">
        <v>1</v>
      </c>
    </row>
    <row r="658" spans="1:2" x14ac:dyDescent="0.3">
      <c r="A658" s="10">
        <v>0</v>
      </c>
      <c r="B658" s="10">
        <v>0</v>
      </c>
    </row>
    <row r="659" spans="1:2" x14ac:dyDescent="0.3">
      <c r="A659" s="10">
        <v>72</v>
      </c>
      <c r="B659" s="10">
        <v>0</v>
      </c>
    </row>
    <row r="660" spans="1:2" x14ac:dyDescent="0.3">
      <c r="A660" s="10">
        <v>74</v>
      </c>
      <c r="B660" s="10">
        <v>0</v>
      </c>
    </row>
    <row r="661" spans="1:2" x14ac:dyDescent="0.3">
      <c r="A661" s="10">
        <v>74</v>
      </c>
      <c r="B661" s="10">
        <v>1</v>
      </c>
    </row>
    <row r="662" spans="1:2" x14ac:dyDescent="0.3">
      <c r="A662" s="10">
        <v>50</v>
      </c>
      <c r="B662" s="10">
        <v>1</v>
      </c>
    </row>
    <row r="663" spans="1:2" x14ac:dyDescent="0.3">
      <c r="A663" s="10">
        <v>84</v>
      </c>
      <c r="B663" s="10">
        <v>1</v>
      </c>
    </row>
    <row r="664" spans="1:2" x14ac:dyDescent="0.3">
      <c r="A664" s="10">
        <v>60</v>
      </c>
      <c r="B664" s="10">
        <v>0</v>
      </c>
    </row>
    <row r="665" spans="1:2" x14ac:dyDescent="0.3">
      <c r="A665" s="10">
        <v>54</v>
      </c>
      <c r="B665" s="10">
        <v>0</v>
      </c>
    </row>
    <row r="666" spans="1:2" x14ac:dyDescent="0.3">
      <c r="A666" s="10">
        <v>60</v>
      </c>
      <c r="B666" s="10">
        <v>0</v>
      </c>
    </row>
    <row r="667" spans="1:2" x14ac:dyDescent="0.3">
      <c r="A667" s="10">
        <v>74</v>
      </c>
      <c r="B667" s="10">
        <v>0</v>
      </c>
    </row>
    <row r="668" spans="1:2" x14ac:dyDescent="0.3">
      <c r="A668" s="10">
        <v>54</v>
      </c>
      <c r="B668" s="10">
        <v>0</v>
      </c>
    </row>
    <row r="669" spans="1:2" x14ac:dyDescent="0.3">
      <c r="A669" s="10">
        <v>70</v>
      </c>
      <c r="B669" s="10">
        <v>0</v>
      </c>
    </row>
    <row r="670" spans="1:2" x14ac:dyDescent="0.3">
      <c r="A670" s="10">
        <v>52</v>
      </c>
      <c r="B670" s="10">
        <v>1</v>
      </c>
    </row>
    <row r="671" spans="1:2" x14ac:dyDescent="0.3">
      <c r="A671" s="10">
        <v>58</v>
      </c>
      <c r="B671" s="10">
        <v>0</v>
      </c>
    </row>
    <row r="672" spans="1:2" x14ac:dyDescent="0.3">
      <c r="A672" s="10">
        <v>80</v>
      </c>
      <c r="B672" s="10">
        <v>0</v>
      </c>
    </row>
    <row r="673" spans="1:2" x14ac:dyDescent="0.3">
      <c r="A673" s="10">
        <v>106</v>
      </c>
      <c r="B673" s="10">
        <v>0</v>
      </c>
    </row>
    <row r="674" spans="1:2" x14ac:dyDescent="0.3">
      <c r="A674" s="10">
        <v>82</v>
      </c>
      <c r="B674" s="10">
        <v>1</v>
      </c>
    </row>
    <row r="675" spans="1:2" x14ac:dyDescent="0.3">
      <c r="A675" s="10">
        <v>84</v>
      </c>
      <c r="B675" s="10">
        <v>0</v>
      </c>
    </row>
    <row r="676" spans="1:2" x14ac:dyDescent="0.3">
      <c r="A676" s="10">
        <v>76</v>
      </c>
      <c r="B676" s="10">
        <v>1</v>
      </c>
    </row>
    <row r="677" spans="1:2" x14ac:dyDescent="0.3">
      <c r="A677" s="10">
        <v>106</v>
      </c>
      <c r="B677" s="10">
        <v>1</v>
      </c>
    </row>
    <row r="678" spans="1:2" x14ac:dyDescent="0.3">
      <c r="A678" s="10">
        <v>80</v>
      </c>
      <c r="B678" s="10">
        <v>1</v>
      </c>
    </row>
    <row r="679" spans="1:2" x14ac:dyDescent="0.3">
      <c r="A679" s="10">
        <v>60</v>
      </c>
      <c r="B679" s="10">
        <v>1</v>
      </c>
    </row>
    <row r="680" spans="1:2" x14ac:dyDescent="0.3">
      <c r="A680" s="10">
        <v>80</v>
      </c>
      <c r="B680" s="10">
        <v>0</v>
      </c>
    </row>
    <row r="681" spans="1:2" x14ac:dyDescent="0.3">
      <c r="A681" s="10">
        <v>82</v>
      </c>
      <c r="B681" s="10">
        <v>1</v>
      </c>
    </row>
    <row r="682" spans="1:2" x14ac:dyDescent="0.3">
      <c r="A682" s="10">
        <v>70</v>
      </c>
      <c r="B682" s="10">
        <v>1</v>
      </c>
    </row>
    <row r="683" spans="1:2" x14ac:dyDescent="0.3">
      <c r="A683" s="10">
        <v>58</v>
      </c>
      <c r="B683" s="10">
        <v>0</v>
      </c>
    </row>
    <row r="684" spans="1:2" x14ac:dyDescent="0.3">
      <c r="A684" s="10">
        <v>78</v>
      </c>
      <c r="B684" s="10">
        <v>0</v>
      </c>
    </row>
    <row r="685" spans="1:2" x14ac:dyDescent="0.3">
      <c r="A685" s="10">
        <v>68</v>
      </c>
      <c r="B685" s="10">
        <v>0</v>
      </c>
    </row>
    <row r="686" spans="1:2" x14ac:dyDescent="0.3">
      <c r="A686" s="10">
        <v>58</v>
      </c>
      <c r="B686" s="10">
        <v>0</v>
      </c>
    </row>
    <row r="687" spans="1:2" x14ac:dyDescent="0.3">
      <c r="A687" s="10">
        <v>106</v>
      </c>
      <c r="B687" s="10">
        <v>0</v>
      </c>
    </row>
    <row r="688" spans="1:2" x14ac:dyDescent="0.3">
      <c r="A688" s="10">
        <v>100</v>
      </c>
      <c r="B688" s="10">
        <v>0</v>
      </c>
    </row>
    <row r="689" spans="1:2" x14ac:dyDescent="0.3">
      <c r="A689" s="10">
        <v>82</v>
      </c>
      <c r="B689" s="10">
        <v>0</v>
      </c>
    </row>
    <row r="690" spans="1:2" x14ac:dyDescent="0.3">
      <c r="A690" s="10">
        <v>70</v>
      </c>
      <c r="B690" s="10">
        <v>1</v>
      </c>
    </row>
    <row r="691" spans="1:2" x14ac:dyDescent="0.3">
      <c r="A691" s="10">
        <v>86</v>
      </c>
      <c r="B691" s="10">
        <v>1</v>
      </c>
    </row>
    <row r="692" spans="1:2" x14ac:dyDescent="0.3">
      <c r="A692" s="10">
        <v>60</v>
      </c>
      <c r="B692" s="10">
        <v>0</v>
      </c>
    </row>
    <row r="693" spans="1:2" x14ac:dyDescent="0.3">
      <c r="A693" s="10">
        <v>52</v>
      </c>
      <c r="B693" s="10">
        <v>1</v>
      </c>
    </row>
    <row r="694" spans="1:2" x14ac:dyDescent="0.3">
      <c r="A694" s="10">
        <v>58</v>
      </c>
      <c r="B694" s="10">
        <v>0</v>
      </c>
    </row>
    <row r="695" spans="1:2" x14ac:dyDescent="0.3">
      <c r="A695" s="10">
        <v>56</v>
      </c>
      <c r="B695" s="10">
        <v>0</v>
      </c>
    </row>
    <row r="696" spans="1:2" x14ac:dyDescent="0.3">
      <c r="A696" s="10">
        <v>76</v>
      </c>
      <c r="B696" s="10">
        <v>1</v>
      </c>
    </row>
    <row r="697" spans="1:2" x14ac:dyDescent="0.3">
      <c r="A697" s="10">
        <v>64</v>
      </c>
      <c r="B697" s="10">
        <v>0</v>
      </c>
    </row>
    <row r="698" spans="1:2" x14ac:dyDescent="0.3">
      <c r="A698" s="10">
        <v>80</v>
      </c>
      <c r="B698" s="10">
        <v>1</v>
      </c>
    </row>
    <row r="699" spans="1:2" x14ac:dyDescent="0.3">
      <c r="A699" s="10">
        <v>82</v>
      </c>
      <c r="B699" s="10">
        <v>0</v>
      </c>
    </row>
    <row r="700" spans="1:2" x14ac:dyDescent="0.3">
      <c r="A700" s="10">
        <v>74</v>
      </c>
      <c r="B700" s="10">
        <v>0</v>
      </c>
    </row>
    <row r="701" spans="1:2" x14ac:dyDescent="0.3">
      <c r="A701" s="10">
        <v>64</v>
      </c>
      <c r="B701" s="10">
        <v>0</v>
      </c>
    </row>
    <row r="702" spans="1:2" x14ac:dyDescent="0.3">
      <c r="A702" s="10">
        <v>50</v>
      </c>
      <c r="B702" s="10">
        <v>0</v>
      </c>
    </row>
    <row r="703" spans="1:2" x14ac:dyDescent="0.3">
      <c r="A703" s="10">
        <v>74</v>
      </c>
      <c r="B703" s="10">
        <v>0</v>
      </c>
    </row>
    <row r="704" spans="1:2" x14ac:dyDescent="0.3">
      <c r="A704" s="10">
        <v>82</v>
      </c>
      <c r="B704" s="10">
        <v>1</v>
      </c>
    </row>
    <row r="705" spans="1:2" x14ac:dyDescent="0.3">
      <c r="A705" s="10">
        <v>80</v>
      </c>
      <c r="B705" s="10">
        <v>0</v>
      </c>
    </row>
    <row r="706" spans="1:2" x14ac:dyDescent="0.3">
      <c r="A706" s="10">
        <v>114</v>
      </c>
      <c r="B706" s="10">
        <v>1</v>
      </c>
    </row>
    <row r="707" spans="1:2" x14ac:dyDescent="0.3">
      <c r="A707" s="10">
        <v>70</v>
      </c>
      <c r="B707" s="10">
        <v>0</v>
      </c>
    </row>
    <row r="708" spans="1:2" x14ac:dyDescent="0.3">
      <c r="A708" s="10">
        <v>68</v>
      </c>
      <c r="B708" s="10">
        <v>1</v>
      </c>
    </row>
    <row r="709" spans="1:2" x14ac:dyDescent="0.3">
      <c r="A709" s="10">
        <v>60</v>
      </c>
      <c r="B709" s="10">
        <v>0</v>
      </c>
    </row>
    <row r="710" spans="1:2" x14ac:dyDescent="0.3">
      <c r="A710" s="10">
        <v>90</v>
      </c>
      <c r="B710" s="10">
        <v>1</v>
      </c>
    </row>
    <row r="711" spans="1:2" x14ac:dyDescent="0.3">
      <c r="A711" s="10">
        <v>74</v>
      </c>
      <c r="B711" s="10">
        <v>1</v>
      </c>
    </row>
    <row r="712" spans="1:2" x14ac:dyDescent="0.3">
      <c r="A712" s="10">
        <v>0</v>
      </c>
      <c r="B712" s="10">
        <v>0</v>
      </c>
    </row>
    <row r="713" spans="1:2" x14ac:dyDescent="0.3">
      <c r="A713" s="10">
        <v>88</v>
      </c>
      <c r="B713" s="10">
        <v>0</v>
      </c>
    </row>
    <row r="714" spans="1:2" x14ac:dyDescent="0.3">
      <c r="A714" s="10">
        <v>70</v>
      </c>
      <c r="B714" s="10">
        <v>0</v>
      </c>
    </row>
    <row r="715" spans="1:2" x14ac:dyDescent="0.3">
      <c r="A715" s="10">
        <v>76</v>
      </c>
      <c r="B715" s="10">
        <v>0</v>
      </c>
    </row>
    <row r="716" spans="1:2" x14ac:dyDescent="0.3">
      <c r="A716" s="10">
        <v>78</v>
      </c>
      <c r="B716" s="10">
        <v>1</v>
      </c>
    </row>
    <row r="717" spans="1:2" x14ac:dyDescent="0.3">
      <c r="A717" s="10">
        <v>88</v>
      </c>
      <c r="B717" s="10">
        <v>1</v>
      </c>
    </row>
    <row r="718" spans="1:2" x14ac:dyDescent="0.3">
      <c r="A718" s="10">
        <v>0</v>
      </c>
      <c r="B718" s="10">
        <v>0</v>
      </c>
    </row>
    <row r="719" spans="1:2" x14ac:dyDescent="0.3">
      <c r="A719" s="10">
        <v>76</v>
      </c>
      <c r="B719" s="10">
        <v>0</v>
      </c>
    </row>
    <row r="720" spans="1:2" x14ac:dyDescent="0.3">
      <c r="A720" s="10">
        <v>80</v>
      </c>
      <c r="B720" s="10">
        <v>0</v>
      </c>
    </row>
    <row r="721" spans="1:2" x14ac:dyDescent="0.3">
      <c r="A721" s="10">
        <v>0</v>
      </c>
      <c r="B721" s="10">
        <v>1</v>
      </c>
    </row>
    <row r="722" spans="1:2" x14ac:dyDescent="0.3">
      <c r="A722" s="10">
        <v>46</v>
      </c>
      <c r="B722" s="10">
        <v>0</v>
      </c>
    </row>
    <row r="723" spans="1:2" x14ac:dyDescent="0.3">
      <c r="A723" s="10">
        <v>78</v>
      </c>
      <c r="B723" s="10">
        <v>1</v>
      </c>
    </row>
    <row r="724" spans="1:2" x14ac:dyDescent="0.3">
      <c r="A724" s="10">
        <v>64</v>
      </c>
      <c r="B724" s="10">
        <v>1</v>
      </c>
    </row>
    <row r="725" spans="1:2" x14ac:dyDescent="0.3">
      <c r="A725" s="10">
        <v>64</v>
      </c>
      <c r="B725" s="10">
        <v>0</v>
      </c>
    </row>
    <row r="726" spans="1:2" x14ac:dyDescent="0.3">
      <c r="A726" s="10">
        <v>78</v>
      </c>
      <c r="B726" s="10">
        <v>0</v>
      </c>
    </row>
    <row r="727" spans="1:2" x14ac:dyDescent="0.3">
      <c r="A727" s="10">
        <v>62</v>
      </c>
      <c r="B727" s="10">
        <v>1</v>
      </c>
    </row>
    <row r="728" spans="1:2" x14ac:dyDescent="0.3">
      <c r="A728" s="10">
        <v>58</v>
      </c>
      <c r="B728" s="10">
        <v>0</v>
      </c>
    </row>
    <row r="729" spans="1:2" x14ac:dyDescent="0.3">
      <c r="A729" s="10">
        <v>74</v>
      </c>
      <c r="B729" s="10">
        <v>0</v>
      </c>
    </row>
    <row r="730" spans="1:2" x14ac:dyDescent="0.3">
      <c r="A730" s="10">
        <v>50</v>
      </c>
      <c r="B730" s="10">
        <v>1</v>
      </c>
    </row>
    <row r="731" spans="1:2" x14ac:dyDescent="0.3">
      <c r="A731" s="10">
        <v>78</v>
      </c>
      <c r="B731" s="10">
        <v>1</v>
      </c>
    </row>
    <row r="732" spans="1:2" x14ac:dyDescent="0.3">
      <c r="A732" s="10">
        <v>72</v>
      </c>
      <c r="B732" s="10">
        <v>0</v>
      </c>
    </row>
    <row r="733" spans="1:2" x14ac:dyDescent="0.3">
      <c r="A733" s="10">
        <v>60</v>
      </c>
      <c r="B733" s="10">
        <v>0</v>
      </c>
    </row>
    <row r="734" spans="1:2" x14ac:dyDescent="0.3">
      <c r="A734" s="10">
        <v>76</v>
      </c>
      <c r="B734" s="10">
        <v>1</v>
      </c>
    </row>
    <row r="735" spans="1:2" x14ac:dyDescent="0.3">
      <c r="A735" s="10">
        <v>86</v>
      </c>
      <c r="B735" s="10">
        <v>0</v>
      </c>
    </row>
    <row r="736" spans="1:2" x14ac:dyDescent="0.3">
      <c r="A736" s="10">
        <v>66</v>
      </c>
      <c r="B736" s="10">
        <v>0</v>
      </c>
    </row>
    <row r="737" spans="1:2" x14ac:dyDescent="0.3">
      <c r="A737" s="10">
        <v>68</v>
      </c>
      <c r="B737" s="10">
        <v>1</v>
      </c>
    </row>
    <row r="738" spans="1:2" x14ac:dyDescent="0.3">
      <c r="A738" s="10">
        <v>86</v>
      </c>
      <c r="B738" s="10">
        <v>0</v>
      </c>
    </row>
    <row r="739" spans="1:2" x14ac:dyDescent="0.3">
      <c r="A739" s="10">
        <v>94</v>
      </c>
      <c r="B739" s="10">
        <v>0</v>
      </c>
    </row>
    <row r="740" spans="1:2" x14ac:dyDescent="0.3">
      <c r="A740" s="10">
        <v>78</v>
      </c>
      <c r="B740" s="10">
        <v>0</v>
      </c>
    </row>
    <row r="741" spans="1:2" x14ac:dyDescent="0.3">
      <c r="A741" s="10">
        <v>78</v>
      </c>
      <c r="B741" s="10">
        <v>0</v>
      </c>
    </row>
    <row r="742" spans="1:2" x14ac:dyDescent="0.3">
      <c r="A742" s="10">
        <v>84</v>
      </c>
      <c r="B742" s="10">
        <v>0</v>
      </c>
    </row>
    <row r="743" spans="1:2" x14ac:dyDescent="0.3">
      <c r="A743" s="10">
        <v>88</v>
      </c>
      <c r="B743" s="10">
        <v>0</v>
      </c>
    </row>
    <row r="744" spans="1:2" x14ac:dyDescent="0.3">
      <c r="A744" s="10">
        <v>52</v>
      </c>
      <c r="B744" s="10">
        <v>0</v>
      </c>
    </row>
    <row r="745" spans="1:2" x14ac:dyDescent="0.3">
      <c r="A745" s="10">
        <v>78</v>
      </c>
      <c r="B745" s="10">
        <v>1</v>
      </c>
    </row>
    <row r="746" spans="1:2" x14ac:dyDescent="0.3">
      <c r="A746" s="10">
        <v>86</v>
      </c>
      <c r="B746" s="10">
        <v>1</v>
      </c>
    </row>
    <row r="747" spans="1:2" x14ac:dyDescent="0.3">
      <c r="A747" s="10">
        <v>88</v>
      </c>
      <c r="B747" s="10">
        <v>1</v>
      </c>
    </row>
    <row r="748" spans="1:2" x14ac:dyDescent="0.3">
      <c r="A748" s="10">
        <v>56</v>
      </c>
      <c r="B748" s="10">
        <v>0</v>
      </c>
    </row>
    <row r="749" spans="1:2" x14ac:dyDescent="0.3">
      <c r="A749" s="10">
        <v>75</v>
      </c>
      <c r="B749" s="10">
        <v>0</v>
      </c>
    </row>
    <row r="750" spans="1:2" x14ac:dyDescent="0.3">
      <c r="A750" s="10">
        <v>60</v>
      </c>
      <c r="B750" s="10">
        <v>0</v>
      </c>
    </row>
    <row r="751" spans="1:2" x14ac:dyDescent="0.3">
      <c r="A751" s="10">
        <v>86</v>
      </c>
      <c r="B751" s="10">
        <v>0</v>
      </c>
    </row>
    <row r="752" spans="1:2" x14ac:dyDescent="0.3">
      <c r="A752" s="10">
        <v>72</v>
      </c>
      <c r="B752" s="10">
        <v>0</v>
      </c>
    </row>
    <row r="753" spans="1:2" x14ac:dyDescent="0.3">
      <c r="A753" s="10">
        <v>60</v>
      </c>
      <c r="B753" s="10">
        <v>0</v>
      </c>
    </row>
    <row r="754" spans="1:2" x14ac:dyDescent="0.3">
      <c r="A754" s="10">
        <v>74</v>
      </c>
      <c r="B754" s="10">
        <v>1</v>
      </c>
    </row>
    <row r="755" spans="1:2" x14ac:dyDescent="0.3">
      <c r="A755" s="10">
        <v>80</v>
      </c>
      <c r="B755" s="10">
        <v>1</v>
      </c>
    </row>
    <row r="756" spans="1:2" x14ac:dyDescent="0.3">
      <c r="A756" s="10">
        <v>44</v>
      </c>
      <c r="B756" s="10">
        <v>0</v>
      </c>
    </row>
    <row r="757" spans="1:2" x14ac:dyDescent="0.3">
      <c r="A757" s="10">
        <v>58</v>
      </c>
      <c r="B757" s="10">
        <v>0</v>
      </c>
    </row>
    <row r="758" spans="1:2" x14ac:dyDescent="0.3">
      <c r="A758" s="10">
        <v>94</v>
      </c>
      <c r="B758" s="10">
        <v>1</v>
      </c>
    </row>
    <row r="759" spans="1:2" x14ac:dyDescent="0.3">
      <c r="A759" s="10">
        <v>88</v>
      </c>
      <c r="B759" s="10">
        <v>0</v>
      </c>
    </row>
    <row r="760" spans="1:2" x14ac:dyDescent="0.3">
      <c r="A760" s="10">
        <v>84</v>
      </c>
      <c r="B760" s="10">
        <v>0</v>
      </c>
    </row>
    <row r="761" spans="1:2" x14ac:dyDescent="0.3">
      <c r="A761" s="10">
        <v>94</v>
      </c>
      <c r="B761" s="10">
        <v>1</v>
      </c>
    </row>
    <row r="762" spans="1:2" x14ac:dyDescent="0.3">
      <c r="A762" s="10">
        <v>74</v>
      </c>
      <c r="B762" s="10">
        <v>0</v>
      </c>
    </row>
    <row r="763" spans="1:2" x14ac:dyDescent="0.3">
      <c r="A763" s="10">
        <v>70</v>
      </c>
      <c r="B763" s="10">
        <v>1</v>
      </c>
    </row>
    <row r="764" spans="1:2" x14ac:dyDescent="0.3">
      <c r="A764" s="10">
        <v>62</v>
      </c>
      <c r="B764" s="10">
        <v>1</v>
      </c>
    </row>
    <row r="765" spans="1:2" x14ac:dyDescent="0.3">
      <c r="A765" s="10">
        <v>70</v>
      </c>
      <c r="B765" s="10">
        <v>1</v>
      </c>
    </row>
    <row r="766" spans="1:2" x14ac:dyDescent="0.3">
      <c r="A766" s="10">
        <v>78</v>
      </c>
      <c r="B766" s="10">
        <v>0</v>
      </c>
    </row>
    <row r="767" spans="1:2" x14ac:dyDescent="0.3">
      <c r="A767" s="10">
        <v>62</v>
      </c>
      <c r="B767" s="10">
        <v>0</v>
      </c>
    </row>
    <row r="768" spans="1:2" x14ac:dyDescent="0.3">
      <c r="A768" s="10">
        <v>88</v>
      </c>
      <c r="B768" s="10">
        <v>1</v>
      </c>
    </row>
    <row r="769" spans="1:2" x14ac:dyDescent="0.3">
      <c r="A769" s="10">
        <v>78</v>
      </c>
      <c r="B769" s="10">
        <v>1</v>
      </c>
    </row>
    <row r="770" spans="1:2" x14ac:dyDescent="0.3">
      <c r="A770" s="10">
        <v>88</v>
      </c>
      <c r="B770" s="10">
        <v>1</v>
      </c>
    </row>
    <row r="771" spans="1:2" x14ac:dyDescent="0.3">
      <c r="A771" s="10">
        <v>90</v>
      </c>
      <c r="B771" s="10">
        <v>0</v>
      </c>
    </row>
    <row r="772" spans="1:2" x14ac:dyDescent="0.3">
      <c r="A772" s="10">
        <v>72</v>
      </c>
      <c r="B772" s="10">
        <v>1</v>
      </c>
    </row>
    <row r="773" spans="1:2" x14ac:dyDescent="0.3">
      <c r="A773" s="10">
        <v>76</v>
      </c>
      <c r="B773" s="10">
        <v>0</v>
      </c>
    </row>
    <row r="774" spans="1:2" x14ac:dyDescent="0.3">
      <c r="A774" s="10">
        <v>92</v>
      </c>
      <c r="B774" s="10">
        <v>1</v>
      </c>
    </row>
    <row r="775" spans="1:2" x14ac:dyDescent="0.3">
      <c r="A775" s="10">
        <v>58</v>
      </c>
      <c r="B775" s="10">
        <v>0</v>
      </c>
    </row>
    <row r="776" spans="1:2" x14ac:dyDescent="0.3">
      <c r="A776" s="10">
        <v>74</v>
      </c>
      <c r="B776" s="10">
        <v>1</v>
      </c>
    </row>
    <row r="777" spans="1:2" x14ac:dyDescent="0.3">
      <c r="A777" s="10">
        <v>62</v>
      </c>
      <c r="B777" s="10">
        <v>0</v>
      </c>
    </row>
    <row r="778" spans="1:2" x14ac:dyDescent="0.3">
      <c r="A778" s="10">
        <v>76</v>
      </c>
      <c r="B778" s="10">
        <v>0</v>
      </c>
    </row>
    <row r="779" spans="1:2" x14ac:dyDescent="0.3">
      <c r="A779" s="10">
        <v>70</v>
      </c>
      <c r="B779" s="10">
        <v>0</v>
      </c>
    </row>
    <row r="780" spans="1:2" x14ac:dyDescent="0.3">
      <c r="A780" s="10">
        <v>72</v>
      </c>
      <c r="B780" s="10">
        <v>0</v>
      </c>
    </row>
    <row r="781" spans="1:2" x14ac:dyDescent="0.3">
      <c r="A781" s="10">
        <v>60</v>
      </c>
      <c r="B781" s="10">
        <v>1</v>
      </c>
    </row>
    <row r="782" spans="1:2" x14ac:dyDescent="0.3">
      <c r="A782" s="10">
        <v>70</v>
      </c>
      <c r="B782" s="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6E3C-8C1C-44F3-B733-0CB94C6C673E}">
  <dimension ref="A2:BO144"/>
  <sheetViews>
    <sheetView workbookViewId="0"/>
  </sheetViews>
  <sheetFormatPr defaultRowHeight="14.4" x14ac:dyDescent="0.3"/>
  <cols>
    <col min="1" max="1" width="8.6640625" style="10" bestFit="1" customWidth="1"/>
    <col min="2" max="2" width="12" style="10" bestFit="1" customWidth="1"/>
    <col min="3" max="3" width="21.77734375" style="10" bestFit="1" customWidth="1"/>
    <col min="4" max="6" width="7" style="10" bestFit="1" customWidth="1"/>
    <col min="7" max="7" width="12" style="10" bestFit="1" customWidth="1"/>
    <col min="8" max="66" width="7" style="10" bestFit="1" customWidth="1"/>
    <col min="67" max="67" width="10.77734375" style="10" bestFit="1" customWidth="1"/>
    <col min="68" max="68" width="4" style="10" bestFit="1" customWidth="1"/>
    <col min="69" max="69" width="10.77734375" style="10" bestFit="1" customWidth="1"/>
    <col min="70" max="16384" width="8.88671875" style="10"/>
  </cols>
  <sheetData>
    <row r="2" spans="1:67" x14ac:dyDescent="0.3">
      <c r="B2" s="11" t="s">
        <v>23</v>
      </c>
      <c r="C2" s="11" t="s">
        <v>22</v>
      </c>
    </row>
    <row r="3" spans="1:67" x14ac:dyDescent="0.3">
      <c r="B3" s="11" t="s">
        <v>1</v>
      </c>
      <c r="C3" s="10">
        <v>57</v>
      </c>
      <c r="D3" s="10">
        <v>67</v>
      </c>
      <c r="E3" s="10">
        <v>73</v>
      </c>
      <c r="F3" s="10">
        <v>74</v>
      </c>
      <c r="G3" s="10">
        <v>78</v>
      </c>
      <c r="H3" s="10">
        <v>84</v>
      </c>
      <c r="I3" s="10">
        <v>86</v>
      </c>
      <c r="J3" s="10">
        <v>91</v>
      </c>
      <c r="K3" s="10">
        <v>93</v>
      </c>
      <c r="L3" s="10">
        <v>94</v>
      </c>
      <c r="M3" s="10">
        <v>95</v>
      </c>
      <c r="N3" s="10">
        <v>97</v>
      </c>
      <c r="O3" s="10">
        <v>98</v>
      </c>
      <c r="P3" s="10">
        <v>99</v>
      </c>
      <c r="Q3" s="10">
        <v>100</v>
      </c>
      <c r="R3" s="10">
        <v>101</v>
      </c>
      <c r="S3" s="10">
        <v>102</v>
      </c>
      <c r="T3" s="10">
        <v>104</v>
      </c>
      <c r="U3" s="10">
        <v>105</v>
      </c>
      <c r="V3" s="10">
        <v>106</v>
      </c>
      <c r="W3" s="10">
        <v>107</v>
      </c>
      <c r="X3" s="10">
        <v>108</v>
      </c>
      <c r="Y3" s="10">
        <v>109</v>
      </c>
      <c r="Z3" s="10">
        <v>111</v>
      </c>
      <c r="AA3" s="10">
        <v>113</v>
      </c>
      <c r="AB3" s="10">
        <v>114</v>
      </c>
      <c r="AC3" s="10">
        <v>117</v>
      </c>
      <c r="AD3" s="10">
        <v>118</v>
      </c>
      <c r="AE3" s="10">
        <v>119</v>
      </c>
      <c r="AF3" s="10">
        <v>120</v>
      </c>
      <c r="AG3" s="10">
        <v>121</v>
      </c>
      <c r="AH3" s="10">
        <v>123</v>
      </c>
      <c r="AI3" s="10">
        <v>124</v>
      </c>
      <c r="AJ3" s="10">
        <v>125</v>
      </c>
      <c r="AK3" s="10">
        <v>126</v>
      </c>
      <c r="AL3" s="10">
        <v>127</v>
      </c>
      <c r="AM3" s="10">
        <v>128</v>
      </c>
      <c r="AN3" s="10">
        <v>129</v>
      </c>
      <c r="AO3" s="10">
        <v>131</v>
      </c>
      <c r="AP3" s="10">
        <v>132</v>
      </c>
      <c r="AQ3" s="10">
        <v>134</v>
      </c>
      <c r="AR3" s="10">
        <v>135</v>
      </c>
      <c r="AS3" s="10">
        <v>137</v>
      </c>
      <c r="AT3" s="10">
        <v>138</v>
      </c>
      <c r="AU3" s="10">
        <v>139</v>
      </c>
      <c r="AV3" s="10">
        <v>140</v>
      </c>
      <c r="AW3" s="10">
        <v>141</v>
      </c>
      <c r="AX3" s="10">
        <v>145</v>
      </c>
      <c r="AY3" s="10">
        <v>146</v>
      </c>
      <c r="AZ3" s="10">
        <v>147</v>
      </c>
      <c r="BA3" s="10">
        <v>151</v>
      </c>
      <c r="BB3" s="10">
        <v>152</v>
      </c>
      <c r="BC3" s="10">
        <v>161</v>
      </c>
      <c r="BD3" s="10">
        <v>162</v>
      </c>
      <c r="BE3" s="10">
        <v>165</v>
      </c>
      <c r="BF3" s="10">
        <v>167</v>
      </c>
      <c r="BG3" s="10">
        <v>173</v>
      </c>
      <c r="BH3" s="10">
        <v>177</v>
      </c>
      <c r="BI3" s="10">
        <v>179</v>
      </c>
      <c r="BJ3" s="10">
        <v>180</v>
      </c>
      <c r="BK3" s="10">
        <v>181</v>
      </c>
      <c r="BL3" s="10">
        <v>188</v>
      </c>
      <c r="BM3" s="10">
        <v>189</v>
      </c>
      <c r="BN3" s="10">
        <v>198</v>
      </c>
      <c r="BO3" s="10" t="s">
        <v>10</v>
      </c>
    </row>
    <row r="4" spans="1:67" x14ac:dyDescent="0.3">
      <c r="A4" s="10" t="s">
        <v>17</v>
      </c>
      <c r="B4" s="10" t="s">
        <v>14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2</v>
      </c>
      <c r="I4" s="12">
        <v>1</v>
      </c>
      <c r="J4" s="12">
        <v>2</v>
      </c>
      <c r="K4" s="12">
        <v>3</v>
      </c>
      <c r="L4" s="12">
        <v>2</v>
      </c>
      <c r="M4" s="12">
        <v>2</v>
      </c>
      <c r="N4" s="12">
        <v>1</v>
      </c>
      <c r="O4" s="12">
        <v>1</v>
      </c>
      <c r="P4" s="12">
        <v>1</v>
      </c>
      <c r="Q4" s="12">
        <v>2</v>
      </c>
      <c r="R4" s="12">
        <v>4</v>
      </c>
      <c r="S4" s="12">
        <v>5</v>
      </c>
      <c r="T4" s="12">
        <v>2</v>
      </c>
      <c r="U4" s="12">
        <v>3</v>
      </c>
      <c r="V4" s="12">
        <v>1</v>
      </c>
      <c r="W4" s="12">
        <v>2</v>
      </c>
      <c r="X4" s="12">
        <v>1</v>
      </c>
      <c r="Y4" s="12"/>
      <c r="Z4" s="12">
        <v>1</v>
      </c>
      <c r="AA4" s="12">
        <v>1</v>
      </c>
      <c r="AB4" s="12">
        <v>1</v>
      </c>
      <c r="AC4" s="12">
        <v>3</v>
      </c>
      <c r="AD4" s="12">
        <v>1</v>
      </c>
      <c r="AE4" s="12">
        <v>2</v>
      </c>
      <c r="AF4" s="12">
        <v>1</v>
      </c>
      <c r="AG4" s="12"/>
      <c r="AH4" s="12">
        <v>1</v>
      </c>
      <c r="AI4" s="12">
        <v>1</v>
      </c>
      <c r="AJ4" s="12">
        <v>2</v>
      </c>
      <c r="AK4" s="12">
        <v>2</v>
      </c>
      <c r="AL4" s="12">
        <v>1</v>
      </c>
      <c r="AM4" s="12"/>
      <c r="AN4" s="12">
        <v>1</v>
      </c>
      <c r="AO4" s="12"/>
      <c r="AP4" s="12">
        <v>1</v>
      </c>
      <c r="AQ4" s="12">
        <v>1</v>
      </c>
      <c r="AR4" s="12">
        <v>1</v>
      </c>
      <c r="AS4" s="12">
        <v>3</v>
      </c>
      <c r="AT4" s="12"/>
      <c r="AU4" s="12">
        <v>1</v>
      </c>
      <c r="AV4" s="12"/>
      <c r="AW4" s="12">
        <v>1</v>
      </c>
      <c r="AX4" s="12"/>
      <c r="AY4" s="12">
        <v>1</v>
      </c>
      <c r="AZ4" s="12">
        <v>1</v>
      </c>
      <c r="BA4" s="12"/>
      <c r="BB4" s="12">
        <v>1</v>
      </c>
      <c r="BC4" s="12">
        <v>1</v>
      </c>
      <c r="BD4" s="12"/>
      <c r="BE4" s="12">
        <v>2</v>
      </c>
      <c r="BF4" s="12"/>
      <c r="BG4" s="12">
        <v>1</v>
      </c>
      <c r="BH4" s="12"/>
      <c r="BI4" s="12"/>
      <c r="BJ4" s="12"/>
      <c r="BK4" s="12"/>
      <c r="BL4" s="12"/>
      <c r="BM4" s="12"/>
      <c r="BN4" s="12"/>
      <c r="BO4" s="12">
        <v>73</v>
      </c>
    </row>
    <row r="5" spans="1:67" x14ac:dyDescent="0.3">
      <c r="A5" s="10" t="s">
        <v>17</v>
      </c>
      <c r="B5" s="10" t="s">
        <v>15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>
        <v>1</v>
      </c>
      <c r="N5" s="12"/>
      <c r="O5" s="12"/>
      <c r="P5" s="12"/>
      <c r="Q5" s="12"/>
      <c r="R5" s="12"/>
      <c r="S5" s="12"/>
      <c r="T5" s="12">
        <v>1</v>
      </c>
      <c r="U5" s="12">
        <v>1</v>
      </c>
      <c r="V5" s="12"/>
      <c r="W5" s="12">
        <v>1</v>
      </c>
      <c r="X5" s="12"/>
      <c r="Y5" s="12">
        <v>1</v>
      </c>
      <c r="Z5" s="12"/>
      <c r="AA5" s="12">
        <v>1</v>
      </c>
      <c r="AB5" s="12"/>
      <c r="AC5" s="12"/>
      <c r="AD5" s="12">
        <v>1</v>
      </c>
      <c r="AE5" s="12">
        <v>1</v>
      </c>
      <c r="AF5" s="12"/>
      <c r="AG5" s="12">
        <v>1</v>
      </c>
      <c r="AH5" s="12">
        <v>1</v>
      </c>
      <c r="AI5" s="12">
        <v>1</v>
      </c>
      <c r="AJ5" s="12"/>
      <c r="AK5" s="12"/>
      <c r="AL5" s="12"/>
      <c r="AM5" s="12">
        <v>1</v>
      </c>
      <c r="AN5" s="12">
        <v>1</v>
      </c>
      <c r="AO5" s="12">
        <v>3</v>
      </c>
      <c r="AP5" s="12"/>
      <c r="AQ5" s="12"/>
      <c r="AR5" s="12">
        <v>1</v>
      </c>
      <c r="AS5" s="12">
        <v>1</v>
      </c>
      <c r="AT5" s="12">
        <v>2</v>
      </c>
      <c r="AU5" s="12"/>
      <c r="AV5" s="12">
        <v>1</v>
      </c>
      <c r="AW5" s="12">
        <v>1</v>
      </c>
      <c r="AX5" s="12">
        <v>1</v>
      </c>
      <c r="AY5" s="12">
        <v>1</v>
      </c>
      <c r="AZ5" s="12"/>
      <c r="BA5" s="12">
        <v>1</v>
      </c>
      <c r="BB5" s="12"/>
      <c r="BC5" s="12"/>
      <c r="BD5" s="12">
        <v>2</v>
      </c>
      <c r="BE5" s="12"/>
      <c r="BF5" s="12">
        <v>1</v>
      </c>
      <c r="BG5" s="12"/>
      <c r="BH5" s="12">
        <v>1</v>
      </c>
      <c r="BI5" s="12">
        <v>2</v>
      </c>
      <c r="BJ5" s="12">
        <v>3</v>
      </c>
      <c r="BK5" s="12">
        <v>1</v>
      </c>
      <c r="BL5" s="12">
        <v>1</v>
      </c>
      <c r="BM5" s="12">
        <v>1</v>
      </c>
      <c r="BN5" s="12">
        <v>1</v>
      </c>
      <c r="BO5" s="12">
        <v>38</v>
      </c>
    </row>
    <row r="6" spans="1:67" x14ac:dyDescent="0.3">
      <c r="B6" s="10" t="s">
        <v>10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2</v>
      </c>
      <c r="I6" s="12">
        <v>1</v>
      </c>
      <c r="J6" s="12">
        <v>2</v>
      </c>
      <c r="K6" s="12">
        <v>3</v>
      </c>
      <c r="L6" s="12">
        <v>2</v>
      </c>
      <c r="M6" s="12">
        <v>3</v>
      </c>
      <c r="N6" s="12">
        <v>1</v>
      </c>
      <c r="O6" s="12">
        <v>1</v>
      </c>
      <c r="P6" s="12">
        <v>1</v>
      </c>
      <c r="Q6" s="12">
        <v>2</v>
      </c>
      <c r="R6" s="12">
        <v>4</v>
      </c>
      <c r="S6" s="12">
        <v>5</v>
      </c>
      <c r="T6" s="12">
        <v>3</v>
      </c>
      <c r="U6" s="12">
        <v>4</v>
      </c>
      <c r="V6" s="12">
        <v>1</v>
      </c>
      <c r="W6" s="12">
        <v>3</v>
      </c>
      <c r="X6" s="12">
        <v>1</v>
      </c>
      <c r="Y6" s="12">
        <v>1</v>
      </c>
      <c r="Z6" s="12">
        <v>1</v>
      </c>
      <c r="AA6" s="12">
        <v>2</v>
      </c>
      <c r="AB6" s="12">
        <v>1</v>
      </c>
      <c r="AC6" s="12">
        <v>3</v>
      </c>
      <c r="AD6" s="12">
        <v>2</v>
      </c>
      <c r="AE6" s="12">
        <v>3</v>
      </c>
      <c r="AF6" s="12">
        <v>1</v>
      </c>
      <c r="AG6" s="12">
        <v>1</v>
      </c>
      <c r="AH6" s="12">
        <v>2</v>
      </c>
      <c r="AI6" s="12">
        <v>2</v>
      </c>
      <c r="AJ6" s="12">
        <v>2</v>
      </c>
      <c r="AK6" s="12">
        <v>2</v>
      </c>
      <c r="AL6" s="12">
        <v>1</v>
      </c>
      <c r="AM6" s="12">
        <v>1</v>
      </c>
      <c r="AN6" s="12">
        <v>2</v>
      </c>
      <c r="AO6" s="12">
        <v>3</v>
      </c>
      <c r="AP6" s="12">
        <v>1</v>
      </c>
      <c r="AQ6" s="12">
        <v>1</v>
      </c>
      <c r="AR6" s="12">
        <v>2</v>
      </c>
      <c r="AS6" s="12">
        <v>4</v>
      </c>
      <c r="AT6" s="12">
        <v>2</v>
      </c>
      <c r="AU6" s="12">
        <v>1</v>
      </c>
      <c r="AV6" s="12">
        <v>1</v>
      </c>
      <c r="AW6" s="12">
        <v>2</v>
      </c>
      <c r="AX6" s="12">
        <v>1</v>
      </c>
      <c r="AY6" s="12">
        <v>2</v>
      </c>
      <c r="AZ6" s="12">
        <v>1</v>
      </c>
      <c r="BA6" s="12">
        <v>1</v>
      </c>
      <c r="BB6" s="12">
        <v>1</v>
      </c>
      <c r="BC6" s="12">
        <v>1</v>
      </c>
      <c r="BD6" s="12">
        <v>2</v>
      </c>
      <c r="BE6" s="12">
        <v>2</v>
      </c>
      <c r="BF6" s="12">
        <v>1</v>
      </c>
      <c r="BG6" s="12">
        <v>1</v>
      </c>
      <c r="BH6" s="12">
        <v>1</v>
      </c>
      <c r="BI6" s="12">
        <v>2</v>
      </c>
      <c r="BJ6" s="12">
        <v>3</v>
      </c>
      <c r="BK6" s="12">
        <v>1</v>
      </c>
      <c r="BL6" s="12">
        <v>1</v>
      </c>
      <c r="BM6" s="12">
        <v>1</v>
      </c>
      <c r="BN6" s="12">
        <v>1</v>
      </c>
      <c r="BO6" s="12">
        <v>111</v>
      </c>
    </row>
    <row r="8" spans="1:67" x14ac:dyDescent="0.3">
      <c r="A8" s="10" t="s">
        <v>16</v>
      </c>
      <c r="B8" s="10" t="s">
        <v>14</v>
      </c>
      <c r="C8" s="10">
        <f>ROUND(GETPIVOTDATA("Outcome",$B$2,"Glucose",57)*GETPIVOTDATA("Outcome",$B$2,"Outcome","Non-Diabetic")/GETPIVOTDATA("Outcome",$B$2),4)</f>
        <v>0.65769999999999995</v>
      </c>
      <c r="D8" s="10">
        <f>ROUND(GETPIVOTDATA("Outcome",$B$2,"Glucose",67)*GETPIVOTDATA("Outcome",$B$2,"Outcome","Non-Diabetic")/GETPIVOTDATA("Outcome",$B$2),4)</f>
        <v>0.65769999999999995</v>
      </c>
      <c r="E8" s="10">
        <f t="shared" ref="E8" si="0">ROUND(GETPIVOTDATA("Outcome",$B$2,"Glucose",57)*GETPIVOTDATA("Outcome",$B$2,"Outcome","Non-Diabetic")/GETPIVOTDATA("Outcome",$B$2),4)</f>
        <v>0.65769999999999995</v>
      </c>
      <c r="F8" s="10">
        <f t="shared" ref="F8" si="1">ROUND(GETPIVOTDATA("Outcome",$B$2,"Glucose",67)*GETPIVOTDATA("Outcome",$B$2,"Outcome","Non-Diabetic")/GETPIVOTDATA("Outcome",$B$2),4)</f>
        <v>0.65769999999999995</v>
      </c>
      <c r="G8" s="10">
        <f t="shared" ref="G8" si="2">ROUND(GETPIVOTDATA("Outcome",$B$2,"Glucose",57)*GETPIVOTDATA("Outcome",$B$2,"Outcome","Non-Diabetic")/GETPIVOTDATA("Outcome",$B$2),4)</f>
        <v>0.65769999999999995</v>
      </c>
      <c r="H8" s="10">
        <f t="shared" ref="H8" si="3">ROUND(GETPIVOTDATA("Outcome",$B$2,"Glucose",67)*GETPIVOTDATA("Outcome",$B$2,"Outcome","Non-Diabetic")/GETPIVOTDATA("Outcome",$B$2),4)</f>
        <v>0.65769999999999995</v>
      </c>
      <c r="I8" s="10">
        <f t="shared" ref="I8" si="4">ROUND(GETPIVOTDATA("Outcome",$B$2,"Glucose",57)*GETPIVOTDATA("Outcome",$B$2,"Outcome","Non-Diabetic")/GETPIVOTDATA("Outcome",$B$2),4)</f>
        <v>0.65769999999999995</v>
      </c>
      <c r="J8" s="10">
        <f t="shared" ref="J8" si="5">ROUND(GETPIVOTDATA("Outcome",$B$2,"Glucose",67)*GETPIVOTDATA("Outcome",$B$2,"Outcome","Non-Diabetic")/GETPIVOTDATA("Outcome",$B$2),4)</f>
        <v>0.65769999999999995</v>
      </c>
      <c r="K8" s="10">
        <f t="shared" ref="K8" si="6">ROUND(GETPIVOTDATA("Outcome",$B$2,"Glucose",57)*GETPIVOTDATA("Outcome",$B$2,"Outcome","Non-Diabetic")/GETPIVOTDATA("Outcome",$B$2),4)</f>
        <v>0.65769999999999995</v>
      </c>
      <c r="L8" s="10">
        <f t="shared" ref="L8" si="7">ROUND(GETPIVOTDATA("Outcome",$B$2,"Glucose",67)*GETPIVOTDATA("Outcome",$B$2,"Outcome","Non-Diabetic")/GETPIVOTDATA("Outcome",$B$2),4)</f>
        <v>0.65769999999999995</v>
      </c>
      <c r="M8" s="10">
        <f t="shared" ref="M8" si="8">ROUND(GETPIVOTDATA("Outcome",$B$2,"Glucose",57)*GETPIVOTDATA("Outcome",$B$2,"Outcome","Non-Diabetic")/GETPIVOTDATA("Outcome",$B$2),4)</f>
        <v>0.65769999999999995</v>
      </c>
      <c r="N8" s="10">
        <f t="shared" ref="N8" si="9">ROUND(GETPIVOTDATA("Outcome",$B$2,"Glucose",67)*GETPIVOTDATA("Outcome",$B$2,"Outcome","Non-Diabetic")/GETPIVOTDATA("Outcome",$B$2),4)</f>
        <v>0.65769999999999995</v>
      </c>
      <c r="O8" s="10">
        <f t="shared" ref="O8" si="10">ROUND(GETPIVOTDATA("Outcome",$B$2,"Glucose",57)*GETPIVOTDATA("Outcome",$B$2,"Outcome","Non-Diabetic")/GETPIVOTDATA("Outcome",$B$2),4)</f>
        <v>0.65769999999999995</v>
      </c>
      <c r="P8" s="10">
        <f t="shared" ref="P8" si="11">ROUND(GETPIVOTDATA("Outcome",$B$2,"Glucose",67)*GETPIVOTDATA("Outcome",$B$2,"Outcome","Non-Diabetic")/GETPIVOTDATA("Outcome",$B$2),4)</f>
        <v>0.65769999999999995</v>
      </c>
      <c r="Q8" s="10">
        <f t="shared" ref="Q8" si="12">ROUND(GETPIVOTDATA("Outcome",$B$2,"Glucose",57)*GETPIVOTDATA("Outcome",$B$2,"Outcome","Non-Diabetic")/GETPIVOTDATA("Outcome",$B$2),4)</f>
        <v>0.65769999999999995</v>
      </c>
      <c r="R8" s="10">
        <f t="shared" ref="R8" si="13">ROUND(GETPIVOTDATA("Outcome",$B$2,"Glucose",67)*GETPIVOTDATA("Outcome",$B$2,"Outcome","Non-Diabetic")/GETPIVOTDATA("Outcome",$B$2),4)</f>
        <v>0.65769999999999995</v>
      </c>
      <c r="S8" s="10">
        <f t="shared" ref="S8" si="14">ROUND(GETPIVOTDATA("Outcome",$B$2,"Glucose",57)*GETPIVOTDATA("Outcome",$B$2,"Outcome","Non-Diabetic")/GETPIVOTDATA("Outcome",$B$2),4)</f>
        <v>0.65769999999999995</v>
      </c>
      <c r="T8" s="10">
        <f t="shared" ref="T8" si="15">ROUND(GETPIVOTDATA("Outcome",$B$2,"Glucose",67)*GETPIVOTDATA("Outcome",$B$2,"Outcome","Non-Diabetic")/GETPIVOTDATA("Outcome",$B$2),4)</f>
        <v>0.65769999999999995</v>
      </c>
      <c r="U8" s="10">
        <f t="shared" ref="U8" si="16">ROUND(GETPIVOTDATA("Outcome",$B$2,"Glucose",57)*GETPIVOTDATA("Outcome",$B$2,"Outcome","Non-Diabetic")/GETPIVOTDATA("Outcome",$B$2),4)</f>
        <v>0.65769999999999995</v>
      </c>
      <c r="V8" s="10">
        <f t="shared" ref="V8" si="17">ROUND(GETPIVOTDATA("Outcome",$B$2,"Glucose",67)*GETPIVOTDATA("Outcome",$B$2,"Outcome","Non-Diabetic")/GETPIVOTDATA("Outcome",$B$2),4)</f>
        <v>0.65769999999999995</v>
      </c>
      <c r="W8" s="10">
        <f t="shared" ref="W8" si="18">ROUND(GETPIVOTDATA("Outcome",$B$2,"Glucose",57)*GETPIVOTDATA("Outcome",$B$2,"Outcome","Non-Diabetic")/GETPIVOTDATA("Outcome",$B$2),4)</f>
        <v>0.65769999999999995</v>
      </c>
      <c r="X8" s="10">
        <f t="shared" ref="X8" si="19">ROUND(GETPIVOTDATA("Outcome",$B$2,"Glucose",67)*GETPIVOTDATA("Outcome",$B$2,"Outcome","Non-Diabetic")/GETPIVOTDATA("Outcome",$B$2),4)</f>
        <v>0.65769999999999995</v>
      </c>
      <c r="Y8" s="10">
        <f t="shared" ref="Y8" si="20">ROUND(GETPIVOTDATA("Outcome",$B$2,"Glucose",57)*GETPIVOTDATA("Outcome",$B$2,"Outcome","Non-Diabetic")/GETPIVOTDATA("Outcome",$B$2),4)</f>
        <v>0.65769999999999995</v>
      </c>
      <c r="Z8" s="10">
        <f t="shared" ref="Z8" si="21">ROUND(GETPIVOTDATA("Outcome",$B$2,"Glucose",67)*GETPIVOTDATA("Outcome",$B$2,"Outcome","Non-Diabetic")/GETPIVOTDATA("Outcome",$B$2),4)</f>
        <v>0.65769999999999995</v>
      </c>
      <c r="AA8" s="10">
        <f t="shared" ref="AA8" si="22">ROUND(GETPIVOTDATA("Outcome",$B$2,"Glucose",57)*GETPIVOTDATA("Outcome",$B$2,"Outcome","Non-Diabetic")/GETPIVOTDATA("Outcome",$B$2),4)</f>
        <v>0.65769999999999995</v>
      </c>
      <c r="AB8" s="10">
        <f t="shared" ref="AB8" si="23">ROUND(GETPIVOTDATA("Outcome",$B$2,"Glucose",67)*GETPIVOTDATA("Outcome",$B$2,"Outcome","Non-Diabetic")/GETPIVOTDATA("Outcome",$B$2),4)</f>
        <v>0.65769999999999995</v>
      </c>
      <c r="AC8" s="10">
        <f t="shared" ref="AC8" si="24">ROUND(GETPIVOTDATA("Outcome",$B$2,"Glucose",57)*GETPIVOTDATA("Outcome",$B$2,"Outcome","Non-Diabetic")/GETPIVOTDATA("Outcome",$B$2),4)</f>
        <v>0.65769999999999995</v>
      </c>
      <c r="AD8" s="10">
        <f t="shared" ref="AD8" si="25">ROUND(GETPIVOTDATA("Outcome",$B$2,"Glucose",67)*GETPIVOTDATA("Outcome",$B$2,"Outcome","Non-Diabetic")/GETPIVOTDATA("Outcome",$B$2),4)</f>
        <v>0.65769999999999995</v>
      </c>
      <c r="AE8" s="10">
        <f t="shared" ref="AE8" si="26">ROUND(GETPIVOTDATA("Outcome",$B$2,"Glucose",57)*GETPIVOTDATA("Outcome",$B$2,"Outcome","Non-Diabetic")/GETPIVOTDATA("Outcome",$B$2),4)</f>
        <v>0.65769999999999995</v>
      </c>
      <c r="AF8" s="10">
        <f t="shared" ref="AF8" si="27">ROUND(GETPIVOTDATA("Outcome",$B$2,"Glucose",67)*GETPIVOTDATA("Outcome",$B$2,"Outcome","Non-Diabetic")/GETPIVOTDATA("Outcome",$B$2),4)</f>
        <v>0.65769999999999995</v>
      </c>
      <c r="AG8" s="10">
        <f t="shared" ref="AG8" si="28">ROUND(GETPIVOTDATA("Outcome",$B$2,"Glucose",57)*GETPIVOTDATA("Outcome",$B$2,"Outcome","Non-Diabetic")/GETPIVOTDATA("Outcome",$B$2),4)</f>
        <v>0.65769999999999995</v>
      </c>
      <c r="AH8" s="10">
        <f t="shared" ref="AH8" si="29">ROUND(GETPIVOTDATA("Outcome",$B$2,"Glucose",67)*GETPIVOTDATA("Outcome",$B$2,"Outcome","Non-Diabetic")/GETPIVOTDATA("Outcome",$B$2),4)</f>
        <v>0.65769999999999995</v>
      </c>
      <c r="AI8" s="10">
        <f t="shared" ref="AI8" si="30">ROUND(GETPIVOTDATA("Outcome",$B$2,"Glucose",57)*GETPIVOTDATA("Outcome",$B$2,"Outcome","Non-Diabetic")/GETPIVOTDATA("Outcome",$B$2),4)</f>
        <v>0.65769999999999995</v>
      </c>
      <c r="AJ8" s="10">
        <f t="shared" ref="AJ8" si="31">ROUND(GETPIVOTDATA("Outcome",$B$2,"Glucose",67)*GETPIVOTDATA("Outcome",$B$2,"Outcome","Non-Diabetic")/GETPIVOTDATA("Outcome",$B$2),4)</f>
        <v>0.65769999999999995</v>
      </c>
      <c r="AK8" s="10">
        <f t="shared" ref="AK8" si="32">ROUND(GETPIVOTDATA("Outcome",$B$2,"Glucose",57)*GETPIVOTDATA("Outcome",$B$2,"Outcome","Non-Diabetic")/GETPIVOTDATA("Outcome",$B$2),4)</f>
        <v>0.65769999999999995</v>
      </c>
      <c r="AL8" s="10">
        <f t="shared" ref="AL8" si="33">ROUND(GETPIVOTDATA("Outcome",$B$2,"Glucose",67)*GETPIVOTDATA("Outcome",$B$2,"Outcome","Non-Diabetic")/GETPIVOTDATA("Outcome",$B$2),4)</f>
        <v>0.65769999999999995</v>
      </c>
      <c r="AM8" s="10">
        <f t="shared" ref="AM8" si="34">ROUND(GETPIVOTDATA("Outcome",$B$2,"Glucose",57)*GETPIVOTDATA("Outcome",$B$2,"Outcome","Non-Diabetic")/GETPIVOTDATA("Outcome",$B$2),4)</f>
        <v>0.65769999999999995</v>
      </c>
      <c r="AN8" s="10">
        <f t="shared" ref="AN8" si="35">ROUND(GETPIVOTDATA("Outcome",$B$2,"Glucose",67)*GETPIVOTDATA("Outcome",$B$2,"Outcome","Non-Diabetic")/GETPIVOTDATA("Outcome",$B$2),4)</f>
        <v>0.65769999999999995</v>
      </c>
      <c r="AO8" s="10">
        <f t="shared" ref="AO8" si="36">ROUND(GETPIVOTDATA("Outcome",$B$2,"Glucose",57)*GETPIVOTDATA("Outcome",$B$2,"Outcome","Non-Diabetic")/GETPIVOTDATA("Outcome",$B$2),4)</f>
        <v>0.65769999999999995</v>
      </c>
      <c r="AP8" s="10">
        <f t="shared" ref="AP8" si="37">ROUND(GETPIVOTDATA("Outcome",$B$2,"Glucose",67)*GETPIVOTDATA("Outcome",$B$2,"Outcome","Non-Diabetic")/GETPIVOTDATA("Outcome",$B$2),4)</f>
        <v>0.65769999999999995</v>
      </c>
      <c r="AQ8" s="10">
        <f t="shared" ref="AQ8" si="38">ROUND(GETPIVOTDATA("Outcome",$B$2,"Glucose",57)*GETPIVOTDATA("Outcome",$B$2,"Outcome","Non-Diabetic")/GETPIVOTDATA("Outcome",$B$2),4)</f>
        <v>0.65769999999999995</v>
      </c>
      <c r="AR8" s="10">
        <f t="shared" ref="AR8" si="39">ROUND(GETPIVOTDATA("Outcome",$B$2,"Glucose",67)*GETPIVOTDATA("Outcome",$B$2,"Outcome","Non-Diabetic")/GETPIVOTDATA("Outcome",$B$2),4)</f>
        <v>0.65769999999999995</v>
      </c>
      <c r="AS8" s="10">
        <f t="shared" ref="AS8" si="40">ROUND(GETPIVOTDATA("Outcome",$B$2,"Glucose",57)*GETPIVOTDATA("Outcome",$B$2,"Outcome","Non-Diabetic")/GETPIVOTDATA("Outcome",$B$2),4)</f>
        <v>0.65769999999999995</v>
      </c>
      <c r="AT8" s="10">
        <f t="shared" ref="AT8" si="41">ROUND(GETPIVOTDATA("Outcome",$B$2,"Glucose",67)*GETPIVOTDATA("Outcome",$B$2,"Outcome","Non-Diabetic")/GETPIVOTDATA("Outcome",$B$2),4)</f>
        <v>0.65769999999999995</v>
      </c>
      <c r="AU8" s="10">
        <f t="shared" ref="AU8" si="42">ROUND(GETPIVOTDATA("Outcome",$B$2,"Glucose",57)*GETPIVOTDATA("Outcome",$B$2,"Outcome","Non-Diabetic")/GETPIVOTDATA("Outcome",$B$2),4)</f>
        <v>0.65769999999999995</v>
      </c>
      <c r="AV8" s="10">
        <f t="shared" ref="AV8" si="43">ROUND(GETPIVOTDATA("Outcome",$B$2,"Glucose",67)*GETPIVOTDATA("Outcome",$B$2,"Outcome","Non-Diabetic")/GETPIVOTDATA("Outcome",$B$2),4)</f>
        <v>0.65769999999999995</v>
      </c>
      <c r="AW8" s="10">
        <f t="shared" ref="AW8" si="44">ROUND(GETPIVOTDATA("Outcome",$B$2,"Glucose",57)*GETPIVOTDATA("Outcome",$B$2,"Outcome","Non-Diabetic")/GETPIVOTDATA("Outcome",$B$2),4)</f>
        <v>0.65769999999999995</v>
      </c>
      <c r="AX8" s="10">
        <f t="shared" ref="AX8" si="45">ROUND(GETPIVOTDATA("Outcome",$B$2,"Glucose",67)*GETPIVOTDATA("Outcome",$B$2,"Outcome","Non-Diabetic")/GETPIVOTDATA("Outcome",$B$2),4)</f>
        <v>0.65769999999999995</v>
      </c>
      <c r="AY8" s="10">
        <f t="shared" ref="AY8" si="46">ROUND(GETPIVOTDATA("Outcome",$B$2,"Glucose",57)*GETPIVOTDATA("Outcome",$B$2,"Outcome","Non-Diabetic")/GETPIVOTDATA("Outcome",$B$2),4)</f>
        <v>0.65769999999999995</v>
      </c>
      <c r="AZ8" s="10">
        <f t="shared" ref="AZ8" si="47">ROUND(GETPIVOTDATA("Outcome",$B$2,"Glucose",67)*GETPIVOTDATA("Outcome",$B$2,"Outcome","Non-Diabetic")/GETPIVOTDATA("Outcome",$B$2),4)</f>
        <v>0.65769999999999995</v>
      </c>
      <c r="BA8" s="10">
        <f t="shared" ref="BA8" si="48">ROUND(GETPIVOTDATA("Outcome",$B$2,"Glucose",57)*GETPIVOTDATA("Outcome",$B$2,"Outcome","Non-Diabetic")/GETPIVOTDATA("Outcome",$B$2),4)</f>
        <v>0.65769999999999995</v>
      </c>
      <c r="BB8" s="10">
        <f t="shared" ref="BB8" si="49">ROUND(GETPIVOTDATA("Outcome",$B$2,"Glucose",67)*GETPIVOTDATA("Outcome",$B$2,"Outcome","Non-Diabetic")/GETPIVOTDATA("Outcome",$B$2),4)</f>
        <v>0.65769999999999995</v>
      </c>
      <c r="BC8" s="10">
        <f t="shared" ref="BC8" si="50">ROUND(GETPIVOTDATA("Outcome",$B$2,"Glucose",57)*GETPIVOTDATA("Outcome",$B$2,"Outcome","Non-Diabetic")/GETPIVOTDATA("Outcome",$B$2),4)</f>
        <v>0.65769999999999995</v>
      </c>
      <c r="BD8" s="10">
        <f t="shared" ref="BD8" si="51">ROUND(GETPIVOTDATA("Outcome",$B$2,"Glucose",67)*GETPIVOTDATA("Outcome",$B$2,"Outcome","Non-Diabetic")/GETPIVOTDATA("Outcome",$B$2),4)</f>
        <v>0.65769999999999995</v>
      </c>
      <c r="BE8" s="10">
        <f t="shared" ref="BE8" si="52">ROUND(GETPIVOTDATA("Outcome",$B$2,"Glucose",57)*GETPIVOTDATA("Outcome",$B$2,"Outcome","Non-Diabetic")/GETPIVOTDATA("Outcome",$B$2),4)</f>
        <v>0.65769999999999995</v>
      </c>
      <c r="BF8" s="10">
        <f t="shared" ref="BF8" si="53">ROUND(GETPIVOTDATA("Outcome",$B$2,"Glucose",67)*GETPIVOTDATA("Outcome",$B$2,"Outcome","Non-Diabetic")/GETPIVOTDATA("Outcome",$B$2),4)</f>
        <v>0.65769999999999995</v>
      </c>
      <c r="BG8" s="10">
        <f t="shared" ref="BG8" si="54">ROUND(GETPIVOTDATA("Outcome",$B$2,"Glucose",57)*GETPIVOTDATA("Outcome",$B$2,"Outcome","Non-Diabetic")/GETPIVOTDATA("Outcome",$B$2),4)</f>
        <v>0.65769999999999995</v>
      </c>
      <c r="BH8" s="10">
        <f t="shared" ref="BH8" si="55">ROUND(GETPIVOTDATA("Outcome",$B$2,"Glucose",67)*GETPIVOTDATA("Outcome",$B$2,"Outcome","Non-Diabetic")/GETPIVOTDATA("Outcome",$B$2),4)</f>
        <v>0.65769999999999995</v>
      </c>
      <c r="BI8" s="10">
        <f t="shared" ref="BI8" si="56">ROUND(GETPIVOTDATA("Outcome",$B$2,"Glucose",57)*GETPIVOTDATA("Outcome",$B$2,"Outcome","Non-Diabetic")/GETPIVOTDATA("Outcome",$B$2),4)</f>
        <v>0.65769999999999995</v>
      </c>
      <c r="BJ8" s="10">
        <f t="shared" ref="BJ8" si="57">ROUND(GETPIVOTDATA("Outcome",$B$2,"Glucose",67)*GETPIVOTDATA("Outcome",$B$2,"Outcome","Non-Diabetic")/GETPIVOTDATA("Outcome",$B$2),4)</f>
        <v>0.65769999999999995</v>
      </c>
      <c r="BK8" s="10">
        <f t="shared" ref="BK8" si="58">ROUND(GETPIVOTDATA("Outcome",$B$2,"Glucose",57)*GETPIVOTDATA("Outcome",$B$2,"Outcome","Non-Diabetic")/GETPIVOTDATA("Outcome",$B$2),4)</f>
        <v>0.65769999999999995</v>
      </c>
      <c r="BL8" s="10">
        <f t="shared" ref="BL8" si="59">ROUND(GETPIVOTDATA("Outcome",$B$2,"Glucose",67)*GETPIVOTDATA("Outcome",$B$2,"Outcome","Non-Diabetic")/GETPIVOTDATA("Outcome",$B$2),4)</f>
        <v>0.65769999999999995</v>
      </c>
      <c r="BM8" s="10">
        <f t="shared" ref="BM8" si="60">ROUND(GETPIVOTDATA("Outcome",$B$2,"Glucose",57)*GETPIVOTDATA("Outcome",$B$2,"Outcome","Non-Diabetic")/GETPIVOTDATA("Outcome",$B$2),4)</f>
        <v>0.65769999999999995</v>
      </c>
      <c r="BN8" s="10">
        <f t="shared" ref="BN8" si="61">ROUND(GETPIVOTDATA("Outcome",$B$2,"Glucose",67)*GETPIVOTDATA("Outcome",$B$2,"Outcome","Non-Diabetic")/GETPIVOTDATA("Outcome",$B$2),4)</f>
        <v>0.65769999999999995</v>
      </c>
      <c r="BO8" s="10">
        <f t="shared" ref="BO8" si="62">ROUND(GETPIVOTDATA("Outcome",$B$2,"Glucose",57)*GETPIVOTDATA("Outcome",$B$2,"Outcome","Non-Diabetic")/GETPIVOTDATA("Outcome",$B$2),4)</f>
        <v>0.65769999999999995</v>
      </c>
    </row>
    <row r="9" spans="1:67" x14ac:dyDescent="0.3">
      <c r="A9" s="10" t="s">
        <v>16</v>
      </c>
      <c r="B9" s="10" t="s">
        <v>15</v>
      </c>
      <c r="C9" s="10">
        <f>ROUND(GETPIVOTDATA("Outcome",$B$2,"Glucose",57)*GETPIVOTDATA("Outcome",$B$2,"Outcome","Diabetic")/GETPIVOTDATA("Outcome",$B$2),4)</f>
        <v>0.34229999999999999</v>
      </c>
      <c r="D9" s="10">
        <f>ROUND(GETPIVOTDATA("Outcome",$B$2,"Glucose",67)*GETPIVOTDATA("Outcome",$B$2,"Outcome","Diabetic")/GETPIVOTDATA("Outcome",$B$2),4)</f>
        <v>0.34229999999999999</v>
      </c>
      <c r="E9" s="10">
        <f t="shared" ref="E9" si="63">ROUND(GETPIVOTDATA("Outcome",$B$2,"Glucose",57)*GETPIVOTDATA("Outcome",$B$2,"Outcome","Diabetic")/GETPIVOTDATA("Outcome",$B$2),4)</f>
        <v>0.34229999999999999</v>
      </c>
      <c r="F9" s="10">
        <f t="shared" ref="F9" si="64">ROUND(GETPIVOTDATA("Outcome",$B$2,"Glucose",67)*GETPIVOTDATA("Outcome",$B$2,"Outcome","Diabetic")/GETPIVOTDATA("Outcome",$B$2),4)</f>
        <v>0.34229999999999999</v>
      </c>
      <c r="G9" s="10">
        <f t="shared" ref="G9" si="65">ROUND(GETPIVOTDATA("Outcome",$B$2,"Glucose",57)*GETPIVOTDATA("Outcome",$B$2,"Outcome","Diabetic")/GETPIVOTDATA("Outcome",$B$2),4)</f>
        <v>0.34229999999999999</v>
      </c>
      <c r="H9" s="10">
        <f t="shared" ref="H9" si="66">ROUND(GETPIVOTDATA("Outcome",$B$2,"Glucose",67)*GETPIVOTDATA("Outcome",$B$2,"Outcome","Diabetic")/GETPIVOTDATA("Outcome",$B$2),4)</f>
        <v>0.34229999999999999</v>
      </c>
      <c r="I9" s="10">
        <f t="shared" ref="I9" si="67">ROUND(GETPIVOTDATA("Outcome",$B$2,"Glucose",57)*GETPIVOTDATA("Outcome",$B$2,"Outcome","Diabetic")/GETPIVOTDATA("Outcome",$B$2),4)</f>
        <v>0.34229999999999999</v>
      </c>
      <c r="J9" s="10">
        <f t="shared" ref="J9" si="68">ROUND(GETPIVOTDATA("Outcome",$B$2,"Glucose",67)*GETPIVOTDATA("Outcome",$B$2,"Outcome","Diabetic")/GETPIVOTDATA("Outcome",$B$2),4)</f>
        <v>0.34229999999999999</v>
      </c>
      <c r="K9" s="10">
        <f t="shared" ref="K9" si="69">ROUND(GETPIVOTDATA("Outcome",$B$2,"Glucose",57)*GETPIVOTDATA("Outcome",$B$2,"Outcome","Diabetic")/GETPIVOTDATA("Outcome",$B$2),4)</f>
        <v>0.34229999999999999</v>
      </c>
      <c r="L9" s="10">
        <f t="shared" ref="L9" si="70">ROUND(GETPIVOTDATA("Outcome",$B$2,"Glucose",67)*GETPIVOTDATA("Outcome",$B$2,"Outcome","Diabetic")/GETPIVOTDATA("Outcome",$B$2),4)</f>
        <v>0.34229999999999999</v>
      </c>
      <c r="M9" s="10">
        <f t="shared" ref="M9" si="71">ROUND(GETPIVOTDATA("Outcome",$B$2,"Glucose",57)*GETPIVOTDATA("Outcome",$B$2,"Outcome","Diabetic")/GETPIVOTDATA("Outcome",$B$2),4)</f>
        <v>0.34229999999999999</v>
      </c>
      <c r="N9" s="10">
        <f t="shared" ref="N9" si="72">ROUND(GETPIVOTDATA("Outcome",$B$2,"Glucose",67)*GETPIVOTDATA("Outcome",$B$2,"Outcome","Diabetic")/GETPIVOTDATA("Outcome",$B$2),4)</f>
        <v>0.34229999999999999</v>
      </c>
      <c r="O9" s="10">
        <f t="shared" ref="O9" si="73">ROUND(GETPIVOTDATA("Outcome",$B$2,"Glucose",57)*GETPIVOTDATA("Outcome",$B$2,"Outcome","Diabetic")/GETPIVOTDATA("Outcome",$B$2),4)</f>
        <v>0.34229999999999999</v>
      </c>
      <c r="P9" s="10">
        <f t="shared" ref="P9" si="74">ROUND(GETPIVOTDATA("Outcome",$B$2,"Glucose",67)*GETPIVOTDATA("Outcome",$B$2,"Outcome","Diabetic")/GETPIVOTDATA("Outcome",$B$2),4)</f>
        <v>0.34229999999999999</v>
      </c>
      <c r="Q9" s="10">
        <f t="shared" ref="Q9" si="75">ROUND(GETPIVOTDATA("Outcome",$B$2,"Glucose",57)*GETPIVOTDATA("Outcome",$B$2,"Outcome","Diabetic")/GETPIVOTDATA("Outcome",$B$2),4)</f>
        <v>0.34229999999999999</v>
      </c>
      <c r="R9" s="10">
        <f t="shared" ref="R9" si="76">ROUND(GETPIVOTDATA("Outcome",$B$2,"Glucose",67)*GETPIVOTDATA("Outcome",$B$2,"Outcome","Diabetic")/GETPIVOTDATA("Outcome",$B$2),4)</f>
        <v>0.34229999999999999</v>
      </c>
      <c r="S9" s="10">
        <f t="shared" ref="S9" si="77">ROUND(GETPIVOTDATA("Outcome",$B$2,"Glucose",57)*GETPIVOTDATA("Outcome",$B$2,"Outcome","Diabetic")/GETPIVOTDATA("Outcome",$B$2),4)</f>
        <v>0.34229999999999999</v>
      </c>
      <c r="T9" s="10">
        <f t="shared" ref="T9" si="78">ROUND(GETPIVOTDATA("Outcome",$B$2,"Glucose",67)*GETPIVOTDATA("Outcome",$B$2,"Outcome","Diabetic")/GETPIVOTDATA("Outcome",$B$2),4)</f>
        <v>0.34229999999999999</v>
      </c>
      <c r="U9" s="10">
        <f t="shared" ref="U9" si="79">ROUND(GETPIVOTDATA("Outcome",$B$2,"Glucose",57)*GETPIVOTDATA("Outcome",$B$2,"Outcome","Diabetic")/GETPIVOTDATA("Outcome",$B$2),4)</f>
        <v>0.34229999999999999</v>
      </c>
      <c r="V9" s="10">
        <f t="shared" ref="V9" si="80">ROUND(GETPIVOTDATA("Outcome",$B$2,"Glucose",67)*GETPIVOTDATA("Outcome",$B$2,"Outcome","Diabetic")/GETPIVOTDATA("Outcome",$B$2),4)</f>
        <v>0.34229999999999999</v>
      </c>
      <c r="W9" s="10">
        <f t="shared" ref="W9" si="81">ROUND(GETPIVOTDATA("Outcome",$B$2,"Glucose",57)*GETPIVOTDATA("Outcome",$B$2,"Outcome","Diabetic")/GETPIVOTDATA("Outcome",$B$2),4)</f>
        <v>0.34229999999999999</v>
      </c>
      <c r="X9" s="10">
        <f t="shared" ref="X9" si="82">ROUND(GETPIVOTDATA("Outcome",$B$2,"Glucose",67)*GETPIVOTDATA("Outcome",$B$2,"Outcome","Diabetic")/GETPIVOTDATA("Outcome",$B$2),4)</f>
        <v>0.34229999999999999</v>
      </c>
      <c r="Y9" s="10">
        <f t="shared" ref="Y9" si="83">ROUND(GETPIVOTDATA("Outcome",$B$2,"Glucose",57)*GETPIVOTDATA("Outcome",$B$2,"Outcome","Diabetic")/GETPIVOTDATA("Outcome",$B$2),4)</f>
        <v>0.34229999999999999</v>
      </c>
      <c r="Z9" s="10">
        <f t="shared" ref="Z9" si="84">ROUND(GETPIVOTDATA("Outcome",$B$2,"Glucose",67)*GETPIVOTDATA("Outcome",$B$2,"Outcome","Diabetic")/GETPIVOTDATA("Outcome",$B$2),4)</f>
        <v>0.34229999999999999</v>
      </c>
      <c r="AA9" s="10">
        <f t="shared" ref="AA9" si="85">ROUND(GETPIVOTDATA("Outcome",$B$2,"Glucose",57)*GETPIVOTDATA("Outcome",$B$2,"Outcome","Diabetic")/GETPIVOTDATA("Outcome",$B$2),4)</f>
        <v>0.34229999999999999</v>
      </c>
      <c r="AB9" s="10">
        <f t="shared" ref="AB9" si="86">ROUND(GETPIVOTDATA("Outcome",$B$2,"Glucose",67)*GETPIVOTDATA("Outcome",$B$2,"Outcome","Diabetic")/GETPIVOTDATA("Outcome",$B$2),4)</f>
        <v>0.34229999999999999</v>
      </c>
      <c r="AC9" s="10">
        <f t="shared" ref="AC9" si="87">ROUND(GETPIVOTDATA("Outcome",$B$2,"Glucose",57)*GETPIVOTDATA("Outcome",$B$2,"Outcome","Diabetic")/GETPIVOTDATA("Outcome",$B$2),4)</f>
        <v>0.34229999999999999</v>
      </c>
      <c r="AD9" s="10">
        <f t="shared" ref="AD9" si="88">ROUND(GETPIVOTDATA("Outcome",$B$2,"Glucose",67)*GETPIVOTDATA("Outcome",$B$2,"Outcome","Diabetic")/GETPIVOTDATA("Outcome",$B$2),4)</f>
        <v>0.34229999999999999</v>
      </c>
      <c r="AE9" s="10">
        <f t="shared" ref="AE9" si="89">ROUND(GETPIVOTDATA("Outcome",$B$2,"Glucose",57)*GETPIVOTDATA("Outcome",$B$2,"Outcome","Diabetic")/GETPIVOTDATA("Outcome",$B$2),4)</f>
        <v>0.34229999999999999</v>
      </c>
      <c r="AF9" s="10">
        <f t="shared" ref="AF9" si="90">ROUND(GETPIVOTDATA("Outcome",$B$2,"Glucose",67)*GETPIVOTDATA("Outcome",$B$2,"Outcome","Diabetic")/GETPIVOTDATA("Outcome",$B$2),4)</f>
        <v>0.34229999999999999</v>
      </c>
      <c r="AG9" s="10">
        <f t="shared" ref="AG9" si="91">ROUND(GETPIVOTDATA("Outcome",$B$2,"Glucose",57)*GETPIVOTDATA("Outcome",$B$2,"Outcome","Diabetic")/GETPIVOTDATA("Outcome",$B$2),4)</f>
        <v>0.34229999999999999</v>
      </c>
      <c r="AH9" s="10">
        <f t="shared" ref="AH9" si="92">ROUND(GETPIVOTDATA("Outcome",$B$2,"Glucose",67)*GETPIVOTDATA("Outcome",$B$2,"Outcome","Diabetic")/GETPIVOTDATA("Outcome",$B$2),4)</f>
        <v>0.34229999999999999</v>
      </c>
      <c r="AI9" s="10">
        <f t="shared" ref="AI9" si="93">ROUND(GETPIVOTDATA("Outcome",$B$2,"Glucose",57)*GETPIVOTDATA("Outcome",$B$2,"Outcome","Diabetic")/GETPIVOTDATA("Outcome",$B$2),4)</f>
        <v>0.34229999999999999</v>
      </c>
      <c r="AJ9" s="10">
        <f t="shared" ref="AJ9" si="94">ROUND(GETPIVOTDATA("Outcome",$B$2,"Glucose",67)*GETPIVOTDATA("Outcome",$B$2,"Outcome","Diabetic")/GETPIVOTDATA("Outcome",$B$2),4)</f>
        <v>0.34229999999999999</v>
      </c>
      <c r="AK9" s="10">
        <f t="shared" ref="AK9" si="95">ROUND(GETPIVOTDATA("Outcome",$B$2,"Glucose",57)*GETPIVOTDATA("Outcome",$B$2,"Outcome","Diabetic")/GETPIVOTDATA("Outcome",$B$2),4)</f>
        <v>0.34229999999999999</v>
      </c>
      <c r="AL9" s="10">
        <f t="shared" ref="AL9" si="96">ROUND(GETPIVOTDATA("Outcome",$B$2,"Glucose",67)*GETPIVOTDATA("Outcome",$B$2,"Outcome","Diabetic")/GETPIVOTDATA("Outcome",$B$2),4)</f>
        <v>0.34229999999999999</v>
      </c>
      <c r="AM9" s="10">
        <f t="shared" ref="AM9" si="97">ROUND(GETPIVOTDATA("Outcome",$B$2,"Glucose",57)*GETPIVOTDATA("Outcome",$B$2,"Outcome","Diabetic")/GETPIVOTDATA("Outcome",$B$2),4)</f>
        <v>0.34229999999999999</v>
      </c>
      <c r="AN9" s="10">
        <f t="shared" ref="AN9" si="98">ROUND(GETPIVOTDATA("Outcome",$B$2,"Glucose",67)*GETPIVOTDATA("Outcome",$B$2,"Outcome","Diabetic")/GETPIVOTDATA("Outcome",$B$2),4)</f>
        <v>0.34229999999999999</v>
      </c>
      <c r="AO9" s="10">
        <f t="shared" ref="AO9" si="99">ROUND(GETPIVOTDATA("Outcome",$B$2,"Glucose",57)*GETPIVOTDATA("Outcome",$B$2,"Outcome","Diabetic")/GETPIVOTDATA("Outcome",$B$2),4)</f>
        <v>0.34229999999999999</v>
      </c>
      <c r="AP9" s="10">
        <f t="shared" ref="AP9" si="100">ROUND(GETPIVOTDATA("Outcome",$B$2,"Glucose",67)*GETPIVOTDATA("Outcome",$B$2,"Outcome","Diabetic")/GETPIVOTDATA("Outcome",$B$2),4)</f>
        <v>0.34229999999999999</v>
      </c>
      <c r="AQ9" s="10">
        <f t="shared" ref="AQ9" si="101">ROUND(GETPIVOTDATA("Outcome",$B$2,"Glucose",57)*GETPIVOTDATA("Outcome",$B$2,"Outcome","Diabetic")/GETPIVOTDATA("Outcome",$B$2),4)</f>
        <v>0.34229999999999999</v>
      </c>
      <c r="AR9" s="10">
        <f t="shared" ref="AR9" si="102">ROUND(GETPIVOTDATA("Outcome",$B$2,"Glucose",67)*GETPIVOTDATA("Outcome",$B$2,"Outcome","Diabetic")/GETPIVOTDATA("Outcome",$B$2),4)</f>
        <v>0.34229999999999999</v>
      </c>
      <c r="AS9" s="10">
        <f t="shared" ref="AS9" si="103">ROUND(GETPIVOTDATA("Outcome",$B$2,"Glucose",57)*GETPIVOTDATA("Outcome",$B$2,"Outcome","Diabetic")/GETPIVOTDATA("Outcome",$B$2),4)</f>
        <v>0.34229999999999999</v>
      </c>
      <c r="AT9" s="10">
        <f t="shared" ref="AT9" si="104">ROUND(GETPIVOTDATA("Outcome",$B$2,"Glucose",67)*GETPIVOTDATA("Outcome",$B$2,"Outcome","Diabetic")/GETPIVOTDATA("Outcome",$B$2),4)</f>
        <v>0.34229999999999999</v>
      </c>
      <c r="AU9" s="10">
        <f t="shared" ref="AU9" si="105">ROUND(GETPIVOTDATA("Outcome",$B$2,"Glucose",57)*GETPIVOTDATA("Outcome",$B$2,"Outcome","Diabetic")/GETPIVOTDATA("Outcome",$B$2),4)</f>
        <v>0.34229999999999999</v>
      </c>
      <c r="AV9" s="10">
        <f t="shared" ref="AV9" si="106">ROUND(GETPIVOTDATA("Outcome",$B$2,"Glucose",67)*GETPIVOTDATA("Outcome",$B$2,"Outcome","Diabetic")/GETPIVOTDATA("Outcome",$B$2),4)</f>
        <v>0.34229999999999999</v>
      </c>
      <c r="AW9" s="10">
        <f t="shared" ref="AW9" si="107">ROUND(GETPIVOTDATA("Outcome",$B$2,"Glucose",57)*GETPIVOTDATA("Outcome",$B$2,"Outcome","Diabetic")/GETPIVOTDATA("Outcome",$B$2),4)</f>
        <v>0.34229999999999999</v>
      </c>
      <c r="AX9" s="10">
        <f t="shared" ref="AX9" si="108">ROUND(GETPIVOTDATA("Outcome",$B$2,"Glucose",67)*GETPIVOTDATA("Outcome",$B$2,"Outcome","Diabetic")/GETPIVOTDATA("Outcome",$B$2),4)</f>
        <v>0.34229999999999999</v>
      </c>
      <c r="AY9" s="10">
        <f t="shared" ref="AY9" si="109">ROUND(GETPIVOTDATA("Outcome",$B$2,"Glucose",57)*GETPIVOTDATA("Outcome",$B$2,"Outcome","Diabetic")/GETPIVOTDATA("Outcome",$B$2),4)</f>
        <v>0.34229999999999999</v>
      </c>
      <c r="AZ9" s="10">
        <f t="shared" ref="AZ9" si="110">ROUND(GETPIVOTDATA("Outcome",$B$2,"Glucose",67)*GETPIVOTDATA("Outcome",$B$2,"Outcome","Diabetic")/GETPIVOTDATA("Outcome",$B$2),4)</f>
        <v>0.34229999999999999</v>
      </c>
      <c r="BA9" s="10">
        <f t="shared" ref="BA9" si="111">ROUND(GETPIVOTDATA("Outcome",$B$2,"Glucose",57)*GETPIVOTDATA("Outcome",$B$2,"Outcome","Diabetic")/GETPIVOTDATA("Outcome",$B$2),4)</f>
        <v>0.34229999999999999</v>
      </c>
      <c r="BB9" s="10">
        <f t="shared" ref="BB9" si="112">ROUND(GETPIVOTDATA("Outcome",$B$2,"Glucose",67)*GETPIVOTDATA("Outcome",$B$2,"Outcome","Diabetic")/GETPIVOTDATA("Outcome",$B$2),4)</f>
        <v>0.34229999999999999</v>
      </c>
      <c r="BC9" s="10">
        <f t="shared" ref="BC9" si="113">ROUND(GETPIVOTDATA("Outcome",$B$2,"Glucose",57)*GETPIVOTDATA("Outcome",$B$2,"Outcome","Diabetic")/GETPIVOTDATA("Outcome",$B$2),4)</f>
        <v>0.34229999999999999</v>
      </c>
      <c r="BD9" s="10">
        <f t="shared" ref="BD9" si="114">ROUND(GETPIVOTDATA("Outcome",$B$2,"Glucose",67)*GETPIVOTDATA("Outcome",$B$2,"Outcome","Diabetic")/GETPIVOTDATA("Outcome",$B$2),4)</f>
        <v>0.34229999999999999</v>
      </c>
      <c r="BE9" s="10">
        <f t="shared" ref="BE9" si="115">ROUND(GETPIVOTDATA("Outcome",$B$2,"Glucose",57)*GETPIVOTDATA("Outcome",$B$2,"Outcome","Diabetic")/GETPIVOTDATA("Outcome",$B$2),4)</f>
        <v>0.34229999999999999</v>
      </c>
      <c r="BF9" s="10">
        <f t="shared" ref="BF9" si="116">ROUND(GETPIVOTDATA("Outcome",$B$2,"Glucose",67)*GETPIVOTDATA("Outcome",$B$2,"Outcome","Diabetic")/GETPIVOTDATA("Outcome",$B$2),4)</f>
        <v>0.34229999999999999</v>
      </c>
      <c r="BG9" s="10">
        <f t="shared" ref="BG9" si="117">ROUND(GETPIVOTDATA("Outcome",$B$2,"Glucose",57)*GETPIVOTDATA("Outcome",$B$2,"Outcome","Diabetic")/GETPIVOTDATA("Outcome",$B$2),4)</f>
        <v>0.34229999999999999</v>
      </c>
      <c r="BH9" s="10">
        <f t="shared" ref="BH9" si="118">ROUND(GETPIVOTDATA("Outcome",$B$2,"Glucose",67)*GETPIVOTDATA("Outcome",$B$2,"Outcome","Diabetic")/GETPIVOTDATA("Outcome",$B$2),4)</f>
        <v>0.34229999999999999</v>
      </c>
      <c r="BI9" s="10">
        <f t="shared" ref="BI9" si="119">ROUND(GETPIVOTDATA("Outcome",$B$2,"Glucose",57)*GETPIVOTDATA("Outcome",$B$2,"Outcome","Diabetic")/GETPIVOTDATA("Outcome",$B$2),4)</f>
        <v>0.34229999999999999</v>
      </c>
      <c r="BJ9" s="10">
        <f t="shared" ref="BJ9" si="120">ROUND(GETPIVOTDATA("Outcome",$B$2,"Glucose",67)*GETPIVOTDATA("Outcome",$B$2,"Outcome","Diabetic")/GETPIVOTDATA("Outcome",$B$2),4)</f>
        <v>0.34229999999999999</v>
      </c>
      <c r="BK9" s="10">
        <f t="shared" ref="BK9" si="121">ROUND(GETPIVOTDATA("Outcome",$B$2,"Glucose",57)*GETPIVOTDATA("Outcome",$B$2,"Outcome","Diabetic")/GETPIVOTDATA("Outcome",$B$2),4)</f>
        <v>0.34229999999999999</v>
      </c>
      <c r="BL9" s="10">
        <f t="shared" ref="BL9" si="122">ROUND(GETPIVOTDATA("Outcome",$B$2,"Glucose",67)*GETPIVOTDATA("Outcome",$B$2,"Outcome","Diabetic")/GETPIVOTDATA("Outcome",$B$2),4)</f>
        <v>0.34229999999999999</v>
      </c>
      <c r="BM9" s="10">
        <f t="shared" ref="BM9" si="123">ROUND(GETPIVOTDATA("Outcome",$B$2,"Glucose",57)*GETPIVOTDATA("Outcome",$B$2,"Outcome","Diabetic")/GETPIVOTDATA("Outcome",$B$2),4)</f>
        <v>0.34229999999999999</v>
      </c>
      <c r="BN9" s="10">
        <f t="shared" ref="BN9" si="124">ROUND(GETPIVOTDATA("Outcome",$B$2,"Glucose",67)*GETPIVOTDATA("Outcome",$B$2,"Outcome","Diabetic")/GETPIVOTDATA("Outcome",$B$2),4)</f>
        <v>0.34229999999999999</v>
      </c>
      <c r="BO9" s="10">
        <f t="shared" ref="BO9" si="125">ROUND(GETPIVOTDATA("Outcome",$B$2,"Glucose",57)*GETPIVOTDATA("Outcome",$B$2,"Outcome","Diabetic")/GETPIVOTDATA("Outcome",$B$2),4)</f>
        <v>0.34229999999999999</v>
      </c>
    </row>
    <row r="14" spans="1:67" x14ac:dyDescent="0.3">
      <c r="A14" s="13" t="s">
        <v>1</v>
      </c>
      <c r="B14" s="13" t="s">
        <v>8</v>
      </c>
      <c r="E14" s="13" t="s">
        <v>24</v>
      </c>
      <c r="F14" s="13" t="s">
        <v>25</v>
      </c>
      <c r="G14" s="13" t="s">
        <v>18</v>
      </c>
    </row>
    <row r="15" spans="1:67" x14ac:dyDescent="0.3">
      <c r="A15" s="10">
        <v>137</v>
      </c>
      <c r="B15" s="10">
        <v>1</v>
      </c>
      <c r="E15" s="14">
        <v>1</v>
      </c>
      <c r="F15" s="10">
        <f>ROUND(GETPIVOTDATA("Outcome",$B$2,"Glucose",57)*GETPIVOTDATA("Outcome",$B$2,"Outcome","Non-Diabetic")/GETPIVOTDATA("Outcome",$B$2),4)</f>
        <v>0.65769999999999995</v>
      </c>
      <c r="G15" s="10">
        <f>(E15-F15)^2/F15</f>
        <v>0.17815005321575192</v>
      </c>
    </row>
    <row r="16" spans="1:67" x14ac:dyDescent="0.3">
      <c r="A16" s="10">
        <v>118</v>
      </c>
      <c r="B16" s="10">
        <v>1</v>
      </c>
      <c r="E16" s="14">
        <v>1</v>
      </c>
      <c r="F16" s="10">
        <f>ROUND(GETPIVOTDATA("Outcome",$B$2,"Glucose",67)*GETPIVOTDATA("Outcome",$B$2,"Outcome","Non-Diabetic")/GETPIVOTDATA("Outcome",$B$2),4)</f>
        <v>0.65769999999999995</v>
      </c>
      <c r="G16" s="10">
        <f>(E16-F16)^2/F16</f>
        <v>0.17815005321575192</v>
      </c>
    </row>
    <row r="17" spans="1:7" x14ac:dyDescent="0.3">
      <c r="A17" s="10">
        <v>180</v>
      </c>
      <c r="B17" s="10">
        <v>1</v>
      </c>
      <c r="E17" s="14">
        <v>1</v>
      </c>
      <c r="F17" s="10">
        <f>ROUND(GETPIVOTDATA("Outcome",$B$2,"Glucose",57)*GETPIVOTDATA("Outcome",$B$2,"Outcome","Non-Diabetic")/GETPIVOTDATA("Outcome",$B$2),4)</f>
        <v>0.65769999999999995</v>
      </c>
      <c r="G17" s="10">
        <f t="shared" ref="G17:G78" si="126">(E17-F17)^2/F17</f>
        <v>0.17815005321575192</v>
      </c>
    </row>
    <row r="18" spans="1:7" x14ac:dyDescent="0.3">
      <c r="A18" s="10">
        <v>100</v>
      </c>
      <c r="B18" s="10">
        <v>0</v>
      </c>
      <c r="E18" s="14">
        <v>1</v>
      </c>
      <c r="F18" s="10">
        <f>ROUND(GETPIVOTDATA("Outcome",$B$2,"Glucose",67)*GETPIVOTDATA("Outcome",$B$2,"Outcome","Non-Diabetic")/GETPIVOTDATA("Outcome",$B$2),4)</f>
        <v>0.65769999999999995</v>
      </c>
      <c r="G18" s="10">
        <f t="shared" si="126"/>
        <v>0.17815005321575192</v>
      </c>
    </row>
    <row r="19" spans="1:7" x14ac:dyDescent="0.3">
      <c r="A19" s="10">
        <v>146</v>
      </c>
      <c r="B19" s="10">
        <v>0</v>
      </c>
      <c r="E19" s="14">
        <v>1</v>
      </c>
      <c r="F19" s="10">
        <f>ROUND(GETPIVOTDATA("Outcome",$B$2,"Glucose",57)*GETPIVOTDATA("Outcome",$B$2,"Outcome","Non-Diabetic")/GETPIVOTDATA("Outcome",$B$2),4)</f>
        <v>0.65769999999999995</v>
      </c>
      <c r="G19" s="10">
        <f t="shared" si="126"/>
        <v>0.17815005321575192</v>
      </c>
    </row>
    <row r="20" spans="1:7" x14ac:dyDescent="0.3">
      <c r="A20" s="10">
        <v>105</v>
      </c>
      <c r="B20" s="10">
        <v>0</v>
      </c>
      <c r="E20" s="14">
        <v>2</v>
      </c>
      <c r="F20" s="10">
        <f>ROUND(GETPIVOTDATA("Outcome",$B$2,"Glucose",67)*GETPIVOTDATA("Outcome",$B$2,"Outcome","Non-Diabetic")/GETPIVOTDATA("Outcome",$B$2),4)</f>
        <v>0.65769999999999995</v>
      </c>
      <c r="G20" s="10">
        <f t="shared" si="126"/>
        <v>2.7395002128630082</v>
      </c>
    </row>
    <row r="21" spans="1:7" x14ac:dyDescent="0.3">
      <c r="A21" s="10">
        <v>109</v>
      </c>
      <c r="B21" s="10">
        <v>1</v>
      </c>
      <c r="E21" s="14">
        <v>1</v>
      </c>
      <c r="F21" s="10">
        <f>ROUND(GETPIVOTDATA("Outcome",$B$2,"Glucose",57)*GETPIVOTDATA("Outcome",$B$2,"Outcome","Non-Diabetic")/GETPIVOTDATA("Outcome",$B$2),4)</f>
        <v>0.65769999999999995</v>
      </c>
      <c r="G21" s="10">
        <f t="shared" si="126"/>
        <v>0.17815005321575192</v>
      </c>
    </row>
    <row r="22" spans="1:7" x14ac:dyDescent="0.3">
      <c r="A22" s="10">
        <v>131</v>
      </c>
      <c r="B22" s="10">
        <v>1</v>
      </c>
      <c r="E22" s="14">
        <v>2</v>
      </c>
      <c r="F22" s="10">
        <f>ROUND(GETPIVOTDATA("Outcome",$B$2,"Glucose",67)*GETPIVOTDATA("Outcome",$B$2,"Outcome","Non-Diabetic")/GETPIVOTDATA("Outcome",$B$2),4)</f>
        <v>0.65769999999999995</v>
      </c>
      <c r="G22" s="10">
        <f t="shared" si="126"/>
        <v>2.7395002128630082</v>
      </c>
    </row>
    <row r="23" spans="1:7" x14ac:dyDescent="0.3">
      <c r="A23" s="10">
        <v>101</v>
      </c>
      <c r="B23" s="10">
        <v>0</v>
      </c>
      <c r="E23" s="14">
        <v>3</v>
      </c>
      <c r="F23" s="10">
        <f>ROUND(GETPIVOTDATA("Outcome",$B$2,"Glucose",57)*GETPIVOTDATA("Outcome",$B$2,"Outcome","Non-Diabetic")/GETPIVOTDATA("Outcome",$B$2),4)</f>
        <v>0.65769999999999995</v>
      </c>
      <c r="G23" s="10">
        <f t="shared" si="126"/>
        <v>8.3417504789417656</v>
      </c>
    </row>
    <row r="24" spans="1:7" x14ac:dyDescent="0.3">
      <c r="A24" s="10">
        <v>125</v>
      </c>
      <c r="B24" s="10">
        <v>0</v>
      </c>
      <c r="E24" s="14">
        <v>2</v>
      </c>
      <c r="F24" s="10">
        <f>ROUND(GETPIVOTDATA("Outcome",$B$2,"Glucose",67)*GETPIVOTDATA("Outcome",$B$2,"Outcome","Non-Diabetic")/GETPIVOTDATA("Outcome",$B$2),4)</f>
        <v>0.65769999999999995</v>
      </c>
      <c r="G24" s="10">
        <f t="shared" si="126"/>
        <v>2.7395002128630082</v>
      </c>
    </row>
    <row r="25" spans="1:7" x14ac:dyDescent="0.3">
      <c r="A25" s="10">
        <v>95</v>
      </c>
      <c r="B25" s="10">
        <v>1</v>
      </c>
      <c r="E25" s="14">
        <v>2</v>
      </c>
      <c r="F25" s="10">
        <f>ROUND(GETPIVOTDATA("Outcome",$B$2,"Glucose",57)*GETPIVOTDATA("Outcome",$B$2,"Outcome","Non-Diabetic")/GETPIVOTDATA("Outcome",$B$2),4)</f>
        <v>0.65769999999999995</v>
      </c>
      <c r="G25" s="10">
        <f t="shared" si="126"/>
        <v>2.7395002128630082</v>
      </c>
    </row>
    <row r="26" spans="1:7" x14ac:dyDescent="0.3">
      <c r="A26" s="10">
        <v>162</v>
      </c>
      <c r="B26" s="10">
        <v>1</v>
      </c>
      <c r="E26" s="14">
        <v>1</v>
      </c>
      <c r="F26" s="10">
        <f>ROUND(GETPIVOTDATA("Outcome",$B$2,"Glucose",67)*GETPIVOTDATA("Outcome",$B$2,"Outcome","Non-Diabetic")/GETPIVOTDATA("Outcome",$B$2),4)</f>
        <v>0.65769999999999995</v>
      </c>
      <c r="G26" s="10">
        <f t="shared" si="126"/>
        <v>0.17815005321575192</v>
      </c>
    </row>
    <row r="27" spans="1:7" x14ac:dyDescent="0.3">
      <c r="A27" s="10">
        <v>113</v>
      </c>
      <c r="B27" s="10">
        <v>1</v>
      </c>
      <c r="E27" s="14">
        <v>1</v>
      </c>
      <c r="F27" s="10">
        <f>ROUND(GETPIVOTDATA("Outcome",$B$2,"Glucose",57)*GETPIVOTDATA("Outcome",$B$2,"Outcome","Non-Diabetic")/GETPIVOTDATA("Outcome",$B$2),4)</f>
        <v>0.65769999999999995</v>
      </c>
      <c r="G27" s="10">
        <f t="shared" si="126"/>
        <v>0.17815005321575192</v>
      </c>
    </row>
    <row r="28" spans="1:7" x14ac:dyDescent="0.3">
      <c r="A28" s="10">
        <v>105</v>
      </c>
      <c r="B28" s="10">
        <v>1</v>
      </c>
      <c r="E28" s="14">
        <v>1</v>
      </c>
      <c r="F28" s="10">
        <f>ROUND(GETPIVOTDATA("Outcome",$B$2,"Glucose",67)*GETPIVOTDATA("Outcome",$B$2,"Outcome","Non-Diabetic")/GETPIVOTDATA("Outcome",$B$2),4)</f>
        <v>0.65769999999999995</v>
      </c>
      <c r="G28" s="10">
        <f t="shared" si="126"/>
        <v>0.17815005321575192</v>
      </c>
    </row>
    <row r="29" spans="1:7" x14ac:dyDescent="0.3">
      <c r="A29" s="10">
        <v>100</v>
      </c>
      <c r="B29" s="10">
        <v>0</v>
      </c>
      <c r="E29" s="14">
        <v>2</v>
      </c>
      <c r="F29" s="10">
        <f>ROUND(GETPIVOTDATA("Outcome",$B$2,"Glucose",57)*GETPIVOTDATA("Outcome",$B$2,"Outcome","Non-Diabetic")/GETPIVOTDATA("Outcome",$B$2),4)</f>
        <v>0.65769999999999995</v>
      </c>
      <c r="G29" s="10">
        <f t="shared" si="126"/>
        <v>2.7395002128630082</v>
      </c>
    </row>
    <row r="30" spans="1:7" x14ac:dyDescent="0.3">
      <c r="A30" s="10">
        <v>93</v>
      </c>
      <c r="B30" s="10">
        <v>0</v>
      </c>
      <c r="E30" s="14">
        <v>4</v>
      </c>
      <c r="F30" s="10">
        <f>ROUND(GETPIVOTDATA("Outcome",$B$2,"Glucose",67)*GETPIVOTDATA("Outcome",$B$2,"Outcome","Non-Diabetic")/GETPIVOTDATA("Outcome",$B$2),4)</f>
        <v>0.65769999999999995</v>
      </c>
      <c r="G30" s="10">
        <f t="shared" si="126"/>
        <v>16.984900851452029</v>
      </c>
    </row>
    <row r="31" spans="1:7" x14ac:dyDescent="0.3">
      <c r="A31" s="10">
        <v>129</v>
      </c>
      <c r="B31" s="10">
        <v>0</v>
      </c>
      <c r="E31" s="14">
        <v>5</v>
      </c>
      <c r="F31" s="10">
        <f>ROUND(GETPIVOTDATA("Outcome",$B$2,"Glucose",57)*GETPIVOTDATA("Outcome",$B$2,"Outcome","Non-Diabetic")/GETPIVOTDATA("Outcome",$B$2),4)</f>
        <v>0.65769999999999995</v>
      </c>
      <c r="G31" s="10">
        <f t="shared" si="126"/>
        <v>28.668951330393796</v>
      </c>
    </row>
    <row r="32" spans="1:7" x14ac:dyDescent="0.3">
      <c r="A32" s="10">
        <v>102</v>
      </c>
      <c r="B32" s="10">
        <v>0</v>
      </c>
      <c r="E32" s="14">
        <v>2</v>
      </c>
      <c r="F32" s="10">
        <f>ROUND(GETPIVOTDATA("Outcome",$B$2,"Glucose",67)*GETPIVOTDATA("Outcome",$B$2,"Outcome","Non-Diabetic")/GETPIVOTDATA("Outcome",$B$2),4)</f>
        <v>0.65769999999999995</v>
      </c>
      <c r="G32" s="10">
        <f t="shared" si="126"/>
        <v>2.7395002128630082</v>
      </c>
    </row>
    <row r="33" spans="1:7" x14ac:dyDescent="0.3">
      <c r="A33" s="10">
        <v>114</v>
      </c>
      <c r="B33" s="10">
        <v>0</v>
      </c>
      <c r="E33" s="14">
        <v>3</v>
      </c>
      <c r="F33" s="10">
        <f>ROUND(GETPIVOTDATA("Outcome",$B$2,"Glucose",57)*GETPIVOTDATA("Outcome",$B$2,"Outcome","Non-Diabetic")/GETPIVOTDATA("Outcome",$B$2),4)</f>
        <v>0.65769999999999995</v>
      </c>
      <c r="G33" s="10">
        <f t="shared" si="126"/>
        <v>8.3417504789417656</v>
      </c>
    </row>
    <row r="34" spans="1:7" x14ac:dyDescent="0.3">
      <c r="A34" s="10">
        <v>131</v>
      </c>
      <c r="B34" s="10">
        <v>1</v>
      </c>
      <c r="E34" s="14">
        <v>1</v>
      </c>
      <c r="F34" s="10">
        <f>ROUND(GETPIVOTDATA("Outcome",$B$2,"Glucose",67)*GETPIVOTDATA("Outcome",$B$2,"Outcome","Non-Diabetic")/GETPIVOTDATA("Outcome",$B$2),4)</f>
        <v>0.65769999999999995</v>
      </c>
      <c r="G34" s="10">
        <f t="shared" si="126"/>
        <v>0.17815005321575192</v>
      </c>
    </row>
    <row r="35" spans="1:7" x14ac:dyDescent="0.3">
      <c r="A35" s="10">
        <v>129</v>
      </c>
      <c r="B35" s="10">
        <v>1</v>
      </c>
      <c r="E35" s="14">
        <v>2</v>
      </c>
      <c r="F35" s="10">
        <f>ROUND(GETPIVOTDATA("Outcome",$B$2,"Glucose",57)*GETPIVOTDATA("Outcome",$B$2,"Outcome","Non-Diabetic")/GETPIVOTDATA("Outcome",$B$2),4)</f>
        <v>0.65769999999999995</v>
      </c>
      <c r="G35" s="10">
        <f t="shared" si="126"/>
        <v>2.7395002128630082</v>
      </c>
    </row>
    <row r="36" spans="1:7" x14ac:dyDescent="0.3">
      <c r="A36" s="10">
        <v>119</v>
      </c>
      <c r="B36" s="10">
        <v>0</v>
      </c>
      <c r="E36" s="14">
        <v>1</v>
      </c>
      <c r="F36" s="10">
        <f>ROUND(GETPIVOTDATA("Outcome",$B$2,"Glucose",67)*GETPIVOTDATA("Outcome",$B$2,"Outcome","Non-Diabetic")/GETPIVOTDATA("Outcome",$B$2),4)</f>
        <v>0.65769999999999995</v>
      </c>
      <c r="G36" s="10">
        <f t="shared" si="126"/>
        <v>0.17815005321575192</v>
      </c>
    </row>
    <row r="37" spans="1:7" x14ac:dyDescent="0.3">
      <c r="A37" s="10">
        <v>113</v>
      </c>
      <c r="B37" s="10">
        <v>0</v>
      </c>
      <c r="E37" s="14">
        <v>0</v>
      </c>
      <c r="F37" s="10">
        <f>ROUND(GETPIVOTDATA("Outcome",$B$2,"Glucose",57)*GETPIVOTDATA("Outcome",$B$2,"Outcome","Non-Diabetic")/GETPIVOTDATA("Outcome",$B$2),4)</f>
        <v>0.65769999999999995</v>
      </c>
      <c r="G37" s="10">
        <f t="shared" si="126"/>
        <v>0.65769999999999995</v>
      </c>
    </row>
    <row r="38" spans="1:7" x14ac:dyDescent="0.3">
      <c r="A38" s="10">
        <v>108</v>
      </c>
      <c r="B38" s="10">
        <v>0</v>
      </c>
      <c r="E38" s="14">
        <v>1</v>
      </c>
      <c r="F38" s="10">
        <f>ROUND(GETPIVOTDATA("Outcome",$B$2,"Glucose",67)*GETPIVOTDATA("Outcome",$B$2,"Outcome","Non-Diabetic")/GETPIVOTDATA("Outcome",$B$2),4)</f>
        <v>0.65769999999999995</v>
      </c>
      <c r="G38" s="10">
        <f t="shared" si="126"/>
        <v>0.17815005321575192</v>
      </c>
    </row>
    <row r="39" spans="1:7" x14ac:dyDescent="0.3">
      <c r="A39" s="10">
        <v>147</v>
      </c>
      <c r="B39" s="10">
        <v>0</v>
      </c>
      <c r="E39" s="14">
        <v>1</v>
      </c>
      <c r="F39" s="10">
        <f>ROUND(GETPIVOTDATA("Outcome",$B$2,"Glucose",57)*GETPIVOTDATA("Outcome",$B$2,"Outcome","Non-Diabetic")/GETPIVOTDATA("Outcome",$B$2),4)</f>
        <v>0.65769999999999995</v>
      </c>
      <c r="G39" s="10">
        <f t="shared" si="126"/>
        <v>0.17815005321575192</v>
      </c>
    </row>
    <row r="40" spans="1:7" x14ac:dyDescent="0.3">
      <c r="A40" s="10">
        <v>140</v>
      </c>
      <c r="B40" s="10">
        <v>1</v>
      </c>
      <c r="E40" s="14">
        <v>1</v>
      </c>
      <c r="F40" s="10">
        <f>ROUND(GETPIVOTDATA("Outcome",$B$2,"Glucose",67)*GETPIVOTDATA("Outcome",$B$2,"Outcome","Non-Diabetic")/GETPIVOTDATA("Outcome",$B$2),4)</f>
        <v>0.65769999999999995</v>
      </c>
      <c r="G40" s="10">
        <f t="shared" si="126"/>
        <v>0.17815005321575192</v>
      </c>
    </row>
    <row r="41" spans="1:7" x14ac:dyDescent="0.3">
      <c r="A41" s="10">
        <v>177</v>
      </c>
      <c r="B41" s="10">
        <v>1</v>
      </c>
      <c r="E41" s="14">
        <v>3</v>
      </c>
      <c r="F41" s="10">
        <f>ROUND(GETPIVOTDATA("Outcome",$B$2,"Glucose",57)*GETPIVOTDATA("Outcome",$B$2,"Outcome","Non-Diabetic")/GETPIVOTDATA("Outcome",$B$2),4)</f>
        <v>0.65769999999999995</v>
      </c>
      <c r="G41" s="10">
        <f t="shared" si="126"/>
        <v>8.3417504789417656</v>
      </c>
    </row>
    <row r="42" spans="1:7" x14ac:dyDescent="0.3">
      <c r="A42" s="10">
        <v>101</v>
      </c>
      <c r="B42" s="10">
        <v>0</v>
      </c>
      <c r="E42" s="14">
        <v>1</v>
      </c>
      <c r="F42" s="10">
        <f>ROUND(GETPIVOTDATA("Outcome",$B$2,"Glucose",67)*GETPIVOTDATA("Outcome",$B$2,"Outcome","Non-Diabetic")/GETPIVOTDATA("Outcome",$B$2),4)</f>
        <v>0.65769999999999995</v>
      </c>
      <c r="G42" s="10">
        <f t="shared" si="126"/>
        <v>0.17815005321575192</v>
      </c>
    </row>
    <row r="43" spans="1:7" x14ac:dyDescent="0.3">
      <c r="A43" s="10">
        <v>117</v>
      </c>
      <c r="B43" s="10">
        <v>0</v>
      </c>
      <c r="E43" s="14">
        <v>2</v>
      </c>
      <c r="F43" s="10">
        <f>ROUND(GETPIVOTDATA("Outcome",$B$2,"Glucose",57)*GETPIVOTDATA("Outcome",$B$2,"Outcome","Non-Diabetic")/GETPIVOTDATA("Outcome",$B$2),4)</f>
        <v>0.65769999999999995</v>
      </c>
      <c r="G43" s="10">
        <f t="shared" si="126"/>
        <v>2.7395002128630082</v>
      </c>
    </row>
    <row r="44" spans="1:7" x14ac:dyDescent="0.3">
      <c r="A44" s="10">
        <v>179</v>
      </c>
      <c r="B44" s="10">
        <v>1</v>
      </c>
      <c r="E44" s="14">
        <v>1</v>
      </c>
      <c r="F44" s="10">
        <f>ROUND(GETPIVOTDATA("Outcome",$B$2,"Glucose",67)*GETPIVOTDATA("Outcome",$B$2,"Outcome","Non-Diabetic")/GETPIVOTDATA("Outcome",$B$2),4)</f>
        <v>0.65769999999999995</v>
      </c>
      <c r="G44" s="10">
        <f t="shared" si="126"/>
        <v>0.17815005321575192</v>
      </c>
    </row>
    <row r="45" spans="1:7" x14ac:dyDescent="0.3">
      <c r="A45" s="10">
        <v>104</v>
      </c>
      <c r="B45" s="10">
        <v>0</v>
      </c>
      <c r="E45" s="14">
        <v>0</v>
      </c>
      <c r="F45" s="10">
        <f>ROUND(GETPIVOTDATA("Outcome",$B$2,"Glucose",57)*GETPIVOTDATA("Outcome",$B$2,"Outcome","Non-Diabetic")/GETPIVOTDATA("Outcome",$B$2),4)</f>
        <v>0.65769999999999995</v>
      </c>
      <c r="G45" s="10">
        <f t="shared" si="126"/>
        <v>0.65769999999999995</v>
      </c>
    </row>
    <row r="46" spans="1:7" x14ac:dyDescent="0.3">
      <c r="A46" s="10">
        <v>165</v>
      </c>
      <c r="B46" s="10">
        <v>0</v>
      </c>
      <c r="E46" s="14">
        <v>1</v>
      </c>
      <c r="F46" s="10">
        <f>ROUND(GETPIVOTDATA("Outcome",$B$2,"Glucose",67)*GETPIVOTDATA("Outcome",$B$2,"Outcome","Non-Diabetic")/GETPIVOTDATA("Outcome",$B$2),4)</f>
        <v>0.65769999999999995</v>
      </c>
      <c r="G46" s="10">
        <f t="shared" si="126"/>
        <v>0.17815005321575192</v>
      </c>
    </row>
    <row r="47" spans="1:7" x14ac:dyDescent="0.3">
      <c r="A47" s="10">
        <v>86</v>
      </c>
      <c r="B47" s="10">
        <v>0</v>
      </c>
      <c r="E47" s="14">
        <v>1</v>
      </c>
      <c r="F47" s="10">
        <f>ROUND(GETPIVOTDATA("Outcome",$B$2,"Glucose",57)*GETPIVOTDATA("Outcome",$B$2,"Outcome","Non-Diabetic")/GETPIVOTDATA("Outcome",$B$2),4)</f>
        <v>0.65769999999999995</v>
      </c>
      <c r="G47" s="10">
        <f t="shared" si="126"/>
        <v>0.17815005321575192</v>
      </c>
    </row>
    <row r="48" spans="1:7" x14ac:dyDescent="0.3">
      <c r="A48" s="10">
        <v>138</v>
      </c>
      <c r="B48" s="10">
        <v>1</v>
      </c>
      <c r="E48" s="14">
        <v>2</v>
      </c>
      <c r="F48" s="10">
        <f>ROUND(GETPIVOTDATA("Outcome",$B$2,"Glucose",67)*GETPIVOTDATA("Outcome",$B$2,"Outcome","Non-Diabetic")/GETPIVOTDATA("Outcome",$B$2),4)</f>
        <v>0.65769999999999995</v>
      </c>
      <c r="G48" s="10">
        <f t="shared" si="126"/>
        <v>2.7395002128630082</v>
      </c>
    </row>
    <row r="49" spans="1:7" x14ac:dyDescent="0.3">
      <c r="A49" s="10">
        <v>102</v>
      </c>
      <c r="B49" s="10">
        <v>0</v>
      </c>
      <c r="E49" s="14">
        <v>2</v>
      </c>
      <c r="F49" s="10">
        <f>ROUND(GETPIVOTDATA("Outcome",$B$2,"Glucose",57)*GETPIVOTDATA("Outcome",$B$2,"Outcome","Non-Diabetic")/GETPIVOTDATA("Outcome",$B$2),4)</f>
        <v>0.65769999999999995</v>
      </c>
      <c r="G49" s="10">
        <f t="shared" si="126"/>
        <v>2.7395002128630082</v>
      </c>
    </row>
    <row r="50" spans="1:7" x14ac:dyDescent="0.3">
      <c r="A50" s="10">
        <v>104</v>
      </c>
      <c r="B50" s="10">
        <v>0</v>
      </c>
      <c r="E50" s="14">
        <v>1</v>
      </c>
      <c r="F50" s="10">
        <f>ROUND(GETPIVOTDATA("Outcome",$B$2,"Glucose",67)*GETPIVOTDATA("Outcome",$B$2,"Outcome","Non-Diabetic")/GETPIVOTDATA("Outcome",$B$2),4)</f>
        <v>0.65769999999999995</v>
      </c>
      <c r="G50" s="10">
        <f t="shared" si="126"/>
        <v>0.17815005321575192</v>
      </c>
    </row>
    <row r="51" spans="1:7" x14ac:dyDescent="0.3">
      <c r="A51" s="10">
        <v>146</v>
      </c>
      <c r="B51" s="10">
        <v>1</v>
      </c>
      <c r="E51" s="14">
        <v>0</v>
      </c>
      <c r="F51" s="10">
        <f>ROUND(GETPIVOTDATA("Outcome",$B$2,"Glucose",57)*GETPIVOTDATA("Outcome",$B$2,"Outcome","Non-Diabetic")/GETPIVOTDATA("Outcome",$B$2),4)</f>
        <v>0.65769999999999995</v>
      </c>
      <c r="G51" s="10">
        <f t="shared" si="126"/>
        <v>0.65769999999999995</v>
      </c>
    </row>
    <row r="52" spans="1:7" x14ac:dyDescent="0.3">
      <c r="A52" s="10">
        <v>78</v>
      </c>
      <c r="B52" s="10">
        <v>0</v>
      </c>
      <c r="E52" s="14">
        <v>1</v>
      </c>
      <c r="F52" s="10">
        <f>ROUND(GETPIVOTDATA("Outcome",$B$2,"Glucose",67)*GETPIVOTDATA("Outcome",$B$2,"Outcome","Non-Diabetic")/GETPIVOTDATA("Outcome",$B$2),4)</f>
        <v>0.65769999999999995</v>
      </c>
      <c r="G52" s="10">
        <f t="shared" si="126"/>
        <v>0.17815005321575192</v>
      </c>
    </row>
    <row r="53" spans="1:7" x14ac:dyDescent="0.3">
      <c r="A53" s="10">
        <v>107</v>
      </c>
      <c r="B53" s="10">
        <v>1</v>
      </c>
      <c r="E53" s="14">
        <v>0</v>
      </c>
      <c r="F53" s="10">
        <f>ROUND(GETPIVOTDATA("Outcome",$B$2,"Glucose",57)*GETPIVOTDATA("Outcome",$B$2,"Outcome","Non-Diabetic")/GETPIVOTDATA("Outcome",$B$2),4)</f>
        <v>0.65769999999999995</v>
      </c>
      <c r="G53" s="10">
        <f t="shared" si="126"/>
        <v>0.65769999999999995</v>
      </c>
    </row>
    <row r="54" spans="1:7" x14ac:dyDescent="0.3">
      <c r="A54" s="10">
        <v>161</v>
      </c>
      <c r="B54" s="10">
        <v>0</v>
      </c>
      <c r="E54" s="14">
        <v>1</v>
      </c>
      <c r="F54" s="10">
        <f>ROUND(GETPIVOTDATA("Outcome",$B$2,"Glucose",67)*GETPIVOTDATA("Outcome",$B$2,"Outcome","Non-Diabetic")/GETPIVOTDATA("Outcome",$B$2),4)</f>
        <v>0.65769999999999995</v>
      </c>
      <c r="G54" s="10">
        <f t="shared" si="126"/>
        <v>0.17815005321575192</v>
      </c>
    </row>
    <row r="55" spans="1:7" x14ac:dyDescent="0.3">
      <c r="A55" s="10">
        <v>126</v>
      </c>
      <c r="B55" s="10">
        <v>0</v>
      </c>
      <c r="E55" s="14">
        <v>1</v>
      </c>
      <c r="F55" s="10">
        <f>ROUND(GETPIVOTDATA("Outcome",$B$2,"Glucose",57)*GETPIVOTDATA("Outcome",$B$2,"Outcome","Non-Diabetic")/GETPIVOTDATA("Outcome",$B$2),4)</f>
        <v>0.65769999999999995</v>
      </c>
      <c r="G55" s="10">
        <f t="shared" si="126"/>
        <v>0.17815005321575192</v>
      </c>
    </row>
    <row r="56" spans="1:7" x14ac:dyDescent="0.3">
      <c r="A56" s="10">
        <v>167</v>
      </c>
      <c r="B56" s="10">
        <v>1</v>
      </c>
      <c r="E56" s="14">
        <v>1</v>
      </c>
      <c r="F56" s="10">
        <f>ROUND(GETPIVOTDATA("Outcome",$B$2,"Glucose",67)*GETPIVOTDATA("Outcome",$B$2,"Outcome","Non-Diabetic")/GETPIVOTDATA("Outcome",$B$2),4)</f>
        <v>0.65769999999999995</v>
      </c>
      <c r="G56" s="10">
        <f t="shared" si="126"/>
        <v>0.17815005321575192</v>
      </c>
    </row>
    <row r="57" spans="1:7" x14ac:dyDescent="0.3">
      <c r="A57" s="10">
        <v>137</v>
      </c>
      <c r="B57" s="10">
        <v>0</v>
      </c>
      <c r="E57" s="14">
        <v>3</v>
      </c>
      <c r="F57" s="10">
        <f>ROUND(GETPIVOTDATA("Outcome",$B$2,"Glucose",57)*GETPIVOTDATA("Outcome",$B$2,"Outcome","Non-Diabetic")/GETPIVOTDATA("Outcome",$B$2),4)</f>
        <v>0.65769999999999995</v>
      </c>
      <c r="G57" s="10">
        <f t="shared" si="126"/>
        <v>8.3417504789417656</v>
      </c>
    </row>
    <row r="58" spans="1:7" x14ac:dyDescent="0.3">
      <c r="A58" s="10">
        <v>128</v>
      </c>
      <c r="B58" s="10">
        <v>1</v>
      </c>
      <c r="E58" s="14">
        <v>0</v>
      </c>
      <c r="F58" s="10">
        <f>ROUND(GETPIVOTDATA("Outcome",$B$2,"Glucose",67)*GETPIVOTDATA("Outcome",$B$2,"Outcome","Non-Diabetic")/GETPIVOTDATA("Outcome",$B$2),4)</f>
        <v>0.65769999999999995</v>
      </c>
      <c r="G58" s="10">
        <f t="shared" si="126"/>
        <v>0.65769999999999995</v>
      </c>
    </row>
    <row r="59" spans="1:7" x14ac:dyDescent="0.3">
      <c r="A59" s="10">
        <v>106</v>
      </c>
      <c r="B59" s="10">
        <v>0</v>
      </c>
      <c r="E59" s="14">
        <v>1</v>
      </c>
      <c r="F59" s="10">
        <f>ROUND(GETPIVOTDATA("Outcome",$B$2,"Glucose",57)*GETPIVOTDATA("Outcome",$B$2,"Outcome","Non-Diabetic")/GETPIVOTDATA("Outcome",$B$2),4)</f>
        <v>0.65769999999999995</v>
      </c>
      <c r="G59" s="10">
        <f t="shared" si="126"/>
        <v>0.17815005321575192</v>
      </c>
    </row>
    <row r="60" spans="1:7" x14ac:dyDescent="0.3">
      <c r="A60" s="10">
        <v>124</v>
      </c>
      <c r="B60" s="10">
        <v>1</v>
      </c>
      <c r="E60" s="14">
        <v>0</v>
      </c>
      <c r="F60" s="10">
        <f>ROUND(GETPIVOTDATA("Outcome",$B$2,"Glucose",67)*GETPIVOTDATA("Outcome",$B$2,"Outcome","Non-Diabetic")/GETPIVOTDATA("Outcome",$B$2),4)</f>
        <v>0.65769999999999995</v>
      </c>
      <c r="G60" s="10">
        <f t="shared" si="126"/>
        <v>0.65769999999999995</v>
      </c>
    </row>
    <row r="61" spans="1:7" x14ac:dyDescent="0.3">
      <c r="A61" s="10">
        <v>165</v>
      </c>
      <c r="B61" s="10">
        <v>0</v>
      </c>
      <c r="E61" s="14">
        <v>1</v>
      </c>
      <c r="F61" s="10">
        <f>ROUND(GETPIVOTDATA("Outcome",$B$2,"Glucose",57)*GETPIVOTDATA("Outcome",$B$2,"Outcome","Non-Diabetic")/GETPIVOTDATA("Outcome",$B$2),4)</f>
        <v>0.65769999999999995</v>
      </c>
      <c r="G61" s="10">
        <f t="shared" si="126"/>
        <v>0.17815005321575192</v>
      </c>
    </row>
    <row r="62" spans="1:7" x14ac:dyDescent="0.3">
      <c r="A62" s="10">
        <v>117</v>
      </c>
      <c r="B62" s="10">
        <v>0</v>
      </c>
      <c r="E62" s="14">
        <v>0</v>
      </c>
      <c r="F62" s="10">
        <f>ROUND(GETPIVOTDATA("Outcome",$B$2,"Glucose",67)*GETPIVOTDATA("Outcome",$B$2,"Outcome","Non-Diabetic")/GETPIVOTDATA("Outcome",$B$2),4)</f>
        <v>0.65769999999999995</v>
      </c>
      <c r="G62" s="10">
        <f t="shared" si="126"/>
        <v>0.65769999999999995</v>
      </c>
    </row>
    <row r="63" spans="1:7" x14ac:dyDescent="0.3">
      <c r="A63" s="10">
        <v>101</v>
      </c>
      <c r="B63" s="10">
        <v>0</v>
      </c>
      <c r="E63" s="14">
        <v>1</v>
      </c>
      <c r="F63" s="10">
        <f>ROUND(GETPIVOTDATA("Outcome",$B$2,"Glucose",57)*GETPIVOTDATA("Outcome",$B$2,"Outcome","Non-Diabetic")/GETPIVOTDATA("Outcome",$B$2),4)</f>
        <v>0.65769999999999995</v>
      </c>
      <c r="G63" s="10">
        <f t="shared" si="126"/>
        <v>0.17815005321575192</v>
      </c>
    </row>
    <row r="64" spans="1:7" x14ac:dyDescent="0.3">
      <c r="A64" s="10">
        <v>118</v>
      </c>
      <c r="B64" s="10">
        <v>0</v>
      </c>
      <c r="E64" s="14">
        <v>1</v>
      </c>
      <c r="F64" s="10">
        <f>ROUND(GETPIVOTDATA("Outcome",$B$2,"Glucose",67)*GETPIVOTDATA("Outcome",$B$2,"Outcome","Non-Diabetic")/GETPIVOTDATA("Outcome",$B$2),4)</f>
        <v>0.65769999999999995</v>
      </c>
      <c r="G64" s="10">
        <f t="shared" si="126"/>
        <v>0.17815005321575192</v>
      </c>
    </row>
    <row r="65" spans="1:7" x14ac:dyDescent="0.3">
      <c r="A65" s="10">
        <v>84</v>
      </c>
      <c r="B65" s="10">
        <v>0</v>
      </c>
      <c r="E65" s="14">
        <v>0</v>
      </c>
      <c r="F65" s="10">
        <f>ROUND(GETPIVOTDATA("Outcome",$B$2,"Glucose",57)*GETPIVOTDATA("Outcome",$B$2,"Outcome","Non-Diabetic")/GETPIVOTDATA("Outcome",$B$2),4)</f>
        <v>0.65769999999999995</v>
      </c>
      <c r="G65" s="10">
        <f t="shared" si="126"/>
        <v>0.65769999999999995</v>
      </c>
    </row>
    <row r="66" spans="1:7" x14ac:dyDescent="0.3">
      <c r="A66" s="10">
        <v>98</v>
      </c>
      <c r="B66" s="10">
        <v>0</v>
      </c>
      <c r="E66" s="14">
        <v>1</v>
      </c>
      <c r="F66" s="10">
        <f>ROUND(GETPIVOTDATA("Outcome",$B$2,"Glucose",67)*GETPIVOTDATA("Outcome",$B$2,"Outcome","Non-Diabetic")/GETPIVOTDATA("Outcome",$B$2),4)</f>
        <v>0.65769999999999995</v>
      </c>
      <c r="G66" s="10">
        <f t="shared" si="126"/>
        <v>0.17815005321575192</v>
      </c>
    </row>
    <row r="67" spans="1:7" x14ac:dyDescent="0.3">
      <c r="A67" s="10">
        <v>93</v>
      </c>
      <c r="B67" s="10">
        <v>0</v>
      </c>
      <c r="E67" s="14">
        <v>1</v>
      </c>
      <c r="F67" s="10">
        <f>ROUND(GETPIVOTDATA("Outcome",$B$2,"Glucose",57)*GETPIVOTDATA("Outcome",$B$2,"Outcome","Non-Diabetic")/GETPIVOTDATA("Outcome",$B$2),4)</f>
        <v>0.65769999999999995</v>
      </c>
      <c r="G67" s="10">
        <f t="shared" si="126"/>
        <v>0.17815005321575192</v>
      </c>
    </row>
    <row r="68" spans="1:7" x14ac:dyDescent="0.3">
      <c r="A68" s="10">
        <v>105</v>
      </c>
      <c r="B68" s="10">
        <v>0</v>
      </c>
      <c r="E68" s="14">
        <v>0</v>
      </c>
      <c r="F68" s="10">
        <f>ROUND(GETPIVOTDATA("Outcome",$B$2,"Glucose",67)*GETPIVOTDATA("Outcome",$B$2,"Outcome","Non-Diabetic")/GETPIVOTDATA("Outcome",$B$2),4)</f>
        <v>0.65769999999999995</v>
      </c>
      <c r="G68" s="10">
        <f t="shared" si="126"/>
        <v>0.65769999999999995</v>
      </c>
    </row>
    <row r="69" spans="1:7" x14ac:dyDescent="0.3">
      <c r="A69" s="10">
        <v>131</v>
      </c>
      <c r="B69" s="10">
        <v>1</v>
      </c>
      <c r="E69" s="14">
        <v>2</v>
      </c>
      <c r="F69" s="10">
        <f>ROUND(GETPIVOTDATA("Outcome",$B$2,"Glucose",57)*GETPIVOTDATA("Outcome",$B$2,"Outcome","Non-Diabetic")/GETPIVOTDATA("Outcome",$B$2),4)</f>
        <v>0.65769999999999995</v>
      </c>
      <c r="G69" s="10">
        <f t="shared" si="126"/>
        <v>2.7395002128630082</v>
      </c>
    </row>
    <row r="70" spans="1:7" x14ac:dyDescent="0.3">
      <c r="A70" s="10">
        <v>101</v>
      </c>
      <c r="B70" s="10">
        <v>0</v>
      </c>
      <c r="E70" s="14">
        <v>0</v>
      </c>
      <c r="F70" s="10">
        <f>ROUND(GETPIVOTDATA("Outcome",$B$2,"Glucose",67)*GETPIVOTDATA("Outcome",$B$2,"Outcome","Non-Diabetic")/GETPIVOTDATA("Outcome",$B$2),4)</f>
        <v>0.65769999999999995</v>
      </c>
      <c r="G70" s="10">
        <f t="shared" si="126"/>
        <v>0.65769999999999995</v>
      </c>
    </row>
    <row r="71" spans="1:7" x14ac:dyDescent="0.3">
      <c r="A71" s="10">
        <v>138</v>
      </c>
      <c r="B71" s="10">
        <v>1</v>
      </c>
      <c r="E71" s="14">
        <v>1</v>
      </c>
      <c r="F71" s="10">
        <f>ROUND(GETPIVOTDATA("Outcome",$B$2,"Glucose",57)*GETPIVOTDATA("Outcome",$B$2,"Outcome","Non-Diabetic")/GETPIVOTDATA("Outcome",$B$2),4)</f>
        <v>0.65769999999999995</v>
      </c>
      <c r="G71" s="10">
        <f t="shared" si="126"/>
        <v>0.17815005321575192</v>
      </c>
    </row>
    <row r="72" spans="1:7" x14ac:dyDescent="0.3">
      <c r="A72" s="10">
        <v>102</v>
      </c>
      <c r="B72" s="10">
        <v>0</v>
      </c>
      <c r="E72" s="14">
        <v>0</v>
      </c>
      <c r="F72" s="10">
        <f>ROUND(GETPIVOTDATA("Outcome",$B$2,"Glucose",67)*GETPIVOTDATA("Outcome",$B$2,"Outcome","Non-Diabetic")/GETPIVOTDATA("Outcome",$B$2),4)</f>
        <v>0.65769999999999995</v>
      </c>
      <c r="G72" s="10">
        <f t="shared" si="126"/>
        <v>0.65769999999999995</v>
      </c>
    </row>
    <row r="73" spans="1:7" x14ac:dyDescent="0.3">
      <c r="A73" s="10">
        <v>94</v>
      </c>
      <c r="B73" s="10">
        <v>0</v>
      </c>
      <c r="E73" s="14">
        <v>0</v>
      </c>
      <c r="F73" s="10">
        <f>ROUND(GETPIVOTDATA("Outcome",$B$2,"Glucose",57)*GETPIVOTDATA("Outcome",$B$2,"Outcome","Non-Diabetic")/GETPIVOTDATA("Outcome",$B$2),4)</f>
        <v>0.65769999999999995</v>
      </c>
      <c r="G73" s="10">
        <f t="shared" si="126"/>
        <v>0.65769999999999995</v>
      </c>
    </row>
    <row r="74" spans="1:7" x14ac:dyDescent="0.3">
      <c r="A74" s="10">
        <v>135</v>
      </c>
      <c r="B74" s="10">
        <v>0</v>
      </c>
      <c r="E74" s="14">
        <v>0</v>
      </c>
      <c r="F74" s="10">
        <f>ROUND(GETPIVOTDATA("Outcome",$B$2,"Glucose",67)*GETPIVOTDATA("Outcome",$B$2,"Outcome","Non-Diabetic")/GETPIVOTDATA("Outcome",$B$2),4)</f>
        <v>0.65769999999999995</v>
      </c>
      <c r="G74" s="10">
        <f t="shared" si="126"/>
        <v>0.65769999999999995</v>
      </c>
    </row>
    <row r="75" spans="1:7" x14ac:dyDescent="0.3">
      <c r="A75" s="10">
        <v>141</v>
      </c>
      <c r="B75" s="10">
        <v>1</v>
      </c>
      <c r="E75" s="14">
        <v>0</v>
      </c>
      <c r="F75" s="10">
        <f>ROUND(GETPIVOTDATA("Outcome",$B$2,"Glucose",57)*GETPIVOTDATA("Outcome",$B$2,"Outcome","Non-Diabetic")/GETPIVOTDATA("Outcome",$B$2),4)</f>
        <v>0.65769999999999995</v>
      </c>
      <c r="G75" s="10">
        <f t="shared" si="126"/>
        <v>0.65769999999999995</v>
      </c>
    </row>
    <row r="76" spans="1:7" x14ac:dyDescent="0.3">
      <c r="A76" s="10">
        <v>189</v>
      </c>
      <c r="B76" s="10">
        <v>1</v>
      </c>
      <c r="E76" s="14">
        <v>0</v>
      </c>
      <c r="F76" s="10">
        <f>ROUND(GETPIVOTDATA("Outcome",$B$2,"Glucose",67)*GETPIVOTDATA("Outcome",$B$2,"Outcome","Non-Diabetic")/GETPIVOTDATA("Outcome",$B$2),4)</f>
        <v>0.65769999999999995</v>
      </c>
      <c r="G76" s="10">
        <f t="shared" si="126"/>
        <v>0.65769999999999995</v>
      </c>
    </row>
    <row r="77" spans="1:7" x14ac:dyDescent="0.3">
      <c r="A77" s="10">
        <v>180</v>
      </c>
      <c r="B77" s="10">
        <v>1</v>
      </c>
      <c r="E77" s="14">
        <v>0</v>
      </c>
      <c r="F77" s="10">
        <f>ROUND(GETPIVOTDATA("Outcome",$B$2,"Glucose",57)*GETPIVOTDATA("Outcome",$B$2,"Outcome","Non-Diabetic")/GETPIVOTDATA("Outcome",$B$2),4)</f>
        <v>0.65769999999999995</v>
      </c>
      <c r="G77" s="10">
        <f t="shared" si="126"/>
        <v>0.65769999999999995</v>
      </c>
    </row>
    <row r="78" spans="1:7" x14ac:dyDescent="0.3">
      <c r="A78" s="10">
        <v>95</v>
      </c>
      <c r="B78" s="10">
        <v>0</v>
      </c>
      <c r="E78" s="14">
        <v>0</v>
      </c>
      <c r="F78" s="10">
        <f>ROUND(GETPIVOTDATA("Outcome",$B$2,"Glucose",67)*GETPIVOTDATA("Outcome",$B$2,"Outcome","Non-Diabetic")/GETPIVOTDATA("Outcome",$B$2),4)</f>
        <v>0.65769999999999995</v>
      </c>
      <c r="G78" s="10">
        <f t="shared" si="126"/>
        <v>0.65769999999999995</v>
      </c>
    </row>
    <row r="79" spans="1:7" x14ac:dyDescent="0.3">
      <c r="A79" s="10">
        <v>104</v>
      </c>
      <c r="B79" s="10">
        <v>1</v>
      </c>
      <c r="E79" s="14">
        <v>0</v>
      </c>
      <c r="F79" s="10">
        <f>ROUND(GETPIVOTDATA("Outcome",$B$2,"Glucose",57)*GETPIVOTDATA("Outcome",$B$2,"Outcome","Diabetic")/GETPIVOTDATA("Outcome",$B$2),4)</f>
        <v>0.34229999999999999</v>
      </c>
      <c r="G79" s="10">
        <f>(E79-F79)^2/F79</f>
        <v>0.34229999999999999</v>
      </c>
    </row>
    <row r="80" spans="1:7" x14ac:dyDescent="0.3">
      <c r="A80" s="10">
        <v>120</v>
      </c>
      <c r="B80" s="10">
        <v>0</v>
      </c>
      <c r="E80" s="14">
        <v>0</v>
      </c>
      <c r="F80" s="10">
        <f>ROUND(GETPIVOTDATA("Outcome",$B$2,"Glucose",67)*GETPIVOTDATA("Outcome",$B$2,"Outcome","Diabetic")/GETPIVOTDATA("Outcome",$B$2),4)</f>
        <v>0.34229999999999999</v>
      </c>
      <c r="G80" s="10">
        <f>(E80-F80)^2/F80</f>
        <v>0.34229999999999999</v>
      </c>
    </row>
    <row r="81" spans="1:7" x14ac:dyDescent="0.3">
      <c r="A81" s="10">
        <v>91</v>
      </c>
      <c r="B81" s="10">
        <v>0</v>
      </c>
      <c r="E81" s="14">
        <v>0</v>
      </c>
      <c r="F81" s="10">
        <f>ROUND(GETPIVOTDATA("Outcome",$B$2,"Glucose",57)*GETPIVOTDATA("Outcome",$B$2,"Outcome","Diabetic")/GETPIVOTDATA("Outcome",$B$2),4)</f>
        <v>0.34229999999999999</v>
      </c>
      <c r="G81" s="10">
        <f t="shared" ref="G81:G142" si="127">(E81-F81)^2/F81</f>
        <v>0.34229999999999999</v>
      </c>
    </row>
    <row r="82" spans="1:7" x14ac:dyDescent="0.3">
      <c r="A82" s="10">
        <v>124</v>
      </c>
      <c r="B82" s="10">
        <v>0</v>
      </c>
      <c r="E82" s="14">
        <v>0</v>
      </c>
      <c r="F82" s="10">
        <f>ROUND(GETPIVOTDATA("Outcome",$B$2,"Glucose",67)*GETPIVOTDATA("Outcome",$B$2,"Outcome","Diabetic")/GETPIVOTDATA("Outcome",$B$2),4)</f>
        <v>0.34229999999999999</v>
      </c>
      <c r="G82" s="10">
        <f t="shared" si="127"/>
        <v>0.34229999999999999</v>
      </c>
    </row>
    <row r="83" spans="1:7" x14ac:dyDescent="0.3">
      <c r="A83" s="10">
        <v>74</v>
      </c>
      <c r="B83" s="10">
        <v>0</v>
      </c>
      <c r="E83" s="14">
        <v>0</v>
      </c>
      <c r="F83" s="10">
        <f>ROUND(GETPIVOTDATA("Outcome",$B$2,"Glucose",57)*GETPIVOTDATA("Outcome",$B$2,"Outcome","Diabetic")/GETPIVOTDATA("Outcome",$B$2),4)</f>
        <v>0.34229999999999999</v>
      </c>
      <c r="G83" s="10">
        <f t="shared" si="127"/>
        <v>0.34229999999999999</v>
      </c>
    </row>
    <row r="84" spans="1:7" x14ac:dyDescent="0.3">
      <c r="A84" s="10">
        <v>97</v>
      </c>
      <c r="B84" s="10">
        <v>0</v>
      </c>
      <c r="E84" s="14">
        <v>0</v>
      </c>
      <c r="F84" s="10">
        <f>ROUND(GETPIVOTDATA("Outcome",$B$2,"Glucose",67)*GETPIVOTDATA("Outcome",$B$2,"Outcome","Diabetic")/GETPIVOTDATA("Outcome",$B$2),4)</f>
        <v>0.34229999999999999</v>
      </c>
      <c r="G84" s="10">
        <f t="shared" si="127"/>
        <v>0.34229999999999999</v>
      </c>
    </row>
    <row r="85" spans="1:7" x14ac:dyDescent="0.3">
      <c r="A85" s="10">
        <v>137</v>
      </c>
      <c r="B85" s="10">
        <v>0</v>
      </c>
      <c r="E85" s="14">
        <v>0</v>
      </c>
      <c r="F85" s="10">
        <f>ROUND(GETPIVOTDATA("Outcome",$B$2,"Glucose",57)*GETPIVOTDATA("Outcome",$B$2,"Outcome","Diabetic")/GETPIVOTDATA("Outcome",$B$2),4)</f>
        <v>0.34229999999999999</v>
      </c>
      <c r="G85" s="10">
        <f t="shared" si="127"/>
        <v>0.34229999999999999</v>
      </c>
    </row>
    <row r="86" spans="1:7" x14ac:dyDescent="0.3">
      <c r="A86" s="10">
        <v>119</v>
      </c>
      <c r="B86" s="10">
        <v>0</v>
      </c>
      <c r="E86" s="14">
        <v>0</v>
      </c>
      <c r="F86" s="10">
        <f>ROUND(GETPIVOTDATA("Outcome",$B$2,"Glucose",67)*GETPIVOTDATA("Outcome",$B$2,"Outcome","Diabetic")/GETPIVOTDATA("Outcome",$B$2),4)</f>
        <v>0.34229999999999999</v>
      </c>
      <c r="G86" s="10">
        <f t="shared" si="127"/>
        <v>0.34229999999999999</v>
      </c>
    </row>
    <row r="87" spans="1:7" x14ac:dyDescent="0.3">
      <c r="A87" s="10">
        <v>137</v>
      </c>
      <c r="B87" s="10">
        <v>0</v>
      </c>
      <c r="E87" s="14">
        <v>0</v>
      </c>
      <c r="F87" s="10">
        <f>ROUND(GETPIVOTDATA("Outcome",$B$2,"Glucose",57)*GETPIVOTDATA("Outcome",$B$2,"Outcome","Diabetic")/GETPIVOTDATA("Outcome",$B$2),4)</f>
        <v>0.34229999999999999</v>
      </c>
      <c r="G87" s="10">
        <f t="shared" si="127"/>
        <v>0.34229999999999999</v>
      </c>
    </row>
    <row r="88" spans="1:7" x14ac:dyDescent="0.3">
      <c r="A88" s="10">
        <v>123</v>
      </c>
      <c r="B88" s="10">
        <v>0</v>
      </c>
      <c r="E88" s="14">
        <v>0</v>
      </c>
      <c r="F88" s="10">
        <f>ROUND(GETPIVOTDATA("Outcome",$B$2,"Glucose",67)*GETPIVOTDATA("Outcome",$B$2,"Outcome","Diabetic")/GETPIVOTDATA("Outcome",$B$2),4)</f>
        <v>0.34229999999999999</v>
      </c>
      <c r="G88" s="10">
        <f t="shared" si="127"/>
        <v>0.34229999999999999</v>
      </c>
    </row>
    <row r="89" spans="1:7" x14ac:dyDescent="0.3">
      <c r="A89" s="10">
        <v>84</v>
      </c>
      <c r="B89" s="10">
        <v>0</v>
      </c>
      <c r="E89" s="14">
        <v>1</v>
      </c>
      <c r="F89" s="10">
        <f>ROUND(GETPIVOTDATA("Outcome",$B$2,"Glucose",57)*GETPIVOTDATA("Outcome",$B$2,"Outcome","Diabetic")/GETPIVOTDATA("Outcome",$B$2),4)</f>
        <v>0.34229999999999999</v>
      </c>
      <c r="G89" s="10">
        <f t="shared" si="127"/>
        <v>1.2637139643587494</v>
      </c>
    </row>
    <row r="90" spans="1:7" x14ac:dyDescent="0.3">
      <c r="A90" s="10">
        <v>145</v>
      </c>
      <c r="B90" s="10">
        <v>1</v>
      </c>
      <c r="E90" s="14">
        <v>0</v>
      </c>
      <c r="F90" s="10">
        <f>ROUND(GETPIVOTDATA("Outcome",$B$2,"Glucose",67)*GETPIVOTDATA("Outcome",$B$2,"Outcome","Diabetic")/GETPIVOTDATA("Outcome",$B$2),4)</f>
        <v>0.34229999999999999</v>
      </c>
      <c r="G90" s="10">
        <f t="shared" si="127"/>
        <v>0.34229999999999999</v>
      </c>
    </row>
    <row r="91" spans="1:7" x14ac:dyDescent="0.3">
      <c r="A91" s="10">
        <v>135</v>
      </c>
      <c r="B91" s="10">
        <v>1</v>
      </c>
      <c r="E91" s="14">
        <v>0</v>
      </c>
      <c r="F91" s="10">
        <f>ROUND(GETPIVOTDATA("Outcome",$B$2,"Glucose",57)*GETPIVOTDATA("Outcome",$B$2,"Outcome","Diabetic")/GETPIVOTDATA("Outcome",$B$2),4)</f>
        <v>0.34229999999999999</v>
      </c>
      <c r="G91" s="10">
        <f t="shared" si="127"/>
        <v>0.34229999999999999</v>
      </c>
    </row>
    <row r="92" spans="1:7" x14ac:dyDescent="0.3">
      <c r="A92" s="10">
        <v>173</v>
      </c>
      <c r="B92" s="10">
        <v>0</v>
      </c>
      <c r="E92" s="14">
        <v>0</v>
      </c>
      <c r="F92" s="10">
        <f>ROUND(GETPIVOTDATA("Outcome",$B$2,"Glucose",67)*GETPIVOTDATA("Outcome",$B$2,"Outcome","Diabetic")/GETPIVOTDATA("Outcome",$B$2),4)</f>
        <v>0.34229999999999999</v>
      </c>
      <c r="G92" s="10">
        <f t="shared" si="127"/>
        <v>0.34229999999999999</v>
      </c>
    </row>
    <row r="93" spans="1:7" x14ac:dyDescent="0.3">
      <c r="A93" s="10">
        <v>180</v>
      </c>
      <c r="B93" s="10">
        <v>1</v>
      </c>
      <c r="E93" s="14">
        <v>0</v>
      </c>
      <c r="F93" s="10">
        <f>ROUND(GETPIVOTDATA("Outcome",$B$2,"Glucose",57)*GETPIVOTDATA("Outcome",$B$2,"Outcome","Diabetic")/GETPIVOTDATA("Outcome",$B$2),4)</f>
        <v>0.34229999999999999</v>
      </c>
      <c r="G93" s="10">
        <f t="shared" si="127"/>
        <v>0.34229999999999999</v>
      </c>
    </row>
    <row r="94" spans="1:7" x14ac:dyDescent="0.3">
      <c r="A94" s="10">
        <v>139</v>
      </c>
      <c r="B94" s="10">
        <v>0</v>
      </c>
      <c r="E94" s="14">
        <v>0</v>
      </c>
      <c r="F94" s="10">
        <f>ROUND(GETPIVOTDATA("Outcome",$B$2,"Glucose",67)*GETPIVOTDATA("Outcome",$B$2,"Outcome","Diabetic")/GETPIVOTDATA("Outcome",$B$2),4)</f>
        <v>0.34229999999999999</v>
      </c>
      <c r="G94" s="10">
        <f t="shared" si="127"/>
        <v>0.34229999999999999</v>
      </c>
    </row>
    <row r="95" spans="1:7" x14ac:dyDescent="0.3">
      <c r="A95" s="10">
        <v>117</v>
      </c>
      <c r="B95" s="10">
        <v>0</v>
      </c>
      <c r="E95" s="14">
        <v>0</v>
      </c>
      <c r="F95" s="10">
        <f>ROUND(GETPIVOTDATA("Outcome",$B$2,"Glucose",57)*GETPIVOTDATA("Outcome",$B$2,"Outcome","Diabetic")/GETPIVOTDATA("Outcome",$B$2),4)</f>
        <v>0.34229999999999999</v>
      </c>
      <c r="G95" s="10">
        <f t="shared" si="127"/>
        <v>0.34229999999999999</v>
      </c>
    </row>
    <row r="96" spans="1:7" x14ac:dyDescent="0.3">
      <c r="A96" s="10">
        <v>111</v>
      </c>
      <c r="B96" s="10">
        <v>0</v>
      </c>
      <c r="E96" s="14">
        <v>1</v>
      </c>
      <c r="F96" s="10">
        <f>ROUND(GETPIVOTDATA("Outcome",$B$2,"Glucose",67)*GETPIVOTDATA("Outcome",$B$2,"Outcome","Diabetic")/GETPIVOTDATA("Outcome",$B$2),4)</f>
        <v>0.34229999999999999</v>
      </c>
      <c r="G96" s="10">
        <f t="shared" si="127"/>
        <v>1.2637139643587494</v>
      </c>
    </row>
    <row r="97" spans="1:7" x14ac:dyDescent="0.3">
      <c r="A97" s="10">
        <v>107</v>
      </c>
      <c r="B97" s="10">
        <v>0</v>
      </c>
      <c r="E97" s="14">
        <v>1</v>
      </c>
      <c r="F97" s="10">
        <f>ROUND(GETPIVOTDATA("Outcome",$B$2,"Glucose",57)*GETPIVOTDATA("Outcome",$B$2,"Outcome","Diabetic")/GETPIVOTDATA("Outcome",$B$2),4)</f>
        <v>0.34229999999999999</v>
      </c>
      <c r="G97" s="10">
        <f t="shared" si="127"/>
        <v>1.2637139643587494</v>
      </c>
    </row>
    <row r="98" spans="1:7" x14ac:dyDescent="0.3">
      <c r="A98" s="10">
        <v>105</v>
      </c>
      <c r="B98" s="10">
        <v>0</v>
      </c>
      <c r="E98" s="14">
        <v>0</v>
      </c>
      <c r="F98" s="10">
        <f>ROUND(GETPIVOTDATA("Outcome",$B$2,"Glucose",67)*GETPIVOTDATA("Outcome",$B$2,"Outcome","Diabetic")/GETPIVOTDATA("Outcome",$B$2),4)</f>
        <v>0.34229999999999999</v>
      </c>
      <c r="G98" s="10">
        <f t="shared" si="127"/>
        <v>0.34229999999999999</v>
      </c>
    </row>
    <row r="99" spans="1:7" x14ac:dyDescent="0.3">
      <c r="A99" s="10">
        <v>57</v>
      </c>
      <c r="B99" s="10">
        <v>0</v>
      </c>
      <c r="E99" s="14">
        <v>1</v>
      </c>
      <c r="F99" s="10">
        <f>ROUND(GETPIVOTDATA("Outcome",$B$2,"Glucose",57)*GETPIVOTDATA("Outcome",$B$2,"Outcome","Diabetic")/GETPIVOTDATA("Outcome",$B$2),4)</f>
        <v>0.34229999999999999</v>
      </c>
      <c r="G99" s="10">
        <f t="shared" si="127"/>
        <v>1.2637139643587494</v>
      </c>
    </row>
    <row r="100" spans="1:7" x14ac:dyDescent="0.3">
      <c r="A100" s="10">
        <v>127</v>
      </c>
      <c r="B100" s="10">
        <v>0</v>
      </c>
      <c r="E100" s="14">
        <v>0</v>
      </c>
      <c r="F100" s="10">
        <f>ROUND(GETPIVOTDATA("Outcome",$B$2,"Glucose",67)*GETPIVOTDATA("Outcome",$B$2,"Outcome","Diabetic")/GETPIVOTDATA("Outcome",$B$2),4)</f>
        <v>0.34229999999999999</v>
      </c>
      <c r="G100" s="10">
        <f t="shared" si="127"/>
        <v>0.34229999999999999</v>
      </c>
    </row>
    <row r="101" spans="1:7" x14ac:dyDescent="0.3">
      <c r="A101" s="10">
        <v>198</v>
      </c>
      <c r="B101" s="10">
        <v>1</v>
      </c>
      <c r="E101" s="14">
        <v>1</v>
      </c>
      <c r="F101" s="10">
        <f>ROUND(GETPIVOTDATA("Outcome",$B$2,"Glucose",57)*GETPIVOTDATA("Outcome",$B$2,"Outcome","Diabetic")/GETPIVOTDATA("Outcome",$B$2),4)</f>
        <v>0.34229999999999999</v>
      </c>
      <c r="G101" s="10">
        <f t="shared" si="127"/>
        <v>1.2637139643587494</v>
      </c>
    </row>
    <row r="102" spans="1:7" x14ac:dyDescent="0.3">
      <c r="A102" s="10">
        <v>91</v>
      </c>
      <c r="B102" s="10">
        <v>0</v>
      </c>
      <c r="E102" s="14">
        <v>0</v>
      </c>
      <c r="F102" s="10">
        <f>ROUND(GETPIVOTDATA("Outcome",$B$2,"Glucose",67)*GETPIVOTDATA("Outcome",$B$2,"Outcome","Diabetic")/GETPIVOTDATA("Outcome",$B$2),4)</f>
        <v>0.34229999999999999</v>
      </c>
      <c r="G102" s="10">
        <f t="shared" si="127"/>
        <v>0.34229999999999999</v>
      </c>
    </row>
    <row r="103" spans="1:7" x14ac:dyDescent="0.3">
      <c r="A103" s="10">
        <v>121</v>
      </c>
      <c r="B103" s="10">
        <v>1</v>
      </c>
      <c r="E103" s="14">
        <v>1</v>
      </c>
      <c r="F103" s="10">
        <f>ROUND(GETPIVOTDATA("Outcome",$B$2,"Glucose",57)*GETPIVOTDATA("Outcome",$B$2,"Outcome","Diabetic")/GETPIVOTDATA("Outcome",$B$2),4)</f>
        <v>0.34229999999999999</v>
      </c>
      <c r="G103" s="10">
        <f t="shared" si="127"/>
        <v>1.2637139643587494</v>
      </c>
    </row>
    <row r="104" spans="1:7" x14ac:dyDescent="0.3">
      <c r="A104" s="10">
        <v>151</v>
      </c>
      <c r="B104" s="10">
        <v>1</v>
      </c>
      <c r="E104" s="14">
        <v>0</v>
      </c>
      <c r="F104" s="10">
        <f>ROUND(GETPIVOTDATA("Outcome",$B$2,"Glucose",67)*GETPIVOTDATA("Outcome",$B$2,"Outcome","Diabetic")/GETPIVOTDATA("Outcome",$B$2),4)</f>
        <v>0.34229999999999999</v>
      </c>
      <c r="G104" s="10">
        <f t="shared" si="127"/>
        <v>0.34229999999999999</v>
      </c>
    </row>
    <row r="105" spans="1:7" x14ac:dyDescent="0.3">
      <c r="A105" s="10">
        <v>73</v>
      </c>
      <c r="B105" s="10">
        <v>0</v>
      </c>
      <c r="E105" s="14">
        <v>0</v>
      </c>
      <c r="F105" s="10">
        <f>ROUND(GETPIVOTDATA("Outcome",$B$2,"Glucose",57)*GETPIVOTDATA("Outcome",$B$2,"Outcome","Diabetic")/GETPIVOTDATA("Outcome",$B$2),4)</f>
        <v>0.34229999999999999</v>
      </c>
      <c r="G105" s="10">
        <f t="shared" si="127"/>
        <v>0.34229999999999999</v>
      </c>
    </row>
    <row r="106" spans="1:7" x14ac:dyDescent="0.3">
      <c r="A106" s="10">
        <v>188</v>
      </c>
      <c r="B106" s="10">
        <v>1</v>
      </c>
      <c r="E106" s="14">
        <v>1</v>
      </c>
      <c r="F106" s="10">
        <f>ROUND(GETPIVOTDATA("Outcome",$B$2,"Glucose",67)*GETPIVOTDATA("Outcome",$B$2,"Outcome","Diabetic")/GETPIVOTDATA("Outcome",$B$2),4)</f>
        <v>0.34229999999999999</v>
      </c>
      <c r="G106" s="10">
        <f t="shared" si="127"/>
        <v>1.2637139643587494</v>
      </c>
    </row>
    <row r="107" spans="1:7" x14ac:dyDescent="0.3">
      <c r="A107" s="10">
        <v>67</v>
      </c>
      <c r="B107" s="10">
        <v>0</v>
      </c>
      <c r="E107" s="14">
        <v>1</v>
      </c>
      <c r="F107" s="10">
        <f>ROUND(GETPIVOTDATA("Outcome",$B$2,"Glucose",57)*GETPIVOTDATA("Outcome",$B$2,"Outcome","Diabetic")/GETPIVOTDATA("Outcome",$B$2),4)</f>
        <v>0.34229999999999999</v>
      </c>
      <c r="G107" s="10">
        <f t="shared" si="127"/>
        <v>1.2637139643587494</v>
      </c>
    </row>
    <row r="108" spans="1:7" x14ac:dyDescent="0.3">
      <c r="A108" s="10">
        <v>152</v>
      </c>
      <c r="B108" s="10">
        <v>0</v>
      </c>
      <c r="E108" s="14">
        <v>0</v>
      </c>
      <c r="F108" s="10">
        <f>ROUND(GETPIVOTDATA("Outcome",$B$2,"Glucose",67)*GETPIVOTDATA("Outcome",$B$2,"Outcome","Diabetic")/GETPIVOTDATA("Outcome",$B$2),4)</f>
        <v>0.34229999999999999</v>
      </c>
      <c r="G108" s="10">
        <f t="shared" si="127"/>
        <v>0.34229999999999999</v>
      </c>
    </row>
    <row r="109" spans="1:7" x14ac:dyDescent="0.3">
      <c r="A109" s="10">
        <v>119</v>
      </c>
      <c r="B109" s="10">
        <v>1</v>
      </c>
      <c r="E109" s="14">
        <v>1</v>
      </c>
      <c r="F109" s="10">
        <f>ROUND(GETPIVOTDATA("Outcome",$B$2,"Glucose",57)*GETPIVOTDATA("Outcome",$B$2,"Outcome","Diabetic")/GETPIVOTDATA("Outcome",$B$2),4)</f>
        <v>0.34229999999999999</v>
      </c>
      <c r="G109" s="10">
        <f t="shared" si="127"/>
        <v>1.2637139643587494</v>
      </c>
    </row>
    <row r="110" spans="1:7" x14ac:dyDescent="0.3">
      <c r="A110" s="10">
        <v>94</v>
      </c>
      <c r="B110" s="10">
        <v>0</v>
      </c>
      <c r="E110" s="14">
        <v>1</v>
      </c>
      <c r="F110" s="10">
        <f>ROUND(GETPIVOTDATA("Outcome",$B$2,"Glucose",67)*GETPIVOTDATA("Outcome",$B$2,"Outcome","Diabetic")/GETPIVOTDATA("Outcome",$B$2),4)</f>
        <v>0.34229999999999999</v>
      </c>
      <c r="G110" s="10">
        <f t="shared" si="127"/>
        <v>1.2637139643587494</v>
      </c>
    </row>
    <row r="111" spans="1:7" x14ac:dyDescent="0.3">
      <c r="A111" s="10">
        <v>125</v>
      </c>
      <c r="B111" s="10">
        <v>0</v>
      </c>
      <c r="E111" s="14">
        <v>1</v>
      </c>
      <c r="F111" s="10">
        <f>ROUND(GETPIVOTDATA("Outcome",$B$2,"Glucose",57)*GETPIVOTDATA("Outcome",$B$2,"Outcome","Diabetic")/GETPIVOTDATA("Outcome",$B$2),4)</f>
        <v>0.34229999999999999</v>
      </c>
      <c r="G111" s="10">
        <f t="shared" si="127"/>
        <v>1.2637139643587494</v>
      </c>
    </row>
    <row r="112" spans="1:7" x14ac:dyDescent="0.3">
      <c r="A112" s="10">
        <v>132</v>
      </c>
      <c r="B112" s="10">
        <v>0</v>
      </c>
      <c r="E112" s="14">
        <v>0</v>
      </c>
      <c r="F112" s="10">
        <f>ROUND(GETPIVOTDATA("Outcome",$B$2,"Glucose",67)*GETPIVOTDATA("Outcome",$B$2,"Outcome","Diabetic")/GETPIVOTDATA("Outcome",$B$2),4)</f>
        <v>0.34229999999999999</v>
      </c>
      <c r="G112" s="10">
        <f t="shared" si="127"/>
        <v>0.34229999999999999</v>
      </c>
    </row>
    <row r="113" spans="1:7" x14ac:dyDescent="0.3">
      <c r="A113" s="10">
        <v>102</v>
      </c>
      <c r="B113" s="10">
        <v>0</v>
      </c>
      <c r="E113" s="14">
        <v>0</v>
      </c>
      <c r="F113" s="10">
        <f>ROUND(GETPIVOTDATA("Outcome",$B$2,"Glucose",57)*GETPIVOTDATA("Outcome",$B$2,"Outcome","Diabetic")/GETPIVOTDATA("Outcome",$B$2),4)</f>
        <v>0.34229999999999999</v>
      </c>
      <c r="G113" s="10">
        <f t="shared" si="127"/>
        <v>0.34229999999999999</v>
      </c>
    </row>
    <row r="114" spans="1:7" x14ac:dyDescent="0.3">
      <c r="A114" s="10">
        <v>102</v>
      </c>
      <c r="B114" s="10">
        <v>0</v>
      </c>
      <c r="E114" s="14">
        <v>0</v>
      </c>
      <c r="F114" s="10">
        <f>ROUND(GETPIVOTDATA("Outcome",$B$2,"Glucose",67)*GETPIVOTDATA("Outcome",$B$2,"Outcome","Diabetic")/GETPIVOTDATA("Outcome",$B$2),4)</f>
        <v>0.34229999999999999</v>
      </c>
      <c r="G114" s="10">
        <f t="shared" si="127"/>
        <v>0.34229999999999999</v>
      </c>
    </row>
    <row r="115" spans="1:7" x14ac:dyDescent="0.3">
      <c r="A115" s="10">
        <v>179</v>
      </c>
      <c r="B115" s="10">
        <v>1</v>
      </c>
      <c r="E115" s="14">
        <v>1</v>
      </c>
      <c r="F115" s="10">
        <f>ROUND(GETPIVOTDATA("Outcome",$B$2,"Glucose",57)*GETPIVOTDATA("Outcome",$B$2,"Outcome","Diabetic")/GETPIVOTDATA("Outcome",$B$2),4)</f>
        <v>0.34229999999999999</v>
      </c>
      <c r="G115" s="10">
        <f t="shared" si="127"/>
        <v>1.2637139643587494</v>
      </c>
    </row>
    <row r="116" spans="1:7" x14ac:dyDescent="0.3">
      <c r="A116" s="10">
        <v>107</v>
      </c>
      <c r="B116" s="10">
        <v>0</v>
      </c>
      <c r="E116" s="14">
        <v>1</v>
      </c>
      <c r="F116" s="10">
        <f>ROUND(GETPIVOTDATA("Outcome",$B$2,"Glucose",67)*GETPIVOTDATA("Outcome",$B$2,"Outcome","Diabetic")/GETPIVOTDATA("Outcome",$B$2),4)</f>
        <v>0.34229999999999999</v>
      </c>
      <c r="G116" s="10">
        <f t="shared" si="127"/>
        <v>1.2637139643587494</v>
      </c>
    </row>
    <row r="117" spans="1:7" x14ac:dyDescent="0.3">
      <c r="A117" s="10">
        <v>93</v>
      </c>
      <c r="B117" s="10">
        <v>0</v>
      </c>
      <c r="E117" s="14">
        <v>3</v>
      </c>
      <c r="F117" s="10">
        <f>ROUND(GETPIVOTDATA("Outcome",$B$2,"Glucose",57)*GETPIVOTDATA("Outcome",$B$2,"Outcome","Diabetic")/GETPIVOTDATA("Outcome",$B$2),4)</f>
        <v>0.34229999999999999</v>
      </c>
      <c r="G117" s="10">
        <f t="shared" si="127"/>
        <v>20.63502567922875</v>
      </c>
    </row>
    <row r="118" spans="1:7" x14ac:dyDescent="0.3">
      <c r="A118" s="10">
        <v>162</v>
      </c>
      <c r="B118" s="10">
        <v>1</v>
      </c>
      <c r="E118" s="14"/>
      <c r="F118" s="10">
        <f>ROUND(GETPIVOTDATA("Outcome",$B$2,"Glucose",67)*GETPIVOTDATA("Outcome",$B$2,"Outcome","Diabetic")/GETPIVOTDATA("Outcome",$B$2),4)</f>
        <v>0.34229999999999999</v>
      </c>
      <c r="G118" s="10">
        <f t="shared" si="127"/>
        <v>0.34229999999999999</v>
      </c>
    </row>
    <row r="119" spans="1:7" x14ac:dyDescent="0.3">
      <c r="A119" s="10">
        <v>95</v>
      </c>
      <c r="B119" s="10">
        <v>0</v>
      </c>
      <c r="E119" s="14"/>
      <c r="F119" s="10">
        <f>ROUND(GETPIVOTDATA("Outcome",$B$2,"Glucose",57)*GETPIVOTDATA("Outcome",$B$2,"Outcome","Diabetic")/GETPIVOTDATA("Outcome",$B$2),4)</f>
        <v>0.34229999999999999</v>
      </c>
      <c r="G119" s="10">
        <f t="shared" si="127"/>
        <v>0.34229999999999999</v>
      </c>
    </row>
    <row r="120" spans="1:7" x14ac:dyDescent="0.3">
      <c r="A120" s="10">
        <v>99</v>
      </c>
      <c r="B120" s="10">
        <v>0</v>
      </c>
      <c r="E120" s="14">
        <v>1</v>
      </c>
      <c r="F120" s="10">
        <f>ROUND(GETPIVOTDATA("Outcome",$B$2,"Glucose",67)*GETPIVOTDATA("Outcome",$B$2,"Outcome","Diabetic")/GETPIVOTDATA("Outcome",$B$2),4)</f>
        <v>0.34229999999999999</v>
      </c>
      <c r="G120" s="10">
        <f t="shared" si="127"/>
        <v>1.2637139643587494</v>
      </c>
    </row>
    <row r="121" spans="1:7" x14ac:dyDescent="0.3">
      <c r="A121" s="10">
        <v>134</v>
      </c>
      <c r="B121" s="10">
        <v>0</v>
      </c>
      <c r="E121" s="14">
        <v>1</v>
      </c>
      <c r="F121" s="10">
        <f>ROUND(GETPIVOTDATA("Outcome",$B$2,"Glucose",57)*GETPIVOTDATA("Outcome",$B$2,"Outcome","Diabetic")/GETPIVOTDATA("Outcome",$B$2),4)</f>
        <v>0.34229999999999999</v>
      </c>
      <c r="G121" s="10">
        <f t="shared" si="127"/>
        <v>1.2637139643587494</v>
      </c>
    </row>
    <row r="122" spans="1:7" x14ac:dyDescent="0.3">
      <c r="A122" s="10">
        <v>141</v>
      </c>
      <c r="B122" s="10">
        <v>0</v>
      </c>
      <c r="E122" s="14">
        <v>2</v>
      </c>
      <c r="F122" s="10">
        <f>ROUND(GETPIVOTDATA("Outcome",$B$2,"Glucose",67)*GETPIVOTDATA("Outcome",$B$2,"Outcome","Diabetic")/GETPIVOTDATA("Outcome",$B$2),4)</f>
        <v>0.34229999999999999</v>
      </c>
      <c r="G122" s="10">
        <f t="shared" si="127"/>
        <v>8.0279558574349981</v>
      </c>
    </row>
    <row r="123" spans="1:7" x14ac:dyDescent="0.3">
      <c r="A123" s="10">
        <v>126</v>
      </c>
      <c r="B123" s="10">
        <v>0</v>
      </c>
      <c r="E123" s="14"/>
      <c r="F123" s="10">
        <f>ROUND(GETPIVOTDATA("Outcome",$B$2,"Glucose",57)*GETPIVOTDATA("Outcome",$B$2,"Outcome","Diabetic")/GETPIVOTDATA("Outcome",$B$2),4)</f>
        <v>0.34229999999999999</v>
      </c>
      <c r="G123" s="10">
        <f t="shared" si="127"/>
        <v>0.34229999999999999</v>
      </c>
    </row>
    <row r="124" spans="1:7" x14ac:dyDescent="0.3">
      <c r="A124" s="10">
        <v>181</v>
      </c>
      <c r="B124" s="10">
        <v>1</v>
      </c>
      <c r="E124" s="14">
        <v>1</v>
      </c>
      <c r="F124" s="10">
        <f>ROUND(GETPIVOTDATA("Outcome",$B$2,"Glucose",67)*GETPIVOTDATA("Outcome",$B$2,"Outcome","Diabetic")/GETPIVOTDATA("Outcome",$B$2),4)</f>
        <v>0.34229999999999999</v>
      </c>
      <c r="G124" s="10">
        <f t="shared" si="127"/>
        <v>1.2637139643587494</v>
      </c>
    </row>
    <row r="125" spans="1:7" x14ac:dyDescent="0.3">
      <c r="A125" s="10">
        <v>123</v>
      </c>
      <c r="B125" s="10">
        <v>1</v>
      </c>
      <c r="E125" s="14">
        <v>1</v>
      </c>
      <c r="F125" s="10">
        <f>ROUND(GETPIVOTDATA("Outcome",$B$2,"Glucose",57)*GETPIVOTDATA("Outcome",$B$2,"Outcome","Diabetic")/GETPIVOTDATA("Outcome",$B$2),4)</f>
        <v>0.34229999999999999</v>
      </c>
      <c r="G125" s="10">
        <f t="shared" si="127"/>
        <v>1.2637139643587494</v>
      </c>
    </row>
    <row r="126" spans="1:7" x14ac:dyDescent="0.3">
      <c r="E126" s="14">
        <v>1</v>
      </c>
      <c r="F126" s="10">
        <f>ROUND(GETPIVOTDATA("Outcome",$B$2,"Glucose",67)*GETPIVOTDATA("Outcome",$B$2,"Outcome","Diabetic")/GETPIVOTDATA("Outcome",$B$2),4)</f>
        <v>0.34229999999999999</v>
      </c>
      <c r="G126" s="10">
        <f t="shared" si="127"/>
        <v>1.2637139643587494</v>
      </c>
    </row>
    <row r="127" spans="1:7" x14ac:dyDescent="0.3">
      <c r="E127" s="14">
        <v>1</v>
      </c>
      <c r="F127" s="10">
        <f>ROUND(GETPIVOTDATA("Outcome",$B$2,"Glucose",57)*GETPIVOTDATA("Outcome",$B$2,"Outcome","Diabetic")/GETPIVOTDATA("Outcome",$B$2),4)</f>
        <v>0.34229999999999999</v>
      </c>
      <c r="G127" s="10">
        <f t="shared" si="127"/>
        <v>1.2637139643587494</v>
      </c>
    </row>
    <row r="128" spans="1:7" x14ac:dyDescent="0.3">
      <c r="E128" s="14"/>
      <c r="F128" s="10">
        <f>ROUND(GETPIVOTDATA("Outcome",$B$2,"Glucose",67)*GETPIVOTDATA("Outcome",$B$2,"Outcome","Diabetic")/GETPIVOTDATA("Outcome",$B$2),4)</f>
        <v>0.34229999999999999</v>
      </c>
      <c r="G128" s="10">
        <f t="shared" si="127"/>
        <v>0.34229999999999999</v>
      </c>
    </row>
    <row r="129" spans="5:7" x14ac:dyDescent="0.3">
      <c r="E129" s="14">
        <v>1</v>
      </c>
      <c r="F129" s="10">
        <f>ROUND(GETPIVOTDATA("Outcome",$B$2,"Glucose",57)*GETPIVOTDATA("Outcome",$B$2,"Outcome","Diabetic")/GETPIVOTDATA("Outcome",$B$2),4)</f>
        <v>0.34229999999999999</v>
      </c>
      <c r="G129" s="10">
        <f t="shared" si="127"/>
        <v>1.2637139643587494</v>
      </c>
    </row>
    <row r="130" spans="5:7" x14ac:dyDescent="0.3">
      <c r="E130" s="14"/>
      <c r="F130" s="10">
        <f>ROUND(GETPIVOTDATA("Outcome",$B$2,"Glucose",67)*GETPIVOTDATA("Outcome",$B$2,"Outcome","Diabetic")/GETPIVOTDATA("Outcome",$B$2),4)</f>
        <v>0.34229999999999999</v>
      </c>
      <c r="G130" s="10">
        <f t="shared" si="127"/>
        <v>0.34229999999999999</v>
      </c>
    </row>
    <row r="131" spans="5:7" x14ac:dyDescent="0.3">
      <c r="E131" s="14"/>
      <c r="F131" s="10">
        <f>ROUND(GETPIVOTDATA("Outcome",$B$2,"Glucose",57)*GETPIVOTDATA("Outcome",$B$2,"Outcome","Diabetic")/GETPIVOTDATA("Outcome",$B$2),4)</f>
        <v>0.34229999999999999</v>
      </c>
      <c r="G131" s="10">
        <f t="shared" si="127"/>
        <v>0.34229999999999999</v>
      </c>
    </row>
    <row r="132" spans="5:7" x14ac:dyDescent="0.3">
      <c r="E132" s="14">
        <v>2</v>
      </c>
      <c r="F132" s="10">
        <f>ROUND(GETPIVOTDATA("Outcome",$B$2,"Glucose",67)*GETPIVOTDATA("Outcome",$B$2,"Outcome","Diabetic")/GETPIVOTDATA("Outcome",$B$2),4)</f>
        <v>0.34229999999999999</v>
      </c>
      <c r="G132" s="10">
        <f t="shared" si="127"/>
        <v>8.0279558574349981</v>
      </c>
    </row>
    <row r="133" spans="5:7" x14ac:dyDescent="0.3">
      <c r="E133" s="14"/>
      <c r="F133" s="10">
        <f>ROUND(GETPIVOTDATA("Outcome",$B$2,"Glucose",57)*GETPIVOTDATA("Outcome",$B$2,"Outcome","Diabetic")/GETPIVOTDATA("Outcome",$B$2),4)</f>
        <v>0.34229999999999999</v>
      </c>
      <c r="G133" s="10">
        <f t="shared" si="127"/>
        <v>0.34229999999999999</v>
      </c>
    </row>
    <row r="134" spans="5:7" x14ac:dyDescent="0.3">
      <c r="E134" s="14">
        <v>1</v>
      </c>
      <c r="F134" s="10">
        <f>ROUND(GETPIVOTDATA("Outcome",$B$2,"Glucose",67)*GETPIVOTDATA("Outcome",$B$2,"Outcome","Diabetic")/GETPIVOTDATA("Outcome",$B$2),4)</f>
        <v>0.34229999999999999</v>
      </c>
      <c r="G134" s="10">
        <f t="shared" si="127"/>
        <v>1.2637139643587494</v>
      </c>
    </row>
    <row r="135" spans="5:7" x14ac:dyDescent="0.3">
      <c r="E135" s="14"/>
      <c r="F135" s="10">
        <f>ROUND(GETPIVOTDATA("Outcome",$B$2,"Glucose",57)*GETPIVOTDATA("Outcome",$B$2,"Outcome","Diabetic")/GETPIVOTDATA("Outcome",$B$2),4)</f>
        <v>0.34229999999999999</v>
      </c>
      <c r="G135" s="10">
        <f t="shared" si="127"/>
        <v>0.34229999999999999</v>
      </c>
    </row>
    <row r="136" spans="5:7" x14ac:dyDescent="0.3">
      <c r="E136" s="14">
        <v>1</v>
      </c>
      <c r="F136" s="10">
        <f>ROUND(GETPIVOTDATA("Outcome",$B$2,"Glucose",67)*GETPIVOTDATA("Outcome",$B$2,"Outcome","Diabetic")/GETPIVOTDATA("Outcome",$B$2),4)</f>
        <v>0.34229999999999999</v>
      </c>
      <c r="G136" s="10">
        <f t="shared" si="127"/>
        <v>1.2637139643587494</v>
      </c>
    </row>
    <row r="137" spans="5:7" x14ac:dyDescent="0.3">
      <c r="E137" s="14">
        <v>2</v>
      </c>
      <c r="F137" s="10">
        <f>ROUND(GETPIVOTDATA("Outcome",$B$2,"Glucose",57)*GETPIVOTDATA("Outcome",$B$2,"Outcome","Diabetic")/GETPIVOTDATA("Outcome",$B$2),4)</f>
        <v>0.34229999999999999</v>
      </c>
      <c r="G137" s="10">
        <f t="shared" si="127"/>
        <v>8.0279558574349981</v>
      </c>
    </row>
    <row r="138" spans="5:7" x14ac:dyDescent="0.3">
      <c r="E138" s="14">
        <v>3</v>
      </c>
      <c r="F138" s="10">
        <f>ROUND(GETPIVOTDATA("Outcome",$B$2,"Glucose",67)*GETPIVOTDATA("Outcome",$B$2,"Outcome","Diabetic")/GETPIVOTDATA("Outcome",$B$2),4)</f>
        <v>0.34229999999999999</v>
      </c>
      <c r="G138" s="10">
        <f t="shared" si="127"/>
        <v>20.63502567922875</v>
      </c>
    </row>
    <row r="139" spans="5:7" x14ac:dyDescent="0.3">
      <c r="E139" s="14">
        <v>1</v>
      </c>
      <c r="F139" s="10">
        <f>ROUND(GETPIVOTDATA("Outcome",$B$2,"Glucose",57)*GETPIVOTDATA("Outcome",$B$2,"Outcome","Diabetic")/GETPIVOTDATA("Outcome",$B$2),4)</f>
        <v>0.34229999999999999</v>
      </c>
      <c r="G139" s="10">
        <f t="shared" si="127"/>
        <v>1.2637139643587494</v>
      </c>
    </row>
    <row r="140" spans="5:7" x14ac:dyDescent="0.3">
      <c r="E140" s="14">
        <v>1</v>
      </c>
      <c r="F140" s="10">
        <f>ROUND(GETPIVOTDATA("Outcome",$B$2,"Glucose",67)*GETPIVOTDATA("Outcome",$B$2,"Outcome","Diabetic")/GETPIVOTDATA("Outcome",$B$2),4)</f>
        <v>0.34229999999999999</v>
      </c>
      <c r="G140" s="10">
        <f t="shared" si="127"/>
        <v>1.2637139643587494</v>
      </c>
    </row>
    <row r="141" spans="5:7" x14ac:dyDescent="0.3">
      <c r="E141" s="14">
        <v>1</v>
      </c>
      <c r="F141" s="10">
        <f>ROUND(GETPIVOTDATA("Outcome",$B$2,"Glucose",57)*GETPIVOTDATA("Outcome",$B$2,"Outcome","Diabetic")/GETPIVOTDATA("Outcome",$B$2),4)</f>
        <v>0.34229999999999999</v>
      </c>
      <c r="G141" s="10">
        <f t="shared" si="127"/>
        <v>1.2637139643587494</v>
      </c>
    </row>
    <row r="142" spans="5:7" x14ac:dyDescent="0.3">
      <c r="E142" s="14">
        <v>1</v>
      </c>
      <c r="F142" s="10">
        <f>ROUND(GETPIVOTDATA("Outcome",$B$2,"Glucose",67)*GETPIVOTDATA("Outcome",$B$2,"Outcome","Diabetic")/GETPIVOTDATA("Outcome",$B$2),4)</f>
        <v>0.34229999999999999</v>
      </c>
      <c r="G142" s="10">
        <f t="shared" si="127"/>
        <v>1.2637139643587494</v>
      </c>
    </row>
    <row r="144" spans="5:7" x14ac:dyDescent="0.3">
      <c r="G144" s="13">
        <f>SUM(G15:G142)</f>
        <v>235.18714003966809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9728-5B3F-4415-BE2C-7FEA612FE388}">
  <sheetPr filterMode="1"/>
  <dimension ref="A1:X788"/>
  <sheetViews>
    <sheetView workbookViewId="0">
      <selection activeCell="M19" sqref="M19"/>
    </sheetView>
  </sheetViews>
  <sheetFormatPr defaultRowHeight="14.4" x14ac:dyDescent="0.3"/>
  <cols>
    <col min="1" max="1" width="11.109375" bestFit="1" customWidth="1"/>
    <col min="2" max="2" width="16.6640625" bestFit="1" customWidth="1"/>
    <col min="3" max="3" width="15.5546875" bestFit="1" customWidth="1"/>
    <col min="4" max="5" width="4" bestFit="1" customWidth="1"/>
    <col min="6" max="19" width="3" bestFit="1" customWidth="1"/>
    <col min="20" max="20" width="10.77734375" bestFit="1" customWidth="1"/>
    <col min="21" max="32" width="8.88671875" customWidth="1"/>
    <col min="33" max="33" width="2" bestFit="1" customWidth="1"/>
    <col min="34" max="34" width="7.6640625" bestFit="1" customWidth="1"/>
    <col min="35" max="35" width="5" bestFit="1" customWidth="1"/>
    <col min="36" max="36" width="2" bestFit="1" customWidth="1"/>
    <col min="37" max="37" width="7.6640625" bestFit="1" customWidth="1"/>
    <col min="38" max="38" width="5" bestFit="1" customWidth="1"/>
    <col min="39" max="39" width="2" bestFit="1" customWidth="1"/>
    <col min="40" max="40" width="7.6640625" bestFit="1" customWidth="1"/>
    <col min="41" max="41" width="5" bestFit="1" customWidth="1"/>
    <col min="42" max="42" width="7.6640625" bestFit="1" customWidth="1"/>
    <col min="43" max="43" width="5" bestFit="1" customWidth="1"/>
    <col min="44" max="44" width="7.6640625" bestFit="1" customWidth="1"/>
    <col min="45" max="45" width="5" bestFit="1" customWidth="1"/>
    <col min="46" max="46" width="7.6640625" bestFit="1" customWidth="1"/>
    <col min="47" max="47" width="10.77734375" bestFit="1" customWidth="1"/>
  </cols>
  <sheetData>
    <row r="1" spans="1:24" x14ac:dyDescent="0.3">
      <c r="V1" s="8" t="s">
        <v>19</v>
      </c>
    </row>
    <row r="2" spans="1:24" x14ac:dyDescent="0.3">
      <c r="V2" t="s">
        <v>20</v>
      </c>
      <c r="W2" t="s">
        <v>21</v>
      </c>
      <c r="X2">
        <f>CHIINV(0.05, 16)</f>
        <v>26.296227604864239</v>
      </c>
    </row>
    <row r="3" spans="1:24" x14ac:dyDescent="0.3">
      <c r="B3" s="1" t="s">
        <v>12</v>
      </c>
      <c r="C3" s="1" t="s">
        <v>11</v>
      </c>
    </row>
    <row r="4" spans="1:24" x14ac:dyDescent="0.3">
      <c r="B4" s="1" t="s">
        <v>13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17</v>
      </c>
      <c r="T4" t="s">
        <v>10</v>
      </c>
      <c r="V4" s="8" t="s">
        <v>17</v>
      </c>
      <c r="W4" s="8" t="s">
        <v>16</v>
      </c>
      <c r="X4" s="8" t="s">
        <v>18</v>
      </c>
    </row>
    <row r="5" spans="1:24" x14ac:dyDescent="0.3">
      <c r="A5" t="s">
        <v>17</v>
      </c>
      <c r="B5" s="4" t="s">
        <v>14</v>
      </c>
      <c r="C5" s="5">
        <v>73</v>
      </c>
      <c r="D5" s="5">
        <v>106</v>
      </c>
      <c r="E5" s="5">
        <v>84</v>
      </c>
      <c r="F5" s="5">
        <v>48</v>
      </c>
      <c r="G5" s="5">
        <v>45</v>
      </c>
      <c r="H5" s="5">
        <v>36</v>
      </c>
      <c r="I5" s="5">
        <v>34</v>
      </c>
      <c r="J5" s="5">
        <v>20</v>
      </c>
      <c r="K5" s="5">
        <v>16</v>
      </c>
      <c r="L5" s="5">
        <v>10</v>
      </c>
      <c r="M5" s="5">
        <v>14</v>
      </c>
      <c r="N5" s="5">
        <v>4</v>
      </c>
      <c r="O5" s="5">
        <v>5</v>
      </c>
      <c r="P5" s="5">
        <v>5</v>
      </c>
      <c r="Q5" s="5"/>
      <c r="R5" s="5"/>
      <c r="S5" s="5"/>
      <c r="T5" s="5">
        <v>500</v>
      </c>
      <c r="V5">
        <v>73</v>
      </c>
      <c r="W5">
        <v>72.265625</v>
      </c>
      <c r="X5">
        <f>(V5-W5)^2/W5</f>
        <v>7.4628378378378381E-3</v>
      </c>
    </row>
    <row r="6" spans="1:24" x14ac:dyDescent="0.3">
      <c r="A6" t="s">
        <v>17</v>
      </c>
      <c r="B6" s="4" t="s">
        <v>15</v>
      </c>
      <c r="C6" s="5">
        <v>38</v>
      </c>
      <c r="D6" s="5">
        <v>29</v>
      </c>
      <c r="E6" s="5">
        <v>19</v>
      </c>
      <c r="F6" s="5">
        <v>27</v>
      </c>
      <c r="G6" s="5">
        <v>23</v>
      </c>
      <c r="H6" s="5">
        <v>21</v>
      </c>
      <c r="I6" s="5">
        <v>16</v>
      </c>
      <c r="J6" s="5">
        <v>25</v>
      </c>
      <c r="K6" s="5">
        <v>22</v>
      </c>
      <c r="L6" s="5">
        <v>18</v>
      </c>
      <c r="M6" s="5">
        <v>10</v>
      </c>
      <c r="N6" s="5">
        <v>7</v>
      </c>
      <c r="O6" s="5">
        <v>4</v>
      </c>
      <c r="P6" s="5">
        <v>5</v>
      </c>
      <c r="Q6" s="5">
        <v>2</v>
      </c>
      <c r="R6" s="5">
        <v>1</v>
      </c>
      <c r="S6" s="5">
        <v>1</v>
      </c>
      <c r="T6" s="5">
        <v>268</v>
      </c>
      <c r="V6">
        <v>38</v>
      </c>
      <c r="W6">
        <v>38.734375</v>
      </c>
      <c r="X6">
        <f>(V6-W6)^2/W6</f>
        <v>1.3923204921339249E-2</v>
      </c>
    </row>
    <row r="7" spans="1:24" x14ac:dyDescent="0.3">
      <c r="B7" s="2" t="s">
        <v>10</v>
      </c>
      <c r="C7" s="3">
        <v>111</v>
      </c>
      <c r="D7" s="3">
        <v>135</v>
      </c>
      <c r="E7" s="3">
        <v>103</v>
      </c>
      <c r="F7" s="3">
        <v>75</v>
      </c>
      <c r="G7" s="3">
        <v>68</v>
      </c>
      <c r="H7" s="3">
        <v>57</v>
      </c>
      <c r="I7" s="3">
        <v>50</v>
      </c>
      <c r="J7" s="3">
        <v>45</v>
      </c>
      <c r="K7" s="3">
        <v>38</v>
      </c>
      <c r="L7" s="3">
        <v>28</v>
      </c>
      <c r="M7" s="3">
        <v>24</v>
      </c>
      <c r="N7" s="3">
        <v>11</v>
      </c>
      <c r="O7" s="3">
        <v>9</v>
      </c>
      <c r="P7" s="3">
        <v>10</v>
      </c>
      <c r="Q7" s="3">
        <v>2</v>
      </c>
      <c r="R7" s="3">
        <v>1</v>
      </c>
      <c r="S7" s="3">
        <v>1</v>
      </c>
      <c r="T7" s="3">
        <v>768</v>
      </c>
      <c r="V7">
        <v>106</v>
      </c>
      <c r="W7">
        <v>87.890625</v>
      </c>
      <c r="X7">
        <f t="shared" ref="X7:X27" si="0">(V7-W7)^2/W7</f>
        <v>3.7313361111111112</v>
      </c>
    </row>
    <row r="8" spans="1:24" x14ac:dyDescent="0.3">
      <c r="V8">
        <v>29</v>
      </c>
      <c r="W8">
        <v>47.109375</v>
      </c>
      <c r="X8">
        <f t="shared" si="0"/>
        <v>6.9614479684908792</v>
      </c>
    </row>
    <row r="9" spans="1:24" x14ac:dyDescent="0.3">
      <c r="A9" t="s">
        <v>16</v>
      </c>
      <c r="B9" s="6" t="s">
        <v>14</v>
      </c>
      <c r="C9" s="7">
        <f>GETPIVOTDATA("Outcome",$B$3,"Pregnancies",0)*GETPIVOTDATA("Outcome",$B$3,"Outcome","Non-Diabetic")/GETPIVOTDATA("Outcome",$B$3)</f>
        <v>72.265625</v>
      </c>
      <c r="D9" s="7">
        <f>GETPIVOTDATA("Outcome",$B$3,"Pregnancies",1)*GETPIVOTDATA("Outcome",$B$3,"Outcome","Non-Diabetic")/GETPIVOTDATA("Outcome",$B$3)</f>
        <v>87.890625</v>
      </c>
      <c r="E9" s="7">
        <f t="shared" ref="E9" si="1">GETPIVOTDATA("Outcome",$B$3,"Pregnancies",0)*GETPIVOTDATA("Outcome",$B$3,"Outcome","Non-Diabetic")/GETPIVOTDATA("Outcome",$B$3)</f>
        <v>72.265625</v>
      </c>
      <c r="F9" s="7">
        <f t="shared" ref="F9" si="2">GETPIVOTDATA("Outcome",$B$3,"Pregnancies",1)*GETPIVOTDATA("Outcome",$B$3,"Outcome","Non-Diabetic")/GETPIVOTDATA("Outcome",$B$3)</f>
        <v>87.890625</v>
      </c>
      <c r="G9" s="7">
        <f t="shared" ref="G9" si="3">GETPIVOTDATA("Outcome",$B$3,"Pregnancies",0)*GETPIVOTDATA("Outcome",$B$3,"Outcome","Non-Diabetic")/GETPIVOTDATA("Outcome",$B$3)</f>
        <v>72.265625</v>
      </c>
      <c r="H9" s="7">
        <f t="shared" ref="H9" si="4">GETPIVOTDATA("Outcome",$B$3,"Pregnancies",1)*GETPIVOTDATA("Outcome",$B$3,"Outcome","Non-Diabetic")/GETPIVOTDATA("Outcome",$B$3)</f>
        <v>87.890625</v>
      </c>
      <c r="I9" s="7">
        <f t="shared" ref="I9" si="5">GETPIVOTDATA("Outcome",$B$3,"Pregnancies",0)*GETPIVOTDATA("Outcome",$B$3,"Outcome","Non-Diabetic")/GETPIVOTDATA("Outcome",$B$3)</f>
        <v>72.265625</v>
      </c>
      <c r="J9" s="7">
        <f t="shared" ref="J9" si="6">GETPIVOTDATA("Outcome",$B$3,"Pregnancies",1)*GETPIVOTDATA("Outcome",$B$3,"Outcome","Non-Diabetic")/GETPIVOTDATA("Outcome",$B$3)</f>
        <v>87.890625</v>
      </c>
      <c r="K9" s="7">
        <f t="shared" ref="K9" si="7">GETPIVOTDATA("Outcome",$B$3,"Pregnancies",0)*GETPIVOTDATA("Outcome",$B$3,"Outcome","Non-Diabetic")/GETPIVOTDATA("Outcome",$B$3)</f>
        <v>72.265625</v>
      </c>
      <c r="L9" s="7">
        <f t="shared" ref="L9" si="8">GETPIVOTDATA("Outcome",$B$3,"Pregnancies",1)*GETPIVOTDATA("Outcome",$B$3,"Outcome","Non-Diabetic")/GETPIVOTDATA("Outcome",$B$3)</f>
        <v>87.890625</v>
      </c>
      <c r="M9" s="7">
        <f t="shared" ref="M9" si="9">GETPIVOTDATA("Outcome",$B$3,"Pregnancies",0)*GETPIVOTDATA("Outcome",$B$3,"Outcome","Non-Diabetic")/GETPIVOTDATA("Outcome",$B$3)</f>
        <v>72.265625</v>
      </c>
      <c r="N9" s="7">
        <f t="shared" ref="N9" si="10">GETPIVOTDATA("Outcome",$B$3,"Pregnancies",1)*GETPIVOTDATA("Outcome",$B$3,"Outcome","Non-Diabetic")/GETPIVOTDATA("Outcome",$B$3)</f>
        <v>87.890625</v>
      </c>
      <c r="O9" s="7">
        <f t="shared" ref="O9" si="11">GETPIVOTDATA("Outcome",$B$3,"Pregnancies",0)*GETPIVOTDATA("Outcome",$B$3,"Outcome","Non-Diabetic")/GETPIVOTDATA("Outcome",$B$3)</f>
        <v>72.265625</v>
      </c>
      <c r="P9" s="7">
        <f t="shared" ref="P9" si="12">GETPIVOTDATA("Outcome",$B$3,"Pregnancies",1)*GETPIVOTDATA("Outcome",$B$3,"Outcome","Non-Diabetic")/GETPIVOTDATA("Outcome",$B$3)</f>
        <v>87.890625</v>
      </c>
      <c r="Q9" s="7">
        <f t="shared" ref="Q9" si="13">GETPIVOTDATA("Outcome",$B$3,"Pregnancies",0)*GETPIVOTDATA("Outcome",$B$3,"Outcome","Non-Diabetic")/GETPIVOTDATA("Outcome",$B$3)</f>
        <v>72.265625</v>
      </c>
      <c r="R9" s="7">
        <f t="shared" ref="R9" si="14">GETPIVOTDATA("Outcome",$B$3,"Pregnancies",1)*GETPIVOTDATA("Outcome",$B$3,"Outcome","Non-Diabetic")/GETPIVOTDATA("Outcome",$B$3)</f>
        <v>87.890625</v>
      </c>
      <c r="S9" s="7">
        <f t="shared" ref="S9" si="15">GETPIVOTDATA("Outcome",$B$3,"Pregnancies",0)*GETPIVOTDATA("Outcome",$B$3,"Outcome","Non-Diabetic")/GETPIVOTDATA("Outcome",$B$3)</f>
        <v>72.265625</v>
      </c>
      <c r="V9">
        <v>84</v>
      </c>
      <c r="W9">
        <v>72.265625</v>
      </c>
      <c r="X9">
        <f t="shared" si="0"/>
        <v>1.9054087837837839</v>
      </c>
    </row>
    <row r="10" spans="1:24" x14ac:dyDescent="0.3">
      <c r="A10" t="s">
        <v>16</v>
      </c>
      <c r="B10" s="6" t="s">
        <v>15</v>
      </c>
      <c r="C10" s="7">
        <f>GETPIVOTDATA("Outcome",$B$3,"Pregnancies",0)*GETPIVOTDATA("Outcome",$B$3,"Outcome","Diabetic")/GETPIVOTDATA("Outcome",$B$3)</f>
        <v>38.734375</v>
      </c>
      <c r="D10" s="7">
        <f>GETPIVOTDATA("Outcome",$B$3,"Pregnancies",1)*GETPIVOTDATA("Outcome",$B$3,"Outcome","Diabetic")/GETPIVOTDATA("Outcome",$B$3)</f>
        <v>47.109375</v>
      </c>
      <c r="E10" s="7">
        <f t="shared" ref="E10" si="16">GETPIVOTDATA("Outcome",$B$3,"Pregnancies",0)*GETPIVOTDATA("Outcome",$B$3,"Outcome","Diabetic")/GETPIVOTDATA("Outcome",$B$3)</f>
        <v>38.734375</v>
      </c>
      <c r="F10" s="7">
        <f t="shared" ref="F10" si="17">GETPIVOTDATA("Outcome",$B$3,"Pregnancies",1)*GETPIVOTDATA("Outcome",$B$3,"Outcome","Diabetic")/GETPIVOTDATA("Outcome",$B$3)</f>
        <v>47.109375</v>
      </c>
      <c r="G10" s="7">
        <f t="shared" ref="G10" si="18">GETPIVOTDATA("Outcome",$B$3,"Pregnancies",0)*GETPIVOTDATA("Outcome",$B$3,"Outcome","Diabetic")/GETPIVOTDATA("Outcome",$B$3)</f>
        <v>38.734375</v>
      </c>
      <c r="H10" s="7">
        <f t="shared" ref="H10" si="19">GETPIVOTDATA("Outcome",$B$3,"Pregnancies",1)*GETPIVOTDATA("Outcome",$B$3,"Outcome","Diabetic")/GETPIVOTDATA("Outcome",$B$3)</f>
        <v>47.109375</v>
      </c>
      <c r="I10" s="7">
        <f t="shared" ref="I10" si="20">GETPIVOTDATA("Outcome",$B$3,"Pregnancies",0)*GETPIVOTDATA("Outcome",$B$3,"Outcome","Diabetic")/GETPIVOTDATA("Outcome",$B$3)</f>
        <v>38.734375</v>
      </c>
      <c r="J10" s="7">
        <f t="shared" ref="J10" si="21">GETPIVOTDATA("Outcome",$B$3,"Pregnancies",1)*GETPIVOTDATA("Outcome",$B$3,"Outcome","Diabetic")/GETPIVOTDATA("Outcome",$B$3)</f>
        <v>47.109375</v>
      </c>
      <c r="K10" s="7">
        <f t="shared" ref="K10" si="22">GETPIVOTDATA("Outcome",$B$3,"Pregnancies",0)*GETPIVOTDATA("Outcome",$B$3,"Outcome","Diabetic")/GETPIVOTDATA("Outcome",$B$3)</f>
        <v>38.734375</v>
      </c>
      <c r="L10" s="7">
        <f t="shared" ref="L10" si="23">GETPIVOTDATA("Outcome",$B$3,"Pregnancies",1)*GETPIVOTDATA("Outcome",$B$3,"Outcome","Diabetic")/GETPIVOTDATA("Outcome",$B$3)</f>
        <v>47.109375</v>
      </c>
      <c r="M10" s="7">
        <f t="shared" ref="M10" si="24">GETPIVOTDATA("Outcome",$B$3,"Pregnancies",0)*GETPIVOTDATA("Outcome",$B$3,"Outcome","Diabetic")/GETPIVOTDATA("Outcome",$B$3)</f>
        <v>38.734375</v>
      </c>
      <c r="N10" s="7">
        <f t="shared" ref="N10" si="25">GETPIVOTDATA("Outcome",$B$3,"Pregnancies",1)*GETPIVOTDATA("Outcome",$B$3,"Outcome","Diabetic")/GETPIVOTDATA("Outcome",$B$3)</f>
        <v>47.109375</v>
      </c>
      <c r="O10" s="7">
        <f t="shared" ref="O10" si="26">GETPIVOTDATA("Outcome",$B$3,"Pregnancies",0)*GETPIVOTDATA("Outcome",$B$3,"Outcome","Diabetic")/GETPIVOTDATA("Outcome",$B$3)</f>
        <v>38.734375</v>
      </c>
      <c r="P10" s="7">
        <f t="shared" ref="P10" si="27">GETPIVOTDATA("Outcome",$B$3,"Pregnancies",1)*GETPIVOTDATA("Outcome",$B$3,"Outcome","Diabetic")/GETPIVOTDATA("Outcome",$B$3)</f>
        <v>47.109375</v>
      </c>
      <c r="Q10" s="7">
        <f t="shared" ref="Q10" si="28">GETPIVOTDATA("Outcome",$B$3,"Pregnancies",0)*GETPIVOTDATA("Outcome",$B$3,"Outcome","Diabetic")/GETPIVOTDATA("Outcome",$B$3)</f>
        <v>38.734375</v>
      </c>
      <c r="R10" s="7">
        <f t="shared" ref="R10" si="29">GETPIVOTDATA("Outcome",$B$3,"Pregnancies",1)*GETPIVOTDATA("Outcome",$B$3,"Outcome","Diabetic")/GETPIVOTDATA("Outcome",$B$3)</f>
        <v>47.109375</v>
      </c>
      <c r="S10" s="7">
        <f t="shared" ref="S10" si="30">GETPIVOTDATA("Outcome",$B$3,"Pregnancies",0)*GETPIVOTDATA("Outcome",$B$3,"Outcome","Diabetic")/GETPIVOTDATA("Outcome",$B$3)</f>
        <v>38.734375</v>
      </c>
      <c r="V10">
        <v>19</v>
      </c>
      <c r="W10">
        <v>38.734375</v>
      </c>
      <c r="X10">
        <f t="shared" si="0"/>
        <v>10.054262051230335</v>
      </c>
    </row>
    <row r="11" spans="1:24" x14ac:dyDescent="0.3">
      <c r="V11">
        <v>48</v>
      </c>
      <c r="W11">
        <v>87.890625</v>
      </c>
      <c r="X11">
        <f t="shared" si="0"/>
        <v>18.105025000000001</v>
      </c>
    </row>
    <row r="12" spans="1:24" x14ac:dyDescent="0.3">
      <c r="C12">
        <f>ROUND(((GETPIVOTDATA("Outcome",$B$3,"Pregnancies",0,"Outcome","Non-Diabetic")-C9)^2)/C9,4)</f>
        <v>7.4999999999999997E-3</v>
      </c>
      <c r="D12">
        <f t="shared" ref="D12:S12" si="31">ROUND(((GETPIVOTDATA("Outcome",$B$3,"Pregnancies",0,"Outcome","Non-Diabetic")-D9)^2)/D9,4)</f>
        <v>2.5228000000000002</v>
      </c>
      <c r="E12">
        <f t="shared" si="31"/>
        <v>7.4999999999999997E-3</v>
      </c>
      <c r="F12">
        <f t="shared" si="31"/>
        <v>2.5228000000000002</v>
      </c>
      <c r="G12">
        <f t="shared" si="31"/>
        <v>7.4999999999999997E-3</v>
      </c>
      <c r="H12">
        <f t="shared" si="31"/>
        <v>2.5228000000000002</v>
      </c>
      <c r="I12">
        <f t="shared" si="31"/>
        <v>7.4999999999999997E-3</v>
      </c>
      <c r="J12">
        <f t="shared" si="31"/>
        <v>2.5228000000000002</v>
      </c>
      <c r="K12">
        <f t="shared" si="31"/>
        <v>7.4999999999999997E-3</v>
      </c>
      <c r="L12">
        <f t="shared" si="31"/>
        <v>2.5228000000000002</v>
      </c>
      <c r="M12">
        <f t="shared" si="31"/>
        <v>7.4999999999999997E-3</v>
      </c>
      <c r="N12">
        <f t="shared" si="31"/>
        <v>2.5228000000000002</v>
      </c>
      <c r="O12">
        <f t="shared" si="31"/>
        <v>7.4999999999999997E-3</v>
      </c>
      <c r="P12">
        <f t="shared" si="31"/>
        <v>2.5228000000000002</v>
      </c>
      <c r="Q12">
        <f t="shared" si="31"/>
        <v>7.4999999999999997E-3</v>
      </c>
      <c r="R12">
        <f t="shared" si="31"/>
        <v>2.5228000000000002</v>
      </c>
      <c r="S12">
        <f t="shared" si="31"/>
        <v>7.4999999999999997E-3</v>
      </c>
      <c r="V12">
        <v>27</v>
      </c>
      <c r="W12">
        <v>47.109375</v>
      </c>
      <c r="X12">
        <f t="shared" si="0"/>
        <v>8.5840018656716417</v>
      </c>
    </row>
    <row r="13" spans="1:24" x14ac:dyDescent="0.3">
      <c r="C13">
        <f>ROUND(((GETPIVOTDATA("Outcome",$B$3,"Pregnancies",0,"Outcome","Diabetic")-C10)^2)/C10,4)</f>
        <v>1.3899999999999999E-2</v>
      </c>
      <c r="D13">
        <f t="shared" ref="D13:S13" si="32">ROUND(((GETPIVOTDATA("Outcome",$B$3,"Pregnancies",0,"Outcome","Diabetic")-D10)^2)/D10,4)</f>
        <v>1.7614000000000001</v>
      </c>
      <c r="E13">
        <f t="shared" si="32"/>
        <v>1.3899999999999999E-2</v>
      </c>
      <c r="F13">
        <f t="shared" si="32"/>
        <v>1.7614000000000001</v>
      </c>
      <c r="G13">
        <f t="shared" si="32"/>
        <v>1.3899999999999999E-2</v>
      </c>
      <c r="H13">
        <f t="shared" si="32"/>
        <v>1.7614000000000001</v>
      </c>
      <c r="I13">
        <f t="shared" si="32"/>
        <v>1.3899999999999999E-2</v>
      </c>
      <c r="J13">
        <f t="shared" si="32"/>
        <v>1.7614000000000001</v>
      </c>
      <c r="K13">
        <f t="shared" si="32"/>
        <v>1.3899999999999999E-2</v>
      </c>
      <c r="L13">
        <f t="shared" si="32"/>
        <v>1.7614000000000001</v>
      </c>
      <c r="M13">
        <f t="shared" si="32"/>
        <v>1.3899999999999999E-2</v>
      </c>
      <c r="N13">
        <f t="shared" si="32"/>
        <v>1.7614000000000001</v>
      </c>
      <c r="O13">
        <f t="shared" si="32"/>
        <v>1.3899999999999999E-2</v>
      </c>
      <c r="P13">
        <f t="shared" si="32"/>
        <v>1.7614000000000001</v>
      </c>
      <c r="Q13">
        <f t="shared" si="32"/>
        <v>1.3899999999999999E-2</v>
      </c>
      <c r="R13">
        <f t="shared" si="32"/>
        <v>1.7614000000000001</v>
      </c>
      <c r="S13">
        <f t="shared" si="32"/>
        <v>1.3899999999999999E-2</v>
      </c>
      <c r="V13">
        <v>45</v>
      </c>
      <c r="W13">
        <v>72.265625</v>
      </c>
      <c r="X13">
        <f t="shared" si="0"/>
        <v>10.287246621621621</v>
      </c>
    </row>
    <row r="14" spans="1:24" x14ac:dyDescent="0.3">
      <c r="V14">
        <v>23</v>
      </c>
      <c r="W14">
        <v>38.734375</v>
      </c>
      <c r="X14">
        <f t="shared" si="0"/>
        <v>6.3914948063735375</v>
      </c>
    </row>
    <row r="15" spans="1:24" x14ac:dyDescent="0.3">
      <c r="V15">
        <v>36</v>
      </c>
      <c r="W15">
        <v>87.890625</v>
      </c>
      <c r="X15">
        <f t="shared" si="0"/>
        <v>30.636225</v>
      </c>
    </row>
    <row r="16" spans="1:24" x14ac:dyDescent="0.3">
      <c r="V16">
        <v>21</v>
      </c>
      <c r="W16">
        <v>47.109375</v>
      </c>
      <c r="X16">
        <f t="shared" si="0"/>
        <v>14.470569029850747</v>
      </c>
    </row>
    <row r="17" spans="1:24" x14ac:dyDescent="0.3">
      <c r="T17">
        <f>268/768*38</f>
        <v>13.260416666666666</v>
      </c>
      <c r="V17">
        <v>34</v>
      </c>
      <c r="W17">
        <v>72.265625</v>
      </c>
      <c r="X17">
        <f t="shared" si="0"/>
        <v>20.26216554054054</v>
      </c>
    </row>
    <row r="18" spans="1:24" x14ac:dyDescent="0.3">
      <c r="V18">
        <v>16</v>
      </c>
      <c r="W18">
        <v>38.734375</v>
      </c>
      <c r="X18">
        <f t="shared" si="0"/>
        <v>13.343491579265834</v>
      </c>
    </row>
    <row r="19" spans="1:24" x14ac:dyDescent="0.3">
      <c r="V19">
        <v>20</v>
      </c>
      <c r="W19">
        <v>87.890625</v>
      </c>
      <c r="X19">
        <f t="shared" si="0"/>
        <v>52.441736111111112</v>
      </c>
    </row>
    <row r="20" spans="1:24" x14ac:dyDescent="0.3">
      <c r="A20" s="8" t="s">
        <v>0</v>
      </c>
      <c r="B20" s="8" t="s">
        <v>8</v>
      </c>
      <c r="V20">
        <v>25</v>
      </c>
      <c r="W20">
        <v>47.109375</v>
      </c>
      <c r="X20">
        <f t="shared" si="0"/>
        <v>10.376373341625207</v>
      </c>
    </row>
    <row r="21" spans="1:24" x14ac:dyDescent="0.3">
      <c r="A21">
        <v>6</v>
      </c>
      <c r="B21">
        <v>1</v>
      </c>
      <c r="V21">
        <v>16</v>
      </c>
      <c r="W21">
        <v>72.265625</v>
      </c>
      <c r="X21">
        <f t="shared" si="0"/>
        <v>43.808111486486489</v>
      </c>
    </row>
    <row r="22" spans="1:24" hidden="1" x14ac:dyDescent="0.3">
      <c r="A22">
        <v>1</v>
      </c>
      <c r="B22">
        <v>0</v>
      </c>
      <c r="V22">
        <v>22</v>
      </c>
      <c r="W22">
        <v>38.734375</v>
      </c>
      <c r="X22">
        <f t="shared" si="0"/>
        <v>7.2297360326744657</v>
      </c>
    </row>
    <row r="23" spans="1:24" hidden="1" x14ac:dyDescent="0.3">
      <c r="A23">
        <v>8</v>
      </c>
      <c r="B23">
        <v>1</v>
      </c>
      <c r="V23">
        <v>10</v>
      </c>
      <c r="W23">
        <v>87.890625</v>
      </c>
      <c r="X23">
        <f t="shared" si="0"/>
        <v>69.028402777777771</v>
      </c>
    </row>
    <row r="24" spans="1:24" hidden="1" x14ac:dyDescent="0.3">
      <c r="A24">
        <v>1</v>
      </c>
      <c r="B24">
        <v>0</v>
      </c>
      <c r="V24">
        <v>18</v>
      </c>
      <c r="W24">
        <v>47.109375</v>
      </c>
      <c r="X24">
        <f t="shared" si="0"/>
        <v>17.986986940298507</v>
      </c>
    </row>
    <row r="25" spans="1:24" x14ac:dyDescent="0.3">
      <c r="A25">
        <v>0</v>
      </c>
      <c r="B25">
        <v>1</v>
      </c>
      <c r="V25">
        <v>14</v>
      </c>
      <c r="W25">
        <v>72.265625</v>
      </c>
      <c r="X25">
        <f t="shared" si="0"/>
        <v>46.977841216216213</v>
      </c>
    </row>
    <row r="26" spans="1:24" hidden="1" x14ac:dyDescent="0.3">
      <c r="A26">
        <v>5</v>
      </c>
      <c r="B26">
        <v>0</v>
      </c>
      <c r="V26">
        <v>10</v>
      </c>
      <c r="W26">
        <v>38.734375</v>
      </c>
      <c r="X26">
        <f t="shared" si="0"/>
        <v>21.316061163775714</v>
      </c>
    </row>
    <row r="27" spans="1:24" hidden="1" x14ac:dyDescent="0.3">
      <c r="A27">
        <v>3</v>
      </c>
      <c r="B27">
        <v>1</v>
      </c>
      <c r="V27">
        <v>4</v>
      </c>
      <c r="W27">
        <v>87.890625</v>
      </c>
      <c r="X27">
        <f t="shared" si="0"/>
        <v>80.072669444444443</v>
      </c>
    </row>
    <row r="28" spans="1:24" hidden="1" x14ac:dyDescent="0.3">
      <c r="A28">
        <v>10</v>
      </c>
      <c r="B28">
        <v>0</v>
      </c>
      <c r="V28">
        <v>7</v>
      </c>
      <c r="W28">
        <v>47.109375</v>
      </c>
      <c r="X28">
        <f>(V28-W28)^2/W28</f>
        <v>34.149507669983414</v>
      </c>
    </row>
    <row r="29" spans="1:24" hidden="1" x14ac:dyDescent="0.3">
      <c r="A29">
        <v>2</v>
      </c>
      <c r="B29">
        <v>1</v>
      </c>
      <c r="V29">
        <v>5</v>
      </c>
      <c r="W29">
        <v>72.265625</v>
      </c>
      <c r="X29">
        <f>(V29-W29)^2/W29</f>
        <v>62.611570945945942</v>
      </c>
    </row>
    <row r="30" spans="1:24" hidden="1" x14ac:dyDescent="0.3">
      <c r="A30">
        <v>8</v>
      </c>
      <c r="B30">
        <v>1</v>
      </c>
      <c r="V30">
        <v>4</v>
      </c>
      <c r="W30">
        <v>38.734375</v>
      </c>
      <c r="X30">
        <f t="shared" ref="X30:X38" si="33">(V30-W30)^2/W30</f>
        <v>31.147444786204115</v>
      </c>
    </row>
    <row r="31" spans="1:24" hidden="1" x14ac:dyDescent="0.3">
      <c r="A31">
        <v>4</v>
      </c>
      <c r="B31">
        <v>0</v>
      </c>
      <c r="V31">
        <v>5</v>
      </c>
      <c r="W31">
        <v>87.890625</v>
      </c>
      <c r="X31">
        <f t="shared" si="33"/>
        <v>78.175069444444446</v>
      </c>
    </row>
    <row r="32" spans="1:24" hidden="1" x14ac:dyDescent="0.3">
      <c r="A32">
        <v>10</v>
      </c>
      <c r="B32">
        <v>1</v>
      </c>
      <c r="V32">
        <v>5</v>
      </c>
      <c r="W32">
        <v>47.109375</v>
      </c>
      <c r="X32">
        <f t="shared" si="33"/>
        <v>37.640054933665006</v>
      </c>
    </row>
    <row r="33" spans="1:24" hidden="1" x14ac:dyDescent="0.3">
      <c r="A33">
        <v>10</v>
      </c>
      <c r="B33">
        <v>0</v>
      </c>
      <c r="V33">
        <v>0</v>
      </c>
      <c r="W33">
        <v>72.265625</v>
      </c>
      <c r="X33">
        <f t="shared" si="33"/>
        <v>72.265625</v>
      </c>
    </row>
    <row r="34" spans="1:24" hidden="1" x14ac:dyDescent="0.3">
      <c r="A34">
        <v>1</v>
      </c>
      <c r="B34">
        <v>1</v>
      </c>
      <c r="V34">
        <v>2</v>
      </c>
      <c r="W34">
        <v>38.734375</v>
      </c>
      <c r="X34">
        <f t="shared" si="33"/>
        <v>34.83764244655103</v>
      </c>
    </row>
    <row r="35" spans="1:24" hidden="1" x14ac:dyDescent="0.3">
      <c r="A35">
        <v>5</v>
      </c>
      <c r="B35">
        <v>1</v>
      </c>
      <c r="V35">
        <v>0</v>
      </c>
      <c r="W35">
        <v>87.890625</v>
      </c>
      <c r="X35">
        <f t="shared" si="33"/>
        <v>87.890625</v>
      </c>
    </row>
    <row r="36" spans="1:24" hidden="1" x14ac:dyDescent="0.3">
      <c r="A36">
        <v>7</v>
      </c>
      <c r="B36">
        <v>1</v>
      </c>
      <c r="V36">
        <v>1</v>
      </c>
      <c r="W36">
        <v>47.109375</v>
      </c>
      <c r="X36">
        <f t="shared" si="33"/>
        <v>45.130602197346597</v>
      </c>
    </row>
    <row r="37" spans="1:24" x14ac:dyDescent="0.3">
      <c r="A37">
        <v>0</v>
      </c>
      <c r="B37">
        <v>1</v>
      </c>
      <c r="V37">
        <v>0</v>
      </c>
      <c r="W37">
        <v>72.265625</v>
      </c>
      <c r="X37">
        <f t="shared" si="33"/>
        <v>72.265625</v>
      </c>
    </row>
    <row r="38" spans="1:24" hidden="1" x14ac:dyDescent="0.3">
      <c r="A38">
        <v>7</v>
      </c>
      <c r="B38">
        <v>1</v>
      </c>
      <c r="V38">
        <v>1</v>
      </c>
      <c r="W38">
        <v>38.734375</v>
      </c>
      <c r="X38">
        <f t="shared" si="33"/>
        <v>36.760191861637757</v>
      </c>
    </row>
    <row r="39" spans="1:24" hidden="1" x14ac:dyDescent="0.3">
      <c r="A39">
        <v>1</v>
      </c>
      <c r="B39">
        <v>0</v>
      </c>
    </row>
    <row r="40" spans="1:24" hidden="1" x14ac:dyDescent="0.3">
      <c r="A40">
        <v>1</v>
      </c>
      <c r="B40">
        <v>1</v>
      </c>
      <c r="X40" s="8">
        <f>SUM(X5:X38)</f>
        <v>1086.8659382008877</v>
      </c>
    </row>
    <row r="41" spans="1:24" hidden="1" x14ac:dyDescent="0.3">
      <c r="A41">
        <v>3</v>
      </c>
      <c r="B41">
        <v>0</v>
      </c>
    </row>
    <row r="42" spans="1:24" hidden="1" x14ac:dyDescent="0.3">
      <c r="A42">
        <v>8</v>
      </c>
      <c r="B42">
        <v>0</v>
      </c>
    </row>
    <row r="43" spans="1:24" hidden="1" x14ac:dyDescent="0.3">
      <c r="A43">
        <v>7</v>
      </c>
      <c r="B43">
        <v>1</v>
      </c>
    </row>
    <row r="44" spans="1:24" hidden="1" x14ac:dyDescent="0.3">
      <c r="A44">
        <v>9</v>
      </c>
      <c r="B44">
        <v>1</v>
      </c>
    </row>
    <row r="45" spans="1:24" hidden="1" x14ac:dyDescent="0.3">
      <c r="A45">
        <v>11</v>
      </c>
      <c r="B45">
        <v>1</v>
      </c>
    </row>
    <row r="46" spans="1:24" hidden="1" x14ac:dyDescent="0.3">
      <c r="A46">
        <v>10</v>
      </c>
      <c r="B46">
        <v>1</v>
      </c>
    </row>
    <row r="47" spans="1:24" hidden="1" x14ac:dyDescent="0.3">
      <c r="A47">
        <v>7</v>
      </c>
      <c r="B47">
        <v>1</v>
      </c>
    </row>
    <row r="48" spans="1:24" hidden="1" x14ac:dyDescent="0.3">
      <c r="A48">
        <v>1</v>
      </c>
      <c r="B48">
        <v>0</v>
      </c>
    </row>
    <row r="49" spans="1:2" hidden="1" x14ac:dyDescent="0.3">
      <c r="A49">
        <v>13</v>
      </c>
      <c r="B49">
        <v>0</v>
      </c>
    </row>
    <row r="50" spans="1:2" hidden="1" x14ac:dyDescent="0.3">
      <c r="A50">
        <v>5</v>
      </c>
      <c r="B50">
        <v>0</v>
      </c>
    </row>
    <row r="51" spans="1:2" hidden="1" x14ac:dyDescent="0.3">
      <c r="A51">
        <v>5</v>
      </c>
      <c r="B51">
        <v>0</v>
      </c>
    </row>
    <row r="52" spans="1:2" hidden="1" x14ac:dyDescent="0.3">
      <c r="A52">
        <v>3</v>
      </c>
      <c r="B52">
        <v>1</v>
      </c>
    </row>
    <row r="53" spans="1:2" hidden="1" x14ac:dyDescent="0.3">
      <c r="A53">
        <v>3</v>
      </c>
      <c r="B53">
        <v>0</v>
      </c>
    </row>
    <row r="54" spans="1:2" hidden="1" x14ac:dyDescent="0.3">
      <c r="A54">
        <v>6</v>
      </c>
      <c r="B54">
        <v>0</v>
      </c>
    </row>
    <row r="55" spans="1:2" hidden="1" x14ac:dyDescent="0.3">
      <c r="A55">
        <v>10</v>
      </c>
      <c r="B55">
        <v>0</v>
      </c>
    </row>
    <row r="56" spans="1:2" hidden="1" x14ac:dyDescent="0.3">
      <c r="A56">
        <v>4</v>
      </c>
      <c r="B56">
        <v>0</v>
      </c>
    </row>
    <row r="57" spans="1:2" hidden="1" x14ac:dyDescent="0.3">
      <c r="A57">
        <v>11</v>
      </c>
      <c r="B57">
        <v>0</v>
      </c>
    </row>
    <row r="58" spans="1:2" hidden="1" x14ac:dyDescent="0.3">
      <c r="A58">
        <v>9</v>
      </c>
      <c r="B58">
        <v>1</v>
      </c>
    </row>
    <row r="59" spans="1:2" hidden="1" x14ac:dyDescent="0.3">
      <c r="A59">
        <v>2</v>
      </c>
      <c r="B59">
        <v>1</v>
      </c>
    </row>
    <row r="60" spans="1:2" hidden="1" x14ac:dyDescent="0.3">
      <c r="A60">
        <v>4</v>
      </c>
      <c r="B60">
        <v>1</v>
      </c>
    </row>
    <row r="61" spans="1:2" hidden="1" x14ac:dyDescent="0.3">
      <c r="A61">
        <v>3</v>
      </c>
      <c r="B61">
        <v>0</v>
      </c>
    </row>
    <row r="62" spans="1:2" hidden="1" x14ac:dyDescent="0.3">
      <c r="A62">
        <v>7</v>
      </c>
      <c r="B62">
        <v>0</v>
      </c>
    </row>
    <row r="63" spans="1:2" hidden="1" x14ac:dyDescent="0.3">
      <c r="A63">
        <v>7</v>
      </c>
      <c r="B63">
        <v>0</v>
      </c>
    </row>
    <row r="64" spans="1:2" hidden="1" x14ac:dyDescent="0.3">
      <c r="A64">
        <v>9</v>
      </c>
      <c r="B64">
        <v>1</v>
      </c>
    </row>
    <row r="65" spans="1:2" hidden="1" x14ac:dyDescent="0.3">
      <c r="A65">
        <v>7</v>
      </c>
      <c r="B65">
        <v>0</v>
      </c>
    </row>
    <row r="66" spans="1:2" x14ac:dyDescent="0.3">
      <c r="A66">
        <v>0</v>
      </c>
      <c r="B66">
        <v>1</v>
      </c>
    </row>
    <row r="67" spans="1:2" hidden="1" x14ac:dyDescent="0.3">
      <c r="A67">
        <v>1</v>
      </c>
      <c r="B67">
        <v>0</v>
      </c>
    </row>
    <row r="68" spans="1:2" hidden="1" x14ac:dyDescent="0.3">
      <c r="A68">
        <v>2</v>
      </c>
      <c r="B68">
        <v>0</v>
      </c>
    </row>
    <row r="69" spans="1:2" hidden="1" x14ac:dyDescent="0.3">
      <c r="A69">
        <v>7</v>
      </c>
      <c r="B69">
        <v>1</v>
      </c>
    </row>
    <row r="70" spans="1:2" hidden="1" x14ac:dyDescent="0.3">
      <c r="A70">
        <v>7</v>
      </c>
      <c r="B70">
        <v>0</v>
      </c>
    </row>
    <row r="71" spans="1:2" hidden="1" x14ac:dyDescent="0.3">
      <c r="A71">
        <v>1</v>
      </c>
      <c r="B71">
        <v>0</v>
      </c>
    </row>
    <row r="72" spans="1:2" hidden="1" x14ac:dyDescent="0.3">
      <c r="A72">
        <v>1</v>
      </c>
      <c r="B72">
        <v>0</v>
      </c>
    </row>
    <row r="73" spans="1:2" hidden="1" x14ac:dyDescent="0.3">
      <c r="A73">
        <v>5</v>
      </c>
      <c r="B73">
        <v>0</v>
      </c>
    </row>
    <row r="74" spans="1:2" hidden="1" x14ac:dyDescent="0.3">
      <c r="A74">
        <v>8</v>
      </c>
      <c r="B74">
        <v>1</v>
      </c>
    </row>
    <row r="75" spans="1:2" hidden="1" x14ac:dyDescent="0.3">
      <c r="A75">
        <v>7</v>
      </c>
      <c r="B75">
        <v>0</v>
      </c>
    </row>
    <row r="76" spans="1:2" hidden="1" x14ac:dyDescent="0.3">
      <c r="A76">
        <v>1</v>
      </c>
      <c r="B76">
        <v>0</v>
      </c>
    </row>
    <row r="77" spans="1:2" hidden="1" x14ac:dyDescent="0.3">
      <c r="A77">
        <v>7</v>
      </c>
      <c r="B77">
        <v>1</v>
      </c>
    </row>
    <row r="78" spans="1:2" hidden="1" x14ac:dyDescent="0.3">
      <c r="A78">
        <v>0</v>
      </c>
      <c r="B78">
        <v>0</v>
      </c>
    </row>
    <row r="79" spans="1:2" hidden="1" x14ac:dyDescent="0.3">
      <c r="A79">
        <v>0</v>
      </c>
      <c r="B79">
        <v>0</v>
      </c>
    </row>
    <row r="80" spans="1:2" hidden="1" x14ac:dyDescent="0.3">
      <c r="A80">
        <v>0</v>
      </c>
      <c r="B80">
        <v>0</v>
      </c>
    </row>
    <row r="81" spans="1:2" hidden="1" x14ac:dyDescent="0.3">
      <c r="A81">
        <v>2</v>
      </c>
      <c r="B81">
        <v>0</v>
      </c>
    </row>
    <row r="82" spans="1:2" hidden="1" x14ac:dyDescent="0.3">
      <c r="A82">
        <v>8</v>
      </c>
      <c r="B82">
        <v>1</v>
      </c>
    </row>
    <row r="83" spans="1:2" hidden="1" x14ac:dyDescent="0.3">
      <c r="A83">
        <v>5</v>
      </c>
      <c r="B83">
        <v>0</v>
      </c>
    </row>
    <row r="84" spans="1:2" hidden="1" x14ac:dyDescent="0.3">
      <c r="A84">
        <v>2</v>
      </c>
      <c r="B84">
        <v>0</v>
      </c>
    </row>
    <row r="85" spans="1:2" hidden="1" x14ac:dyDescent="0.3">
      <c r="A85">
        <v>7</v>
      </c>
      <c r="B85">
        <v>1</v>
      </c>
    </row>
    <row r="86" spans="1:2" hidden="1" x14ac:dyDescent="0.3">
      <c r="A86">
        <v>5</v>
      </c>
      <c r="B86">
        <v>0</v>
      </c>
    </row>
    <row r="87" spans="1:2" x14ac:dyDescent="0.3">
      <c r="A87">
        <v>0</v>
      </c>
      <c r="B87">
        <v>1</v>
      </c>
    </row>
    <row r="88" spans="1:2" hidden="1" x14ac:dyDescent="0.3">
      <c r="A88">
        <v>2</v>
      </c>
      <c r="B88">
        <v>0</v>
      </c>
    </row>
    <row r="89" spans="1:2" hidden="1" x14ac:dyDescent="0.3">
      <c r="A89">
        <v>1</v>
      </c>
      <c r="B89">
        <v>0</v>
      </c>
    </row>
    <row r="90" spans="1:2" hidden="1" x14ac:dyDescent="0.3">
      <c r="A90">
        <v>4</v>
      </c>
      <c r="B90">
        <v>0</v>
      </c>
    </row>
    <row r="91" spans="1:2" hidden="1" x14ac:dyDescent="0.3">
      <c r="A91">
        <v>2</v>
      </c>
      <c r="B91">
        <v>1</v>
      </c>
    </row>
    <row r="92" spans="1:2" hidden="1" x14ac:dyDescent="0.3">
      <c r="A92">
        <v>5</v>
      </c>
      <c r="B92">
        <v>0</v>
      </c>
    </row>
    <row r="93" spans="1:2" hidden="1" x14ac:dyDescent="0.3">
      <c r="A93">
        <v>13</v>
      </c>
      <c r="B93">
        <v>1</v>
      </c>
    </row>
    <row r="94" spans="1:2" hidden="1" x14ac:dyDescent="0.3">
      <c r="A94">
        <v>4</v>
      </c>
      <c r="B94">
        <v>0</v>
      </c>
    </row>
    <row r="95" spans="1:2" hidden="1" x14ac:dyDescent="0.3">
      <c r="A95">
        <v>1</v>
      </c>
      <c r="B95">
        <v>0</v>
      </c>
    </row>
    <row r="96" spans="1:2" hidden="1" x14ac:dyDescent="0.3">
      <c r="A96">
        <v>1</v>
      </c>
      <c r="B96">
        <v>0</v>
      </c>
    </row>
    <row r="97" spans="1:2" hidden="1" x14ac:dyDescent="0.3">
      <c r="A97">
        <v>7</v>
      </c>
      <c r="B97">
        <v>0</v>
      </c>
    </row>
    <row r="98" spans="1:2" hidden="1" x14ac:dyDescent="0.3">
      <c r="A98">
        <v>5</v>
      </c>
      <c r="B98">
        <v>0</v>
      </c>
    </row>
    <row r="99" spans="1:2" x14ac:dyDescent="0.3">
      <c r="A99">
        <v>0</v>
      </c>
      <c r="B99">
        <v>1</v>
      </c>
    </row>
    <row r="100" spans="1:2" hidden="1" x14ac:dyDescent="0.3">
      <c r="A100">
        <v>2</v>
      </c>
      <c r="B100">
        <v>0</v>
      </c>
    </row>
    <row r="101" spans="1:2" hidden="1" x14ac:dyDescent="0.3">
      <c r="A101">
        <v>3</v>
      </c>
      <c r="B101">
        <v>0</v>
      </c>
    </row>
    <row r="102" spans="1:2" hidden="1" x14ac:dyDescent="0.3">
      <c r="A102">
        <v>2</v>
      </c>
      <c r="B102">
        <v>0</v>
      </c>
    </row>
    <row r="103" spans="1:2" hidden="1" x14ac:dyDescent="0.3">
      <c r="A103">
        <v>7</v>
      </c>
      <c r="B103">
        <v>0</v>
      </c>
    </row>
    <row r="104" spans="1:2" hidden="1" x14ac:dyDescent="0.3">
      <c r="A104">
        <v>0</v>
      </c>
      <c r="B104">
        <v>0</v>
      </c>
    </row>
    <row r="105" spans="1:2" hidden="1" x14ac:dyDescent="0.3">
      <c r="A105">
        <v>5</v>
      </c>
      <c r="B105">
        <v>1</v>
      </c>
    </row>
    <row r="106" spans="1:2" hidden="1" x14ac:dyDescent="0.3">
      <c r="A106">
        <v>2</v>
      </c>
      <c r="B106">
        <v>0</v>
      </c>
    </row>
    <row r="107" spans="1:2" hidden="1" x14ac:dyDescent="0.3">
      <c r="A107">
        <v>13</v>
      </c>
      <c r="B107">
        <v>0</v>
      </c>
    </row>
    <row r="108" spans="1:2" hidden="1" x14ac:dyDescent="0.3">
      <c r="A108">
        <v>2</v>
      </c>
      <c r="B108">
        <v>0</v>
      </c>
    </row>
    <row r="109" spans="1:2" hidden="1" x14ac:dyDescent="0.3">
      <c r="A109">
        <v>15</v>
      </c>
      <c r="B109">
        <v>1</v>
      </c>
    </row>
    <row r="110" spans="1:2" hidden="1" x14ac:dyDescent="0.3">
      <c r="A110">
        <v>1</v>
      </c>
      <c r="B110">
        <v>0</v>
      </c>
    </row>
    <row r="111" spans="1:2" hidden="1" x14ac:dyDescent="0.3">
      <c r="A111">
        <v>1</v>
      </c>
      <c r="B111">
        <v>0</v>
      </c>
    </row>
    <row r="112" spans="1:2" hidden="1" x14ac:dyDescent="0.3">
      <c r="A112">
        <v>4</v>
      </c>
      <c r="B112">
        <v>0</v>
      </c>
    </row>
    <row r="113" spans="1:2" hidden="1" x14ac:dyDescent="0.3">
      <c r="A113">
        <v>7</v>
      </c>
      <c r="B113">
        <v>0</v>
      </c>
    </row>
    <row r="114" spans="1:2" hidden="1" x14ac:dyDescent="0.3">
      <c r="A114">
        <v>4</v>
      </c>
      <c r="B114">
        <v>1</v>
      </c>
    </row>
    <row r="115" spans="1:2" hidden="1" x14ac:dyDescent="0.3">
      <c r="A115">
        <v>2</v>
      </c>
      <c r="B115">
        <v>0</v>
      </c>
    </row>
    <row r="116" spans="1:2" hidden="1" x14ac:dyDescent="0.3">
      <c r="A116">
        <v>6</v>
      </c>
      <c r="B116">
        <v>0</v>
      </c>
    </row>
    <row r="117" spans="1:2" hidden="1" x14ac:dyDescent="0.3">
      <c r="A117">
        <v>2</v>
      </c>
      <c r="B117">
        <v>0</v>
      </c>
    </row>
    <row r="118" spans="1:2" hidden="1" x14ac:dyDescent="0.3">
      <c r="A118">
        <v>1</v>
      </c>
      <c r="B118">
        <v>0</v>
      </c>
    </row>
    <row r="119" spans="1:2" hidden="1" x14ac:dyDescent="0.3">
      <c r="A119">
        <v>6</v>
      </c>
      <c r="B119">
        <v>0</v>
      </c>
    </row>
    <row r="120" spans="1:2" hidden="1" x14ac:dyDescent="0.3">
      <c r="A120">
        <v>1</v>
      </c>
      <c r="B120">
        <v>1</v>
      </c>
    </row>
    <row r="121" spans="1:2" hidden="1" x14ac:dyDescent="0.3">
      <c r="A121">
        <v>1</v>
      </c>
      <c r="B121">
        <v>1</v>
      </c>
    </row>
    <row r="122" spans="1:2" hidden="1" x14ac:dyDescent="0.3">
      <c r="A122">
        <v>1</v>
      </c>
      <c r="B122">
        <v>0</v>
      </c>
    </row>
    <row r="123" spans="1:2" hidden="1" x14ac:dyDescent="0.3">
      <c r="A123">
        <v>0</v>
      </c>
      <c r="B123">
        <v>0</v>
      </c>
    </row>
    <row r="124" spans="1:2" hidden="1" x14ac:dyDescent="0.3">
      <c r="A124">
        <v>1</v>
      </c>
      <c r="B124">
        <v>0</v>
      </c>
    </row>
    <row r="125" spans="1:2" hidden="1" x14ac:dyDescent="0.3">
      <c r="A125">
        <v>2</v>
      </c>
      <c r="B125">
        <v>0</v>
      </c>
    </row>
    <row r="126" spans="1:2" hidden="1" x14ac:dyDescent="0.3">
      <c r="A126">
        <v>1</v>
      </c>
      <c r="B126">
        <v>0</v>
      </c>
    </row>
    <row r="127" spans="1:2" hidden="1" x14ac:dyDescent="0.3">
      <c r="A127">
        <v>1</v>
      </c>
      <c r="B127">
        <v>0</v>
      </c>
    </row>
    <row r="128" spans="1:2" hidden="1" x14ac:dyDescent="0.3">
      <c r="A128">
        <v>4</v>
      </c>
      <c r="B128">
        <v>0</v>
      </c>
    </row>
    <row r="129" spans="1:2" hidden="1" x14ac:dyDescent="0.3">
      <c r="A129">
        <v>3</v>
      </c>
      <c r="B129">
        <v>0</v>
      </c>
    </row>
    <row r="130" spans="1:2" x14ac:dyDescent="0.3">
      <c r="A130">
        <v>0</v>
      </c>
      <c r="B130">
        <v>1</v>
      </c>
    </row>
    <row r="131" spans="1:2" hidden="1" x14ac:dyDescent="0.3">
      <c r="A131">
        <v>3</v>
      </c>
      <c r="B131">
        <v>1</v>
      </c>
    </row>
    <row r="132" spans="1:2" hidden="1" x14ac:dyDescent="0.3">
      <c r="A132">
        <v>8</v>
      </c>
      <c r="B132">
        <v>1</v>
      </c>
    </row>
    <row r="133" spans="1:2" hidden="1" x14ac:dyDescent="0.3">
      <c r="A133">
        <v>1</v>
      </c>
      <c r="B133">
        <v>0</v>
      </c>
    </row>
    <row r="134" spans="1:2" hidden="1" x14ac:dyDescent="0.3">
      <c r="A134">
        <v>4</v>
      </c>
      <c r="B134">
        <v>0</v>
      </c>
    </row>
    <row r="135" spans="1:2" hidden="1" x14ac:dyDescent="0.3">
      <c r="A135">
        <v>7</v>
      </c>
      <c r="B135">
        <v>1</v>
      </c>
    </row>
    <row r="136" spans="1:2" hidden="1" x14ac:dyDescent="0.3">
      <c r="A136">
        <v>4</v>
      </c>
      <c r="B136">
        <v>1</v>
      </c>
    </row>
    <row r="137" spans="1:2" hidden="1" x14ac:dyDescent="0.3">
      <c r="A137">
        <v>5</v>
      </c>
      <c r="B137">
        <v>1</v>
      </c>
    </row>
    <row r="138" spans="1:2" hidden="1" x14ac:dyDescent="0.3">
      <c r="A138">
        <v>5</v>
      </c>
      <c r="B138">
        <v>0</v>
      </c>
    </row>
    <row r="139" spans="1:2" hidden="1" x14ac:dyDescent="0.3">
      <c r="A139">
        <v>4</v>
      </c>
      <c r="B139">
        <v>0</v>
      </c>
    </row>
    <row r="140" spans="1:2" hidden="1" x14ac:dyDescent="0.3">
      <c r="A140">
        <v>4</v>
      </c>
      <c r="B140">
        <v>0</v>
      </c>
    </row>
    <row r="141" spans="1:2" x14ac:dyDescent="0.3">
      <c r="A141">
        <v>0</v>
      </c>
      <c r="B141">
        <v>1</v>
      </c>
    </row>
    <row r="142" spans="1:2" hidden="1" x14ac:dyDescent="0.3">
      <c r="A142">
        <v>6</v>
      </c>
      <c r="B142">
        <v>0</v>
      </c>
    </row>
    <row r="143" spans="1:2" hidden="1" x14ac:dyDescent="0.3">
      <c r="A143">
        <v>2</v>
      </c>
      <c r="B143">
        <v>0</v>
      </c>
    </row>
    <row r="144" spans="1:2" hidden="1" x14ac:dyDescent="0.3">
      <c r="A144">
        <v>5</v>
      </c>
      <c r="B144">
        <v>0</v>
      </c>
    </row>
    <row r="145" spans="1:2" x14ac:dyDescent="0.3">
      <c r="A145">
        <v>0</v>
      </c>
      <c r="B145">
        <v>1</v>
      </c>
    </row>
    <row r="146" spans="1:2" hidden="1" x14ac:dyDescent="0.3">
      <c r="A146">
        <v>1</v>
      </c>
      <c r="B146">
        <v>1</v>
      </c>
    </row>
    <row r="147" spans="1:2" hidden="1" x14ac:dyDescent="0.3">
      <c r="A147">
        <v>3</v>
      </c>
      <c r="B147">
        <v>0</v>
      </c>
    </row>
    <row r="148" spans="1:2" hidden="1" x14ac:dyDescent="0.3">
      <c r="A148">
        <v>1</v>
      </c>
      <c r="B148">
        <v>0</v>
      </c>
    </row>
    <row r="149" spans="1:2" hidden="1" x14ac:dyDescent="0.3">
      <c r="A149">
        <v>1</v>
      </c>
      <c r="B149">
        <v>1</v>
      </c>
    </row>
    <row r="150" spans="1:2" x14ac:dyDescent="0.3">
      <c r="A150">
        <v>0</v>
      </c>
      <c r="B150">
        <v>1</v>
      </c>
    </row>
    <row r="151" spans="1:2" hidden="1" x14ac:dyDescent="0.3">
      <c r="A151">
        <v>4</v>
      </c>
      <c r="B151">
        <v>1</v>
      </c>
    </row>
    <row r="152" spans="1:2" hidden="1" x14ac:dyDescent="0.3">
      <c r="A152">
        <v>9</v>
      </c>
      <c r="B152">
        <v>1</v>
      </c>
    </row>
    <row r="153" spans="1:2" hidden="1" x14ac:dyDescent="0.3">
      <c r="A153">
        <v>3</v>
      </c>
      <c r="B153">
        <v>1</v>
      </c>
    </row>
    <row r="154" spans="1:2" hidden="1" x14ac:dyDescent="0.3">
      <c r="A154">
        <v>8</v>
      </c>
      <c r="B154">
        <v>0</v>
      </c>
    </row>
    <row r="155" spans="1:2" hidden="1" x14ac:dyDescent="0.3">
      <c r="A155">
        <v>2</v>
      </c>
      <c r="B155">
        <v>0</v>
      </c>
    </row>
    <row r="156" spans="1:2" hidden="1" x14ac:dyDescent="0.3">
      <c r="A156">
        <v>2</v>
      </c>
      <c r="B156">
        <v>0</v>
      </c>
    </row>
    <row r="157" spans="1:2" hidden="1" x14ac:dyDescent="0.3">
      <c r="A157">
        <v>0</v>
      </c>
      <c r="B157">
        <v>0</v>
      </c>
    </row>
    <row r="158" spans="1:2" hidden="1" x14ac:dyDescent="0.3">
      <c r="A158">
        <v>0</v>
      </c>
      <c r="B158">
        <v>0</v>
      </c>
    </row>
    <row r="159" spans="1:2" hidden="1" x14ac:dyDescent="0.3">
      <c r="A159">
        <v>0</v>
      </c>
      <c r="B159">
        <v>0</v>
      </c>
    </row>
    <row r="160" spans="1:2" hidden="1" x14ac:dyDescent="0.3">
      <c r="A160">
        <v>5</v>
      </c>
      <c r="B160">
        <v>0</v>
      </c>
    </row>
    <row r="161" spans="1:2" hidden="1" x14ac:dyDescent="0.3">
      <c r="A161">
        <v>3</v>
      </c>
      <c r="B161">
        <v>0</v>
      </c>
    </row>
    <row r="162" spans="1:2" hidden="1" x14ac:dyDescent="0.3">
      <c r="A162">
        <v>5</v>
      </c>
      <c r="B162">
        <v>0</v>
      </c>
    </row>
    <row r="163" spans="1:2" hidden="1" x14ac:dyDescent="0.3">
      <c r="A163">
        <v>2</v>
      </c>
      <c r="B163">
        <v>0</v>
      </c>
    </row>
    <row r="164" spans="1:2" hidden="1" x14ac:dyDescent="0.3">
      <c r="A164">
        <v>10</v>
      </c>
      <c r="B164">
        <v>1</v>
      </c>
    </row>
    <row r="165" spans="1:2" hidden="1" x14ac:dyDescent="0.3">
      <c r="A165">
        <v>4</v>
      </c>
      <c r="B165">
        <v>0</v>
      </c>
    </row>
    <row r="166" spans="1:2" hidden="1" x14ac:dyDescent="0.3">
      <c r="A166">
        <v>0</v>
      </c>
      <c r="B166">
        <v>0</v>
      </c>
    </row>
    <row r="167" spans="1:2" hidden="1" x14ac:dyDescent="0.3">
      <c r="A167">
        <v>9</v>
      </c>
      <c r="B167">
        <v>0</v>
      </c>
    </row>
    <row r="168" spans="1:2" hidden="1" x14ac:dyDescent="0.3">
      <c r="A168">
        <v>2</v>
      </c>
      <c r="B168">
        <v>0</v>
      </c>
    </row>
    <row r="169" spans="1:2" hidden="1" x14ac:dyDescent="0.3">
      <c r="A169">
        <v>5</v>
      </c>
      <c r="B169">
        <v>0</v>
      </c>
    </row>
    <row r="170" spans="1:2" hidden="1" x14ac:dyDescent="0.3">
      <c r="A170">
        <v>2</v>
      </c>
      <c r="B170">
        <v>0</v>
      </c>
    </row>
    <row r="171" spans="1:2" hidden="1" x14ac:dyDescent="0.3">
      <c r="A171">
        <v>1</v>
      </c>
      <c r="B171">
        <v>0</v>
      </c>
    </row>
    <row r="172" spans="1:2" hidden="1" x14ac:dyDescent="0.3">
      <c r="A172">
        <v>4</v>
      </c>
      <c r="B172">
        <v>0</v>
      </c>
    </row>
    <row r="173" spans="1:2" hidden="1" x14ac:dyDescent="0.3">
      <c r="A173">
        <v>9</v>
      </c>
      <c r="B173">
        <v>1</v>
      </c>
    </row>
    <row r="174" spans="1:2" hidden="1" x14ac:dyDescent="0.3">
      <c r="A174">
        <v>1</v>
      </c>
      <c r="B174">
        <v>0</v>
      </c>
    </row>
    <row r="175" spans="1:2" hidden="1" x14ac:dyDescent="0.3">
      <c r="A175">
        <v>8</v>
      </c>
      <c r="B175">
        <v>1</v>
      </c>
    </row>
    <row r="176" spans="1:2" hidden="1" x14ac:dyDescent="0.3">
      <c r="A176">
        <v>7</v>
      </c>
      <c r="B176">
        <v>1</v>
      </c>
    </row>
    <row r="177" spans="1:2" hidden="1" x14ac:dyDescent="0.3">
      <c r="A177">
        <v>2</v>
      </c>
      <c r="B177">
        <v>0</v>
      </c>
    </row>
    <row r="178" spans="1:2" hidden="1" x14ac:dyDescent="0.3">
      <c r="A178">
        <v>1</v>
      </c>
      <c r="B178">
        <v>0</v>
      </c>
    </row>
    <row r="179" spans="1:2" hidden="1" x14ac:dyDescent="0.3">
      <c r="A179">
        <v>2</v>
      </c>
      <c r="B179">
        <v>0</v>
      </c>
    </row>
    <row r="180" spans="1:2" hidden="1" x14ac:dyDescent="0.3">
      <c r="A180">
        <v>17</v>
      </c>
      <c r="B180">
        <v>1</v>
      </c>
    </row>
    <row r="181" spans="1:2" hidden="1" x14ac:dyDescent="0.3">
      <c r="A181">
        <v>4</v>
      </c>
      <c r="B181">
        <v>0</v>
      </c>
    </row>
    <row r="182" spans="1:2" hidden="1" x14ac:dyDescent="0.3">
      <c r="A182">
        <v>7</v>
      </c>
      <c r="B182">
        <v>0</v>
      </c>
    </row>
    <row r="183" spans="1:2" hidden="1" x14ac:dyDescent="0.3">
      <c r="A183">
        <v>0</v>
      </c>
      <c r="B183">
        <v>0</v>
      </c>
    </row>
    <row r="184" spans="1:2" hidden="1" x14ac:dyDescent="0.3">
      <c r="A184">
        <v>2</v>
      </c>
      <c r="B184">
        <v>0</v>
      </c>
    </row>
    <row r="185" spans="1:2" x14ac:dyDescent="0.3">
      <c r="A185">
        <v>0</v>
      </c>
      <c r="B185">
        <v>1</v>
      </c>
    </row>
    <row r="186" spans="1:2" hidden="1" x14ac:dyDescent="0.3">
      <c r="A186">
        <v>6</v>
      </c>
      <c r="B186">
        <v>1</v>
      </c>
    </row>
    <row r="187" spans="1:2" hidden="1" x14ac:dyDescent="0.3">
      <c r="A187">
        <v>3</v>
      </c>
      <c r="B187">
        <v>0</v>
      </c>
    </row>
    <row r="188" spans="1:2" hidden="1" x14ac:dyDescent="0.3">
      <c r="A188">
        <v>4</v>
      </c>
      <c r="B188">
        <v>0</v>
      </c>
    </row>
    <row r="189" spans="1:2" hidden="1" x14ac:dyDescent="0.3">
      <c r="A189">
        <v>4</v>
      </c>
      <c r="B189">
        <v>0</v>
      </c>
    </row>
    <row r="190" spans="1:2" hidden="1" x14ac:dyDescent="0.3">
      <c r="A190">
        <v>3</v>
      </c>
      <c r="B190">
        <v>0</v>
      </c>
    </row>
    <row r="191" spans="1:2" hidden="1" x14ac:dyDescent="0.3">
      <c r="A191">
        <v>6</v>
      </c>
      <c r="B191">
        <v>1</v>
      </c>
    </row>
    <row r="192" spans="1:2" hidden="1" x14ac:dyDescent="0.3">
      <c r="A192">
        <v>6</v>
      </c>
      <c r="B192">
        <v>1</v>
      </c>
    </row>
    <row r="193" spans="1:2" hidden="1" x14ac:dyDescent="0.3">
      <c r="A193">
        <v>2</v>
      </c>
      <c r="B193">
        <v>0</v>
      </c>
    </row>
    <row r="194" spans="1:2" hidden="1" x14ac:dyDescent="0.3">
      <c r="A194">
        <v>1</v>
      </c>
      <c r="B194">
        <v>0</v>
      </c>
    </row>
    <row r="195" spans="1:2" hidden="1" x14ac:dyDescent="0.3">
      <c r="A195">
        <v>2</v>
      </c>
      <c r="B195">
        <v>0</v>
      </c>
    </row>
    <row r="196" spans="1:2" hidden="1" x14ac:dyDescent="0.3">
      <c r="A196">
        <v>8</v>
      </c>
      <c r="B196">
        <v>1</v>
      </c>
    </row>
    <row r="197" spans="1:2" hidden="1" x14ac:dyDescent="0.3">
      <c r="A197">
        <v>6</v>
      </c>
      <c r="B197">
        <v>0</v>
      </c>
    </row>
    <row r="198" spans="1:2" x14ac:dyDescent="0.3">
      <c r="A198">
        <v>0</v>
      </c>
      <c r="B198">
        <v>1</v>
      </c>
    </row>
    <row r="199" spans="1:2" hidden="1" x14ac:dyDescent="0.3">
      <c r="A199">
        <v>5</v>
      </c>
      <c r="B199">
        <v>0</v>
      </c>
    </row>
    <row r="200" spans="1:2" hidden="1" x14ac:dyDescent="0.3">
      <c r="A200">
        <v>5</v>
      </c>
      <c r="B200">
        <v>1</v>
      </c>
    </row>
    <row r="201" spans="1:2" hidden="1" x14ac:dyDescent="0.3">
      <c r="A201">
        <v>6</v>
      </c>
      <c r="B201">
        <v>0</v>
      </c>
    </row>
    <row r="202" spans="1:2" hidden="1" x14ac:dyDescent="0.3">
      <c r="A202">
        <v>0</v>
      </c>
      <c r="B202">
        <v>0</v>
      </c>
    </row>
    <row r="203" spans="1:2" hidden="1" x14ac:dyDescent="0.3">
      <c r="A203">
        <v>1</v>
      </c>
      <c r="B203">
        <v>0</v>
      </c>
    </row>
    <row r="204" spans="1:2" hidden="1" x14ac:dyDescent="0.3">
      <c r="A204">
        <v>5</v>
      </c>
      <c r="B204">
        <v>0</v>
      </c>
    </row>
    <row r="205" spans="1:2" hidden="1" x14ac:dyDescent="0.3">
      <c r="A205">
        <v>4</v>
      </c>
      <c r="B205">
        <v>0</v>
      </c>
    </row>
    <row r="206" spans="1:2" hidden="1" x14ac:dyDescent="0.3">
      <c r="A206">
        <v>7</v>
      </c>
      <c r="B206">
        <v>1</v>
      </c>
    </row>
    <row r="207" spans="1:2" hidden="1" x14ac:dyDescent="0.3">
      <c r="A207">
        <v>8</v>
      </c>
      <c r="B207">
        <v>1</v>
      </c>
    </row>
    <row r="208" spans="1:2" hidden="1" x14ac:dyDescent="0.3">
      <c r="A208">
        <v>1</v>
      </c>
      <c r="B208">
        <v>1</v>
      </c>
    </row>
    <row r="209" spans="1:2" hidden="1" x14ac:dyDescent="0.3">
      <c r="A209">
        <v>8</v>
      </c>
      <c r="B209">
        <v>1</v>
      </c>
    </row>
    <row r="210" spans="1:2" hidden="1" x14ac:dyDescent="0.3">
      <c r="A210">
        <v>5</v>
      </c>
      <c r="B210">
        <v>1</v>
      </c>
    </row>
    <row r="211" spans="1:2" hidden="1" x14ac:dyDescent="0.3">
      <c r="A211">
        <v>3</v>
      </c>
      <c r="B211">
        <v>0</v>
      </c>
    </row>
    <row r="212" spans="1:2" hidden="1" x14ac:dyDescent="0.3">
      <c r="A212">
        <v>9</v>
      </c>
      <c r="B212">
        <v>0</v>
      </c>
    </row>
    <row r="213" spans="1:2" hidden="1" x14ac:dyDescent="0.3">
      <c r="A213">
        <v>7</v>
      </c>
      <c r="B213">
        <v>1</v>
      </c>
    </row>
    <row r="214" spans="1:2" hidden="1" x14ac:dyDescent="0.3">
      <c r="A214">
        <v>11</v>
      </c>
      <c r="B214">
        <v>1</v>
      </c>
    </row>
    <row r="215" spans="1:2" hidden="1" x14ac:dyDescent="0.3">
      <c r="A215">
        <v>8</v>
      </c>
      <c r="B215">
        <v>0</v>
      </c>
    </row>
    <row r="216" spans="1:2" hidden="1" x14ac:dyDescent="0.3">
      <c r="A216">
        <v>5</v>
      </c>
      <c r="B216">
        <v>1</v>
      </c>
    </row>
    <row r="217" spans="1:2" hidden="1" x14ac:dyDescent="0.3">
      <c r="A217">
        <v>1</v>
      </c>
      <c r="B217">
        <v>0</v>
      </c>
    </row>
    <row r="218" spans="1:2" hidden="1" x14ac:dyDescent="0.3">
      <c r="A218">
        <v>3</v>
      </c>
      <c r="B218">
        <v>1</v>
      </c>
    </row>
    <row r="219" spans="1:2" hidden="1" x14ac:dyDescent="0.3">
      <c r="A219">
        <v>4</v>
      </c>
      <c r="B219">
        <v>1</v>
      </c>
    </row>
    <row r="220" spans="1:2" hidden="1" x14ac:dyDescent="0.3">
      <c r="A220">
        <v>4</v>
      </c>
      <c r="B220">
        <v>1</v>
      </c>
    </row>
    <row r="221" spans="1:2" hidden="1" x14ac:dyDescent="0.3">
      <c r="A221">
        <v>0</v>
      </c>
      <c r="B221">
        <v>0</v>
      </c>
    </row>
    <row r="222" spans="1:2" hidden="1" x14ac:dyDescent="0.3">
      <c r="A222">
        <v>1</v>
      </c>
      <c r="B222">
        <v>0</v>
      </c>
    </row>
    <row r="223" spans="1:2" hidden="1" x14ac:dyDescent="0.3">
      <c r="A223">
        <v>0</v>
      </c>
      <c r="B223">
        <v>0</v>
      </c>
    </row>
    <row r="224" spans="1:2" hidden="1" x14ac:dyDescent="0.3">
      <c r="A224">
        <v>2</v>
      </c>
      <c r="B224">
        <v>0</v>
      </c>
    </row>
    <row r="225" spans="1:2" hidden="1" x14ac:dyDescent="0.3">
      <c r="A225">
        <v>6</v>
      </c>
      <c r="B225">
        <v>0</v>
      </c>
    </row>
    <row r="226" spans="1:2" hidden="1" x14ac:dyDescent="0.3">
      <c r="A226">
        <v>5</v>
      </c>
      <c r="B226">
        <v>0</v>
      </c>
    </row>
    <row r="227" spans="1:2" hidden="1" x14ac:dyDescent="0.3">
      <c r="A227">
        <v>8</v>
      </c>
      <c r="B227">
        <v>1</v>
      </c>
    </row>
    <row r="228" spans="1:2" hidden="1" x14ac:dyDescent="0.3">
      <c r="A228">
        <v>5</v>
      </c>
      <c r="B228">
        <v>1</v>
      </c>
    </row>
    <row r="229" spans="1:2" hidden="1" x14ac:dyDescent="0.3">
      <c r="A229">
        <v>1</v>
      </c>
      <c r="B229">
        <v>0</v>
      </c>
    </row>
    <row r="230" spans="1:2" hidden="1" x14ac:dyDescent="0.3">
      <c r="A230">
        <v>7</v>
      </c>
      <c r="B230">
        <v>1</v>
      </c>
    </row>
    <row r="231" spans="1:2" hidden="1" x14ac:dyDescent="0.3">
      <c r="A231">
        <v>2</v>
      </c>
      <c r="B231">
        <v>0</v>
      </c>
    </row>
    <row r="232" spans="1:2" hidden="1" x14ac:dyDescent="0.3">
      <c r="A232">
        <v>0</v>
      </c>
      <c r="B232">
        <v>0</v>
      </c>
    </row>
    <row r="233" spans="1:2" hidden="1" x14ac:dyDescent="0.3">
      <c r="A233">
        <v>7</v>
      </c>
      <c r="B233">
        <v>0</v>
      </c>
    </row>
    <row r="234" spans="1:2" x14ac:dyDescent="0.3">
      <c r="A234">
        <v>0</v>
      </c>
      <c r="B234">
        <v>1</v>
      </c>
    </row>
    <row r="235" spans="1:2" hidden="1" x14ac:dyDescent="0.3">
      <c r="A235">
        <v>9</v>
      </c>
      <c r="B235">
        <v>1</v>
      </c>
    </row>
    <row r="236" spans="1:2" hidden="1" x14ac:dyDescent="0.3">
      <c r="A236">
        <v>12</v>
      </c>
      <c r="B236">
        <v>1</v>
      </c>
    </row>
    <row r="237" spans="1:2" hidden="1" x14ac:dyDescent="0.3">
      <c r="A237">
        <v>5</v>
      </c>
      <c r="B237">
        <v>1</v>
      </c>
    </row>
    <row r="238" spans="1:2" hidden="1" x14ac:dyDescent="0.3">
      <c r="A238">
        <v>6</v>
      </c>
      <c r="B238">
        <v>0</v>
      </c>
    </row>
    <row r="239" spans="1:2" hidden="1" x14ac:dyDescent="0.3">
      <c r="A239">
        <v>5</v>
      </c>
      <c r="B239">
        <v>1</v>
      </c>
    </row>
    <row r="240" spans="1:2" hidden="1" x14ac:dyDescent="0.3">
      <c r="A240">
        <v>5</v>
      </c>
      <c r="B240">
        <v>1</v>
      </c>
    </row>
    <row r="241" spans="1:2" x14ac:dyDescent="0.3">
      <c r="A241">
        <v>0</v>
      </c>
      <c r="B241">
        <v>1</v>
      </c>
    </row>
    <row r="242" spans="1:2" hidden="1" x14ac:dyDescent="0.3">
      <c r="A242">
        <v>2</v>
      </c>
      <c r="B242">
        <v>1</v>
      </c>
    </row>
    <row r="243" spans="1:2" hidden="1" x14ac:dyDescent="0.3">
      <c r="A243">
        <v>7</v>
      </c>
      <c r="B243">
        <v>0</v>
      </c>
    </row>
    <row r="244" spans="1:2" hidden="1" x14ac:dyDescent="0.3">
      <c r="A244">
        <v>7</v>
      </c>
      <c r="B244">
        <v>0</v>
      </c>
    </row>
    <row r="245" spans="1:2" hidden="1" x14ac:dyDescent="0.3">
      <c r="A245">
        <v>1</v>
      </c>
      <c r="B245">
        <v>0</v>
      </c>
    </row>
    <row r="246" spans="1:2" hidden="1" x14ac:dyDescent="0.3">
      <c r="A246">
        <v>1</v>
      </c>
      <c r="B246">
        <v>0</v>
      </c>
    </row>
    <row r="247" spans="1:2" hidden="1" x14ac:dyDescent="0.3">
      <c r="A247">
        <v>0</v>
      </c>
      <c r="B247">
        <v>0</v>
      </c>
    </row>
    <row r="248" spans="1:2" hidden="1" x14ac:dyDescent="0.3">
      <c r="A248">
        <v>3</v>
      </c>
      <c r="B248">
        <v>1</v>
      </c>
    </row>
    <row r="249" spans="1:2" hidden="1" x14ac:dyDescent="0.3">
      <c r="A249">
        <v>4</v>
      </c>
      <c r="B249">
        <v>0</v>
      </c>
    </row>
    <row r="250" spans="1:2" hidden="1" x14ac:dyDescent="0.3">
      <c r="A250">
        <v>0</v>
      </c>
      <c r="B250">
        <v>0</v>
      </c>
    </row>
    <row r="251" spans="1:2" hidden="1" x14ac:dyDescent="0.3">
      <c r="A251">
        <v>4</v>
      </c>
      <c r="B251">
        <v>1</v>
      </c>
    </row>
    <row r="252" spans="1:2" hidden="1" x14ac:dyDescent="0.3">
      <c r="A252">
        <v>6</v>
      </c>
      <c r="B252">
        <v>1</v>
      </c>
    </row>
    <row r="253" spans="1:2" hidden="1" x14ac:dyDescent="0.3">
      <c r="A253">
        <v>1</v>
      </c>
      <c r="B253">
        <v>0</v>
      </c>
    </row>
    <row r="254" spans="1:2" hidden="1" x14ac:dyDescent="0.3">
      <c r="A254">
        <v>4</v>
      </c>
      <c r="B254">
        <v>0</v>
      </c>
    </row>
    <row r="255" spans="1:2" hidden="1" x14ac:dyDescent="0.3">
      <c r="A255">
        <v>3</v>
      </c>
      <c r="B255">
        <v>0</v>
      </c>
    </row>
    <row r="256" spans="1:2" hidden="1" x14ac:dyDescent="0.3">
      <c r="A256">
        <v>4</v>
      </c>
      <c r="B256">
        <v>1</v>
      </c>
    </row>
    <row r="257" spans="1:2" hidden="1" x14ac:dyDescent="0.3">
      <c r="A257">
        <v>7</v>
      </c>
      <c r="B257">
        <v>1</v>
      </c>
    </row>
    <row r="258" spans="1:2" x14ac:dyDescent="0.3">
      <c r="A258">
        <v>0</v>
      </c>
      <c r="B258">
        <v>1</v>
      </c>
    </row>
    <row r="259" spans="1:2" hidden="1" x14ac:dyDescent="0.3">
      <c r="A259">
        <v>9</v>
      </c>
      <c r="B259">
        <v>1</v>
      </c>
    </row>
    <row r="260" spans="1:2" hidden="1" x14ac:dyDescent="0.3">
      <c r="A260">
        <v>0</v>
      </c>
      <c r="B260">
        <v>0</v>
      </c>
    </row>
    <row r="261" spans="1:2" hidden="1" x14ac:dyDescent="0.3">
      <c r="A261">
        <v>1</v>
      </c>
      <c r="B261">
        <v>0</v>
      </c>
    </row>
    <row r="262" spans="1:2" hidden="1" x14ac:dyDescent="0.3">
      <c r="A262">
        <v>4</v>
      </c>
      <c r="B262">
        <v>0</v>
      </c>
    </row>
    <row r="263" spans="1:2" hidden="1" x14ac:dyDescent="0.3">
      <c r="A263">
        <v>3</v>
      </c>
      <c r="B263">
        <v>1</v>
      </c>
    </row>
    <row r="264" spans="1:2" hidden="1" x14ac:dyDescent="0.3">
      <c r="A264">
        <v>6</v>
      </c>
      <c r="B264">
        <v>1</v>
      </c>
    </row>
    <row r="265" spans="1:2" hidden="1" x14ac:dyDescent="0.3">
      <c r="A265">
        <v>2</v>
      </c>
      <c r="B265">
        <v>0</v>
      </c>
    </row>
    <row r="266" spans="1:2" hidden="1" x14ac:dyDescent="0.3">
      <c r="A266">
        <v>9</v>
      </c>
      <c r="B266">
        <v>1</v>
      </c>
    </row>
    <row r="267" spans="1:2" hidden="1" x14ac:dyDescent="0.3">
      <c r="A267">
        <v>10</v>
      </c>
      <c r="B267">
        <v>0</v>
      </c>
    </row>
    <row r="268" spans="1:2" hidden="1" x14ac:dyDescent="0.3">
      <c r="A268">
        <v>0</v>
      </c>
      <c r="B268">
        <v>0</v>
      </c>
    </row>
    <row r="269" spans="1:2" hidden="1" x14ac:dyDescent="0.3">
      <c r="A269">
        <v>9</v>
      </c>
      <c r="B269">
        <v>0</v>
      </c>
    </row>
    <row r="270" spans="1:2" hidden="1" x14ac:dyDescent="0.3">
      <c r="A270">
        <v>1</v>
      </c>
      <c r="B270">
        <v>0</v>
      </c>
    </row>
    <row r="271" spans="1:2" hidden="1" x14ac:dyDescent="0.3">
      <c r="A271">
        <v>9</v>
      </c>
      <c r="B271">
        <v>0</v>
      </c>
    </row>
    <row r="272" spans="1:2" hidden="1" x14ac:dyDescent="0.3">
      <c r="A272">
        <v>2</v>
      </c>
      <c r="B272">
        <v>0</v>
      </c>
    </row>
    <row r="273" spans="1:2" hidden="1" x14ac:dyDescent="0.3">
      <c r="A273">
        <v>2</v>
      </c>
      <c r="B273">
        <v>0</v>
      </c>
    </row>
    <row r="274" spans="1:2" hidden="1" x14ac:dyDescent="0.3">
      <c r="A274">
        <v>0</v>
      </c>
      <c r="B274">
        <v>0</v>
      </c>
    </row>
    <row r="275" spans="1:2" hidden="1" x14ac:dyDescent="0.3">
      <c r="A275">
        <v>12</v>
      </c>
      <c r="B275">
        <v>1</v>
      </c>
    </row>
    <row r="276" spans="1:2" hidden="1" x14ac:dyDescent="0.3">
      <c r="A276">
        <v>1</v>
      </c>
      <c r="B276">
        <v>1</v>
      </c>
    </row>
    <row r="277" spans="1:2" hidden="1" x14ac:dyDescent="0.3">
      <c r="A277">
        <v>3</v>
      </c>
      <c r="B277">
        <v>0</v>
      </c>
    </row>
    <row r="278" spans="1:2" hidden="1" x14ac:dyDescent="0.3">
      <c r="A278">
        <v>2</v>
      </c>
      <c r="B278">
        <v>0</v>
      </c>
    </row>
    <row r="279" spans="1:2" hidden="1" x14ac:dyDescent="0.3">
      <c r="A279">
        <v>1</v>
      </c>
      <c r="B279">
        <v>0</v>
      </c>
    </row>
    <row r="280" spans="1:2" hidden="1" x14ac:dyDescent="0.3">
      <c r="A280">
        <v>11</v>
      </c>
      <c r="B280">
        <v>1</v>
      </c>
    </row>
    <row r="281" spans="1:2" hidden="1" x14ac:dyDescent="0.3">
      <c r="A281">
        <v>3</v>
      </c>
      <c r="B281">
        <v>0</v>
      </c>
    </row>
    <row r="282" spans="1:2" hidden="1" x14ac:dyDescent="0.3">
      <c r="A282">
        <v>3</v>
      </c>
      <c r="B282">
        <v>1</v>
      </c>
    </row>
    <row r="283" spans="1:2" hidden="1" x14ac:dyDescent="0.3">
      <c r="A283">
        <v>4</v>
      </c>
      <c r="B283">
        <v>0</v>
      </c>
    </row>
    <row r="284" spans="1:2" hidden="1" x14ac:dyDescent="0.3">
      <c r="A284">
        <v>3</v>
      </c>
      <c r="B284">
        <v>0</v>
      </c>
    </row>
    <row r="285" spans="1:2" hidden="1" x14ac:dyDescent="0.3">
      <c r="A285">
        <v>4</v>
      </c>
      <c r="B285">
        <v>1</v>
      </c>
    </row>
    <row r="286" spans="1:2" hidden="1" x14ac:dyDescent="0.3">
      <c r="A286">
        <v>5</v>
      </c>
      <c r="B286">
        <v>0</v>
      </c>
    </row>
    <row r="287" spans="1:2" x14ac:dyDescent="0.3">
      <c r="A287">
        <v>0</v>
      </c>
      <c r="B287">
        <v>1</v>
      </c>
    </row>
    <row r="288" spans="1:2" hidden="1" x14ac:dyDescent="0.3">
      <c r="A288">
        <v>2</v>
      </c>
      <c r="B288">
        <v>0</v>
      </c>
    </row>
    <row r="289" spans="1:2" hidden="1" x14ac:dyDescent="0.3">
      <c r="A289">
        <v>0</v>
      </c>
      <c r="B289">
        <v>0</v>
      </c>
    </row>
    <row r="290" spans="1:2" hidden="1" x14ac:dyDescent="0.3">
      <c r="A290">
        <v>2</v>
      </c>
      <c r="B290">
        <v>1</v>
      </c>
    </row>
    <row r="291" spans="1:2" hidden="1" x14ac:dyDescent="0.3">
      <c r="A291">
        <v>10</v>
      </c>
      <c r="B291">
        <v>1</v>
      </c>
    </row>
    <row r="292" spans="1:2" hidden="1" x14ac:dyDescent="0.3">
      <c r="A292">
        <v>2</v>
      </c>
      <c r="B292">
        <v>0</v>
      </c>
    </row>
    <row r="293" spans="1:2" hidden="1" x14ac:dyDescent="0.3">
      <c r="A293">
        <v>3</v>
      </c>
      <c r="B293">
        <v>0</v>
      </c>
    </row>
    <row r="294" spans="1:2" hidden="1" x14ac:dyDescent="0.3">
      <c r="A294">
        <v>1</v>
      </c>
      <c r="B294">
        <v>0</v>
      </c>
    </row>
    <row r="295" spans="1:2" hidden="1" x14ac:dyDescent="0.3">
      <c r="A295">
        <v>13</v>
      </c>
      <c r="B295">
        <v>0</v>
      </c>
    </row>
    <row r="296" spans="1:2" hidden="1" x14ac:dyDescent="0.3">
      <c r="A296">
        <v>2</v>
      </c>
      <c r="B296">
        <v>0</v>
      </c>
    </row>
    <row r="297" spans="1:2" hidden="1" x14ac:dyDescent="0.3">
      <c r="A297">
        <v>7</v>
      </c>
      <c r="B297">
        <v>1</v>
      </c>
    </row>
    <row r="298" spans="1:2" hidden="1" x14ac:dyDescent="0.3">
      <c r="A298">
        <v>0</v>
      </c>
      <c r="B298">
        <v>0</v>
      </c>
    </row>
    <row r="299" spans="1:2" hidden="1" x14ac:dyDescent="0.3">
      <c r="A299">
        <v>5</v>
      </c>
      <c r="B299">
        <v>0</v>
      </c>
    </row>
    <row r="300" spans="1:2" hidden="1" x14ac:dyDescent="0.3">
      <c r="A300">
        <v>2</v>
      </c>
      <c r="B300">
        <v>0</v>
      </c>
    </row>
    <row r="301" spans="1:2" x14ac:dyDescent="0.3">
      <c r="A301">
        <v>0</v>
      </c>
      <c r="B301">
        <v>1</v>
      </c>
    </row>
    <row r="302" spans="1:2" hidden="1" x14ac:dyDescent="0.3">
      <c r="A302">
        <v>10</v>
      </c>
      <c r="B302">
        <v>0</v>
      </c>
    </row>
    <row r="303" spans="1:2" hidden="1" x14ac:dyDescent="0.3">
      <c r="A303">
        <v>7</v>
      </c>
      <c r="B303">
        <v>0</v>
      </c>
    </row>
    <row r="304" spans="1:2" hidden="1" x14ac:dyDescent="0.3">
      <c r="A304">
        <v>7</v>
      </c>
      <c r="B304">
        <v>1</v>
      </c>
    </row>
    <row r="305" spans="1:2" hidden="1" x14ac:dyDescent="0.3">
      <c r="A305">
        <v>2</v>
      </c>
      <c r="B305">
        <v>1</v>
      </c>
    </row>
    <row r="306" spans="1:2" hidden="1" x14ac:dyDescent="0.3">
      <c r="A306">
        <v>7</v>
      </c>
      <c r="B306">
        <v>0</v>
      </c>
    </row>
    <row r="307" spans="1:2" hidden="1" x14ac:dyDescent="0.3">
      <c r="A307">
        <v>5</v>
      </c>
      <c r="B307">
        <v>0</v>
      </c>
    </row>
    <row r="308" spans="1:2" hidden="1" x14ac:dyDescent="0.3">
      <c r="A308">
        <v>1</v>
      </c>
      <c r="B308">
        <v>1</v>
      </c>
    </row>
    <row r="309" spans="1:2" hidden="1" x14ac:dyDescent="0.3">
      <c r="A309">
        <v>4</v>
      </c>
      <c r="B309">
        <v>0</v>
      </c>
    </row>
    <row r="310" spans="1:2" hidden="1" x14ac:dyDescent="0.3">
      <c r="A310">
        <v>5</v>
      </c>
      <c r="B310">
        <v>0</v>
      </c>
    </row>
    <row r="311" spans="1:2" hidden="1" x14ac:dyDescent="0.3">
      <c r="A311">
        <v>0</v>
      </c>
      <c r="B311">
        <v>0</v>
      </c>
    </row>
    <row r="312" spans="1:2" x14ac:dyDescent="0.3">
      <c r="A312">
        <v>0</v>
      </c>
      <c r="B312">
        <v>1</v>
      </c>
    </row>
    <row r="313" spans="1:2" hidden="1" x14ac:dyDescent="0.3">
      <c r="A313">
        <v>2</v>
      </c>
      <c r="B313">
        <v>1</v>
      </c>
    </row>
    <row r="314" spans="1:2" hidden="1" x14ac:dyDescent="0.3">
      <c r="A314">
        <v>1</v>
      </c>
      <c r="B314">
        <v>1</v>
      </c>
    </row>
    <row r="315" spans="1:2" hidden="1" x14ac:dyDescent="0.3">
      <c r="A315">
        <v>0</v>
      </c>
      <c r="B315">
        <v>0</v>
      </c>
    </row>
    <row r="316" spans="1:2" hidden="1" x14ac:dyDescent="0.3">
      <c r="A316">
        <v>6</v>
      </c>
      <c r="B316">
        <v>0</v>
      </c>
    </row>
    <row r="317" spans="1:2" hidden="1" x14ac:dyDescent="0.3">
      <c r="A317">
        <v>2</v>
      </c>
      <c r="B317">
        <v>1</v>
      </c>
    </row>
    <row r="318" spans="1:2" hidden="1" x14ac:dyDescent="0.3">
      <c r="A318">
        <v>0</v>
      </c>
      <c r="B318">
        <v>0</v>
      </c>
    </row>
    <row r="319" spans="1:2" hidden="1" x14ac:dyDescent="0.3">
      <c r="A319">
        <v>14</v>
      </c>
      <c r="B319">
        <v>1</v>
      </c>
    </row>
    <row r="320" spans="1:2" hidden="1" x14ac:dyDescent="0.3">
      <c r="A320">
        <v>8</v>
      </c>
      <c r="B320">
        <v>0</v>
      </c>
    </row>
    <row r="321" spans="1:2" x14ac:dyDescent="0.3">
      <c r="A321">
        <v>0</v>
      </c>
      <c r="B321">
        <v>1</v>
      </c>
    </row>
    <row r="322" spans="1:2" hidden="1" x14ac:dyDescent="0.3">
      <c r="A322">
        <v>2</v>
      </c>
      <c r="B322">
        <v>1</v>
      </c>
    </row>
    <row r="323" spans="1:2" hidden="1" x14ac:dyDescent="0.3">
      <c r="A323">
        <v>5</v>
      </c>
      <c r="B323">
        <v>0</v>
      </c>
    </row>
    <row r="324" spans="1:2" hidden="1" x14ac:dyDescent="0.3">
      <c r="A324">
        <v>5</v>
      </c>
      <c r="B324">
        <v>1</v>
      </c>
    </row>
    <row r="325" spans="1:2" hidden="1" x14ac:dyDescent="0.3">
      <c r="A325">
        <v>3</v>
      </c>
      <c r="B325">
        <v>0</v>
      </c>
    </row>
    <row r="326" spans="1:2" hidden="1" x14ac:dyDescent="0.3">
      <c r="A326">
        <v>2</v>
      </c>
      <c r="B326">
        <v>0</v>
      </c>
    </row>
    <row r="327" spans="1:2" hidden="1" x14ac:dyDescent="0.3">
      <c r="A327">
        <v>10</v>
      </c>
      <c r="B327">
        <v>1</v>
      </c>
    </row>
    <row r="328" spans="1:2" hidden="1" x14ac:dyDescent="0.3">
      <c r="A328">
        <v>0</v>
      </c>
      <c r="B328">
        <v>0</v>
      </c>
    </row>
    <row r="329" spans="1:2" x14ac:dyDescent="0.3">
      <c r="A329">
        <v>0</v>
      </c>
      <c r="B329">
        <v>1</v>
      </c>
    </row>
    <row r="330" spans="1:2" hidden="1" x14ac:dyDescent="0.3">
      <c r="A330">
        <v>2</v>
      </c>
      <c r="B330">
        <v>1</v>
      </c>
    </row>
    <row r="331" spans="1:2" hidden="1" x14ac:dyDescent="0.3">
      <c r="A331">
        <v>6</v>
      </c>
      <c r="B331">
        <v>0</v>
      </c>
    </row>
    <row r="332" spans="1:2" hidden="1" x14ac:dyDescent="0.3">
      <c r="A332">
        <v>0</v>
      </c>
      <c r="B332">
        <v>0</v>
      </c>
    </row>
    <row r="333" spans="1:2" hidden="1" x14ac:dyDescent="0.3">
      <c r="A333">
        <v>2</v>
      </c>
      <c r="B333">
        <v>1</v>
      </c>
    </row>
    <row r="334" spans="1:2" hidden="1" x14ac:dyDescent="0.3">
      <c r="A334">
        <v>3</v>
      </c>
      <c r="B334">
        <v>0</v>
      </c>
    </row>
    <row r="335" spans="1:2" hidden="1" x14ac:dyDescent="0.3">
      <c r="A335">
        <v>7</v>
      </c>
      <c r="B335">
        <v>1</v>
      </c>
    </row>
    <row r="336" spans="1:2" hidden="1" x14ac:dyDescent="0.3">
      <c r="A336">
        <v>2</v>
      </c>
      <c r="B336">
        <v>0</v>
      </c>
    </row>
    <row r="337" spans="1:2" hidden="1" x14ac:dyDescent="0.3">
      <c r="A337">
        <v>3</v>
      </c>
      <c r="B337">
        <v>0</v>
      </c>
    </row>
    <row r="338" spans="1:2" hidden="1" x14ac:dyDescent="0.3">
      <c r="A338">
        <v>3</v>
      </c>
      <c r="B338">
        <v>1</v>
      </c>
    </row>
    <row r="339" spans="1:2" hidden="1" x14ac:dyDescent="0.3">
      <c r="A339">
        <v>3</v>
      </c>
      <c r="B339">
        <v>0</v>
      </c>
    </row>
    <row r="340" spans="1:2" hidden="1" x14ac:dyDescent="0.3">
      <c r="A340">
        <v>6</v>
      </c>
      <c r="B340">
        <v>1</v>
      </c>
    </row>
    <row r="341" spans="1:2" hidden="1" x14ac:dyDescent="0.3">
      <c r="A341">
        <v>4</v>
      </c>
      <c r="B341">
        <v>0</v>
      </c>
    </row>
    <row r="342" spans="1:2" hidden="1" x14ac:dyDescent="0.3">
      <c r="A342">
        <v>3</v>
      </c>
      <c r="B342">
        <v>1</v>
      </c>
    </row>
    <row r="343" spans="1:2" x14ac:dyDescent="0.3">
      <c r="A343">
        <v>0</v>
      </c>
      <c r="B343">
        <v>1</v>
      </c>
    </row>
    <row r="344" spans="1:2" hidden="1" x14ac:dyDescent="0.3">
      <c r="A344">
        <v>13</v>
      </c>
      <c r="B344">
        <v>1</v>
      </c>
    </row>
    <row r="345" spans="1:2" hidden="1" x14ac:dyDescent="0.3">
      <c r="A345">
        <v>2</v>
      </c>
      <c r="B345">
        <v>0</v>
      </c>
    </row>
    <row r="346" spans="1:2" hidden="1" x14ac:dyDescent="0.3">
      <c r="A346">
        <v>1</v>
      </c>
      <c r="B346">
        <v>0</v>
      </c>
    </row>
    <row r="347" spans="1:2" hidden="1" x14ac:dyDescent="0.3">
      <c r="A347">
        <v>1</v>
      </c>
      <c r="B347">
        <v>1</v>
      </c>
    </row>
    <row r="348" spans="1:2" hidden="1" x14ac:dyDescent="0.3">
      <c r="A348">
        <v>10</v>
      </c>
      <c r="B348">
        <v>0</v>
      </c>
    </row>
    <row r="349" spans="1:2" hidden="1" x14ac:dyDescent="0.3">
      <c r="A349">
        <v>2</v>
      </c>
      <c r="B349">
        <v>1</v>
      </c>
    </row>
    <row r="350" spans="1:2" hidden="1" x14ac:dyDescent="0.3">
      <c r="A350">
        <v>6</v>
      </c>
      <c r="B350">
        <v>0</v>
      </c>
    </row>
    <row r="351" spans="1:2" hidden="1" x14ac:dyDescent="0.3">
      <c r="A351">
        <v>8</v>
      </c>
      <c r="B351">
        <v>0</v>
      </c>
    </row>
    <row r="352" spans="1:2" hidden="1" x14ac:dyDescent="0.3">
      <c r="A352">
        <v>2</v>
      </c>
      <c r="B352">
        <v>0</v>
      </c>
    </row>
    <row r="353" spans="1:2" hidden="1" x14ac:dyDescent="0.3">
      <c r="A353">
        <v>1</v>
      </c>
      <c r="B353">
        <v>1</v>
      </c>
    </row>
    <row r="354" spans="1:2" hidden="1" x14ac:dyDescent="0.3">
      <c r="A354">
        <v>12</v>
      </c>
      <c r="B354">
        <v>0</v>
      </c>
    </row>
    <row r="355" spans="1:2" hidden="1" x14ac:dyDescent="0.3">
      <c r="A355">
        <v>1</v>
      </c>
      <c r="B355">
        <v>0</v>
      </c>
    </row>
    <row r="356" spans="1:2" hidden="1" x14ac:dyDescent="0.3">
      <c r="A356">
        <v>0</v>
      </c>
      <c r="B356">
        <v>0</v>
      </c>
    </row>
    <row r="357" spans="1:2" hidden="1" x14ac:dyDescent="0.3">
      <c r="A357">
        <v>0</v>
      </c>
      <c r="B357">
        <v>0</v>
      </c>
    </row>
    <row r="358" spans="1:2" hidden="1" x14ac:dyDescent="0.3">
      <c r="A358">
        <v>5</v>
      </c>
      <c r="B358">
        <v>1</v>
      </c>
    </row>
    <row r="359" spans="1:2" hidden="1" x14ac:dyDescent="0.3">
      <c r="A359">
        <v>9</v>
      </c>
      <c r="B359">
        <v>1</v>
      </c>
    </row>
    <row r="360" spans="1:2" hidden="1" x14ac:dyDescent="0.3">
      <c r="A360">
        <v>7</v>
      </c>
      <c r="B360">
        <v>1</v>
      </c>
    </row>
    <row r="361" spans="1:2" hidden="1" x14ac:dyDescent="0.3">
      <c r="A361">
        <v>1</v>
      </c>
      <c r="B361">
        <v>0</v>
      </c>
    </row>
    <row r="362" spans="1:2" hidden="1" x14ac:dyDescent="0.3">
      <c r="A362">
        <v>1</v>
      </c>
      <c r="B362">
        <v>0</v>
      </c>
    </row>
    <row r="363" spans="1:2" hidden="1" x14ac:dyDescent="0.3">
      <c r="A363">
        <v>1</v>
      </c>
      <c r="B363">
        <v>0</v>
      </c>
    </row>
    <row r="364" spans="1:2" hidden="1" x14ac:dyDescent="0.3">
      <c r="A364">
        <v>5</v>
      </c>
      <c r="B364">
        <v>0</v>
      </c>
    </row>
    <row r="365" spans="1:2" hidden="1" x14ac:dyDescent="0.3">
      <c r="A365">
        <v>8</v>
      </c>
      <c r="B365">
        <v>0</v>
      </c>
    </row>
    <row r="366" spans="1:2" hidden="1" x14ac:dyDescent="0.3">
      <c r="A366">
        <v>8</v>
      </c>
      <c r="B366">
        <v>0</v>
      </c>
    </row>
    <row r="367" spans="1:2" hidden="1" x14ac:dyDescent="0.3">
      <c r="A367">
        <v>1</v>
      </c>
      <c r="B367">
        <v>0</v>
      </c>
    </row>
    <row r="368" spans="1:2" hidden="1" x14ac:dyDescent="0.3">
      <c r="A368">
        <v>3</v>
      </c>
      <c r="B368">
        <v>0</v>
      </c>
    </row>
    <row r="369" spans="1:2" hidden="1" x14ac:dyDescent="0.3">
      <c r="A369">
        <v>3</v>
      </c>
      <c r="B369">
        <v>0</v>
      </c>
    </row>
    <row r="370" spans="1:2" hidden="1" x14ac:dyDescent="0.3">
      <c r="A370">
        <v>5</v>
      </c>
      <c r="B370">
        <v>1</v>
      </c>
    </row>
    <row r="371" spans="1:2" hidden="1" x14ac:dyDescent="0.3">
      <c r="A371">
        <v>4</v>
      </c>
      <c r="B371">
        <v>0</v>
      </c>
    </row>
    <row r="372" spans="1:2" hidden="1" x14ac:dyDescent="0.3">
      <c r="A372">
        <v>4</v>
      </c>
      <c r="B372">
        <v>0</v>
      </c>
    </row>
    <row r="373" spans="1:2" hidden="1" x14ac:dyDescent="0.3">
      <c r="A373">
        <v>3</v>
      </c>
      <c r="B373">
        <v>0</v>
      </c>
    </row>
    <row r="374" spans="1:2" hidden="1" x14ac:dyDescent="0.3">
      <c r="A374">
        <v>1</v>
      </c>
      <c r="B374">
        <v>0</v>
      </c>
    </row>
    <row r="375" spans="1:2" hidden="1" x14ac:dyDescent="0.3">
      <c r="A375">
        <v>3</v>
      </c>
      <c r="B375">
        <v>0</v>
      </c>
    </row>
    <row r="376" spans="1:2" hidden="1" x14ac:dyDescent="0.3">
      <c r="A376">
        <v>9</v>
      </c>
      <c r="B376">
        <v>1</v>
      </c>
    </row>
    <row r="377" spans="1:2" hidden="1" x14ac:dyDescent="0.3">
      <c r="A377">
        <v>1</v>
      </c>
      <c r="B377">
        <v>1</v>
      </c>
    </row>
    <row r="378" spans="1:2" hidden="1" x14ac:dyDescent="0.3">
      <c r="A378">
        <v>13</v>
      </c>
      <c r="B378">
        <v>1</v>
      </c>
    </row>
    <row r="379" spans="1:2" hidden="1" x14ac:dyDescent="0.3">
      <c r="A379">
        <v>12</v>
      </c>
      <c r="B379">
        <v>0</v>
      </c>
    </row>
    <row r="380" spans="1:2" hidden="1" x14ac:dyDescent="0.3">
      <c r="A380">
        <v>1</v>
      </c>
      <c r="B380">
        <v>1</v>
      </c>
    </row>
    <row r="381" spans="1:2" hidden="1" x14ac:dyDescent="0.3">
      <c r="A381">
        <v>5</v>
      </c>
      <c r="B381">
        <v>1</v>
      </c>
    </row>
    <row r="382" spans="1:2" hidden="1" x14ac:dyDescent="0.3">
      <c r="A382">
        <v>5</v>
      </c>
      <c r="B382">
        <v>0</v>
      </c>
    </row>
    <row r="383" spans="1:2" hidden="1" x14ac:dyDescent="0.3">
      <c r="A383">
        <v>5</v>
      </c>
      <c r="B383">
        <v>0</v>
      </c>
    </row>
    <row r="384" spans="1:2" hidden="1" x14ac:dyDescent="0.3">
      <c r="A384">
        <v>4</v>
      </c>
      <c r="B384">
        <v>1</v>
      </c>
    </row>
    <row r="385" spans="1:2" hidden="1" x14ac:dyDescent="0.3">
      <c r="A385">
        <v>4</v>
      </c>
      <c r="B385">
        <v>0</v>
      </c>
    </row>
    <row r="386" spans="1:2" hidden="1" x14ac:dyDescent="0.3">
      <c r="A386">
        <v>5</v>
      </c>
      <c r="B386">
        <v>0</v>
      </c>
    </row>
    <row r="387" spans="1:2" hidden="1" x14ac:dyDescent="0.3">
      <c r="A387">
        <v>6</v>
      </c>
      <c r="B387">
        <v>1</v>
      </c>
    </row>
    <row r="388" spans="1:2" hidden="1" x14ac:dyDescent="0.3">
      <c r="A388">
        <v>0</v>
      </c>
      <c r="B388">
        <v>0</v>
      </c>
    </row>
    <row r="389" spans="1:2" hidden="1" x14ac:dyDescent="0.3">
      <c r="A389">
        <v>3</v>
      </c>
      <c r="B389">
        <v>0</v>
      </c>
    </row>
    <row r="390" spans="1:2" hidden="1" x14ac:dyDescent="0.3">
      <c r="A390">
        <v>1</v>
      </c>
      <c r="B390">
        <v>1</v>
      </c>
    </row>
    <row r="391" spans="1:2" hidden="1" x14ac:dyDescent="0.3">
      <c r="A391">
        <v>3</v>
      </c>
      <c r="B391">
        <v>1</v>
      </c>
    </row>
    <row r="392" spans="1:2" hidden="1" x14ac:dyDescent="0.3">
      <c r="A392">
        <v>0</v>
      </c>
      <c r="B392">
        <v>0</v>
      </c>
    </row>
    <row r="393" spans="1:2" hidden="1" x14ac:dyDescent="0.3">
      <c r="A393">
        <v>0</v>
      </c>
      <c r="B393">
        <v>0</v>
      </c>
    </row>
    <row r="394" spans="1:2" hidden="1" x14ac:dyDescent="0.3">
      <c r="A394">
        <v>2</v>
      </c>
      <c r="B394">
        <v>0</v>
      </c>
    </row>
    <row r="395" spans="1:2" hidden="1" x14ac:dyDescent="0.3">
      <c r="A395">
        <v>2</v>
      </c>
      <c r="B395">
        <v>0</v>
      </c>
    </row>
    <row r="396" spans="1:2" hidden="1" x14ac:dyDescent="0.3">
      <c r="A396">
        <v>12</v>
      </c>
      <c r="B396">
        <v>1</v>
      </c>
    </row>
    <row r="397" spans="1:2" hidden="1" x14ac:dyDescent="0.3">
      <c r="A397">
        <v>0</v>
      </c>
      <c r="B397">
        <v>0</v>
      </c>
    </row>
    <row r="398" spans="1:2" hidden="1" x14ac:dyDescent="0.3">
      <c r="A398">
        <v>1</v>
      </c>
      <c r="B398">
        <v>0</v>
      </c>
    </row>
    <row r="399" spans="1:2" hidden="1" x14ac:dyDescent="0.3">
      <c r="A399">
        <v>4</v>
      </c>
      <c r="B399">
        <v>1</v>
      </c>
    </row>
    <row r="400" spans="1:2" hidden="1" x14ac:dyDescent="0.3">
      <c r="A400">
        <v>0</v>
      </c>
      <c r="B400">
        <v>0</v>
      </c>
    </row>
    <row r="401" spans="1:2" hidden="1" x14ac:dyDescent="0.3">
      <c r="A401">
        <v>1</v>
      </c>
      <c r="B401">
        <v>0</v>
      </c>
    </row>
    <row r="402" spans="1:2" hidden="1" x14ac:dyDescent="0.3">
      <c r="A402">
        <v>0</v>
      </c>
      <c r="B402">
        <v>0</v>
      </c>
    </row>
    <row r="403" spans="1:2" hidden="1" x14ac:dyDescent="0.3">
      <c r="A403">
        <v>1</v>
      </c>
      <c r="B403">
        <v>0</v>
      </c>
    </row>
    <row r="404" spans="1:2" hidden="1" x14ac:dyDescent="0.3">
      <c r="A404">
        <v>1</v>
      </c>
      <c r="B404">
        <v>0</v>
      </c>
    </row>
    <row r="405" spans="1:2" hidden="1" x14ac:dyDescent="0.3">
      <c r="A405">
        <v>1</v>
      </c>
      <c r="B405">
        <v>0</v>
      </c>
    </row>
    <row r="406" spans="1:2" hidden="1" x14ac:dyDescent="0.3">
      <c r="A406">
        <v>1</v>
      </c>
      <c r="B406">
        <v>0</v>
      </c>
    </row>
    <row r="407" spans="1:2" hidden="1" x14ac:dyDescent="0.3">
      <c r="A407">
        <v>5</v>
      </c>
      <c r="B407">
        <v>1</v>
      </c>
    </row>
    <row r="408" spans="1:2" hidden="1" x14ac:dyDescent="0.3">
      <c r="A408">
        <v>8</v>
      </c>
      <c r="B408">
        <v>1</v>
      </c>
    </row>
    <row r="409" spans="1:2" hidden="1" x14ac:dyDescent="0.3">
      <c r="A409">
        <v>5</v>
      </c>
      <c r="B409">
        <v>1</v>
      </c>
    </row>
    <row r="410" spans="1:2" hidden="1" x14ac:dyDescent="0.3">
      <c r="A410">
        <v>3</v>
      </c>
      <c r="B410">
        <v>0</v>
      </c>
    </row>
    <row r="411" spans="1:2" hidden="1" x14ac:dyDescent="0.3">
      <c r="A411">
        <v>1</v>
      </c>
      <c r="B411">
        <v>0</v>
      </c>
    </row>
    <row r="412" spans="1:2" hidden="1" x14ac:dyDescent="0.3">
      <c r="A412">
        <v>5</v>
      </c>
      <c r="B412">
        <v>1</v>
      </c>
    </row>
    <row r="413" spans="1:2" hidden="1" x14ac:dyDescent="0.3">
      <c r="A413">
        <v>1</v>
      </c>
      <c r="B413">
        <v>0</v>
      </c>
    </row>
    <row r="414" spans="1:2" hidden="1" x14ac:dyDescent="0.3">
      <c r="A414">
        <v>4</v>
      </c>
      <c r="B414">
        <v>0</v>
      </c>
    </row>
    <row r="415" spans="1:2" hidden="1" x14ac:dyDescent="0.3">
      <c r="A415">
        <v>4</v>
      </c>
      <c r="B415">
        <v>1</v>
      </c>
    </row>
    <row r="416" spans="1:2" hidden="1" x14ac:dyDescent="0.3">
      <c r="A416">
        <v>2</v>
      </c>
      <c r="B416">
        <v>0</v>
      </c>
    </row>
    <row r="417" spans="1:2" hidden="1" x14ac:dyDescent="0.3">
      <c r="A417">
        <v>3</v>
      </c>
      <c r="B417">
        <v>0</v>
      </c>
    </row>
    <row r="418" spans="1:2" x14ac:dyDescent="0.3">
      <c r="A418">
        <v>0</v>
      </c>
      <c r="B418">
        <v>1</v>
      </c>
    </row>
    <row r="419" spans="1:2" hidden="1" x14ac:dyDescent="0.3">
      <c r="A419">
        <v>3</v>
      </c>
      <c r="B419">
        <v>0</v>
      </c>
    </row>
    <row r="420" spans="1:2" hidden="1" x14ac:dyDescent="0.3">
      <c r="A420">
        <v>3</v>
      </c>
      <c r="B420">
        <v>1</v>
      </c>
    </row>
    <row r="421" spans="1:2" hidden="1" x14ac:dyDescent="0.3">
      <c r="A421">
        <v>4</v>
      </c>
      <c r="B421">
        <v>1</v>
      </c>
    </row>
    <row r="422" spans="1:2" hidden="1" x14ac:dyDescent="0.3">
      <c r="A422">
        <v>6</v>
      </c>
      <c r="B422">
        <v>0</v>
      </c>
    </row>
    <row r="423" spans="1:2" hidden="1" x14ac:dyDescent="0.3">
      <c r="A423">
        <v>5</v>
      </c>
      <c r="B423">
        <v>1</v>
      </c>
    </row>
    <row r="424" spans="1:2" hidden="1" x14ac:dyDescent="0.3">
      <c r="A424">
        <v>9</v>
      </c>
      <c r="B424">
        <v>0</v>
      </c>
    </row>
    <row r="425" spans="1:2" hidden="1" x14ac:dyDescent="0.3">
      <c r="A425">
        <v>5</v>
      </c>
      <c r="B425">
        <v>1</v>
      </c>
    </row>
    <row r="426" spans="1:2" hidden="1" x14ac:dyDescent="0.3">
      <c r="A426">
        <v>2</v>
      </c>
      <c r="B426">
        <v>0</v>
      </c>
    </row>
    <row r="427" spans="1:2" hidden="1" x14ac:dyDescent="0.3">
      <c r="A427">
        <v>4</v>
      </c>
      <c r="B427">
        <v>1</v>
      </c>
    </row>
    <row r="428" spans="1:2" hidden="1" x14ac:dyDescent="0.3">
      <c r="A428">
        <v>0</v>
      </c>
      <c r="B428">
        <v>0</v>
      </c>
    </row>
    <row r="429" spans="1:2" hidden="1" x14ac:dyDescent="0.3">
      <c r="A429">
        <v>8</v>
      </c>
      <c r="B429">
        <v>1</v>
      </c>
    </row>
    <row r="430" spans="1:2" hidden="1" x14ac:dyDescent="0.3">
      <c r="A430">
        <v>1</v>
      </c>
      <c r="B430">
        <v>1</v>
      </c>
    </row>
    <row r="431" spans="1:2" hidden="1" x14ac:dyDescent="0.3">
      <c r="A431">
        <v>6</v>
      </c>
      <c r="B431">
        <v>0</v>
      </c>
    </row>
    <row r="432" spans="1:2" hidden="1" x14ac:dyDescent="0.3">
      <c r="A432">
        <v>1</v>
      </c>
      <c r="B432">
        <v>0</v>
      </c>
    </row>
    <row r="433" spans="1:2" hidden="1" x14ac:dyDescent="0.3">
      <c r="A433">
        <v>1</v>
      </c>
      <c r="B433">
        <v>0</v>
      </c>
    </row>
    <row r="434" spans="1:2" hidden="1" x14ac:dyDescent="0.3">
      <c r="A434">
        <v>1</v>
      </c>
      <c r="B434">
        <v>0</v>
      </c>
    </row>
    <row r="435" spans="1:2" x14ac:dyDescent="0.3">
      <c r="A435">
        <v>0</v>
      </c>
      <c r="B435">
        <v>1</v>
      </c>
    </row>
    <row r="436" spans="1:2" hidden="1" x14ac:dyDescent="0.3">
      <c r="A436">
        <v>3</v>
      </c>
      <c r="B436">
        <v>1</v>
      </c>
    </row>
    <row r="437" spans="1:2" hidden="1" x14ac:dyDescent="0.3">
      <c r="A437">
        <v>1</v>
      </c>
      <c r="B437">
        <v>0</v>
      </c>
    </row>
    <row r="438" spans="1:2" hidden="1" x14ac:dyDescent="0.3">
      <c r="A438">
        <v>4</v>
      </c>
      <c r="B438">
        <v>1</v>
      </c>
    </row>
    <row r="439" spans="1:2" hidden="1" x14ac:dyDescent="0.3">
      <c r="A439">
        <v>1</v>
      </c>
      <c r="B439">
        <v>0</v>
      </c>
    </row>
    <row r="440" spans="1:2" hidden="1" x14ac:dyDescent="0.3">
      <c r="A440">
        <v>3</v>
      </c>
      <c r="B440">
        <v>1</v>
      </c>
    </row>
    <row r="441" spans="1:2" hidden="1" x14ac:dyDescent="0.3">
      <c r="A441">
        <v>1</v>
      </c>
      <c r="B441">
        <v>0</v>
      </c>
    </row>
    <row r="442" spans="1:2" hidden="1" x14ac:dyDescent="0.3">
      <c r="A442">
        <v>2</v>
      </c>
      <c r="B442">
        <v>0</v>
      </c>
    </row>
    <row r="443" spans="1:2" hidden="1" x14ac:dyDescent="0.3">
      <c r="A443">
        <v>0</v>
      </c>
      <c r="B443">
        <v>0</v>
      </c>
    </row>
    <row r="444" spans="1:2" hidden="1" x14ac:dyDescent="0.3">
      <c r="A444">
        <v>2</v>
      </c>
      <c r="B444">
        <v>0</v>
      </c>
    </row>
    <row r="445" spans="1:2" hidden="1" x14ac:dyDescent="0.3">
      <c r="A445">
        <v>8</v>
      </c>
      <c r="B445">
        <v>1</v>
      </c>
    </row>
    <row r="446" spans="1:2" hidden="1" x14ac:dyDescent="0.3">
      <c r="A446">
        <v>4</v>
      </c>
      <c r="B446">
        <v>1</v>
      </c>
    </row>
    <row r="447" spans="1:2" hidden="1" x14ac:dyDescent="0.3">
      <c r="A447">
        <v>0</v>
      </c>
      <c r="B447">
        <v>0</v>
      </c>
    </row>
    <row r="448" spans="1:2" hidden="1" x14ac:dyDescent="0.3">
      <c r="A448">
        <v>1</v>
      </c>
      <c r="B448">
        <v>1</v>
      </c>
    </row>
    <row r="449" spans="1:2" hidden="1" x14ac:dyDescent="0.3">
      <c r="A449">
        <v>0</v>
      </c>
      <c r="B449">
        <v>0</v>
      </c>
    </row>
    <row r="450" spans="1:2" hidden="1" x14ac:dyDescent="0.3">
      <c r="A450">
        <v>1</v>
      </c>
      <c r="B450">
        <v>1</v>
      </c>
    </row>
    <row r="451" spans="1:2" hidden="1" x14ac:dyDescent="0.3">
      <c r="A451">
        <v>2</v>
      </c>
      <c r="B451">
        <v>0</v>
      </c>
    </row>
    <row r="452" spans="1:2" hidden="1" x14ac:dyDescent="0.3">
      <c r="A452">
        <v>3</v>
      </c>
      <c r="B452">
        <v>0</v>
      </c>
    </row>
    <row r="453" spans="1:2" hidden="1" x14ac:dyDescent="0.3">
      <c r="A453">
        <v>1</v>
      </c>
      <c r="B453">
        <v>0</v>
      </c>
    </row>
    <row r="454" spans="1:2" hidden="1" x14ac:dyDescent="0.3">
      <c r="A454">
        <v>2</v>
      </c>
      <c r="B454">
        <v>0</v>
      </c>
    </row>
    <row r="455" spans="1:2" hidden="1" x14ac:dyDescent="0.3">
      <c r="A455">
        <v>1</v>
      </c>
      <c r="B455">
        <v>0</v>
      </c>
    </row>
    <row r="456" spans="1:2" x14ac:dyDescent="0.3">
      <c r="A456">
        <v>0</v>
      </c>
      <c r="B456">
        <v>1</v>
      </c>
    </row>
    <row r="457" spans="1:2" hidden="1" x14ac:dyDescent="0.3">
      <c r="A457">
        <v>12</v>
      </c>
      <c r="B457">
        <v>0</v>
      </c>
    </row>
    <row r="458" spans="1:2" hidden="1" x14ac:dyDescent="0.3">
      <c r="A458">
        <v>5</v>
      </c>
      <c r="B458">
        <v>0</v>
      </c>
    </row>
    <row r="459" spans="1:2" hidden="1" x14ac:dyDescent="0.3">
      <c r="A459">
        <v>1</v>
      </c>
      <c r="B459">
        <v>0</v>
      </c>
    </row>
    <row r="460" spans="1:2" hidden="1" x14ac:dyDescent="0.3">
      <c r="A460">
        <v>6</v>
      </c>
      <c r="B460">
        <v>0</v>
      </c>
    </row>
    <row r="461" spans="1:2" x14ac:dyDescent="0.3">
      <c r="A461">
        <v>0</v>
      </c>
      <c r="B461">
        <v>1</v>
      </c>
    </row>
    <row r="462" spans="1:2" hidden="1" x14ac:dyDescent="0.3">
      <c r="A462">
        <v>2</v>
      </c>
      <c r="B462">
        <v>0</v>
      </c>
    </row>
    <row r="463" spans="1:2" hidden="1" x14ac:dyDescent="0.3">
      <c r="A463">
        <v>4</v>
      </c>
      <c r="B463">
        <v>0</v>
      </c>
    </row>
    <row r="464" spans="1:2" hidden="1" x14ac:dyDescent="0.3">
      <c r="A464">
        <v>8</v>
      </c>
      <c r="B464">
        <v>1</v>
      </c>
    </row>
    <row r="465" spans="1:2" hidden="1" x14ac:dyDescent="0.3">
      <c r="A465">
        <v>4</v>
      </c>
      <c r="B465">
        <v>1</v>
      </c>
    </row>
    <row r="466" spans="1:2" x14ac:dyDescent="0.3">
      <c r="A466">
        <v>0</v>
      </c>
      <c r="B466">
        <v>1</v>
      </c>
    </row>
    <row r="467" spans="1:2" hidden="1" x14ac:dyDescent="0.3">
      <c r="A467">
        <v>1</v>
      </c>
      <c r="B467">
        <v>0</v>
      </c>
    </row>
    <row r="468" spans="1:2" hidden="1" x14ac:dyDescent="0.3">
      <c r="A468">
        <v>0</v>
      </c>
      <c r="B468">
        <v>0</v>
      </c>
    </row>
    <row r="469" spans="1:2" x14ac:dyDescent="0.3">
      <c r="A469">
        <v>0</v>
      </c>
      <c r="B469">
        <v>1</v>
      </c>
    </row>
    <row r="470" spans="1:2" hidden="1" x14ac:dyDescent="0.3">
      <c r="A470">
        <v>0</v>
      </c>
      <c r="B470">
        <v>0</v>
      </c>
    </row>
    <row r="471" spans="1:2" hidden="1" x14ac:dyDescent="0.3">
      <c r="A471">
        <v>1</v>
      </c>
      <c r="B471">
        <v>0</v>
      </c>
    </row>
    <row r="472" spans="1:2" hidden="1" x14ac:dyDescent="0.3">
      <c r="A472">
        <v>2</v>
      </c>
      <c r="B472">
        <v>1</v>
      </c>
    </row>
    <row r="473" spans="1:2" hidden="1" x14ac:dyDescent="0.3">
      <c r="A473">
        <v>0</v>
      </c>
      <c r="B473">
        <v>0</v>
      </c>
    </row>
    <row r="474" spans="1:2" hidden="1" x14ac:dyDescent="0.3">
      <c r="A474">
        <v>2</v>
      </c>
      <c r="B474">
        <v>0</v>
      </c>
    </row>
    <row r="475" spans="1:2" hidden="1" x14ac:dyDescent="0.3">
      <c r="A475">
        <v>2</v>
      </c>
      <c r="B475">
        <v>0</v>
      </c>
    </row>
    <row r="476" spans="1:2" hidden="1" x14ac:dyDescent="0.3">
      <c r="A476">
        <v>14</v>
      </c>
      <c r="B476">
        <v>1</v>
      </c>
    </row>
    <row r="477" spans="1:2" hidden="1" x14ac:dyDescent="0.3">
      <c r="A477">
        <v>1</v>
      </c>
      <c r="B477">
        <v>0</v>
      </c>
    </row>
    <row r="478" spans="1:2" hidden="1" x14ac:dyDescent="0.3">
      <c r="A478">
        <v>5</v>
      </c>
      <c r="B478">
        <v>0</v>
      </c>
    </row>
    <row r="479" spans="1:2" hidden="1" x14ac:dyDescent="0.3">
      <c r="A479">
        <v>10</v>
      </c>
      <c r="B479">
        <v>1</v>
      </c>
    </row>
    <row r="480" spans="1:2" hidden="1" x14ac:dyDescent="0.3">
      <c r="A480">
        <v>9</v>
      </c>
      <c r="B480">
        <v>0</v>
      </c>
    </row>
    <row r="481" spans="1:2" hidden="1" x14ac:dyDescent="0.3">
      <c r="A481">
        <v>9</v>
      </c>
      <c r="B481">
        <v>0</v>
      </c>
    </row>
    <row r="482" spans="1:2" hidden="1" x14ac:dyDescent="0.3">
      <c r="A482">
        <v>1</v>
      </c>
      <c r="B482">
        <v>0</v>
      </c>
    </row>
    <row r="483" spans="1:2" hidden="1" x14ac:dyDescent="0.3">
      <c r="A483">
        <v>8</v>
      </c>
      <c r="B483">
        <v>0</v>
      </c>
    </row>
    <row r="484" spans="1:2" hidden="1" x14ac:dyDescent="0.3">
      <c r="A484">
        <v>5</v>
      </c>
      <c r="B484">
        <v>0</v>
      </c>
    </row>
    <row r="485" spans="1:2" hidden="1" x14ac:dyDescent="0.3">
      <c r="A485">
        <v>10</v>
      </c>
      <c r="B485">
        <v>0</v>
      </c>
    </row>
    <row r="486" spans="1:2" hidden="1" x14ac:dyDescent="0.3">
      <c r="A486">
        <v>0</v>
      </c>
      <c r="B486">
        <v>0</v>
      </c>
    </row>
    <row r="487" spans="1:2" hidden="1" x14ac:dyDescent="0.3">
      <c r="A487">
        <v>0</v>
      </c>
      <c r="B487">
        <v>0</v>
      </c>
    </row>
    <row r="488" spans="1:2" hidden="1" x14ac:dyDescent="0.3">
      <c r="A488">
        <v>0</v>
      </c>
      <c r="B488">
        <v>0</v>
      </c>
    </row>
    <row r="489" spans="1:2" hidden="1" x14ac:dyDescent="0.3">
      <c r="A489">
        <v>8</v>
      </c>
      <c r="B489">
        <v>1</v>
      </c>
    </row>
    <row r="490" spans="1:2" hidden="1" x14ac:dyDescent="0.3">
      <c r="A490">
        <v>6</v>
      </c>
      <c r="B490">
        <v>0</v>
      </c>
    </row>
    <row r="491" spans="1:2" hidden="1" x14ac:dyDescent="0.3">
      <c r="A491">
        <v>1</v>
      </c>
      <c r="B491">
        <v>0</v>
      </c>
    </row>
    <row r="492" spans="1:2" hidden="1" x14ac:dyDescent="0.3">
      <c r="A492">
        <v>0</v>
      </c>
      <c r="B492">
        <v>0</v>
      </c>
    </row>
    <row r="493" spans="1:2" hidden="1" x14ac:dyDescent="0.3">
      <c r="A493">
        <v>0</v>
      </c>
      <c r="B493">
        <v>0</v>
      </c>
    </row>
    <row r="494" spans="1:2" hidden="1" x14ac:dyDescent="0.3">
      <c r="A494">
        <v>7</v>
      </c>
      <c r="B494">
        <v>0</v>
      </c>
    </row>
    <row r="495" spans="1:2" hidden="1" x14ac:dyDescent="0.3">
      <c r="A495">
        <v>4</v>
      </c>
      <c r="B495">
        <v>0</v>
      </c>
    </row>
    <row r="496" spans="1:2" hidden="1" x14ac:dyDescent="0.3">
      <c r="A496">
        <v>0</v>
      </c>
      <c r="B496">
        <v>0</v>
      </c>
    </row>
    <row r="497" spans="1:2" hidden="1" x14ac:dyDescent="0.3">
      <c r="A497">
        <v>2</v>
      </c>
      <c r="B497">
        <v>1</v>
      </c>
    </row>
    <row r="498" spans="1:2" hidden="1" x14ac:dyDescent="0.3">
      <c r="A498">
        <v>7</v>
      </c>
      <c r="B498">
        <v>0</v>
      </c>
    </row>
    <row r="499" spans="1:2" hidden="1" x14ac:dyDescent="0.3">
      <c r="A499">
        <v>8</v>
      </c>
      <c r="B499">
        <v>0</v>
      </c>
    </row>
    <row r="500" spans="1:2" hidden="1" x14ac:dyDescent="0.3">
      <c r="A500">
        <v>4</v>
      </c>
      <c r="B500">
        <v>0</v>
      </c>
    </row>
    <row r="501" spans="1:2" hidden="1" x14ac:dyDescent="0.3">
      <c r="A501">
        <v>3</v>
      </c>
      <c r="B501">
        <v>1</v>
      </c>
    </row>
    <row r="502" spans="1:2" hidden="1" x14ac:dyDescent="0.3">
      <c r="A502">
        <v>0</v>
      </c>
      <c r="B502">
        <v>0</v>
      </c>
    </row>
    <row r="503" spans="1:2" hidden="1" x14ac:dyDescent="0.3">
      <c r="A503">
        <v>4</v>
      </c>
      <c r="B503">
        <v>0</v>
      </c>
    </row>
    <row r="504" spans="1:2" hidden="1" x14ac:dyDescent="0.3">
      <c r="A504">
        <v>0</v>
      </c>
      <c r="B504">
        <v>0</v>
      </c>
    </row>
    <row r="505" spans="1:2" x14ac:dyDescent="0.3">
      <c r="A505">
        <v>0</v>
      </c>
      <c r="B505">
        <v>1</v>
      </c>
    </row>
    <row r="506" spans="1:2" x14ac:dyDescent="0.3">
      <c r="A506">
        <v>0</v>
      </c>
      <c r="B506">
        <v>1</v>
      </c>
    </row>
    <row r="507" spans="1:2" hidden="1" x14ac:dyDescent="0.3">
      <c r="A507">
        <v>1</v>
      </c>
      <c r="B507">
        <v>0</v>
      </c>
    </row>
    <row r="508" spans="1:2" hidden="1" x14ac:dyDescent="0.3">
      <c r="A508">
        <v>0</v>
      </c>
      <c r="B508">
        <v>0</v>
      </c>
    </row>
    <row r="509" spans="1:2" hidden="1" x14ac:dyDescent="0.3">
      <c r="A509">
        <v>4</v>
      </c>
      <c r="B509">
        <v>0</v>
      </c>
    </row>
    <row r="510" spans="1:2" hidden="1" x14ac:dyDescent="0.3">
      <c r="A510">
        <v>8</v>
      </c>
      <c r="B510">
        <v>0</v>
      </c>
    </row>
    <row r="511" spans="1:2" hidden="1" x14ac:dyDescent="0.3">
      <c r="A511">
        <v>2</v>
      </c>
      <c r="B511">
        <v>0</v>
      </c>
    </row>
    <row r="512" spans="1:2" hidden="1" x14ac:dyDescent="0.3">
      <c r="A512">
        <v>2</v>
      </c>
      <c r="B512">
        <v>0</v>
      </c>
    </row>
    <row r="513" spans="1:2" hidden="1" x14ac:dyDescent="0.3">
      <c r="A513">
        <v>4</v>
      </c>
      <c r="B513">
        <v>0</v>
      </c>
    </row>
    <row r="514" spans="1:2" hidden="1" x14ac:dyDescent="0.3">
      <c r="A514">
        <v>4</v>
      </c>
      <c r="B514">
        <v>1</v>
      </c>
    </row>
    <row r="515" spans="1:2" hidden="1" x14ac:dyDescent="0.3">
      <c r="A515">
        <v>3</v>
      </c>
      <c r="B515">
        <v>0</v>
      </c>
    </row>
    <row r="516" spans="1:2" hidden="1" x14ac:dyDescent="0.3">
      <c r="A516">
        <v>6</v>
      </c>
      <c r="B516">
        <v>0</v>
      </c>
    </row>
    <row r="517" spans="1:2" hidden="1" x14ac:dyDescent="0.3">
      <c r="A517">
        <v>5</v>
      </c>
      <c r="B517">
        <v>0</v>
      </c>
    </row>
    <row r="518" spans="1:2" hidden="1" x14ac:dyDescent="0.3">
      <c r="A518">
        <v>2</v>
      </c>
      <c r="B518">
        <v>0</v>
      </c>
    </row>
    <row r="519" spans="1:2" hidden="1" x14ac:dyDescent="0.3">
      <c r="A519">
        <v>7</v>
      </c>
      <c r="B519">
        <v>1</v>
      </c>
    </row>
    <row r="520" spans="1:2" hidden="1" x14ac:dyDescent="0.3">
      <c r="A520">
        <v>6</v>
      </c>
      <c r="B520">
        <v>0</v>
      </c>
    </row>
    <row r="521" spans="1:2" hidden="1" x14ac:dyDescent="0.3">
      <c r="A521">
        <v>2</v>
      </c>
      <c r="B521">
        <v>0</v>
      </c>
    </row>
    <row r="522" spans="1:2" hidden="1" x14ac:dyDescent="0.3">
      <c r="A522">
        <v>3</v>
      </c>
      <c r="B522">
        <v>0</v>
      </c>
    </row>
    <row r="523" spans="1:2" hidden="1" x14ac:dyDescent="0.3">
      <c r="A523">
        <v>6</v>
      </c>
      <c r="B523">
        <v>1</v>
      </c>
    </row>
    <row r="524" spans="1:2" hidden="1" x14ac:dyDescent="0.3">
      <c r="A524">
        <v>7</v>
      </c>
      <c r="B524">
        <v>0</v>
      </c>
    </row>
    <row r="525" spans="1:2" hidden="1" x14ac:dyDescent="0.3">
      <c r="A525">
        <v>3</v>
      </c>
      <c r="B525">
        <v>0</v>
      </c>
    </row>
    <row r="526" spans="1:2" hidden="1" x14ac:dyDescent="0.3">
      <c r="A526">
        <v>10</v>
      </c>
      <c r="B526">
        <v>0</v>
      </c>
    </row>
    <row r="527" spans="1:2" x14ac:dyDescent="0.3">
      <c r="A527">
        <v>0</v>
      </c>
      <c r="B527">
        <v>1</v>
      </c>
    </row>
    <row r="528" spans="1:2" hidden="1" x14ac:dyDescent="0.3">
      <c r="A528">
        <v>1</v>
      </c>
      <c r="B528">
        <v>0</v>
      </c>
    </row>
    <row r="529" spans="1:2" hidden="1" x14ac:dyDescent="0.3">
      <c r="A529">
        <v>2</v>
      </c>
      <c r="B529">
        <v>0</v>
      </c>
    </row>
    <row r="530" spans="1:2" hidden="1" x14ac:dyDescent="0.3">
      <c r="A530">
        <v>8</v>
      </c>
      <c r="B530">
        <v>0</v>
      </c>
    </row>
    <row r="531" spans="1:2" hidden="1" x14ac:dyDescent="0.3">
      <c r="A531">
        <v>12</v>
      </c>
      <c r="B531">
        <v>1</v>
      </c>
    </row>
    <row r="532" spans="1:2" hidden="1" x14ac:dyDescent="0.3">
      <c r="A532">
        <v>0</v>
      </c>
      <c r="B532">
        <v>0</v>
      </c>
    </row>
    <row r="533" spans="1:2" hidden="1" x14ac:dyDescent="0.3">
      <c r="A533">
        <v>9</v>
      </c>
      <c r="B533">
        <v>0</v>
      </c>
    </row>
    <row r="534" spans="1:2" hidden="1" x14ac:dyDescent="0.3">
      <c r="A534">
        <v>2</v>
      </c>
      <c r="B534">
        <v>0</v>
      </c>
    </row>
    <row r="535" spans="1:2" hidden="1" x14ac:dyDescent="0.3">
      <c r="A535">
        <v>3</v>
      </c>
      <c r="B535">
        <v>0</v>
      </c>
    </row>
    <row r="536" spans="1:2" hidden="1" x14ac:dyDescent="0.3">
      <c r="A536">
        <v>3</v>
      </c>
      <c r="B536">
        <v>1</v>
      </c>
    </row>
    <row r="537" spans="1:2" hidden="1" x14ac:dyDescent="0.3">
      <c r="A537">
        <v>9</v>
      </c>
      <c r="B537">
        <v>1</v>
      </c>
    </row>
    <row r="538" spans="1:2" hidden="1" x14ac:dyDescent="0.3">
      <c r="A538">
        <v>7</v>
      </c>
      <c r="B538">
        <v>0</v>
      </c>
    </row>
    <row r="539" spans="1:2" hidden="1" x14ac:dyDescent="0.3">
      <c r="A539">
        <v>13</v>
      </c>
      <c r="B539">
        <v>0</v>
      </c>
    </row>
    <row r="540" spans="1:2" hidden="1" x14ac:dyDescent="0.3">
      <c r="A540">
        <v>6</v>
      </c>
      <c r="B540">
        <v>0</v>
      </c>
    </row>
    <row r="541" spans="1:2" hidden="1" x14ac:dyDescent="0.3">
      <c r="A541">
        <v>2</v>
      </c>
      <c r="B541">
        <v>0</v>
      </c>
    </row>
    <row r="542" spans="1:2" hidden="1" x14ac:dyDescent="0.3">
      <c r="A542">
        <v>3</v>
      </c>
      <c r="B542">
        <v>0</v>
      </c>
    </row>
    <row r="543" spans="1:2" hidden="1" x14ac:dyDescent="0.3">
      <c r="A543">
        <v>6</v>
      </c>
      <c r="B543">
        <v>0</v>
      </c>
    </row>
    <row r="544" spans="1:2" hidden="1" x14ac:dyDescent="0.3">
      <c r="A544">
        <v>9</v>
      </c>
      <c r="B544">
        <v>1</v>
      </c>
    </row>
    <row r="545" spans="1:2" hidden="1" x14ac:dyDescent="0.3">
      <c r="A545">
        <v>3</v>
      </c>
      <c r="B545">
        <v>0</v>
      </c>
    </row>
    <row r="546" spans="1:2" hidden="1" x14ac:dyDescent="0.3">
      <c r="A546">
        <v>3</v>
      </c>
      <c r="B546">
        <v>0</v>
      </c>
    </row>
    <row r="547" spans="1:2" hidden="1" x14ac:dyDescent="0.3">
      <c r="A547">
        <v>1</v>
      </c>
      <c r="B547">
        <v>0</v>
      </c>
    </row>
    <row r="548" spans="1:2" hidden="1" x14ac:dyDescent="0.3">
      <c r="A548">
        <v>3</v>
      </c>
      <c r="B548">
        <v>0</v>
      </c>
    </row>
    <row r="549" spans="1:2" hidden="1" x14ac:dyDescent="0.3">
      <c r="A549">
        <v>0</v>
      </c>
      <c r="B549">
        <v>0</v>
      </c>
    </row>
    <row r="550" spans="1:2" hidden="1" x14ac:dyDescent="0.3">
      <c r="A550">
        <v>0</v>
      </c>
      <c r="B550">
        <v>0</v>
      </c>
    </row>
    <row r="551" spans="1:2" hidden="1" x14ac:dyDescent="0.3">
      <c r="A551">
        <v>2</v>
      </c>
      <c r="B551">
        <v>0</v>
      </c>
    </row>
    <row r="552" spans="1:2" hidden="1" x14ac:dyDescent="0.3">
      <c r="A552">
        <v>0</v>
      </c>
      <c r="B552">
        <v>0</v>
      </c>
    </row>
    <row r="553" spans="1:2" hidden="1" x14ac:dyDescent="0.3">
      <c r="A553">
        <v>1</v>
      </c>
      <c r="B553">
        <v>0</v>
      </c>
    </row>
    <row r="554" spans="1:2" hidden="1" x14ac:dyDescent="0.3">
      <c r="A554">
        <v>6</v>
      </c>
      <c r="B554">
        <v>0</v>
      </c>
    </row>
    <row r="555" spans="1:2" hidden="1" x14ac:dyDescent="0.3">
      <c r="A555">
        <v>1</v>
      </c>
      <c r="B555">
        <v>0</v>
      </c>
    </row>
    <row r="556" spans="1:2" hidden="1" x14ac:dyDescent="0.3">
      <c r="A556">
        <v>4</v>
      </c>
      <c r="B556">
        <v>1</v>
      </c>
    </row>
    <row r="557" spans="1:2" hidden="1" x14ac:dyDescent="0.3">
      <c r="A557">
        <v>0</v>
      </c>
      <c r="B557">
        <v>0</v>
      </c>
    </row>
    <row r="558" spans="1:2" hidden="1" x14ac:dyDescent="0.3">
      <c r="A558">
        <v>0</v>
      </c>
      <c r="B558">
        <v>0</v>
      </c>
    </row>
    <row r="559" spans="1:2" hidden="1" x14ac:dyDescent="0.3">
      <c r="A559">
        <v>0</v>
      </c>
      <c r="B559">
        <v>0</v>
      </c>
    </row>
    <row r="560" spans="1:2" hidden="1" x14ac:dyDescent="0.3">
      <c r="A560">
        <v>3</v>
      </c>
      <c r="B560">
        <v>1</v>
      </c>
    </row>
    <row r="561" spans="1:2" hidden="1" x14ac:dyDescent="0.3">
      <c r="A561">
        <v>8</v>
      </c>
      <c r="B561">
        <v>1</v>
      </c>
    </row>
    <row r="562" spans="1:2" hidden="1" x14ac:dyDescent="0.3">
      <c r="A562">
        <v>3</v>
      </c>
      <c r="B562">
        <v>1</v>
      </c>
    </row>
    <row r="563" spans="1:2" hidden="1" x14ac:dyDescent="0.3">
      <c r="A563">
        <v>10</v>
      </c>
      <c r="B563">
        <v>1</v>
      </c>
    </row>
    <row r="564" spans="1:2" hidden="1" x14ac:dyDescent="0.3">
      <c r="A564">
        <v>4</v>
      </c>
      <c r="B564">
        <v>0</v>
      </c>
    </row>
    <row r="565" spans="1:2" hidden="1" x14ac:dyDescent="0.3">
      <c r="A565">
        <v>1</v>
      </c>
      <c r="B565">
        <v>0</v>
      </c>
    </row>
    <row r="566" spans="1:2" hidden="1" x14ac:dyDescent="0.3">
      <c r="A566">
        <v>8</v>
      </c>
      <c r="B566">
        <v>1</v>
      </c>
    </row>
    <row r="567" spans="1:2" hidden="1" x14ac:dyDescent="0.3">
      <c r="A567">
        <v>5</v>
      </c>
      <c r="B567">
        <v>1</v>
      </c>
    </row>
    <row r="568" spans="1:2" hidden="1" x14ac:dyDescent="0.3">
      <c r="A568">
        <v>4</v>
      </c>
      <c r="B568">
        <v>0</v>
      </c>
    </row>
    <row r="569" spans="1:2" hidden="1" x14ac:dyDescent="0.3">
      <c r="A569">
        <v>1</v>
      </c>
      <c r="B569">
        <v>0</v>
      </c>
    </row>
    <row r="570" spans="1:2" hidden="1" x14ac:dyDescent="0.3">
      <c r="A570">
        <v>4</v>
      </c>
      <c r="B570">
        <v>0</v>
      </c>
    </row>
    <row r="571" spans="1:2" hidden="1" x14ac:dyDescent="0.3">
      <c r="A571">
        <v>1</v>
      </c>
      <c r="B571">
        <v>0</v>
      </c>
    </row>
    <row r="572" spans="1:2" hidden="1" x14ac:dyDescent="0.3">
      <c r="A572">
        <v>3</v>
      </c>
      <c r="B572">
        <v>0</v>
      </c>
    </row>
    <row r="573" spans="1:2" hidden="1" x14ac:dyDescent="0.3">
      <c r="A573">
        <v>6</v>
      </c>
      <c r="B573">
        <v>0</v>
      </c>
    </row>
    <row r="574" spans="1:2" hidden="1" x14ac:dyDescent="0.3">
      <c r="A574">
        <v>1</v>
      </c>
      <c r="B574">
        <v>0</v>
      </c>
    </row>
    <row r="575" spans="1:2" hidden="1" x14ac:dyDescent="0.3">
      <c r="A575">
        <v>1</v>
      </c>
      <c r="B575">
        <v>0</v>
      </c>
    </row>
    <row r="576" spans="1:2" hidden="1" x14ac:dyDescent="0.3">
      <c r="A576">
        <v>7</v>
      </c>
      <c r="B576">
        <v>0</v>
      </c>
    </row>
    <row r="577" spans="1:2" hidden="1" x14ac:dyDescent="0.3">
      <c r="A577">
        <v>1</v>
      </c>
      <c r="B577">
        <v>0</v>
      </c>
    </row>
    <row r="578" spans="1:2" hidden="1" x14ac:dyDescent="0.3">
      <c r="A578">
        <v>8</v>
      </c>
      <c r="B578">
        <v>0</v>
      </c>
    </row>
    <row r="579" spans="1:2" hidden="1" x14ac:dyDescent="0.3">
      <c r="A579">
        <v>11</v>
      </c>
      <c r="B579">
        <v>0</v>
      </c>
    </row>
    <row r="580" spans="1:2" hidden="1" x14ac:dyDescent="0.3">
      <c r="A580">
        <v>11</v>
      </c>
      <c r="B580">
        <v>0</v>
      </c>
    </row>
    <row r="581" spans="1:2" hidden="1" x14ac:dyDescent="0.3">
      <c r="A581">
        <v>6</v>
      </c>
      <c r="B581">
        <v>1</v>
      </c>
    </row>
    <row r="582" spans="1:2" x14ac:dyDescent="0.3">
      <c r="A582">
        <v>0</v>
      </c>
      <c r="B582">
        <v>1</v>
      </c>
    </row>
    <row r="583" spans="1:2" hidden="1" x14ac:dyDescent="0.3">
      <c r="A583">
        <v>1</v>
      </c>
      <c r="B583">
        <v>0</v>
      </c>
    </row>
    <row r="584" spans="1:2" hidden="1" x14ac:dyDescent="0.3">
      <c r="A584">
        <v>6</v>
      </c>
      <c r="B584">
        <v>0</v>
      </c>
    </row>
    <row r="585" spans="1:2" hidden="1" x14ac:dyDescent="0.3">
      <c r="A585">
        <v>0</v>
      </c>
      <c r="B585">
        <v>0</v>
      </c>
    </row>
    <row r="586" spans="1:2" hidden="1" x14ac:dyDescent="0.3">
      <c r="A586">
        <v>2</v>
      </c>
      <c r="B586">
        <v>0</v>
      </c>
    </row>
    <row r="587" spans="1:2" hidden="1" x14ac:dyDescent="0.3">
      <c r="A587">
        <v>1</v>
      </c>
      <c r="B587">
        <v>0</v>
      </c>
    </row>
    <row r="588" spans="1:2" hidden="1" x14ac:dyDescent="0.3">
      <c r="A588">
        <v>6</v>
      </c>
      <c r="B588">
        <v>0</v>
      </c>
    </row>
    <row r="589" spans="1:2" hidden="1" x14ac:dyDescent="0.3">
      <c r="A589">
        <v>4</v>
      </c>
      <c r="B589">
        <v>0</v>
      </c>
    </row>
    <row r="590" spans="1:2" x14ac:dyDescent="0.3">
      <c r="A590">
        <v>0</v>
      </c>
      <c r="B590">
        <v>1</v>
      </c>
    </row>
    <row r="591" spans="1:2" hidden="1" x14ac:dyDescent="0.3">
      <c r="A591">
        <v>3</v>
      </c>
      <c r="B591">
        <v>0</v>
      </c>
    </row>
    <row r="592" spans="1:2" hidden="1" x14ac:dyDescent="0.3">
      <c r="A592">
        <v>2</v>
      </c>
      <c r="B592">
        <v>0</v>
      </c>
    </row>
    <row r="593" spans="1:2" hidden="1" x14ac:dyDescent="0.3">
      <c r="A593">
        <v>3</v>
      </c>
      <c r="B593">
        <v>0</v>
      </c>
    </row>
    <row r="594" spans="1:2" hidden="1" x14ac:dyDescent="0.3">
      <c r="A594">
        <v>2</v>
      </c>
      <c r="B594">
        <v>0</v>
      </c>
    </row>
    <row r="595" spans="1:2" hidden="1" x14ac:dyDescent="0.3">
      <c r="A595">
        <v>1</v>
      </c>
      <c r="B595">
        <v>0</v>
      </c>
    </row>
    <row r="596" spans="1:2" hidden="1" x14ac:dyDescent="0.3">
      <c r="A596">
        <v>1</v>
      </c>
      <c r="B596">
        <v>0</v>
      </c>
    </row>
    <row r="597" spans="1:2" hidden="1" x14ac:dyDescent="0.3">
      <c r="A597">
        <v>6</v>
      </c>
      <c r="B597">
        <v>0</v>
      </c>
    </row>
    <row r="598" spans="1:2" hidden="1" x14ac:dyDescent="0.3">
      <c r="A598">
        <v>2</v>
      </c>
      <c r="B598">
        <v>1</v>
      </c>
    </row>
    <row r="599" spans="1:2" hidden="1" x14ac:dyDescent="0.3">
      <c r="A599">
        <v>10</v>
      </c>
      <c r="B599">
        <v>0</v>
      </c>
    </row>
    <row r="600" spans="1:2" hidden="1" x14ac:dyDescent="0.3">
      <c r="A600">
        <v>2</v>
      </c>
      <c r="B600">
        <v>1</v>
      </c>
    </row>
    <row r="601" spans="1:2" x14ac:dyDescent="0.3">
      <c r="A601">
        <v>0</v>
      </c>
      <c r="B601">
        <v>1</v>
      </c>
    </row>
    <row r="602" spans="1:2" hidden="1" x14ac:dyDescent="0.3">
      <c r="A602">
        <v>6</v>
      </c>
      <c r="B602">
        <v>0</v>
      </c>
    </row>
    <row r="603" spans="1:2" hidden="1" x14ac:dyDescent="0.3">
      <c r="A603">
        <v>12</v>
      </c>
      <c r="B603">
        <v>0</v>
      </c>
    </row>
    <row r="604" spans="1:2" hidden="1" x14ac:dyDescent="0.3">
      <c r="A604">
        <v>8</v>
      </c>
      <c r="B604">
        <v>0</v>
      </c>
    </row>
    <row r="605" spans="1:2" hidden="1" x14ac:dyDescent="0.3">
      <c r="A605">
        <v>8</v>
      </c>
      <c r="B605">
        <v>1</v>
      </c>
    </row>
    <row r="606" spans="1:2" hidden="1" x14ac:dyDescent="0.3">
      <c r="A606">
        <v>1</v>
      </c>
      <c r="B606">
        <v>0</v>
      </c>
    </row>
    <row r="607" spans="1:2" hidden="1" x14ac:dyDescent="0.3">
      <c r="A607">
        <v>8</v>
      </c>
      <c r="B607">
        <v>1</v>
      </c>
    </row>
    <row r="608" spans="1:2" hidden="1" x14ac:dyDescent="0.3">
      <c r="A608">
        <v>6</v>
      </c>
      <c r="B608">
        <v>0</v>
      </c>
    </row>
    <row r="609" spans="1:2" hidden="1" x14ac:dyDescent="0.3">
      <c r="A609">
        <v>3</v>
      </c>
      <c r="B609">
        <v>1</v>
      </c>
    </row>
    <row r="610" spans="1:2" hidden="1" x14ac:dyDescent="0.3">
      <c r="A610">
        <v>0</v>
      </c>
      <c r="B610">
        <v>0</v>
      </c>
    </row>
    <row r="611" spans="1:2" hidden="1" x14ac:dyDescent="0.3">
      <c r="A611">
        <v>11</v>
      </c>
      <c r="B611">
        <v>1</v>
      </c>
    </row>
    <row r="612" spans="1:2" hidden="1" x14ac:dyDescent="0.3">
      <c r="A612">
        <v>2</v>
      </c>
      <c r="B612">
        <v>0</v>
      </c>
    </row>
    <row r="613" spans="1:2" hidden="1" x14ac:dyDescent="0.3">
      <c r="A613">
        <v>3</v>
      </c>
      <c r="B613">
        <v>1</v>
      </c>
    </row>
    <row r="614" spans="1:2" hidden="1" x14ac:dyDescent="0.3">
      <c r="A614">
        <v>2</v>
      </c>
      <c r="B614">
        <v>0</v>
      </c>
    </row>
    <row r="615" spans="1:2" hidden="1" x14ac:dyDescent="0.3">
      <c r="A615">
        <v>6</v>
      </c>
      <c r="B615">
        <v>0</v>
      </c>
    </row>
    <row r="616" spans="1:2" x14ac:dyDescent="0.3">
      <c r="A616">
        <v>0</v>
      </c>
      <c r="B616">
        <v>1</v>
      </c>
    </row>
    <row r="617" spans="1:2" hidden="1" x14ac:dyDescent="0.3">
      <c r="A617">
        <v>0</v>
      </c>
      <c r="B617">
        <v>0</v>
      </c>
    </row>
    <row r="618" spans="1:2" hidden="1" x14ac:dyDescent="0.3">
      <c r="A618">
        <v>1</v>
      </c>
      <c r="B618">
        <v>0</v>
      </c>
    </row>
    <row r="619" spans="1:2" hidden="1" x14ac:dyDescent="0.3">
      <c r="A619">
        <v>1</v>
      </c>
      <c r="B619">
        <v>1</v>
      </c>
    </row>
    <row r="620" spans="1:2" hidden="1" x14ac:dyDescent="0.3">
      <c r="A620">
        <v>1</v>
      </c>
      <c r="B620">
        <v>0</v>
      </c>
    </row>
    <row r="621" spans="1:2" hidden="1" x14ac:dyDescent="0.3">
      <c r="A621">
        <v>1</v>
      </c>
      <c r="B621">
        <v>0</v>
      </c>
    </row>
    <row r="622" spans="1:2" hidden="1" x14ac:dyDescent="0.3">
      <c r="A622">
        <v>6</v>
      </c>
      <c r="B622">
        <v>0</v>
      </c>
    </row>
    <row r="623" spans="1:2" hidden="1" x14ac:dyDescent="0.3">
      <c r="A623">
        <v>1</v>
      </c>
      <c r="B623">
        <v>0</v>
      </c>
    </row>
    <row r="624" spans="1:2" hidden="1" x14ac:dyDescent="0.3">
      <c r="A624">
        <v>7</v>
      </c>
      <c r="B624">
        <v>1</v>
      </c>
    </row>
    <row r="625" spans="1:2" hidden="1" x14ac:dyDescent="0.3">
      <c r="A625">
        <v>4</v>
      </c>
      <c r="B625">
        <v>1</v>
      </c>
    </row>
    <row r="626" spans="1:2" hidden="1" x14ac:dyDescent="0.3">
      <c r="A626">
        <v>1</v>
      </c>
      <c r="B626">
        <v>0</v>
      </c>
    </row>
    <row r="627" spans="1:2" hidden="1" x14ac:dyDescent="0.3">
      <c r="A627">
        <v>1</v>
      </c>
      <c r="B627">
        <v>1</v>
      </c>
    </row>
    <row r="628" spans="1:2" hidden="1" x14ac:dyDescent="0.3">
      <c r="A628">
        <v>1</v>
      </c>
      <c r="B628">
        <v>0</v>
      </c>
    </row>
    <row r="629" spans="1:2" hidden="1" x14ac:dyDescent="0.3">
      <c r="A629">
        <v>0</v>
      </c>
      <c r="B629">
        <v>0</v>
      </c>
    </row>
    <row r="630" spans="1:2" hidden="1" x14ac:dyDescent="0.3">
      <c r="A630">
        <v>1</v>
      </c>
      <c r="B630">
        <v>0</v>
      </c>
    </row>
    <row r="631" spans="1:2" hidden="1" x14ac:dyDescent="0.3">
      <c r="A631">
        <v>3</v>
      </c>
      <c r="B631">
        <v>0</v>
      </c>
    </row>
    <row r="632" spans="1:2" hidden="1" x14ac:dyDescent="0.3">
      <c r="A632">
        <v>3</v>
      </c>
      <c r="B632">
        <v>1</v>
      </c>
    </row>
    <row r="633" spans="1:2" hidden="1" x14ac:dyDescent="0.3">
      <c r="A633">
        <v>7</v>
      </c>
      <c r="B633">
        <v>1</v>
      </c>
    </row>
    <row r="634" spans="1:2" hidden="1" x14ac:dyDescent="0.3">
      <c r="A634">
        <v>6</v>
      </c>
      <c r="B634">
        <v>0</v>
      </c>
    </row>
    <row r="635" spans="1:2" hidden="1" x14ac:dyDescent="0.3">
      <c r="A635">
        <v>11</v>
      </c>
      <c r="B635">
        <v>1</v>
      </c>
    </row>
    <row r="636" spans="1:2" hidden="1" x14ac:dyDescent="0.3">
      <c r="A636">
        <v>3</v>
      </c>
      <c r="B636">
        <v>0</v>
      </c>
    </row>
    <row r="637" spans="1:2" hidden="1" x14ac:dyDescent="0.3">
      <c r="A637">
        <v>6</v>
      </c>
      <c r="B637">
        <v>0</v>
      </c>
    </row>
    <row r="638" spans="1:2" hidden="1" x14ac:dyDescent="0.3">
      <c r="A638">
        <v>2</v>
      </c>
      <c r="B638">
        <v>0</v>
      </c>
    </row>
    <row r="639" spans="1:2" hidden="1" x14ac:dyDescent="0.3">
      <c r="A639">
        <v>9</v>
      </c>
      <c r="B639">
        <v>1</v>
      </c>
    </row>
    <row r="640" spans="1:2" x14ac:dyDescent="0.3">
      <c r="A640">
        <v>0</v>
      </c>
      <c r="B640">
        <v>1</v>
      </c>
    </row>
    <row r="641" spans="1:2" hidden="1" x14ac:dyDescent="0.3">
      <c r="A641">
        <v>2</v>
      </c>
      <c r="B641">
        <v>0</v>
      </c>
    </row>
    <row r="642" spans="1:2" hidden="1" x14ac:dyDescent="0.3">
      <c r="A642">
        <v>2</v>
      </c>
      <c r="B642">
        <v>0</v>
      </c>
    </row>
    <row r="643" spans="1:2" hidden="1" x14ac:dyDescent="0.3">
      <c r="A643">
        <v>6</v>
      </c>
      <c r="B643">
        <v>0</v>
      </c>
    </row>
    <row r="644" spans="1:2" hidden="1" x14ac:dyDescent="0.3">
      <c r="A644">
        <v>0</v>
      </c>
      <c r="B644">
        <v>0</v>
      </c>
    </row>
    <row r="645" spans="1:2" hidden="1" x14ac:dyDescent="0.3">
      <c r="A645">
        <v>2</v>
      </c>
      <c r="B645">
        <v>0</v>
      </c>
    </row>
    <row r="646" spans="1:2" hidden="1" x14ac:dyDescent="0.3">
      <c r="A646">
        <v>4</v>
      </c>
      <c r="B646">
        <v>0</v>
      </c>
    </row>
    <row r="647" spans="1:2" hidden="1" x14ac:dyDescent="0.3">
      <c r="A647">
        <v>0</v>
      </c>
      <c r="B647">
        <v>0</v>
      </c>
    </row>
    <row r="648" spans="1:2" hidden="1" x14ac:dyDescent="0.3">
      <c r="A648">
        <v>0</v>
      </c>
      <c r="B648">
        <v>0</v>
      </c>
    </row>
    <row r="649" spans="1:2" hidden="1" x14ac:dyDescent="0.3">
      <c r="A649">
        <v>5</v>
      </c>
      <c r="B649">
        <v>0</v>
      </c>
    </row>
    <row r="650" spans="1:2" hidden="1" x14ac:dyDescent="0.3">
      <c r="A650">
        <v>4</v>
      </c>
      <c r="B650">
        <v>0</v>
      </c>
    </row>
    <row r="651" spans="1:2" hidden="1" x14ac:dyDescent="0.3">
      <c r="A651">
        <v>7</v>
      </c>
      <c r="B651">
        <v>1</v>
      </c>
    </row>
    <row r="652" spans="1:2" hidden="1" x14ac:dyDescent="0.3">
      <c r="A652">
        <v>0</v>
      </c>
      <c r="B652">
        <v>0</v>
      </c>
    </row>
    <row r="653" spans="1:2" hidden="1" x14ac:dyDescent="0.3">
      <c r="A653">
        <v>2</v>
      </c>
      <c r="B653">
        <v>0</v>
      </c>
    </row>
    <row r="654" spans="1:2" hidden="1" x14ac:dyDescent="0.3">
      <c r="A654">
        <v>1</v>
      </c>
      <c r="B654">
        <v>0</v>
      </c>
    </row>
    <row r="655" spans="1:2" hidden="1" x14ac:dyDescent="0.3">
      <c r="A655">
        <v>10</v>
      </c>
      <c r="B655">
        <v>0</v>
      </c>
    </row>
    <row r="656" spans="1:2" hidden="1" x14ac:dyDescent="0.3">
      <c r="A656">
        <v>13</v>
      </c>
      <c r="B656">
        <v>1</v>
      </c>
    </row>
    <row r="657" spans="1:2" hidden="1" x14ac:dyDescent="0.3">
      <c r="A657">
        <v>5</v>
      </c>
      <c r="B657">
        <v>0</v>
      </c>
    </row>
    <row r="658" spans="1:2" hidden="1" x14ac:dyDescent="0.3">
      <c r="A658">
        <v>2</v>
      </c>
      <c r="B658">
        <v>0</v>
      </c>
    </row>
    <row r="659" spans="1:2" hidden="1" x14ac:dyDescent="0.3">
      <c r="A659">
        <v>7</v>
      </c>
      <c r="B659">
        <v>1</v>
      </c>
    </row>
    <row r="660" spans="1:2" hidden="1" x14ac:dyDescent="0.3">
      <c r="A660">
        <v>1</v>
      </c>
      <c r="B660">
        <v>0</v>
      </c>
    </row>
    <row r="661" spans="1:2" hidden="1" x14ac:dyDescent="0.3">
      <c r="A661">
        <v>0</v>
      </c>
      <c r="B661">
        <v>0</v>
      </c>
    </row>
    <row r="662" spans="1:2" hidden="1" x14ac:dyDescent="0.3">
      <c r="A662">
        <v>4</v>
      </c>
      <c r="B662">
        <v>0</v>
      </c>
    </row>
    <row r="663" spans="1:2" hidden="1" x14ac:dyDescent="0.3">
      <c r="A663">
        <v>6</v>
      </c>
      <c r="B663">
        <v>1</v>
      </c>
    </row>
    <row r="664" spans="1:2" hidden="1" x14ac:dyDescent="0.3">
      <c r="A664">
        <v>4</v>
      </c>
      <c r="B664">
        <v>0</v>
      </c>
    </row>
    <row r="665" spans="1:2" hidden="1" x14ac:dyDescent="0.3">
      <c r="A665">
        <v>3</v>
      </c>
      <c r="B665">
        <v>0</v>
      </c>
    </row>
    <row r="666" spans="1:2" hidden="1" x14ac:dyDescent="0.3">
      <c r="A666">
        <v>2</v>
      </c>
      <c r="B666">
        <v>0</v>
      </c>
    </row>
    <row r="667" spans="1:2" hidden="1" x14ac:dyDescent="0.3">
      <c r="A667">
        <v>1</v>
      </c>
      <c r="B667">
        <v>1</v>
      </c>
    </row>
    <row r="668" spans="1:2" x14ac:dyDescent="0.3">
      <c r="A668">
        <v>0</v>
      </c>
      <c r="B668">
        <v>1</v>
      </c>
    </row>
    <row r="669" spans="1:2" hidden="1" x14ac:dyDescent="0.3">
      <c r="A669">
        <v>11</v>
      </c>
      <c r="B669">
        <v>1</v>
      </c>
    </row>
    <row r="670" spans="1:2" hidden="1" x14ac:dyDescent="0.3">
      <c r="A670">
        <v>0</v>
      </c>
      <c r="B670">
        <v>0</v>
      </c>
    </row>
    <row r="671" spans="1:2" hidden="1" x14ac:dyDescent="0.3">
      <c r="A671">
        <v>1</v>
      </c>
      <c r="B671">
        <v>0</v>
      </c>
    </row>
    <row r="672" spans="1:2" hidden="1" x14ac:dyDescent="0.3">
      <c r="A672">
        <v>1</v>
      </c>
      <c r="B672">
        <v>0</v>
      </c>
    </row>
    <row r="673" spans="1:2" hidden="1" x14ac:dyDescent="0.3">
      <c r="A673">
        <v>5</v>
      </c>
      <c r="B673">
        <v>0</v>
      </c>
    </row>
    <row r="674" spans="1:2" hidden="1" x14ac:dyDescent="0.3">
      <c r="A674">
        <v>2</v>
      </c>
      <c r="B674">
        <v>0</v>
      </c>
    </row>
    <row r="675" spans="1:2" hidden="1" x14ac:dyDescent="0.3">
      <c r="A675">
        <v>1</v>
      </c>
      <c r="B675">
        <v>0</v>
      </c>
    </row>
    <row r="676" spans="1:2" hidden="1" x14ac:dyDescent="0.3">
      <c r="A676">
        <v>2</v>
      </c>
      <c r="B676">
        <v>1</v>
      </c>
    </row>
    <row r="677" spans="1:2" hidden="1" x14ac:dyDescent="0.3">
      <c r="A677">
        <v>2</v>
      </c>
      <c r="B677">
        <v>0</v>
      </c>
    </row>
    <row r="678" spans="1:2" hidden="1" x14ac:dyDescent="0.3">
      <c r="A678">
        <v>1</v>
      </c>
      <c r="B678">
        <v>0</v>
      </c>
    </row>
    <row r="679" spans="1:2" hidden="1" x14ac:dyDescent="0.3">
      <c r="A679">
        <v>11</v>
      </c>
      <c r="B679">
        <v>0</v>
      </c>
    </row>
    <row r="680" spans="1:2" hidden="1" x14ac:dyDescent="0.3">
      <c r="A680">
        <v>3</v>
      </c>
      <c r="B680">
        <v>1</v>
      </c>
    </row>
    <row r="681" spans="1:2" hidden="1" x14ac:dyDescent="0.3">
      <c r="A681">
        <v>10</v>
      </c>
      <c r="B681">
        <v>0</v>
      </c>
    </row>
    <row r="682" spans="1:2" hidden="1" x14ac:dyDescent="0.3">
      <c r="A682">
        <v>1</v>
      </c>
      <c r="B682">
        <v>1</v>
      </c>
    </row>
    <row r="683" spans="1:2" hidden="1" x14ac:dyDescent="0.3">
      <c r="A683">
        <v>8</v>
      </c>
      <c r="B683">
        <v>1</v>
      </c>
    </row>
    <row r="684" spans="1:2" hidden="1" x14ac:dyDescent="0.3">
      <c r="A684">
        <v>9</v>
      </c>
      <c r="B684">
        <v>1</v>
      </c>
    </row>
    <row r="685" spans="1:2" hidden="1" x14ac:dyDescent="0.3">
      <c r="A685">
        <v>6</v>
      </c>
      <c r="B685">
        <v>1</v>
      </c>
    </row>
    <row r="686" spans="1:2" hidden="1" x14ac:dyDescent="0.3">
      <c r="A686">
        <v>1</v>
      </c>
      <c r="B686">
        <v>0</v>
      </c>
    </row>
    <row r="687" spans="1:2" hidden="1" x14ac:dyDescent="0.3">
      <c r="A687">
        <v>4</v>
      </c>
      <c r="B687">
        <v>1</v>
      </c>
    </row>
    <row r="688" spans="1:2" hidden="1" x14ac:dyDescent="0.3">
      <c r="A688">
        <v>10</v>
      </c>
      <c r="B688">
        <v>1</v>
      </c>
    </row>
    <row r="689" spans="1:2" hidden="1" x14ac:dyDescent="0.3">
      <c r="A689">
        <v>6</v>
      </c>
      <c r="B689">
        <v>0</v>
      </c>
    </row>
    <row r="690" spans="1:2" hidden="1" x14ac:dyDescent="0.3">
      <c r="A690">
        <v>9</v>
      </c>
      <c r="B690">
        <v>0</v>
      </c>
    </row>
    <row r="691" spans="1:2" hidden="1" x14ac:dyDescent="0.3">
      <c r="A691">
        <v>6</v>
      </c>
      <c r="B691">
        <v>0</v>
      </c>
    </row>
    <row r="692" spans="1:2" hidden="1" x14ac:dyDescent="0.3">
      <c r="A692">
        <v>1</v>
      </c>
      <c r="B692">
        <v>0</v>
      </c>
    </row>
    <row r="693" spans="1:2" hidden="1" x14ac:dyDescent="0.3">
      <c r="A693">
        <v>10</v>
      </c>
      <c r="B693">
        <v>0</v>
      </c>
    </row>
    <row r="694" spans="1:2" hidden="1" x14ac:dyDescent="0.3">
      <c r="A694">
        <v>3</v>
      </c>
      <c r="B694">
        <v>0</v>
      </c>
    </row>
    <row r="695" spans="1:2" hidden="1" x14ac:dyDescent="0.3">
      <c r="A695">
        <v>8</v>
      </c>
      <c r="B695">
        <v>0</v>
      </c>
    </row>
    <row r="696" spans="1:2" hidden="1" x14ac:dyDescent="0.3">
      <c r="A696">
        <v>6</v>
      </c>
      <c r="B696">
        <v>1</v>
      </c>
    </row>
    <row r="697" spans="1:2" hidden="1" x14ac:dyDescent="0.3">
      <c r="A697">
        <v>9</v>
      </c>
      <c r="B697">
        <v>1</v>
      </c>
    </row>
    <row r="698" spans="1:2" hidden="1" x14ac:dyDescent="0.3">
      <c r="A698">
        <v>0</v>
      </c>
      <c r="B698">
        <v>0</v>
      </c>
    </row>
    <row r="699" spans="1:2" hidden="1" x14ac:dyDescent="0.3">
      <c r="A699">
        <v>3</v>
      </c>
      <c r="B699">
        <v>1</v>
      </c>
    </row>
    <row r="700" spans="1:2" hidden="1" x14ac:dyDescent="0.3">
      <c r="A700">
        <v>2</v>
      </c>
      <c r="B700">
        <v>0</v>
      </c>
    </row>
    <row r="701" spans="1:2" hidden="1" x14ac:dyDescent="0.3">
      <c r="A701">
        <v>2</v>
      </c>
      <c r="B701">
        <v>0</v>
      </c>
    </row>
    <row r="702" spans="1:2" x14ac:dyDescent="0.3">
      <c r="A702">
        <v>0</v>
      </c>
      <c r="B702">
        <v>1</v>
      </c>
    </row>
    <row r="703" spans="1:2" hidden="1" x14ac:dyDescent="0.3">
      <c r="A703">
        <v>0</v>
      </c>
      <c r="B703">
        <v>0</v>
      </c>
    </row>
    <row r="704" spans="1:2" hidden="1" x14ac:dyDescent="0.3">
      <c r="A704">
        <v>4</v>
      </c>
      <c r="B704">
        <v>1</v>
      </c>
    </row>
    <row r="705" spans="1:2" hidden="1" x14ac:dyDescent="0.3">
      <c r="A705">
        <v>5</v>
      </c>
      <c r="B705">
        <v>0</v>
      </c>
    </row>
    <row r="706" spans="1:2" hidden="1" x14ac:dyDescent="0.3">
      <c r="A706">
        <v>2</v>
      </c>
      <c r="B706">
        <v>0</v>
      </c>
    </row>
    <row r="707" spans="1:2" hidden="1" x14ac:dyDescent="0.3">
      <c r="A707">
        <v>3</v>
      </c>
      <c r="B707">
        <v>0</v>
      </c>
    </row>
    <row r="708" spans="1:2" hidden="1" x14ac:dyDescent="0.3">
      <c r="A708">
        <v>1</v>
      </c>
      <c r="B708">
        <v>0</v>
      </c>
    </row>
    <row r="709" spans="1:2" hidden="1" x14ac:dyDescent="0.3">
      <c r="A709">
        <v>1</v>
      </c>
      <c r="B709">
        <v>0</v>
      </c>
    </row>
    <row r="710" spans="1:2" hidden="1" x14ac:dyDescent="0.3">
      <c r="A710">
        <v>1</v>
      </c>
      <c r="B710">
        <v>1</v>
      </c>
    </row>
    <row r="711" spans="1:2" hidden="1" x14ac:dyDescent="0.3">
      <c r="A711">
        <v>8</v>
      </c>
      <c r="B711">
        <v>0</v>
      </c>
    </row>
    <row r="712" spans="1:2" hidden="1" x14ac:dyDescent="0.3">
      <c r="A712">
        <v>13</v>
      </c>
      <c r="B712">
        <v>1</v>
      </c>
    </row>
    <row r="713" spans="1:2" hidden="1" x14ac:dyDescent="0.3">
      <c r="A713">
        <v>2</v>
      </c>
      <c r="B713">
        <v>0</v>
      </c>
    </row>
    <row r="714" spans="1:2" hidden="1" x14ac:dyDescent="0.3">
      <c r="A714">
        <v>7</v>
      </c>
      <c r="B714">
        <v>1</v>
      </c>
    </row>
    <row r="715" spans="1:2" hidden="1" x14ac:dyDescent="0.3">
      <c r="A715">
        <v>2</v>
      </c>
      <c r="B715">
        <v>0</v>
      </c>
    </row>
    <row r="716" spans="1:2" hidden="1" x14ac:dyDescent="0.3">
      <c r="A716">
        <v>7</v>
      </c>
      <c r="B716">
        <v>1</v>
      </c>
    </row>
    <row r="717" spans="1:2" hidden="1" x14ac:dyDescent="0.3">
      <c r="A717">
        <v>3</v>
      </c>
      <c r="B717">
        <v>1</v>
      </c>
    </row>
    <row r="718" spans="1:2" hidden="1" x14ac:dyDescent="0.3">
      <c r="A718">
        <v>0</v>
      </c>
      <c r="B718">
        <v>0</v>
      </c>
    </row>
    <row r="719" spans="1:2" hidden="1" x14ac:dyDescent="0.3">
      <c r="A719">
        <v>4</v>
      </c>
      <c r="B719">
        <v>0</v>
      </c>
    </row>
    <row r="720" spans="1:2" hidden="1" x14ac:dyDescent="0.3">
      <c r="A720">
        <v>4</v>
      </c>
      <c r="B720">
        <v>0</v>
      </c>
    </row>
    <row r="721" spans="1:2" hidden="1" x14ac:dyDescent="0.3">
      <c r="A721">
        <v>2</v>
      </c>
      <c r="B721">
        <v>0</v>
      </c>
    </row>
    <row r="722" spans="1:2" hidden="1" x14ac:dyDescent="0.3">
      <c r="A722">
        <v>6</v>
      </c>
      <c r="B722">
        <v>1</v>
      </c>
    </row>
    <row r="723" spans="1:2" hidden="1" x14ac:dyDescent="0.3">
      <c r="A723">
        <v>1</v>
      </c>
      <c r="B723">
        <v>1</v>
      </c>
    </row>
    <row r="724" spans="1:2" hidden="1" x14ac:dyDescent="0.3">
      <c r="A724">
        <v>2</v>
      </c>
      <c r="B724">
        <v>0</v>
      </c>
    </row>
    <row r="725" spans="1:2" hidden="1" x14ac:dyDescent="0.3">
      <c r="A725">
        <v>4</v>
      </c>
      <c r="B725">
        <v>0</v>
      </c>
    </row>
    <row r="726" spans="1:2" hidden="1" x14ac:dyDescent="0.3">
      <c r="A726">
        <v>6</v>
      </c>
      <c r="B726">
        <v>0</v>
      </c>
    </row>
    <row r="727" spans="1:2" hidden="1" x14ac:dyDescent="0.3">
      <c r="A727">
        <v>10</v>
      </c>
      <c r="B727">
        <v>1</v>
      </c>
    </row>
    <row r="728" spans="1:2" hidden="1" x14ac:dyDescent="0.3">
      <c r="A728">
        <v>2</v>
      </c>
      <c r="B728">
        <v>0</v>
      </c>
    </row>
    <row r="729" spans="1:2" hidden="1" x14ac:dyDescent="0.3">
      <c r="A729">
        <v>9</v>
      </c>
      <c r="B729">
        <v>1</v>
      </c>
    </row>
    <row r="730" spans="1:2" hidden="1" x14ac:dyDescent="0.3">
      <c r="A730">
        <v>2</v>
      </c>
      <c r="B730">
        <v>1</v>
      </c>
    </row>
    <row r="731" spans="1:2" hidden="1" x14ac:dyDescent="0.3">
      <c r="A731">
        <v>3</v>
      </c>
      <c r="B731">
        <v>0</v>
      </c>
    </row>
    <row r="732" spans="1:2" hidden="1" x14ac:dyDescent="0.3">
      <c r="A732">
        <v>5</v>
      </c>
      <c r="B732">
        <v>0</v>
      </c>
    </row>
    <row r="733" spans="1:2" hidden="1" x14ac:dyDescent="0.3">
      <c r="A733">
        <v>10</v>
      </c>
      <c r="B733">
        <v>1</v>
      </c>
    </row>
    <row r="734" spans="1:2" hidden="1" x14ac:dyDescent="0.3">
      <c r="A734">
        <v>0</v>
      </c>
      <c r="B734">
        <v>0</v>
      </c>
    </row>
    <row r="735" spans="1:2" hidden="1" x14ac:dyDescent="0.3">
      <c r="A735">
        <v>3</v>
      </c>
      <c r="B735">
        <v>0</v>
      </c>
    </row>
    <row r="736" spans="1:2" hidden="1" x14ac:dyDescent="0.3">
      <c r="A736">
        <v>7</v>
      </c>
      <c r="B736">
        <v>1</v>
      </c>
    </row>
    <row r="737" spans="1:2" hidden="1" x14ac:dyDescent="0.3">
      <c r="A737">
        <v>3</v>
      </c>
      <c r="B737">
        <v>1</v>
      </c>
    </row>
    <row r="738" spans="1:2" hidden="1" x14ac:dyDescent="0.3">
      <c r="A738">
        <v>10</v>
      </c>
      <c r="B738">
        <v>0</v>
      </c>
    </row>
    <row r="739" spans="1:2" hidden="1" x14ac:dyDescent="0.3">
      <c r="A739">
        <v>1</v>
      </c>
      <c r="B739">
        <v>0</v>
      </c>
    </row>
    <row r="740" spans="1:2" hidden="1" x14ac:dyDescent="0.3">
      <c r="A740">
        <v>5</v>
      </c>
      <c r="B740">
        <v>1</v>
      </c>
    </row>
    <row r="741" spans="1:2" hidden="1" x14ac:dyDescent="0.3">
      <c r="A741">
        <v>4</v>
      </c>
      <c r="B741">
        <v>0</v>
      </c>
    </row>
    <row r="742" spans="1:2" hidden="1" x14ac:dyDescent="0.3">
      <c r="A742">
        <v>1</v>
      </c>
      <c r="B742">
        <v>0</v>
      </c>
    </row>
    <row r="743" spans="1:2" hidden="1" x14ac:dyDescent="0.3">
      <c r="A743">
        <v>1</v>
      </c>
      <c r="B743">
        <v>1</v>
      </c>
    </row>
    <row r="744" spans="1:2" hidden="1" x14ac:dyDescent="0.3">
      <c r="A744">
        <v>5</v>
      </c>
      <c r="B744">
        <v>0</v>
      </c>
    </row>
    <row r="745" spans="1:2" hidden="1" x14ac:dyDescent="0.3">
      <c r="A745">
        <v>1</v>
      </c>
      <c r="B745">
        <v>0</v>
      </c>
    </row>
    <row r="746" spans="1:2" hidden="1" x14ac:dyDescent="0.3">
      <c r="A746">
        <v>4</v>
      </c>
      <c r="B746">
        <v>0</v>
      </c>
    </row>
    <row r="747" spans="1:2" hidden="1" x14ac:dyDescent="0.3">
      <c r="A747">
        <v>1</v>
      </c>
      <c r="B747">
        <v>0</v>
      </c>
    </row>
    <row r="748" spans="1:2" hidden="1" x14ac:dyDescent="0.3">
      <c r="A748">
        <v>0</v>
      </c>
      <c r="B748">
        <v>0</v>
      </c>
    </row>
    <row r="749" spans="1:2" hidden="1" x14ac:dyDescent="0.3">
      <c r="A749">
        <v>2</v>
      </c>
      <c r="B749">
        <v>0</v>
      </c>
    </row>
    <row r="750" spans="1:2" hidden="1" x14ac:dyDescent="0.3">
      <c r="A750">
        <v>2</v>
      </c>
      <c r="B750">
        <v>0</v>
      </c>
    </row>
    <row r="751" spans="1:2" hidden="1" x14ac:dyDescent="0.3">
      <c r="A751">
        <v>3</v>
      </c>
      <c r="B751">
        <v>1</v>
      </c>
    </row>
    <row r="752" spans="1:2" hidden="1" x14ac:dyDescent="0.3">
      <c r="A752">
        <v>8</v>
      </c>
      <c r="B752">
        <v>1</v>
      </c>
    </row>
    <row r="753" spans="1:2" hidden="1" x14ac:dyDescent="0.3">
      <c r="A753">
        <v>2</v>
      </c>
      <c r="B753">
        <v>1</v>
      </c>
    </row>
    <row r="754" spans="1:2" hidden="1" x14ac:dyDescent="0.3">
      <c r="A754">
        <v>2</v>
      </c>
      <c r="B754">
        <v>0</v>
      </c>
    </row>
    <row r="755" spans="1:2" hidden="1" x14ac:dyDescent="0.3">
      <c r="A755">
        <v>2</v>
      </c>
      <c r="B755">
        <v>0</v>
      </c>
    </row>
    <row r="756" spans="1:2" hidden="1" x14ac:dyDescent="0.3">
      <c r="A756">
        <v>4</v>
      </c>
      <c r="B756">
        <v>0</v>
      </c>
    </row>
    <row r="757" spans="1:2" hidden="1" x14ac:dyDescent="0.3">
      <c r="A757">
        <v>0</v>
      </c>
      <c r="B757">
        <v>0</v>
      </c>
    </row>
    <row r="758" spans="1:2" hidden="1" x14ac:dyDescent="0.3">
      <c r="A758">
        <v>8</v>
      </c>
      <c r="B758">
        <v>0</v>
      </c>
    </row>
    <row r="759" spans="1:2" hidden="1" x14ac:dyDescent="0.3">
      <c r="A759">
        <v>2</v>
      </c>
      <c r="B759">
        <v>0</v>
      </c>
    </row>
    <row r="760" spans="1:2" hidden="1" x14ac:dyDescent="0.3">
      <c r="A760">
        <v>1</v>
      </c>
      <c r="B760">
        <v>1</v>
      </c>
    </row>
    <row r="761" spans="1:2" hidden="1" x14ac:dyDescent="0.3">
      <c r="A761">
        <v>11</v>
      </c>
      <c r="B761">
        <v>1</v>
      </c>
    </row>
    <row r="762" spans="1:2" hidden="1" x14ac:dyDescent="0.3">
      <c r="A762">
        <v>3</v>
      </c>
      <c r="B762">
        <v>0</v>
      </c>
    </row>
    <row r="763" spans="1:2" hidden="1" x14ac:dyDescent="0.3">
      <c r="A763">
        <v>1</v>
      </c>
      <c r="B763">
        <v>0</v>
      </c>
    </row>
    <row r="764" spans="1:2" hidden="1" x14ac:dyDescent="0.3">
      <c r="A764">
        <v>9</v>
      </c>
      <c r="B764">
        <v>1</v>
      </c>
    </row>
    <row r="765" spans="1:2" hidden="1" x14ac:dyDescent="0.3">
      <c r="A765">
        <v>13</v>
      </c>
      <c r="B765">
        <v>0</v>
      </c>
    </row>
    <row r="766" spans="1:2" hidden="1" x14ac:dyDescent="0.3">
      <c r="A766">
        <v>12</v>
      </c>
      <c r="B766">
        <v>0</v>
      </c>
    </row>
    <row r="767" spans="1:2" hidden="1" x14ac:dyDescent="0.3">
      <c r="A767">
        <v>1</v>
      </c>
      <c r="B767">
        <v>1</v>
      </c>
    </row>
    <row r="768" spans="1:2" hidden="1" x14ac:dyDescent="0.3">
      <c r="A768">
        <v>1</v>
      </c>
      <c r="B768">
        <v>0</v>
      </c>
    </row>
    <row r="769" spans="1:2" hidden="1" x14ac:dyDescent="0.3">
      <c r="A769">
        <v>3</v>
      </c>
      <c r="B769">
        <v>1</v>
      </c>
    </row>
    <row r="770" spans="1:2" hidden="1" x14ac:dyDescent="0.3">
      <c r="A770">
        <v>6</v>
      </c>
      <c r="B770">
        <v>1</v>
      </c>
    </row>
    <row r="771" spans="1:2" hidden="1" x14ac:dyDescent="0.3">
      <c r="A771">
        <v>4</v>
      </c>
      <c r="B771">
        <v>1</v>
      </c>
    </row>
    <row r="772" spans="1:2" hidden="1" x14ac:dyDescent="0.3">
      <c r="A772">
        <v>1</v>
      </c>
      <c r="B772">
        <v>0</v>
      </c>
    </row>
    <row r="773" spans="1:2" hidden="1" x14ac:dyDescent="0.3">
      <c r="A773">
        <v>3</v>
      </c>
      <c r="B773">
        <v>0</v>
      </c>
    </row>
    <row r="774" spans="1:2" x14ac:dyDescent="0.3">
      <c r="A774">
        <v>0</v>
      </c>
      <c r="B774">
        <v>1</v>
      </c>
    </row>
    <row r="775" spans="1:2" hidden="1" x14ac:dyDescent="0.3">
      <c r="A775">
        <v>8</v>
      </c>
      <c r="B775">
        <v>1</v>
      </c>
    </row>
    <row r="776" spans="1:2" hidden="1" x14ac:dyDescent="0.3">
      <c r="A776">
        <v>1</v>
      </c>
      <c r="B776">
        <v>1</v>
      </c>
    </row>
    <row r="777" spans="1:2" hidden="1" x14ac:dyDescent="0.3">
      <c r="A777">
        <v>7</v>
      </c>
      <c r="B777">
        <v>0</v>
      </c>
    </row>
    <row r="778" spans="1:2" x14ac:dyDescent="0.3">
      <c r="A778">
        <v>0</v>
      </c>
      <c r="B778">
        <v>1</v>
      </c>
    </row>
    <row r="779" spans="1:2" hidden="1" x14ac:dyDescent="0.3">
      <c r="A779">
        <v>1</v>
      </c>
      <c r="B779">
        <v>0</v>
      </c>
    </row>
    <row r="780" spans="1:2" hidden="1" x14ac:dyDescent="0.3">
      <c r="A780">
        <v>6</v>
      </c>
      <c r="B780">
        <v>1</v>
      </c>
    </row>
    <row r="781" spans="1:2" hidden="1" x14ac:dyDescent="0.3">
      <c r="A781">
        <v>2</v>
      </c>
      <c r="B781">
        <v>0</v>
      </c>
    </row>
    <row r="782" spans="1:2" hidden="1" x14ac:dyDescent="0.3">
      <c r="A782">
        <v>9</v>
      </c>
      <c r="B782">
        <v>1</v>
      </c>
    </row>
    <row r="783" spans="1:2" hidden="1" x14ac:dyDescent="0.3">
      <c r="A783">
        <v>9</v>
      </c>
      <c r="B783">
        <v>0</v>
      </c>
    </row>
    <row r="784" spans="1:2" hidden="1" x14ac:dyDescent="0.3">
      <c r="A784">
        <v>10</v>
      </c>
      <c r="B784">
        <v>0</v>
      </c>
    </row>
    <row r="785" spans="1:2" hidden="1" x14ac:dyDescent="0.3">
      <c r="A785">
        <v>2</v>
      </c>
      <c r="B785">
        <v>0</v>
      </c>
    </row>
    <row r="786" spans="1:2" hidden="1" x14ac:dyDescent="0.3">
      <c r="A786">
        <v>5</v>
      </c>
      <c r="B786">
        <v>0</v>
      </c>
    </row>
    <row r="787" spans="1:2" hidden="1" x14ac:dyDescent="0.3">
      <c r="A787">
        <v>1</v>
      </c>
      <c r="B787">
        <v>1</v>
      </c>
    </row>
    <row r="788" spans="1:2" hidden="1" x14ac:dyDescent="0.3">
      <c r="A788">
        <v>1</v>
      </c>
      <c r="B788">
        <v>0</v>
      </c>
    </row>
  </sheetData>
  <autoFilter ref="A21:B788" xr:uid="{0C6008E8-7033-4139-99C0-EE68568C9742}">
    <filterColumn colId="0">
      <filters>
        <filter val="0"/>
      </filters>
    </filterColumn>
    <filterColumn colId="1">
      <filters>
        <filter val="1"/>
      </filters>
    </filterColumn>
  </autoFilter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E622-E89F-46CE-9B36-87ADBDDBEFF2}">
  <dimension ref="A1:S769"/>
  <sheetViews>
    <sheetView topLeftCell="B16" workbookViewId="0">
      <selection activeCell="M18" sqref="M18"/>
    </sheetView>
  </sheetViews>
  <sheetFormatPr defaultRowHeight="14.4" x14ac:dyDescent="0.3"/>
  <cols>
    <col min="1" max="1" width="11.21875" style="19" bestFit="1" customWidth="1"/>
    <col min="2" max="2" width="7.6640625" style="19" bestFit="1" customWidth="1"/>
    <col min="3" max="3" width="13.21875" style="19" bestFit="1" customWidth="1"/>
    <col min="4" max="4" width="12.77734375" style="19" bestFit="1" customWidth="1"/>
    <col min="5" max="5" width="6.6640625" style="19" bestFit="1" customWidth="1"/>
    <col min="6" max="6" width="5.5546875" style="19" bestFit="1" customWidth="1"/>
    <col min="7" max="7" width="23.33203125" style="19" bestFit="1" customWidth="1"/>
    <col min="8" max="8" width="5.5546875" style="19" bestFit="1" customWidth="1"/>
    <col min="9" max="9" width="8.88671875" style="19" bestFit="1" customWidth="1"/>
    <col min="11" max="11" width="22.44140625" bestFit="1" customWidth="1"/>
    <col min="12" max="12" width="11.33203125" bestFit="1" customWidth="1"/>
    <col min="13" max="13" width="7.88671875" bestFit="1" customWidth="1"/>
    <col min="14" max="14" width="13.109375" bestFit="1" customWidth="1"/>
    <col min="15" max="15" width="12.5546875" bestFit="1" customWidth="1"/>
    <col min="16" max="16" width="6.88671875" bestFit="1" customWidth="1"/>
    <col min="17" max="17" width="5" bestFit="1" customWidth="1"/>
    <col min="18" max="18" width="23" bestFit="1" customWidth="1"/>
    <col min="19" max="19" width="4.77734375" bestFit="1" customWidth="1"/>
    <col min="20" max="20" width="4" bestFit="1" customWidth="1"/>
  </cols>
  <sheetData>
    <row r="1" spans="1:19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19" ht="15" thickBot="1" x14ac:dyDescent="0.35">
      <c r="A2" s="19">
        <v>6</v>
      </c>
      <c r="B2" s="19">
        <v>148</v>
      </c>
      <c r="C2" s="19">
        <v>72</v>
      </c>
      <c r="D2" s="19">
        <v>35</v>
      </c>
      <c r="E2" s="19">
        <v>0</v>
      </c>
      <c r="F2" s="19">
        <v>33.6</v>
      </c>
      <c r="G2" s="19">
        <v>0.627</v>
      </c>
      <c r="H2" s="19">
        <v>50</v>
      </c>
      <c r="I2" s="19">
        <v>1</v>
      </c>
    </row>
    <row r="3" spans="1:19" x14ac:dyDescent="0.3">
      <c r="A3" s="19">
        <v>1</v>
      </c>
      <c r="B3" s="19">
        <v>85</v>
      </c>
      <c r="C3" s="19">
        <v>66</v>
      </c>
      <c r="D3" s="19">
        <v>29</v>
      </c>
      <c r="E3" s="19">
        <v>0</v>
      </c>
      <c r="F3" s="19">
        <v>26.6</v>
      </c>
      <c r="G3" s="19">
        <v>0.35099999999999998</v>
      </c>
      <c r="H3" s="19">
        <v>31</v>
      </c>
      <c r="I3" s="19">
        <v>0</v>
      </c>
      <c r="K3" s="22"/>
      <c r="L3" s="22" t="s">
        <v>0</v>
      </c>
      <c r="M3" s="22" t="s">
        <v>1</v>
      </c>
      <c r="N3" s="22" t="s">
        <v>2</v>
      </c>
      <c r="O3" s="22" t="s">
        <v>3</v>
      </c>
      <c r="P3" s="22" t="s">
        <v>4</v>
      </c>
      <c r="Q3" s="22" t="s">
        <v>5</v>
      </c>
      <c r="R3" s="22" t="s">
        <v>6</v>
      </c>
      <c r="S3" s="22" t="s">
        <v>7</v>
      </c>
    </row>
    <row r="4" spans="1:19" x14ac:dyDescent="0.3">
      <c r="A4" s="19">
        <v>8</v>
      </c>
      <c r="B4" s="19">
        <v>183</v>
      </c>
      <c r="C4" s="19">
        <v>64</v>
      </c>
      <c r="D4" s="19">
        <v>0</v>
      </c>
      <c r="E4" s="19">
        <v>0</v>
      </c>
      <c r="F4" s="19">
        <v>23.3</v>
      </c>
      <c r="G4" s="19">
        <v>0.67200000000000004</v>
      </c>
      <c r="H4" s="19">
        <v>32</v>
      </c>
      <c r="I4" s="19">
        <v>1</v>
      </c>
      <c r="K4" s="20" t="s">
        <v>0</v>
      </c>
      <c r="L4" s="23">
        <v>1</v>
      </c>
      <c r="M4" s="23"/>
      <c r="N4" s="23"/>
      <c r="O4" s="23"/>
      <c r="P4" s="23"/>
      <c r="Q4" s="23"/>
      <c r="R4" s="23"/>
      <c r="S4" s="23"/>
    </row>
    <row r="5" spans="1:19" x14ac:dyDescent="0.3">
      <c r="A5" s="19">
        <v>1</v>
      </c>
      <c r="B5" s="19">
        <v>89</v>
      </c>
      <c r="C5" s="19">
        <v>66</v>
      </c>
      <c r="D5" s="19">
        <v>23</v>
      </c>
      <c r="E5" s="19">
        <v>94</v>
      </c>
      <c r="F5" s="19">
        <v>28.1</v>
      </c>
      <c r="G5" s="19">
        <v>0.16700000000000001</v>
      </c>
      <c r="H5" s="19">
        <v>21</v>
      </c>
      <c r="I5" s="19">
        <v>0</v>
      </c>
      <c r="K5" s="20" t="s">
        <v>1</v>
      </c>
      <c r="L5" s="23">
        <v>0.12945867149927301</v>
      </c>
      <c r="M5" s="23">
        <v>1</v>
      </c>
      <c r="N5" s="23"/>
      <c r="O5" s="23"/>
      <c r="P5" s="23"/>
      <c r="Q5" s="23"/>
      <c r="R5" s="23"/>
      <c r="S5" s="23"/>
    </row>
    <row r="6" spans="1:19" x14ac:dyDescent="0.3">
      <c r="A6" s="19">
        <v>0</v>
      </c>
      <c r="B6" s="19">
        <v>137</v>
      </c>
      <c r="C6" s="19">
        <v>40</v>
      </c>
      <c r="D6" s="19">
        <v>35</v>
      </c>
      <c r="E6" s="19">
        <v>168</v>
      </c>
      <c r="F6" s="19">
        <v>43.1</v>
      </c>
      <c r="G6" s="19">
        <v>2.2879999999999998</v>
      </c>
      <c r="H6" s="19">
        <v>33</v>
      </c>
      <c r="I6" s="19">
        <v>1</v>
      </c>
      <c r="K6" s="20" t="s">
        <v>2</v>
      </c>
      <c r="L6" s="23">
        <v>0.14128197740714024</v>
      </c>
      <c r="M6" s="23">
        <v>0.15258958656866448</v>
      </c>
      <c r="N6" s="23">
        <v>1</v>
      </c>
      <c r="O6" s="23"/>
      <c r="P6" s="23"/>
      <c r="Q6" s="23"/>
      <c r="R6" s="23"/>
      <c r="S6" s="23"/>
    </row>
    <row r="7" spans="1:19" x14ac:dyDescent="0.3">
      <c r="A7" s="19">
        <v>5</v>
      </c>
      <c r="B7" s="19">
        <v>116</v>
      </c>
      <c r="C7" s="19">
        <v>74</v>
      </c>
      <c r="D7" s="19">
        <v>0</v>
      </c>
      <c r="E7" s="19">
        <v>0</v>
      </c>
      <c r="F7" s="19">
        <v>25.6</v>
      </c>
      <c r="G7" s="19">
        <v>0.20100000000000001</v>
      </c>
      <c r="H7" s="19">
        <v>30</v>
      </c>
      <c r="I7" s="19">
        <v>0</v>
      </c>
      <c r="K7" s="20" t="s">
        <v>3</v>
      </c>
      <c r="L7" s="23">
        <v>-8.1671774449007015E-2</v>
      </c>
      <c r="M7" s="23">
        <v>5.7327890738176839E-2</v>
      </c>
      <c r="N7" s="23">
        <v>0.20737053840307029</v>
      </c>
      <c r="O7" s="23">
        <v>1</v>
      </c>
      <c r="P7" s="23"/>
      <c r="Q7" s="23"/>
      <c r="R7" s="23"/>
      <c r="S7" s="23"/>
    </row>
    <row r="8" spans="1:19" x14ac:dyDescent="0.3">
      <c r="A8" s="19">
        <v>3</v>
      </c>
      <c r="B8" s="19">
        <v>78</v>
      </c>
      <c r="C8" s="19">
        <v>50</v>
      </c>
      <c r="D8" s="19">
        <v>32</v>
      </c>
      <c r="E8" s="19">
        <v>88</v>
      </c>
      <c r="F8" s="19">
        <v>31</v>
      </c>
      <c r="G8" s="19">
        <v>0.248</v>
      </c>
      <c r="H8" s="19">
        <v>26</v>
      </c>
      <c r="I8" s="19">
        <v>1</v>
      </c>
      <c r="K8" s="20" t="s">
        <v>4</v>
      </c>
      <c r="L8" s="23">
        <v>-7.3534614351628086E-2</v>
      </c>
      <c r="M8" s="23">
        <v>0.33135710992020811</v>
      </c>
      <c r="N8" s="23">
        <v>8.8933378373192928E-2</v>
      </c>
      <c r="O8" s="23">
        <v>0.43678257012001009</v>
      </c>
      <c r="P8" s="23">
        <v>1</v>
      </c>
      <c r="Q8" s="23"/>
      <c r="R8" s="23"/>
      <c r="S8" s="23"/>
    </row>
    <row r="9" spans="1:19" x14ac:dyDescent="0.3">
      <c r="A9" s="19">
        <v>10</v>
      </c>
      <c r="B9" s="19">
        <v>115</v>
      </c>
      <c r="C9" s="19">
        <v>0</v>
      </c>
      <c r="D9" s="19">
        <v>0</v>
      </c>
      <c r="E9" s="19">
        <v>0</v>
      </c>
      <c r="F9" s="19">
        <v>35.299999999999997</v>
      </c>
      <c r="G9" s="19">
        <v>0.13400000000000001</v>
      </c>
      <c r="H9" s="19">
        <v>29</v>
      </c>
      <c r="I9" s="19">
        <v>0</v>
      </c>
      <c r="K9" s="20" t="s">
        <v>5</v>
      </c>
      <c r="L9" s="23">
        <v>1.7683090727830669E-2</v>
      </c>
      <c r="M9" s="23">
        <v>0.22107106945898305</v>
      </c>
      <c r="N9" s="23">
        <v>0.2818052888499108</v>
      </c>
      <c r="O9" s="23">
        <v>0.39257320415903751</v>
      </c>
      <c r="P9" s="23">
        <v>0.19785905649310057</v>
      </c>
      <c r="Q9" s="23">
        <v>1</v>
      </c>
      <c r="R9" s="23"/>
      <c r="S9" s="23"/>
    </row>
    <row r="10" spans="1:19" x14ac:dyDescent="0.3">
      <c r="A10" s="19">
        <v>2</v>
      </c>
      <c r="B10" s="19">
        <v>197</v>
      </c>
      <c r="C10" s="19">
        <v>70</v>
      </c>
      <c r="D10" s="19">
        <v>45</v>
      </c>
      <c r="E10" s="19">
        <v>543</v>
      </c>
      <c r="F10" s="19">
        <v>30.5</v>
      </c>
      <c r="G10" s="19">
        <v>0.158</v>
      </c>
      <c r="H10" s="19">
        <v>53</v>
      </c>
      <c r="I10" s="19">
        <v>1</v>
      </c>
      <c r="K10" s="20" t="s">
        <v>6</v>
      </c>
      <c r="L10" s="23">
        <v>-3.3522672962613256E-2</v>
      </c>
      <c r="M10" s="23">
        <v>0.13733729982837078</v>
      </c>
      <c r="N10" s="23">
        <v>4.1264947930098564E-2</v>
      </c>
      <c r="O10" s="23">
        <v>0.18392757295416276</v>
      </c>
      <c r="P10" s="23">
        <v>0.18507092916809922</v>
      </c>
      <c r="Q10" s="23">
        <v>0.14064695254510542</v>
      </c>
      <c r="R10" s="23">
        <v>1</v>
      </c>
      <c r="S10" s="23"/>
    </row>
    <row r="11" spans="1:19" ht="15" thickBot="1" x14ac:dyDescent="0.35">
      <c r="A11" s="19">
        <v>8</v>
      </c>
      <c r="B11" s="19">
        <v>125</v>
      </c>
      <c r="C11" s="19">
        <v>96</v>
      </c>
      <c r="D11" s="19">
        <v>0</v>
      </c>
      <c r="E11" s="19">
        <v>0</v>
      </c>
      <c r="F11" s="19">
        <v>0</v>
      </c>
      <c r="G11" s="19">
        <v>0.23200000000000001</v>
      </c>
      <c r="H11" s="19">
        <v>54</v>
      </c>
      <c r="I11" s="19">
        <v>1</v>
      </c>
      <c r="K11" s="21" t="s">
        <v>7</v>
      </c>
      <c r="L11" s="24">
        <v>0.54434122840233867</v>
      </c>
      <c r="M11" s="24">
        <v>0.26351431982433376</v>
      </c>
      <c r="N11" s="24">
        <v>0.23952794642136377</v>
      </c>
      <c r="O11" s="24">
        <v>-0.11397026236774202</v>
      </c>
      <c r="P11" s="24">
        <v>-4.2162954735376658E-2</v>
      </c>
      <c r="Q11" s="24">
        <v>3.6241870092294085E-2</v>
      </c>
      <c r="R11" s="24">
        <v>3.3561312434805576E-2</v>
      </c>
      <c r="S11" s="24">
        <v>1</v>
      </c>
    </row>
    <row r="12" spans="1:19" x14ac:dyDescent="0.3">
      <c r="A12" s="19">
        <v>4</v>
      </c>
      <c r="B12" s="19">
        <v>110</v>
      </c>
      <c r="C12" s="19">
        <v>92</v>
      </c>
      <c r="D12" s="19">
        <v>0</v>
      </c>
      <c r="E12" s="19">
        <v>0</v>
      </c>
      <c r="F12" s="19">
        <v>37.6</v>
      </c>
      <c r="G12" s="19">
        <v>0.191</v>
      </c>
      <c r="H12" s="19">
        <v>30</v>
      </c>
      <c r="I12" s="19">
        <v>0</v>
      </c>
    </row>
    <row r="13" spans="1:19" x14ac:dyDescent="0.3">
      <c r="A13" s="19">
        <v>10</v>
      </c>
      <c r="B13" s="19">
        <v>168</v>
      </c>
      <c r="C13" s="19">
        <v>74</v>
      </c>
      <c r="D13" s="19">
        <v>0</v>
      </c>
      <c r="E13" s="19">
        <v>0</v>
      </c>
      <c r="F13" s="19">
        <v>38</v>
      </c>
      <c r="G13" s="19">
        <v>0.53700000000000003</v>
      </c>
      <c r="H13" s="19">
        <v>34</v>
      </c>
      <c r="I13" s="19">
        <v>1</v>
      </c>
    </row>
    <row r="14" spans="1:19" x14ac:dyDescent="0.3">
      <c r="A14" s="19">
        <v>10</v>
      </c>
      <c r="B14" s="19">
        <v>139</v>
      </c>
      <c r="C14" s="19">
        <v>80</v>
      </c>
      <c r="D14" s="19">
        <v>0</v>
      </c>
      <c r="E14" s="19">
        <v>0</v>
      </c>
      <c r="F14" s="19">
        <v>27.1</v>
      </c>
      <c r="G14" s="19">
        <v>1.4410000000000001</v>
      </c>
      <c r="H14" s="19">
        <v>57</v>
      </c>
      <c r="I14" s="19">
        <v>0</v>
      </c>
    </row>
    <row r="15" spans="1:19" x14ac:dyDescent="0.3">
      <c r="A15" s="19">
        <v>1</v>
      </c>
      <c r="B15" s="19">
        <v>189</v>
      </c>
      <c r="C15" s="19">
        <v>60</v>
      </c>
      <c r="D15" s="19">
        <v>23</v>
      </c>
      <c r="E15" s="19">
        <v>846</v>
      </c>
      <c r="F15" s="19">
        <v>30.1</v>
      </c>
      <c r="G15" s="19">
        <v>0.39800000000000002</v>
      </c>
      <c r="H15" s="19">
        <v>59</v>
      </c>
      <c r="I15" s="19">
        <v>1</v>
      </c>
    </row>
    <row r="16" spans="1:19" x14ac:dyDescent="0.3">
      <c r="A16" s="19">
        <v>5</v>
      </c>
      <c r="B16" s="19">
        <v>166</v>
      </c>
      <c r="C16" s="19">
        <v>72</v>
      </c>
      <c r="D16" s="19">
        <v>19</v>
      </c>
      <c r="E16" s="19">
        <v>175</v>
      </c>
      <c r="F16" s="19">
        <v>25.8</v>
      </c>
      <c r="G16" s="19">
        <v>0.58699999999999997</v>
      </c>
      <c r="H16" s="19">
        <v>51</v>
      </c>
      <c r="I16" s="19">
        <v>1</v>
      </c>
    </row>
    <row r="17" spans="1:9" x14ac:dyDescent="0.3">
      <c r="A17" s="19">
        <v>7</v>
      </c>
      <c r="B17" s="19">
        <v>100</v>
      </c>
      <c r="C17" s="19">
        <v>0</v>
      </c>
      <c r="D17" s="19">
        <v>0</v>
      </c>
      <c r="E17" s="19">
        <v>0</v>
      </c>
      <c r="F17" s="19">
        <v>30</v>
      </c>
      <c r="G17" s="19">
        <v>0.48399999999999999</v>
      </c>
      <c r="H17" s="19">
        <v>32</v>
      </c>
      <c r="I17" s="19">
        <v>1</v>
      </c>
    </row>
    <row r="18" spans="1:9" x14ac:dyDescent="0.3">
      <c r="A18" s="19">
        <v>0</v>
      </c>
      <c r="B18" s="19">
        <v>118</v>
      </c>
      <c r="C18" s="19">
        <v>84</v>
      </c>
      <c r="D18" s="19">
        <v>47</v>
      </c>
      <c r="E18" s="19">
        <v>230</v>
      </c>
      <c r="F18" s="19">
        <v>45.8</v>
      </c>
      <c r="G18" s="19">
        <v>0.55100000000000005</v>
      </c>
      <c r="H18" s="19">
        <v>31</v>
      </c>
      <c r="I18" s="19">
        <v>1</v>
      </c>
    </row>
    <row r="19" spans="1:9" x14ac:dyDescent="0.3">
      <c r="A19" s="19">
        <v>7</v>
      </c>
      <c r="B19" s="19">
        <v>107</v>
      </c>
      <c r="C19" s="19">
        <v>74</v>
      </c>
      <c r="D19" s="19">
        <v>0</v>
      </c>
      <c r="E19" s="19">
        <v>0</v>
      </c>
      <c r="F19" s="19">
        <v>29.6</v>
      </c>
      <c r="G19" s="19">
        <v>0.254</v>
      </c>
      <c r="H19" s="19">
        <v>31</v>
      </c>
      <c r="I19" s="19">
        <v>1</v>
      </c>
    </row>
    <row r="20" spans="1:9" x14ac:dyDescent="0.3">
      <c r="A20" s="19">
        <v>1</v>
      </c>
      <c r="B20" s="19">
        <v>103</v>
      </c>
      <c r="C20" s="19">
        <v>30</v>
      </c>
      <c r="D20" s="19">
        <v>38</v>
      </c>
      <c r="E20" s="19">
        <v>83</v>
      </c>
      <c r="F20" s="19">
        <v>43.3</v>
      </c>
      <c r="G20" s="19">
        <v>0.183</v>
      </c>
      <c r="H20" s="19">
        <v>33</v>
      </c>
      <c r="I20" s="19">
        <v>0</v>
      </c>
    </row>
    <row r="21" spans="1:9" x14ac:dyDescent="0.3">
      <c r="A21" s="19">
        <v>1</v>
      </c>
      <c r="B21" s="19">
        <v>115</v>
      </c>
      <c r="C21" s="19">
        <v>70</v>
      </c>
      <c r="D21" s="19">
        <v>30</v>
      </c>
      <c r="E21" s="19">
        <v>96</v>
      </c>
      <c r="F21" s="19">
        <v>34.6</v>
      </c>
      <c r="G21" s="19">
        <v>0.52900000000000003</v>
      </c>
      <c r="H21" s="19">
        <v>32</v>
      </c>
      <c r="I21" s="19">
        <v>1</v>
      </c>
    </row>
    <row r="22" spans="1:9" x14ac:dyDescent="0.3">
      <c r="A22" s="19">
        <v>3</v>
      </c>
      <c r="B22" s="19">
        <v>126</v>
      </c>
      <c r="C22" s="19">
        <v>88</v>
      </c>
      <c r="D22" s="19">
        <v>41</v>
      </c>
      <c r="E22" s="19">
        <v>235</v>
      </c>
      <c r="F22" s="19">
        <v>39.299999999999997</v>
      </c>
      <c r="G22" s="19">
        <v>0.70399999999999996</v>
      </c>
      <c r="H22" s="19">
        <v>27</v>
      </c>
      <c r="I22" s="19">
        <v>0</v>
      </c>
    </row>
    <row r="23" spans="1:9" x14ac:dyDescent="0.3">
      <c r="A23" s="19">
        <v>8</v>
      </c>
      <c r="B23" s="19">
        <v>99</v>
      </c>
      <c r="C23" s="19">
        <v>84</v>
      </c>
      <c r="D23" s="19">
        <v>0</v>
      </c>
      <c r="E23" s="19">
        <v>0</v>
      </c>
      <c r="F23" s="19">
        <v>35.4</v>
      </c>
      <c r="G23" s="19">
        <v>0.38800000000000001</v>
      </c>
      <c r="H23" s="19">
        <v>50</v>
      </c>
      <c r="I23" s="19">
        <v>0</v>
      </c>
    </row>
    <row r="24" spans="1:9" x14ac:dyDescent="0.3">
      <c r="A24" s="19">
        <v>7</v>
      </c>
      <c r="B24" s="19">
        <v>196</v>
      </c>
      <c r="C24" s="19">
        <v>90</v>
      </c>
      <c r="D24" s="19">
        <v>0</v>
      </c>
      <c r="E24" s="19">
        <v>0</v>
      </c>
      <c r="F24" s="19">
        <v>39.799999999999997</v>
      </c>
      <c r="G24" s="19">
        <v>0.45100000000000001</v>
      </c>
      <c r="H24" s="19">
        <v>41</v>
      </c>
      <c r="I24" s="19">
        <v>1</v>
      </c>
    </row>
    <row r="25" spans="1:9" x14ac:dyDescent="0.3">
      <c r="A25" s="19">
        <v>9</v>
      </c>
      <c r="B25" s="19">
        <v>119</v>
      </c>
      <c r="C25" s="19">
        <v>80</v>
      </c>
      <c r="D25" s="19">
        <v>35</v>
      </c>
      <c r="E25" s="19">
        <v>0</v>
      </c>
      <c r="F25" s="19">
        <v>29</v>
      </c>
      <c r="G25" s="19">
        <v>0.26300000000000001</v>
      </c>
      <c r="H25" s="19">
        <v>29</v>
      </c>
      <c r="I25" s="19">
        <v>1</v>
      </c>
    </row>
    <row r="26" spans="1:9" x14ac:dyDescent="0.3">
      <c r="A26" s="19">
        <v>11</v>
      </c>
      <c r="B26" s="19">
        <v>143</v>
      </c>
      <c r="C26" s="19">
        <v>94</v>
      </c>
      <c r="D26" s="19">
        <v>33</v>
      </c>
      <c r="E26" s="19">
        <v>146</v>
      </c>
      <c r="F26" s="19">
        <v>36.6</v>
      </c>
      <c r="G26" s="19">
        <v>0.254</v>
      </c>
      <c r="H26" s="19">
        <v>51</v>
      </c>
      <c r="I26" s="19">
        <v>1</v>
      </c>
    </row>
    <row r="27" spans="1:9" x14ac:dyDescent="0.3">
      <c r="A27" s="19">
        <v>10</v>
      </c>
      <c r="B27" s="19">
        <v>125</v>
      </c>
      <c r="C27" s="19">
        <v>70</v>
      </c>
      <c r="D27" s="19">
        <v>26</v>
      </c>
      <c r="E27" s="19">
        <v>115</v>
      </c>
      <c r="F27" s="19">
        <v>31.1</v>
      </c>
      <c r="G27" s="19">
        <v>0.20499999999999999</v>
      </c>
      <c r="H27" s="19">
        <v>41</v>
      </c>
      <c r="I27" s="19">
        <v>1</v>
      </c>
    </row>
    <row r="28" spans="1:9" x14ac:dyDescent="0.3">
      <c r="A28" s="19">
        <v>7</v>
      </c>
      <c r="B28" s="19">
        <v>147</v>
      </c>
      <c r="C28" s="19">
        <v>76</v>
      </c>
      <c r="D28" s="19">
        <v>0</v>
      </c>
      <c r="E28" s="19">
        <v>0</v>
      </c>
      <c r="F28" s="19">
        <v>39.4</v>
      </c>
      <c r="G28" s="19">
        <v>0.25700000000000001</v>
      </c>
      <c r="H28" s="19">
        <v>43</v>
      </c>
      <c r="I28" s="19">
        <v>1</v>
      </c>
    </row>
    <row r="29" spans="1:9" x14ac:dyDescent="0.3">
      <c r="A29" s="19">
        <v>1</v>
      </c>
      <c r="B29" s="19">
        <v>97</v>
      </c>
      <c r="C29" s="19">
        <v>66</v>
      </c>
      <c r="D29" s="19">
        <v>15</v>
      </c>
      <c r="E29" s="19">
        <v>140</v>
      </c>
      <c r="F29" s="19">
        <v>23.2</v>
      </c>
      <c r="G29" s="19">
        <v>0.48699999999999999</v>
      </c>
      <c r="H29" s="19">
        <v>22</v>
      </c>
      <c r="I29" s="19">
        <v>0</v>
      </c>
    </row>
    <row r="30" spans="1:9" x14ac:dyDescent="0.3">
      <c r="A30" s="19">
        <v>13</v>
      </c>
      <c r="B30" s="19">
        <v>145</v>
      </c>
      <c r="C30" s="19">
        <v>82</v>
      </c>
      <c r="D30" s="19">
        <v>19</v>
      </c>
      <c r="E30" s="19">
        <v>110</v>
      </c>
      <c r="F30" s="19">
        <v>22.2</v>
      </c>
      <c r="G30" s="19">
        <v>0.245</v>
      </c>
      <c r="H30" s="19">
        <v>57</v>
      </c>
      <c r="I30" s="19">
        <v>0</v>
      </c>
    </row>
    <row r="31" spans="1:9" x14ac:dyDescent="0.3">
      <c r="A31" s="19">
        <v>5</v>
      </c>
      <c r="B31" s="19">
        <v>117</v>
      </c>
      <c r="C31" s="19">
        <v>92</v>
      </c>
      <c r="D31" s="19">
        <v>0</v>
      </c>
      <c r="E31" s="19">
        <v>0</v>
      </c>
      <c r="F31" s="19">
        <v>34.1</v>
      </c>
      <c r="G31" s="19">
        <v>0.33700000000000002</v>
      </c>
      <c r="H31" s="19">
        <v>38</v>
      </c>
      <c r="I31" s="19">
        <v>0</v>
      </c>
    </row>
    <row r="32" spans="1:9" x14ac:dyDescent="0.3">
      <c r="A32" s="19">
        <v>5</v>
      </c>
      <c r="B32" s="19">
        <v>109</v>
      </c>
      <c r="C32" s="19">
        <v>75</v>
      </c>
      <c r="D32" s="19">
        <v>26</v>
      </c>
      <c r="E32" s="19">
        <v>0</v>
      </c>
      <c r="F32" s="19">
        <v>36</v>
      </c>
      <c r="G32" s="19">
        <v>0.54600000000000004</v>
      </c>
      <c r="H32" s="19">
        <v>60</v>
      </c>
      <c r="I32" s="19">
        <v>0</v>
      </c>
    </row>
    <row r="33" spans="1:9" x14ac:dyDescent="0.3">
      <c r="A33" s="19">
        <v>3</v>
      </c>
      <c r="B33" s="19">
        <v>158</v>
      </c>
      <c r="C33" s="19">
        <v>76</v>
      </c>
      <c r="D33" s="19">
        <v>36</v>
      </c>
      <c r="E33" s="19">
        <v>245</v>
      </c>
      <c r="F33" s="19">
        <v>31.6</v>
      </c>
      <c r="G33" s="19">
        <v>0.85099999999999998</v>
      </c>
      <c r="H33" s="19">
        <v>28</v>
      </c>
      <c r="I33" s="19">
        <v>1</v>
      </c>
    </row>
    <row r="34" spans="1:9" x14ac:dyDescent="0.3">
      <c r="A34" s="19">
        <v>3</v>
      </c>
      <c r="B34" s="19">
        <v>88</v>
      </c>
      <c r="C34" s="19">
        <v>58</v>
      </c>
      <c r="D34" s="19">
        <v>11</v>
      </c>
      <c r="E34" s="19">
        <v>54</v>
      </c>
      <c r="F34" s="19">
        <v>24.8</v>
      </c>
      <c r="G34" s="19">
        <v>0.26700000000000002</v>
      </c>
      <c r="H34" s="19">
        <v>22</v>
      </c>
      <c r="I34" s="19">
        <v>0</v>
      </c>
    </row>
    <row r="35" spans="1:9" x14ac:dyDescent="0.3">
      <c r="A35" s="19">
        <v>6</v>
      </c>
      <c r="B35" s="19">
        <v>92</v>
      </c>
      <c r="C35" s="19">
        <v>92</v>
      </c>
      <c r="D35" s="19">
        <v>0</v>
      </c>
      <c r="E35" s="19">
        <v>0</v>
      </c>
      <c r="F35" s="19">
        <v>19.899999999999999</v>
      </c>
      <c r="G35" s="19">
        <v>0.188</v>
      </c>
      <c r="H35" s="19">
        <v>28</v>
      </c>
      <c r="I35" s="19">
        <v>0</v>
      </c>
    </row>
    <row r="36" spans="1:9" x14ac:dyDescent="0.3">
      <c r="A36" s="19">
        <v>10</v>
      </c>
      <c r="B36" s="19">
        <v>122</v>
      </c>
      <c r="C36" s="19">
        <v>78</v>
      </c>
      <c r="D36" s="19">
        <v>31</v>
      </c>
      <c r="E36" s="19">
        <v>0</v>
      </c>
      <c r="F36" s="19">
        <v>27.6</v>
      </c>
      <c r="G36" s="19">
        <v>0.51200000000000001</v>
      </c>
      <c r="H36" s="19">
        <v>45</v>
      </c>
      <c r="I36" s="19">
        <v>0</v>
      </c>
    </row>
    <row r="37" spans="1:9" x14ac:dyDescent="0.3">
      <c r="A37" s="19">
        <v>4</v>
      </c>
      <c r="B37" s="19">
        <v>103</v>
      </c>
      <c r="C37" s="19">
        <v>60</v>
      </c>
      <c r="D37" s="19">
        <v>33</v>
      </c>
      <c r="E37" s="19">
        <v>192</v>
      </c>
      <c r="F37" s="19">
        <v>24</v>
      </c>
      <c r="G37" s="19">
        <v>0.96599999999999997</v>
      </c>
      <c r="H37" s="19">
        <v>33</v>
      </c>
      <c r="I37" s="19">
        <v>0</v>
      </c>
    </row>
    <row r="38" spans="1:9" x14ac:dyDescent="0.3">
      <c r="A38" s="19">
        <v>11</v>
      </c>
      <c r="B38" s="19">
        <v>138</v>
      </c>
      <c r="C38" s="19">
        <v>76</v>
      </c>
      <c r="D38" s="19">
        <v>0</v>
      </c>
      <c r="E38" s="19">
        <v>0</v>
      </c>
      <c r="F38" s="19">
        <v>33.200000000000003</v>
      </c>
      <c r="G38" s="19">
        <v>0.42</v>
      </c>
      <c r="H38" s="19">
        <v>35</v>
      </c>
      <c r="I38" s="19">
        <v>0</v>
      </c>
    </row>
    <row r="39" spans="1:9" x14ac:dyDescent="0.3">
      <c r="A39" s="19">
        <v>9</v>
      </c>
      <c r="B39" s="19">
        <v>102</v>
      </c>
      <c r="C39" s="19">
        <v>76</v>
      </c>
      <c r="D39" s="19">
        <v>37</v>
      </c>
      <c r="E39" s="19">
        <v>0</v>
      </c>
      <c r="F39" s="19">
        <v>32.9</v>
      </c>
      <c r="G39" s="19">
        <v>0.66500000000000004</v>
      </c>
      <c r="H39" s="19">
        <v>46</v>
      </c>
      <c r="I39" s="19">
        <v>1</v>
      </c>
    </row>
    <row r="40" spans="1:9" x14ac:dyDescent="0.3">
      <c r="A40" s="19">
        <v>2</v>
      </c>
      <c r="B40" s="19">
        <v>90</v>
      </c>
      <c r="C40" s="19">
        <v>68</v>
      </c>
      <c r="D40" s="19">
        <v>42</v>
      </c>
      <c r="E40" s="19">
        <v>0</v>
      </c>
      <c r="F40" s="19">
        <v>38.200000000000003</v>
      </c>
      <c r="G40" s="19">
        <v>0.503</v>
      </c>
      <c r="H40" s="19">
        <v>27</v>
      </c>
      <c r="I40" s="19">
        <v>1</v>
      </c>
    </row>
    <row r="41" spans="1:9" x14ac:dyDescent="0.3">
      <c r="A41" s="19">
        <v>4</v>
      </c>
      <c r="B41" s="19">
        <v>111</v>
      </c>
      <c r="C41" s="19">
        <v>72</v>
      </c>
      <c r="D41" s="19">
        <v>47</v>
      </c>
      <c r="E41" s="19">
        <v>207</v>
      </c>
      <c r="F41" s="19">
        <v>37.1</v>
      </c>
      <c r="G41" s="19">
        <v>1.39</v>
      </c>
      <c r="H41" s="19">
        <v>56</v>
      </c>
      <c r="I41" s="19">
        <v>1</v>
      </c>
    </row>
    <row r="42" spans="1:9" x14ac:dyDescent="0.3">
      <c r="A42" s="19">
        <v>3</v>
      </c>
      <c r="B42" s="19">
        <v>180</v>
      </c>
      <c r="C42" s="19">
        <v>64</v>
      </c>
      <c r="D42" s="19">
        <v>25</v>
      </c>
      <c r="E42" s="19">
        <v>70</v>
      </c>
      <c r="F42" s="19">
        <v>34</v>
      </c>
      <c r="G42" s="19">
        <v>0.27100000000000002</v>
      </c>
      <c r="H42" s="19">
        <v>26</v>
      </c>
      <c r="I42" s="19">
        <v>0</v>
      </c>
    </row>
    <row r="43" spans="1:9" x14ac:dyDescent="0.3">
      <c r="A43" s="19">
        <v>7</v>
      </c>
      <c r="B43" s="19">
        <v>133</v>
      </c>
      <c r="C43" s="19">
        <v>84</v>
      </c>
      <c r="D43" s="19">
        <v>0</v>
      </c>
      <c r="E43" s="19">
        <v>0</v>
      </c>
      <c r="F43" s="19">
        <v>40.200000000000003</v>
      </c>
      <c r="G43" s="19">
        <v>0.69599999999999995</v>
      </c>
      <c r="H43" s="19">
        <v>37</v>
      </c>
      <c r="I43" s="19">
        <v>0</v>
      </c>
    </row>
    <row r="44" spans="1:9" x14ac:dyDescent="0.3">
      <c r="A44" s="19">
        <v>7</v>
      </c>
      <c r="B44" s="19">
        <v>106</v>
      </c>
      <c r="C44" s="19">
        <v>92</v>
      </c>
      <c r="D44" s="19">
        <v>18</v>
      </c>
      <c r="E44" s="19">
        <v>0</v>
      </c>
      <c r="F44" s="19">
        <v>22.7</v>
      </c>
      <c r="G44" s="19">
        <v>0.23499999999999999</v>
      </c>
      <c r="H44" s="19">
        <v>48</v>
      </c>
      <c r="I44" s="19">
        <v>0</v>
      </c>
    </row>
    <row r="45" spans="1:9" x14ac:dyDescent="0.3">
      <c r="A45" s="19">
        <v>9</v>
      </c>
      <c r="B45" s="19">
        <v>171</v>
      </c>
      <c r="C45" s="19">
        <v>110</v>
      </c>
      <c r="D45" s="19">
        <v>24</v>
      </c>
      <c r="E45" s="19">
        <v>240</v>
      </c>
      <c r="F45" s="19">
        <v>45.4</v>
      </c>
      <c r="G45" s="19">
        <v>0.72099999999999997</v>
      </c>
      <c r="H45" s="19">
        <v>54</v>
      </c>
      <c r="I45" s="19">
        <v>1</v>
      </c>
    </row>
    <row r="46" spans="1:9" x14ac:dyDescent="0.3">
      <c r="A46" s="19">
        <v>7</v>
      </c>
      <c r="B46" s="19">
        <v>159</v>
      </c>
      <c r="C46" s="19">
        <v>64</v>
      </c>
      <c r="D46" s="19">
        <v>0</v>
      </c>
      <c r="E46" s="19">
        <v>0</v>
      </c>
      <c r="F46" s="19">
        <v>27.4</v>
      </c>
      <c r="G46" s="19">
        <v>0.29399999999999998</v>
      </c>
      <c r="H46" s="19">
        <v>40</v>
      </c>
      <c r="I46" s="19">
        <v>0</v>
      </c>
    </row>
    <row r="47" spans="1:9" x14ac:dyDescent="0.3">
      <c r="A47" s="19">
        <v>0</v>
      </c>
      <c r="B47" s="19">
        <v>180</v>
      </c>
      <c r="C47" s="19">
        <v>66</v>
      </c>
      <c r="D47" s="19">
        <v>39</v>
      </c>
      <c r="E47" s="19">
        <v>0</v>
      </c>
      <c r="F47" s="19">
        <v>42</v>
      </c>
      <c r="G47" s="19">
        <v>1.893</v>
      </c>
      <c r="H47" s="19">
        <v>25</v>
      </c>
      <c r="I47" s="19">
        <v>1</v>
      </c>
    </row>
    <row r="48" spans="1:9" x14ac:dyDescent="0.3">
      <c r="A48" s="19">
        <v>1</v>
      </c>
      <c r="B48" s="19">
        <v>146</v>
      </c>
      <c r="C48" s="19">
        <v>56</v>
      </c>
      <c r="D48" s="19">
        <v>0</v>
      </c>
      <c r="E48" s="19">
        <v>0</v>
      </c>
      <c r="F48" s="19">
        <v>29.7</v>
      </c>
      <c r="G48" s="19">
        <v>0.56399999999999995</v>
      </c>
      <c r="H48" s="19">
        <v>29</v>
      </c>
      <c r="I48" s="19">
        <v>0</v>
      </c>
    </row>
    <row r="49" spans="1:9" x14ac:dyDescent="0.3">
      <c r="A49" s="19">
        <v>2</v>
      </c>
      <c r="B49" s="19">
        <v>71</v>
      </c>
      <c r="C49" s="19">
        <v>70</v>
      </c>
      <c r="D49" s="19">
        <v>27</v>
      </c>
      <c r="E49" s="19">
        <v>0</v>
      </c>
      <c r="F49" s="19">
        <v>28</v>
      </c>
      <c r="G49" s="19">
        <v>0.58599999999999997</v>
      </c>
      <c r="H49" s="19">
        <v>22</v>
      </c>
      <c r="I49" s="19">
        <v>0</v>
      </c>
    </row>
    <row r="50" spans="1:9" x14ac:dyDescent="0.3">
      <c r="A50" s="19">
        <v>7</v>
      </c>
      <c r="B50" s="19">
        <v>103</v>
      </c>
      <c r="C50" s="19">
        <v>66</v>
      </c>
      <c r="D50" s="19">
        <v>32</v>
      </c>
      <c r="E50" s="19">
        <v>0</v>
      </c>
      <c r="F50" s="19">
        <v>39.1</v>
      </c>
      <c r="G50" s="19">
        <v>0.34399999999999997</v>
      </c>
      <c r="H50" s="19">
        <v>31</v>
      </c>
      <c r="I50" s="19">
        <v>1</v>
      </c>
    </row>
    <row r="51" spans="1:9" x14ac:dyDescent="0.3">
      <c r="A51" s="19">
        <v>7</v>
      </c>
      <c r="B51" s="19">
        <v>105</v>
      </c>
      <c r="C51" s="19">
        <v>0</v>
      </c>
      <c r="D51" s="19">
        <v>0</v>
      </c>
      <c r="E51" s="19">
        <v>0</v>
      </c>
      <c r="F51" s="19">
        <v>0</v>
      </c>
      <c r="G51" s="19">
        <v>0.30499999999999999</v>
      </c>
      <c r="H51" s="19">
        <v>24</v>
      </c>
      <c r="I51" s="19">
        <v>0</v>
      </c>
    </row>
    <row r="52" spans="1:9" x14ac:dyDescent="0.3">
      <c r="A52" s="19">
        <v>1</v>
      </c>
      <c r="B52" s="19">
        <v>103</v>
      </c>
      <c r="C52" s="19">
        <v>80</v>
      </c>
      <c r="D52" s="19">
        <v>11</v>
      </c>
      <c r="E52" s="19">
        <v>82</v>
      </c>
      <c r="F52" s="19">
        <v>19.399999999999999</v>
      </c>
      <c r="G52" s="19">
        <v>0.49099999999999999</v>
      </c>
      <c r="H52" s="19">
        <v>22</v>
      </c>
      <c r="I52" s="19">
        <v>0</v>
      </c>
    </row>
    <row r="53" spans="1:9" x14ac:dyDescent="0.3">
      <c r="A53" s="19">
        <v>1</v>
      </c>
      <c r="B53" s="19">
        <v>101</v>
      </c>
      <c r="C53" s="19">
        <v>50</v>
      </c>
      <c r="D53" s="19">
        <v>15</v>
      </c>
      <c r="E53" s="19">
        <v>36</v>
      </c>
      <c r="F53" s="19">
        <v>24.2</v>
      </c>
      <c r="G53" s="19">
        <v>0.52600000000000002</v>
      </c>
      <c r="H53" s="19">
        <v>26</v>
      </c>
      <c r="I53" s="19">
        <v>0</v>
      </c>
    </row>
    <row r="54" spans="1:9" x14ac:dyDescent="0.3">
      <c r="A54" s="19">
        <v>5</v>
      </c>
      <c r="B54" s="19">
        <v>88</v>
      </c>
      <c r="C54" s="19">
        <v>66</v>
      </c>
      <c r="D54" s="19">
        <v>21</v>
      </c>
      <c r="E54" s="19">
        <v>23</v>
      </c>
      <c r="F54" s="19">
        <v>24.4</v>
      </c>
      <c r="G54" s="19">
        <v>0.34200000000000003</v>
      </c>
      <c r="H54" s="19">
        <v>30</v>
      </c>
      <c r="I54" s="19">
        <v>0</v>
      </c>
    </row>
    <row r="55" spans="1:9" x14ac:dyDescent="0.3">
      <c r="A55" s="19">
        <v>8</v>
      </c>
      <c r="B55" s="19">
        <v>176</v>
      </c>
      <c r="C55" s="19">
        <v>90</v>
      </c>
      <c r="D55" s="19">
        <v>34</v>
      </c>
      <c r="E55" s="19">
        <v>300</v>
      </c>
      <c r="F55" s="19">
        <v>33.700000000000003</v>
      </c>
      <c r="G55" s="19">
        <v>0.46700000000000003</v>
      </c>
      <c r="H55" s="19">
        <v>58</v>
      </c>
      <c r="I55" s="19">
        <v>1</v>
      </c>
    </row>
    <row r="56" spans="1:9" x14ac:dyDescent="0.3">
      <c r="A56" s="19">
        <v>7</v>
      </c>
      <c r="B56" s="19">
        <v>150</v>
      </c>
      <c r="C56" s="19">
        <v>66</v>
      </c>
      <c r="D56" s="19">
        <v>42</v>
      </c>
      <c r="E56" s="19">
        <v>342</v>
      </c>
      <c r="F56" s="19">
        <v>34.700000000000003</v>
      </c>
      <c r="G56" s="19">
        <v>0.71799999999999997</v>
      </c>
      <c r="H56" s="19">
        <v>42</v>
      </c>
      <c r="I56" s="19">
        <v>0</v>
      </c>
    </row>
    <row r="57" spans="1:9" x14ac:dyDescent="0.3">
      <c r="A57" s="19">
        <v>1</v>
      </c>
      <c r="B57" s="19">
        <v>73</v>
      </c>
      <c r="C57" s="19">
        <v>50</v>
      </c>
      <c r="D57" s="19">
        <v>10</v>
      </c>
      <c r="E57" s="19">
        <v>0</v>
      </c>
      <c r="F57" s="19">
        <v>23</v>
      </c>
      <c r="G57" s="19">
        <v>0.248</v>
      </c>
      <c r="H57" s="19">
        <v>21</v>
      </c>
      <c r="I57" s="19">
        <v>0</v>
      </c>
    </row>
    <row r="58" spans="1:9" x14ac:dyDescent="0.3">
      <c r="A58" s="19">
        <v>7</v>
      </c>
      <c r="B58" s="19">
        <v>187</v>
      </c>
      <c r="C58" s="19">
        <v>68</v>
      </c>
      <c r="D58" s="19">
        <v>39</v>
      </c>
      <c r="E58" s="19">
        <v>304</v>
      </c>
      <c r="F58" s="19">
        <v>37.700000000000003</v>
      </c>
      <c r="G58" s="19">
        <v>0.254</v>
      </c>
      <c r="H58" s="19">
        <v>41</v>
      </c>
      <c r="I58" s="19">
        <v>1</v>
      </c>
    </row>
    <row r="59" spans="1:9" x14ac:dyDescent="0.3">
      <c r="A59" s="19">
        <v>0</v>
      </c>
      <c r="B59" s="19">
        <v>100</v>
      </c>
      <c r="C59" s="19">
        <v>88</v>
      </c>
      <c r="D59" s="19">
        <v>60</v>
      </c>
      <c r="E59" s="19">
        <v>110</v>
      </c>
      <c r="F59" s="19">
        <v>46.8</v>
      </c>
      <c r="G59" s="19">
        <v>0.96199999999999997</v>
      </c>
      <c r="H59" s="19">
        <v>31</v>
      </c>
      <c r="I59" s="19">
        <v>0</v>
      </c>
    </row>
    <row r="60" spans="1:9" x14ac:dyDescent="0.3">
      <c r="A60" s="19">
        <v>0</v>
      </c>
      <c r="B60" s="19">
        <v>146</v>
      </c>
      <c r="C60" s="19">
        <v>82</v>
      </c>
      <c r="D60" s="19">
        <v>0</v>
      </c>
      <c r="E60" s="19">
        <v>0</v>
      </c>
      <c r="F60" s="19">
        <v>40.5</v>
      </c>
      <c r="G60" s="19">
        <v>1.7809999999999999</v>
      </c>
      <c r="H60" s="19">
        <v>44</v>
      </c>
      <c r="I60" s="19">
        <v>0</v>
      </c>
    </row>
    <row r="61" spans="1:9" x14ac:dyDescent="0.3">
      <c r="A61" s="19">
        <v>0</v>
      </c>
      <c r="B61" s="19">
        <v>105</v>
      </c>
      <c r="C61" s="19">
        <v>64</v>
      </c>
      <c r="D61" s="19">
        <v>41</v>
      </c>
      <c r="E61" s="19">
        <v>142</v>
      </c>
      <c r="F61" s="19">
        <v>41.5</v>
      </c>
      <c r="G61" s="19">
        <v>0.17299999999999999</v>
      </c>
      <c r="H61" s="19">
        <v>22</v>
      </c>
      <c r="I61" s="19">
        <v>0</v>
      </c>
    </row>
    <row r="62" spans="1:9" x14ac:dyDescent="0.3">
      <c r="A62" s="19">
        <v>2</v>
      </c>
      <c r="B62" s="19">
        <v>84</v>
      </c>
      <c r="C62" s="19">
        <v>0</v>
      </c>
      <c r="D62" s="19">
        <v>0</v>
      </c>
      <c r="E62" s="19">
        <v>0</v>
      </c>
      <c r="F62" s="19">
        <v>0</v>
      </c>
      <c r="G62" s="19">
        <v>0.30399999999999999</v>
      </c>
      <c r="H62" s="19">
        <v>21</v>
      </c>
      <c r="I62" s="19">
        <v>0</v>
      </c>
    </row>
    <row r="63" spans="1:9" x14ac:dyDescent="0.3">
      <c r="A63" s="19">
        <v>8</v>
      </c>
      <c r="B63" s="19">
        <v>133</v>
      </c>
      <c r="C63" s="19">
        <v>72</v>
      </c>
      <c r="D63" s="19">
        <v>0</v>
      </c>
      <c r="E63" s="19">
        <v>0</v>
      </c>
      <c r="F63" s="19">
        <v>32.9</v>
      </c>
      <c r="G63" s="19">
        <v>0.27</v>
      </c>
      <c r="H63" s="19">
        <v>39</v>
      </c>
      <c r="I63" s="19">
        <v>1</v>
      </c>
    </row>
    <row r="64" spans="1:9" x14ac:dyDescent="0.3">
      <c r="A64" s="19">
        <v>5</v>
      </c>
      <c r="B64" s="19">
        <v>44</v>
      </c>
      <c r="C64" s="19">
        <v>62</v>
      </c>
      <c r="D64" s="19">
        <v>0</v>
      </c>
      <c r="E64" s="19">
        <v>0</v>
      </c>
      <c r="F64" s="19">
        <v>25</v>
      </c>
      <c r="G64" s="19">
        <v>0.58699999999999997</v>
      </c>
      <c r="H64" s="19">
        <v>36</v>
      </c>
      <c r="I64" s="19">
        <v>0</v>
      </c>
    </row>
    <row r="65" spans="1:9" x14ac:dyDescent="0.3">
      <c r="A65" s="19">
        <v>2</v>
      </c>
      <c r="B65" s="19">
        <v>141</v>
      </c>
      <c r="C65" s="19">
        <v>58</v>
      </c>
      <c r="D65" s="19">
        <v>34</v>
      </c>
      <c r="E65" s="19">
        <v>128</v>
      </c>
      <c r="F65" s="19">
        <v>25.4</v>
      </c>
      <c r="G65" s="19">
        <v>0.69899999999999995</v>
      </c>
      <c r="H65" s="19">
        <v>24</v>
      </c>
      <c r="I65" s="19">
        <v>0</v>
      </c>
    </row>
    <row r="66" spans="1:9" x14ac:dyDescent="0.3">
      <c r="A66" s="19">
        <v>7</v>
      </c>
      <c r="B66" s="19">
        <v>114</v>
      </c>
      <c r="C66" s="19">
        <v>66</v>
      </c>
      <c r="D66" s="19">
        <v>0</v>
      </c>
      <c r="E66" s="19">
        <v>0</v>
      </c>
      <c r="F66" s="19">
        <v>32.799999999999997</v>
      </c>
      <c r="G66" s="19">
        <v>0.25800000000000001</v>
      </c>
      <c r="H66" s="19">
        <v>42</v>
      </c>
      <c r="I66" s="19">
        <v>1</v>
      </c>
    </row>
    <row r="67" spans="1:9" x14ac:dyDescent="0.3">
      <c r="A67" s="19">
        <v>5</v>
      </c>
      <c r="B67" s="19">
        <v>99</v>
      </c>
      <c r="C67" s="19">
        <v>74</v>
      </c>
      <c r="D67" s="19">
        <v>27</v>
      </c>
      <c r="E67" s="19">
        <v>0</v>
      </c>
      <c r="F67" s="19">
        <v>29</v>
      </c>
      <c r="G67" s="19">
        <v>0.20300000000000001</v>
      </c>
      <c r="H67" s="19">
        <v>32</v>
      </c>
      <c r="I67" s="19">
        <v>0</v>
      </c>
    </row>
    <row r="68" spans="1:9" x14ac:dyDescent="0.3">
      <c r="A68" s="19">
        <v>0</v>
      </c>
      <c r="B68" s="19">
        <v>109</v>
      </c>
      <c r="C68" s="19">
        <v>88</v>
      </c>
      <c r="D68" s="19">
        <v>30</v>
      </c>
      <c r="E68" s="19">
        <v>0</v>
      </c>
      <c r="F68" s="19">
        <v>32.5</v>
      </c>
      <c r="G68" s="19">
        <v>0.85499999999999998</v>
      </c>
      <c r="H68" s="19">
        <v>38</v>
      </c>
      <c r="I68" s="19">
        <v>1</v>
      </c>
    </row>
    <row r="69" spans="1:9" x14ac:dyDescent="0.3">
      <c r="A69" s="19">
        <v>2</v>
      </c>
      <c r="B69" s="19">
        <v>109</v>
      </c>
      <c r="C69" s="19">
        <v>92</v>
      </c>
      <c r="D69" s="19">
        <v>0</v>
      </c>
      <c r="E69" s="19">
        <v>0</v>
      </c>
      <c r="F69" s="19">
        <v>42.7</v>
      </c>
      <c r="G69" s="19">
        <v>0.84499999999999997</v>
      </c>
      <c r="H69" s="19">
        <v>54</v>
      </c>
      <c r="I69" s="19">
        <v>0</v>
      </c>
    </row>
    <row r="70" spans="1:9" x14ac:dyDescent="0.3">
      <c r="A70" s="19">
        <v>1</v>
      </c>
      <c r="B70" s="19">
        <v>95</v>
      </c>
      <c r="C70" s="19">
        <v>66</v>
      </c>
      <c r="D70" s="19">
        <v>13</v>
      </c>
      <c r="E70" s="19">
        <v>38</v>
      </c>
      <c r="F70" s="19">
        <v>19.600000000000001</v>
      </c>
      <c r="G70" s="19">
        <v>0.33400000000000002</v>
      </c>
      <c r="H70" s="19">
        <v>25</v>
      </c>
      <c r="I70" s="19">
        <v>0</v>
      </c>
    </row>
    <row r="71" spans="1:9" x14ac:dyDescent="0.3">
      <c r="A71" s="19">
        <v>4</v>
      </c>
      <c r="B71" s="19">
        <v>146</v>
      </c>
      <c r="C71" s="19">
        <v>85</v>
      </c>
      <c r="D71" s="19">
        <v>27</v>
      </c>
      <c r="E71" s="19">
        <v>100</v>
      </c>
      <c r="F71" s="19">
        <v>28.9</v>
      </c>
      <c r="G71" s="19">
        <v>0.189</v>
      </c>
      <c r="H71" s="19">
        <v>27</v>
      </c>
      <c r="I71" s="19">
        <v>0</v>
      </c>
    </row>
    <row r="72" spans="1:9" x14ac:dyDescent="0.3">
      <c r="A72" s="19">
        <v>2</v>
      </c>
      <c r="B72" s="19">
        <v>100</v>
      </c>
      <c r="C72" s="19">
        <v>66</v>
      </c>
      <c r="D72" s="19">
        <v>20</v>
      </c>
      <c r="E72" s="19">
        <v>90</v>
      </c>
      <c r="F72" s="19">
        <v>32.9</v>
      </c>
      <c r="G72" s="19">
        <v>0.86699999999999999</v>
      </c>
      <c r="H72" s="19">
        <v>28</v>
      </c>
      <c r="I72" s="19">
        <v>1</v>
      </c>
    </row>
    <row r="73" spans="1:9" x14ac:dyDescent="0.3">
      <c r="A73" s="19">
        <v>5</v>
      </c>
      <c r="B73" s="19">
        <v>139</v>
      </c>
      <c r="C73" s="19">
        <v>64</v>
      </c>
      <c r="D73" s="19">
        <v>35</v>
      </c>
      <c r="E73" s="19">
        <v>140</v>
      </c>
      <c r="F73" s="19">
        <v>28.6</v>
      </c>
      <c r="G73" s="19">
        <v>0.41099999999999998</v>
      </c>
      <c r="H73" s="19">
        <v>26</v>
      </c>
      <c r="I73" s="19">
        <v>0</v>
      </c>
    </row>
    <row r="74" spans="1:9" x14ac:dyDescent="0.3">
      <c r="A74" s="19">
        <v>13</v>
      </c>
      <c r="B74" s="19">
        <v>126</v>
      </c>
      <c r="C74" s="19">
        <v>90</v>
      </c>
      <c r="D74" s="19">
        <v>0</v>
      </c>
      <c r="E74" s="19">
        <v>0</v>
      </c>
      <c r="F74" s="19">
        <v>43.4</v>
      </c>
      <c r="G74" s="19">
        <v>0.58299999999999996</v>
      </c>
      <c r="H74" s="19">
        <v>42</v>
      </c>
      <c r="I74" s="19">
        <v>1</v>
      </c>
    </row>
    <row r="75" spans="1:9" x14ac:dyDescent="0.3">
      <c r="A75" s="19">
        <v>4</v>
      </c>
      <c r="B75" s="19">
        <v>129</v>
      </c>
      <c r="C75" s="19">
        <v>86</v>
      </c>
      <c r="D75" s="19">
        <v>20</v>
      </c>
      <c r="E75" s="19">
        <v>270</v>
      </c>
      <c r="F75" s="19">
        <v>35.1</v>
      </c>
      <c r="G75" s="19">
        <v>0.23100000000000001</v>
      </c>
      <c r="H75" s="19">
        <v>23</v>
      </c>
      <c r="I75" s="19">
        <v>0</v>
      </c>
    </row>
    <row r="76" spans="1:9" x14ac:dyDescent="0.3">
      <c r="A76" s="19">
        <v>1</v>
      </c>
      <c r="B76" s="19">
        <v>79</v>
      </c>
      <c r="C76" s="19">
        <v>75</v>
      </c>
      <c r="D76" s="19">
        <v>30</v>
      </c>
      <c r="E76" s="19">
        <v>0</v>
      </c>
      <c r="F76" s="19">
        <v>32</v>
      </c>
      <c r="G76" s="19">
        <v>0.39600000000000002</v>
      </c>
      <c r="H76" s="19">
        <v>22</v>
      </c>
      <c r="I76" s="19">
        <v>0</v>
      </c>
    </row>
    <row r="77" spans="1:9" x14ac:dyDescent="0.3">
      <c r="A77" s="19">
        <v>1</v>
      </c>
      <c r="B77" s="19">
        <v>0</v>
      </c>
      <c r="C77" s="19">
        <v>48</v>
      </c>
      <c r="D77" s="19">
        <v>20</v>
      </c>
      <c r="E77" s="19">
        <v>0</v>
      </c>
      <c r="F77" s="19">
        <v>24.7</v>
      </c>
      <c r="G77" s="19">
        <v>0.14000000000000001</v>
      </c>
      <c r="H77" s="19">
        <v>22</v>
      </c>
      <c r="I77" s="19">
        <v>0</v>
      </c>
    </row>
    <row r="78" spans="1:9" x14ac:dyDescent="0.3">
      <c r="A78" s="19">
        <v>7</v>
      </c>
      <c r="B78" s="19">
        <v>62</v>
      </c>
      <c r="C78" s="19">
        <v>78</v>
      </c>
      <c r="D78" s="19">
        <v>0</v>
      </c>
      <c r="E78" s="19">
        <v>0</v>
      </c>
      <c r="F78" s="19">
        <v>32.6</v>
      </c>
      <c r="G78" s="19">
        <v>0.39100000000000001</v>
      </c>
      <c r="H78" s="19">
        <v>41</v>
      </c>
      <c r="I78" s="19">
        <v>0</v>
      </c>
    </row>
    <row r="79" spans="1:9" x14ac:dyDescent="0.3">
      <c r="A79" s="19">
        <v>5</v>
      </c>
      <c r="B79" s="19">
        <v>95</v>
      </c>
      <c r="C79" s="19">
        <v>72</v>
      </c>
      <c r="D79" s="19">
        <v>33</v>
      </c>
      <c r="E79" s="19">
        <v>0</v>
      </c>
      <c r="F79" s="19">
        <v>37.700000000000003</v>
      </c>
      <c r="G79" s="19">
        <v>0.37</v>
      </c>
      <c r="H79" s="19">
        <v>27</v>
      </c>
      <c r="I79" s="19">
        <v>0</v>
      </c>
    </row>
    <row r="80" spans="1:9" x14ac:dyDescent="0.3">
      <c r="A80" s="19">
        <v>0</v>
      </c>
      <c r="B80" s="19">
        <v>131</v>
      </c>
      <c r="C80" s="19">
        <v>0</v>
      </c>
      <c r="D80" s="19">
        <v>0</v>
      </c>
      <c r="E80" s="19">
        <v>0</v>
      </c>
      <c r="F80" s="19">
        <v>43.2</v>
      </c>
      <c r="G80" s="19">
        <v>0.27</v>
      </c>
      <c r="H80" s="19">
        <v>26</v>
      </c>
      <c r="I80" s="19">
        <v>1</v>
      </c>
    </row>
    <row r="81" spans="1:9" x14ac:dyDescent="0.3">
      <c r="A81" s="19">
        <v>2</v>
      </c>
      <c r="B81" s="19">
        <v>112</v>
      </c>
      <c r="C81" s="19">
        <v>66</v>
      </c>
      <c r="D81" s="19">
        <v>22</v>
      </c>
      <c r="E81" s="19">
        <v>0</v>
      </c>
      <c r="F81" s="19">
        <v>25</v>
      </c>
      <c r="G81" s="19">
        <v>0.307</v>
      </c>
      <c r="H81" s="19">
        <v>24</v>
      </c>
      <c r="I81" s="19">
        <v>0</v>
      </c>
    </row>
    <row r="82" spans="1:9" x14ac:dyDescent="0.3">
      <c r="A82" s="19">
        <v>3</v>
      </c>
      <c r="B82" s="19">
        <v>113</v>
      </c>
      <c r="C82" s="19">
        <v>44</v>
      </c>
      <c r="D82" s="19">
        <v>13</v>
      </c>
      <c r="E82" s="19">
        <v>0</v>
      </c>
      <c r="F82" s="19">
        <v>22.4</v>
      </c>
      <c r="G82" s="19">
        <v>0.14000000000000001</v>
      </c>
      <c r="H82" s="19">
        <v>22</v>
      </c>
      <c r="I82" s="19">
        <v>0</v>
      </c>
    </row>
    <row r="83" spans="1:9" x14ac:dyDescent="0.3">
      <c r="A83" s="19">
        <v>2</v>
      </c>
      <c r="B83" s="19">
        <v>74</v>
      </c>
      <c r="C83" s="19">
        <v>0</v>
      </c>
      <c r="D83" s="19">
        <v>0</v>
      </c>
      <c r="E83" s="19">
        <v>0</v>
      </c>
      <c r="F83" s="19">
        <v>0</v>
      </c>
      <c r="G83" s="19">
        <v>0.10199999999999999</v>
      </c>
      <c r="H83" s="19">
        <v>22</v>
      </c>
      <c r="I83" s="19">
        <v>0</v>
      </c>
    </row>
    <row r="84" spans="1:9" x14ac:dyDescent="0.3">
      <c r="A84" s="19">
        <v>7</v>
      </c>
      <c r="B84" s="19">
        <v>83</v>
      </c>
      <c r="C84" s="19">
        <v>78</v>
      </c>
      <c r="D84" s="19">
        <v>26</v>
      </c>
      <c r="E84" s="19">
        <v>71</v>
      </c>
      <c r="F84" s="19">
        <v>29.3</v>
      </c>
      <c r="G84" s="19">
        <v>0.76700000000000002</v>
      </c>
      <c r="H84" s="19">
        <v>36</v>
      </c>
      <c r="I84" s="19">
        <v>0</v>
      </c>
    </row>
    <row r="85" spans="1:9" x14ac:dyDescent="0.3">
      <c r="A85" s="19">
        <v>0</v>
      </c>
      <c r="B85" s="19">
        <v>101</v>
      </c>
      <c r="C85" s="19">
        <v>65</v>
      </c>
      <c r="D85" s="19">
        <v>28</v>
      </c>
      <c r="E85" s="19">
        <v>0</v>
      </c>
      <c r="F85" s="19">
        <v>24.6</v>
      </c>
      <c r="G85" s="19">
        <v>0.23699999999999999</v>
      </c>
      <c r="H85" s="19">
        <v>22</v>
      </c>
      <c r="I85" s="19">
        <v>0</v>
      </c>
    </row>
    <row r="86" spans="1:9" x14ac:dyDescent="0.3">
      <c r="A86" s="19">
        <v>5</v>
      </c>
      <c r="B86" s="19">
        <v>137</v>
      </c>
      <c r="C86" s="19">
        <v>108</v>
      </c>
      <c r="D86" s="19">
        <v>0</v>
      </c>
      <c r="E86" s="19">
        <v>0</v>
      </c>
      <c r="F86" s="19">
        <v>48.8</v>
      </c>
      <c r="G86" s="19">
        <v>0.22700000000000001</v>
      </c>
      <c r="H86" s="19">
        <v>37</v>
      </c>
      <c r="I86" s="19">
        <v>1</v>
      </c>
    </row>
    <row r="87" spans="1:9" x14ac:dyDescent="0.3">
      <c r="A87" s="19">
        <v>2</v>
      </c>
      <c r="B87" s="19">
        <v>110</v>
      </c>
      <c r="C87" s="19">
        <v>74</v>
      </c>
      <c r="D87" s="19">
        <v>29</v>
      </c>
      <c r="E87" s="19">
        <v>125</v>
      </c>
      <c r="F87" s="19">
        <v>32.4</v>
      </c>
      <c r="G87" s="19">
        <v>0.69799999999999995</v>
      </c>
      <c r="H87" s="19">
        <v>27</v>
      </c>
      <c r="I87" s="19">
        <v>0</v>
      </c>
    </row>
    <row r="88" spans="1:9" x14ac:dyDescent="0.3">
      <c r="A88" s="19">
        <v>13</v>
      </c>
      <c r="B88" s="19">
        <v>106</v>
      </c>
      <c r="C88" s="19">
        <v>72</v>
      </c>
      <c r="D88" s="19">
        <v>54</v>
      </c>
      <c r="E88" s="19">
        <v>0</v>
      </c>
      <c r="F88" s="19">
        <v>36.6</v>
      </c>
      <c r="G88" s="19">
        <v>0.17799999999999999</v>
      </c>
      <c r="H88" s="19">
        <v>45</v>
      </c>
      <c r="I88" s="19">
        <v>0</v>
      </c>
    </row>
    <row r="89" spans="1:9" x14ac:dyDescent="0.3">
      <c r="A89" s="19">
        <v>2</v>
      </c>
      <c r="B89" s="19">
        <v>100</v>
      </c>
      <c r="C89" s="19">
        <v>68</v>
      </c>
      <c r="D89" s="19">
        <v>25</v>
      </c>
      <c r="E89" s="19">
        <v>71</v>
      </c>
      <c r="F89" s="19">
        <v>38.5</v>
      </c>
      <c r="G89" s="19">
        <v>0.32400000000000001</v>
      </c>
      <c r="H89" s="19">
        <v>26</v>
      </c>
      <c r="I89" s="19">
        <v>0</v>
      </c>
    </row>
    <row r="90" spans="1:9" x14ac:dyDescent="0.3">
      <c r="A90" s="19">
        <v>15</v>
      </c>
      <c r="B90" s="19">
        <v>136</v>
      </c>
      <c r="C90" s="19">
        <v>70</v>
      </c>
      <c r="D90" s="19">
        <v>32</v>
      </c>
      <c r="E90" s="19">
        <v>110</v>
      </c>
      <c r="F90" s="19">
        <v>37.1</v>
      </c>
      <c r="G90" s="19">
        <v>0.153</v>
      </c>
      <c r="H90" s="19">
        <v>43</v>
      </c>
      <c r="I90" s="19">
        <v>1</v>
      </c>
    </row>
    <row r="91" spans="1:9" x14ac:dyDescent="0.3">
      <c r="A91" s="19">
        <v>1</v>
      </c>
      <c r="B91" s="19">
        <v>107</v>
      </c>
      <c r="C91" s="19">
        <v>68</v>
      </c>
      <c r="D91" s="19">
        <v>19</v>
      </c>
      <c r="E91" s="19">
        <v>0</v>
      </c>
      <c r="F91" s="19">
        <v>26.5</v>
      </c>
      <c r="G91" s="19">
        <v>0.16500000000000001</v>
      </c>
      <c r="H91" s="19">
        <v>24</v>
      </c>
      <c r="I91" s="19">
        <v>0</v>
      </c>
    </row>
    <row r="92" spans="1:9" x14ac:dyDescent="0.3">
      <c r="A92" s="19">
        <v>1</v>
      </c>
      <c r="B92" s="19">
        <v>80</v>
      </c>
      <c r="C92" s="19">
        <v>55</v>
      </c>
      <c r="D92" s="19">
        <v>0</v>
      </c>
      <c r="E92" s="19">
        <v>0</v>
      </c>
      <c r="F92" s="19">
        <v>19.100000000000001</v>
      </c>
      <c r="G92" s="19">
        <v>0.25800000000000001</v>
      </c>
      <c r="H92" s="19">
        <v>21</v>
      </c>
      <c r="I92" s="19">
        <v>0</v>
      </c>
    </row>
    <row r="93" spans="1:9" x14ac:dyDescent="0.3">
      <c r="A93" s="19">
        <v>4</v>
      </c>
      <c r="B93" s="19">
        <v>123</v>
      </c>
      <c r="C93" s="19">
        <v>80</v>
      </c>
      <c r="D93" s="19">
        <v>15</v>
      </c>
      <c r="E93" s="19">
        <v>176</v>
      </c>
      <c r="F93" s="19">
        <v>32</v>
      </c>
      <c r="G93" s="19">
        <v>0.443</v>
      </c>
      <c r="H93" s="19">
        <v>34</v>
      </c>
      <c r="I93" s="19">
        <v>0</v>
      </c>
    </row>
    <row r="94" spans="1:9" x14ac:dyDescent="0.3">
      <c r="A94" s="19">
        <v>7</v>
      </c>
      <c r="B94" s="19">
        <v>81</v>
      </c>
      <c r="C94" s="19">
        <v>78</v>
      </c>
      <c r="D94" s="19">
        <v>40</v>
      </c>
      <c r="E94" s="19">
        <v>48</v>
      </c>
      <c r="F94" s="19">
        <v>46.7</v>
      </c>
      <c r="G94" s="19">
        <v>0.26100000000000001</v>
      </c>
      <c r="H94" s="19">
        <v>42</v>
      </c>
      <c r="I94" s="19">
        <v>0</v>
      </c>
    </row>
    <row r="95" spans="1:9" x14ac:dyDescent="0.3">
      <c r="A95" s="19">
        <v>4</v>
      </c>
      <c r="B95" s="19">
        <v>134</v>
      </c>
      <c r="C95" s="19">
        <v>72</v>
      </c>
      <c r="D95" s="19">
        <v>0</v>
      </c>
      <c r="E95" s="19">
        <v>0</v>
      </c>
      <c r="F95" s="19">
        <v>23.8</v>
      </c>
      <c r="G95" s="19">
        <v>0.27700000000000002</v>
      </c>
      <c r="H95" s="19">
        <v>60</v>
      </c>
      <c r="I95" s="19">
        <v>1</v>
      </c>
    </row>
    <row r="96" spans="1:9" x14ac:dyDescent="0.3">
      <c r="A96" s="19">
        <v>2</v>
      </c>
      <c r="B96" s="19">
        <v>142</v>
      </c>
      <c r="C96" s="19">
        <v>82</v>
      </c>
      <c r="D96" s="19">
        <v>18</v>
      </c>
      <c r="E96" s="19">
        <v>64</v>
      </c>
      <c r="F96" s="19">
        <v>24.7</v>
      </c>
      <c r="G96" s="19">
        <v>0.76100000000000001</v>
      </c>
      <c r="H96" s="19">
        <v>21</v>
      </c>
      <c r="I96" s="19">
        <v>0</v>
      </c>
    </row>
    <row r="97" spans="1:9" x14ac:dyDescent="0.3">
      <c r="A97" s="19">
        <v>6</v>
      </c>
      <c r="B97" s="19">
        <v>144</v>
      </c>
      <c r="C97" s="19">
        <v>72</v>
      </c>
      <c r="D97" s="19">
        <v>27</v>
      </c>
      <c r="E97" s="19">
        <v>228</v>
      </c>
      <c r="F97" s="19">
        <v>33.9</v>
      </c>
      <c r="G97" s="19">
        <v>0.255</v>
      </c>
      <c r="H97" s="19">
        <v>40</v>
      </c>
      <c r="I97" s="19">
        <v>0</v>
      </c>
    </row>
    <row r="98" spans="1:9" x14ac:dyDescent="0.3">
      <c r="A98" s="19">
        <v>2</v>
      </c>
      <c r="B98" s="19">
        <v>92</v>
      </c>
      <c r="C98" s="19">
        <v>62</v>
      </c>
      <c r="D98" s="19">
        <v>28</v>
      </c>
      <c r="E98" s="19">
        <v>0</v>
      </c>
      <c r="F98" s="19">
        <v>31.6</v>
      </c>
      <c r="G98" s="19">
        <v>0.13</v>
      </c>
      <c r="H98" s="19">
        <v>24</v>
      </c>
      <c r="I98" s="19">
        <v>0</v>
      </c>
    </row>
    <row r="99" spans="1:9" x14ac:dyDescent="0.3">
      <c r="A99" s="19">
        <v>1</v>
      </c>
      <c r="B99" s="19">
        <v>71</v>
      </c>
      <c r="C99" s="19">
        <v>48</v>
      </c>
      <c r="D99" s="19">
        <v>18</v>
      </c>
      <c r="E99" s="19">
        <v>76</v>
      </c>
      <c r="F99" s="19">
        <v>20.399999999999999</v>
      </c>
      <c r="G99" s="19">
        <v>0.32300000000000001</v>
      </c>
      <c r="H99" s="19">
        <v>22</v>
      </c>
      <c r="I99" s="19">
        <v>0</v>
      </c>
    </row>
    <row r="100" spans="1:9" x14ac:dyDescent="0.3">
      <c r="A100" s="19">
        <v>6</v>
      </c>
      <c r="B100" s="19">
        <v>93</v>
      </c>
      <c r="C100" s="19">
        <v>50</v>
      </c>
      <c r="D100" s="19">
        <v>30</v>
      </c>
      <c r="E100" s="19">
        <v>64</v>
      </c>
      <c r="F100" s="19">
        <v>28.7</v>
      </c>
      <c r="G100" s="19">
        <v>0.35599999999999998</v>
      </c>
      <c r="H100" s="19">
        <v>23</v>
      </c>
      <c r="I100" s="19">
        <v>0</v>
      </c>
    </row>
    <row r="101" spans="1:9" x14ac:dyDescent="0.3">
      <c r="A101" s="19">
        <v>1</v>
      </c>
      <c r="B101" s="19">
        <v>122</v>
      </c>
      <c r="C101" s="19">
        <v>90</v>
      </c>
      <c r="D101" s="19">
        <v>51</v>
      </c>
      <c r="E101" s="19">
        <v>220</v>
      </c>
      <c r="F101" s="19">
        <v>49.7</v>
      </c>
      <c r="G101" s="19">
        <v>0.32500000000000001</v>
      </c>
      <c r="H101" s="19">
        <v>31</v>
      </c>
      <c r="I101" s="19">
        <v>1</v>
      </c>
    </row>
    <row r="102" spans="1:9" x14ac:dyDescent="0.3">
      <c r="A102" s="19">
        <v>1</v>
      </c>
      <c r="B102" s="19">
        <v>163</v>
      </c>
      <c r="C102" s="19">
        <v>72</v>
      </c>
      <c r="D102" s="19">
        <v>0</v>
      </c>
      <c r="E102" s="19">
        <v>0</v>
      </c>
      <c r="F102" s="19">
        <v>39</v>
      </c>
      <c r="G102" s="19">
        <v>1.222</v>
      </c>
      <c r="H102" s="19">
        <v>33</v>
      </c>
      <c r="I102" s="19">
        <v>1</v>
      </c>
    </row>
    <row r="103" spans="1:9" x14ac:dyDescent="0.3">
      <c r="A103" s="19">
        <v>1</v>
      </c>
      <c r="B103" s="19">
        <v>151</v>
      </c>
      <c r="C103" s="19">
        <v>60</v>
      </c>
      <c r="D103" s="19">
        <v>0</v>
      </c>
      <c r="E103" s="19">
        <v>0</v>
      </c>
      <c r="F103" s="19">
        <v>26.1</v>
      </c>
      <c r="G103" s="19">
        <v>0.17899999999999999</v>
      </c>
      <c r="H103" s="19">
        <v>22</v>
      </c>
      <c r="I103" s="19">
        <v>0</v>
      </c>
    </row>
    <row r="104" spans="1:9" x14ac:dyDescent="0.3">
      <c r="A104" s="19">
        <v>0</v>
      </c>
      <c r="B104" s="19">
        <v>125</v>
      </c>
      <c r="C104" s="19">
        <v>96</v>
      </c>
      <c r="D104" s="19">
        <v>0</v>
      </c>
      <c r="E104" s="19">
        <v>0</v>
      </c>
      <c r="F104" s="19">
        <v>22.5</v>
      </c>
      <c r="G104" s="19">
        <v>0.26200000000000001</v>
      </c>
      <c r="H104" s="19">
        <v>21</v>
      </c>
      <c r="I104" s="19">
        <v>0</v>
      </c>
    </row>
    <row r="105" spans="1:9" x14ac:dyDescent="0.3">
      <c r="A105" s="19">
        <v>1</v>
      </c>
      <c r="B105" s="19">
        <v>81</v>
      </c>
      <c r="C105" s="19">
        <v>72</v>
      </c>
      <c r="D105" s="19">
        <v>18</v>
      </c>
      <c r="E105" s="19">
        <v>40</v>
      </c>
      <c r="F105" s="19">
        <v>26.6</v>
      </c>
      <c r="G105" s="19">
        <v>0.28299999999999997</v>
      </c>
      <c r="H105" s="19">
        <v>24</v>
      </c>
      <c r="I105" s="19">
        <v>0</v>
      </c>
    </row>
    <row r="106" spans="1:9" x14ac:dyDescent="0.3">
      <c r="A106" s="19">
        <v>2</v>
      </c>
      <c r="B106" s="19">
        <v>85</v>
      </c>
      <c r="C106" s="19">
        <v>65</v>
      </c>
      <c r="D106" s="19">
        <v>0</v>
      </c>
      <c r="E106" s="19">
        <v>0</v>
      </c>
      <c r="F106" s="19">
        <v>39.6</v>
      </c>
      <c r="G106" s="19">
        <v>0.93</v>
      </c>
      <c r="H106" s="19">
        <v>27</v>
      </c>
      <c r="I106" s="19">
        <v>0</v>
      </c>
    </row>
    <row r="107" spans="1:9" x14ac:dyDescent="0.3">
      <c r="A107" s="19">
        <v>1</v>
      </c>
      <c r="B107" s="19">
        <v>126</v>
      </c>
      <c r="C107" s="19">
        <v>56</v>
      </c>
      <c r="D107" s="19">
        <v>29</v>
      </c>
      <c r="E107" s="19">
        <v>152</v>
      </c>
      <c r="F107" s="19">
        <v>28.7</v>
      </c>
      <c r="G107" s="19">
        <v>0.80100000000000005</v>
      </c>
      <c r="H107" s="19">
        <v>21</v>
      </c>
      <c r="I107" s="19">
        <v>0</v>
      </c>
    </row>
    <row r="108" spans="1:9" x14ac:dyDescent="0.3">
      <c r="A108" s="19">
        <v>1</v>
      </c>
      <c r="B108" s="19">
        <v>96</v>
      </c>
      <c r="C108" s="19">
        <v>122</v>
      </c>
      <c r="D108" s="19">
        <v>0</v>
      </c>
      <c r="E108" s="19">
        <v>0</v>
      </c>
      <c r="F108" s="19">
        <v>22.4</v>
      </c>
      <c r="G108" s="19">
        <v>0.20699999999999999</v>
      </c>
      <c r="H108" s="19">
        <v>27</v>
      </c>
      <c r="I108" s="19">
        <v>0</v>
      </c>
    </row>
    <row r="109" spans="1:9" x14ac:dyDescent="0.3">
      <c r="A109" s="19">
        <v>4</v>
      </c>
      <c r="B109" s="19">
        <v>144</v>
      </c>
      <c r="C109" s="19">
        <v>58</v>
      </c>
      <c r="D109" s="19">
        <v>28</v>
      </c>
      <c r="E109" s="19">
        <v>140</v>
      </c>
      <c r="F109" s="19">
        <v>29.5</v>
      </c>
      <c r="G109" s="19">
        <v>0.28699999999999998</v>
      </c>
      <c r="H109" s="19">
        <v>37</v>
      </c>
      <c r="I109" s="19">
        <v>0</v>
      </c>
    </row>
    <row r="110" spans="1:9" x14ac:dyDescent="0.3">
      <c r="A110" s="19">
        <v>3</v>
      </c>
      <c r="B110" s="19">
        <v>83</v>
      </c>
      <c r="C110" s="19">
        <v>58</v>
      </c>
      <c r="D110" s="19">
        <v>31</v>
      </c>
      <c r="E110" s="19">
        <v>18</v>
      </c>
      <c r="F110" s="19">
        <v>34.299999999999997</v>
      </c>
      <c r="G110" s="19">
        <v>0.33600000000000002</v>
      </c>
      <c r="H110" s="19">
        <v>25</v>
      </c>
      <c r="I110" s="19">
        <v>0</v>
      </c>
    </row>
    <row r="111" spans="1:9" x14ac:dyDescent="0.3">
      <c r="A111" s="19">
        <v>0</v>
      </c>
      <c r="B111" s="19">
        <v>95</v>
      </c>
      <c r="C111" s="19">
        <v>85</v>
      </c>
      <c r="D111" s="19">
        <v>25</v>
      </c>
      <c r="E111" s="19">
        <v>36</v>
      </c>
      <c r="F111" s="19">
        <v>37.4</v>
      </c>
      <c r="G111" s="19">
        <v>0.247</v>
      </c>
      <c r="H111" s="19">
        <v>24</v>
      </c>
      <c r="I111" s="19">
        <v>1</v>
      </c>
    </row>
    <row r="112" spans="1:9" x14ac:dyDescent="0.3">
      <c r="A112" s="19">
        <v>3</v>
      </c>
      <c r="B112" s="19">
        <v>171</v>
      </c>
      <c r="C112" s="19">
        <v>72</v>
      </c>
      <c r="D112" s="19">
        <v>33</v>
      </c>
      <c r="E112" s="19">
        <v>135</v>
      </c>
      <c r="F112" s="19">
        <v>33.299999999999997</v>
      </c>
      <c r="G112" s="19">
        <v>0.19900000000000001</v>
      </c>
      <c r="H112" s="19">
        <v>24</v>
      </c>
      <c r="I112" s="19">
        <v>1</v>
      </c>
    </row>
    <row r="113" spans="1:9" x14ac:dyDescent="0.3">
      <c r="A113" s="19">
        <v>8</v>
      </c>
      <c r="B113" s="19">
        <v>155</v>
      </c>
      <c r="C113" s="19">
        <v>62</v>
      </c>
      <c r="D113" s="19">
        <v>26</v>
      </c>
      <c r="E113" s="19">
        <v>495</v>
      </c>
      <c r="F113" s="19">
        <v>34</v>
      </c>
      <c r="G113" s="19">
        <v>0.54300000000000004</v>
      </c>
      <c r="H113" s="19">
        <v>46</v>
      </c>
      <c r="I113" s="19">
        <v>1</v>
      </c>
    </row>
    <row r="114" spans="1:9" x14ac:dyDescent="0.3">
      <c r="A114" s="19">
        <v>1</v>
      </c>
      <c r="B114" s="19">
        <v>89</v>
      </c>
      <c r="C114" s="19">
        <v>76</v>
      </c>
      <c r="D114" s="19">
        <v>34</v>
      </c>
      <c r="E114" s="19">
        <v>37</v>
      </c>
      <c r="F114" s="19">
        <v>31.2</v>
      </c>
      <c r="G114" s="19">
        <v>0.192</v>
      </c>
      <c r="H114" s="19">
        <v>23</v>
      </c>
      <c r="I114" s="19">
        <v>0</v>
      </c>
    </row>
    <row r="115" spans="1:9" x14ac:dyDescent="0.3">
      <c r="A115" s="19">
        <v>4</v>
      </c>
      <c r="B115" s="19">
        <v>76</v>
      </c>
      <c r="C115" s="19">
        <v>62</v>
      </c>
      <c r="D115" s="19">
        <v>0</v>
      </c>
      <c r="E115" s="19">
        <v>0</v>
      </c>
      <c r="F115" s="19">
        <v>34</v>
      </c>
      <c r="G115" s="19">
        <v>0.39100000000000001</v>
      </c>
      <c r="H115" s="19">
        <v>25</v>
      </c>
      <c r="I115" s="19">
        <v>0</v>
      </c>
    </row>
    <row r="116" spans="1:9" x14ac:dyDescent="0.3">
      <c r="A116" s="19">
        <v>7</v>
      </c>
      <c r="B116" s="19">
        <v>160</v>
      </c>
      <c r="C116" s="19">
        <v>54</v>
      </c>
      <c r="D116" s="19">
        <v>32</v>
      </c>
      <c r="E116" s="19">
        <v>175</v>
      </c>
      <c r="F116" s="19">
        <v>30.5</v>
      </c>
      <c r="G116" s="19">
        <v>0.58799999999999997</v>
      </c>
      <c r="H116" s="19">
        <v>39</v>
      </c>
      <c r="I116" s="19">
        <v>1</v>
      </c>
    </row>
    <row r="117" spans="1:9" x14ac:dyDescent="0.3">
      <c r="A117" s="19">
        <v>4</v>
      </c>
      <c r="B117" s="19">
        <v>146</v>
      </c>
      <c r="C117" s="19">
        <v>92</v>
      </c>
      <c r="D117" s="19">
        <v>0</v>
      </c>
      <c r="E117" s="19">
        <v>0</v>
      </c>
      <c r="F117" s="19">
        <v>31.2</v>
      </c>
      <c r="G117" s="19">
        <v>0.53900000000000003</v>
      </c>
      <c r="H117" s="19">
        <v>61</v>
      </c>
      <c r="I117" s="19">
        <v>1</v>
      </c>
    </row>
    <row r="118" spans="1:9" x14ac:dyDescent="0.3">
      <c r="A118" s="19">
        <v>5</v>
      </c>
      <c r="B118" s="19">
        <v>124</v>
      </c>
      <c r="C118" s="19">
        <v>74</v>
      </c>
      <c r="D118" s="19">
        <v>0</v>
      </c>
      <c r="E118" s="19">
        <v>0</v>
      </c>
      <c r="F118" s="19">
        <v>34</v>
      </c>
      <c r="G118" s="19">
        <v>0.22</v>
      </c>
      <c r="H118" s="19">
        <v>38</v>
      </c>
      <c r="I118" s="19">
        <v>1</v>
      </c>
    </row>
    <row r="119" spans="1:9" x14ac:dyDescent="0.3">
      <c r="A119" s="19">
        <v>5</v>
      </c>
      <c r="B119" s="19">
        <v>78</v>
      </c>
      <c r="C119" s="19">
        <v>48</v>
      </c>
      <c r="D119" s="19">
        <v>0</v>
      </c>
      <c r="E119" s="19">
        <v>0</v>
      </c>
      <c r="F119" s="19">
        <v>33.700000000000003</v>
      </c>
      <c r="G119" s="19">
        <v>0.65400000000000003</v>
      </c>
      <c r="H119" s="19">
        <v>25</v>
      </c>
      <c r="I119" s="19">
        <v>0</v>
      </c>
    </row>
    <row r="120" spans="1:9" x14ac:dyDescent="0.3">
      <c r="A120" s="19">
        <v>4</v>
      </c>
      <c r="B120" s="19">
        <v>97</v>
      </c>
      <c r="C120" s="19">
        <v>60</v>
      </c>
      <c r="D120" s="19">
        <v>23</v>
      </c>
      <c r="E120" s="19">
        <v>0</v>
      </c>
      <c r="F120" s="19">
        <v>28.2</v>
      </c>
      <c r="G120" s="19">
        <v>0.443</v>
      </c>
      <c r="H120" s="19">
        <v>22</v>
      </c>
      <c r="I120" s="19">
        <v>0</v>
      </c>
    </row>
    <row r="121" spans="1:9" x14ac:dyDescent="0.3">
      <c r="A121" s="19">
        <v>4</v>
      </c>
      <c r="B121" s="19">
        <v>99</v>
      </c>
      <c r="C121" s="19">
        <v>76</v>
      </c>
      <c r="D121" s="19">
        <v>15</v>
      </c>
      <c r="E121" s="19">
        <v>51</v>
      </c>
      <c r="F121" s="19">
        <v>23.2</v>
      </c>
      <c r="G121" s="19">
        <v>0.223</v>
      </c>
      <c r="H121" s="19">
        <v>21</v>
      </c>
      <c r="I121" s="19">
        <v>0</v>
      </c>
    </row>
    <row r="122" spans="1:9" x14ac:dyDescent="0.3">
      <c r="A122" s="19">
        <v>0</v>
      </c>
      <c r="B122" s="19">
        <v>162</v>
      </c>
      <c r="C122" s="19">
        <v>76</v>
      </c>
      <c r="D122" s="19">
        <v>56</v>
      </c>
      <c r="E122" s="19">
        <v>100</v>
      </c>
      <c r="F122" s="19">
        <v>53.2</v>
      </c>
      <c r="G122" s="19">
        <v>0.75900000000000001</v>
      </c>
      <c r="H122" s="19">
        <v>25</v>
      </c>
      <c r="I122" s="19">
        <v>1</v>
      </c>
    </row>
    <row r="123" spans="1:9" x14ac:dyDescent="0.3">
      <c r="A123" s="19">
        <v>6</v>
      </c>
      <c r="B123" s="19">
        <v>111</v>
      </c>
      <c r="C123" s="19">
        <v>64</v>
      </c>
      <c r="D123" s="19">
        <v>39</v>
      </c>
      <c r="E123" s="19">
        <v>0</v>
      </c>
      <c r="F123" s="19">
        <v>34.200000000000003</v>
      </c>
      <c r="G123" s="19">
        <v>0.26</v>
      </c>
      <c r="H123" s="19">
        <v>24</v>
      </c>
      <c r="I123" s="19">
        <v>0</v>
      </c>
    </row>
    <row r="124" spans="1:9" x14ac:dyDescent="0.3">
      <c r="A124" s="19">
        <v>2</v>
      </c>
      <c r="B124" s="19">
        <v>107</v>
      </c>
      <c r="C124" s="19">
        <v>74</v>
      </c>
      <c r="D124" s="19">
        <v>30</v>
      </c>
      <c r="E124" s="19">
        <v>100</v>
      </c>
      <c r="F124" s="19">
        <v>33.6</v>
      </c>
      <c r="G124" s="19">
        <v>0.40400000000000003</v>
      </c>
      <c r="H124" s="19">
        <v>23</v>
      </c>
      <c r="I124" s="19">
        <v>0</v>
      </c>
    </row>
    <row r="125" spans="1:9" x14ac:dyDescent="0.3">
      <c r="A125" s="19">
        <v>5</v>
      </c>
      <c r="B125" s="19">
        <v>132</v>
      </c>
      <c r="C125" s="19">
        <v>80</v>
      </c>
      <c r="D125" s="19">
        <v>0</v>
      </c>
      <c r="E125" s="19">
        <v>0</v>
      </c>
      <c r="F125" s="19">
        <v>26.8</v>
      </c>
      <c r="G125" s="19">
        <v>0.186</v>
      </c>
      <c r="H125" s="19">
        <v>69</v>
      </c>
      <c r="I125" s="19">
        <v>0</v>
      </c>
    </row>
    <row r="126" spans="1:9" x14ac:dyDescent="0.3">
      <c r="A126" s="19">
        <v>0</v>
      </c>
      <c r="B126" s="19">
        <v>113</v>
      </c>
      <c r="C126" s="19">
        <v>76</v>
      </c>
      <c r="D126" s="19">
        <v>0</v>
      </c>
      <c r="E126" s="19">
        <v>0</v>
      </c>
      <c r="F126" s="19">
        <v>33.299999999999997</v>
      </c>
      <c r="G126" s="19">
        <v>0.27800000000000002</v>
      </c>
      <c r="H126" s="19">
        <v>23</v>
      </c>
      <c r="I126" s="19">
        <v>1</v>
      </c>
    </row>
    <row r="127" spans="1:9" x14ac:dyDescent="0.3">
      <c r="A127" s="19">
        <v>1</v>
      </c>
      <c r="B127" s="19">
        <v>88</v>
      </c>
      <c r="C127" s="19">
        <v>30</v>
      </c>
      <c r="D127" s="19">
        <v>42</v>
      </c>
      <c r="E127" s="19">
        <v>99</v>
      </c>
      <c r="F127" s="19">
        <v>55</v>
      </c>
      <c r="G127" s="19">
        <v>0.496</v>
      </c>
      <c r="H127" s="19">
        <v>26</v>
      </c>
      <c r="I127" s="19">
        <v>1</v>
      </c>
    </row>
    <row r="128" spans="1:9" x14ac:dyDescent="0.3">
      <c r="A128" s="19">
        <v>3</v>
      </c>
      <c r="B128" s="19">
        <v>120</v>
      </c>
      <c r="C128" s="19">
        <v>70</v>
      </c>
      <c r="D128" s="19">
        <v>30</v>
      </c>
      <c r="E128" s="19">
        <v>135</v>
      </c>
      <c r="F128" s="19">
        <v>42.9</v>
      </c>
      <c r="G128" s="19">
        <v>0.45200000000000001</v>
      </c>
      <c r="H128" s="19">
        <v>30</v>
      </c>
      <c r="I128" s="19">
        <v>0</v>
      </c>
    </row>
    <row r="129" spans="1:9" x14ac:dyDescent="0.3">
      <c r="A129" s="19">
        <v>1</v>
      </c>
      <c r="B129" s="19">
        <v>118</v>
      </c>
      <c r="C129" s="19">
        <v>58</v>
      </c>
      <c r="D129" s="19">
        <v>36</v>
      </c>
      <c r="E129" s="19">
        <v>94</v>
      </c>
      <c r="F129" s="19">
        <v>33.299999999999997</v>
      </c>
      <c r="G129" s="19">
        <v>0.26100000000000001</v>
      </c>
      <c r="H129" s="19">
        <v>23</v>
      </c>
      <c r="I129" s="19">
        <v>0</v>
      </c>
    </row>
    <row r="130" spans="1:9" x14ac:dyDescent="0.3">
      <c r="A130" s="19">
        <v>1</v>
      </c>
      <c r="B130" s="19">
        <v>117</v>
      </c>
      <c r="C130" s="19">
        <v>88</v>
      </c>
      <c r="D130" s="19">
        <v>24</v>
      </c>
      <c r="E130" s="19">
        <v>145</v>
      </c>
      <c r="F130" s="19">
        <v>34.5</v>
      </c>
      <c r="G130" s="19">
        <v>0.40300000000000002</v>
      </c>
      <c r="H130" s="19">
        <v>40</v>
      </c>
      <c r="I130" s="19">
        <v>1</v>
      </c>
    </row>
    <row r="131" spans="1:9" x14ac:dyDescent="0.3">
      <c r="A131" s="19">
        <v>0</v>
      </c>
      <c r="B131" s="19">
        <v>105</v>
      </c>
      <c r="C131" s="19">
        <v>84</v>
      </c>
      <c r="D131" s="19">
        <v>0</v>
      </c>
      <c r="E131" s="19">
        <v>0</v>
      </c>
      <c r="F131" s="19">
        <v>27.9</v>
      </c>
      <c r="G131" s="19">
        <v>0.74099999999999999</v>
      </c>
      <c r="H131" s="19">
        <v>62</v>
      </c>
      <c r="I131" s="19">
        <v>1</v>
      </c>
    </row>
    <row r="132" spans="1:9" x14ac:dyDescent="0.3">
      <c r="A132" s="19">
        <v>4</v>
      </c>
      <c r="B132" s="19">
        <v>173</v>
      </c>
      <c r="C132" s="19">
        <v>70</v>
      </c>
      <c r="D132" s="19">
        <v>14</v>
      </c>
      <c r="E132" s="19">
        <v>168</v>
      </c>
      <c r="F132" s="19">
        <v>29.7</v>
      </c>
      <c r="G132" s="19">
        <v>0.36099999999999999</v>
      </c>
      <c r="H132" s="19">
        <v>33</v>
      </c>
      <c r="I132" s="19">
        <v>1</v>
      </c>
    </row>
    <row r="133" spans="1:9" x14ac:dyDescent="0.3">
      <c r="A133" s="19">
        <v>9</v>
      </c>
      <c r="B133" s="19">
        <v>122</v>
      </c>
      <c r="C133" s="19">
        <v>56</v>
      </c>
      <c r="D133" s="19">
        <v>0</v>
      </c>
      <c r="E133" s="19">
        <v>0</v>
      </c>
      <c r="F133" s="19">
        <v>33.299999999999997</v>
      </c>
      <c r="G133" s="19">
        <v>1.1140000000000001</v>
      </c>
      <c r="H133" s="19">
        <v>33</v>
      </c>
      <c r="I133" s="19">
        <v>1</v>
      </c>
    </row>
    <row r="134" spans="1:9" x14ac:dyDescent="0.3">
      <c r="A134" s="19">
        <v>3</v>
      </c>
      <c r="B134" s="19">
        <v>170</v>
      </c>
      <c r="C134" s="19">
        <v>64</v>
      </c>
      <c r="D134" s="19">
        <v>37</v>
      </c>
      <c r="E134" s="19">
        <v>225</v>
      </c>
      <c r="F134" s="19">
        <v>34.5</v>
      </c>
      <c r="G134" s="19">
        <v>0.35599999999999998</v>
      </c>
      <c r="H134" s="19">
        <v>30</v>
      </c>
      <c r="I134" s="19">
        <v>1</v>
      </c>
    </row>
    <row r="135" spans="1:9" x14ac:dyDescent="0.3">
      <c r="A135" s="19">
        <v>8</v>
      </c>
      <c r="B135" s="19">
        <v>84</v>
      </c>
      <c r="C135" s="19">
        <v>74</v>
      </c>
      <c r="D135" s="19">
        <v>31</v>
      </c>
      <c r="E135" s="19">
        <v>0</v>
      </c>
      <c r="F135" s="19">
        <v>38.299999999999997</v>
      </c>
      <c r="G135" s="19">
        <v>0.45700000000000002</v>
      </c>
      <c r="H135" s="19">
        <v>39</v>
      </c>
      <c r="I135" s="19">
        <v>0</v>
      </c>
    </row>
    <row r="136" spans="1:9" x14ac:dyDescent="0.3">
      <c r="A136" s="19">
        <v>2</v>
      </c>
      <c r="B136" s="19">
        <v>96</v>
      </c>
      <c r="C136" s="19">
        <v>68</v>
      </c>
      <c r="D136" s="19">
        <v>13</v>
      </c>
      <c r="E136" s="19">
        <v>49</v>
      </c>
      <c r="F136" s="19">
        <v>21.1</v>
      </c>
      <c r="G136" s="19">
        <v>0.64700000000000002</v>
      </c>
      <c r="H136" s="19">
        <v>26</v>
      </c>
      <c r="I136" s="19">
        <v>0</v>
      </c>
    </row>
    <row r="137" spans="1:9" x14ac:dyDescent="0.3">
      <c r="A137" s="19">
        <v>2</v>
      </c>
      <c r="B137" s="19">
        <v>125</v>
      </c>
      <c r="C137" s="19">
        <v>60</v>
      </c>
      <c r="D137" s="19">
        <v>20</v>
      </c>
      <c r="E137" s="19">
        <v>140</v>
      </c>
      <c r="F137" s="19">
        <v>33.799999999999997</v>
      </c>
      <c r="G137" s="19">
        <v>8.7999999999999995E-2</v>
      </c>
      <c r="H137" s="19">
        <v>31</v>
      </c>
      <c r="I137" s="19">
        <v>0</v>
      </c>
    </row>
    <row r="138" spans="1:9" x14ac:dyDescent="0.3">
      <c r="A138" s="19">
        <v>0</v>
      </c>
      <c r="B138" s="19">
        <v>100</v>
      </c>
      <c r="C138" s="19">
        <v>70</v>
      </c>
      <c r="D138" s="19">
        <v>26</v>
      </c>
      <c r="E138" s="19">
        <v>50</v>
      </c>
      <c r="F138" s="19">
        <v>30.8</v>
      </c>
      <c r="G138" s="19">
        <v>0.59699999999999998</v>
      </c>
      <c r="H138" s="19">
        <v>21</v>
      </c>
      <c r="I138" s="19">
        <v>0</v>
      </c>
    </row>
    <row r="139" spans="1:9" x14ac:dyDescent="0.3">
      <c r="A139" s="19">
        <v>0</v>
      </c>
      <c r="B139" s="19">
        <v>93</v>
      </c>
      <c r="C139" s="19">
        <v>60</v>
      </c>
      <c r="D139" s="19">
        <v>25</v>
      </c>
      <c r="E139" s="19">
        <v>92</v>
      </c>
      <c r="F139" s="19">
        <v>28.7</v>
      </c>
      <c r="G139" s="19">
        <v>0.53200000000000003</v>
      </c>
      <c r="H139" s="19">
        <v>22</v>
      </c>
      <c r="I139" s="19">
        <v>0</v>
      </c>
    </row>
    <row r="140" spans="1:9" x14ac:dyDescent="0.3">
      <c r="A140" s="19">
        <v>0</v>
      </c>
      <c r="B140" s="19">
        <v>129</v>
      </c>
      <c r="C140" s="19">
        <v>80</v>
      </c>
      <c r="D140" s="19">
        <v>0</v>
      </c>
      <c r="E140" s="19">
        <v>0</v>
      </c>
      <c r="F140" s="19">
        <v>31.2</v>
      </c>
      <c r="G140" s="19">
        <v>0.70299999999999996</v>
      </c>
      <c r="H140" s="19">
        <v>29</v>
      </c>
      <c r="I140" s="19">
        <v>0</v>
      </c>
    </row>
    <row r="141" spans="1:9" x14ac:dyDescent="0.3">
      <c r="A141" s="19">
        <v>5</v>
      </c>
      <c r="B141" s="19">
        <v>105</v>
      </c>
      <c r="C141" s="19">
        <v>72</v>
      </c>
      <c r="D141" s="19">
        <v>29</v>
      </c>
      <c r="E141" s="19">
        <v>325</v>
      </c>
      <c r="F141" s="19">
        <v>36.9</v>
      </c>
      <c r="G141" s="19">
        <v>0.159</v>
      </c>
      <c r="H141" s="19">
        <v>28</v>
      </c>
      <c r="I141" s="19">
        <v>0</v>
      </c>
    </row>
    <row r="142" spans="1:9" x14ac:dyDescent="0.3">
      <c r="A142" s="19">
        <v>3</v>
      </c>
      <c r="B142" s="19">
        <v>128</v>
      </c>
      <c r="C142" s="19">
        <v>78</v>
      </c>
      <c r="D142" s="19">
        <v>0</v>
      </c>
      <c r="E142" s="19">
        <v>0</v>
      </c>
      <c r="F142" s="19">
        <v>21.1</v>
      </c>
      <c r="G142" s="19">
        <v>0.26800000000000002</v>
      </c>
      <c r="H142" s="19">
        <v>55</v>
      </c>
      <c r="I142" s="19">
        <v>0</v>
      </c>
    </row>
    <row r="143" spans="1:9" x14ac:dyDescent="0.3">
      <c r="A143" s="19">
        <v>5</v>
      </c>
      <c r="B143" s="19">
        <v>106</v>
      </c>
      <c r="C143" s="19">
        <v>82</v>
      </c>
      <c r="D143" s="19">
        <v>30</v>
      </c>
      <c r="E143" s="19">
        <v>0</v>
      </c>
      <c r="F143" s="19">
        <v>39.5</v>
      </c>
      <c r="G143" s="19">
        <v>0.28599999999999998</v>
      </c>
      <c r="H143" s="19">
        <v>38</v>
      </c>
      <c r="I143" s="19">
        <v>0</v>
      </c>
    </row>
    <row r="144" spans="1:9" x14ac:dyDescent="0.3">
      <c r="A144" s="19">
        <v>2</v>
      </c>
      <c r="B144" s="19">
        <v>108</v>
      </c>
      <c r="C144" s="19">
        <v>52</v>
      </c>
      <c r="D144" s="19">
        <v>26</v>
      </c>
      <c r="E144" s="19">
        <v>63</v>
      </c>
      <c r="F144" s="19">
        <v>32.5</v>
      </c>
      <c r="G144" s="19">
        <v>0.318</v>
      </c>
      <c r="H144" s="19">
        <v>22</v>
      </c>
      <c r="I144" s="19">
        <v>0</v>
      </c>
    </row>
    <row r="145" spans="1:9" x14ac:dyDescent="0.3">
      <c r="A145" s="19">
        <v>10</v>
      </c>
      <c r="B145" s="19">
        <v>108</v>
      </c>
      <c r="C145" s="19">
        <v>66</v>
      </c>
      <c r="D145" s="19">
        <v>0</v>
      </c>
      <c r="E145" s="19">
        <v>0</v>
      </c>
      <c r="F145" s="19">
        <v>32.4</v>
      </c>
      <c r="G145" s="19">
        <v>0.27200000000000002</v>
      </c>
      <c r="H145" s="19">
        <v>42</v>
      </c>
      <c r="I145" s="19">
        <v>1</v>
      </c>
    </row>
    <row r="146" spans="1:9" x14ac:dyDescent="0.3">
      <c r="A146" s="19">
        <v>4</v>
      </c>
      <c r="B146" s="19">
        <v>154</v>
      </c>
      <c r="C146" s="19">
        <v>62</v>
      </c>
      <c r="D146" s="19">
        <v>31</v>
      </c>
      <c r="E146" s="19">
        <v>284</v>
      </c>
      <c r="F146" s="19">
        <v>32.799999999999997</v>
      </c>
      <c r="G146" s="19">
        <v>0.23699999999999999</v>
      </c>
      <c r="H146" s="19">
        <v>23</v>
      </c>
      <c r="I146" s="19">
        <v>0</v>
      </c>
    </row>
    <row r="147" spans="1:9" x14ac:dyDescent="0.3">
      <c r="A147" s="19">
        <v>0</v>
      </c>
      <c r="B147" s="19">
        <v>102</v>
      </c>
      <c r="C147" s="19">
        <v>75</v>
      </c>
      <c r="D147" s="19">
        <v>23</v>
      </c>
      <c r="E147" s="19">
        <v>0</v>
      </c>
      <c r="F147" s="19">
        <v>0</v>
      </c>
      <c r="G147" s="19">
        <v>0.57199999999999995</v>
      </c>
      <c r="H147" s="19">
        <v>21</v>
      </c>
      <c r="I147" s="19">
        <v>0</v>
      </c>
    </row>
    <row r="148" spans="1:9" x14ac:dyDescent="0.3">
      <c r="A148" s="19">
        <v>9</v>
      </c>
      <c r="B148" s="19">
        <v>57</v>
      </c>
      <c r="C148" s="19">
        <v>80</v>
      </c>
      <c r="D148" s="19">
        <v>37</v>
      </c>
      <c r="E148" s="19">
        <v>0</v>
      </c>
      <c r="F148" s="19">
        <v>32.799999999999997</v>
      </c>
      <c r="G148" s="19">
        <v>9.6000000000000002E-2</v>
      </c>
      <c r="H148" s="19">
        <v>41</v>
      </c>
      <c r="I148" s="19">
        <v>0</v>
      </c>
    </row>
    <row r="149" spans="1:9" x14ac:dyDescent="0.3">
      <c r="A149" s="19">
        <v>2</v>
      </c>
      <c r="B149" s="19">
        <v>106</v>
      </c>
      <c r="C149" s="19">
        <v>64</v>
      </c>
      <c r="D149" s="19">
        <v>35</v>
      </c>
      <c r="E149" s="19">
        <v>119</v>
      </c>
      <c r="F149" s="19">
        <v>30.5</v>
      </c>
      <c r="G149" s="19">
        <v>1.4</v>
      </c>
      <c r="H149" s="19">
        <v>34</v>
      </c>
      <c r="I149" s="19">
        <v>0</v>
      </c>
    </row>
    <row r="150" spans="1:9" x14ac:dyDescent="0.3">
      <c r="A150" s="19">
        <v>5</v>
      </c>
      <c r="B150" s="19">
        <v>147</v>
      </c>
      <c r="C150" s="19">
        <v>78</v>
      </c>
      <c r="D150" s="19">
        <v>0</v>
      </c>
      <c r="E150" s="19">
        <v>0</v>
      </c>
      <c r="F150" s="19">
        <v>33.700000000000003</v>
      </c>
      <c r="G150" s="19">
        <v>0.218</v>
      </c>
      <c r="H150" s="19">
        <v>65</v>
      </c>
      <c r="I150" s="19">
        <v>0</v>
      </c>
    </row>
    <row r="151" spans="1:9" x14ac:dyDescent="0.3">
      <c r="A151" s="19">
        <v>2</v>
      </c>
      <c r="B151" s="19">
        <v>90</v>
      </c>
      <c r="C151" s="19">
        <v>70</v>
      </c>
      <c r="D151" s="19">
        <v>17</v>
      </c>
      <c r="E151" s="19">
        <v>0</v>
      </c>
      <c r="F151" s="19">
        <v>27.3</v>
      </c>
      <c r="G151" s="19">
        <v>8.5000000000000006E-2</v>
      </c>
      <c r="H151" s="19">
        <v>22</v>
      </c>
      <c r="I151" s="19">
        <v>0</v>
      </c>
    </row>
    <row r="152" spans="1:9" x14ac:dyDescent="0.3">
      <c r="A152" s="19">
        <v>1</v>
      </c>
      <c r="B152" s="19">
        <v>136</v>
      </c>
      <c r="C152" s="19">
        <v>74</v>
      </c>
      <c r="D152" s="19">
        <v>50</v>
      </c>
      <c r="E152" s="19">
        <v>204</v>
      </c>
      <c r="F152" s="19">
        <v>37.4</v>
      </c>
      <c r="G152" s="19">
        <v>0.39900000000000002</v>
      </c>
      <c r="H152" s="19">
        <v>24</v>
      </c>
      <c r="I152" s="19">
        <v>0</v>
      </c>
    </row>
    <row r="153" spans="1:9" x14ac:dyDescent="0.3">
      <c r="A153" s="19">
        <v>4</v>
      </c>
      <c r="B153" s="19">
        <v>114</v>
      </c>
      <c r="C153" s="19">
        <v>65</v>
      </c>
      <c r="D153" s="19">
        <v>0</v>
      </c>
      <c r="E153" s="19">
        <v>0</v>
      </c>
      <c r="F153" s="19">
        <v>21.9</v>
      </c>
      <c r="G153" s="19">
        <v>0.432</v>
      </c>
      <c r="H153" s="19">
        <v>37</v>
      </c>
      <c r="I153" s="19">
        <v>0</v>
      </c>
    </row>
    <row r="154" spans="1:9" x14ac:dyDescent="0.3">
      <c r="A154" s="19">
        <v>9</v>
      </c>
      <c r="B154" s="19">
        <v>156</v>
      </c>
      <c r="C154" s="19">
        <v>86</v>
      </c>
      <c r="D154" s="19">
        <v>28</v>
      </c>
      <c r="E154" s="19">
        <v>155</v>
      </c>
      <c r="F154" s="19">
        <v>34.299999999999997</v>
      </c>
      <c r="G154" s="19">
        <v>1.1890000000000001</v>
      </c>
      <c r="H154" s="19">
        <v>42</v>
      </c>
      <c r="I154" s="19">
        <v>1</v>
      </c>
    </row>
    <row r="155" spans="1:9" x14ac:dyDescent="0.3">
      <c r="A155" s="19">
        <v>1</v>
      </c>
      <c r="B155" s="19">
        <v>153</v>
      </c>
      <c r="C155" s="19">
        <v>82</v>
      </c>
      <c r="D155" s="19">
        <v>42</v>
      </c>
      <c r="E155" s="19">
        <v>485</v>
      </c>
      <c r="F155" s="19">
        <v>40.6</v>
      </c>
      <c r="G155" s="19">
        <v>0.68700000000000006</v>
      </c>
      <c r="H155" s="19">
        <v>23</v>
      </c>
      <c r="I155" s="19">
        <v>0</v>
      </c>
    </row>
    <row r="156" spans="1:9" x14ac:dyDescent="0.3">
      <c r="A156" s="19">
        <v>8</v>
      </c>
      <c r="B156" s="19">
        <v>188</v>
      </c>
      <c r="C156" s="19">
        <v>78</v>
      </c>
      <c r="D156" s="19">
        <v>0</v>
      </c>
      <c r="E156" s="19">
        <v>0</v>
      </c>
      <c r="F156" s="19">
        <v>47.9</v>
      </c>
      <c r="G156" s="19">
        <v>0.13700000000000001</v>
      </c>
      <c r="H156" s="19">
        <v>43</v>
      </c>
      <c r="I156" s="19">
        <v>1</v>
      </c>
    </row>
    <row r="157" spans="1:9" x14ac:dyDescent="0.3">
      <c r="A157" s="19">
        <v>7</v>
      </c>
      <c r="B157" s="19">
        <v>152</v>
      </c>
      <c r="C157" s="19">
        <v>88</v>
      </c>
      <c r="D157" s="19">
        <v>44</v>
      </c>
      <c r="E157" s="19">
        <v>0</v>
      </c>
      <c r="F157" s="19">
        <v>50</v>
      </c>
      <c r="G157" s="19">
        <v>0.33700000000000002</v>
      </c>
      <c r="H157" s="19">
        <v>36</v>
      </c>
      <c r="I157" s="19">
        <v>1</v>
      </c>
    </row>
    <row r="158" spans="1:9" x14ac:dyDescent="0.3">
      <c r="A158" s="19">
        <v>2</v>
      </c>
      <c r="B158" s="19">
        <v>99</v>
      </c>
      <c r="C158" s="19">
        <v>52</v>
      </c>
      <c r="D158" s="19">
        <v>15</v>
      </c>
      <c r="E158" s="19">
        <v>94</v>
      </c>
      <c r="F158" s="19">
        <v>24.6</v>
      </c>
      <c r="G158" s="19">
        <v>0.63700000000000001</v>
      </c>
      <c r="H158" s="19">
        <v>21</v>
      </c>
      <c r="I158" s="19">
        <v>0</v>
      </c>
    </row>
    <row r="159" spans="1:9" x14ac:dyDescent="0.3">
      <c r="A159" s="19">
        <v>1</v>
      </c>
      <c r="B159" s="19">
        <v>109</v>
      </c>
      <c r="C159" s="19">
        <v>56</v>
      </c>
      <c r="D159" s="19">
        <v>21</v>
      </c>
      <c r="E159" s="19">
        <v>135</v>
      </c>
      <c r="F159" s="19">
        <v>25.2</v>
      </c>
      <c r="G159" s="19">
        <v>0.83299999999999996</v>
      </c>
      <c r="H159" s="19">
        <v>23</v>
      </c>
      <c r="I159" s="19">
        <v>0</v>
      </c>
    </row>
    <row r="160" spans="1:9" x14ac:dyDescent="0.3">
      <c r="A160" s="19">
        <v>2</v>
      </c>
      <c r="B160" s="19">
        <v>88</v>
      </c>
      <c r="C160" s="19">
        <v>74</v>
      </c>
      <c r="D160" s="19">
        <v>19</v>
      </c>
      <c r="E160" s="19">
        <v>53</v>
      </c>
      <c r="F160" s="19">
        <v>29</v>
      </c>
      <c r="G160" s="19">
        <v>0.22900000000000001</v>
      </c>
      <c r="H160" s="19">
        <v>22</v>
      </c>
      <c r="I160" s="19">
        <v>0</v>
      </c>
    </row>
    <row r="161" spans="1:9" x14ac:dyDescent="0.3">
      <c r="A161" s="19">
        <v>17</v>
      </c>
      <c r="B161" s="19">
        <v>163</v>
      </c>
      <c r="C161" s="19">
        <v>72</v>
      </c>
      <c r="D161" s="19">
        <v>41</v>
      </c>
      <c r="E161" s="19">
        <v>114</v>
      </c>
      <c r="F161" s="19">
        <v>40.9</v>
      </c>
      <c r="G161" s="19">
        <v>0.81699999999999995</v>
      </c>
      <c r="H161" s="19">
        <v>47</v>
      </c>
      <c r="I161" s="19">
        <v>1</v>
      </c>
    </row>
    <row r="162" spans="1:9" x14ac:dyDescent="0.3">
      <c r="A162" s="19">
        <v>4</v>
      </c>
      <c r="B162" s="19">
        <v>151</v>
      </c>
      <c r="C162" s="19">
        <v>90</v>
      </c>
      <c r="D162" s="19">
        <v>38</v>
      </c>
      <c r="E162" s="19">
        <v>0</v>
      </c>
      <c r="F162" s="19">
        <v>29.7</v>
      </c>
      <c r="G162" s="19">
        <v>0.29399999999999998</v>
      </c>
      <c r="H162" s="19">
        <v>36</v>
      </c>
      <c r="I162" s="19">
        <v>0</v>
      </c>
    </row>
    <row r="163" spans="1:9" x14ac:dyDescent="0.3">
      <c r="A163" s="19">
        <v>7</v>
      </c>
      <c r="B163" s="19">
        <v>102</v>
      </c>
      <c r="C163" s="19">
        <v>74</v>
      </c>
      <c r="D163" s="19">
        <v>40</v>
      </c>
      <c r="E163" s="19">
        <v>105</v>
      </c>
      <c r="F163" s="19">
        <v>37.200000000000003</v>
      </c>
      <c r="G163" s="19">
        <v>0.20399999999999999</v>
      </c>
      <c r="H163" s="19">
        <v>45</v>
      </c>
      <c r="I163" s="19">
        <v>0</v>
      </c>
    </row>
    <row r="164" spans="1:9" x14ac:dyDescent="0.3">
      <c r="A164" s="19">
        <v>0</v>
      </c>
      <c r="B164" s="19">
        <v>114</v>
      </c>
      <c r="C164" s="19">
        <v>80</v>
      </c>
      <c r="D164" s="19">
        <v>34</v>
      </c>
      <c r="E164" s="19">
        <v>285</v>
      </c>
      <c r="F164" s="19">
        <v>44.2</v>
      </c>
      <c r="G164" s="19">
        <v>0.16700000000000001</v>
      </c>
      <c r="H164" s="19">
        <v>27</v>
      </c>
      <c r="I164" s="19">
        <v>0</v>
      </c>
    </row>
    <row r="165" spans="1:9" x14ac:dyDescent="0.3">
      <c r="A165" s="19">
        <v>2</v>
      </c>
      <c r="B165" s="19">
        <v>100</v>
      </c>
      <c r="C165" s="19">
        <v>64</v>
      </c>
      <c r="D165" s="19">
        <v>23</v>
      </c>
      <c r="E165" s="19">
        <v>0</v>
      </c>
      <c r="F165" s="19">
        <v>29.7</v>
      </c>
      <c r="G165" s="19">
        <v>0.36799999999999999</v>
      </c>
      <c r="H165" s="19">
        <v>21</v>
      </c>
      <c r="I165" s="19">
        <v>0</v>
      </c>
    </row>
    <row r="166" spans="1:9" x14ac:dyDescent="0.3">
      <c r="A166" s="19">
        <v>0</v>
      </c>
      <c r="B166" s="19">
        <v>131</v>
      </c>
      <c r="C166" s="19">
        <v>88</v>
      </c>
      <c r="D166" s="19">
        <v>0</v>
      </c>
      <c r="E166" s="19">
        <v>0</v>
      </c>
      <c r="F166" s="19">
        <v>31.6</v>
      </c>
      <c r="G166" s="19">
        <v>0.74299999999999999</v>
      </c>
      <c r="H166" s="19">
        <v>32</v>
      </c>
      <c r="I166" s="19">
        <v>1</v>
      </c>
    </row>
    <row r="167" spans="1:9" x14ac:dyDescent="0.3">
      <c r="A167" s="19">
        <v>6</v>
      </c>
      <c r="B167" s="19">
        <v>104</v>
      </c>
      <c r="C167" s="19">
        <v>74</v>
      </c>
      <c r="D167" s="19">
        <v>18</v>
      </c>
      <c r="E167" s="19">
        <v>156</v>
      </c>
      <c r="F167" s="19">
        <v>29.9</v>
      </c>
      <c r="G167" s="19">
        <v>0.72199999999999998</v>
      </c>
      <c r="H167" s="19">
        <v>41</v>
      </c>
      <c r="I167" s="19">
        <v>1</v>
      </c>
    </row>
    <row r="168" spans="1:9" x14ac:dyDescent="0.3">
      <c r="A168" s="19">
        <v>3</v>
      </c>
      <c r="B168" s="19">
        <v>148</v>
      </c>
      <c r="C168" s="19">
        <v>66</v>
      </c>
      <c r="D168" s="19">
        <v>25</v>
      </c>
      <c r="E168" s="19">
        <v>0</v>
      </c>
      <c r="F168" s="19">
        <v>32.5</v>
      </c>
      <c r="G168" s="19">
        <v>0.25600000000000001</v>
      </c>
      <c r="H168" s="19">
        <v>22</v>
      </c>
      <c r="I168" s="19">
        <v>0</v>
      </c>
    </row>
    <row r="169" spans="1:9" x14ac:dyDescent="0.3">
      <c r="A169" s="19">
        <v>4</v>
      </c>
      <c r="B169" s="19">
        <v>120</v>
      </c>
      <c r="C169" s="19">
        <v>68</v>
      </c>
      <c r="D169" s="19">
        <v>0</v>
      </c>
      <c r="E169" s="19">
        <v>0</v>
      </c>
      <c r="F169" s="19">
        <v>29.6</v>
      </c>
      <c r="G169" s="19">
        <v>0.70899999999999996</v>
      </c>
      <c r="H169" s="19">
        <v>34</v>
      </c>
      <c r="I169" s="19">
        <v>0</v>
      </c>
    </row>
    <row r="170" spans="1:9" x14ac:dyDescent="0.3">
      <c r="A170" s="19">
        <v>4</v>
      </c>
      <c r="B170" s="19">
        <v>110</v>
      </c>
      <c r="C170" s="19">
        <v>66</v>
      </c>
      <c r="D170" s="19">
        <v>0</v>
      </c>
      <c r="E170" s="19">
        <v>0</v>
      </c>
      <c r="F170" s="19">
        <v>31.9</v>
      </c>
      <c r="G170" s="19">
        <v>0.47099999999999997</v>
      </c>
      <c r="H170" s="19">
        <v>29</v>
      </c>
      <c r="I170" s="19">
        <v>0</v>
      </c>
    </row>
    <row r="171" spans="1:9" x14ac:dyDescent="0.3">
      <c r="A171" s="19">
        <v>3</v>
      </c>
      <c r="B171" s="19">
        <v>111</v>
      </c>
      <c r="C171" s="19">
        <v>90</v>
      </c>
      <c r="D171" s="19">
        <v>12</v>
      </c>
      <c r="E171" s="19">
        <v>78</v>
      </c>
      <c r="F171" s="19">
        <v>28.4</v>
      </c>
      <c r="G171" s="19">
        <v>0.495</v>
      </c>
      <c r="H171" s="19">
        <v>29</v>
      </c>
      <c r="I171" s="19">
        <v>0</v>
      </c>
    </row>
    <row r="172" spans="1:9" x14ac:dyDescent="0.3">
      <c r="A172" s="19">
        <v>6</v>
      </c>
      <c r="B172" s="19">
        <v>102</v>
      </c>
      <c r="C172" s="19">
        <v>82</v>
      </c>
      <c r="D172" s="19">
        <v>0</v>
      </c>
      <c r="E172" s="19">
        <v>0</v>
      </c>
      <c r="F172" s="19">
        <v>30.8</v>
      </c>
      <c r="G172" s="19">
        <v>0.18</v>
      </c>
      <c r="H172" s="19">
        <v>36</v>
      </c>
      <c r="I172" s="19">
        <v>1</v>
      </c>
    </row>
    <row r="173" spans="1:9" x14ac:dyDescent="0.3">
      <c r="A173" s="19">
        <v>6</v>
      </c>
      <c r="B173" s="19">
        <v>134</v>
      </c>
      <c r="C173" s="19">
        <v>70</v>
      </c>
      <c r="D173" s="19">
        <v>23</v>
      </c>
      <c r="E173" s="19">
        <v>130</v>
      </c>
      <c r="F173" s="19">
        <v>35.4</v>
      </c>
      <c r="G173" s="19">
        <v>0.54200000000000004</v>
      </c>
      <c r="H173" s="19">
        <v>29</v>
      </c>
      <c r="I173" s="19">
        <v>1</v>
      </c>
    </row>
    <row r="174" spans="1:9" x14ac:dyDescent="0.3">
      <c r="A174" s="19">
        <v>2</v>
      </c>
      <c r="B174" s="19">
        <v>87</v>
      </c>
      <c r="C174" s="19">
        <v>0</v>
      </c>
      <c r="D174" s="19">
        <v>23</v>
      </c>
      <c r="E174" s="19">
        <v>0</v>
      </c>
      <c r="F174" s="19">
        <v>28.9</v>
      </c>
      <c r="G174" s="19">
        <v>0.77300000000000002</v>
      </c>
      <c r="H174" s="19">
        <v>25</v>
      </c>
      <c r="I174" s="19">
        <v>0</v>
      </c>
    </row>
    <row r="175" spans="1:9" x14ac:dyDescent="0.3">
      <c r="A175" s="19">
        <v>1</v>
      </c>
      <c r="B175" s="19">
        <v>79</v>
      </c>
      <c r="C175" s="19">
        <v>60</v>
      </c>
      <c r="D175" s="19">
        <v>42</v>
      </c>
      <c r="E175" s="19">
        <v>48</v>
      </c>
      <c r="F175" s="19">
        <v>43.5</v>
      </c>
      <c r="G175" s="19">
        <v>0.67800000000000005</v>
      </c>
      <c r="H175" s="19">
        <v>23</v>
      </c>
      <c r="I175" s="19">
        <v>0</v>
      </c>
    </row>
    <row r="176" spans="1:9" x14ac:dyDescent="0.3">
      <c r="A176" s="19">
        <v>2</v>
      </c>
      <c r="B176" s="19">
        <v>75</v>
      </c>
      <c r="C176" s="19">
        <v>64</v>
      </c>
      <c r="D176" s="19">
        <v>24</v>
      </c>
      <c r="E176" s="19">
        <v>55</v>
      </c>
      <c r="F176" s="19">
        <v>29.7</v>
      </c>
      <c r="G176" s="19">
        <v>0.37</v>
      </c>
      <c r="H176" s="19">
        <v>33</v>
      </c>
      <c r="I176" s="19">
        <v>0</v>
      </c>
    </row>
    <row r="177" spans="1:9" x14ac:dyDescent="0.3">
      <c r="A177" s="19">
        <v>8</v>
      </c>
      <c r="B177" s="19">
        <v>179</v>
      </c>
      <c r="C177" s="19">
        <v>72</v>
      </c>
      <c r="D177" s="19">
        <v>42</v>
      </c>
      <c r="E177" s="19">
        <v>130</v>
      </c>
      <c r="F177" s="19">
        <v>32.700000000000003</v>
      </c>
      <c r="G177" s="19">
        <v>0.71899999999999997</v>
      </c>
      <c r="H177" s="19">
        <v>36</v>
      </c>
      <c r="I177" s="19">
        <v>1</v>
      </c>
    </row>
    <row r="178" spans="1:9" x14ac:dyDescent="0.3">
      <c r="A178" s="19">
        <v>6</v>
      </c>
      <c r="B178" s="19">
        <v>85</v>
      </c>
      <c r="C178" s="19">
        <v>78</v>
      </c>
      <c r="D178" s="19">
        <v>0</v>
      </c>
      <c r="E178" s="19">
        <v>0</v>
      </c>
      <c r="F178" s="19">
        <v>31.2</v>
      </c>
      <c r="G178" s="19">
        <v>0.38200000000000001</v>
      </c>
      <c r="H178" s="19">
        <v>42</v>
      </c>
      <c r="I178" s="19">
        <v>0</v>
      </c>
    </row>
    <row r="179" spans="1:9" x14ac:dyDescent="0.3">
      <c r="A179" s="19">
        <v>0</v>
      </c>
      <c r="B179" s="19">
        <v>129</v>
      </c>
      <c r="C179" s="19">
        <v>110</v>
      </c>
      <c r="D179" s="19">
        <v>46</v>
      </c>
      <c r="E179" s="19">
        <v>130</v>
      </c>
      <c r="F179" s="19">
        <v>67.099999999999994</v>
      </c>
      <c r="G179" s="19">
        <v>0.31900000000000001</v>
      </c>
      <c r="H179" s="19">
        <v>26</v>
      </c>
      <c r="I179" s="19">
        <v>1</v>
      </c>
    </row>
    <row r="180" spans="1:9" x14ac:dyDescent="0.3">
      <c r="A180" s="19">
        <v>5</v>
      </c>
      <c r="B180" s="19">
        <v>143</v>
      </c>
      <c r="C180" s="19">
        <v>78</v>
      </c>
      <c r="D180" s="19">
        <v>0</v>
      </c>
      <c r="E180" s="19">
        <v>0</v>
      </c>
      <c r="F180" s="19">
        <v>45</v>
      </c>
      <c r="G180" s="19">
        <v>0.19</v>
      </c>
      <c r="H180" s="19">
        <v>47</v>
      </c>
      <c r="I180" s="19">
        <v>0</v>
      </c>
    </row>
    <row r="181" spans="1:9" x14ac:dyDescent="0.3">
      <c r="A181" s="19">
        <v>5</v>
      </c>
      <c r="B181" s="19">
        <v>130</v>
      </c>
      <c r="C181" s="19">
        <v>82</v>
      </c>
      <c r="D181" s="19">
        <v>0</v>
      </c>
      <c r="E181" s="19">
        <v>0</v>
      </c>
      <c r="F181" s="19">
        <v>39.1</v>
      </c>
      <c r="G181" s="19">
        <v>0.95599999999999996</v>
      </c>
      <c r="H181" s="19">
        <v>37</v>
      </c>
      <c r="I181" s="19">
        <v>1</v>
      </c>
    </row>
    <row r="182" spans="1:9" x14ac:dyDescent="0.3">
      <c r="A182" s="19">
        <v>6</v>
      </c>
      <c r="B182" s="19">
        <v>87</v>
      </c>
      <c r="C182" s="19">
        <v>80</v>
      </c>
      <c r="D182" s="19">
        <v>0</v>
      </c>
      <c r="E182" s="19">
        <v>0</v>
      </c>
      <c r="F182" s="19">
        <v>23.2</v>
      </c>
      <c r="G182" s="19">
        <v>8.4000000000000005E-2</v>
      </c>
      <c r="H182" s="19">
        <v>32</v>
      </c>
      <c r="I182" s="19">
        <v>0</v>
      </c>
    </row>
    <row r="183" spans="1:9" x14ac:dyDescent="0.3">
      <c r="A183" s="19">
        <v>0</v>
      </c>
      <c r="B183" s="19">
        <v>119</v>
      </c>
      <c r="C183" s="19">
        <v>64</v>
      </c>
      <c r="D183" s="19">
        <v>18</v>
      </c>
      <c r="E183" s="19">
        <v>92</v>
      </c>
      <c r="F183" s="19">
        <v>34.9</v>
      </c>
      <c r="G183" s="19">
        <v>0.72499999999999998</v>
      </c>
      <c r="H183" s="19">
        <v>23</v>
      </c>
      <c r="I183" s="19">
        <v>0</v>
      </c>
    </row>
    <row r="184" spans="1:9" x14ac:dyDescent="0.3">
      <c r="A184" s="19">
        <v>1</v>
      </c>
      <c r="B184" s="19">
        <v>0</v>
      </c>
      <c r="C184" s="19">
        <v>74</v>
      </c>
      <c r="D184" s="19">
        <v>20</v>
      </c>
      <c r="E184" s="19">
        <v>23</v>
      </c>
      <c r="F184" s="19">
        <v>27.7</v>
      </c>
      <c r="G184" s="19">
        <v>0.29899999999999999</v>
      </c>
      <c r="H184" s="19">
        <v>21</v>
      </c>
      <c r="I184" s="19">
        <v>0</v>
      </c>
    </row>
    <row r="185" spans="1:9" x14ac:dyDescent="0.3">
      <c r="A185" s="19">
        <v>5</v>
      </c>
      <c r="B185" s="19">
        <v>73</v>
      </c>
      <c r="C185" s="19">
        <v>60</v>
      </c>
      <c r="D185" s="19">
        <v>0</v>
      </c>
      <c r="E185" s="19">
        <v>0</v>
      </c>
      <c r="F185" s="19">
        <v>26.8</v>
      </c>
      <c r="G185" s="19">
        <v>0.26800000000000002</v>
      </c>
      <c r="H185" s="19">
        <v>27</v>
      </c>
      <c r="I185" s="19">
        <v>0</v>
      </c>
    </row>
    <row r="186" spans="1:9" x14ac:dyDescent="0.3">
      <c r="A186" s="19">
        <v>4</v>
      </c>
      <c r="B186" s="19">
        <v>141</v>
      </c>
      <c r="C186" s="19">
        <v>74</v>
      </c>
      <c r="D186" s="19">
        <v>0</v>
      </c>
      <c r="E186" s="19">
        <v>0</v>
      </c>
      <c r="F186" s="19">
        <v>27.6</v>
      </c>
      <c r="G186" s="19">
        <v>0.24399999999999999</v>
      </c>
      <c r="H186" s="19">
        <v>40</v>
      </c>
      <c r="I186" s="19">
        <v>0</v>
      </c>
    </row>
    <row r="187" spans="1:9" x14ac:dyDescent="0.3">
      <c r="A187" s="19">
        <v>7</v>
      </c>
      <c r="B187" s="19">
        <v>194</v>
      </c>
      <c r="C187" s="19">
        <v>68</v>
      </c>
      <c r="D187" s="19">
        <v>28</v>
      </c>
      <c r="E187" s="19">
        <v>0</v>
      </c>
      <c r="F187" s="19">
        <v>35.9</v>
      </c>
      <c r="G187" s="19">
        <v>0.745</v>
      </c>
      <c r="H187" s="19">
        <v>41</v>
      </c>
      <c r="I187" s="19">
        <v>1</v>
      </c>
    </row>
    <row r="188" spans="1:9" x14ac:dyDescent="0.3">
      <c r="A188" s="19">
        <v>8</v>
      </c>
      <c r="B188" s="19">
        <v>181</v>
      </c>
      <c r="C188" s="19">
        <v>68</v>
      </c>
      <c r="D188" s="19">
        <v>36</v>
      </c>
      <c r="E188" s="19">
        <v>495</v>
      </c>
      <c r="F188" s="19">
        <v>30.1</v>
      </c>
      <c r="G188" s="19">
        <v>0.61499999999999999</v>
      </c>
      <c r="H188" s="19">
        <v>60</v>
      </c>
      <c r="I188" s="19">
        <v>1</v>
      </c>
    </row>
    <row r="189" spans="1:9" x14ac:dyDescent="0.3">
      <c r="A189" s="19">
        <v>1</v>
      </c>
      <c r="B189" s="19">
        <v>128</v>
      </c>
      <c r="C189" s="19">
        <v>98</v>
      </c>
      <c r="D189" s="19">
        <v>41</v>
      </c>
      <c r="E189" s="19">
        <v>58</v>
      </c>
      <c r="F189" s="19">
        <v>32</v>
      </c>
      <c r="G189" s="19">
        <v>1.321</v>
      </c>
      <c r="H189" s="19">
        <v>33</v>
      </c>
      <c r="I189" s="19">
        <v>1</v>
      </c>
    </row>
    <row r="190" spans="1:9" x14ac:dyDescent="0.3">
      <c r="A190" s="19">
        <v>8</v>
      </c>
      <c r="B190" s="19">
        <v>109</v>
      </c>
      <c r="C190" s="19">
        <v>76</v>
      </c>
      <c r="D190" s="19">
        <v>39</v>
      </c>
      <c r="E190" s="19">
        <v>114</v>
      </c>
      <c r="F190" s="19">
        <v>27.9</v>
      </c>
      <c r="G190" s="19">
        <v>0.64</v>
      </c>
      <c r="H190" s="19">
        <v>31</v>
      </c>
      <c r="I190" s="19">
        <v>1</v>
      </c>
    </row>
    <row r="191" spans="1:9" x14ac:dyDescent="0.3">
      <c r="A191" s="19">
        <v>5</v>
      </c>
      <c r="B191" s="19">
        <v>139</v>
      </c>
      <c r="C191" s="19">
        <v>80</v>
      </c>
      <c r="D191" s="19">
        <v>35</v>
      </c>
      <c r="E191" s="19">
        <v>160</v>
      </c>
      <c r="F191" s="19">
        <v>31.6</v>
      </c>
      <c r="G191" s="19">
        <v>0.36099999999999999</v>
      </c>
      <c r="H191" s="19">
        <v>25</v>
      </c>
      <c r="I191" s="19">
        <v>1</v>
      </c>
    </row>
    <row r="192" spans="1:9" x14ac:dyDescent="0.3">
      <c r="A192" s="19">
        <v>3</v>
      </c>
      <c r="B192" s="19">
        <v>111</v>
      </c>
      <c r="C192" s="19">
        <v>62</v>
      </c>
      <c r="D192" s="19">
        <v>0</v>
      </c>
      <c r="E192" s="19">
        <v>0</v>
      </c>
      <c r="F192" s="19">
        <v>22.6</v>
      </c>
      <c r="G192" s="19">
        <v>0.14199999999999999</v>
      </c>
      <c r="H192" s="19">
        <v>21</v>
      </c>
      <c r="I192" s="19">
        <v>0</v>
      </c>
    </row>
    <row r="193" spans="1:9" x14ac:dyDescent="0.3">
      <c r="A193" s="19">
        <v>9</v>
      </c>
      <c r="B193" s="19">
        <v>123</v>
      </c>
      <c r="C193" s="19">
        <v>70</v>
      </c>
      <c r="D193" s="19">
        <v>44</v>
      </c>
      <c r="E193" s="19">
        <v>94</v>
      </c>
      <c r="F193" s="19">
        <v>33.1</v>
      </c>
      <c r="G193" s="19">
        <v>0.374</v>
      </c>
      <c r="H193" s="19">
        <v>40</v>
      </c>
      <c r="I193" s="19">
        <v>0</v>
      </c>
    </row>
    <row r="194" spans="1:9" x14ac:dyDescent="0.3">
      <c r="A194" s="19">
        <v>7</v>
      </c>
      <c r="B194" s="19">
        <v>159</v>
      </c>
      <c r="C194" s="19">
        <v>66</v>
      </c>
      <c r="D194" s="19">
        <v>0</v>
      </c>
      <c r="E194" s="19">
        <v>0</v>
      </c>
      <c r="F194" s="19">
        <v>30.4</v>
      </c>
      <c r="G194" s="19">
        <v>0.38300000000000001</v>
      </c>
      <c r="H194" s="19">
        <v>36</v>
      </c>
      <c r="I194" s="19">
        <v>1</v>
      </c>
    </row>
    <row r="195" spans="1:9" x14ac:dyDescent="0.3">
      <c r="A195" s="19">
        <v>11</v>
      </c>
      <c r="B195" s="19">
        <v>135</v>
      </c>
      <c r="C195" s="19">
        <v>0</v>
      </c>
      <c r="D195" s="19">
        <v>0</v>
      </c>
      <c r="E195" s="19">
        <v>0</v>
      </c>
      <c r="F195" s="19">
        <v>52.3</v>
      </c>
      <c r="G195" s="19">
        <v>0.57799999999999996</v>
      </c>
      <c r="H195" s="19">
        <v>40</v>
      </c>
      <c r="I195" s="19">
        <v>1</v>
      </c>
    </row>
    <row r="196" spans="1:9" x14ac:dyDescent="0.3">
      <c r="A196" s="19">
        <v>8</v>
      </c>
      <c r="B196" s="19">
        <v>85</v>
      </c>
      <c r="C196" s="19">
        <v>55</v>
      </c>
      <c r="D196" s="19">
        <v>20</v>
      </c>
      <c r="E196" s="19">
        <v>0</v>
      </c>
      <c r="F196" s="19">
        <v>24.4</v>
      </c>
      <c r="G196" s="19">
        <v>0.13600000000000001</v>
      </c>
      <c r="H196" s="19">
        <v>42</v>
      </c>
      <c r="I196" s="19">
        <v>0</v>
      </c>
    </row>
    <row r="197" spans="1:9" x14ac:dyDescent="0.3">
      <c r="A197" s="19">
        <v>5</v>
      </c>
      <c r="B197" s="19">
        <v>158</v>
      </c>
      <c r="C197" s="19">
        <v>84</v>
      </c>
      <c r="D197" s="19">
        <v>41</v>
      </c>
      <c r="E197" s="19">
        <v>210</v>
      </c>
      <c r="F197" s="19">
        <v>39.4</v>
      </c>
      <c r="G197" s="19">
        <v>0.39500000000000002</v>
      </c>
      <c r="H197" s="19">
        <v>29</v>
      </c>
      <c r="I197" s="19">
        <v>1</v>
      </c>
    </row>
    <row r="198" spans="1:9" x14ac:dyDescent="0.3">
      <c r="A198" s="19">
        <v>1</v>
      </c>
      <c r="B198" s="19">
        <v>105</v>
      </c>
      <c r="C198" s="19">
        <v>58</v>
      </c>
      <c r="D198" s="19">
        <v>0</v>
      </c>
      <c r="E198" s="19">
        <v>0</v>
      </c>
      <c r="F198" s="19">
        <v>24.3</v>
      </c>
      <c r="G198" s="19">
        <v>0.187</v>
      </c>
      <c r="H198" s="19">
        <v>21</v>
      </c>
      <c r="I198" s="19">
        <v>0</v>
      </c>
    </row>
    <row r="199" spans="1:9" x14ac:dyDescent="0.3">
      <c r="A199" s="19">
        <v>3</v>
      </c>
      <c r="B199" s="19">
        <v>107</v>
      </c>
      <c r="C199" s="19">
        <v>62</v>
      </c>
      <c r="D199" s="19">
        <v>13</v>
      </c>
      <c r="E199" s="19">
        <v>48</v>
      </c>
      <c r="F199" s="19">
        <v>22.9</v>
      </c>
      <c r="G199" s="19">
        <v>0.67800000000000005</v>
      </c>
      <c r="H199" s="19">
        <v>23</v>
      </c>
      <c r="I199" s="19">
        <v>1</v>
      </c>
    </row>
    <row r="200" spans="1:9" x14ac:dyDescent="0.3">
      <c r="A200" s="19">
        <v>4</v>
      </c>
      <c r="B200" s="19">
        <v>109</v>
      </c>
      <c r="C200" s="19">
        <v>64</v>
      </c>
      <c r="D200" s="19">
        <v>44</v>
      </c>
      <c r="E200" s="19">
        <v>99</v>
      </c>
      <c r="F200" s="19">
        <v>34.799999999999997</v>
      </c>
      <c r="G200" s="19">
        <v>0.90500000000000003</v>
      </c>
      <c r="H200" s="19">
        <v>26</v>
      </c>
      <c r="I200" s="19">
        <v>1</v>
      </c>
    </row>
    <row r="201" spans="1:9" x14ac:dyDescent="0.3">
      <c r="A201" s="19">
        <v>4</v>
      </c>
      <c r="B201" s="19">
        <v>148</v>
      </c>
      <c r="C201" s="19">
        <v>60</v>
      </c>
      <c r="D201" s="19">
        <v>27</v>
      </c>
      <c r="E201" s="19">
        <v>318</v>
      </c>
      <c r="F201" s="19">
        <v>30.9</v>
      </c>
      <c r="G201" s="19">
        <v>0.15</v>
      </c>
      <c r="H201" s="19">
        <v>29</v>
      </c>
      <c r="I201" s="19">
        <v>1</v>
      </c>
    </row>
    <row r="202" spans="1:9" x14ac:dyDescent="0.3">
      <c r="A202" s="19">
        <v>0</v>
      </c>
      <c r="B202" s="19">
        <v>113</v>
      </c>
      <c r="C202" s="19">
        <v>80</v>
      </c>
      <c r="D202" s="19">
        <v>16</v>
      </c>
      <c r="E202" s="19">
        <v>0</v>
      </c>
      <c r="F202" s="19">
        <v>31</v>
      </c>
      <c r="G202" s="19">
        <v>0.874</v>
      </c>
      <c r="H202" s="19">
        <v>21</v>
      </c>
      <c r="I202" s="19">
        <v>0</v>
      </c>
    </row>
    <row r="203" spans="1:9" x14ac:dyDescent="0.3">
      <c r="A203" s="19">
        <v>1</v>
      </c>
      <c r="B203" s="19">
        <v>138</v>
      </c>
      <c r="C203" s="19">
        <v>82</v>
      </c>
      <c r="D203" s="19">
        <v>0</v>
      </c>
      <c r="E203" s="19">
        <v>0</v>
      </c>
      <c r="F203" s="19">
        <v>40.1</v>
      </c>
      <c r="G203" s="19">
        <v>0.23599999999999999</v>
      </c>
      <c r="H203" s="19">
        <v>28</v>
      </c>
      <c r="I203" s="19">
        <v>0</v>
      </c>
    </row>
    <row r="204" spans="1:9" x14ac:dyDescent="0.3">
      <c r="A204" s="19">
        <v>0</v>
      </c>
      <c r="B204" s="19">
        <v>108</v>
      </c>
      <c r="C204" s="19">
        <v>68</v>
      </c>
      <c r="D204" s="19">
        <v>20</v>
      </c>
      <c r="E204" s="19">
        <v>0</v>
      </c>
      <c r="F204" s="19">
        <v>27.3</v>
      </c>
      <c r="G204" s="19">
        <v>0.78700000000000003</v>
      </c>
      <c r="H204" s="19">
        <v>32</v>
      </c>
      <c r="I204" s="19">
        <v>0</v>
      </c>
    </row>
    <row r="205" spans="1:9" x14ac:dyDescent="0.3">
      <c r="A205" s="19">
        <v>2</v>
      </c>
      <c r="B205" s="19">
        <v>99</v>
      </c>
      <c r="C205" s="19">
        <v>70</v>
      </c>
      <c r="D205" s="19">
        <v>16</v>
      </c>
      <c r="E205" s="19">
        <v>44</v>
      </c>
      <c r="F205" s="19">
        <v>20.399999999999999</v>
      </c>
      <c r="G205" s="19">
        <v>0.23499999999999999</v>
      </c>
      <c r="H205" s="19">
        <v>27</v>
      </c>
      <c r="I205" s="19">
        <v>0</v>
      </c>
    </row>
    <row r="206" spans="1:9" x14ac:dyDescent="0.3">
      <c r="A206" s="19">
        <v>6</v>
      </c>
      <c r="B206" s="19">
        <v>103</v>
      </c>
      <c r="C206" s="19">
        <v>72</v>
      </c>
      <c r="D206" s="19">
        <v>32</v>
      </c>
      <c r="E206" s="19">
        <v>190</v>
      </c>
      <c r="F206" s="19">
        <v>37.700000000000003</v>
      </c>
      <c r="G206" s="19">
        <v>0.32400000000000001</v>
      </c>
      <c r="H206" s="19">
        <v>55</v>
      </c>
      <c r="I206" s="19">
        <v>0</v>
      </c>
    </row>
    <row r="207" spans="1:9" x14ac:dyDescent="0.3">
      <c r="A207" s="19">
        <v>5</v>
      </c>
      <c r="B207" s="19">
        <v>111</v>
      </c>
      <c r="C207" s="19">
        <v>72</v>
      </c>
      <c r="D207" s="19">
        <v>28</v>
      </c>
      <c r="E207" s="19">
        <v>0</v>
      </c>
      <c r="F207" s="19">
        <v>23.9</v>
      </c>
      <c r="G207" s="19">
        <v>0.40699999999999997</v>
      </c>
      <c r="H207" s="19">
        <v>27</v>
      </c>
      <c r="I207" s="19">
        <v>0</v>
      </c>
    </row>
    <row r="208" spans="1:9" x14ac:dyDescent="0.3">
      <c r="A208" s="19">
        <v>8</v>
      </c>
      <c r="B208" s="19">
        <v>196</v>
      </c>
      <c r="C208" s="19">
        <v>76</v>
      </c>
      <c r="D208" s="19">
        <v>29</v>
      </c>
      <c r="E208" s="19">
        <v>280</v>
      </c>
      <c r="F208" s="19">
        <v>37.5</v>
      </c>
      <c r="G208" s="19">
        <v>0.60499999999999998</v>
      </c>
      <c r="H208" s="19">
        <v>57</v>
      </c>
      <c r="I208" s="19">
        <v>1</v>
      </c>
    </row>
    <row r="209" spans="1:9" x14ac:dyDescent="0.3">
      <c r="A209" s="19">
        <v>5</v>
      </c>
      <c r="B209" s="19">
        <v>162</v>
      </c>
      <c r="C209" s="19">
        <v>104</v>
      </c>
      <c r="D209" s="19">
        <v>0</v>
      </c>
      <c r="E209" s="19">
        <v>0</v>
      </c>
      <c r="F209" s="19">
        <v>37.700000000000003</v>
      </c>
      <c r="G209" s="19">
        <v>0.151</v>
      </c>
      <c r="H209" s="19">
        <v>52</v>
      </c>
      <c r="I209" s="19">
        <v>1</v>
      </c>
    </row>
    <row r="210" spans="1:9" x14ac:dyDescent="0.3">
      <c r="A210" s="19">
        <v>1</v>
      </c>
      <c r="B210" s="19">
        <v>96</v>
      </c>
      <c r="C210" s="19">
        <v>64</v>
      </c>
      <c r="D210" s="19">
        <v>27</v>
      </c>
      <c r="E210" s="19">
        <v>87</v>
      </c>
      <c r="F210" s="19">
        <v>33.200000000000003</v>
      </c>
      <c r="G210" s="19">
        <v>0.28899999999999998</v>
      </c>
      <c r="H210" s="19">
        <v>21</v>
      </c>
      <c r="I210" s="19">
        <v>0</v>
      </c>
    </row>
    <row r="211" spans="1:9" x14ac:dyDescent="0.3">
      <c r="A211" s="19">
        <v>7</v>
      </c>
      <c r="B211" s="19">
        <v>184</v>
      </c>
      <c r="C211" s="19">
        <v>84</v>
      </c>
      <c r="D211" s="19">
        <v>33</v>
      </c>
      <c r="E211" s="19">
        <v>0</v>
      </c>
      <c r="F211" s="19">
        <v>35.5</v>
      </c>
      <c r="G211" s="19">
        <v>0.35499999999999998</v>
      </c>
      <c r="H211" s="19">
        <v>41</v>
      </c>
      <c r="I211" s="19">
        <v>1</v>
      </c>
    </row>
    <row r="212" spans="1:9" x14ac:dyDescent="0.3">
      <c r="A212" s="19">
        <v>2</v>
      </c>
      <c r="B212" s="19">
        <v>81</v>
      </c>
      <c r="C212" s="19">
        <v>60</v>
      </c>
      <c r="D212" s="19">
        <v>22</v>
      </c>
      <c r="E212" s="19">
        <v>0</v>
      </c>
      <c r="F212" s="19">
        <v>27.7</v>
      </c>
      <c r="G212" s="19">
        <v>0.28999999999999998</v>
      </c>
      <c r="H212" s="19">
        <v>25</v>
      </c>
      <c r="I212" s="19">
        <v>0</v>
      </c>
    </row>
    <row r="213" spans="1:9" x14ac:dyDescent="0.3">
      <c r="A213" s="19">
        <v>0</v>
      </c>
      <c r="B213" s="19">
        <v>147</v>
      </c>
      <c r="C213" s="19">
        <v>85</v>
      </c>
      <c r="D213" s="19">
        <v>54</v>
      </c>
      <c r="E213" s="19">
        <v>0</v>
      </c>
      <c r="F213" s="19">
        <v>42.8</v>
      </c>
      <c r="G213" s="19">
        <v>0.375</v>
      </c>
      <c r="H213" s="19">
        <v>24</v>
      </c>
      <c r="I213" s="19">
        <v>0</v>
      </c>
    </row>
    <row r="214" spans="1:9" x14ac:dyDescent="0.3">
      <c r="A214" s="19">
        <v>7</v>
      </c>
      <c r="B214" s="19">
        <v>179</v>
      </c>
      <c r="C214" s="19">
        <v>95</v>
      </c>
      <c r="D214" s="19">
        <v>31</v>
      </c>
      <c r="E214" s="19">
        <v>0</v>
      </c>
      <c r="F214" s="19">
        <v>34.200000000000003</v>
      </c>
      <c r="G214" s="19">
        <v>0.16400000000000001</v>
      </c>
      <c r="H214" s="19">
        <v>60</v>
      </c>
      <c r="I214" s="19">
        <v>0</v>
      </c>
    </row>
    <row r="215" spans="1:9" x14ac:dyDescent="0.3">
      <c r="A215" s="19">
        <v>0</v>
      </c>
      <c r="B215" s="19">
        <v>140</v>
      </c>
      <c r="C215" s="19">
        <v>65</v>
      </c>
      <c r="D215" s="19">
        <v>26</v>
      </c>
      <c r="E215" s="19">
        <v>130</v>
      </c>
      <c r="F215" s="19">
        <v>42.6</v>
      </c>
      <c r="G215" s="19">
        <v>0.43099999999999999</v>
      </c>
      <c r="H215" s="19">
        <v>24</v>
      </c>
      <c r="I215" s="19">
        <v>1</v>
      </c>
    </row>
    <row r="216" spans="1:9" x14ac:dyDescent="0.3">
      <c r="A216" s="19">
        <v>9</v>
      </c>
      <c r="B216" s="19">
        <v>112</v>
      </c>
      <c r="C216" s="19">
        <v>82</v>
      </c>
      <c r="D216" s="19">
        <v>32</v>
      </c>
      <c r="E216" s="19">
        <v>175</v>
      </c>
      <c r="F216" s="19">
        <v>34.200000000000003</v>
      </c>
      <c r="G216" s="19">
        <v>0.26</v>
      </c>
      <c r="H216" s="19">
        <v>36</v>
      </c>
      <c r="I216" s="19">
        <v>1</v>
      </c>
    </row>
    <row r="217" spans="1:9" x14ac:dyDescent="0.3">
      <c r="A217" s="19">
        <v>12</v>
      </c>
      <c r="B217" s="19">
        <v>151</v>
      </c>
      <c r="C217" s="19">
        <v>70</v>
      </c>
      <c r="D217" s="19">
        <v>40</v>
      </c>
      <c r="E217" s="19">
        <v>271</v>
      </c>
      <c r="F217" s="19">
        <v>41.8</v>
      </c>
      <c r="G217" s="19">
        <v>0.74199999999999999</v>
      </c>
      <c r="H217" s="19">
        <v>38</v>
      </c>
      <c r="I217" s="19">
        <v>1</v>
      </c>
    </row>
    <row r="218" spans="1:9" x14ac:dyDescent="0.3">
      <c r="A218" s="19">
        <v>5</v>
      </c>
      <c r="B218" s="19">
        <v>109</v>
      </c>
      <c r="C218" s="19">
        <v>62</v>
      </c>
      <c r="D218" s="19">
        <v>41</v>
      </c>
      <c r="E218" s="19">
        <v>129</v>
      </c>
      <c r="F218" s="19">
        <v>35.799999999999997</v>
      </c>
      <c r="G218" s="19">
        <v>0.51400000000000001</v>
      </c>
      <c r="H218" s="19">
        <v>25</v>
      </c>
      <c r="I218" s="19">
        <v>1</v>
      </c>
    </row>
    <row r="219" spans="1:9" x14ac:dyDescent="0.3">
      <c r="A219" s="19">
        <v>6</v>
      </c>
      <c r="B219" s="19">
        <v>125</v>
      </c>
      <c r="C219" s="19">
        <v>68</v>
      </c>
      <c r="D219" s="19">
        <v>30</v>
      </c>
      <c r="E219" s="19">
        <v>120</v>
      </c>
      <c r="F219" s="19">
        <v>30</v>
      </c>
      <c r="G219" s="19">
        <v>0.46400000000000002</v>
      </c>
      <c r="H219" s="19">
        <v>32</v>
      </c>
      <c r="I219" s="19">
        <v>0</v>
      </c>
    </row>
    <row r="220" spans="1:9" x14ac:dyDescent="0.3">
      <c r="A220" s="19">
        <v>5</v>
      </c>
      <c r="B220" s="19">
        <v>85</v>
      </c>
      <c r="C220" s="19">
        <v>74</v>
      </c>
      <c r="D220" s="19">
        <v>22</v>
      </c>
      <c r="E220" s="19">
        <v>0</v>
      </c>
      <c r="F220" s="19">
        <v>29</v>
      </c>
      <c r="G220" s="19">
        <v>1.224</v>
      </c>
      <c r="H220" s="19">
        <v>32</v>
      </c>
      <c r="I220" s="19">
        <v>1</v>
      </c>
    </row>
    <row r="221" spans="1:9" x14ac:dyDescent="0.3">
      <c r="A221" s="19">
        <v>5</v>
      </c>
      <c r="B221" s="19">
        <v>112</v>
      </c>
      <c r="C221" s="19">
        <v>66</v>
      </c>
      <c r="D221" s="19">
        <v>0</v>
      </c>
      <c r="E221" s="19">
        <v>0</v>
      </c>
      <c r="F221" s="19">
        <v>37.799999999999997</v>
      </c>
      <c r="G221" s="19">
        <v>0.26100000000000001</v>
      </c>
      <c r="H221" s="19">
        <v>41</v>
      </c>
      <c r="I221" s="19">
        <v>1</v>
      </c>
    </row>
    <row r="222" spans="1:9" x14ac:dyDescent="0.3">
      <c r="A222" s="19">
        <v>0</v>
      </c>
      <c r="B222" s="19">
        <v>177</v>
      </c>
      <c r="C222" s="19">
        <v>60</v>
      </c>
      <c r="D222" s="19">
        <v>29</v>
      </c>
      <c r="E222" s="19">
        <v>478</v>
      </c>
      <c r="F222" s="19">
        <v>34.6</v>
      </c>
      <c r="G222" s="19">
        <v>1.0720000000000001</v>
      </c>
      <c r="H222" s="19">
        <v>21</v>
      </c>
      <c r="I222" s="19">
        <v>1</v>
      </c>
    </row>
    <row r="223" spans="1:9" x14ac:dyDescent="0.3">
      <c r="A223" s="19">
        <v>2</v>
      </c>
      <c r="B223" s="19">
        <v>158</v>
      </c>
      <c r="C223" s="19">
        <v>90</v>
      </c>
      <c r="D223" s="19">
        <v>0</v>
      </c>
      <c r="E223" s="19">
        <v>0</v>
      </c>
      <c r="F223" s="19">
        <v>31.6</v>
      </c>
      <c r="G223" s="19">
        <v>0.80500000000000005</v>
      </c>
      <c r="H223" s="19">
        <v>66</v>
      </c>
      <c r="I223" s="19">
        <v>1</v>
      </c>
    </row>
    <row r="224" spans="1:9" x14ac:dyDescent="0.3">
      <c r="A224" s="19">
        <v>7</v>
      </c>
      <c r="B224" s="19">
        <v>119</v>
      </c>
      <c r="C224" s="19">
        <v>0</v>
      </c>
      <c r="D224" s="19">
        <v>0</v>
      </c>
      <c r="E224" s="19">
        <v>0</v>
      </c>
      <c r="F224" s="19">
        <v>25.2</v>
      </c>
      <c r="G224" s="19">
        <v>0.20899999999999999</v>
      </c>
      <c r="H224" s="19">
        <v>37</v>
      </c>
      <c r="I224" s="19">
        <v>0</v>
      </c>
    </row>
    <row r="225" spans="1:9" x14ac:dyDescent="0.3">
      <c r="A225" s="19">
        <v>7</v>
      </c>
      <c r="B225" s="19">
        <v>142</v>
      </c>
      <c r="C225" s="19">
        <v>60</v>
      </c>
      <c r="D225" s="19">
        <v>33</v>
      </c>
      <c r="E225" s="19">
        <v>190</v>
      </c>
      <c r="F225" s="19">
        <v>28.8</v>
      </c>
      <c r="G225" s="19">
        <v>0.68700000000000006</v>
      </c>
      <c r="H225" s="19">
        <v>61</v>
      </c>
      <c r="I225" s="19">
        <v>0</v>
      </c>
    </row>
    <row r="226" spans="1:9" x14ac:dyDescent="0.3">
      <c r="A226" s="19">
        <v>1</v>
      </c>
      <c r="B226" s="19">
        <v>100</v>
      </c>
      <c r="C226" s="19">
        <v>66</v>
      </c>
      <c r="D226" s="19">
        <v>15</v>
      </c>
      <c r="E226" s="19">
        <v>56</v>
      </c>
      <c r="F226" s="19">
        <v>23.6</v>
      </c>
      <c r="G226" s="19">
        <v>0.66600000000000004</v>
      </c>
      <c r="H226" s="19">
        <v>26</v>
      </c>
      <c r="I226" s="19">
        <v>0</v>
      </c>
    </row>
    <row r="227" spans="1:9" x14ac:dyDescent="0.3">
      <c r="A227" s="19">
        <v>1</v>
      </c>
      <c r="B227" s="19">
        <v>87</v>
      </c>
      <c r="C227" s="19">
        <v>78</v>
      </c>
      <c r="D227" s="19">
        <v>27</v>
      </c>
      <c r="E227" s="19">
        <v>32</v>
      </c>
      <c r="F227" s="19">
        <v>34.6</v>
      </c>
      <c r="G227" s="19">
        <v>0.10100000000000001</v>
      </c>
      <c r="H227" s="19">
        <v>22</v>
      </c>
      <c r="I227" s="19">
        <v>0</v>
      </c>
    </row>
    <row r="228" spans="1:9" x14ac:dyDescent="0.3">
      <c r="A228" s="19">
        <v>0</v>
      </c>
      <c r="B228" s="19">
        <v>101</v>
      </c>
      <c r="C228" s="19">
        <v>76</v>
      </c>
      <c r="D228" s="19">
        <v>0</v>
      </c>
      <c r="E228" s="19">
        <v>0</v>
      </c>
      <c r="F228" s="19">
        <v>35.700000000000003</v>
      </c>
      <c r="G228" s="19">
        <v>0.19800000000000001</v>
      </c>
      <c r="H228" s="19">
        <v>26</v>
      </c>
      <c r="I228" s="19">
        <v>0</v>
      </c>
    </row>
    <row r="229" spans="1:9" x14ac:dyDescent="0.3">
      <c r="A229" s="19">
        <v>3</v>
      </c>
      <c r="B229" s="19">
        <v>162</v>
      </c>
      <c r="C229" s="19">
        <v>52</v>
      </c>
      <c r="D229" s="19">
        <v>38</v>
      </c>
      <c r="E229" s="19">
        <v>0</v>
      </c>
      <c r="F229" s="19">
        <v>37.200000000000003</v>
      </c>
      <c r="G229" s="19">
        <v>0.65200000000000002</v>
      </c>
      <c r="H229" s="19">
        <v>24</v>
      </c>
      <c r="I229" s="19">
        <v>1</v>
      </c>
    </row>
    <row r="230" spans="1:9" x14ac:dyDescent="0.3">
      <c r="A230" s="19">
        <v>4</v>
      </c>
      <c r="B230" s="19">
        <v>197</v>
      </c>
      <c r="C230" s="19">
        <v>70</v>
      </c>
      <c r="D230" s="19">
        <v>39</v>
      </c>
      <c r="E230" s="19">
        <v>744</v>
      </c>
      <c r="F230" s="19">
        <v>36.700000000000003</v>
      </c>
      <c r="G230" s="19">
        <v>2.3290000000000002</v>
      </c>
      <c r="H230" s="19">
        <v>31</v>
      </c>
      <c r="I230" s="19">
        <v>0</v>
      </c>
    </row>
    <row r="231" spans="1:9" x14ac:dyDescent="0.3">
      <c r="A231" s="19">
        <v>0</v>
      </c>
      <c r="B231" s="19">
        <v>117</v>
      </c>
      <c r="C231" s="19">
        <v>80</v>
      </c>
      <c r="D231" s="19">
        <v>31</v>
      </c>
      <c r="E231" s="19">
        <v>53</v>
      </c>
      <c r="F231" s="19">
        <v>45.2</v>
      </c>
      <c r="G231" s="19">
        <v>8.8999999999999996E-2</v>
      </c>
      <c r="H231" s="19">
        <v>24</v>
      </c>
      <c r="I231" s="19">
        <v>0</v>
      </c>
    </row>
    <row r="232" spans="1:9" x14ac:dyDescent="0.3">
      <c r="A232" s="19">
        <v>4</v>
      </c>
      <c r="B232" s="19">
        <v>142</v>
      </c>
      <c r="C232" s="19">
        <v>86</v>
      </c>
      <c r="D232" s="19">
        <v>0</v>
      </c>
      <c r="E232" s="19">
        <v>0</v>
      </c>
      <c r="F232" s="19">
        <v>44</v>
      </c>
      <c r="G232" s="19">
        <v>0.64500000000000002</v>
      </c>
      <c r="H232" s="19">
        <v>22</v>
      </c>
      <c r="I232" s="19">
        <v>1</v>
      </c>
    </row>
    <row r="233" spans="1:9" x14ac:dyDescent="0.3">
      <c r="A233" s="19">
        <v>6</v>
      </c>
      <c r="B233" s="19">
        <v>134</v>
      </c>
      <c r="C233" s="19">
        <v>80</v>
      </c>
      <c r="D233" s="19">
        <v>37</v>
      </c>
      <c r="E233" s="19">
        <v>370</v>
      </c>
      <c r="F233" s="19">
        <v>46.2</v>
      </c>
      <c r="G233" s="19">
        <v>0.23799999999999999</v>
      </c>
      <c r="H233" s="19">
        <v>46</v>
      </c>
      <c r="I233" s="19">
        <v>1</v>
      </c>
    </row>
    <row r="234" spans="1:9" x14ac:dyDescent="0.3">
      <c r="A234" s="19">
        <v>1</v>
      </c>
      <c r="B234" s="19">
        <v>79</v>
      </c>
      <c r="C234" s="19">
        <v>80</v>
      </c>
      <c r="D234" s="19">
        <v>25</v>
      </c>
      <c r="E234" s="19">
        <v>37</v>
      </c>
      <c r="F234" s="19">
        <v>25.4</v>
      </c>
      <c r="G234" s="19">
        <v>0.58299999999999996</v>
      </c>
      <c r="H234" s="19">
        <v>22</v>
      </c>
      <c r="I234" s="19">
        <v>0</v>
      </c>
    </row>
    <row r="235" spans="1:9" x14ac:dyDescent="0.3">
      <c r="A235" s="19">
        <v>4</v>
      </c>
      <c r="B235" s="19">
        <v>122</v>
      </c>
      <c r="C235" s="19">
        <v>68</v>
      </c>
      <c r="D235" s="19">
        <v>0</v>
      </c>
      <c r="E235" s="19">
        <v>0</v>
      </c>
      <c r="F235" s="19">
        <v>35</v>
      </c>
      <c r="G235" s="19">
        <v>0.39400000000000002</v>
      </c>
      <c r="H235" s="19">
        <v>29</v>
      </c>
      <c r="I235" s="19">
        <v>0</v>
      </c>
    </row>
    <row r="236" spans="1:9" x14ac:dyDescent="0.3">
      <c r="A236" s="19">
        <v>3</v>
      </c>
      <c r="B236" s="19">
        <v>74</v>
      </c>
      <c r="C236" s="19">
        <v>68</v>
      </c>
      <c r="D236" s="19">
        <v>28</v>
      </c>
      <c r="E236" s="19">
        <v>45</v>
      </c>
      <c r="F236" s="19">
        <v>29.7</v>
      </c>
      <c r="G236" s="19">
        <v>0.29299999999999998</v>
      </c>
      <c r="H236" s="19">
        <v>23</v>
      </c>
      <c r="I236" s="19">
        <v>0</v>
      </c>
    </row>
    <row r="237" spans="1:9" x14ac:dyDescent="0.3">
      <c r="A237" s="19">
        <v>4</v>
      </c>
      <c r="B237" s="19">
        <v>171</v>
      </c>
      <c r="C237" s="19">
        <v>72</v>
      </c>
      <c r="D237" s="19">
        <v>0</v>
      </c>
      <c r="E237" s="19">
        <v>0</v>
      </c>
      <c r="F237" s="19">
        <v>43.6</v>
      </c>
      <c r="G237" s="19">
        <v>0.47899999999999998</v>
      </c>
      <c r="H237" s="19">
        <v>26</v>
      </c>
      <c r="I237" s="19">
        <v>1</v>
      </c>
    </row>
    <row r="238" spans="1:9" x14ac:dyDescent="0.3">
      <c r="A238" s="19">
        <v>7</v>
      </c>
      <c r="B238" s="19">
        <v>181</v>
      </c>
      <c r="C238" s="19">
        <v>84</v>
      </c>
      <c r="D238" s="19">
        <v>21</v>
      </c>
      <c r="E238" s="19">
        <v>192</v>
      </c>
      <c r="F238" s="19">
        <v>35.9</v>
      </c>
      <c r="G238" s="19">
        <v>0.58599999999999997</v>
      </c>
      <c r="H238" s="19">
        <v>51</v>
      </c>
      <c r="I238" s="19">
        <v>1</v>
      </c>
    </row>
    <row r="239" spans="1:9" x14ac:dyDescent="0.3">
      <c r="A239" s="19">
        <v>0</v>
      </c>
      <c r="B239" s="19">
        <v>179</v>
      </c>
      <c r="C239" s="19">
        <v>90</v>
      </c>
      <c r="D239" s="19">
        <v>27</v>
      </c>
      <c r="E239" s="19">
        <v>0</v>
      </c>
      <c r="F239" s="19">
        <v>44.1</v>
      </c>
      <c r="G239" s="19">
        <v>0.68600000000000005</v>
      </c>
      <c r="H239" s="19">
        <v>23</v>
      </c>
      <c r="I239" s="19">
        <v>1</v>
      </c>
    </row>
    <row r="240" spans="1:9" x14ac:dyDescent="0.3">
      <c r="A240" s="19">
        <v>9</v>
      </c>
      <c r="B240" s="19">
        <v>164</v>
      </c>
      <c r="C240" s="19">
        <v>84</v>
      </c>
      <c r="D240" s="19">
        <v>21</v>
      </c>
      <c r="E240" s="19">
        <v>0</v>
      </c>
      <c r="F240" s="19">
        <v>30.8</v>
      </c>
      <c r="G240" s="19">
        <v>0.83099999999999996</v>
      </c>
      <c r="H240" s="19">
        <v>32</v>
      </c>
      <c r="I240" s="19">
        <v>1</v>
      </c>
    </row>
    <row r="241" spans="1:9" x14ac:dyDescent="0.3">
      <c r="A241" s="19">
        <v>0</v>
      </c>
      <c r="B241" s="19">
        <v>104</v>
      </c>
      <c r="C241" s="19">
        <v>76</v>
      </c>
      <c r="D241" s="19">
        <v>0</v>
      </c>
      <c r="E241" s="19">
        <v>0</v>
      </c>
      <c r="F241" s="19">
        <v>18.399999999999999</v>
      </c>
      <c r="G241" s="19">
        <v>0.58199999999999996</v>
      </c>
      <c r="H241" s="19">
        <v>27</v>
      </c>
      <c r="I241" s="19">
        <v>0</v>
      </c>
    </row>
    <row r="242" spans="1:9" x14ac:dyDescent="0.3">
      <c r="A242" s="19">
        <v>1</v>
      </c>
      <c r="B242" s="19">
        <v>91</v>
      </c>
      <c r="C242" s="19">
        <v>64</v>
      </c>
      <c r="D242" s="19">
        <v>24</v>
      </c>
      <c r="E242" s="19">
        <v>0</v>
      </c>
      <c r="F242" s="19">
        <v>29.2</v>
      </c>
      <c r="G242" s="19">
        <v>0.192</v>
      </c>
      <c r="H242" s="19">
        <v>21</v>
      </c>
      <c r="I242" s="19">
        <v>0</v>
      </c>
    </row>
    <row r="243" spans="1:9" x14ac:dyDescent="0.3">
      <c r="A243" s="19">
        <v>4</v>
      </c>
      <c r="B243" s="19">
        <v>91</v>
      </c>
      <c r="C243" s="19">
        <v>70</v>
      </c>
      <c r="D243" s="19">
        <v>32</v>
      </c>
      <c r="E243" s="19">
        <v>88</v>
      </c>
      <c r="F243" s="19">
        <v>33.1</v>
      </c>
      <c r="G243" s="19">
        <v>0.44600000000000001</v>
      </c>
      <c r="H243" s="19">
        <v>22</v>
      </c>
      <c r="I243" s="19">
        <v>0</v>
      </c>
    </row>
    <row r="244" spans="1:9" x14ac:dyDescent="0.3">
      <c r="A244" s="19">
        <v>3</v>
      </c>
      <c r="B244" s="19">
        <v>139</v>
      </c>
      <c r="C244" s="19">
        <v>54</v>
      </c>
      <c r="D244" s="19">
        <v>0</v>
      </c>
      <c r="E244" s="19">
        <v>0</v>
      </c>
      <c r="F244" s="19">
        <v>25.6</v>
      </c>
      <c r="G244" s="19">
        <v>0.40200000000000002</v>
      </c>
      <c r="H244" s="19">
        <v>22</v>
      </c>
      <c r="I244" s="19">
        <v>1</v>
      </c>
    </row>
    <row r="245" spans="1:9" x14ac:dyDescent="0.3">
      <c r="A245" s="19">
        <v>6</v>
      </c>
      <c r="B245" s="19">
        <v>119</v>
      </c>
      <c r="C245" s="19">
        <v>50</v>
      </c>
      <c r="D245" s="19">
        <v>22</v>
      </c>
      <c r="E245" s="19">
        <v>176</v>
      </c>
      <c r="F245" s="19">
        <v>27.1</v>
      </c>
      <c r="G245" s="19">
        <v>1.3180000000000001</v>
      </c>
      <c r="H245" s="19">
        <v>33</v>
      </c>
      <c r="I245" s="19">
        <v>1</v>
      </c>
    </row>
    <row r="246" spans="1:9" x14ac:dyDescent="0.3">
      <c r="A246" s="19">
        <v>2</v>
      </c>
      <c r="B246" s="19">
        <v>146</v>
      </c>
      <c r="C246" s="19">
        <v>76</v>
      </c>
      <c r="D246" s="19">
        <v>35</v>
      </c>
      <c r="E246" s="19">
        <v>194</v>
      </c>
      <c r="F246" s="19">
        <v>38.200000000000003</v>
      </c>
      <c r="G246" s="19">
        <v>0.32900000000000001</v>
      </c>
      <c r="H246" s="19">
        <v>29</v>
      </c>
      <c r="I246" s="19">
        <v>0</v>
      </c>
    </row>
    <row r="247" spans="1:9" x14ac:dyDescent="0.3">
      <c r="A247" s="19">
        <v>9</v>
      </c>
      <c r="B247" s="19">
        <v>184</v>
      </c>
      <c r="C247" s="19">
        <v>85</v>
      </c>
      <c r="D247" s="19">
        <v>15</v>
      </c>
      <c r="E247" s="19">
        <v>0</v>
      </c>
      <c r="F247" s="19">
        <v>30</v>
      </c>
      <c r="G247" s="19">
        <v>1.2130000000000001</v>
      </c>
      <c r="H247" s="19">
        <v>49</v>
      </c>
      <c r="I247" s="19">
        <v>1</v>
      </c>
    </row>
    <row r="248" spans="1:9" x14ac:dyDescent="0.3">
      <c r="A248" s="19">
        <v>10</v>
      </c>
      <c r="B248" s="19">
        <v>122</v>
      </c>
      <c r="C248" s="19">
        <v>68</v>
      </c>
      <c r="D248" s="19">
        <v>0</v>
      </c>
      <c r="E248" s="19">
        <v>0</v>
      </c>
      <c r="F248" s="19">
        <v>31.2</v>
      </c>
      <c r="G248" s="19">
        <v>0.25800000000000001</v>
      </c>
      <c r="H248" s="19">
        <v>41</v>
      </c>
      <c r="I248" s="19">
        <v>0</v>
      </c>
    </row>
    <row r="249" spans="1:9" x14ac:dyDescent="0.3">
      <c r="A249" s="19">
        <v>0</v>
      </c>
      <c r="B249" s="19">
        <v>165</v>
      </c>
      <c r="C249" s="19">
        <v>90</v>
      </c>
      <c r="D249" s="19">
        <v>33</v>
      </c>
      <c r="E249" s="19">
        <v>680</v>
      </c>
      <c r="F249" s="19">
        <v>52.3</v>
      </c>
      <c r="G249" s="19">
        <v>0.42699999999999999</v>
      </c>
      <c r="H249" s="19">
        <v>23</v>
      </c>
      <c r="I249" s="19">
        <v>0</v>
      </c>
    </row>
    <row r="250" spans="1:9" x14ac:dyDescent="0.3">
      <c r="A250" s="19">
        <v>9</v>
      </c>
      <c r="B250" s="19">
        <v>124</v>
      </c>
      <c r="C250" s="19">
        <v>70</v>
      </c>
      <c r="D250" s="19">
        <v>33</v>
      </c>
      <c r="E250" s="19">
        <v>402</v>
      </c>
      <c r="F250" s="19">
        <v>35.4</v>
      </c>
      <c r="G250" s="19">
        <v>0.28199999999999997</v>
      </c>
      <c r="H250" s="19">
        <v>34</v>
      </c>
      <c r="I250" s="19">
        <v>0</v>
      </c>
    </row>
    <row r="251" spans="1:9" x14ac:dyDescent="0.3">
      <c r="A251" s="19">
        <v>1</v>
      </c>
      <c r="B251" s="19">
        <v>111</v>
      </c>
      <c r="C251" s="19">
        <v>86</v>
      </c>
      <c r="D251" s="19">
        <v>19</v>
      </c>
      <c r="E251" s="19">
        <v>0</v>
      </c>
      <c r="F251" s="19">
        <v>30.1</v>
      </c>
      <c r="G251" s="19">
        <v>0.14299999999999999</v>
      </c>
      <c r="H251" s="19">
        <v>23</v>
      </c>
      <c r="I251" s="19">
        <v>0</v>
      </c>
    </row>
    <row r="252" spans="1:9" x14ac:dyDescent="0.3">
      <c r="A252" s="19">
        <v>9</v>
      </c>
      <c r="B252" s="19">
        <v>106</v>
      </c>
      <c r="C252" s="19">
        <v>52</v>
      </c>
      <c r="D252" s="19">
        <v>0</v>
      </c>
      <c r="E252" s="19">
        <v>0</v>
      </c>
      <c r="F252" s="19">
        <v>31.2</v>
      </c>
      <c r="G252" s="19">
        <v>0.38</v>
      </c>
      <c r="H252" s="19">
        <v>42</v>
      </c>
      <c r="I252" s="19">
        <v>0</v>
      </c>
    </row>
    <row r="253" spans="1:9" x14ac:dyDescent="0.3">
      <c r="A253" s="19">
        <v>2</v>
      </c>
      <c r="B253" s="19">
        <v>129</v>
      </c>
      <c r="C253" s="19">
        <v>84</v>
      </c>
      <c r="D253" s="19">
        <v>0</v>
      </c>
      <c r="E253" s="19">
        <v>0</v>
      </c>
      <c r="F253" s="19">
        <v>28</v>
      </c>
      <c r="G253" s="19">
        <v>0.28399999999999997</v>
      </c>
      <c r="H253" s="19">
        <v>27</v>
      </c>
      <c r="I253" s="19">
        <v>0</v>
      </c>
    </row>
    <row r="254" spans="1:9" x14ac:dyDescent="0.3">
      <c r="A254" s="19">
        <v>2</v>
      </c>
      <c r="B254" s="19">
        <v>90</v>
      </c>
      <c r="C254" s="19">
        <v>80</v>
      </c>
      <c r="D254" s="19">
        <v>14</v>
      </c>
      <c r="E254" s="19">
        <v>55</v>
      </c>
      <c r="F254" s="19">
        <v>24.4</v>
      </c>
      <c r="G254" s="19">
        <v>0.249</v>
      </c>
      <c r="H254" s="19">
        <v>24</v>
      </c>
      <c r="I254" s="19">
        <v>0</v>
      </c>
    </row>
    <row r="255" spans="1:9" x14ac:dyDescent="0.3">
      <c r="A255" s="19">
        <v>0</v>
      </c>
      <c r="B255" s="19">
        <v>86</v>
      </c>
      <c r="C255" s="19">
        <v>68</v>
      </c>
      <c r="D255" s="19">
        <v>32</v>
      </c>
      <c r="E255" s="19">
        <v>0</v>
      </c>
      <c r="F255" s="19">
        <v>35.799999999999997</v>
      </c>
      <c r="G255" s="19">
        <v>0.23799999999999999</v>
      </c>
      <c r="H255" s="19">
        <v>25</v>
      </c>
      <c r="I255" s="19">
        <v>0</v>
      </c>
    </row>
    <row r="256" spans="1:9" x14ac:dyDescent="0.3">
      <c r="A256" s="19">
        <v>12</v>
      </c>
      <c r="B256" s="19">
        <v>92</v>
      </c>
      <c r="C256" s="19">
        <v>62</v>
      </c>
      <c r="D256" s="19">
        <v>7</v>
      </c>
      <c r="E256" s="19">
        <v>258</v>
      </c>
      <c r="F256" s="19">
        <v>27.6</v>
      </c>
      <c r="G256" s="19">
        <v>0.92600000000000005</v>
      </c>
      <c r="H256" s="19">
        <v>44</v>
      </c>
      <c r="I256" s="19">
        <v>1</v>
      </c>
    </row>
    <row r="257" spans="1:9" x14ac:dyDescent="0.3">
      <c r="A257" s="19">
        <v>1</v>
      </c>
      <c r="B257" s="19">
        <v>113</v>
      </c>
      <c r="C257" s="19">
        <v>64</v>
      </c>
      <c r="D257" s="19">
        <v>35</v>
      </c>
      <c r="E257" s="19">
        <v>0</v>
      </c>
      <c r="F257" s="19">
        <v>33.6</v>
      </c>
      <c r="G257" s="19">
        <v>0.54300000000000004</v>
      </c>
      <c r="H257" s="19">
        <v>21</v>
      </c>
      <c r="I257" s="19">
        <v>1</v>
      </c>
    </row>
    <row r="258" spans="1:9" x14ac:dyDescent="0.3">
      <c r="A258" s="19">
        <v>3</v>
      </c>
      <c r="B258" s="19">
        <v>111</v>
      </c>
      <c r="C258" s="19">
        <v>56</v>
      </c>
      <c r="D258" s="19">
        <v>39</v>
      </c>
      <c r="E258" s="19">
        <v>0</v>
      </c>
      <c r="F258" s="19">
        <v>30.1</v>
      </c>
      <c r="G258" s="19">
        <v>0.55700000000000005</v>
      </c>
      <c r="H258" s="19">
        <v>30</v>
      </c>
      <c r="I258" s="19">
        <v>0</v>
      </c>
    </row>
    <row r="259" spans="1:9" x14ac:dyDescent="0.3">
      <c r="A259" s="19">
        <v>2</v>
      </c>
      <c r="B259" s="19">
        <v>114</v>
      </c>
      <c r="C259" s="19">
        <v>68</v>
      </c>
      <c r="D259" s="19">
        <v>22</v>
      </c>
      <c r="E259" s="19">
        <v>0</v>
      </c>
      <c r="F259" s="19">
        <v>28.7</v>
      </c>
      <c r="G259" s="19">
        <v>9.1999999999999998E-2</v>
      </c>
      <c r="H259" s="19">
        <v>25</v>
      </c>
      <c r="I259" s="19">
        <v>0</v>
      </c>
    </row>
    <row r="260" spans="1:9" x14ac:dyDescent="0.3">
      <c r="A260" s="19">
        <v>1</v>
      </c>
      <c r="B260" s="19">
        <v>193</v>
      </c>
      <c r="C260" s="19">
        <v>50</v>
      </c>
      <c r="D260" s="19">
        <v>16</v>
      </c>
      <c r="E260" s="19">
        <v>375</v>
      </c>
      <c r="F260" s="19">
        <v>25.9</v>
      </c>
      <c r="G260" s="19">
        <v>0.65500000000000003</v>
      </c>
      <c r="H260" s="19">
        <v>24</v>
      </c>
      <c r="I260" s="19">
        <v>0</v>
      </c>
    </row>
    <row r="261" spans="1:9" x14ac:dyDescent="0.3">
      <c r="A261" s="19">
        <v>11</v>
      </c>
      <c r="B261" s="19">
        <v>155</v>
      </c>
      <c r="C261" s="19">
        <v>76</v>
      </c>
      <c r="D261" s="19">
        <v>28</v>
      </c>
      <c r="E261" s="19">
        <v>150</v>
      </c>
      <c r="F261" s="19">
        <v>33.299999999999997</v>
      </c>
      <c r="G261" s="19">
        <v>1.353</v>
      </c>
      <c r="H261" s="19">
        <v>51</v>
      </c>
      <c r="I261" s="19">
        <v>1</v>
      </c>
    </row>
    <row r="262" spans="1:9" x14ac:dyDescent="0.3">
      <c r="A262" s="19">
        <v>3</v>
      </c>
      <c r="B262" s="19">
        <v>191</v>
      </c>
      <c r="C262" s="19">
        <v>68</v>
      </c>
      <c r="D262" s="19">
        <v>15</v>
      </c>
      <c r="E262" s="19">
        <v>130</v>
      </c>
      <c r="F262" s="19">
        <v>30.9</v>
      </c>
      <c r="G262" s="19">
        <v>0.29899999999999999</v>
      </c>
      <c r="H262" s="19">
        <v>34</v>
      </c>
      <c r="I262" s="19">
        <v>0</v>
      </c>
    </row>
    <row r="263" spans="1:9" x14ac:dyDescent="0.3">
      <c r="A263" s="19">
        <v>3</v>
      </c>
      <c r="B263" s="19">
        <v>141</v>
      </c>
      <c r="C263" s="19">
        <v>0</v>
      </c>
      <c r="D263" s="19">
        <v>0</v>
      </c>
      <c r="E263" s="19">
        <v>0</v>
      </c>
      <c r="F263" s="19">
        <v>30</v>
      </c>
      <c r="G263" s="19">
        <v>0.76100000000000001</v>
      </c>
      <c r="H263" s="19">
        <v>27</v>
      </c>
      <c r="I263" s="19">
        <v>1</v>
      </c>
    </row>
    <row r="264" spans="1:9" x14ac:dyDescent="0.3">
      <c r="A264" s="19">
        <v>4</v>
      </c>
      <c r="B264" s="19">
        <v>95</v>
      </c>
      <c r="C264" s="19">
        <v>70</v>
      </c>
      <c r="D264" s="19">
        <v>32</v>
      </c>
      <c r="E264" s="19">
        <v>0</v>
      </c>
      <c r="F264" s="19">
        <v>32.1</v>
      </c>
      <c r="G264" s="19">
        <v>0.61199999999999999</v>
      </c>
      <c r="H264" s="19">
        <v>24</v>
      </c>
      <c r="I264" s="19">
        <v>0</v>
      </c>
    </row>
    <row r="265" spans="1:9" x14ac:dyDescent="0.3">
      <c r="A265" s="19">
        <v>3</v>
      </c>
      <c r="B265" s="19">
        <v>142</v>
      </c>
      <c r="C265" s="19">
        <v>80</v>
      </c>
      <c r="D265" s="19">
        <v>15</v>
      </c>
      <c r="E265" s="19">
        <v>0</v>
      </c>
      <c r="F265" s="19">
        <v>32.4</v>
      </c>
      <c r="G265" s="19">
        <v>0.2</v>
      </c>
      <c r="H265" s="19">
        <v>63</v>
      </c>
      <c r="I265" s="19">
        <v>0</v>
      </c>
    </row>
    <row r="266" spans="1:9" x14ac:dyDescent="0.3">
      <c r="A266" s="19">
        <v>4</v>
      </c>
      <c r="B266" s="19">
        <v>123</v>
      </c>
      <c r="C266" s="19">
        <v>62</v>
      </c>
      <c r="D266" s="19">
        <v>0</v>
      </c>
      <c r="E266" s="19">
        <v>0</v>
      </c>
      <c r="F266" s="19">
        <v>32</v>
      </c>
      <c r="G266" s="19">
        <v>0.22600000000000001</v>
      </c>
      <c r="H266" s="19">
        <v>35</v>
      </c>
      <c r="I266" s="19">
        <v>1</v>
      </c>
    </row>
    <row r="267" spans="1:9" x14ac:dyDescent="0.3">
      <c r="A267" s="19">
        <v>5</v>
      </c>
      <c r="B267" s="19">
        <v>96</v>
      </c>
      <c r="C267" s="19">
        <v>74</v>
      </c>
      <c r="D267" s="19">
        <v>18</v>
      </c>
      <c r="E267" s="19">
        <v>67</v>
      </c>
      <c r="F267" s="19">
        <v>33.6</v>
      </c>
      <c r="G267" s="19">
        <v>0.997</v>
      </c>
      <c r="H267" s="19">
        <v>43</v>
      </c>
      <c r="I267" s="19">
        <v>0</v>
      </c>
    </row>
    <row r="268" spans="1:9" x14ac:dyDescent="0.3">
      <c r="A268" s="19">
        <v>0</v>
      </c>
      <c r="B268" s="19">
        <v>138</v>
      </c>
      <c r="C268" s="19">
        <v>0</v>
      </c>
      <c r="D268" s="19">
        <v>0</v>
      </c>
      <c r="E268" s="19">
        <v>0</v>
      </c>
      <c r="F268" s="19">
        <v>36.299999999999997</v>
      </c>
      <c r="G268" s="19">
        <v>0.93300000000000005</v>
      </c>
      <c r="H268" s="19">
        <v>25</v>
      </c>
      <c r="I268" s="19">
        <v>1</v>
      </c>
    </row>
    <row r="269" spans="1:9" x14ac:dyDescent="0.3">
      <c r="A269" s="19">
        <v>2</v>
      </c>
      <c r="B269" s="19">
        <v>128</v>
      </c>
      <c r="C269" s="19">
        <v>64</v>
      </c>
      <c r="D269" s="19">
        <v>42</v>
      </c>
      <c r="E269" s="19">
        <v>0</v>
      </c>
      <c r="F269" s="19">
        <v>40</v>
      </c>
      <c r="G269" s="19">
        <v>1.101</v>
      </c>
      <c r="H269" s="19">
        <v>24</v>
      </c>
      <c r="I269" s="19">
        <v>0</v>
      </c>
    </row>
    <row r="270" spans="1:9" x14ac:dyDescent="0.3">
      <c r="A270" s="19">
        <v>0</v>
      </c>
      <c r="B270" s="19">
        <v>102</v>
      </c>
      <c r="C270" s="19">
        <v>52</v>
      </c>
      <c r="D270" s="19">
        <v>0</v>
      </c>
      <c r="E270" s="19">
        <v>0</v>
      </c>
      <c r="F270" s="19">
        <v>25.1</v>
      </c>
      <c r="G270" s="19">
        <v>7.8E-2</v>
      </c>
      <c r="H270" s="19">
        <v>21</v>
      </c>
      <c r="I270" s="19">
        <v>0</v>
      </c>
    </row>
    <row r="271" spans="1:9" x14ac:dyDescent="0.3">
      <c r="A271" s="19">
        <v>2</v>
      </c>
      <c r="B271" s="19">
        <v>146</v>
      </c>
      <c r="C271" s="19">
        <v>0</v>
      </c>
      <c r="D271" s="19">
        <v>0</v>
      </c>
      <c r="E271" s="19">
        <v>0</v>
      </c>
      <c r="F271" s="19">
        <v>27.5</v>
      </c>
      <c r="G271" s="19">
        <v>0.24</v>
      </c>
      <c r="H271" s="19">
        <v>28</v>
      </c>
      <c r="I271" s="19">
        <v>1</v>
      </c>
    </row>
    <row r="272" spans="1:9" x14ac:dyDescent="0.3">
      <c r="A272" s="19">
        <v>10</v>
      </c>
      <c r="B272" s="19">
        <v>101</v>
      </c>
      <c r="C272" s="19">
        <v>86</v>
      </c>
      <c r="D272" s="19">
        <v>37</v>
      </c>
      <c r="E272" s="19">
        <v>0</v>
      </c>
      <c r="F272" s="19">
        <v>45.6</v>
      </c>
      <c r="G272" s="19">
        <v>1.1359999999999999</v>
      </c>
      <c r="H272" s="19">
        <v>38</v>
      </c>
      <c r="I272" s="19">
        <v>1</v>
      </c>
    </row>
    <row r="273" spans="1:9" x14ac:dyDescent="0.3">
      <c r="A273" s="19">
        <v>2</v>
      </c>
      <c r="B273" s="19">
        <v>108</v>
      </c>
      <c r="C273" s="19">
        <v>62</v>
      </c>
      <c r="D273" s="19">
        <v>32</v>
      </c>
      <c r="E273" s="19">
        <v>56</v>
      </c>
      <c r="F273" s="19">
        <v>25.2</v>
      </c>
      <c r="G273" s="19">
        <v>0.128</v>
      </c>
      <c r="H273" s="19">
        <v>21</v>
      </c>
      <c r="I273" s="19">
        <v>0</v>
      </c>
    </row>
    <row r="274" spans="1:9" x14ac:dyDescent="0.3">
      <c r="A274" s="19">
        <v>3</v>
      </c>
      <c r="B274" s="19">
        <v>122</v>
      </c>
      <c r="C274" s="19">
        <v>78</v>
      </c>
      <c r="D274" s="19">
        <v>0</v>
      </c>
      <c r="E274" s="19">
        <v>0</v>
      </c>
      <c r="F274" s="19">
        <v>23</v>
      </c>
      <c r="G274" s="19">
        <v>0.254</v>
      </c>
      <c r="H274" s="19">
        <v>40</v>
      </c>
      <c r="I274" s="19">
        <v>0</v>
      </c>
    </row>
    <row r="275" spans="1:9" x14ac:dyDescent="0.3">
      <c r="A275" s="19">
        <v>1</v>
      </c>
      <c r="B275" s="19">
        <v>71</v>
      </c>
      <c r="C275" s="19">
        <v>78</v>
      </c>
      <c r="D275" s="19">
        <v>50</v>
      </c>
      <c r="E275" s="19">
        <v>45</v>
      </c>
      <c r="F275" s="19">
        <v>33.200000000000003</v>
      </c>
      <c r="G275" s="19">
        <v>0.42199999999999999</v>
      </c>
      <c r="H275" s="19">
        <v>21</v>
      </c>
      <c r="I275" s="19">
        <v>0</v>
      </c>
    </row>
    <row r="276" spans="1:9" x14ac:dyDescent="0.3">
      <c r="A276" s="19">
        <v>13</v>
      </c>
      <c r="B276" s="19">
        <v>106</v>
      </c>
      <c r="C276" s="19">
        <v>70</v>
      </c>
      <c r="D276" s="19">
        <v>0</v>
      </c>
      <c r="E276" s="19">
        <v>0</v>
      </c>
      <c r="F276" s="19">
        <v>34.200000000000003</v>
      </c>
      <c r="G276" s="19">
        <v>0.251</v>
      </c>
      <c r="H276" s="19">
        <v>52</v>
      </c>
      <c r="I276" s="19">
        <v>0</v>
      </c>
    </row>
    <row r="277" spans="1:9" x14ac:dyDescent="0.3">
      <c r="A277" s="19">
        <v>2</v>
      </c>
      <c r="B277" s="19">
        <v>100</v>
      </c>
      <c r="C277" s="19">
        <v>70</v>
      </c>
      <c r="D277" s="19">
        <v>52</v>
      </c>
      <c r="E277" s="19">
        <v>57</v>
      </c>
      <c r="F277" s="19">
        <v>40.5</v>
      </c>
      <c r="G277" s="19">
        <v>0.67700000000000005</v>
      </c>
      <c r="H277" s="19">
        <v>25</v>
      </c>
      <c r="I277" s="19">
        <v>0</v>
      </c>
    </row>
    <row r="278" spans="1:9" x14ac:dyDescent="0.3">
      <c r="A278" s="19">
        <v>7</v>
      </c>
      <c r="B278" s="19">
        <v>106</v>
      </c>
      <c r="C278" s="19">
        <v>60</v>
      </c>
      <c r="D278" s="19">
        <v>24</v>
      </c>
      <c r="E278" s="19">
        <v>0</v>
      </c>
      <c r="F278" s="19">
        <v>26.5</v>
      </c>
      <c r="G278" s="19">
        <v>0.29599999999999999</v>
      </c>
      <c r="H278" s="19">
        <v>29</v>
      </c>
      <c r="I278" s="19">
        <v>1</v>
      </c>
    </row>
    <row r="279" spans="1:9" x14ac:dyDescent="0.3">
      <c r="A279" s="19">
        <v>0</v>
      </c>
      <c r="B279" s="19">
        <v>104</v>
      </c>
      <c r="C279" s="19">
        <v>64</v>
      </c>
      <c r="D279" s="19">
        <v>23</v>
      </c>
      <c r="E279" s="19">
        <v>116</v>
      </c>
      <c r="F279" s="19">
        <v>27.8</v>
      </c>
      <c r="G279" s="19">
        <v>0.45400000000000001</v>
      </c>
      <c r="H279" s="19">
        <v>23</v>
      </c>
      <c r="I279" s="19">
        <v>0</v>
      </c>
    </row>
    <row r="280" spans="1:9" x14ac:dyDescent="0.3">
      <c r="A280" s="19">
        <v>5</v>
      </c>
      <c r="B280" s="19">
        <v>114</v>
      </c>
      <c r="C280" s="19">
        <v>74</v>
      </c>
      <c r="D280" s="19">
        <v>0</v>
      </c>
      <c r="E280" s="19">
        <v>0</v>
      </c>
      <c r="F280" s="19">
        <v>24.9</v>
      </c>
      <c r="G280" s="19">
        <v>0.74399999999999999</v>
      </c>
      <c r="H280" s="19">
        <v>57</v>
      </c>
      <c r="I280" s="19">
        <v>0</v>
      </c>
    </row>
    <row r="281" spans="1:9" x14ac:dyDescent="0.3">
      <c r="A281" s="19">
        <v>2</v>
      </c>
      <c r="B281" s="19">
        <v>108</v>
      </c>
      <c r="C281" s="19">
        <v>62</v>
      </c>
      <c r="D281" s="19">
        <v>10</v>
      </c>
      <c r="E281" s="19">
        <v>278</v>
      </c>
      <c r="F281" s="19">
        <v>25.3</v>
      </c>
      <c r="G281" s="19">
        <v>0.88100000000000001</v>
      </c>
      <c r="H281" s="19">
        <v>22</v>
      </c>
      <c r="I281" s="19">
        <v>0</v>
      </c>
    </row>
    <row r="282" spans="1:9" x14ac:dyDescent="0.3">
      <c r="A282" s="19">
        <v>0</v>
      </c>
      <c r="B282" s="19">
        <v>146</v>
      </c>
      <c r="C282" s="19">
        <v>70</v>
      </c>
      <c r="D282" s="19">
        <v>0</v>
      </c>
      <c r="E282" s="19">
        <v>0</v>
      </c>
      <c r="F282" s="19">
        <v>37.9</v>
      </c>
      <c r="G282" s="19">
        <v>0.33400000000000002</v>
      </c>
      <c r="H282" s="19">
        <v>28</v>
      </c>
      <c r="I282" s="19">
        <v>1</v>
      </c>
    </row>
    <row r="283" spans="1:9" x14ac:dyDescent="0.3">
      <c r="A283" s="19">
        <v>10</v>
      </c>
      <c r="B283" s="19">
        <v>129</v>
      </c>
      <c r="C283" s="19">
        <v>76</v>
      </c>
      <c r="D283" s="19">
        <v>28</v>
      </c>
      <c r="E283" s="19">
        <v>122</v>
      </c>
      <c r="F283" s="19">
        <v>35.9</v>
      </c>
      <c r="G283" s="19">
        <v>0.28000000000000003</v>
      </c>
      <c r="H283" s="19">
        <v>39</v>
      </c>
      <c r="I283" s="19">
        <v>0</v>
      </c>
    </row>
    <row r="284" spans="1:9" x14ac:dyDescent="0.3">
      <c r="A284" s="19">
        <v>7</v>
      </c>
      <c r="B284" s="19">
        <v>133</v>
      </c>
      <c r="C284" s="19">
        <v>88</v>
      </c>
      <c r="D284" s="19">
        <v>15</v>
      </c>
      <c r="E284" s="19">
        <v>155</v>
      </c>
      <c r="F284" s="19">
        <v>32.4</v>
      </c>
      <c r="G284" s="19">
        <v>0.26200000000000001</v>
      </c>
      <c r="H284" s="19">
        <v>37</v>
      </c>
      <c r="I284" s="19">
        <v>0</v>
      </c>
    </row>
    <row r="285" spans="1:9" x14ac:dyDescent="0.3">
      <c r="A285" s="19">
        <v>7</v>
      </c>
      <c r="B285" s="19">
        <v>161</v>
      </c>
      <c r="C285" s="19">
        <v>86</v>
      </c>
      <c r="D285" s="19">
        <v>0</v>
      </c>
      <c r="E285" s="19">
        <v>0</v>
      </c>
      <c r="F285" s="19">
        <v>30.4</v>
      </c>
      <c r="G285" s="19">
        <v>0.16500000000000001</v>
      </c>
      <c r="H285" s="19">
        <v>47</v>
      </c>
      <c r="I285" s="19">
        <v>1</v>
      </c>
    </row>
    <row r="286" spans="1:9" x14ac:dyDescent="0.3">
      <c r="A286" s="19">
        <v>2</v>
      </c>
      <c r="B286" s="19">
        <v>108</v>
      </c>
      <c r="C286" s="19">
        <v>80</v>
      </c>
      <c r="D286" s="19">
        <v>0</v>
      </c>
      <c r="E286" s="19">
        <v>0</v>
      </c>
      <c r="F286" s="19">
        <v>27</v>
      </c>
      <c r="G286" s="19">
        <v>0.25900000000000001</v>
      </c>
      <c r="H286" s="19">
        <v>52</v>
      </c>
      <c r="I286" s="19">
        <v>1</v>
      </c>
    </row>
    <row r="287" spans="1:9" x14ac:dyDescent="0.3">
      <c r="A287" s="19">
        <v>7</v>
      </c>
      <c r="B287" s="19">
        <v>136</v>
      </c>
      <c r="C287" s="19">
        <v>74</v>
      </c>
      <c r="D287" s="19">
        <v>26</v>
      </c>
      <c r="E287" s="19">
        <v>135</v>
      </c>
      <c r="F287" s="19">
        <v>26</v>
      </c>
      <c r="G287" s="19">
        <v>0.64700000000000002</v>
      </c>
      <c r="H287" s="19">
        <v>51</v>
      </c>
      <c r="I287" s="19">
        <v>0</v>
      </c>
    </row>
    <row r="288" spans="1:9" x14ac:dyDescent="0.3">
      <c r="A288" s="19">
        <v>5</v>
      </c>
      <c r="B288" s="19">
        <v>155</v>
      </c>
      <c r="C288" s="19">
        <v>84</v>
      </c>
      <c r="D288" s="19">
        <v>44</v>
      </c>
      <c r="E288" s="19">
        <v>545</v>
      </c>
      <c r="F288" s="19">
        <v>38.700000000000003</v>
      </c>
      <c r="G288" s="19">
        <v>0.61899999999999999</v>
      </c>
      <c r="H288" s="19">
        <v>34</v>
      </c>
      <c r="I288" s="19">
        <v>0</v>
      </c>
    </row>
    <row r="289" spans="1:9" x14ac:dyDescent="0.3">
      <c r="A289" s="19">
        <v>1</v>
      </c>
      <c r="B289" s="19">
        <v>119</v>
      </c>
      <c r="C289" s="19">
        <v>86</v>
      </c>
      <c r="D289" s="19">
        <v>39</v>
      </c>
      <c r="E289" s="19">
        <v>220</v>
      </c>
      <c r="F289" s="19">
        <v>45.6</v>
      </c>
      <c r="G289" s="19">
        <v>0.80800000000000005</v>
      </c>
      <c r="H289" s="19">
        <v>29</v>
      </c>
      <c r="I289" s="19">
        <v>1</v>
      </c>
    </row>
    <row r="290" spans="1:9" x14ac:dyDescent="0.3">
      <c r="A290" s="19">
        <v>4</v>
      </c>
      <c r="B290" s="19">
        <v>96</v>
      </c>
      <c r="C290" s="19">
        <v>56</v>
      </c>
      <c r="D290" s="19">
        <v>17</v>
      </c>
      <c r="E290" s="19">
        <v>49</v>
      </c>
      <c r="F290" s="19">
        <v>20.8</v>
      </c>
      <c r="G290" s="19">
        <v>0.34</v>
      </c>
      <c r="H290" s="19">
        <v>26</v>
      </c>
      <c r="I290" s="19">
        <v>0</v>
      </c>
    </row>
    <row r="291" spans="1:9" x14ac:dyDescent="0.3">
      <c r="A291" s="19">
        <v>5</v>
      </c>
      <c r="B291" s="19">
        <v>108</v>
      </c>
      <c r="C291" s="19">
        <v>72</v>
      </c>
      <c r="D291" s="19">
        <v>43</v>
      </c>
      <c r="E291" s="19">
        <v>75</v>
      </c>
      <c r="F291" s="19">
        <v>36.1</v>
      </c>
      <c r="G291" s="19">
        <v>0.26300000000000001</v>
      </c>
      <c r="H291" s="19">
        <v>33</v>
      </c>
      <c r="I291" s="19">
        <v>0</v>
      </c>
    </row>
    <row r="292" spans="1:9" x14ac:dyDescent="0.3">
      <c r="A292" s="19">
        <v>0</v>
      </c>
      <c r="B292" s="19">
        <v>78</v>
      </c>
      <c r="C292" s="19">
        <v>88</v>
      </c>
      <c r="D292" s="19">
        <v>29</v>
      </c>
      <c r="E292" s="19">
        <v>40</v>
      </c>
      <c r="F292" s="19">
        <v>36.9</v>
      </c>
      <c r="G292" s="19">
        <v>0.434</v>
      </c>
      <c r="H292" s="19">
        <v>21</v>
      </c>
      <c r="I292" s="19">
        <v>0</v>
      </c>
    </row>
    <row r="293" spans="1:9" x14ac:dyDescent="0.3">
      <c r="A293" s="19">
        <v>0</v>
      </c>
      <c r="B293" s="19">
        <v>107</v>
      </c>
      <c r="C293" s="19">
        <v>62</v>
      </c>
      <c r="D293" s="19">
        <v>30</v>
      </c>
      <c r="E293" s="19">
        <v>74</v>
      </c>
      <c r="F293" s="19">
        <v>36.6</v>
      </c>
      <c r="G293" s="19">
        <v>0.75700000000000001</v>
      </c>
      <c r="H293" s="19">
        <v>25</v>
      </c>
      <c r="I293" s="19">
        <v>1</v>
      </c>
    </row>
    <row r="294" spans="1:9" x14ac:dyDescent="0.3">
      <c r="A294" s="19">
        <v>2</v>
      </c>
      <c r="B294" s="19">
        <v>128</v>
      </c>
      <c r="C294" s="19">
        <v>78</v>
      </c>
      <c r="D294" s="19">
        <v>37</v>
      </c>
      <c r="E294" s="19">
        <v>182</v>
      </c>
      <c r="F294" s="19">
        <v>43.3</v>
      </c>
      <c r="G294" s="19">
        <v>1.224</v>
      </c>
      <c r="H294" s="19">
        <v>31</v>
      </c>
      <c r="I294" s="19">
        <v>1</v>
      </c>
    </row>
    <row r="295" spans="1:9" x14ac:dyDescent="0.3">
      <c r="A295" s="19">
        <v>1</v>
      </c>
      <c r="B295" s="19">
        <v>128</v>
      </c>
      <c r="C295" s="19">
        <v>48</v>
      </c>
      <c r="D295" s="19">
        <v>45</v>
      </c>
      <c r="E295" s="19">
        <v>194</v>
      </c>
      <c r="F295" s="19">
        <v>40.5</v>
      </c>
      <c r="G295" s="19">
        <v>0.61299999999999999</v>
      </c>
      <c r="H295" s="19">
        <v>24</v>
      </c>
      <c r="I295" s="19">
        <v>1</v>
      </c>
    </row>
    <row r="296" spans="1:9" x14ac:dyDescent="0.3">
      <c r="A296" s="19">
        <v>0</v>
      </c>
      <c r="B296" s="19">
        <v>161</v>
      </c>
      <c r="C296" s="19">
        <v>50</v>
      </c>
      <c r="D296" s="19">
        <v>0</v>
      </c>
      <c r="E296" s="19">
        <v>0</v>
      </c>
      <c r="F296" s="19">
        <v>21.9</v>
      </c>
      <c r="G296" s="19">
        <v>0.254</v>
      </c>
      <c r="H296" s="19">
        <v>65</v>
      </c>
      <c r="I296" s="19">
        <v>0</v>
      </c>
    </row>
    <row r="297" spans="1:9" x14ac:dyDescent="0.3">
      <c r="A297" s="19">
        <v>6</v>
      </c>
      <c r="B297" s="19">
        <v>151</v>
      </c>
      <c r="C297" s="19">
        <v>62</v>
      </c>
      <c r="D297" s="19">
        <v>31</v>
      </c>
      <c r="E297" s="19">
        <v>120</v>
      </c>
      <c r="F297" s="19">
        <v>35.5</v>
      </c>
      <c r="G297" s="19">
        <v>0.69199999999999995</v>
      </c>
      <c r="H297" s="19">
        <v>28</v>
      </c>
      <c r="I297" s="19">
        <v>0</v>
      </c>
    </row>
    <row r="298" spans="1:9" x14ac:dyDescent="0.3">
      <c r="A298" s="19">
        <v>2</v>
      </c>
      <c r="B298" s="19">
        <v>146</v>
      </c>
      <c r="C298" s="19">
        <v>70</v>
      </c>
      <c r="D298" s="19">
        <v>38</v>
      </c>
      <c r="E298" s="19">
        <v>360</v>
      </c>
      <c r="F298" s="19">
        <v>28</v>
      </c>
      <c r="G298" s="19">
        <v>0.33700000000000002</v>
      </c>
      <c r="H298" s="19">
        <v>29</v>
      </c>
      <c r="I298" s="19">
        <v>1</v>
      </c>
    </row>
    <row r="299" spans="1:9" x14ac:dyDescent="0.3">
      <c r="A299" s="19">
        <v>0</v>
      </c>
      <c r="B299" s="19">
        <v>126</v>
      </c>
      <c r="C299" s="19">
        <v>84</v>
      </c>
      <c r="D299" s="19">
        <v>29</v>
      </c>
      <c r="E299" s="19">
        <v>215</v>
      </c>
      <c r="F299" s="19">
        <v>30.7</v>
      </c>
      <c r="G299" s="19">
        <v>0.52</v>
      </c>
      <c r="H299" s="19">
        <v>24</v>
      </c>
      <c r="I299" s="19">
        <v>0</v>
      </c>
    </row>
    <row r="300" spans="1:9" x14ac:dyDescent="0.3">
      <c r="A300" s="19">
        <v>14</v>
      </c>
      <c r="B300" s="19">
        <v>100</v>
      </c>
      <c r="C300" s="19">
        <v>78</v>
      </c>
      <c r="D300" s="19">
        <v>25</v>
      </c>
      <c r="E300" s="19">
        <v>184</v>
      </c>
      <c r="F300" s="19">
        <v>36.6</v>
      </c>
      <c r="G300" s="19">
        <v>0.41199999999999998</v>
      </c>
      <c r="H300" s="19">
        <v>46</v>
      </c>
      <c r="I300" s="19">
        <v>1</v>
      </c>
    </row>
    <row r="301" spans="1:9" x14ac:dyDescent="0.3">
      <c r="A301" s="19">
        <v>8</v>
      </c>
      <c r="B301" s="19">
        <v>112</v>
      </c>
      <c r="C301" s="19">
        <v>72</v>
      </c>
      <c r="D301" s="19">
        <v>0</v>
      </c>
      <c r="E301" s="19">
        <v>0</v>
      </c>
      <c r="F301" s="19">
        <v>23.6</v>
      </c>
      <c r="G301" s="19">
        <v>0.84</v>
      </c>
      <c r="H301" s="19">
        <v>58</v>
      </c>
      <c r="I301" s="19">
        <v>0</v>
      </c>
    </row>
    <row r="302" spans="1:9" x14ac:dyDescent="0.3">
      <c r="A302" s="19">
        <v>0</v>
      </c>
      <c r="B302" s="19">
        <v>167</v>
      </c>
      <c r="C302" s="19">
        <v>0</v>
      </c>
      <c r="D302" s="19">
        <v>0</v>
      </c>
      <c r="E302" s="19">
        <v>0</v>
      </c>
      <c r="F302" s="19">
        <v>32.299999999999997</v>
      </c>
      <c r="G302" s="19">
        <v>0.83899999999999997</v>
      </c>
      <c r="H302" s="19">
        <v>30</v>
      </c>
      <c r="I302" s="19">
        <v>1</v>
      </c>
    </row>
    <row r="303" spans="1:9" x14ac:dyDescent="0.3">
      <c r="A303" s="19">
        <v>2</v>
      </c>
      <c r="B303" s="19">
        <v>144</v>
      </c>
      <c r="C303" s="19">
        <v>58</v>
      </c>
      <c r="D303" s="19">
        <v>33</v>
      </c>
      <c r="E303" s="19">
        <v>135</v>
      </c>
      <c r="F303" s="19">
        <v>31.6</v>
      </c>
      <c r="G303" s="19">
        <v>0.42199999999999999</v>
      </c>
      <c r="H303" s="19">
        <v>25</v>
      </c>
      <c r="I303" s="19">
        <v>1</v>
      </c>
    </row>
    <row r="304" spans="1:9" x14ac:dyDescent="0.3">
      <c r="A304" s="19">
        <v>5</v>
      </c>
      <c r="B304" s="19">
        <v>77</v>
      </c>
      <c r="C304" s="19">
        <v>82</v>
      </c>
      <c r="D304" s="19">
        <v>41</v>
      </c>
      <c r="E304" s="19">
        <v>42</v>
      </c>
      <c r="F304" s="19">
        <v>35.799999999999997</v>
      </c>
      <c r="G304" s="19">
        <v>0.156</v>
      </c>
      <c r="H304" s="19">
        <v>35</v>
      </c>
      <c r="I304" s="19">
        <v>0</v>
      </c>
    </row>
    <row r="305" spans="1:9" x14ac:dyDescent="0.3">
      <c r="A305" s="19">
        <v>5</v>
      </c>
      <c r="B305" s="19">
        <v>115</v>
      </c>
      <c r="C305" s="19">
        <v>98</v>
      </c>
      <c r="D305" s="19">
        <v>0</v>
      </c>
      <c r="E305" s="19">
        <v>0</v>
      </c>
      <c r="F305" s="19">
        <v>52.9</v>
      </c>
      <c r="G305" s="19">
        <v>0.20899999999999999</v>
      </c>
      <c r="H305" s="19">
        <v>28</v>
      </c>
      <c r="I305" s="19">
        <v>1</v>
      </c>
    </row>
    <row r="306" spans="1:9" x14ac:dyDescent="0.3">
      <c r="A306" s="19">
        <v>3</v>
      </c>
      <c r="B306" s="19">
        <v>150</v>
      </c>
      <c r="C306" s="19">
        <v>76</v>
      </c>
      <c r="D306" s="19">
        <v>0</v>
      </c>
      <c r="E306" s="19">
        <v>0</v>
      </c>
      <c r="F306" s="19">
        <v>21</v>
      </c>
      <c r="G306" s="19">
        <v>0.20699999999999999</v>
      </c>
      <c r="H306" s="19">
        <v>37</v>
      </c>
      <c r="I306" s="19">
        <v>0</v>
      </c>
    </row>
    <row r="307" spans="1:9" x14ac:dyDescent="0.3">
      <c r="A307" s="19">
        <v>2</v>
      </c>
      <c r="B307" s="19">
        <v>120</v>
      </c>
      <c r="C307" s="19">
        <v>76</v>
      </c>
      <c r="D307" s="19">
        <v>37</v>
      </c>
      <c r="E307" s="19">
        <v>105</v>
      </c>
      <c r="F307" s="19">
        <v>39.700000000000003</v>
      </c>
      <c r="G307" s="19">
        <v>0.215</v>
      </c>
      <c r="H307" s="19">
        <v>29</v>
      </c>
      <c r="I307" s="19">
        <v>0</v>
      </c>
    </row>
    <row r="308" spans="1:9" x14ac:dyDescent="0.3">
      <c r="A308" s="19">
        <v>10</v>
      </c>
      <c r="B308" s="19">
        <v>161</v>
      </c>
      <c r="C308" s="19">
        <v>68</v>
      </c>
      <c r="D308" s="19">
        <v>23</v>
      </c>
      <c r="E308" s="19">
        <v>132</v>
      </c>
      <c r="F308" s="19">
        <v>25.5</v>
      </c>
      <c r="G308" s="19">
        <v>0.32600000000000001</v>
      </c>
      <c r="H308" s="19">
        <v>47</v>
      </c>
      <c r="I308" s="19">
        <v>1</v>
      </c>
    </row>
    <row r="309" spans="1:9" x14ac:dyDescent="0.3">
      <c r="A309" s="19">
        <v>0</v>
      </c>
      <c r="B309" s="19">
        <v>137</v>
      </c>
      <c r="C309" s="19">
        <v>68</v>
      </c>
      <c r="D309" s="19">
        <v>14</v>
      </c>
      <c r="E309" s="19">
        <v>148</v>
      </c>
      <c r="F309" s="19">
        <v>24.8</v>
      </c>
      <c r="G309" s="19">
        <v>0.14299999999999999</v>
      </c>
      <c r="H309" s="19">
        <v>21</v>
      </c>
      <c r="I309" s="19">
        <v>0</v>
      </c>
    </row>
    <row r="310" spans="1:9" x14ac:dyDescent="0.3">
      <c r="A310" s="19">
        <v>0</v>
      </c>
      <c r="B310" s="19">
        <v>128</v>
      </c>
      <c r="C310" s="19">
        <v>68</v>
      </c>
      <c r="D310" s="19">
        <v>19</v>
      </c>
      <c r="E310" s="19">
        <v>180</v>
      </c>
      <c r="F310" s="19">
        <v>30.5</v>
      </c>
      <c r="G310" s="19">
        <v>1.391</v>
      </c>
      <c r="H310" s="19">
        <v>25</v>
      </c>
      <c r="I310" s="19">
        <v>1</v>
      </c>
    </row>
    <row r="311" spans="1:9" x14ac:dyDescent="0.3">
      <c r="A311" s="19">
        <v>2</v>
      </c>
      <c r="B311" s="19">
        <v>124</v>
      </c>
      <c r="C311" s="19">
        <v>68</v>
      </c>
      <c r="D311" s="19">
        <v>28</v>
      </c>
      <c r="E311" s="19">
        <v>205</v>
      </c>
      <c r="F311" s="19">
        <v>32.9</v>
      </c>
      <c r="G311" s="19">
        <v>0.875</v>
      </c>
      <c r="H311" s="19">
        <v>30</v>
      </c>
      <c r="I311" s="19">
        <v>1</v>
      </c>
    </row>
    <row r="312" spans="1:9" x14ac:dyDescent="0.3">
      <c r="A312" s="19">
        <v>6</v>
      </c>
      <c r="B312" s="19">
        <v>80</v>
      </c>
      <c r="C312" s="19">
        <v>66</v>
      </c>
      <c r="D312" s="19">
        <v>30</v>
      </c>
      <c r="E312" s="19">
        <v>0</v>
      </c>
      <c r="F312" s="19">
        <v>26.2</v>
      </c>
      <c r="G312" s="19">
        <v>0.313</v>
      </c>
      <c r="H312" s="19">
        <v>41</v>
      </c>
      <c r="I312" s="19">
        <v>0</v>
      </c>
    </row>
    <row r="313" spans="1:9" x14ac:dyDescent="0.3">
      <c r="A313" s="19">
        <v>0</v>
      </c>
      <c r="B313" s="19">
        <v>106</v>
      </c>
      <c r="C313" s="19">
        <v>70</v>
      </c>
      <c r="D313" s="19">
        <v>37</v>
      </c>
      <c r="E313" s="19">
        <v>148</v>
      </c>
      <c r="F313" s="19">
        <v>39.4</v>
      </c>
      <c r="G313" s="19">
        <v>0.60499999999999998</v>
      </c>
      <c r="H313" s="19">
        <v>22</v>
      </c>
      <c r="I313" s="19">
        <v>0</v>
      </c>
    </row>
    <row r="314" spans="1:9" x14ac:dyDescent="0.3">
      <c r="A314" s="19">
        <v>2</v>
      </c>
      <c r="B314" s="19">
        <v>155</v>
      </c>
      <c r="C314" s="19">
        <v>74</v>
      </c>
      <c r="D314" s="19">
        <v>17</v>
      </c>
      <c r="E314" s="19">
        <v>96</v>
      </c>
      <c r="F314" s="19">
        <v>26.6</v>
      </c>
      <c r="G314" s="19">
        <v>0.433</v>
      </c>
      <c r="H314" s="19">
        <v>27</v>
      </c>
      <c r="I314" s="19">
        <v>1</v>
      </c>
    </row>
    <row r="315" spans="1:9" x14ac:dyDescent="0.3">
      <c r="A315" s="19">
        <v>3</v>
      </c>
      <c r="B315" s="19">
        <v>113</v>
      </c>
      <c r="C315" s="19">
        <v>50</v>
      </c>
      <c r="D315" s="19">
        <v>10</v>
      </c>
      <c r="E315" s="19">
        <v>85</v>
      </c>
      <c r="F315" s="19">
        <v>29.5</v>
      </c>
      <c r="G315" s="19">
        <v>0.626</v>
      </c>
      <c r="H315" s="19">
        <v>25</v>
      </c>
      <c r="I315" s="19">
        <v>0</v>
      </c>
    </row>
    <row r="316" spans="1:9" x14ac:dyDescent="0.3">
      <c r="A316" s="19">
        <v>7</v>
      </c>
      <c r="B316" s="19">
        <v>109</v>
      </c>
      <c r="C316" s="19">
        <v>80</v>
      </c>
      <c r="D316" s="19">
        <v>31</v>
      </c>
      <c r="E316" s="19">
        <v>0</v>
      </c>
      <c r="F316" s="19">
        <v>35.9</v>
      </c>
      <c r="G316" s="19">
        <v>1.127</v>
      </c>
      <c r="H316" s="19">
        <v>43</v>
      </c>
      <c r="I316" s="19">
        <v>1</v>
      </c>
    </row>
    <row r="317" spans="1:9" x14ac:dyDescent="0.3">
      <c r="A317" s="19">
        <v>2</v>
      </c>
      <c r="B317" s="19">
        <v>112</v>
      </c>
      <c r="C317" s="19">
        <v>68</v>
      </c>
      <c r="D317" s="19">
        <v>22</v>
      </c>
      <c r="E317" s="19">
        <v>94</v>
      </c>
      <c r="F317" s="19">
        <v>34.1</v>
      </c>
      <c r="G317" s="19">
        <v>0.315</v>
      </c>
      <c r="H317" s="19">
        <v>26</v>
      </c>
      <c r="I317" s="19">
        <v>0</v>
      </c>
    </row>
    <row r="318" spans="1:9" x14ac:dyDescent="0.3">
      <c r="A318" s="19">
        <v>3</v>
      </c>
      <c r="B318" s="19">
        <v>99</v>
      </c>
      <c r="C318" s="19">
        <v>80</v>
      </c>
      <c r="D318" s="19">
        <v>11</v>
      </c>
      <c r="E318" s="19">
        <v>64</v>
      </c>
      <c r="F318" s="19">
        <v>19.3</v>
      </c>
      <c r="G318" s="19">
        <v>0.28399999999999997</v>
      </c>
      <c r="H318" s="19">
        <v>30</v>
      </c>
      <c r="I318" s="19">
        <v>0</v>
      </c>
    </row>
    <row r="319" spans="1:9" x14ac:dyDescent="0.3">
      <c r="A319" s="19">
        <v>3</v>
      </c>
      <c r="B319" s="19">
        <v>182</v>
      </c>
      <c r="C319" s="19">
        <v>74</v>
      </c>
      <c r="D319" s="19">
        <v>0</v>
      </c>
      <c r="E319" s="19">
        <v>0</v>
      </c>
      <c r="F319" s="19">
        <v>30.5</v>
      </c>
      <c r="G319" s="19">
        <v>0.34499999999999997</v>
      </c>
      <c r="H319" s="19">
        <v>29</v>
      </c>
      <c r="I319" s="19">
        <v>1</v>
      </c>
    </row>
    <row r="320" spans="1:9" x14ac:dyDescent="0.3">
      <c r="A320" s="19">
        <v>3</v>
      </c>
      <c r="B320" s="19">
        <v>115</v>
      </c>
      <c r="C320" s="19">
        <v>66</v>
      </c>
      <c r="D320" s="19">
        <v>39</v>
      </c>
      <c r="E320" s="19">
        <v>140</v>
      </c>
      <c r="F320" s="19">
        <v>38.1</v>
      </c>
      <c r="G320" s="19">
        <v>0.15</v>
      </c>
      <c r="H320" s="19">
        <v>28</v>
      </c>
      <c r="I320" s="19">
        <v>0</v>
      </c>
    </row>
    <row r="321" spans="1:9" x14ac:dyDescent="0.3">
      <c r="A321" s="19">
        <v>6</v>
      </c>
      <c r="B321" s="19">
        <v>194</v>
      </c>
      <c r="C321" s="19">
        <v>78</v>
      </c>
      <c r="D321" s="19">
        <v>0</v>
      </c>
      <c r="E321" s="19">
        <v>0</v>
      </c>
      <c r="F321" s="19">
        <v>23.5</v>
      </c>
      <c r="G321" s="19">
        <v>0.129</v>
      </c>
      <c r="H321" s="19">
        <v>59</v>
      </c>
      <c r="I321" s="19">
        <v>1</v>
      </c>
    </row>
    <row r="322" spans="1:9" x14ac:dyDescent="0.3">
      <c r="A322" s="19">
        <v>4</v>
      </c>
      <c r="B322" s="19">
        <v>129</v>
      </c>
      <c r="C322" s="19">
        <v>60</v>
      </c>
      <c r="D322" s="19">
        <v>12</v>
      </c>
      <c r="E322" s="19">
        <v>231</v>
      </c>
      <c r="F322" s="19">
        <v>27.5</v>
      </c>
      <c r="G322" s="19">
        <v>0.52700000000000002</v>
      </c>
      <c r="H322" s="19">
        <v>31</v>
      </c>
      <c r="I322" s="19">
        <v>0</v>
      </c>
    </row>
    <row r="323" spans="1:9" x14ac:dyDescent="0.3">
      <c r="A323" s="19">
        <v>3</v>
      </c>
      <c r="B323" s="19">
        <v>112</v>
      </c>
      <c r="C323" s="19">
        <v>74</v>
      </c>
      <c r="D323" s="19">
        <v>30</v>
      </c>
      <c r="E323" s="19">
        <v>0</v>
      </c>
      <c r="F323" s="19">
        <v>31.6</v>
      </c>
      <c r="G323" s="19">
        <v>0.19700000000000001</v>
      </c>
      <c r="H323" s="19">
        <v>25</v>
      </c>
      <c r="I323" s="19">
        <v>1</v>
      </c>
    </row>
    <row r="324" spans="1:9" x14ac:dyDescent="0.3">
      <c r="A324" s="19">
        <v>0</v>
      </c>
      <c r="B324" s="19">
        <v>124</v>
      </c>
      <c r="C324" s="19">
        <v>70</v>
      </c>
      <c r="D324" s="19">
        <v>20</v>
      </c>
      <c r="E324" s="19">
        <v>0</v>
      </c>
      <c r="F324" s="19">
        <v>27.4</v>
      </c>
      <c r="G324" s="19">
        <v>0.254</v>
      </c>
      <c r="H324" s="19">
        <v>36</v>
      </c>
      <c r="I324" s="19">
        <v>1</v>
      </c>
    </row>
    <row r="325" spans="1:9" x14ac:dyDescent="0.3">
      <c r="A325" s="19">
        <v>13</v>
      </c>
      <c r="B325" s="19">
        <v>152</v>
      </c>
      <c r="C325" s="19">
        <v>90</v>
      </c>
      <c r="D325" s="19">
        <v>33</v>
      </c>
      <c r="E325" s="19">
        <v>29</v>
      </c>
      <c r="F325" s="19">
        <v>26.8</v>
      </c>
      <c r="G325" s="19">
        <v>0.73099999999999998</v>
      </c>
      <c r="H325" s="19">
        <v>43</v>
      </c>
      <c r="I325" s="19">
        <v>1</v>
      </c>
    </row>
    <row r="326" spans="1:9" x14ac:dyDescent="0.3">
      <c r="A326" s="19">
        <v>2</v>
      </c>
      <c r="B326" s="19">
        <v>112</v>
      </c>
      <c r="C326" s="19">
        <v>75</v>
      </c>
      <c r="D326" s="19">
        <v>32</v>
      </c>
      <c r="E326" s="19">
        <v>0</v>
      </c>
      <c r="F326" s="19">
        <v>35.700000000000003</v>
      </c>
      <c r="G326" s="19">
        <v>0.14799999999999999</v>
      </c>
      <c r="H326" s="19">
        <v>21</v>
      </c>
      <c r="I326" s="19">
        <v>0</v>
      </c>
    </row>
    <row r="327" spans="1:9" x14ac:dyDescent="0.3">
      <c r="A327" s="19">
        <v>1</v>
      </c>
      <c r="B327" s="19">
        <v>157</v>
      </c>
      <c r="C327" s="19">
        <v>72</v>
      </c>
      <c r="D327" s="19">
        <v>21</v>
      </c>
      <c r="E327" s="19">
        <v>168</v>
      </c>
      <c r="F327" s="19">
        <v>25.6</v>
      </c>
      <c r="G327" s="19">
        <v>0.123</v>
      </c>
      <c r="H327" s="19">
        <v>24</v>
      </c>
      <c r="I327" s="19">
        <v>0</v>
      </c>
    </row>
    <row r="328" spans="1:9" x14ac:dyDescent="0.3">
      <c r="A328" s="19">
        <v>1</v>
      </c>
      <c r="B328" s="19">
        <v>122</v>
      </c>
      <c r="C328" s="19">
        <v>64</v>
      </c>
      <c r="D328" s="19">
        <v>32</v>
      </c>
      <c r="E328" s="19">
        <v>156</v>
      </c>
      <c r="F328" s="19">
        <v>35.1</v>
      </c>
      <c r="G328" s="19">
        <v>0.69199999999999995</v>
      </c>
      <c r="H328" s="19">
        <v>30</v>
      </c>
      <c r="I328" s="19">
        <v>1</v>
      </c>
    </row>
    <row r="329" spans="1:9" x14ac:dyDescent="0.3">
      <c r="A329" s="19">
        <v>10</v>
      </c>
      <c r="B329" s="19">
        <v>179</v>
      </c>
      <c r="C329" s="19">
        <v>70</v>
      </c>
      <c r="D329" s="19">
        <v>0</v>
      </c>
      <c r="E329" s="19">
        <v>0</v>
      </c>
      <c r="F329" s="19">
        <v>35.1</v>
      </c>
      <c r="G329" s="19">
        <v>0.2</v>
      </c>
      <c r="H329" s="19">
        <v>37</v>
      </c>
      <c r="I329" s="19">
        <v>0</v>
      </c>
    </row>
    <row r="330" spans="1:9" x14ac:dyDescent="0.3">
      <c r="A330" s="19">
        <v>2</v>
      </c>
      <c r="B330" s="19">
        <v>102</v>
      </c>
      <c r="C330" s="19">
        <v>86</v>
      </c>
      <c r="D330" s="19">
        <v>36</v>
      </c>
      <c r="E330" s="19">
        <v>120</v>
      </c>
      <c r="F330" s="19">
        <v>45.5</v>
      </c>
      <c r="G330" s="19">
        <v>0.127</v>
      </c>
      <c r="H330" s="19">
        <v>23</v>
      </c>
      <c r="I330" s="19">
        <v>1</v>
      </c>
    </row>
    <row r="331" spans="1:9" x14ac:dyDescent="0.3">
      <c r="A331" s="19">
        <v>6</v>
      </c>
      <c r="B331" s="19">
        <v>105</v>
      </c>
      <c r="C331" s="19">
        <v>70</v>
      </c>
      <c r="D331" s="19">
        <v>32</v>
      </c>
      <c r="E331" s="19">
        <v>68</v>
      </c>
      <c r="F331" s="19">
        <v>30.8</v>
      </c>
      <c r="G331" s="19">
        <v>0.122</v>
      </c>
      <c r="H331" s="19">
        <v>37</v>
      </c>
      <c r="I331" s="19">
        <v>0</v>
      </c>
    </row>
    <row r="332" spans="1:9" x14ac:dyDescent="0.3">
      <c r="A332" s="19">
        <v>8</v>
      </c>
      <c r="B332" s="19">
        <v>118</v>
      </c>
      <c r="C332" s="19">
        <v>72</v>
      </c>
      <c r="D332" s="19">
        <v>19</v>
      </c>
      <c r="E332" s="19">
        <v>0</v>
      </c>
      <c r="F332" s="19">
        <v>23.1</v>
      </c>
      <c r="G332" s="19">
        <v>1.476</v>
      </c>
      <c r="H332" s="19">
        <v>46</v>
      </c>
      <c r="I332" s="19">
        <v>0</v>
      </c>
    </row>
    <row r="333" spans="1:9" x14ac:dyDescent="0.3">
      <c r="A333" s="19">
        <v>2</v>
      </c>
      <c r="B333" s="19">
        <v>87</v>
      </c>
      <c r="C333" s="19">
        <v>58</v>
      </c>
      <c r="D333" s="19">
        <v>16</v>
      </c>
      <c r="E333" s="19">
        <v>52</v>
      </c>
      <c r="F333" s="19">
        <v>32.700000000000003</v>
      </c>
      <c r="G333" s="19">
        <v>0.16600000000000001</v>
      </c>
      <c r="H333" s="19">
        <v>25</v>
      </c>
      <c r="I333" s="19">
        <v>0</v>
      </c>
    </row>
    <row r="334" spans="1:9" x14ac:dyDescent="0.3">
      <c r="A334" s="19">
        <v>1</v>
      </c>
      <c r="B334" s="19">
        <v>180</v>
      </c>
      <c r="C334" s="19">
        <v>0</v>
      </c>
      <c r="D334" s="19">
        <v>0</v>
      </c>
      <c r="E334" s="19">
        <v>0</v>
      </c>
      <c r="F334" s="19">
        <v>43.3</v>
      </c>
      <c r="G334" s="19">
        <v>0.28199999999999997</v>
      </c>
      <c r="H334" s="19">
        <v>41</v>
      </c>
      <c r="I334" s="19">
        <v>1</v>
      </c>
    </row>
    <row r="335" spans="1:9" x14ac:dyDescent="0.3">
      <c r="A335" s="19">
        <v>12</v>
      </c>
      <c r="B335" s="19">
        <v>106</v>
      </c>
      <c r="C335" s="19">
        <v>80</v>
      </c>
      <c r="D335" s="19">
        <v>0</v>
      </c>
      <c r="E335" s="19">
        <v>0</v>
      </c>
      <c r="F335" s="19">
        <v>23.6</v>
      </c>
      <c r="G335" s="19">
        <v>0.13700000000000001</v>
      </c>
      <c r="H335" s="19">
        <v>44</v>
      </c>
      <c r="I335" s="19">
        <v>0</v>
      </c>
    </row>
    <row r="336" spans="1:9" x14ac:dyDescent="0.3">
      <c r="A336" s="19">
        <v>1</v>
      </c>
      <c r="B336" s="19">
        <v>95</v>
      </c>
      <c r="C336" s="19">
        <v>60</v>
      </c>
      <c r="D336" s="19">
        <v>18</v>
      </c>
      <c r="E336" s="19">
        <v>58</v>
      </c>
      <c r="F336" s="19">
        <v>23.9</v>
      </c>
      <c r="G336" s="19">
        <v>0.26</v>
      </c>
      <c r="H336" s="19">
        <v>22</v>
      </c>
      <c r="I336" s="19">
        <v>0</v>
      </c>
    </row>
    <row r="337" spans="1:9" x14ac:dyDescent="0.3">
      <c r="A337" s="19">
        <v>0</v>
      </c>
      <c r="B337" s="19">
        <v>165</v>
      </c>
      <c r="C337" s="19">
        <v>76</v>
      </c>
      <c r="D337" s="19">
        <v>43</v>
      </c>
      <c r="E337" s="19">
        <v>255</v>
      </c>
      <c r="F337" s="19">
        <v>47.9</v>
      </c>
      <c r="G337" s="19">
        <v>0.25900000000000001</v>
      </c>
      <c r="H337" s="19">
        <v>26</v>
      </c>
      <c r="I337" s="19">
        <v>0</v>
      </c>
    </row>
    <row r="338" spans="1:9" x14ac:dyDescent="0.3">
      <c r="A338" s="19">
        <v>0</v>
      </c>
      <c r="B338" s="19">
        <v>117</v>
      </c>
      <c r="C338" s="19">
        <v>0</v>
      </c>
      <c r="D338" s="19">
        <v>0</v>
      </c>
      <c r="E338" s="19">
        <v>0</v>
      </c>
      <c r="F338" s="19">
        <v>33.799999999999997</v>
      </c>
      <c r="G338" s="19">
        <v>0.93200000000000005</v>
      </c>
      <c r="H338" s="19">
        <v>44</v>
      </c>
      <c r="I338" s="19">
        <v>0</v>
      </c>
    </row>
    <row r="339" spans="1:9" x14ac:dyDescent="0.3">
      <c r="A339" s="19">
        <v>5</v>
      </c>
      <c r="B339" s="19">
        <v>115</v>
      </c>
      <c r="C339" s="19">
        <v>76</v>
      </c>
      <c r="D339" s="19">
        <v>0</v>
      </c>
      <c r="E339" s="19">
        <v>0</v>
      </c>
      <c r="F339" s="19">
        <v>31.2</v>
      </c>
      <c r="G339" s="19">
        <v>0.34300000000000003</v>
      </c>
      <c r="H339" s="19">
        <v>44</v>
      </c>
      <c r="I339" s="19">
        <v>1</v>
      </c>
    </row>
    <row r="340" spans="1:9" x14ac:dyDescent="0.3">
      <c r="A340" s="19">
        <v>9</v>
      </c>
      <c r="B340" s="19">
        <v>152</v>
      </c>
      <c r="C340" s="19">
        <v>78</v>
      </c>
      <c r="D340" s="19">
        <v>34</v>
      </c>
      <c r="E340" s="19">
        <v>171</v>
      </c>
      <c r="F340" s="19">
        <v>34.200000000000003</v>
      </c>
      <c r="G340" s="19">
        <v>0.89300000000000002</v>
      </c>
      <c r="H340" s="19">
        <v>33</v>
      </c>
      <c r="I340" s="19">
        <v>1</v>
      </c>
    </row>
    <row r="341" spans="1:9" x14ac:dyDescent="0.3">
      <c r="A341" s="19">
        <v>7</v>
      </c>
      <c r="B341" s="19">
        <v>178</v>
      </c>
      <c r="C341" s="19">
        <v>84</v>
      </c>
      <c r="D341" s="19">
        <v>0</v>
      </c>
      <c r="E341" s="19">
        <v>0</v>
      </c>
      <c r="F341" s="19">
        <v>39.9</v>
      </c>
      <c r="G341" s="19">
        <v>0.33100000000000002</v>
      </c>
      <c r="H341" s="19">
        <v>41</v>
      </c>
      <c r="I341" s="19">
        <v>1</v>
      </c>
    </row>
    <row r="342" spans="1:9" x14ac:dyDescent="0.3">
      <c r="A342" s="19">
        <v>1</v>
      </c>
      <c r="B342" s="19">
        <v>130</v>
      </c>
      <c r="C342" s="19">
        <v>70</v>
      </c>
      <c r="D342" s="19">
        <v>13</v>
      </c>
      <c r="E342" s="19">
        <v>105</v>
      </c>
      <c r="F342" s="19">
        <v>25.9</v>
      </c>
      <c r="G342" s="19">
        <v>0.47199999999999998</v>
      </c>
      <c r="H342" s="19">
        <v>22</v>
      </c>
      <c r="I342" s="19">
        <v>0</v>
      </c>
    </row>
    <row r="343" spans="1:9" x14ac:dyDescent="0.3">
      <c r="A343" s="19">
        <v>1</v>
      </c>
      <c r="B343" s="19">
        <v>95</v>
      </c>
      <c r="C343" s="19">
        <v>74</v>
      </c>
      <c r="D343" s="19">
        <v>21</v>
      </c>
      <c r="E343" s="19">
        <v>73</v>
      </c>
      <c r="F343" s="19">
        <v>25.9</v>
      </c>
      <c r="G343" s="19">
        <v>0.67300000000000004</v>
      </c>
      <c r="H343" s="19">
        <v>36</v>
      </c>
      <c r="I343" s="19">
        <v>0</v>
      </c>
    </row>
    <row r="344" spans="1:9" x14ac:dyDescent="0.3">
      <c r="A344" s="19">
        <v>1</v>
      </c>
      <c r="B344" s="19">
        <v>0</v>
      </c>
      <c r="C344" s="19">
        <v>68</v>
      </c>
      <c r="D344" s="19">
        <v>35</v>
      </c>
      <c r="E344" s="19">
        <v>0</v>
      </c>
      <c r="F344" s="19">
        <v>32</v>
      </c>
      <c r="G344" s="19">
        <v>0.38900000000000001</v>
      </c>
      <c r="H344" s="19">
        <v>22</v>
      </c>
      <c r="I344" s="19">
        <v>0</v>
      </c>
    </row>
    <row r="345" spans="1:9" x14ac:dyDescent="0.3">
      <c r="A345" s="19">
        <v>5</v>
      </c>
      <c r="B345" s="19">
        <v>122</v>
      </c>
      <c r="C345" s="19">
        <v>86</v>
      </c>
      <c r="D345" s="19">
        <v>0</v>
      </c>
      <c r="E345" s="19">
        <v>0</v>
      </c>
      <c r="F345" s="19">
        <v>34.700000000000003</v>
      </c>
      <c r="G345" s="19">
        <v>0.28999999999999998</v>
      </c>
      <c r="H345" s="19">
        <v>33</v>
      </c>
      <c r="I345" s="19">
        <v>0</v>
      </c>
    </row>
    <row r="346" spans="1:9" x14ac:dyDescent="0.3">
      <c r="A346" s="19">
        <v>8</v>
      </c>
      <c r="B346" s="19">
        <v>95</v>
      </c>
      <c r="C346" s="19">
        <v>72</v>
      </c>
      <c r="D346" s="19">
        <v>0</v>
      </c>
      <c r="E346" s="19">
        <v>0</v>
      </c>
      <c r="F346" s="19">
        <v>36.799999999999997</v>
      </c>
      <c r="G346" s="19">
        <v>0.48499999999999999</v>
      </c>
      <c r="H346" s="19">
        <v>57</v>
      </c>
      <c r="I346" s="19">
        <v>0</v>
      </c>
    </row>
    <row r="347" spans="1:9" x14ac:dyDescent="0.3">
      <c r="A347" s="19">
        <v>8</v>
      </c>
      <c r="B347" s="19">
        <v>126</v>
      </c>
      <c r="C347" s="19">
        <v>88</v>
      </c>
      <c r="D347" s="19">
        <v>36</v>
      </c>
      <c r="E347" s="19">
        <v>108</v>
      </c>
      <c r="F347" s="19">
        <v>38.5</v>
      </c>
      <c r="G347" s="19">
        <v>0.34899999999999998</v>
      </c>
      <c r="H347" s="19">
        <v>49</v>
      </c>
      <c r="I347" s="19">
        <v>0</v>
      </c>
    </row>
    <row r="348" spans="1:9" x14ac:dyDescent="0.3">
      <c r="A348" s="19">
        <v>1</v>
      </c>
      <c r="B348" s="19">
        <v>139</v>
      </c>
      <c r="C348" s="19">
        <v>46</v>
      </c>
      <c r="D348" s="19">
        <v>19</v>
      </c>
      <c r="E348" s="19">
        <v>83</v>
      </c>
      <c r="F348" s="19">
        <v>28.7</v>
      </c>
      <c r="G348" s="19">
        <v>0.65400000000000003</v>
      </c>
      <c r="H348" s="19">
        <v>22</v>
      </c>
      <c r="I348" s="19">
        <v>0</v>
      </c>
    </row>
    <row r="349" spans="1:9" x14ac:dyDescent="0.3">
      <c r="A349" s="19">
        <v>3</v>
      </c>
      <c r="B349" s="19">
        <v>116</v>
      </c>
      <c r="C349" s="19">
        <v>0</v>
      </c>
      <c r="D349" s="19">
        <v>0</v>
      </c>
      <c r="E349" s="19">
        <v>0</v>
      </c>
      <c r="F349" s="19">
        <v>23.5</v>
      </c>
      <c r="G349" s="19">
        <v>0.187</v>
      </c>
      <c r="H349" s="19">
        <v>23</v>
      </c>
      <c r="I349" s="19">
        <v>0</v>
      </c>
    </row>
    <row r="350" spans="1:9" x14ac:dyDescent="0.3">
      <c r="A350" s="19">
        <v>3</v>
      </c>
      <c r="B350" s="19">
        <v>99</v>
      </c>
      <c r="C350" s="19">
        <v>62</v>
      </c>
      <c r="D350" s="19">
        <v>19</v>
      </c>
      <c r="E350" s="19">
        <v>74</v>
      </c>
      <c r="F350" s="19">
        <v>21.8</v>
      </c>
      <c r="G350" s="19">
        <v>0.27900000000000003</v>
      </c>
      <c r="H350" s="19">
        <v>26</v>
      </c>
      <c r="I350" s="19">
        <v>0</v>
      </c>
    </row>
    <row r="351" spans="1:9" x14ac:dyDescent="0.3">
      <c r="A351" s="19">
        <v>5</v>
      </c>
      <c r="B351" s="19">
        <v>0</v>
      </c>
      <c r="C351" s="19">
        <v>80</v>
      </c>
      <c r="D351" s="19">
        <v>32</v>
      </c>
      <c r="E351" s="19">
        <v>0</v>
      </c>
      <c r="F351" s="19">
        <v>41</v>
      </c>
      <c r="G351" s="19">
        <v>0.34599999999999997</v>
      </c>
      <c r="H351" s="19">
        <v>37</v>
      </c>
      <c r="I351" s="19">
        <v>1</v>
      </c>
    </row>
    <row r="352" spans="1:9" x14ac:dyDescent="0.3">
      <c r="A352" s="19">
        <v>4</v>
      </c>
      <c r="B352" s="19">
        <v>92</v>
      </c>
      <c r="C352" s="19">
        <v>80</v>
      </c>
      <c r="D352" s="19">
        <v>0</v>
      </c>
      <c r="E352" s="19">
        <v>0</v>
      </c>
      <c r="F352" s="19">
        <v>42.2</v>
      </c>
      <c r="G352" s="19">
        <v>0.23699999999999999</v>
      </c>
      <c r="H352" s="19">
        <v>29</v>
      </c>
      <c r="I352" s="19">
        <v>0</v>
      </c>
    </row>
    <row r="353" spans="1:9" x14ac:dyDescent="0.3">
      <c r="A353" s="19">
        <v>4</v>
      </c>
      <c r="B353" s="19">
        <v>137</v>
      </c>
      <c r="C353" s="19">
        <v>84</v>
      </c>
      <c r="D353" s="19">
        <v>0</v>
      </c>
      <c r="E353" s="19">
        <v>0</v>
      </c>
      <c r="F353" s="19">
        <v>31.2</v>
      </c>
      <c r="G353" s="19">
        <v>0.252</v>
      </c>
      <c r="H353" s="19">
        <v>30</v>
      </c>
      <c r="I353" s="19">
        <v>0</v>
      </c>
    </row>
    <row r="354" spans="1:9" x14ac:dyDescent="0.3">
      <c r="A354" s="19">
        <v>3</v>
      </c>
      <c r="B354" s="19">
        <v>61</v>
      </c>
      <c r="C354" s="19">
        <v>82</v>
      </c>
      <c r="D354" s="19">
        <v>28</v>
      </c>
      <c r="E354" s="19">
        <v>0</v>
      </c>
      <c r="F354" s="19">
        <v>34.4</v>
      </c>
      <c r="G354" s="19">
        <v>0.24299999999999999</v>
      </c>
      <c r="H354" s="19">
        <v>46</v>
      </c>
      <c r="I354" s="19">
        <v>0</v>
      </c>
    </row>
    <row r="355" spans="1:9" x14ac:dyDescent="0.3">
      <c r="A355" s="19">
        <v>1</v>
      </c>
      <c r="B355" s="19">
        <v>90</v>
      </c>
      <c r="C355" s="19">
        <v>62</v>
      </c>
      <c r="D355" s="19">
        <v>12</v>
      </c>
      <c r="E355" s="19">
        <v>43</v>
      </c>
      <c r="F355" s="19">
        <v>27.2</v>
      </c>
      <c r="G355" s="19">
        <v>0.57999999999999996</v>
      </c>
      <c r="H355" s="19">
        <v>24</v>
      </c>
      <c r="I355" s="19">
        <v>0</v>
      </c>
    </row>
    <row r="356" spans="1:9" x14ac:dyDescent="0.3">
      <c r="A356" s="19">
        <v>3</v>
      </c>
      <c r="B356" s="19">
        <v>90</v>
      </c>
      <c r="C356" s="19">
        <v>78</v>
      </c>
      <c r="D356" s="19">
        <v>0</v>
      </c>
      <c r="E356" s="19">
        <v>0</v>
      </c>
      <c r="F356" s="19">
        <v>42.7</v>
      </c>
      <c r="G356" s="19">
        <v>0.55900000000000005</v>
      </c>
      <c r="H356" s="19">
        <v>21</v>
      </c>
      <c r="I356" s="19">
        <v>0</v>
      </c>
    </row>
    <row r="357" spans="1:9" x14ac:dyDescent="0.3">
      <c r="A357" s="19">
        <v>9</v>
      </c>
      <c r="B357" s="19">
        <v>165</v>
      </c>
      <c r="C357" s="19">
        <v>88</v>
      </c>
      <c r="D357" s="19">
        <v>0</v>
      </c>
      <c r="E357" s="19">
        <v>0</v>
      </c>
      <c r="F357" s="19">
        <v>30.4</v>
      </c>
      <c r="G357" s="19">
        <v>0.30199999999999999</v>
      </c>
      <c r="H357" s="19">
        <v>49</v>
      </c>
      <c r="I357" s="19">
        <v>1</v>
      </c>
    </row>
    <row r="358" spans="1:9" x14ac:dyDescent="0.3">
      <c r="A358" s="19">
        <v>1</v>
      </c>
      <c r="B358" s="19">
        <v>125</v>
      </c>
      <c r="C358" s="19">
        <v>50</v>
      </c>
      <c r="D358" s="19">
        <v>40</v>
      </c>
      <c r="E358" s="19">
        <v>167</v>
      </c>
      <c r="F358" s="19">
        <v>33.299999999999997</v>
      </c>
      <c r="G358" s="19">
        <v>0.96199999999999997</v>
      </c>
      <c r="H358" s="19">
        <v>28</v>
      </c>
      <c r="I358" s="19">
        <v>1</v>
      </c>
    </row>
    <row r="359" spans="1:9" x14ac:dyDescent="0.3">
      <c r="A359" s="19">
        <v>13</v>
      </c>
      <c r="B359" s="19">
        <v>129</v>
      </c>
      <c r="C359" s="19">
        <v>0</v>
      </c>
      <c r="D359" s="19">
        <v>30</v>
      </c>
      <c r="E359" s="19">
        <v>0</v>
      </c>
      <c r="F359" s="19">
        <v>39.9</v>
      </c>
      <c r="G359" s="19">
        <v>0.56899999999999995</v>
      </c>
      <c r="H359" s="19">
        <v>44</v>
      </c>
      <c r="I359" s="19">
        <v>1</v>
      </c>
    </row>
    <row r="360" spans="1:9" x14ac:dyDescent="0.3">
      <c r="A360" s="19">
        <v>12</v>
      </c>
      <c r="B360" s="19">
        <v>88</v>
      </c>
      <c r="C360" s="19">
        <v>74</v>
      </c>
      <c r="D360" s="19">
        <v>40</v>
      </c>
      <c r="E360" s="19">
        <v>54</v>
      </c>
      <c r="F360" s="19">
        <v>35.299999999999997</v>
      </c>
      <c r="G360" s="19">
        <v>0.378</v>
      </c>
      <c r="H360" s="19">
        <v>48</v>
      </c>
      <c r="I360" s="19">
        <v>0</v>
      </c>
    </row>
    <row r="361" spans="1:9" x14ac:dyDescent="0.3">
      <c r="A361" s="19">
        <v>1</v>
      </c>
      <c r="B361" s="19">
        <v>196</v>
      </c>
      <c r="C361" s="19">
        <v>76</v>
      </c>
      <c r="D361" s="19">
        <v>36</v>
      </c>
      <c r="E361" s="19">
        <v>249</v>
      </c>
      <c r="F361" s="19">
        <v>36.5</v>
      </c>
      <c r="G361" s="19">
        <v>0.875</v>
      </c>
      <c r="H361" s="19">
        <v>29</v>
      </c>
      <c r="I361" s="19">
        <v>1</v>
      </c>
    </row>
    <row r="362" spans="1:9" x14ac:dyDescent="0.3">
      <c r="A362" s="19">
        <v>5</v>
      </c>
      <c r="B362" s="19">
        <v>189</v>
      </c>
      <c r="C362" s="19">
        <v>64</v>
      </c>
      <c r="D362" s="19">
        <v>33</v>
      </c>
      <c r="E362" s="19">
        <v>325</v>
      </c>
      <c r="F362" s="19">
        <v>31.2</v>
      </c>
      <c r="G362" s="19">
        <v>0.58299999999999996</v>
      </c>
      <c r="H362" s="19">
        <v>29</v>
      </c>
      <c r="I362" s="19">
        <v>1</v>
      </c>
    </row>
    <row r="363" spans="1:9" x14ac:dyDescent="0.3">
      <c r="A363" s="19">
        <v>5</v>
      </c>
      <c r="B363" s="19">
        <v>158</v>
      </c>
      <c r="C363" s="19">
        <v>70</v>
      </c>
      <c r="D363" s="19">
        <v>0</v>
      </c>
      <c r="E363" s="19">
        <v>0</v>
      </c>
      <c r="F363" s="19">
        <v>29.8</v>
      </c>
      <c r="G363" s="19">
        <v>0.20699999999999999</v>
      </c>
      <c r="H363" s="19">
        <v>63</v>
      </c>
      <c r="I363" s="19">
        <v>0</v>
      </c>
    </row>
    <row r="364" spans="1:9" x14ac:dyDescent="0.3">
      <c r="A364" s="19">
        <v>5</v>
      </c>
      <c r="B364" s="19">
        <v>103</v>
      </c>
      <c r="C364" s="19">
        <v>108</v>
      </c>
      <c r="D364" s="19">
        <v>37</v>
      </c>
      <c r="E364" s="19">
        <v>0</v>
      </c>
      <c r="F364" s="19">
        <v>39.200000000000003</v>
      </c>
      <c r="G364" s="19">
        <v>0.30499999999999999</v>
      </c>
      <c r="H364" s="19">
        <v>65</v>
      </c>
      <c r="I364" s="19">
        <v>0</v>
      </c>
    </row>
    <row r="365" spans="1:9" x14ac:dyDescent="0.3">
      <c r="A365" s="19">
        <v>4</v>
      </c>
      <c r="B365" s="19">
        <v>146</v>
      </c>
      <c r="C365" s="19">
        <v>78</v>
      </c>
      <c r="D365" s="19">
        <v>0</v>
      </c>
      <c r="E365" s="19">
        <v>0</v>
      </c>
      <c r="F365" s="19">
        <v>38.5</v>
      </c>
      <c r="G365" s="19">
        <v>0.52</v>
      </c>
      <c r="H365" s="19">
        <v>67</v>
      </c>
      <c r="I365" s="19">
        <v>1</v>
      </c>
    </row>
    <row r="366" spans="1:9" x14ac:dyDescent="0.3">
      <c r="A366" s="19">
        <v>4</v>
      </c>
      <c r="B366" s="19">
        <v>147</v>
      </c>
      <c r="C366" s="19">
        <v>74</v>
      </c>
      <c r="D366" s="19">
        <v>25</v>
      </c>
      <c r="E366" s="19">
        <v>293</v>
      </c>
      <c r="F366" s="19">
        <v>34.9</v>
      </c>
      <c r="G366" s="19">
        <v>0.38500000000000001</v>
      </c>
      <c r="H366" s="19">
        <v>30</v>
      </c>
      <c r="I366" s="19">
        <v>0</v>
      </c>
    </row>
    <row r="367" spans="1:9" x14ac:dyDescent="0.3">
      <c r="A367" s="19">
        <v>5</v>
      </c>
      <c r="B367" s="19">
        <v>99</v>
      </c>
      <c r="C367" s="19">
        <v>54</v>
      </c>
      <c r="D367" s="19">
        <v>28</v>
      </c>
      <c r="E367" s="19">
        <v>83</v>
      </c>
      <c r="F367" s="19">
        <v>34</v>
      </c>
      <c r="G367" s="19">
        <v>0.499</v>
      </c>
      <c r="H367" s="19">
        <v>30</v>
      </c>
      <c r="I367" s="19">
        <v>0</v>
      </c>
    </row>
    <row r="368" spans="1:9" x14ac:dyDescent="0.3">
      <c r="A368" s="19">
        <v>6</v>
      </c>
      <c r="B368" s="19">
        <v>124</v>
      </c>
      <c r="C368" s="19">
        <v>72</v>
      </c>
      <c r="D368" s="19">
        <v>0</v>
      </c>
      <c r="E368" s="19">
        <v>0</v>
      </c>
      <c r="F368" s="19">
        <v>27.6</v>
      </c>
      <c r="G368" s="19">
        <v>0.36799999999999999</v>
      </c>
      <c r="H368" s="19">
        <v>29</v>
      </c>
      <c r="I368" s="19">
        <v>1</v>
      </c>
    </row>
    <row r="369" spans="1:9" x14ac:dyDescent="0.3">
      <c r="A369" s="19">
        <v>0</v>
      </c>
      <c r="B369" s="19">
        <v>101</v>
      </c>
      <c r="C369" s="19">
        <v>64</v>
      </c>
      <c r="D369" s="19">
        <v>17</v>
      </c>
      <c r="E369" s="19">
        <v>0</v>
      </c>
      <c r="F369" s="19">
        <v>21</v>
      </c>
      <c r="G369" s="19">
        <v>0.252</v>
      </c>
      <c r="H369" s="19">
        <v>21</v>
      </c>
      <c r="I369" s="19">
        <v>0</v>
      </c>
    </row>
    <row r="370" spans="1:9" x14ac:dyDescent="0.3">
      <c r="A370" s="19">
        <v>3</v>
      </c>
      <c r="B370" s="19">
        <v>81</v>
      </c>
      <c r="C370" s="19">
        <v>86</v>
      </c>
      <c r="D370" s="19">
        <v>16</v>
      </c>
      <c r="E370" s="19">
        <v>66</v>
      </c>
      <c r="F370" s="19">
        <v>27.5</v>
      </c>
      <c r="G370" s="19">
        <v>0.30599999999999999</v>
      </c>
      <c r="H370" s="19">
        <v>22</v>
      </c>
      <c r="I370" s="19">
        <v>0</v>
      </c>
    </row>
    <row r="371" spans="1:9" x14ac:dyDescent="0.3">
      <c r="A371" s="19">
        <v>1</v>
      </c>
      <c r="B371" s="19">
        <v>133</v>
      </c>
      <c r="C371" s="19">
        <v>102</v>
      </c>
      <c r="D371" s="19">
        <v>28</v>
      </c>
      <c r="E371" s="19">
        <v>140</v>
      </c>
      <c r="F371" s="19">
        <v>32.799999999999997</v>
      </c>
      <c r="G371" s="19">
        <v>0.23400000000000001</v>
      </c>
      <c r="H371" s="19">
        <v>45</v>
      </c>
      <c r="I371" s="19">
        <v>1</v>
      </c>
    </row>
    <row r="372" spans="1:9" x14ac:dyDescent="0.3">
      <c r="A372" s="19">
        <v>3</v>
      </c>
      <c r="B372" s="19">
        <v>173</v>
      </c>
      <c r="C372" s="19">
        <v>82</v>
      </c>
      <c r="D372" s="19">
        <v>48</v>
      </c>
      <c r="E372" s="19">
        <v>465</v>
      </c>
      <c r="F372" s="19">
        <v>38.4</v>
      </c>
      <c r="G372" s="19">
        <v>2.137</v>
      </c>
      <c r="H372" s="19">
        <v>25</v>
      </c>
      <c r="I372" s="19">
        <v>1</v>
      </c>
    </row>
    <row r="373" spans="1:9" x14ac:dyDescent="0.3">
      <c r="A373" s="19">
        <v>0</v>
      </c>
      <c r="B373" s="19">
        <v>118</v>
      </c>
      <c r="C373" s="19">
        <v>64</v>
      </c>
      <c r="D373" s="19">
        <v>23</v>
      </c>
      <c r="E373" s="19">
        <v>89</v>
      </c>
      <c r="F373" s="19">
        <v>0</v>
      </c>
      <c r="G373" s="19">
        <v>1.7310000000000001</v>
      </c>
      <c r="H373" s="19">
        <v>21</v>
      </c>
      <c r="I373" s="19">
        <v>0</v>
      </c>
    </row>
    <row r="374" spans="1:9" x14ac:dyDescent="0.3">
      <c r="A374" s="19">
        <v>0</v>
      </c>
      <c r="B374" s="19">
        <v>84</v>
      </c>
      <c r="C374" s="19">
        <v>64</v>
      </c>
      <c r="D374" s="19">
        <v>22</v>
      </c>
      <c r="E374" s="19">
        <v>66</v>
      </c>
      <c r="F374" s="19">
        <v>35.799999999999997</v>
      </c>
      <c r="G374" s="19">
        <v>0.54500000000000004</v>
      </c>
      <c r="H374" s="19">
        <v>21</v>
      </c>
      <c r="I374" s="19">
        <v>0</v>
      </c>
    </row>
    <row r="375" spans="1:9" x14ac:dyDescent="0.3">
      <c r="A375" s="19">
        <v>2</v>
      </c>
      <c r="B375" s="19">
        <v>105</v>
      </c>
      <c r="C375" s="19">
        <v>58</v>
      </c>
      <c r="D375" s="19">
        <v>40</v>
      </c>
      <c r="E375" s="19">
        <v>94</v>
      </c>
      <c r="F375" s="19">
        <v>34.9</v>
      </c>
      <c r="G375" s="19">
        <v>0.22500000000000001</v>
      </c>
      <c r="H375" s="19">
        <v>25</v>
      </c>
      <c r="I375" s="19">
        <v>0</v>
      </c>
    </row>
    <row r="376" spans="1:9" x14ac:dyDescent="0.3">
      <c r="A376" s="19">
        <v>2</v>
      </c>
      <c r="B376" s="19">
        <v>122</v>
      </c>
      <c r="C376" s="19">
        <v>52</v>
      </c>
      <c r="D376" s="19">
        <v>43</v>
      </c>
      <c r="E376" s="19">
        <v>158</v>
      </c>
      <c r="F376" s="19">
        <v>36.200000000000003</v>
      </c>
      <c r="G376" s="19">
        <v>0.81599999999999995</v>
      </c>
      <c r="H376" s="19">
        <v>28</v>
      </c>
      <c r="I376" s="19">
        <v>0</v>
      </c>
    </row>
    <row r="377" spans="1:9" x14ac:dyDescent="0.3">
      <c r="A377" s="19">
        <v>12</v>
      </c>
      <c r="B377" s="19">
        <v>140</v>
      </c>
      <c r="C377" s="19">
        <v>82</v>
      </c>
      <c r="D377" s="19">
        <v>43</v>
      </c>
      <c r="E377" s="19">
        <v>325</v>
      </c>
      <c r="F377" s="19">
        <v>39.200000000000003</v>
      </c>
      <c r="G377" s="19">
        <v>0.52800000000000002</v>
      </c>
      <c r="H377" s="19">
        <v>58</v>
      </c>
      <c r="I377" s="19">
        <v>1</v>
      </c>
    </row>
    <row r="378" spans="1:9" x14ac:dyDescent="0.3">
      <c r="A378" s="19">
        <v>0</v>
      </c>
      <c r="B378" s="19">
        <v>98</v>
      </c>
      <c r="C378" s="19">
        <v>82</v>
      </c>
      <c r="D378" s="19">
        <v>15</v>
      </c>
      <c r="E378" s="19">
        <v>84</v>
      </c>
      <c r="F378" s="19">
        <v>25.2</v>
      </c>
      <c r="G378" s="19">
        <v>0.29899999999999999</v>
      </c>
      <c r="H378" s="19">
        <v>22</v>
      </c>
      <c r="I378" s="19">
        <v>0</v>
      </c>
    </row>
    <row r="379" spans="1:9" x14ac:dyDescent="0.3">
      <c r="A379" s="19">
        <v>1</v>
      </c>
      <c r="B379" s="19">
        <v>87</v>
      </c>
      <c r="C379" s="19">
        <v>60</v>
      </c>
      <c r="D379" s="19">
        <v>37</v>
      </c>
      <c r="E379" s="19">
        <v>75</v>
      </c>
      <c r="F379" s="19">
        <v>37.200000000000003</v>
      </c>
      <c r="G379" s="19">
        <v>0.50900000000000001</v>
      </c>
      <c r="H379" s="19">
        <v>22</v>
      </c>
      <c r="I379" s="19">
        <v>0</v>
      </c>
    </row>
    <row r="380" spans="1:9" x14ac:dyDescent="0.3">
      <c r="A380" s="19">
        <v>4</v>
      </c>
      <c r="B380" s="19">
        <v>156</v>
      </c>
      <c r="C380" s="19">
        <v>75</v>
      </c>
      <c r="D380" s="19">
        <v>0</v>
      </c>
      <c r="E380" s="19">
        <v>0</v>
      </c>
      <c r="F380" s="19">
        <v>48.3</v>
      </c>
      <c r="G380" s="19">
        <v>0.23799999999999999</v>
      </c>
      <c r="H380" s="19">
        <v>32</v>
      </c>
      <c r="I380" s="19">
        <v>1</v>
      </c>
    </row>
    <row r="381" spans="1:9" x14ac:dyDescent="0.3">
      <c r="A381" s="19">
        <v>0</v>
      </c>
      <c r="B381" s="19">
        <v>93</v>
      </c>
      <c r="C381" s="19">
        <v>100</v>
      </c>
      <c r="D381" s="19">
        <v>39</v>
      </c>
      <c r="E381" s="19">
        <v>72</v>
      </c>
      <c r="F381" s="19">
        <v>43.4</v>
      </c>
      <c r="G381" s="19">
        <v>1.0209999999999999</v>
      </c>
      <c r="H381" s="19">
        <v>35</v>
      </c>
      <c r="I381" s="19">
        <v>0</v>
      </c>
    </row>
    <row r="382" spans="1:9" x14ac:dyDescent="0.3">
      <c r="A382" s="19">
        <v>1</v>
      </c>
      <c r="B382" s="19">
        <v>107</v>
      </c>
      <c r="C382" s="19">
        <v>72</v>
      </c>
      <c r="D382" s="19">
        <v>30</v>
      </c>
      <c r="E382" s="19">
        <v>82</v>
      </c>
      <c r="F382" s="19">
        <v>30.8</v>
      </c>
      <c r="G382" s="19">
        <v>0.82099999999999995</v>
      </c>
      <c r="H382" s="19">
        <v>24</v>
      </c>
      <c r="I382" s="19">
        <v>0</v>
      </c>
    </row>
    <row r="383" spans="1:9" x14ac:dyDescent="0.3">
      <c r="A383" s="19">
        <v>0</v>
      </c>
      <c r="B383" s="19">
        <v>105</v>
      </c>
      <c r="C383" s="19">
        <v>68</v>
      </c>
      <c r="D383" s="19">
        <v>22</v>
      </c>
      <c r="E383" s="19">
        <v>0</v>
      </c>
      <c r="F383" s="19">
        <v>20</v>
      </c>
      <c r="G383" s="19">
        <v>0.23599999999999999</v>
      </c>
      <c r="H383" s="19">
        <v>22</v>
      </c>
      <c r="I383" s="19">
        <v>0</v>
      </c>
    </row>
    <row r="384" spans="1:9" x14ac:dyDescent="0.3">
      <c r="A384" s="19">
        <v>1</v>
      </c>
      <c r="B384" s="19">
        <v>109</v>
      </c>
      <c r="C384" s="19">
        <v>60</v>
      </c>
      <c r="D384" s="19">
        <v>8</v>
      </c>
      <c r="E384" s="19">
        <v>182</v>
      </c>
      <c r="F384" s="19">
        <v>25.4</v>
      </c>
      <c r="G384" s="19">
        <v>0.94699999999999995</v>
      </c>
      <c r="H384" s="19">
        <v>21</v>
      </c>
      <c r="I384" s="19">
        <v>0</v>
      </c>
    </row>
    <row r="385" spans="1:9" x14ac:dyDescent="0.3">
      <c r="A385" s="19">
        <v>1</v>
      </c>
      <c r="B385" s="19">
        <v>90</v>
      </c>
      <c r="C385" s="19">
        <v>62</v>
      </c>
      <c r="D385" s="19">
        <v>18</v>
      </c>
      <c r="E385" s="19">
        <v>59</v>
      </c>
      <c r="F385" s="19">
        <v>25.1</v>
      </c>
      <c r="G385" s="19">
        <v>1.268</v>
      </c>
      <c r="H385" s="19">
        <v>25</v>
      </c>
      <c r="I385" s="19">
        <v>0</v>
      </c>
    </row>
    <row r="386" spans="1:9" x14ac:dyDescent="0.3">
      <c r="A386" s="19">
        <v>1</v>
      </c>
      <c r="B386" s="19">
        <v>125</v>
      </c>
      <c r="C386" s="19">
        <v>70</v>
      </c>
      <c r="D386" s="19">
        <v>24</v>
      </c>
      <c r="E386" s="19">
        <v>110</v>
      </c>
      <c r="F386" s="19">
        <v>24.3</v>
      </c>
      <c r="G386" s="19">
        <v>0.221</v>
      </c>
      <c r="H386" s="19">
        <v>25</v>
      </c>
      <c r="I386" s="19">
        <v>0</v>
      </c>
    </row>
    <row r="387" spans="1:9" x14ac:dyDescent="0.3">
      <c r="A387" s="19">
        <v>1</v>
      </c>
      <c r="B387" s="19">
        <v>119</v>
      </c>
      <c r="C387" s="19">
        <v>54</v>
      </c>
      <c r="D387" s="19">
        <v>13</v>
      </c>
      <c r="E387" s="19">
        <v>50</v>
      </c>
      <c r="F387" s="19">
        <v>22.3</v>
      </c>
      <c r="G387" s="19">
        <v>0.20499999999999999</v>
      </c>
      <c r="H387" s="19">
        <v>24</v>
      </c>
      <c r="I387" s="19">
        <v>0</v>
      </c>
    </row>
    <row r="388" spans="1:9" x14ac:dyDescent="0.3">
      <c r="A388" s="19">
        <v>5</v>
      </c>
      <c r="B388" s="19">
        <v>116</v>
      </c>
      <c r="C388" s="19">
        <v>74</v>
      </c>
      <c r="D388" s="19">
        <v>29</v>
      </c>
      <c r="E388" s="19">
        <v>0</v>
      </c>
      <c r="F388" s="19">
        <v>32.299999999999997</v>
      </c>
      <c r="G388" s="19">
        <v>0.66</v>
      </c>
      <c r="H388" s="19">
        <v>35</v>
      </c>
      <c r="I388" s="19">
        <v>1</v>
      </c>
    </row>
    <row r="389" spans="1:9" x14ac:dyDescent="0.3">
      <c r="A389" s="19">
        <v>8</v>
      </c>
      <c r="B389" s="19">
        <v>105</v>
      </c>
      <c r="C389" s="19">
        <v>100</v>
      </c>
      <c r="D389" s="19">
        <v>36</v>
      </c>
      <c r="E389" s="19">
        <v>0</v>
      </c>
      <c r="F389" s="19">
        <v>43.3</v>
      </c>
      <c r="G389" s="19">
        <v>0.23899999999999999</v>
      </c>
      <c r="H389" s="19">
        <v>45</v>
      </c>
      <c r="I389" s="19">
        <v>1</v>
      </c>
    </row>
    <row r="390" spans="1:9" x14ac:dyDescent="0.3">
      <c r="A390" s="19">
        <v>5</v>
      </c>
      <c r="B390" s="19">
        <v>144</v>
      </c>
      <c r="C390" s="19">
        <v>82</v>
      </c>
      <c r="D390" s="19">
        <v>26</v>
      </c>
      <c r="E390" s="19">
        <v>285</v>
      </c>
      <c r="F390" s="19">
        <v>32</v>
      </c>
      <c r="G390" s="19">
        <v>0.45200000000000001</v>
      </c>
      <c r="H390" s="19">
        <v>58</v>
      </c>
      <c r="I390" s="19">
        <v>1</v>
      </c>
    </row>
    <row r="391" spans="1:9" x14ac:dyDescent="0.3">
      <c r="A391" s="19">
        <v>3</v>
      </c>
      <c r="B391" s="19">
        <v>100</v>
      </c>
      <c r="C391" s="19">
        <v>68</v>
      </c>
      <c r="D391" s="19">
        <v>23</v>
      </c>
      <c r="E391" s="19">
        <v>81</v>
      </c>
      <c r="F391" s="19">
        <v>31.6</v>
      </c>
      <c r="G391" s="19">
        <v>0.94899999999999995</v>
      </c>
      <c r="H391" s="19">
        <v>28</v>
      </c>
      <c r="I391" s="19">
        <v>0</v>
      </c>
    </row>
    <row r="392" spans="1:9" x14ac:dyDescent="0.3">
      <c r="A392" s="19">
        <v>1</v>
      </c>
      <c r="B392" s="19">
        <v>100</v>
      </c>
      <c r="C392" s="19">
        <v>66</v>
      </c>
      <c r="D392" s="19">
        <v>29</v>
      </c>
      <c r="E392" s="19">
        <v>196</v>
      </c>
      <c r="F392" s="19">
        <v>32</v>
      </c>
      <c r="G392" s="19">
        <v>0.44400000000000001</v>
      </c>
      <c r="H392" s="19">
        <v>42</v>
      </c>
      <c r="I392" s="19">
        <v>0</v>
      </c>
    </row>
    <row r="393" spans="1:9" x14ac:dyDescent="0.3">
      <c r="A393" s="19">
        <v>5</v>
      </c>
      <c r="B393" s="19">
        <v>166</v>
      </c>
      <c r="C393" s="19">
        <v>76</v>
      </c>
      <c r="D393" s="19">
        <v>0</v>
      </c>
      <c r="E393" s="19">
        <v>0</v>
      </c>
      <c r="F393" s="19">
        <v>45.7</v>
      </c>
      <c r="G393" s="19">
        <v>0.34</v>
      </c>
      <c r="H393" s="19">
        <v>27</v>
      </c>
      <c r="I393" s="19">
        <v>1</v>
      </c>
    </row>
    <row r="394" spans="1:9" x14ac:dyDescent="0.3">
      <c r="A394" s="19">
        <v>1</v>
      </c>
      <c r="B394" s="19">
        <v>131</v>
      </c>
      <c r="C394" s="19">
        <v>64</v>
      </c>
      <c r="D394" s="19">
        <v>14</v>
      </c>
      <c r="E394" s="19">
        <v>415</v>
      </c>
      <c r="F394" s="19">
        <v>23.7</v>
      </c>
      <c r="G394" s="19">
        <v>0.38900000000000001</v>
      </c>
      <c r="H394" s="19">
        <v>21</v>
      </c>
      <c r="I394" s="19">
        <v>0</v>
      </c>
    </row>
    <row r="395" spans="1:9" x14ac:dyDescent="0.3">
      <c r="A395" s="19">
        <v>4</v>
      </c>
      <c r="B395" s="19">
        <v>116</v>
      </c>
      <c r="C395" s="19">
        <v>72</v>
      </c>
      <c r="D395" s="19">
        <v>12</v>
      </c>
      <c r="E395" s="19">
        <v>87</v>
      </c>
      <c r="F395" s="19">
        <v>22.1</v>
      </c>
      <c r="G395" s="19">
        <v>0.46300000000000002</v>
      </c>
      <c r="H395" s="19">
        <v>37</v>
      </c>
      <c r="I395" s="19">
        <v>0</v>
      </c>
    </row>
    <row r="396" spans="1:9" x14ac:dyDescent="0.3">
      <c r="A396" s="19">
        <v>4</v>
      </c>
      <c r="B396" s="19">
        <v>158</v>
      </c>
      <c r="C396" s="19">
        <v>78</v>
      </c>
      <c r="D396" s="19">
        <v>0</v>
      </c>
      <c r="E396" s="19">
        <v>0</v>
      </c>
      <c r="F396" s="19">
        <v>32.9</v>
      </c>
      <c r="G396" s="19">
        <v>0.80300000000000005</v>
      </c>
      <c r="H396" s="19">
        <v>31</v>
      </c>
      <c r="I396" s="19">
        <v>1</v>
      </c>
    </row>
    <row r="397" spans="1:9" x14ac:dyDescent="0.3">
      <c r="A397" s="19">
        <v>2</v>
      </c>
      <c r="B397" s="19">
        <v>127</v>
      </c>
      <c r="C397" s="19">
        <v>58</v>
      </c>
      <c r="D397" s="19">
        <v>24</v>
      </c>
      <c r="E397" s="19">
        <v>275</v>
      </c>
      <c r="F397" s="19">
        <v>27.7</v>
      </c>
      <c r="G397" s="19">
        <v>1.6</v>
      </c>
      <c r="H397" s="19">
        <v>25</v>
      </c>
      <c r="I397" s="19">
        <v>0</v>
      </c>
    </row>
    <row r="398" spans="1:9" x14ac:dyDescent="0.3">
      <c r="A398" s="19">
        <v>3</v>
      </c>
      <c r="B398" s="19">
        <v>96</v>
      </c>
      <c r="C398" s="19">
        <v>56</v>
      </c>
      <c r="D398" s="19">
        <v>34</v>
      </c>
      <c r="E398" s="19">
        <v>115</v>
      </c>
      <c r="F398" s="19">
        <v>24.7</v>
      </c>
      <c r="G398" s="19">
        <v>0.94399999999999995</v>
      </c>
      <c r="H398" s="19">
        <v>39</v>
      </c>
      <c r="I398" s="19">
        <v>0</v>
      </c>
    </row>
    <row r="399" spans="1:9" x14ac:dyDescent="0.3">
      <c r="A399" s="19">
        <v>0</v>
      </c>
      <c r="B399" s="19">
        <v>131</v>
      </c>
      <c r="C399" s="19">
        <v>66</v>
      </c>
      <c r="D399" s="19">
        <v>40</v>
      </c>
      <c r="E399" s="19">
        <v>0</v>
      </c>
      <c r="F399" s="19">
        <v>34.299999999999997</v>
      </c>
      <c r="G399" s="19">
        <v>0.19600000000000001</v>
      </c>
      <c r="H399" s="19">
        <v>22</v>
      </c>
      <c r="I399" s="19">
        <v>1</v>
      </c>
    </row>
    <row r="400" spans="1:9" x14ac:dyDescent="0.3">
      <c r="A400" s="19">
        <v>3</v>
      </c>
      <c r="B400" s="19">
        <v>82</v>
      </c>
      <c r="C400" s="19">
        <v>70</v>
      </c>
      <c r="D400" s="19">
        <v>0</v>
      </c>
      <c r="E400" s="19">
        <v>0</v>
      </c>
      <c r="F400" s="19">
        <v>21.1</v>
      </c>
      <c r="G400" s="19">
        <v>0.38900000000000001</v>
      </c>
      <c r="H400" s="19">
        <v>25</v>
      </c>
      <c r="I400" s="19">
        <v>0</v>
      </c>
    </row>
    <row r="401" spans="1:9" x14ac:dyDescent="0.3">
      <c r="A401" s="19">
        <v>3</v>
      </c>
      <c r="B401" s="19">
        <v>193</v>
      </c>
      <c r="C401" s="19">
        <v>70</v>
      </c>
      <c r="D401" s="19">
        <v>31</v>
      </c>
      <c r="E401" s="19">
        <v>0</v>
      </c>
      <c r="F401" s="19">
        <v>34.9</v>
      </c>
      <c r="G401" s="19">
        <v>0.24099999999999999</v>
      </c>
      <c r="H401" s="19">
        <v>25</v>
      </c>
      <c r="I401" s="19">
        <v>1</v>
      </c>
    </row>
    <row r="402" spans="1:9" x14ac:dyDescent="0.3">
      <c r="A402" s="19">
        <v>4</v>
      </c>
      <c r="B402" s="19">
        <v>95</v>
      </c>
      <c r="C402" s="19">
        <v>64</v>
      </c>
      <c r="D402" s="19">
        <v>0</v>
      </c>
      <c r="E402" s="19">
        <v>0</v>
      </c>
      <c r="F402" s="19">
        <v>32</v>
      </c>
      <c r="G402" s="19">
        <v>0.161</v>
      </c>
      <c r="H402" s="19">
        <v>31</v>
      </c>
      <c r="I402" s="19">
        <v>1</v>
      </c>
    </row>
    <row r="403" spans="1:9" x14ac:dyDescent="0.3">
      <c r="A403" s="19">
        <v>6</v>
      </c>
      <c r="B403" s="19">
        <v>137</v>
      </c>
      <c r="C403" s="19">
        <v>61</v>
      </c>
      <c r="D403" s="19">
        <v>0</v>
      </c>
      <c r="E403" s="19">
        <v>0</v>
      </c>
      <c r="F403" s="19">
        <v>24.2</v>
      </c>
      <c r="G403" s="19">
        <v>0.151</v>
      </c>
      <c r="H403" s="19">
        <v>55</v>
      </c>
      <c r="I403" s="19">
        <v>0</v>
      </c>
    </row>
    <row r="404" spans="1:9" x14ac:dyDescent="0.3">
      <c r="A404" s="19">
        <v>5</v>
      </c>
      <c r="B404" s="19">
        <v>136</v>
      </c>
      <c r="C404" s="19">
        <v>84</v>
      </c>
      <c r="D404" s="19">
        <v>41</v>
      </c>
      <c r="E404" s="19">
        <v>88</v>
      </c>
      <c r="F404" s="19">
        <v>35</v>
      </c>
      <c r="G404" s="19">
        <v>0.28599999999999998</v>
      </c>
      <c r="H404" s="19">
        <v>35</v>
      </c>
      <c r="I404" s="19">
        <v>1</v>
      </c>
    </row>
    <row r="405" spans="1:9" x14ac:dyDescent="0.3">
      <c r="A405" s="19">
        <v>9</v>
      </c>
      <c r="B405" s="19">
        <v>72</v>
      </c>
      <c r="C405" s="19">
        <v>78</v>
      </c>
      <c r="D405" s="19">
        <v>25</v>
      </c>
      <c r="E405" s="19">
        <v>0</v>
      </c>
      <c r="F405" s="19">
        <v>31.6</v>
      </c>
      <c r="G405" s="19">
        <v>0.28000000000000003</v>
      </c>
      <c r="H405" s="19">
        <v>38</v>
      </c>
      <c r="I405" s="19">
        <v>0</v>
      </c>
    </row>
    <row r="406" spans="1:9" x14ac:dyDescent="0.3">
      <c r="A406" s="19">
        <v>5</v>
      </c>
      <c r="B406" s="19">
        <v>168</v>
      </c>
      <c r="C406" s="19">
        <v>64</v>
      </c>
      <c r="D406" s="19">
        <v>0</v>
      </c>
      <c r="E406" s="19">
        <v>0</v>
      </c>
      <c r="F406" s="19">
        <v>32.9</v>
      </c>
      <c r="G406" s="19">
        <v>0.13500000000000001</v>
      </c>
      <c r="H406" s="19">
        <v>41</v>
      </c>
      <c r="I406" s="19">
        <v>1</v>
      </c>
    </row>
    <row r="407" spans="1:9" x14ac:dyDescent="0.3">
      <c r="A407" s="19">
        <v>2</v>
      </c>
      <c r="B407" s="19">
        <v>123</v>
      </c>
      <c r="C407" s="19">
        <v>48</v>
      </c>
      <c r="D407" s="19">
        <v>32</v>
      </c>
      <c r="E407" s="19">
        <v>165</v>
      </c>
      <c r="F407" s="19">
        <v>42.1</v>
      </c>
      <c r="G407" s="19">
        <v>0.52</v>
      </c>
      <c r="H407" s="19">
        <v>26</v>
      </c>
      <c r="I407" s="19">
        <v>0</v>
      </c>
    </row>
    <row r="408" spans="1:9" x14ac:dyDescent="0.3">
      <c r="A408" s="19">
        <v>4</v>
      </c>
      <c r="B408" s="19">
        <v>115</v>
      </c>
      <c r="C408" s="19">
        <v>72</v>
      </c>
      <c r="D408" s="19">
        <v>0</v>
      </c>
      <c r="E408" s="19">
        <v>0</v>
      </c>
      <c r="F408" s="19">
        <v>28.9</v>
      </c>
      <c r="G408" s="19">
        <v>0.376</v>
      </c>
      <c r="H408" s="19">
        <v>46</v>
      </c>
      <c r="I408" s="19">
        <v>1</v>
      </c>
    </row>
    <row r="409" spans="1:9" x14ac:dyDescent="0.3">
      <c r="A409" s="19">
        <v>0</v>
      </c>
      <c r="B409" s="19">
        <v>101</v>
      </c>
      <c r="C409" s="19">
        <v>62</v>
      </c>
      <c r="D409" s="19">
        <v>0</v>
      </c>
      <c r="E409" s="19">
        <v>0</v>
      </c>
      <c r="F409" s="19">
        <v>21.9</v>
      </c>
      <c r="G409" s="19">
        <v>0.33600000000000002</v>
      </c>
      <c r="H409" s="19">
        <v>25</v>
      </c>
      <c r="I409" s="19">
        <v>0</v>
      </c>
    </row>
    <row r="410" spans="1:9" x14ac:dyDescent="0.3">
      <c r="A410" s="19">
        <v>8</v>
      </c>
      <c r="B410" s="19">
        <v>197</v>
      </c>
      <c r="C410" s="19">
        <v>74</v>
      </c>
      <c r="D410" s="19">
        <v>0</v>
      </c>
      <c r="E410" s="19">
        <v>0</v>
      </c>
      <c r="F410" s="19">
        <v>25.9</v>
      </c>
      <c r="G410" s="19">
        <v>1.1910000000000001</v>
      </c>
      <c r="H410" s="19">
        <v>39</v>
      </c>
      <c r="I410" s="19">
        <v>1</v>
      </c>
    </row>
    <row r="411" spans="1:9" x14ac:dyDescent="0.3">
      <c r="A411" s="19">
        <v>1</v>
      </c>
      <c r="B411" s="19">
        <v>172</v>
      </c>
      <c r="C411" s="19">
        <v>68</v>
      </c>
      <c r="D411" s="19">
        <v>49</v>
      </c>
      <c r="E411" s="19">
        <v>579</v>
      </c>
      <c r="F411" s="19">
        <v>42.4</v>
      </c>
      <c r="G411" s="19">
        <v>0.70199999999999996</v>
      </c>
      <c r="H411" s="19">
        <v>28</v>
      </c>
      <c r="I411" s="19">
        <v>1</v>
      </c>
    </row>
    <row r="412" spans="1:9" x14ac:dyDescent="0.3">
      <c r="A412" s="19">
        <v>6</v>
      </c>
      <c r="B412" s="19">
        <v>102</v>
      </c>
      <c r="C412" s="19">
        <v>90</v>
      </c>
      <c r="D412" s="19">
        <v>39</v>
      </c>
      <c r="E412" s="19">
        <v>0</v>
      </c>
      <c r="F412" s="19">
        <v>35.700000000000003</v>
      </c>
      <c r="G412" s="19">
        <v>0.67400000000000004</v>
      </c>
      <c r="H412" s="19">
        <v>28</v>
      </c>
      <c r="I412" s="19">
        <v>0</v>
      </c>
    </row>
    <row r="413" spans="1:9" x14ac:dyDescent="0.3">
      <c r="A413" s="19">
        <v>1</v>
      </c>
      <c r="B413" s="19">
        <v>112</v>
      </c>
      <c r="C413" s="19">
        <v>72</v>
      </c>
      <c r="D413" s="19">
        <v>30</v>
      </c>
      <c r="E413" s="19">
        <v>176</v>
      </c>
      <c r="F413" s="19">
        <v>34.4</v>
      </c>
      <c r="G413" s="19">
        <v>0.52800000000000002</v>
      </c>
      <c r="H413" s="19">
        <v>25</v>
      </c>
      <c r="I413" s="19">
        <v>0</v>
      </c>
    </row>
    <row r="414" spans="1:9" x14ac:dyDescent="0.3">
      <c r="A414" s="19">
        <v>1</v>
      </c>
      <c r="B414" s="19">
        <v>143</v>
      </c>
      <c r="C414" s="19">
        <v>84</v>
      </c>
      <c r="D414" s="19">
        <v>23</v>
      </c>
      <c r="E414" s="19">
        <v>310</v>
      </c>
      <c r="F414" s="19">
        <v>42.4</v>
      </c>
      <c r="G414" s="19">
        <v>1.0760000000000001</v>
      </c>
      <c r="H414" s="19">
        <v>22</v>
      </c>
      <c r="I414" s="19">
        <v>0</v>
      </c>
    </row>
    <row r="415" spans="1:9" x14ac:dyDescent="0.3">
      <c r="A415" s="19">
        <v>1</v>
      </c>
      <c r="B415" s="19">
        <v>143</v>
      </c>
      <c r="C415" s="19">
        <v>74</v>
      </c>
      <c r="D415" s="19">
        <v>22</v>
      </c>
      <c r="E415" s="19">
        <v>61</v>
      </c>
      <c r="F415" s="19">
        <v>26.2</v>
      </c>
      <c r="G415" s="19">
        <v>0.25600000000000001</v>
      </c>
      <c r="H415" s="19">
        <v>21</v>
      </c>
      <c r="I415" s="19">
        <v>0</v>
      </c>
    </row>
    <row r="416" spans="1:9" x14ac:dyDescent="0.3">
      <c r="A416" s="19">
        <v>0</v>
      </c>
      <c r="B416" s="19">
        <v>138</v>
      </c>
      <c r="C416" s="19">
        <v>60</v>
      </c>
      <c r="D416" s="19">
        <v>35</v>
      </c>
      <c r="E416" s="19">
        <v>167</v>
      </c>
      <c r="F416" s="19">
        <v>34.6</v>
      </c>
      <c r="G416" s="19">
        <v>0.53400000000000003</v>
      </c>
      <c r="H416" s="19">
        <v>21</v>
      </c>
      <c r="I416" s="19">
        <v>1</v>
      </c>
    </row>
    <row r="417" spans="1:9" x14ac:dyDescent="0.3">
      <c r="A417" s="19">
        <v>3</v>
      </c>
      <c r="B417" s="19">
        <v>173</v>
      </c>
      <c r="C417" s="19">
        <v>84</v>
      </c>
      <c r="D417" s="19">
        <v>33</v>
      </c>
      <c r="E417" s="19">
        <v>474</v>
      </c>
      <c r="F417" s="19">
        <v>35.700000000000003</v>
      </c>
      <c r="G417" s="19">
        <v>0.25800000000000001</v>
      </c>
      <c r="H417" s="19">
        <v>22</v>
      </c>
      <c r="I417" s="19">
        <v>1</v>
      </c>
    </row>
    <row r="418" spans="1:9" x14ac:dyDescent="0.3">
      <c r="A418" s="19">
        <v>1</v>
      </c>
      <c r="B418" s="19">
        <v>97</v>
      </c>
      <c r="C418" s="19">
        <v>68</v>
      </c>
      <c r="D418" s="19">
        <v>21</v>
      </c>
      <c r="E418" s="19">
        <v>0</v>
      </c>
      <c r="F418" s="19">
        <v>27.2</v>
      </c>
      <c r="G418" s="19">
        <v>1.095</v>
      </c>
      <c r="H418" s="19">
        <v>22</v>
      </c>
      <c r="I418" s="19">
        <v>0</v>
      </c>
    </row>
    <row r="419" spans="1:9" x14ac:dyDescent="0.3">
      <c r="A419" s="19">
        <v>4</v>
      </c>
      <c r="B419" s="19">
        <v>144</v>
      </c>
      <c r="C419" s="19">
        <v>82</v>
      </c>
      <c r="D419" s="19">
        <v>32</v>
      </c>
      <c r="E419" s="19">
        <v>0</v>
      </c>
      <c r="F419" s="19">
        <v>38.5</v>
      </c>
      <c r="G419" s="19">
        <v>0.55400000000000005</v>
      </c>
      <c r="H419" s="19">
        <v>37</v>
      </c>
      <c r="I419" s="19">
        <v>1</v>
      </c>
    </row>
    <row r="420" spans="1:9" x14ac:dyDescent="0.3">
      <c r="A420" s="19">
        <v>1</v>
      </c>
      <c r="B420" s="19">
        <v>83</v>
      </c>
      <c r="C420" s="19">
        <v>68</v>
      </c>
      <c r="D420" s="19">
        <v>0</v>
      </c>
      <c r="E420" s="19">
        <v>0</v>
      </c>
      <c r="F420" s="19">
        <v>18.2</v>
      </c>
      <c r="G420" s="19">
        <v>0.624</v>
      </c>
      <c r="H420" s="19">
        <v>27</v>
      </c>
      <c r="I420" s="19">
        <v>0</v>
      </c>
    </row>
    <row r="421" spans="1:9" x14ac:dyDescent="0.3">
      <c r="A421" s="19">
        <v>3</v>
      </c>
      <c r="B421" s="19">
        <v>129</v>
      </c>
      <c r="C421" s="19">
        <v>64</v>
      </c>
      <c r="D421" s="19">
        <v>29</v>
      </c>
      <c r="E421" s="19">
        <v>115</v>
      </c>
      <c r="F421" s="19">
        <v>26.4</v>
      </c>
      <c r="G421" s="19">
        <v>0.219</v>
      </c>
      <c r="H421" s="19">
        <v>28</v>
      </c>
      <c r="I421" s="19">
        <v>1</v>
      </c>
    </row>
    <row r="422" spans="1:9" x14ac:dyDescent="0.3">
      <c r="A422" s="19">
        <v>1</v>
      </c>
      <c r="B422" s="19">
        <v>119</v>
      </c>
      <c r="C422" s="19">
        <v>88</v>
      </c>
      <c r="D422" s="19">
        <v>41</v>
      </c>
      <c r="E422" s="19">
        <v>170</v>
      </c>
      <c r="F422" s="19">
        <v>45.3</v>
      </c>
      <c r="G422" s="19">
        <v>0.50700000000000001</v>
      </c>
      <c r="H422" s="19">
        <v>26</v>
      </c>
      <c r="I422" s="19">
        <v>0</v>
      </c>
    </row>
    <row r="423" spans="1:9" x14ac:dyDescent="0.3">
      <c r="A423" s="19">
        <v>2</v>
      </c>
      <c r="B423" s="19">
        <v>94</v>
      </c>
      <c r="C423" s="19">
        <v>68</v>
      </c>
      <c r="D423" s="19">
        <v>18</v>
      </c>
      <c r="E423" s="19">
        <v>76</v>
      </c>
      <c r="F423" s="19">
        <v>26</v>
      </c>
      <c r="G423" s="19">
        <v>0.56100000000000005</v>
      </c>
      <c r="H423" s="19">
        <v>21</v>
      </c>
      <c r="I423" s="19">
        <v>0</v>
      </c>
    </row>
    <row r="424" spans="1:9" x14ac:dyDescent="0.3">
      <c r="A424" s="19">
        <v>0</v>
      </c>
      <c r="B424" s="19">
        <v>102</v>
      </c>
      <c r="C424" s="19">
        <v>64</v>
      </c>
      <c r="D424" s="19">
        <v>46</v>
      </c>
      <c r="E424" s="19">
        <v>78</v>
      </c>
      <c r="F424" s="19">
        <v>40.6</v>
      </c>
      <c r="G424" s="19">
        <v>0.496</v>
      </c>
      <c r="H424" s="19">
        <v>21</v>
      </c>
      <c r="I424" s="19">
        <v>0</v>
      </c>
    </row>
    <row r="425" spans="1:9" x14ac:dyDescent="0.3">
      <c r="A425" s="19">
        <v>2</v>
      </c>
      <c r="B425" s="19">
        <v>115</v>
      </c>
      <c r="C425" s="19">
        <v>64</v>
      </c>
      <c r="D425" s="19">
        <v>22</v>
      </c>
      <c r="E425" s="19">
        <v>0</v>
      </c>
      <c r="F425" s="19">
        <v>30.8</v>
      </c>
      <c r="G425" s="19">
        <v>0.42099999999999999</v>
      </c>
      <c r="H425" s="19">
        <v>21</v>
      </c>
      <c r="I425" s="19">
        <v>0</v>
      </c>
    </row>
    <row r="426" spans="1:9" x14ac:dyDescent="0.3">
      <c r="A426" s="19">
        <v>8</v>
      </c>
      <c r="B426" s="19">
        <v>151</v>
      </c>
      <c r="C426" s="19">
        <v>78</v>
      </c>
      <c r="D426" s="19">
        <v>32</v>
      </c>
      <c r="E426" s="19">
        <v>210</v>
      </c>
      <c r="F426" s="19">
        <v>42.9</v>
      </c>
      <c r="G426" s="19">
        <v>0.51600000000000001</v>
      </c>
      <c r="H426" s="19">
        <v>36</v>
      </c>
      <c r="I426" s="19">
        <v>1</v>
      </c>
    </row>
    <row r="427" spans="1:9" x14ac:dyDescent="0.3">
      <c r="A427" s="19">
        <v>4</v>
      </c>
      <c r="B427" s="19">
        <v>184</v>
      </c>
      <c r="C427" s="19">
        <v>78</v>
      </c>
      <c r="D427" s="19">
        <v>39</v>
      </c>
      <c r="E427" s="19">
        <v>277</v>
      </c>
      <c r="F427" s="19">
        <v>37</v>
      </c>
      <c r="G427" s="19">
        <v>0.26400000000000001</v>
      </c>
      <c r="H427" s="19">
        <v>31</v>
      </c>
      <c r="I427" s="19">
        <v>1</v>
      </c>
    </row>
    <row r="428" spans="1:9" x14ac:dyDescent="0.3">
      <c r="A428" s="19">
        <v>0</v>
      </c>
      <c r="B428" s="19">
        <v>94</v>
      </c>
      <c r="C428" s="19">
        <v>0</v>
      </c>
      <c r="D428" s="19">
        <v>0</v>
      </c>
      <c r="E428" s="19">
        <v>0</v>
      </c>
      <c r="F428" s="19">
        <v>0</v>
      </c>
      <c r="G428" s="19">
        <v>0.25600000000000001</v>
      </c>
      <c r="H428" s="19">
        <v>25</v>
      </c>
      <c r="I428" s="19">
        <v>0</v>
      </c>
    </row>
    <row r="429" spans="1:9" x14ac:dyDescent="0.3">
      <c r="A429" s="19">
        <v>1</v>
      </c>
      <c r="B429" s="19">
        <v>181</v>
      </c>
      <c r="C429" s="19">
        <v>64</v>
      </c>
      <c r="D429" s="19">
        <v>30</v>
      </c>
      <c r="E429" s="19">
        <v>180</v>
      </c>
      <c r="F429" s="19">
        <v>34.1</v>
      </c>
      <c r="G429" s="19">
        <v>0.32800000000000001</v>
      </c>
      <c r="H429" s="19">
        <v>38</v>
      </c>
      <c r="I429" s="19">
        <v>1</v>
      </c>
    </row>
    <row r="430" spans="1:9" x14ac:dyDescent="0.3">
      <c r="A430" s="19">
        <v>0</v>
      </c>
      <c r="B430" s="19">
        <v>135</v>
      </c>
      <c r="C430" s="19">
        <v>94</v>
      </c>
      <c r="D430" s="19">
        <v>46</v>
      </c>
      <c r="E430" s="19">
        <v>145</v>
      </c>
      <c r="F430" s="19">
        <v>40.6</v>
      </c>
      <c r="G430" s="19">
        <v>0.28399999999999997</v>
      </c>
      <c r="H430" s="19">
        <v>26</v>
      </c>
      <c r="I430" s="19">
        <v>0</v>
      </c>
    </row>
    <row r="431" spans="1:9" x14ac:dyDescent="0.3">
      <c r="A431" s="19">
        <v>1</v>
      </c>
      <c r="B431" s="19">
        <v>95</v>
      </c>
      <c r="C431" s="19">
        <v>82</v>
      </c>
      <c r="D431" s="19">
        <v>25</v>
      </c>
      <c r="E431" s="19">
        <v>180</v>
      </c>
      <c r="F431" s="19">
        <v>35</v>
      </c>
      <c r="G431" s="19">
        <v>0.23300000000000001</v>
      </c>
      <c r="H431" s="19">
        <v>43</v>
      </c>
      <c r="I431" s="19">
        <v>1</v>
      </c>
    </row>
    <row r="432" spans="1:9" x14ac:dyDescent="0.3">
      <c r="A432" s="19">
        <v>2</v>
      </c>
      <c r="B432" s="19">
        <v>99</v>
      </c>
      <c r="C432" s="19">
        <v>0</v>
      </c>
      <c r="D432" s="19">
        <v>0</v>
      </c>
      <c r="E432" s="19">
        <v>0</v>
      </c>
      <c r="F432" s="19">
        <v>22.2</v>
      </c>
      <c r="G432" s="19">
        <v>0.108</v>
      </c>
      <c r="H432" s="19">
        <v>23</v>
      </c>
      <c r="I432" s="19">
        <v>0</v>
      </c>
    </row>
    <row r="433" spans="1:9" x14ac:dyDescent="0.3">
      <c r="A433" s="19">
        <v>3</v>
      </c>
      <c r="B433" s="19">
        <v>89</v>
      </c>
      <c r="C433" s="19">
        <v>74</v>
      </c>
      <c r="D433" s="19">
        <v>16</v>
      </c>
      <c r="E433" s="19">
        <v>85</v>
      </c>
      <c r="F433" s="19">
        <v>30.4</v>
      </c>
      <c r="G433" s="19">
        <v>0.55100000000000005</v>
      </c>
      <c r="H433" s="19">
        <v>38</v>
      </c>
      <c r="I433" s="19">
        <v>0</v>
      </c>
    </row>
    <row r="434" spans="1:9" x14ac:dyDescent="0.3">
      <c r="A434" s="19">
        <v>1</v>
      </c>
      <c r="B434" s="19">
        <v>80</v>
      </c>
      <c r="C434" s="19">
        <v>74</v>
      </c>
      <c r="D434" s="19">
        <v>11</v>
      </c>
      <c r="E434" s="19">
        <v>60</v>
      </c>
      <c r="F434" s="19">
        <v>30</v>
      </c>
      <c r="G434" s="19">
        <v>0.52700000000000002</v>
      </c>
      <c r="H434" s="19">
        <v>22</v>
      </c>
      <c r="I434" s="19">
        <v>0</v>
      </c>
    </row>
    <row r="435" spans="1:9" x14ac:dyDescent="0.3">
      <c r="A435" s="19">
        <v>2</v>
      </c>
      <c r="B435" s="19">
        <v>139</v>
      </c>
      <c r="C435" s="19">
        <v>75</v>
      </c>
      <c r="D435" s="19">
        <v>0</v>
      </c>
      <c r="E435" s="19">
        <v>0</v>
      </c>
      <c r="F435" s="19">
        <v>25.6</v>
      </c>
      <c r="G435" s="19">
        <v>0.16700000000000001</v>
      </c>
      <c r="H435" s="19">
        <v>29</v>
      </c>
      <c r="I435" s="19">
        <v>0</v>
      </c>
    </row>
    <row r="436" spans="1:9" x14ac:dyDescent="0.3">
      <c r="A436" s="19">
        <v>1</v>
      </c>
      <c r="B436" s="19">
        <v>90</v>
      </c>
      <c r="C436" s="19">
        <v>68</v>
      </c>
      <c r="D436" s="19">
        <v>8</v>
      </c>
      <c r="E436" s="19">
        <v>0</v>
      </c>
      <c r="F436" s="19">
        <v>24.5</v>
      </c>
      <c r="G436" s="19">
        <v>1.1379999999999999</v>
      </c>
      <c r="H436" s="19">
        <v>36</v>
      </c>
      <c r="I436" s="19">
        <v>0</v>
      </c>
    </row>
    <row r="437" spans="1:9" x14ac:dyDescent="0.3">
      <c r="A437" s="19">
        <v>0</v>
      </c>
      <c r="B437" s="19">
        <v>141</v>
      </c>
      <c r="C437" s="19">
        <v>0</v>
      </c>
      <c r="D437" s="19">
        <v>0</v>
      </c>
      <c r="E437" s="19">
        <v>0</v>
      </c>
      <c r="F437" s="19">
        <v>42.4</v>
      </c>
      <c r="G437" s="19">
        <v>0.20499999999999999</v>
      </c>
      <c r="H437" s="19">
        <v>29</v>
      </c>
      <c r="I437" s="19">
        <v>1</v>
      </c>
    </row>
    <row r="438" spans="1:9" x14ac:dyDescent="0.3">
      <c r="A438" s="19">
        <v>12</v>
      </c>
      <c r="B438" s="19">
        <v>140</v>
      </c>
      <c r="C438" s="19">
        <v>85</v>
      </c>
      <c r="D438" s="19">
        <v>33</v>
      </c>
      <c r="E438" s="19">
        <v>0</v>
      </c>
      <c r="F438" s="19">
        <v>37.4</v>
      </c>
      <c r="G438" s="19">
        <v>0.24399999999999999</v>
      </c>
      <c r="H438" s="19">
        <v>41</v>
      </c>
      <c r="I438" s="19">
        <v>0</v>
      </c>
    </row>
    <row r="439" spans="1:9" x14ac:dyDescent="0.3">
      <c r="A439" s="19">
        <v>5</v>
      </c>
      <c r="B439" s="19">
        <v>147</v>
      </c>
      <c r="C439" s="19">
        <v>75</v>
      </c>
      <c r="D439" s="19">
        <v>0</v>
      </c>
      <c r="E439" s="19">
        <v>0</v>
      </c>
      <c r="F439" s="19">
        <v>29.9</v>
      </c>
      <c r="G439" s="19">
        <v>0.434</v>
      </c>
      <c r="H439" s="19">
        <v>28</v>
      </c>
      <c r="I439" s="19">
        <v>0</v>
      </c>
    </row>
    <row r="440" spans="1:9" x14ac:dyDescent="0.3">
      <c r="A440" s="19">
        <v>1</v>
      </c>
      <c r="B440" s="19">
        <v>97</v>
      </c>
      <c r="C440" s="19">
        <v>70</v>
      </c>
      <c r="D440" s="19">
        <v>15</v>
      </c>
      <c r="E440" s="19">
        <v>0</v>
      </c>
      <c r="F440" s="19">
        <v>18.2</v>
      </c>
      <c r="G440" s="19">
        <v>0.14699999999999999</v>
      </c>
      <c r="H440" s="19">
        <v>21</v>
      </c>
      <c r="I440" s="19">
        <v>0</v>
      </c>
    </row>
    <row r="441" spans="1:9" x14ac:dyDescent="0.3">
      <c r="A441" s="19">
        <v>6</v>
      </c>
      <c r="B441" s="19">
        <v>107</v>
      </c>
      <c r="C441" s="19">
        <v>88</v>
      </c>
      <c r="D441" s="19">
        <v>0</v>
      </c>
      <c r="E441" s="19">
        <v>0</v>
      </c>
      <c r="F441" s="19">
        <v>36.799999999999997</v>
      </c>
      <c r="G441" s="19">
        <v>0.72699999999999998</v>
      </c>
      <c r="H441" s="19">
        <v>31</v>
      </c>
      <c r="I441" s="19">
        <v>0</v>
      </c>
    </row>
    <row r="442" spans="1:9" x14ac:dyDescent="0.3">
      <c r="A442" s="19">
        <v>0</v>
      </c>
      <c r="B442" s="19">
        <v>189</v>
      </c>
      <c r="C442" s="19">
        <v>104</v>
      </c>
      <c r="D442" s="19">
        <v>25</v>
      </c>
      <c r="E442" s="19">
        <v>0</v>
      </c>
      <c r="F442" s="19">
        <v>34.299999999999997</v>
      </c>
      <c r="G442" s="19">
        <v>0.435</v>
      </c>
      <c r="H442" s="19">
        <v>41</v>
      </c>
      <c r="I442" s="19">
        <v>1</v>
      </c>
    </row>
    <row r="443" spans="1:9" x14ac:dyDescent="0.3">
      <c r="A443" s="19">
        <v>2</v>
      </c>
      <c r="B443" s="19">
        <v>83</v>
      </c>
      <c r="C443" s="19">
        <v>66</v>
      </c>
      <c r="D443" s="19">
        <v>23</v>
      </c>
      <c r="E443" s="19">
        <v>50</v>
      </c>
      <c r="F443" s="19">
        <v>32.200000000000003</v>
      </c>
      <c r="G443" s="19">
        <v>0.497</v>
      </c>
      <c r="H443" s="19">
        <v>22</v>
      </c>
      <c r="I443" s="19">
        <v>0</v>
      </c>
    </row>
    <row r="444" spans="1:9" x14ac:dyDescent="0.3">
      <c r="A444" s="19">
        <v>4</v>
      </c>
      <c r="B444" s="19">
        <v>117</v>
      </c>
      <c r="C444" s="19">
        <v>64</v>
      </c>
      <c r="D444" s="19">
        <v>27</v>
      </c>
      <c r="E444" s="19">
        <v>120</v>
      </c>
      <c r="F444" s="19">
        <v>33.200000000000003</v>
      </c>
      <c r="G444" s="19">
        <v>0.23</v>
      </c>
      <c r="H444" s="19">
        <v>24</v>
      </c>
      <c r="I444" s="19">
        <v>0</v>
      </c>
    </row>
    <row r="445" spans="1:9" x14ac:dyDescent="0.3">
      <c r="A445" s="19">
        <v>8</v>
      </c>
      <c r="B445" s="19">
        <v>108</v>
      </c>
      <c r="C445" s="19">
        <v>70</v>
      </c>
      <c r="D445" s="19">
        <v>0</v>
      </c>
      <c r="E445" s="19">
        <v>0</v>
      </c>
      <c r="F445" s="19">
        <v>30.5</v>
      </c>
      <c r="G445" s="19">
        <v>0.95499999999999996</v>
      </c>
      <c r="H445" s="19">
        <v>33</v>
      </c>
      <c r="I445" s="19">
        <v>1</v>
      </c>
    </row>
    <row r="446" spans="1:9" x14ac:dyDescent="0.3">
      <c r="A446" s="19">
        <v>4</v>
      </c>
      <c r="B446" s="19">
        <v>117</v>
      </c>
      <c r="C446" s="19">
        <v>62</v>
      </c>
      <c r="D446" s="19">
        <v>12</v>
      </c>
      <c r="E446" s="19">
        <v>0</v>
      </c>
      <c r="F446" s="19">
        <v>29.7</v>
      </c>
      <c r="G446" s="19">
        <v>0.38</v>
      </c>
      <c r="H446" s="19">
        <v>30</v>
      </c>
      <c r="I446" s="19">
        <v>1</v>
      </c>
    </row>
    <row r="447" spans="1:9" x14ac:dyDescent="0.3">
      <c r="A447" s="19">
        <v>0</v>
      </c>
      <c r="B447" s="19">
        <v>180</v>
      </c>
      <c r="C447" s="19">
        <v>78</v>
      </c>
      <c r="D447" s="19">
        <v>63</v>
      </c>
      <c r="E447" s="19">
        <v>14</v>
      </c>
      <c r="F447" s="19">
        <v>59.4</v>
      </c>
      <c r="G447" s="19">
        <v>2.42</v>
      </c>
      <c r="H447" s="19">
        <v>25</v>
      </c>
      <c r="I447" s="19">
        <v>1</v>
      </c>
    </row>
    <row r="448" spans="1:9" x14ac:dyDescent="0.3">
      <c r="A448" s="19">
        <v>1</v>
      </c>
      <c r="B448" s="19">
        <v>100</v>
      </c>
      <c r="C448" s="19">
        <v>72</v>
      </c>
      <c r="D448" s="19">
        <v>12</v>
      </c>
      <c r="E448" s="19">
        <v>70</v>
      </c>
      <c r="F448" s="19">
        <v>25.3</v>
      </c>
      <c r="G448" s="19">
        <v>0.65800000000000003</v>
      </c>
      <c r="H448" s="19">
        <v>28</v>
      </c>
      <c r="I448" s="19">
        <v>0</v>
      </c>
    </row>
    <row r="449" spans="1:9" x14ac:dyDescent="0.3">
      <c r="A449" s="19">
        <v>0</v>
      </c>
      <c r="B449" s="19">
        <v>95</v>
      </c>
      <c r="C449" s="19">
        <v>80</v>
      </c>
      <c r="D449" s="19">
        <v>45</v>
      </c>
      <c r="E449" s="19">
        <v>92</v>
      </c>
      <c r="F449" s="19">
        <v>36.5</v>
      </c>
      <c r="G449" s="19">
        <v>0.33</v>
      </c>
      <c r="H449" s="19">
        <v>26</v>
      </c>
      <c r="I449" s="19">
        <v>0</v>
      </c>
    </row>
    <row r="450" spans="1:9" x14ac:dyDescent="0.3">
      <c r="A450" s="19">
        <v>0</v>
      </c>
      <c r="B450" s="19">
        <v>104</v>
      </c>
      <c r="C450" s="19">
        <v>64</v>
      </c>
      <c r="D450" s="19">
        <v>37</v>
      </c>
      <c r="E450" s="19">
        <v>64</v>
      </c>
      <c r="F450" s="19">
        <v>33.6</v>
      </c>
      <c r="G450" s="19">
        <v>0.51</v>
      </c>
      <c r="H450" s="19">
        <v>22</v>
      </c>
      <c r="I450" s="19">
        <v>1</v>
      </c>
    </row>
    <row r="451" spans="1:9" x14ac:dyDescent="0.3">
      <c r="A451" s="19">
        <v>0</v>
      </c>
      <c r="B451" s="19">
        <v>120</v>
      </c>
      <c r="C451" s="19">
        <v>74</v>
      </c>
      <c r="D451" s="19">
        <v>18</v>
      </c>
      <c r="E451" s="19">
        <v>63</v>
      </c>
      <c r="F451" s="19">
        <v>30.5</v>
      </c>
      <c r="G451" s="19">
        <v>0.28499999999999998</v>
      </c>
      <c r="H451" s="19">
        <v>26</v>
      </c>
      <c r="I451" s="19">
        <v>0</v>
      </c>
    </row>
    <row r="452" spans="1:9" x14ac:dyDescent="0.3">
      <c r="A452" s="19">
        <v>1</v>
      </c>
      <c r="B452" s="19">
        <v>82</v>
      </c>
      <c r="C452" s="19">
        <v>64</v>
      </c>
      <c r="D452" s="19">
        <v>13</v>
      </c>
      <c r="E452" s="19">
        <v>95</v>
      </c>
      <c r="F452" s="19">
        <v>21.2</v>
      </c>
      <c r="G452" s="19">
        <v>0.41499999999999998</v>
      </c>
      <c r="H452" s="19">
        <v>23</v>
      </c>
      <c r="I452" s="19">
        <v>0</v>
      </c>
    </row>
    <row r="453" spans="1:9" x14ac:dyDescent="0.3">
      <c r="A453" s="19">
        <v>2</v>
      </c>
      <c r="B453" s="19">
        <v>134</v>
      </c>
      <c r="C453" s="19">
        <v>70</v>
      </c>
      <c r="D453" s="19">
        <v>0</v>
      </c>
      <c r="E453" s="19">
        <v>0</v>
      </c>
      <c r="F453" s="19">
        <v>28.9</v>
      </c>
      <c r="G453" s="19">
        <v>0.54200000000000004</v>
      </c>
      <c r="H453" s="19">
        <v>23</v>
      </c>
      <c r="I453" s="19">
        <v>1</v>
      </c>
    </row>
    <row r="454" spans="1:9" x14ac:dyDescent="0.3">
      <c r="A454" s="19">
        <v>0</v>
      </c>
      <c r="B454" s="19">
        <v>91</v>
      </c>
      <c r="C454" s="19">
        <v>68</v>
      </c>
      <c r="D454" s="19">
        <v>32</v>
      </c>
      <c r="E454" s="19">
        <v>210</v>
      </c>
      <c r="F454" s="19">
        <v>39.9</v>
      </c>
      <c r="G454" s="19">
        <v>0.38100000000000001</v>
      </c>
      <c r="H454" s="19">
        <v>25</v>
      </c>
      <c r="I454" s="19">
        <v>0</v>
      </c>
    </row>
    <row r="455" spans="1:9" x14ac:dyDescent="0.3">
      <c r="A455" s="19">
        <v>2</v>
      </c>
      <c r="B455" s="19">
        <v>119</v>
      </c>
      <c r="C455" s="19">
        <v>0</v>
      </c>
      <c r="D455" s="19">
        <v>0</v>
      </c>
      <c r="E455" s="19">
        <v>0</v>
      </c>
      <c r="F455" s="19">
        <v>19.600000000000001</v>
      </c>
      <c r="G455" s="19">
        <v>0.83199999999999996</v>
      </c>
      <c r="H455" s="19">
        <v>72</v>
      </c>
      <c r="I455" s="19">
        <v>0</v>
      </c>
    </row>
    <row r="456" spans="1:9" x14ac:dyDescent="0.3">
      <c r="A456" s="19">
        <v>2</v>
      </c>
      <c r="B456" s="19">
        <v>100</v>
      </c>
      <c r="C456" s="19">
        <v>54</v>
      </c>
      <c r="D456" s="19">
        <v>28</v>
      </c>
      <c r="E456" s="19">
        <v>105</v>
      </c>
      <c r="F456" s="19">
        <v>37.799999999999997</v>
      </c>
      <c r="G456" s="19">
        <v>0.498</v>
      </c>
      <c r="H456" s="19">
        <v>24</v>
      </c>
      <c r="I456" s="19">
        <v>0</v>
      </c>
    </row>
    <row r="457" spans="1:9" x14ac:dyDescent="0.3">
      <c r="A457" s="19">
        <v>14</v>
      </c>
      <c r="B457" s="19">
        <v>175</v>
      </c>
      <c r="C457" s="19">
        <v>62</v>
      </c>
      <c r="D457" s="19">
        <v>30</v>
      </c>
      <c r="E457" s="19">
        <v>0</v>
      </c>
      <c r="F457" s="19">
        <v>33.6</v>
      </c>
      <c r="G457" s="19">
        <v>0.21199999999999999</v>
      </c>
      <c r="H457" s="19">
        <v>38</v>
      </c>
      <c r="I457" s="19">
        <v>1</v>
      </c>
    </row>
    <row r="458" spans="1:9" x14ac:dyDescent="0.3">
      <c r="A458" s="19">
        <v>1</v>
      </c>
      <c r="B458" s="19">
        <v>135</v>
      </c>
      <c r="C458" s="19">
        <v>54</v>
      </c>
      <c r="D458" s="19">
        <v>0</v>
      </c>
      <c r="E458" s="19">
        <v>0</v>
      </c>
      <c r="F458" s="19">
        <v>26.7</v>
      </c>
      <c r="G458" s="19">
        <v>0.68700000000000006</v>
      </c>
      <c r="H458" s="19">
        <v>62</v>
      </c>
      <c r="I458" s="19">
        <v>0</v>
      </c>
    </row>
    <row r="459" spans="1:9" x14ac:dyDescent="0.3">
      <c r="A459" s="19">
        <v>5</v>
      </c>
      <c r="B459" s="19">
        <v>86</v>
      </c>
      <c r="C459" s="19">
        <v>68</v>
      </c>
      <c r="D459" s="19">
        <v>28</v>
      </c>
      <c r="E459" s="19">
        <v>71</v>
      </c>
      <c r="F459" s="19">
        <v>30.2</v>
      </c>
      <c r="G459" s="19">
        <v>0.36399999999999999</v>
      </c>
      <c r="H459" s="19">
        <v>24</v>
      </c>
      <c r="I459" s="19">
        <v>0</v>
      </c>
    </row>
    <row r="460" spans="1:9" x14ac:dyDescent="0.3">
      <c r="A460" s="19">
        <v>10</v>
      </c>
      <c r="B460" s="19">
        <v>148</v>
      </c>
      <c r="C460" s="19">
        <v>84</v>
      </c>
      <c r="D460" s="19">
        <v>48</v>
      </c>
      <c r="E460" s="19">
        <v>237</v>
      </c>
      <c r="F460" s="19">
        <v>37.6</v>
      </c>
      <c r="G460" s="19">
        <v>1.0009999999999999</v>
      </c>
      <c r="H460" s="19">
        <v>51</v>
      </c>
      <c r="I460" s="19">
        <v>1</v>
      </c>
    </row>
    <row r="461" spans="1:9" x14ac:dyDescent="0.3">
      <c r="A461" s="19">
        <v>9</v>
      </c>
      <c r="B461" s="19">
        <v>134</v>
      </c>
      <c r="C461" s="19">
        <v>74</v>
      </c>
      <c r="D461" s="19">
        <v>33</v>
      </c>
      <c r="E461" s="19">
        <v>60</v>
      </c>
      <c r="F461" s="19">
        <v>25.9</v>
      </c>
      <c r="G461" s="19">
        <v>0.46</v>
      </c>
      <c r="H461" s="19">
        <v>81</v>
      </c>
      <c r="I461" s="19">
        <v>0</v>
      </c>
    </row>
    <row r="462" spans="1:9" x14ac:dyDescent="0.3">
      <c r="A462" s="19">
        <v>9</v>
      </c>
      <c r="B462" s="19">
        <v>120</v>
      </c>
      <c r="C462" s="19">
        <v>72</v>
      </c>
      <c r="D462" s="19">
        <v>22</v>
      </c>
      <c r="E462" s="19">
        <v>56</v>
      </c>
      <c r="F462" s="19">
        <v>20.8</v>
      </c>
      <c r="G462" s="19">
        <v>0.73299999999999998</v>
      </c>
      <c r="H462" s="19">
        <v>48</v>
      </c>
      <c r="I462" s="19">
        <v>0</v>
      </c>
    </row>
    <row r="463" spans="1:9" x14ac:dyDescent="0.3">
      <c r="A463" s="19">
        <v>1</v>
      </c>
      <c r="B463" s="19">
        <v>71</v>
      </c>
      <c r="C463" s="19">
        <v>62</v>
      </c>
      <c r="D463" s="19">
        <v>0</v>
      </c>
      <c r="E463" s="19">
        <v>0</v>
      </c>
      <c r="F463" s="19">
        <v>21.8</v>
      </c>
      <c r="G463" s="19">
        <v>0.41599999999999998</v>
      </c>
      <c r="H463" s="19">
        <v>26</v>
      </c>
      <c r="I463" s="19">
        <v>0</v>
      </c>
    </row>
    <row r="464" spans="1:9" x14ac:dyDescent="0.3">
      <c r="A464" s="19">
        <v>8</v>
      </c>
      <c r="B464" s="19">
        <v>74</v>
      </c>
      <c r="C464" s="19">
        <v>70</v>
      </c>
      <c r="D464" s="19">
        <v>40</v>
      </c>
      <c r="E464" s="19">
        <v>49</v>
      </c>
      <c r="F464" s="19">
        <v>35.299999999999997</v>
      </c>
      <c r="G464" s="19">
        <v>0.70499999999999996</v>
      </c>
      <c r="H464" s="19">
        <v>39</v>
      </c>
      <c r="I464" s="19">
        <v>0</v>
      </c>
    </row>
    <row r="465" spans="1:9" x14ac:dyDescent="0.3">
      <c r="A465" s="19">
        <v>5</v>
      </c>
      <c r="B465" s="19">
        <v>88</v>
      </c>
      <c r="C465" s="19">
        <v>78</v>
      </c>
      <c r="D465" s="19">
        <v>30</v>
      </c>
      <c r="E465" s="19">
        <v>0</v>
      </c>
      <c r="F465" s="19">
        <v>27.6</v>
      </c>
      <c r="G465" s="19">
        <v>0.25800000000000001</v>
      </c>
      <c r="H465" s="19">
        <v>37</v>
      </c>
      <c r="I465" s="19">
        <v>0</v>
      </c>
    </row>
    <row r="466" spans="1:9" x14ac:dyDescent="0.3">
      <c r="A466" s="19">
        <v>10</v>
      </c>
      <c r="B466" s="19">
        <v>115</v>
      </c>
      <c r="C466" s="19">
        <v>98</v>
      </c>
      <c r="D466" s="19">
        <v>0</v>
      </c>
      <c r="E466" s="19">
        <v>0</v>
      </c>
      <c r="F466" s="19">
        <v>24</v>
      </c>
      <c r="G466" s="19">
        <v>1.022</v>
      </c>
      <c r="H466" s="19">
        <v>34</v>
      </c>
      <c r="I466" s="19">
        <v>0</v>
      </c>
    </row>
    <row r="467" spans="1:9" x14ac:dyDescent="0.3">
      <c r="A467" s="19">
        <v>0</v>
      </c>
      <c r="B467" s="19">
        <v>124</v>
      </c>
      <c r="C467" s="19">
        <v>56</v>
      </c>
      <c r="D467" s="19">
        <v>13</v>
      </c>
      <c r="E467" s="19">
        <v>105</v>
      </c>
      <c r="F467" s="19">
        <v>21.8</v>
      </c>
      <c r="G467" s="19">
        <v>0.45200000000000001</v>
      </c>
      <c r="H467" s="19">
        <v>21</v>
      </c>
      <c r="I467" s="19">
        <v>0</v>
      </c>
    </row>
    <row r="468" spans="1:9" x14ac:dyDescent="0.3">
      <c r="A468" s="19">
        <v>0</v>
      </c>
      <c r="B468" s="19">
        <v>74</v>
      </c>
      <c r="C468" s="19">
        <v>52</v>
      </c>
      <c r="D468" s="19">
        <v>10</v>
      </c>
      <c r="E468" s="19">
        <v>36</v>
      </c>
      <c r="F468" s="19">
        <v>27.8</v>
      </c>
      <c r="G468" s="19">
        <v>0.26900000000000002</v>
      </c>
      <c r="H468" s="19">
        <v>22</v>
      </c>
      <c r="I468" s="19">
        <v>0</v>
      </c>
    </row>
    <row r="469" spans="1:9" x14ac:dyDescent="0.3">
      <c r="A469" s="19">
        <v>0</v>
      </c>
      <c r="B469" s="19">
        <v>97</v>
      </c>
      <c r="C469" s="19">
        <v>64</v>
      </c>
      <c r="D469" s="19">
        <v>36</v>
      </c>
      <c r="E469" s="19">
        <v>100</v>
      </c>
      <c r="F469" s="19">
        <v>36.799999999999997</v>
      </c>
      <c r="G469" s="19">
        <v>0.6</v>
      </c>
      <c r="H469" s="19">
        <v>25</v>
      </c>
      <c r="I469" s="19">
        <v>0</v>
      </c>
    </row>
    <row r="470" spans="1:9" x14ac:dyDescent="0.3">
      <c r="A470" s="19">
        <v>8</v>
      </c>
      <c r="B470" s="19">
        <v>120</v>
      </c>
      <c r="C470" s="19">
        <v>0</v>
      </c>
      <c r="D470" s="19">
        <v>0</v>
      </c>
      <c r="E470" s="19">
        <v>0</v>
      </c>
      <c r="F470" s="19">
        <v>30</v>
      </c>
      <c r="G470" s="19">
        <v>0.183</v>
      </c>
      <c r="H470" s="19">
        <v>38</v>
      </c>
      <c r="I470" s="19">
        <v>1</v>
      </c>
    </row>
    <row r="471" spans="1:9" x14ac:dyDescent="0.3">
      <c r="A471" s="19">
        <v>6</v>
      </c>
      <c r="B471" s="19">
        <v>154</v>
      </c>
      <c r="C471" s="19">
        <v>78</v>
      </c>
      <c r="D471" s="19">
        <v>41</v>
      </c>
      <c r="E471" s="19">
        <v>140</v>
      </c>
      <c r="F471" s="19">
        <v>46.1</v>
      </c>
      <c r="G471" s="19">
        <v>0.57099999999999995</v>
      </c>
      <c r="H471" s="19">
        <v>27</v>
      </c>
      <c r="I471" s="19">
        <v>0</v>
      </c>
    </row>
    <row r="472" spans="1:9" x14ac:dyDescent="0.3">
      <c r="A472" s="19">
        <v>1</v>
      </c>
      <c r="B472" s="19">
        <v>144</v>
      </c>
      <c r="C472" s="19">
        <v>82</v>
      </c>
      <c r="D472" s="19">
        <v>40</v>
      </c>
      <c r="E472" s="19">
        <v>0</v>
      </c>
      <c r="F472" s="19">
        <v>41.3</v>
      </c>
      <c r="G472" s="19">
        <v>0.60699999999999998</v>
      </c>
      <c r="H472" s="19">
        <v>28</v>
      </c>
      <c r="I472" s="19">
        <v>0</v>
      </c>
    </row>
    <row r="473" spans="1:9" x14ac:dyDescent="0.3">
      <c r="A473" s="19">
        <v>0</v>
      </c>
      <c r="B473" s="19">
        <v>137</v>
      </c>
      <c r="C473" s="19">
        <v>70</v>
      </c>
      <c r="D473" s="19">
        <v>38</v>
      </c>
      <c r="E473" s="19">
        <v>0</v>
      </c>
      <c r="F473" s="19">
        <v>33.200000000000003</v>
      </c>
      <c r="G473" s="19">
        <v>0.17</v>
      </c>
      <c r="H473" s="19">
        <v>22</v>
      </c>
      <c r="I473" s="19">
        <v>0</v>
      </c>
    </row>
    <row r="474" spans="1:9" x14ac:dyDescent="0.3">
      <c r="A474" s="19">
        <v>0</v>
      </c>
      <c r="B474" s="19">
        <v>119</v>
      </c>
      <c r="C474" s="19">
        <v>66</v>
      </c>
      <c r="D474" s="19">
        <v>27</v>
      </c>
      <c r="E474" s="19">
        <v>0</v>
      </c>
      <c r="F474" s="19">
        <v>38.799999999999997</v>
      </c>
      <c r="G474" s="19">
        <v>0.25900000000000001</v>
      </c>
      <c r="H474" s="19">
        <v>22</v>
      </c>
      <c r="I474" s="19">
        <v>0</v>
      </c>
    </row>
    <row r="475" spans="1:9" x14ac:dyDescent="0.3">
      <c r="A475" s="19">
        <v>7</v>
      </c>
      <c r="B475" s="19">
        <v>136</v>
      </c>
      <c r="C475" s="19">
        <v>90</v>
      </c>
      <c r="D475" s="19">
        <v>0</v>
      </c>
      <c r="E475" s="19">
        <v>0</v>
      </c>
      <c r="F475" s="19">
        <v>29.9</v>
      </c>
      <c r="G475" s="19">
        <v>0.21</v>
      </c>
      <c r="H475" s="19">
        <v>50</v>
      </c>
      <c r="I475" s="19">
        <v>0</v>
      </c>
    </row>
    <row r="476" spans="1:9" x14ac:dyDescent="0.3">
      <c r="A476" s="19">
        <v>4</v>
      </c>
      <c r="B476" s="19">
        <v>114</v>
      </c>
      <c r="C476" s="19">
        <v>64</v>
      </c>
      <c r="D476" s="19">
        <v>0</v>
      </c>
      <c r="E476" s="19">
        <v>0</v>
      </c>
      <c r="F476" s="19">
        <v>28.9</v>
      </c>
      <c r="G476" s="19">
        <v>0.126</v>
      </c>
      <c r="H476" s="19">
        <v>24</v>
      </c>
      <c r="I476" s="19">
        <v>0</v>
      </c>
    </row>
    <row r="477" spans="1:9" x14ac:dyDescent="0.3">
      <c r="A477" s="19">
        <v>0</v>
      </c>
      <c r="B477" s="19">
        <v>137</v>
      </c>
      <c r="C477" s="19">
        <v>84</v>
      </c>
      <c r="D477" s="19">
        <v>27</v>
      </c>
      <c r="E477" s="19">
        <v>0</v>
      </c>
      <c r="F477" s="19">
        <v>27.3</v>
      </c>
      <c r="G477" s="19">
        <v>0.23100000000000001</v>
      </c>
      <c r="H477" s="19">
        <v>59</v>
      </c>
      <c r="I477" s="19">
        <v>0</v>
      </c>
    </row>
    <row r="478" spans="1:9" x14ac:dyDescent="0.3">
      <c r="A478" s="19">
        <v>2</v>
      </c>
      <c r="B478" s="19">
        <v>105</v>
      </c>
      <c r="C478" s="19">
        <v>80</v>
      </c>
      <c r="D478" s="19">
        <v>45</v>
      </c>
      <c r="E478" s="19">
        <v>191</v>
      </c>
      <c r="F478" s="19">
        <v>33.700000000000003</v>
      </c>
      <c r="G478" s="19">
        <v>0.71099999999999997</v>
      </c>
      <c r="H478" s="19">
        <v>29</v>
      </c>
      <c r="I478" s="19">
        <v>1</v>
      </c>
    </row>
    <row r="479" spans="1:9" x14ac:dyDescent="0.3">
      <c r="A479" s="19">
        <v>7</v>
      </c>
      <c r="B479" s="19">
        <v>114</v>
      </c>
      <c r="C479" s="19">
        <v>76</v>
      </c>
      <c r="D479" s="19">
        <v>17</v>
      </c>
      <c r="E479" s="19">
        <v>110</v>
      </c>
      <c r="F479" s="19">
        <v>23.8</v>
      </c>
      <c r="G479" s="19">
        <v>0.46600000000000003</v>
      </c>
      <c r="H479" s="19">
        <v>31</v>
      </c>
      <c r="I479" s="19">
        <v>0</v>
      </c>
    </row>
    <row r="480" spans="1:9" x14ac:dyDescent="0.3">
      <c r="A480" s="19">
        <v>8</v>
      </c>
      <c r="B480" s="19">
        <v>126</v>
      </c>
      <c r="C480" s="19">
        <v>74</v>
      </c>
      <c r="D480" s="19">
        <v>38</v>
      </c>
      <c r="E480" s="19">
        <v>75</v>
      </c>
      <c r="F480" s="19">
        <v>25.9</v>
      </c>
      <c r="G480" s="19">
        <v>0.16200000000000001</v>
      </c>
      <c r="H480" s="19">
        <v>39</v>
      </c>
      <c r="I480" s="19">
        <v>0</v>
      </c>
    </row>
    <row r="481" spans="1:9" x14ac:dyDescent="0.3">
      <c r="A481" s="19">
        <v>4</v>
      </c>
      <c r="B481" s="19">
        <v>132</v>
      </c>
      <c r="C481" s="19">
        <v>86</v>
      </c>
      <c r="D481" s="19">
        <v>31</v>
      </c>
      <c r="E481" s="19">
        <v>0</v>
      </c>
      <c r="F481" s="19">
        <v>28</v>
      </c>
      <c r="G481" s="19">
        <v>0.41899999999999998</v>
      </c>
      <c r="H481" s="19">
        <v>63</v>
      </c>
      <c r="I481" s="19">
        <v>0</v>
      </c>
    </row>
    <row r="482" spans="1:9" x14ac:dyDescent="0.3">
      <c r="A482" s="19">
        <v>3</v>
      </c>
      <c r="B482" s="19">
        <v>158</v>
      </c>
      <c r="C482" s="19">
        <v>70</v>
      </c>
      <c r="D482" s="19">
        <v>30</v>
      </c>
      <c r="E482" s="19">
        <v>328</v>
      </c>
      <c r="F482" s="19">
        <v>35.5</v>
      </c>
      <c r="G482" s="19">
        <v>0.34399999999999997</v>
      </c>
      <c r="H482" s="19">
        <v>35</v>
      </c>
      <c r="I482" s="19">
        <v>1</v>
      </c>
    </row>
    <row r="483" spans="1:9" x14ac:dyDescent="0.3">
      <c r="A483" s="19">
        <v>0</v>
      </c>
      <c r="B483" s="19">
        <v>123</v>
      </c>
      <c r="C483" s="19">
        <v>88</v>
      </c>
      <c r="D483" s="19">
        <v>37</v>
      </c>
      <c r="E483" s="19">
        <v>0</v>
      </c>
      <c r="F483" s="19">
        <v>35.200000000000003</v>
      </c>
      <c r="G483" s="19">
        <v>0.19700000000000001</v>
      </c>
      <c r="H483" s="19">
        <v>29</v>
      </c>
      <c r="I483" s="19">
        <v>0</v>
      </c>
    </row>
    <row r="484" spans="1:9" x14ac:dyDescent="0.3">
      <c r="A484" s="19">
        <v>4</v>
      </c>
      <c r="B484" s="19">
        <v>85</v>
      </c>
      <c r="C484" s="19">
        <v>58</v>
      </c>
      <c r="D484" s="19">
        <v>22</v>
      </c>
      <c r="E484" s="19">
        <v>49</v>
      </c>
      <c r="F484" s="19">
        <v>27.8</v>
      </c>
      <c r="G484" s="19">
        <v>0.30599999999999999</v>
      </c>
      <c r="H484" s="19">
        <v>28</v>
      </c>
      <c r="I484" s="19">
        <v>0</v>
      </c>
    </row>
    <row r="485" spans="1:9" x14ac:dyDescent="0.3">
      <c r="A485" s="19">
        <v>0</v>
      </c>
      <c r="B485" s="19">
        <v>84</v>
      </c>
      <c r="C485" s="19">
        <v>82</v>
      </c>
      <c r="D485" s="19">
        <v>31</v>
      </c>
      <c r="E485" s="19">
        <v>125</v>
      </c>
      <c r="F485" s="19">
        <v>38.200000000000003</v>
      </c>
      <c r="G485" s="19">
        <v>0.23300000000000001</v>
      </c>
      <c r="H485" s="19">
        <v>23</v>
      </c>
      <c r="I485" s="19">
        <v>0</v>
      </c>
    </row>
    <row r="486" spans="1:9" x14ac:dyDescent="0.3">
      <c r="A486" s="19">
        <v>0</v>
      </c>
      <c r="B486" s="19">
        <v>145</v>
      </c>
      <c r="C486" s="19">
        <v>0</v>
      </c>
      <c r="D486" s="19">
        <v>0</v>
      </c>
      <c r="E486" s="19">
        <v>0</v>
      </c>
      <c r="F486" s="19">
        <v>44.2</v>
      </c>
      <c r="G486" s="19">
        <v>0.63</v>
      </c>
      <c r="H486" s="19">
        <v>31</v>
      </c>
      <c r="I486" s="19">
        <v>1</v>
      </c>
    </row>
    <row r="487" spans="1:9" x14ac:dyDescent="0.3">
      <c r="A487" s="19">
        <v>0</v>
      </c>
      <c r="B487" s="19">
        <v>135</v>
      </c>
      <c r="C487" s="19">
        <v>68</v>
      </c>
      <c r="D487" s="19">
        <v>42</v>
      </c>
      <c r="E487" s="19">
        <v>250</v>
      </c>
      <c r="F487" s="19">
        <v>42.3</v>
      </c>
      <c r="G487" s="19">
        <v>0.36499999999999999</v>
      </c>
      <c r="H487" s="19">
        <v>24</v>
      </c>
      <c r="I487" s="19">
        <v>1</v>
      </c>
    </row>
    <row r="488" spans="1:9" x14ac:dyDescent="0.3">
      <c r="A488" s="19">
        <v>1</v>
      </c>
      <c r="B488" s="19">
        <v>139</v>
      </c>
      <c r="C488" s="19">
        <v>62</v>
      </c>
      <c r="D488" s="19">
        <v>41</v>
      </c>
      <c r="E488" s="19">
        <v>480</v>
      </c>
      <c r="F488" s="19">
        <v>40.700000000000003</v>
      </c>
      <c r="G488" s="19">
        <v>0.53600000000000003</v>
      </c>
      <c r="H488" s="19">
        <v>21</v>
      </c>
      <c r="I488" s="19">
        <v>0</v>
      </c>
    </row>
    <row r="489" spans="1:9" x14ac:dyDescent="0.3">
      <c r="A489" s="19">
        <v>0</v>
      </c>
      <c r="B489" s="19">
        <v>173</v>
      </c>
      <c r="C489" s="19">
        <v>78</v>
      </c>
      <c r="D489" s="19">
        <v>32</v>
      </c>
      <c r="E489" s="19">
        <v>265</v>
      </c>
      <c r="F489" s="19">
        <v>46.5</v>
      </c>
      <c r="G489" s="19">
        <v>1.159</v>
      </c>
      <c r="H489" s="19">
        <v>58</v>
      </c>
      <c r="I489" s="19">
        <v>0</v>
      </c>
    </row>
    <row r="490" spans="1:9" x14ac:dyDescent="0.3">
      <c r="A490" s="19">
        <v>4</v>
      </c>
      <c r="B490" s="19">
        <v>99</v>
      </c>
      <c r="C490" s="19">
        <v>72</v>
      </c>
      <c r="D490" s="19">
        <v>17</v>
      </c>
      <c r="E490" s="19">
        <v>0</v>
      </c>
      <c r="F490" s="19">
        <v>25.6</v>
      </c>
      <c r="G490" s="19">
        <v>0.29399999999999998</v>
      </c>
      <c r="H490" s="19">
        <v>28</v>
      </c>
      <c r="I490" s="19">
        <v>0</v>
      </c>
    </row>
    <row r="491" spans="1:9" x14ac:dyDescent="0.3">
      <c r="A491" s="19">
        <v>8</v>
      </c>
      <c r="B491" s="19">
        <v>194</v>
      </c>
      <c r="C491" s="19">
        <v>80</v>
      </c>
      <c r="D491" s="19">
        <v>0</v>
      </c>
      <c r="E491" s="19">
        <v>0</v>
      </c>
      <c r="F491" s="19">
        <v>26.1</v>
      </c>
      <c r="G491" s="19">
        <v>0.55100000000000005</v>
      </c>
      <c r="H491" s="19">
        <v>67</v>
      </c>
      <c r="I491" s="19">
        <v>0</v>
      </c>
    </row>
    <row r="492" spans="1:9" x14ac:dyDescent="0.3">
      <c r="A492" s="19">
        <v>2</v>
      </c>
      <c r="B492" s="19">
        <v>83</v>
      </c>
      <c r="C492" s="19">
        <v>65</v>
      </c>
      <c r="D492" s="19">
        <v>28</v>
      </c>
      <c r="E492" s="19">
        <v>66</v>
      </c>
      <c r="F492" s="19">
        <v>36.799999999999997</v>
      </c>
      <c r="G492" s="19">
        <v>0.629</v>
      </c>
      <c r="H492" s="19">
        <v>24</v>
      </c>
      <c r="I492" s="19">
        <v>0</v>
      </c>
    </row>
    <row r="493" spans="1:9" x14ac:dyDescent="0.3">
      <c r="A493" s="19">
        <v>2</v>
      </c>
      <c r="B493" s="19">
        <v>89</v>
      </c>
      <c r="C493" s="19">
        <v>90</v>
      </c>
      <c r="D493" s="19">
        <v>30</v>
      </c>
      <c r="E493" s="19">
        <v>0</v>
      </c>
      <c r="F493" s="19">
        <v>33.5</v>
      </c>
      <c r="G493" s="19">
        <v>0.29199999999999998</v>
      </c>
      <c r="H493" s="19">
        <v>42</v>
      </c>
      <c r="I493" s="19">
        <v>0</v>
      </c>
    </row>
    <row r="494" spans="1:9" x14ac:dyDescent="0.3">
      <c r="A494" s="19">
        <v>4</v>
      </c>
      <c r="B494" s="19">
        <v>99</v>
      </c>
      <c r="C494" s="19">
        <v>68</v>
      </c>
      <c r="D494" s="19">
        <v>38</v>
      </c>
      <c r="E494" s="19">
        <v>0</v>
      </c>
      <c r="F494" s="19">
        <v>32.799999999999997</v>
      </c>
      <c r="G494" s="19">
        <v>0.14499999999999999</v>
      </c>
      <c r="H494" s="19">
        <v>33</v>
      </c>
      <c r="I494" s="19">
        <v>0</v>
      </c>
    </row>
    <row r="495" spans="1:9" x14ac:dyDescent="0.3">
      <c r="A495" s="19">
        <v>4</v>
      </c>
      <c r="B495" s="19">
        <v>125</v>
      </c>
      <c r="C495" s="19">
        <v>70</v>
      </c>
      <c r="D495" s="19">
        <v>18</v>
      </c>
      <c r="E495" s="19">
        <v>122</v>
      </c>
      <c r="F495" s="19">
        <v>28.9</v>
      </c>
      <c r="G495" s="19">
        <v>1.1439999999999999</v>
      </c>
      <c r="H495" s="19">
        <v>45</v>
      </c>
      <c r="I495" s="19">
        <v>1</v>
      </c>
    </row>
    <row r="496" spans="1:9" x14ac:dyDescent="0.3">
      <c r="A496" s="19">
        <v>3</v>
      </c>
      <c r="B496" s="19">
        <v>80</v>
      </c>
      <c r="C496" s="19">
        <v>0</v>
      </c>
      <c r="D496" s="19">
        <v>0</v>
      </c>
      <c r="E496" s="19">
        <v>0</v>
      </c>
      <c r="F496" s="19">
        <v>0</v>
      </c>
      <c r="G496" s="19">
        <v>0.17399999999999999</v>
      </c>
      <c r="H496" s="19">
        <v>22</v>
      </c>
      <c r="I496" s="19">
        <v>0</v>
      </c>
    </row>
    <row r="497" spans="1:9" x14ac:dyDescent="0.3">
      <c r="A497" s="19">
        <v>6</v>
      </c>
      <c r="B497" s="19">
        <v>166</v>
      </c>
      <c r="C497" s="19">
        <v>74</v>
      </c>
      <c r="D497" s="19">
        <v>0</v>
      </c>
      <c r="E497" s="19">
        <v>0</v>
      </c>
      <c r="F497" s="19">
        <v>26.6</v>
      </c>
      <c r="G497" s="19">
        <v>0.30399999999999999</v>
      </c>
      <c r="H497" s="19">
        <v>66</v>
      </c>
      <c r="I497" s="19">
        <v>0</v>
      </c>
    </row>
    <row r="498" spans="1:9" x14ac:dyDescent="0.3">
      <c r="A498" s="19">
        <v>5</v>
      </c>
      <c r="B498" s="19">
        <v>110</v>
      </c>
      <c r="C498" s="19">
        <v>68</v>
      </c>
      <c r="D498" s="19">
        <v>0</v>
      </c>
      <c r="E498" s="19">
        <v>0</v>
      </c>
      <c r="F498" s="19">
        <v>26</v>
      </c>
      <c r="G498" s="19">
        <v>0.29199999999999998</v>
      </c>
      <c r="H498" s="19">
        <v>30</v>
      </c>
      <c r="I498" s="19">
        <v>0</v>
      </c>
    </row>
    <row r="499" spans="1:9" x14ac:dyDescent="0.3">
      <c r="A499" s="19">
        <v>2</v>
      </c>
      <c r="B499" s="19">
        <v>81</v>
      </c>
      <c r="C499" s="19">
        <v>72</v>
      </c>
      <c r="D499" s="19">
        <v>15</v>
      </c>
      <c r="E499" s="19">
        <v>76</v>
      </c>
      <c r="F499" s="19">
        <v>30.1</v>
      </c>
      <c r="G499" s="19">
        <v>0.54700000000000004</v>
      </c>
      <c r="H499" s="19">
        <v>25</v>
      </c>
      <c r="I499" s="19">
        <v>0</v>
      </c>
    </row>
    <row r="500" spans="1:9" x14ac:dyDescent="0.3">
      <c r="A500" s="19">
        <v>7</v>
      </c>
      <c r="B500" s="19">
        <v>195</v>
      </c>
      <c r="C500" s="19">
        <v>70</v>
      </c>
      <c r="D500" s="19">
        <v>33</v>
      </c>
      <c r="E500" s="19">
        <v>145</v>
      </c>
      <c r="F500" s="19">
        <v>25.1</v>
      </c>
      <c r="G500" s="19">
        <v>0.16300000000000001</v>
      </c>
      <c r="H500" s="19">
        <v>55</v>
      </c>
      <c r="I500" s="19">
        <v>1</v>
      </c>
    </row>
    <row r="501" spans="1:9" x14ac:dyDescent="0.3">
      <c r="A501" s="19">
        <v>6</v>
      </c>
      <c r="B501" s="19">
        <v>154</v>
      </c>
      <c r="C501" s="19">
        <v>74</v>
      </c>
      <c r="D501" s="19">
        <v>32</v>
      </c>
      <c r="E501" s="19">
        <v>193</v>
      </c>
      <c r="F501" s="19">
        <v>29.3</v>
      </c>
      <c r="G501" s="19">
        <v>0.83899999999999997</v>
      </c>
      <c r="H501" s="19">
        <v>39</v>
      </c>
      <c r="I501" s="19">
        <v>0</v>
      </c>
    </row>
    <row r="502" spans="1:9" x14ac:dyDescent="0.3">
      <c r="A502" s="19">
        <v>2</v>
      </c>
      <c r="B502" s="19">
        <v>117</v>
      </c>
      <c r="C502" s="19">
        <v>90</v>
      </c>
      <c r="D502" s="19">
        <v>19</v>
      </c>
      <c r="E502" s="19">
        <v>71</v>
      </c>
      <c r="F502" s="19">
        <v>25.2</v>
      </c>
      <c r="G502" s="19">
        <v>0.313</v>
      </c>
      <c r="H502" s="19">
        <v>21</v>
      </c>
      <c r="I502" s="19">
        <v>0</v>
      </c>
    </row>
    <row r="503" spans="1:9" x14ac:dyDescent="0.3">
      <c r="A503" s="19">
        <v>3</v>
      </c>
      <c r="B503" s="19">
        <v>84</v>
      </c>
      <c r="C503" s="19">
        <v>72</v>
      </c>
      <c r="D503" s="19">
        <v>32</v>
      </c>
      <c r="E503" s="19">
        <v>0</v>
      </c>
      <c r="F503" s="19">
        <v>37.200000000000003</v>
      </c>
      <c r="G503" s="19">
        <v>0.26700000000000002</v>
      </c>
      <c r="H503" s="19">
        <v>28</v>
      </c>
      <c r="I503" s="19">
        <v>0</v>
      </c>
    </row>
    <row r="504" spans="1:9" x14ac:dyDescent="0.3">
      <c r="A504" s="19">
        <v>6</v>
      </c>
      <c r="B504" s="19">
        <v>0</v>
      </c>
      <c r="C504" s="19">
        <v>68</v>
      </c>
      <c r="D504" s="19">
        <v>41</v>
      </c>
      <c r="E504" s="19">
        <v>0</v>
      </c>
      <c r="F504" s="19">
        <v>39</v>
      </c>
      <c r="G504" s="19">
        <v>0.72699999999999998</v>
      </c>
      <c r="H504" s="19">
        <v>41</v>
      </c>
      <c r="I504" s="19">
        <v>1</v>
      </c>
    </row>
    <row r="505" spans="1:9" x14ac:dyDescent="0.3">
      <c r="A505" s="19">
        <v>7</v>
      </c>
      <c r="B505" s="19">
        <v>94</v>
      </c>
      <c r="C505" s="19">
        <v>64</v>
      </c>
      <c r="D505" s="19">
        <v>25</v>
      </c>
      <c r="E505" s="19">
        <v>79</v>
      </c>
      <c r="F505" s="19">
        <v>33.299999999999997</v>
      </c>
      <c r="G505" s="19">
        <v>0.73799999999999999</v>
      </c>
      <c r="H505" s="19">
        <v>41</v>
      </c>
      <c r="I505" s="19">
        <v>0</v>
      </c>
    </row>
    <row r="506" spans="1:9" x14ac:dyDescent="0.3">
      <c r="A506" s="19">
        <v>3</v>
      </c>
      <c r="B506" s="19">
        <v>96</v>
      </c>
      <c r="C506" s="19">
        <v>78</v>
      </c>
      <c r="D506" s="19">
        <v>39</v>
      </c>
      <c r="E506" s="19">
        <v>0</v>
      </c>
      <c r="F506" s="19">
        <v>37.299999999999997</v>
      </c>
      <c r="G506" s="19">
        <v>0.23799999999999999</v>
      </c>
      <c r="H506" s="19">
        <v>40</v>
      </c>
      <c r="I506" s="19">
        <v>0</v>
      </c>
    </row>
    <row r="507" spans="1:9" x14ac:dyDescent="0.3">
      <c r="A507" s="19">
        <v>10</v>
      </c>
      <c r="B507" s="19">
        <v>75</v>
      </c>
      <c r="C507" s="19">
        <v>82</v>
      </c>
      <c r="D507" s="19">
        <v>0</v>
      </c>
      <c r="E507" s="19">
        <v>0</v>
      </c>
      <c r="F507" s="19">
        <v>33.299999999999997</v>
      </c>
      <c r="G507" s="19">
        <v>0.26300000000000001</v>
      </c>
      <c r="H507" s="19">
        <v>38</v>
      </c>
      <c r="I507" s="19">
        <v>0</v>
      </c>
    </row>
    <row r="508" spans="1:9" x14ac:dyDescent="0.3">
      <c r="A508" s="19">
        <v>0</v>
      </c>
      <c r="B508" s="19">
        <v>180</v>
      </c>
      <c r="C508" s="19">
        <v>90</v>
      </c>
      <c r="D508" s="19">
        <v>26</v>
      </c>
      <c r="E508" s="19">
        <v>90</v>
      </c>
      <c r="F508" s="19">
        <v>36.5</v>
      </c>
      <c r="G508" s="19">
        <v>0.314</v>
      </c>
      <c r="H508" s="19">
        <v>35</v>
      </c>
      <c r="I508" s="19">
        <v>1</v>
      </c>
    </row>
    <row r="509" spans="1:9" x14ac:dyDescent="0.3">
      <c r="A509" s="19">
        <v>1</v>
      </c>
      <c r="B509" s="19">
        <v>130</v>
      </c>
      <c r="C509" s="19">
        <v>60</v>
      </c>
      <c r="D509" s="19">
        <v>23</v>
      </c>
      <c r="E509" s="19">
        <v>170</v>
      </c>
      <c r="F509" s="19">
        <v>28.6</v>
      </c>
      <c r="G509" s="19">
        <v>0.69199999999999995</v>
      </c>
      <c r="H509" s="19">
        <v>21</v>
      </c>
      <c r="I509" s="19">
        <v>0</v>
      </c>
    </row>
    <row r="510" spans="1:9" x14ac:dyDescent="0.3">
      <c r="A510" s="19">
        <v>2</v>
      </c>
      <c r="B510" s="19">
        <v>84</v>
      </c>
      <c r="C510" s="19">
        <v>50</v>
      </c>
      <c r="D510" s="19">
        <v>23</v>
      </c>
      <c r="E510" s="19">
        <v>76</v>
      </c>
      <c r="F510" s="19">
        <v>30.4</v>
      </c>
      <c r="G510" s="19">
        <v>0.96799999999999997</v>
      </c>
      <c r="H510" s="19">
        <v>21</v>
      </c>
      <c r="I510" s="19">
        <v>0</v>
      </c>
    </row>
    <row r="511" spans="1:9" x14ac:dyDescent="0.3">
      <c r="A511" s="19">
        <v>8</v>
      </c>
      <c r="B511" s="19">
        <v>120</v>
      </c>
      <c r="C511" s="19">
        <v>78</v>
      </c>
      <c r="D511" s="19">
        <v>0</v>
      </c>
      <c r="E511" s="19">
        <v>0</v>
      </c>
      <c r="F511" s="19">
        <v>25</v>
      </c>
      <c r="G511" s="19">
        <v>0.40899999999999997</v>
      </c>
      <c r="H511" s="19">
        <v>64</v>
      </c>
      <c r="I511" s="19">
        <v>0</v>
      </c>
    </row>
    <row r="512" spans="1:9" x14ac:dyDescent="0.3">
      <c r="A512" s="19">
        <v>12</v>
      </c>
      <c r="B512" s="19">
        <v>84</v>
      </c>
      <c r="C512" s="19">
        <v>72</v>
      </c>
      <c r="D512" s="19">
        <v>31</v>
      </c>
      <c r="E512" s="19">
        <v>0</v>
      </c>
      <c r="F512" s="19">
        <v>29.7</v>
      </c>
      <c r="G512" s="19">
        <v>0.29699999999999999</v>
      </c>
      <c r="H512" s="19">
        <v>46</v>
      </c>
      <c r="I512" s="19">
        <v>1</v>
      </c>
    </row>
    <row r="513" spans="1:9" x14ac:dyDescent="0.3">
      <c r="A513" s="19">
        <v>0</v>
      </c>
      <c r="B513" s="19">
        <v>139</v>
      </c>
      <c r="C513" s="19">
        <v>62</v>
      </c>
      <c r="D513" s="19">
        <v>17</v>
      </c>
      <c r="E513" s="19">
        <v>210</v>
      </c>
      <c r="F513" s="19">
        <v>22.1</v>
      </c>
      <c r="G513" s="19">
        <v>0.20699999999999999</v>
      </c>
      <c r="H513" s="19">
        <v>21</v>
      </c>
      <c r="I513" s="19">
        <v>0</v>
      </c>
    </row>
    <row r="514" spans="1:9" x14ac:dyDescent="0.3">
      <c r="A514" s="19">
        <v>9</v>
      </c>
      <c r="B514" s="19">
        <v>91</v>
      </c>
      <c r="C514" s="19">
        <v>68</v>
      </c>
      <c r="D514" s="19">
        <v>0</v>
      </c>
      <c r="E514" s="19">
        <v>0</v>
      </c>
      <c r="F514" s="19">
        <v>24.2</v>
      </c>
      <c r="G514" s="19">
        <v>0.2</v>
      </c>
      <c r="H514" s="19">
        <v>58</v>
      </c>
      <c r="I514" s="19">
        <v>0</v>
      </c>
    </row>
    <row r="515" spans="1:9" x14ac:dyDescent="0.3">
      <c r="A515" s="19">
        <v>2</v>
      </c>
      <c r="B515" s="19">
        <v>91</v>
      </c>
      <c r="C515" s="19">
        <v>62</v>
      </c>
      <c r="D515" s="19">
        <v>0</v>
      </c>
      <c r="E515" s="19">
        <v>0</v>
      </c>
      <c r="F515" s="19">
        <v>27.3</v>
      </c>
      <c r="G515" s="19">
        <v>0.52500000000000002</v>
      </c>
      <c r="H515" s="19">
        <v>22</v>
      </c>
      <c r="I515" s="19">
        <v>0</v>
      </c>
    </row>
    <row r="516" spans="1:9" x14ac:dyDescent="0.3">
      <c r="A516" s="19">
        <v>3</v>
      </c>
      <c r="B516" s="19">
        <v>99</v>
      </c>
      <c r="C516" s="19">
        <v>54</v>
      </c>
      <c r="D516" s="19">
        <v>19</v>
      </c>
      <c r="E516" s="19">
        <v>86</v>
      </c>
      <c r="F516" s="19">
        <v>25.6</v>
      </c>
      <c r="G516" s="19">
        <v>0.154</v>
      </c>
      <c r="H516" s="19">
        <v>24</v>
      </c>
      <c r="I516" s="19">
        <v>0</v>
      </c>
    </row>
    <row r="517" spans="1:9" x14ac:dyDescent="0.3">
      <c r="A517" s="19">
        <v>3</v>
      </c>
      <c r="B517" s="19">
        <v>163</v>
      </c>
      <c r="C517" s="19">
        <v>70</v>
      </c>
      <c r="D517" s="19">
        <v>18</v>
      </c>
      <c r="E517" s="19">
        <v>105</v>
      </c>
      <c r="F517" s="19">
        <v>31.6</v>
      </c>
      <c r="G517" s="19">
        <v>0.26800000000000002</v>
      </c>
      <c r="H517" s="19">
        <v>28</v>
      </c>
      <c r="I517" s="19">
        <v>1</v>
      </c>
    </row>
    <row r="518" spans="1:9" x14ac:dyDescent="0.3">
      <c r="A518" s="19">
        <v>9</v>
      </c>
      <c r="B518" s="19">
        <v>145</v>
      </c>
      <c r="C518" s="19">
        <v>88</v>
      </c>
      <c r="D518" s="19">
        <v>34</v>
      </c>
      <c r="E518" s="19">
        <v>165</v>
      </c>
      <c r="F518" s="19">
        <v>30.3</v>
      </c>
      <c r="G518" s="19">
        <v>0.77100000000000002</v>
      </c>
      <c r="H518" s="19">
        <v>53</v>
      </c>
      <c r="I518" s="19">
        <v>1</v>
      </c>
    </row>
    <row r="519" spans="1:9" x14ac:dyDescent="0.3">
      <c r="A519" s="19">
        <v>7</v>
      </c>
      <c r="B519" s="19">
        <v>125</v>
      </c>
      <c r="C519" s="19">
        <v>86</v>
      </c>
      <c r="D519" s="19">
        <v>0</v>
      </c>
      <c r="E519" s="19">
        <v>0</v>
      </c>
      <c r="F519" s="19">
        <v>37.6</v>
      </c>
      <c r="G519" s="19">
        <v>0.30399999999999999</v>
      </c>
      <c r="H519" s="19">
        <v>51</v>
      </c>
      <c r="I519" s="19">
        <v>0</v>
      </c>
    </row>
    <row r="520" spans="1:9" x14ac:dyDescent="0.3">
      <c r="A520" s="19">
        <v>13</v>
      </c>
      <c r="B520" s="19">
        <v>76</v>
      </c>
      <c r="C520" s="19">
        <v>60</v>
      </c>
      <c r="D520" s="19">
        <v>0</v>
      </c>
      <c r="E520" s="19">
        <v>0</v>
      </c>
      <c r="F520" s="19">
        <v>32.799999999999997</v>
      </c>
      <c r="G520" s="19">
        <v>0.18</v>
      </c>
      <c r="H520" s="19">
        <v>41</v>
      </c>
      <c r="I520" s="19">
        <v>0</v>
      </c>
    </row>
    <row r="521" spans="1:9" x14ac:dyDescent="0.3">
      <c r="A521" s="19">
        <v>6</v>
      </c>
      <c r="B521" s="19">
        <v>129</v>
      </c>
      <c r="C521" s="19">
        <v>90</v>
      </c>
      <c r="D521" s="19">
        <v>7</v>
      </c>
      <c r="E521" s="19">
        <v>326</v>
      </c>
      <c r="F521" s="19">
        <v>19.600000000000001</v>
      </c>
      <c r="G521" s="19">
        <v>0.58199999999999996</v>
      </c>
      <c r="H521" s="19">
        <v>60</v>
      </c>
      <c r="I521" s="19">
        <v>0</v>
      </c>
    </row>
    <row r="522" spans="1:9" x14ac:dyDescent="0.3">
      <c r="A522" s="19">
        <v>2</v>
      </c>
      <c r="B522" s="19">
        <v>68</v>
      </c>
      <c r="C522" s="19">
        <v>70</v>
      </c>
      <c r="D522" s="19">
        <v>32</v>
      </c>
      <c r="E522" s="19">
        <v>66</v>
      </c>
      <c r="F522" s="19">
        <v>25</v>
      </c>
      <c r="G522" s="19">
        <v>0.187</v>
      </c>
      <c r="H522" s="19">
        <v>25</v>
      </c>
      <c r="I522" s="19">
        <v>0</v>
      </c>
    </row>
    <row r="523" spans="1:9" x14ac:dyDescent="0.3">
      <c r="A523" s="19">
        <v>3</v>
      </c>
      <c r="B523" s="19">
        <v>124</v>
      </c>
      <c r="C523" s="19">
        <v>80</v>
      </c>
      <c r="D523" s="19">
        <v>33</v>
      </c>
      <c r="E523" s="19">
        <v>130</v>
      </c>
      <c r="F523" s="19">
        <v>33.200000000000003</v>
      </c>
      <c r="G523" s="19">
        <v>0.30499999999999999</v>
      </c>
      <c r="H523" s="19">
        <v>26</v>
      </c>
      <c r="I523" s="19">
        <v>0</v>
      </c>
    </row>
    <row r="524" spans="1:9" x14ac:dyDescent="0.3">
      <c r="A524" s="19">
        <v>6</v>
      </c>
      <c r="B524" s="19">
        <v>114</v>
      </c>
      <c r="C524" s="19">
        <v>0</v>
      </c>
      <c r="D524" s="19">
        <v>0</v>
      </c>
      <c r="E524" s="19">
        <v>0</v>
      </c>
      <c r="F524" s="19">
        <v>0</v>
      </c>
      <c r="G524" s="19">
        <v>0.189</v>
      </c>
      <c r="H524" s="19">
        <v>26</v>
      </c>
      <c r="I524" s="19">
        <v>0</v>
      </c>
    </row>
    <row r="525" spans="1:9" x14ac:dyDescent="0.3">
      <c r="A525" s="19">
        <v>9</v>
      </c>
      <c r="B525" s="19">
        <v>130</v>
      </c>
      <c r="C525" s="19">
        <v>70</v>
      </c>
      <c r="D525" s="19">
        <v>0</v>
      </c>
      <c r="E525" s="19">
        <v>0</v>
      </c>
      <c r="F525" s="19">
        <v>34.200000000000003</v>
      </c>
      <c r="G525" s="19">
        <v>0.65200000000000002</v>
      </c>
      <c r="H525" s="19">
        <v>45</v>
      </c>
      <c r="I525" s="19">
        <v>1</v>
      </c>
    </row>
    <row r="526" spans="1:9" x14ac:dyDescent="0.3">
      <c r="A526" s="19">
        <v>3</v>
      </c>
      <c r="B526" s="19">
        <v>125</v>
      </c>
      <c r="C526" s="19">
        <v>58</v>
      </c>
      <c r="D526" s="19">
        <v>0</v>
      </c>
      <c r="E526" s="19">
        <v>0</v>
      </c>
      <c r="F526" s="19">
        <v>31.6</v>
      </c>
      <c r="G526" s="19">
        <v>0.151</v>
      </c>
      <c r="H526" s="19">
        <v>24</v>
      </c>
      <c r="I526" s="19">
        <v>0</v>
      </c>
    </row>
    <row r="527" spans="1:9" x14ac:dyDescent="0.3">
      <c r="A527" s="19">
        <v>3</v>
      </c>
      <c r="B527" s="19">
        <v>87</v>
      </c>
      <c r="C527" s="19">
        <v>60</v>
      </c>
      <c r="D527" s="19">
        <v>18</v>
      </c>
      <c r="E527" s="19">
        <v>0</v>
      </c>
      <c r="F527" s="19">
        <v>21.8</v>
      </c>
      <c r="G527" s="19">
        <v>0.44400000000000001</v>
      </c>
      <c r="H527" s="19">
        <v>21</v>
      </c>
      <c r="I527" s="19">
        <v>0</v>
      </c>
    </row>
    <row r="528" spans="1:9" x14ac:dyDescent="0.3">
      <c r="A528" s="19">
        <v>1</v>
      </c>
      <c r="B528" s="19">
        <v>97</v>
      </c>
      <c r="C528" s="19">
        <v>64</v>
      </c>
      <c r="D528" s="19">
        <v>19</v>
      </c>
      <c r="E528" s="19">
        <v>82</v>
      </c>
      <c r="F528" s="19">
        <v>18.2</v>
      </c>
      <c r="G528" s="19">
        <v>0.29899999999999999</v>
      </c>
      <c r="H528" s="19">
        <v>21</v>
      </c>
      <c r="I528" s="19">
        <v>0</v>
      </c>
    </row>
    <row r="529" spans="1:9" x14ac:dyDescent="0.3">
      <c r="A529" s="19">
        <v>3</v>
      </c>
      <c r="B529" s="19">
        <v>116</v>
      </c>
      <c r="C529" s="19">
        <v>74</v>
      </c>
      <c r="D529" s="19">
        <v>15</v>
      </c>
      <c r="E529" s="19">
        <v>105</v>
      </c>
      <c r="F529" s="19">
        <v>26.3</v>
      </c>
      <c r="G529" s="19">
        <v>0.107</v>
      </c>
      <c r="H529" s="19">
        <v>24</v>
      </c>
      <c r="I529" s="19">
        <v>0</v>
      </c>
    </row>
    <row r="530" spans="1:9" x14ac:dyDescent="0.3">
      <c r="A530" s="19">
        <v>0</v>
      </c>
      <c r="B530" s="19">
        <v>117</v>
      </c>
      <c r="C530" s="19">
        <v>66</v>
      </c>
      <c r="D530" s="19">
        <v>31</v>
      </c>
      <c r="E530" s="19">
        <v>188</v>
      </c>
      <c r="F530" s="19">
        <v>30.8</v>
      </c>
      <c r="G530" s="19">
        <v>0.49299999999999999</v>
      </c>
      <c r="H530" s="19">
        <v>22</v>
      </c>
      <c r="I530" s="19">
        <v>0</v>
      </c>
    </row>
    <row r="531" spans="1:9" x14ac:dyDescent="0.3">
      <c r="A531" s="19">
        <v>0</v>
      </c>
      <c r="B531" s="19">
        <v>111</v>
      </c>
      <c r="C531" s="19">
        <v>65</v>
      </c>
      <c r="D531" s="19">
        <v>0</v>
      </c>
      <c r="E531" s="19">
        <v>0</v>
      </c>
      <c r="F531" s="19">
        <v>24.6</v>
      </c>
      <c r="G531" s="19">
        <v>0.66</v>
      </c>
      <c r="H531" s="19">
        <v>31</v>
      </c>
      <c r="I531" s="19">
        <v>0</v>
      </c>
    </row>
    <row r="532" spans="1:9" x14ac:dyDescent="0.3">
      <c r="A532" s="19">
        <v>2</v>
      </c>
      <c r="B532" s="19">
        <v>122</v>
      </c>
      <c r="C532" s="19">
        <v>60</v>
      </c>
      <c r="D532" s="19">
        <v>18</v>
      </c>
      <c r="E532" s="19">
        <v>106</v>
      </c>
      <c r="F532" s="19">
        <v>29.8</v>
      </c>
      <c r="G532" s="19">
        <v>0.71699999999999997</v>
      </c>
      <c r="H532" s="19">
        <v>22</v>
      </c>
      <c r="I532" s="19">
        <v>0</v>
      </c>
    </row>
    <row r="533" spans="1:9" x14ac:dyDescent="0.3">
      <c r="A533" s="19">
        <v>0</v>
      </c>
      <c r="B533" s="19">
        <v>107</v>
      </c>
      <c r="C533" s="19">
        <v>76</v>
      </c>
      <c r="D533" s="19">
        <v>0</v>
      </c>
      <c r="E533" s="19">
        <v>0</v>
      </c>
      <c r="F533" s="19">
        <v>45.3</v>
      </c>
      <c r="G533" s="19">
        <v>0.68600000000000005</v>
      </c>
      <c r="H533" s="19">
        <v>24</v>
      </c>
      <c r="I533" s="19">
        <v>0</v>
      </c>
    </row>
    <row r="534" spans="1:9" x14ac:dyDescent="0.3">
      <c r="A534" s="19">
        <v>1</v>
      </c>
      <c r="B534" s="19">
        <v>86</v>
      </c>
      <c r="C534" s="19">
        <v>66</v>
      </c>
      <c r="D534" s="19">
        <v>52</v>
      </c>
      <c r="E534" s="19">
        <v>65</v>
      </c>
      <c r="F534" s="19">
        <v>41.3</v>
      </c>
      <c r="G534" s="19">
        <v>0.91700000000000004</v>
      </c>
      <c r="H534" s="19">
        <v>29</v>
      </c>
      <c r="I534" s="19">
        <v>0</v>
      </c>
    </row>
    <row r="535" spans="1:9" x14ac:dyDescent="0.3">
      <c r="A535" s="19">
        <v>6</v>
      </c>
      <c r="B535" s="19">
        <v>91</v>
      </c>
      <c r="C535" s="19">
        <v>0</v>
      </c>
      <c r="D535" s="19">
        <v>0</v>
      </c>
      <c r="E535" s="19">
        <v>0</v>
      </c>
      <c r="F535" s="19">
        <v>29.8</v>
      </c>
      <c r="G535" s="19">
        <v>0.501</v>
      </c>
      <c r="H535" s="19">
        <v>31</v>
      </c>
      <c r="I535" s="19">
        <v>0</v>
      </c>
    </row>
    <row r="536" spans="1:9" x14ac:dyDescent="0.3">
      <c r="A536" s="19">
        <v>1</v>
      </c>
      <c r="B536" s="19">
        <v>77</v>
      </c>
      <c r="C536" s="19">
        <v>56</v>
      </c>
      <c r="D536" s="19">
        <v>30</v>
      </c>
      <c r="E536" s="19">
        <v>56</v>
      </c>
      <c r="F536" s="19">
        <v>33.299999999999997</v>
      </c>
      <c r="G536" s="19">
        <v>1.2509999999999999</v>
      </c>
      <c r="H536" s="19">
        <v>24</v>
      </c>
      <c r="I536" s="19">
        <v>0</v>
      </c>
    </row>
    <row r="537" spans="1:9" x14ac:dyDescent="0.3">
      <c r="A537" s="19">
        <v>4</v>
      </c>
      <c r="B537" s="19">
        <v>132</v>
      </c>
      <c r="C537" s="19">
        <v>0</v>
      </c>
      <c r="D537" s="19">
        <v>0</v>
      </c>
      <c r="E537" s="19">
        <v>0</v>
      </c>
      <c r="F537" s="19">
        <v>32.9</v>
      </c>
      <c r="G537" s="19">
        <v>0.30199999999999999</v>
      </c>
      <c r="H537" s="19">
        <v>23</v>
      </c>
      <c r="I537" s="19">
        <v>1</v>
      </c>
    </row>
    <row r="538" spans="1:9" x14ac:dyDescent="0.3">
      <c r="A538" s="19">
        <v>0</v>
      </c>
      <c r="B538" s="19">
        <v>105</v>
      </c>
      <c r="C538" s="19">
        <v>90</v>
      </c>
      <c r="D538" s="19">
        <v>0</v>
      </c>
      <c r="E538" s="19">
        <v>0</v>
      </c>
      <c r="F538" s="19">
        <v>29.6</v>
      </c>
      <c r="G538" s="19">
        <v>0.19700000000000001</v>
      </c>
      <c r="H538" s="19">
        <v>46</v>
      </c>
      <c r="I538" s="19">
        <v>0</v>
      </c>
    </row>
    <row r="539" spans="1:9" x14ac:dyDescent="0.3">
      <c r="A539" s="19">
        <v>0</v>
      </c>
      <c r="B539" s="19">
        <v>57</v>
      </c>
      <c r="C539" s="19">
        <v>60</v>
      </c>
      <c r="D539" s="19">
        <v>0</v>
      </c>
      <c r="E539" s="19">
        <v>0</v>
      </c>
      <c r="F539" s="19">
        <v>21.7</v>
      </c>
      <c r="G539" s="19">
        <v>0.73499999999999999</v>
      </c>
      <c r="H539" s="19">
        <v>67</v>
      </c>
      <c r="I539" s="19">
        <v>0</v>
      </c>
    </row>
    <row r="540" spans="1:9" x14ac:dyDescent="0.3">
      <c r="A540" s="19">
        <v>0</v>
      </c>
      <c r="B540" s="19">
        <v>127</v>
      </c>
      <c r="C540" s="19">
        <v>80</v>
      </c>
      <c r="D540" s="19">
        <v>37</v>
      </c>
      <c r="E540" s="19">
        <v>210</v>
      </c>
      <c r="F540" s="19">
        <v>36.299999999999997</v>
      </c>
      <c r="G540" s="19">
        <v>0.80400000000000005</v>
      </c>
      <c r="H540" s="19">
        <v>23</v>
      </c>
      <c r="I540" s="19">
        <v>0</v>
      </c>
    </row>
    <row r="541" spans="1:9" x14ac:dyDescent="0.3">
      <c r="A541" s="19">
        <v>3</v>
      </c>
      <c r="B541" s="19">
        <v>129</v>
      </c>
      <c r="C541" s="19">
        <v>92</v>
      </c>
      <c r="D541" s="19">
        <v>49</v>
      </c>
      <c r="E541" s="19">
        <v>155</v>
      </c>
      <c r="F541" s="19">
        <v>36.4</v>
      </c>
      <c r="G541" s="19">
        <v>0.96799999999999997</v>
      </c>
      <c r="H541" s="19">
        <v>32</v>
      </c>
      <c r="I541" s="19">
        <v>1</v>
      </c>
    </row>
    <row r="542" spans="1:9" x14ac:dyDescent="0.3">
      <c r="A542" s="19">
        <v>8</v>
      </c>
      <c r="B542" s="19">
        <v>100</v>
      </c>
      <c r="C542" s="19">
        <v>74</v>
      </c>
      <c r="D542" s="19">
        <v>40</v>
      </c>
      <c r="E542" s="19">
        <v>215</v>
      </c>
      <c r="F542" s="19">
        <v>39.4</v>
      </c>
      <c r="G542" s="19">
        <v>0.66100000000000003</v>
      </c>
      <c r="H542" s="19">
        <v>43</v>
      </c>
      <c r="I542" s="19">
        <v>1</v>
      </c>
    </row>
    <row r="543" spans="1:9" x14ac:dyDescent="0.3">
      <c r="A543" s="19">
        <v>3</v>
      </c>
      <c r="B543" s="19">
        <v>128</v>
      </c>
      <c r="C543" s="19">
        <v>72</v>
      </c>
      <c r="D543" s="19">
        <v>25</v>
      </c>
      <c r="E543" s="19">
        <v>190</v>
      </c>
      <c r="F543" s="19">
        <v>32.4</v>
      </c>
      <c r="G543" s="19">
        <v>0.54900000000000004</v>
      </c>
      <c r="H543" s="19">
        <v>27</v>
      </c>
      <c r="I543" s="19">
        <v>1</v>
      </c>
    </row>
    <row r="544" spans="1:9" x14ac:dyDescent="0.3">
      <c r="A544" s="19">
        <v>10</v>
      </c>
      <c r="B544" s="19">
        <v>90</v>
      </c>
      <c r="C544" s="19">
        <v>85</v>
      </c>
      <c r="D544" s="19">
        <v>32</v>
      </c>
      <c r="E544" s="19">
        <v>0</v>
      </c>
      <c r="F544" s="19">
        <v>34.9</v>
      </c>
      <c r="G544" s="19">
        <v>0.82499999999999996</v>
      </c>
      <c r="H544" s="19">
        <v>56</v>
      </c>
      <c r="I544" s="19">
        <v>1</v>
      </c>
    </row>
    <row r="545" spans="1:9" x14ac:dyDescent="0.3">
      <c r="A545" s="19">
        <v>4</v>
      </c>
      <c r="B545" s="19">
        <v>84</v>
      </c>
      <c r="C545" s="19">
        <v>90</v>
      </c>
      <c r="D545" s="19">
        <v>23</v>
      </c>
      <c r="E545" s="19">
        <v>56</v>
      </c>
      <c r="F545" s="19">
        <v>39.5</v>
      </c>
      <c r="G545" s="19">
        <v>0.159</v>
      </c>
      <c r="H545" s="19">
        <v>25</v>
      </c>
      <c r="I545" s="19">
        <v>0</v>
      </c>
    </row>
    <row r="546" spans="1:9" x14ac:dyDescent="0.3">
      <c r="A546" s="19">
        <v>1</v>
      </c>
      <c r="B546" s="19">
        <v>88</v>
      </c>
      <c r="C546" s="19">
        <v>78</v>
      </c>
      <c r="D546" s="19">
        <v>29</v>
      </c>
      <c r="E546" s="19">
        <v>76</v>
      </c>
      <c r="F546" s="19">
        <v>32</v>
      </c>
      <c r="G546" s="19">
        <v>0.36499999999999999</v>
      </c>
      <c r="H546" s="19">
        <v>29</v>
      </c>
      <c r="I546" s="19">
        <v>0</v>
      </c>
    </row>
    <row r="547" spans="1:9" x14ac:dyDescent="0.3">
      <c r="A547" s="19">
        <v>8</v>
      </c>
      <c r="B547" s="19">
        <v>186</v>
      </c>
      <c r="C547" s="19">
        <v>90</v>
      </c>
      <c r="D547" s="19">
        <v>35</v>
      </c>
      <c r="E547" s="19">
        <v>225</v>
      </c>
      <c r="F547" s="19">
        <v>34.5</v>
      </c>
      <c r="G547" s="19">
        <v>0.42299999999999999</v>
      </c>
      <c r="H547" s="19">
        <v>37</v>
      </c>
      <c r="I547" s="19">
        <v>1</v>
      </c>
    </row>
    <row r="548" spans="1:9" x14ac:dyDescent="0.3">
      <c r="A548" s="19">
        <v>5</v>
      </c>
      <c r="B548" s="19">
        <v>187</v>
      </c>
      <c r="C548" s="19">
        <v>76</v>
      </c>
      <c r="D548" s="19">
        <v>27</v>
      </c>
      <c r="E548" s="19">
        <v>207</v>
      </c>
      <c r="F548" s="19">
        <v>43.6</v>
      </c>
      <c r="G548" s="19">
        <v>1.034</v>
      </c>
      <c r="H548" s="19">
        <v>53</v>
      </c>
      <c r="I548" s="19">
        <v>1</v>
      </c>
    </row>
    <row r="549" spans="1:9" x14ac:dyDescent="0.3">
      <c r="A549" s="19">
        <v>4</v>
      </c>
      <c r="B549" s="19">
        <v>131</v>
      </c>
      <c r="C549" s="19">
        <v>68</v>
      </c>
      <c r="D549" s="19">
        <v>21</v>
      </c>
      <c r="E549" s="19">
        <v>166</v>
      </c>
      <c r="F549" s="19">
        <v>33.1</v>
      </c>
      <c r="G549" s="19">
        <v>0.16</v>
      </c>
      <c r="H549" s="19">
        <v>28</v>
      </c>
      <c r="I549" s="19">
        <v>0</v>
      </c>
    </row>
    <row r="550" spans="1:9" x14ac:dyDescent="0.3">
      <c r="A550" s="19">
        <v>1</v>
      </c>
      <c r="B550" s="19">
        <v>164</v>
      </c>
      <c r="C550" s="19">
        <v>82</v>
      </c>
      <c r="D550" s="19">
        <v>43</v>
      </c>
      <c r="E550" s="19">
        <v>67</v>
      </c>
      <c r="F550" s="19">
        <v>32.799999999999997</v>
      </c>
      <c r="G550" s="19">
        <v>0.34100000000000003</v>
      </c>
      <c r="H550" s="19">
        <v>50</v>
      </c>
      <c r="I550" s="19">
        <v>0</v>
      </c>
    </row>
    <row r="551" spans="1:9" x14ac:dyDescent="0.3">
      <c r="A551" s="19">
        <v>4</v>
      </c>
      <c r="B551" s="19">
        <v>189</v>
      </c>
      <c r="C551" s="19">
        <v>110</v>
      </c>
      <c r="D551" s="19">
        <v>31</v>
      </c>
      <c r="E551" s="19">
        <v>0</v>
      </c>
      <c r="F551" s="19">
        <v>28.5</v>
      </c>
      <c r="G551" s="19">
        <v>0.68</v>
      </c>
      <c r="H551" s="19">
        <v>37</v>
      </c>
      <c r="I551" s="19">
        <v>0</v>
      </c>
    </row>
    <row r="552" spans="1:9" x14ac:dyDescent="0.3">
      <c r="A552" s="19">
        <v>1</v>
      </c>
      <c r="B552" s="19">
        <v>116</v>
      </c>
      <c r="C552" s="19">
        <v>70</v>
      </c>
      <c r="D552" s="19">
        <v>28</v>
      </c>
      <c r="E552" s="19">
        <v>0</v>
      </c>
      <c r="F552" s="19">
        <v>27.4</v>
      </c>
      <c r="G552" s="19">
        <v>0.20399999999999999</v>
      </c>
      <c r="H552" s="19">
        <v>21</v>
      </c>
      <c r="I552" s="19">
        <v>0</v>
      </c>
    </row>
    <row r="553" spans="1:9" x14ac:dyDescent="0.3">
      <c r="A553" s="19">
        <v>3</v>
      </c>
      <c r="B553" s="19">
        <v>84</v>
      </c>
      <c r="C553" s="19">
        <v>68</v>
      </c>
      <c r="D553" s="19">
        <v>30</v>
      </c>
      <c r="E553" s="19">
        <v>106</v>
      </c>
      <c r="F553" s="19">
        <v>31.9</v>
      </c>
      <c r="G553" s="19">
        <v>0.59099999999999997</v>
      </c>
      <c r="H553" s="19">
        <v>25</v>
      </c>
      <c r="I553" s="19">
        <v>0</v>
      </c>
    </row>
    <row r="554" spans="1:9" x14ac:dyDescent="0.3">
      <c r="A554" s="19">
        <v>6</v>
      </c>
      <c r="B554" s="19">
        <v>114</v>
      </c>
      <c r="C554" s="19">
        <v>88</v>
      </c>
      <c r="D554" s="19">
        <v>0</v>
      </c>
      <c r="E554" s="19">
        <v>0</v>
      </c>
      <c r="F554" s="19">
        <v>27.8</v>
      </c>
      <c r="G554" s="19">
        <v>0.247</v>
      </c>
      <c r="H554" s="19">
        <v>66</v>
      </c>
      <c r="I554" s="19">
        <v>0</v>
      </c>
    </row>
    <row r="555" spans="1:9" x14ac:dyDescent="0.3">
      <c r="A555" s="19">
        <v>1</v>
      </c>
      <c r="B555" s="19">
        <v>88</v>
      </c>
      <c r="C555" s="19">
        <v>62</v>
      </c>
      <c r="D555" s="19">
        <v>24</v>
      </c>
      <c r="E555" s="19">
        <v>44</v>
      </c>
      <c r="F555" s="19">
        <v>29.9</v>
      </c>
      <c r="G555" s="19">
        <v>0.42199999999999999</v>
      </c>
      <c r="H555" s="19">
        <v>23</v>
      </c>
      <c r="I555" s="19">
        <v>0</v>
      </c>
    </row>
    <row r="556" spans="1:9" x14ac:dyDescent="0.3">
      <c r="A556" s="19">
        <v>1</v>
      </c>
      <c r="B556" s="19">
        <v>84</v>
      </c>
      <c r="C556" s="19">
        <v>64</v>
      </c>
      <c r="D556" s="19">
        <v>23</v>
      </c>
      <c r="E556" s="19">
        <v>115</v>
      </c>
      <c r="F556" s="19">
        <v>36.9</v>
      </c>
      <c r="G556" s="19">
        <v>0.47099999999999997</v>
      </c>
      <c r="H556" s="19">
        <v>28</v>
      </c>
      <c r="I556" s="19">
        <v>0</v>
      </c>
    </row>
    <row r="557" spans="1:9" x14ac:dyDescent="0.3">
      <c r="A557" s="19">
        <v>7</v>
      </c>
      <c r="B557" s="19">
        <v>124</v>
      </c>
      <c r="C557" s="19">
        <v>70</v>
      </c>
      <c r="D557" s="19">
        <v>33</v>
      </c>
      <c r="E557" s="19">
        <v>215</v>
      </c>
      <c r="F557" s="19">
        <v>25.5</v>
      </c>
      <c r="G557" s="19">
        <v>0.161</v>
      </c>
      <c r="H557" s="19">
        <v>37</v>
      </c>
      <c r="I557" s="19">
        <v>0</v>
      </c>
    </row>
    <row r="558" spans="1:9" x14ac:dyDescent="0.3">
      <c r="A558" s="19">
        <v>1</v>
      </c>
      <c r="B558" s="19">
        <v>97</v>
      </c>
      <c r="C558" s="19">
        <v>70</v>
      </c>
      <c r="D558" s="19">
        <v>40</v>
      </c>
      <c r="E558" s="19">
        <v>0</v>
      </c>
      <c r="F558" s="19">
        <v>38.1</v>
      </c>
      <c r="G558" s="19">
        <v>0.218</v>
      </c>
      <c r="H558" s="19">
        <v>30</v>
      </c>
      <c r="I558" s="19">
        <v>0</v>
      </c>
    </row>
    <row r="559" spans="1:9" x14ac:dyDescent="0.3">
      <c r="A559" s="19">
        <v>8</v>
      </c>
      <c r="B559" s="19">
        <v>110</v>
      </c>
      <c r="C559" s="19">
        <v>76</v>
      </c>
      <c r="D559" s="19">
        <v>0</v>
      </c>
      <c r="E559" s="19">
        <v>0</v>
      </c>
      <c r="F559" s="19">
        <v>27.8</v>
      </c>
      <c r="G559" s="19">
        <v>0.23699999999999999</v>
      </c>
      <c r="H559" s="19">
        <v>58</v>
      </c>
      <c r="I559" s="19">
        <v>0</v>
      </c>
    </row>
    <row r="560" spans="1:9" x14ac:dyDescent="0.3">
      <c r="A560" s="19">
        <v>11</v>
      </c>
      <c r="B560" s="19">
        <v>103</v>
      </c>
      <c r="C560" s="19">
        <v>68</v>
      </c>
      <c r="D560" s="19">
        <v>40</v>
      </c>
      <c r="E560" s="19">
        <v>0</v>
      </c>
      <c r="F560" s="19">
        <v>46.2</v>
      </c>
      <c r="G560" s="19">
        <v>0.126</v>
      </c>
      <c r="H560" s="19">
        <v>42</v>
      </c>
      <c r="I560" s="19">
        <v>0</v>
      </c>
    </row>
    <row r="561" spans="1:9" x14ac:dyDescent="0.3">
      <c r="A561" s="19">
        <v>11</v>
      </c>
      <c r="B561" s="19">
        <v>85</v>
      </c>
      <c r="C561" s="19">
        <v>74</v>
      </c>
      <c r="D561" s="19">
        <v>0</v>
      </c>
      <c r="E561" s="19">
        <v>0</v>
      </c>
      <c r="F561" s="19">
        <v>30.1</v>
      </c>
      <c r="G561" s="19">
        <v>0.3</v>
      </c>
      <c r="H561" s="19">
        <v>35</v>
      </c>
      <c r="I561" s="19">
        <v>0</v>
      </c>
    </row>
    <row r="562" spans="1:9" x14ac:dyDescent="0.3">
      <c r="A562" s="19">
        <v>6</v>
      </c>
      <c r="B562" s="19">
        <v>125</v>
      </c>
      <c r="C562" s="19">
        <v>76</v>
      </c>
      <c r="D562" s="19">
        <v>0</v>
      </c>
      <c r="E562" s="19">
        <v>0</v>
      </c>
      <c r="F562" s="19">
        <v>33.799999999999997</v>
      </c>
      <c r="G562" s="19">
        <v>0.121</v>
      </c>
      <c r="H562" s="19">
        <v>54</v>
      </c>
      <c r="I562" s="19">
        <v>1</v>
      </c>
    </row>
    <row r="563" spans="1:9" x14ac:dyDescent="0.3">
      <c r="A563" s="19">
        <v>0</v>
      </c>
      <c r="B563" s="19">
        <v>198</v>
      </c>
      <c r="C563" s="19">
        <v>66</v>
      </c>
      <c r="D563" s="19">
        <v>32</v>
      </c>
      <c r="E563" s="19">
        <v>274</v>
      </c>
      <c r="F563" s="19">
        <v>41.3</v>
      </c>
      <c r="G563" s="19">
        <v>0.502</v>
      </c>
      <c r="H563" s="19">
        <v>28</v>
      </c>
      <c r="I563" s="19">
        <v>1</v>
      </c>
    </row>
    <row r="564" spans="1:9" x14ac:dyDescent="0.3">
      <c r="A564" s="19">
        <v>1</v>
      </c>
      <c r="B564" s="19">
        <v>87</v>
      </c>
      <c r="C564" s="19">
        <v>68</v>
      </c>
      <c r="D564" s="19">
        <v>34</v>
      </c>
      <c r="E564" s="19">
        <v>77</v>
      </c>
      <c r="F564" s="19">
        <v>37.6</v>
      </c>
      <c r="G564" s="19">
        <v>0.40100000000000002</v>
      </c>
      <c r="H564" s="19">
        <v>24</v>
      </c>
      <c r="I564" s="19">
        <v>0</v>
      </c>
    </row>
    <row r="565" spans="1:9" x14ac:dyDescent="0.3">
      <c r="A565" s="19">
        <v>6</v>
      </c>
      <c r="B565" s="19">
        <v>99</v>
      </c>
      <c r="C565" s="19">
        <v>60</v>
      </c>
      <c r="D565" s="19">
        <v>19</v>
      </c>
      <c r="E565" s="19">
        <v>54</v>
      </c>
      <c r="F565" s="19">
        <v>26.9</v>
      </c>
      <c r="G565" s="19">
        <v>0.497</v>
      </c>
      <c r="H565" s="19">
        <v>32</v>
      </c>
      <c r="I565" s="19">
        <v>0</v>
      </c>
    </row>
    <row r="566" spans="1:9" x14ac:dyDescent="0.3">
      <c r="A566" s="19">
        <v>0</v>
      </c>
      <c r="B566" s="19">
        <v>91</v>
      </c>
      <c r="C566" s="19">
        <v>80</v>
      </c>
      <c r="D566" s="19">
        <v>0</v>
      </c>
      <c r="E566" s="19">
        <v>0</v>
      </c>
      <c r="F566" s="19">
        <v>32.4</v>
      </c>
      <c r="G566" s="19">
        <v>0.60099999999999998</v>
      </c>
      <c r="H566" s="19">
        <v>27</v>
      </c>
      <c r="I566" s="19">
        <v>0</v>
      </c>
    </row>
    <row r="567" spans="1:9" x14ac:dyDescent="0.3">
      <c r="A567" s="19">
        <v>2</v>
      </c>
      <c r="B567" s="19">
        <v>95</v>
      </c>
      <c r="C567" s="19">
        <v>54</v>
      </c>
      <c r="D567" s="19">
        <v>14</v>
      </c>
      <c r="E567" s="19">
        <v>88</v>
      </c>
      <c r="F567" s="19">
        <v>26.1</v>
      </c>
      <c r="G567" s="19">
        <v>0.748</v>
      </c>
      <c r="H567" s="19">
        <v>22</v>
      </c>
      <c r="I567" s="19">
        <v>0</v>
      </c>
    </row>
    <row r="568" spans="1:9" x14ac:dyDescent="0.3">
      <c r="A568" s="19">
        <v>1</v>
      </c>
      <c r="B568" s="19">
        <v>99</v>
      </c>
      <c r="C568" s="19">
        <v>72</v>
      </c>
      <c r="D568" s="19">
        <v>30</v>
      </c>
      <c r="E568" s="19">
        <v>18</v>
      </c>
      <c r="F568" s="19">
        <v>38.6</v>
      </c>
      <c r="G568" s="19">
        <v>0.41199999999999998</v>
      </c>
      <c r="H568" s="19">
        <v>21</v>
      </c>
      <c r="I568" s="19">
        <v>0</v>
      </c>
    </row>
    <row r="569" spans="1:9" x14ac:dyDescent="0.3">
      <c r="A569" s="19">
        <v>6</v>
      </c>
      <c r="B569" s="19">
        <v>92</v>
      </c>
      <c r="C569" s="19">
        <v>62</v>
      </c>
      <c r="D569" s="19">
        <v>32</v>
      </c>
      <c r="E569" s="19">
        <v>126</v>
      </c>
      <c r="F569" s="19">
        <v>32</v>
      </c>
      <c r="G569" s="19">
        <v>8.5000000000000006E-2</v>
      </c>
      <c r="H569" s="19">
        <v>46</v>
      </c>
      <c r="I569" s="19">
        <v>0</v>
      </c>
    </row>
    <row r="570" spans="1:9" x14ac:dyDescent="0.3">
      <c r="A570" s="19">
        <v>4</v>
      </c>
      <c r="B570" s="19">
        <v>154</v>
      </c>
      <c r="C570" s="19">
        <v>72</v>
      </c>
      <c r="D570" s="19">
        <v>29</v>
      </c>
      <c r="E570" s="19">
        <v>126</v>
      </c>
      <c r="F570" s="19">
        <v>31.3</v>
      </c>
      <c r="G570" s="19">
        <v>0.33800000000000002</v>
      </c>
      <c r="H570" s="19">
        <v>37</v>
      </c>
      <c r="I570" s="19">
        <v>0</v>
      </c>
    </row>
    <row r="571" spans="1:9" x14ac:dyDescent="0.3">
      <c r="A571" s="19">
        <v>0</v>
      </c>
      <c r="B571" s="19">
        <v>121</v>
      </c>
      <c r="C571" s="19">
        <v>66</v>
      </c>
      <c r="D571" s="19">
        <v>30</v>
      </c>
      <c r="E571" s="19">
        <v>165</v>
      </c>
      <c r="F571" s="19">
        <v>34.299999999999997</v>
      </c>
      <c r="G571" s="19">
        <v>0.20300000000000001</v>
      </c>
      <c r="H571" s="19">
        <v>33</v>
      </c>
      <c r="I571" s="19">
        <v>1</v>
      </c>
    </row>
    <row r="572" spans="1:9" x14ac:dyDescent="0.3">
      <c r="A572" s="19">
        <v>3</v>
      </c>
      <c r="B572" s="19">
        <v>78</v>
      </c>
      <c r="C572" s="19">
        <v>70</v>
      </c>
      <c r="D572" s="19">
        <v>0</v>
      </c>
      <c r="E572" s="19">
        <v>0</v>
      </c>
      <c r="F572" s="19">
        <v>32.5</v>
      </c>
      <c r="G572" s="19">
        <v>0.27</v>
      </c>
      <c r="H572" s="19">
        <v>39</v>
      </c>
      <c r="I572" s="19">
        <v>0</v>
      </c>
    </row>
    <row r="573" spans="1:9" x14ac:dyDescent="0.3">
      <c r="A573" s="19">
        <v>2</v>
      </c>
      <c r="B573" s="19">
        <v>130</v>
      </c>
      <c r="C573" s="19">
        <v>96</v>
      </c>
      <c r="D573" s="19">
        <v>0</v>
      </c>
      <c r="E573" s="19">
        <v>0</v>
      </c>
      <c r="F573" s="19">
        <v>22.6</v>
      </c>
      <c r="G573" s="19">
        <v>0.26800000000000002</v>
      </c>
      <c r="H573" s="19">
        <v>21</v>
      </c>
      <c r="I573" s="19">
        <v>0</v>
      </c>
    </row>
    <row r="574" spans="1:9" x14ac:dyDescent="0.3">
      <c r="A574" s="19">
        <v>3</v>
      </c>
      <c r="B574" s="19">
        <v>111</v>
      </c>
      <c r="C574" s="19">
        <v>58</v>
      </c>
      <c r="D574" s="19">
        <v>31</v>
      </c>
      <c r="E574" s="19">
        <v>44</v>
      </c>
      <c r="F574" s="19">
        <v>29.5</v>
      </c>
      <c r="G574" s="19">
        <v>0.43</v>
      </c>
      <c r="H574" s="19">
        <v>22</v>
      </c>
      <c r="I574" s="19">
        <v>0</v>
      </c>
    </row>
    <row r="575" spans="1:9" x14ac:dyDescent="0.3">
      <c r="A575" s="19">
        <v>2</v>
      </c>
      <c r="B575" s="19">
        <v>98</v>
      </c>
      <c r="C575" s="19">
        <v>60</v>
      </c>
      <c r="D575" s="19">
        <v>17</v>
      </c>
      <c r="E575" s="19">
        <v>120</v>
      </c>
      <c r="F575" s="19">
        <v>34.700000000000003</v>
      </c>
      <c r="G575" s="19">
        <v>0.19800000000000001</v>
      </c>
      <c r="H575" s="19">
        <v>22</v>
      </c>
      <c r="I575" s="19">
        <v>0</v>
      </c>
    </row>
    <row r="576" spans="1:9" x14ac:dyDescent="0.3">
      <c r="A576" s="19">
        <v>1</v>
      </c>
      <c r="B576" s="19">
        <v>143</v>
      </c>
      <c r="C576" s="19">
        <v>86</v>
      </c>
      <c r="D576" s="19">
        <v>30</v>
      </c>
      <c r="E576" s="19">
        <v>330</v>
      </c>
      <c r="F576" s="19">
        <v>30.1</v>
      </c>
      <c r="G576" s="19">
        <v>0.89200000000000002</v>
      </c>
      <c r="H576" s="19">
        <v>23</v>
      </c>
      <c r="I576" s="19">
        <v>0</v>
      </c>
    </row>
    <row r="577" spans="1:9" x14ac:dyDescent="0.3">
      <c r="A577" s="19">
        <v>1</v>
      </c>
      <c r="B577" s="19">
        <v>119</v>
      </c>
      <c r="C577" s="19">
        <v>44</v>
      </c>
      <c r="D577" s="19">
        <v>47</v>
      </c>
      <c r="E577" s="19">
        <v>63</v>
      </c>
      <c r="F577" s="19">
        <v>35.5</v>
      </c>
      <c r="G577" s="19">
        <v>0.28000000000000003</v>
      </c>
      <c r="H577" s="19">
        <v>25</v>
      </c>
      <c r="I577" s="19">
        <v>0</v>
      </c>
    </row>
    <row r="578" spans="1:9" x14ac:dyDescent="0.3">
      <c r="A578" s="19">
        <v>6</v>
      </c>
      <c r="B578" s="19">
        <v>108</v>
      </c>
      <c r="C578" s="19">
        <v>44</v>
      </c>
      <c r="D578" s="19">
        <v>20</v>
      </c>
      <c r="E578" s="19">
        <v>130</v>
      </c>
      <c r="F578" s="19">
        <v>24</v>
      </c>
      <c r="G578" s="19">
        <v>0.81299999999999994</v>
      </c>
      <c r="H578" s="19">
        <v>35</v>
      </c>
      <c r="I578" s="19">
        <v>0</v>
      </c>
    </row>
    <row r="579" spans="1:9" x14ac:dyDescent="0.3">
      <c r="A579" s="19">
        <v>2</v>
      </c>
      <c r="B579" s="19">
        <v>118</v>
      </c>
      <c r="C579" s="19">
        <v>80</v>
      </c>
      <c r="D579" s="19">
        <v>0</v>
      </c>
      <c r="E579" s="19">
        <v>0</v>
      </c>
      <c r="F579" s="19">
        <v>42.9</v>
      </c>
      <c r="G579" s="19">
        <v>0.69299999999999995</v>
      </c>
      <c r="H579" s="19">
        <v>21</v>
      </c>
      <c r="I579" s="19">
        <v>1</v>
      </c>
    </row>
    <row r="580" spans="1:9" x14ac:dyDescent="0.3">
      <c r="A580" s="19">
        <v>10</v>
      </c>
      <c r="B580" s="19">
        <v>133</v>
      </c>
      <c r="C580" s="19">
        <v>68</v>
      </c>
      <c r="D580" s="19">
        <v>0</v>
      </c>
      <c r="E580" s="19">
        <v>0</v>
      </c>
      <c r="F580" s="19">
        <v>27</v>
      </c>
      <c r="G580" s="19">
        <v>0.245</v>
      </c>
      <c r="H580" s="19">
        <v>36</v>
      </c>
      <c r="I580" s="19">
        <v>0</v>
      </c>
    </row>
    <row r="581" spans="1:9" x14ac:dyDescent="0.3">
      <c r="A581" s="19">
        <v>2</v>
      </c>
      <c r="B581" s="19">
        <v>197</v>
      </c>
      <c r="C581" s="19">
        <v>70</v>
      </c>
      <c r="D581" s="19">
        <v>99</v>
      </c>
      <c r="E581" s="19">
        <v>0</v>
      </c>
      <c r="F581" s="19">
        <v>34.700000000000003</v>
      </c>
      <c r="G581" s="19">
        <v>0.57499999999999996</v>
      </c>
      <c r="H581" s="19">
        <v>62</v>
      </c>
      <c r="I581" s="19">
        <v>1</v>
      </c>
    </row>
    <row r="582" spans="1:9" x14ac:dyDescent="0.3">
      <c r="A582" s="19">
        <v>0</v>
      </c>
      <c r="B582" s="19">
        <v>151</v>
      </c>
      <c r="C582" s="19">
        <v>90</v>
      </c>
      <c r="D582" s="19">
        <v>46</v>
      </c>
      <c r="E582" s="19">
        <v>0</v>
      </c>
      <c r="F582" s="19">
        <v>42.1</v>
      </c>
      <c r="G582" s="19">
        <v>0.371</v>
      </c>
      <c r="H582" s="19">
        <v>21</v>
      </c>
      <c r="I582" s="19">
        <v>1</v>
      </c>
    </row>
    <row r="583" spans="1:9" x14ac:dyDescent="0.3">
      <c r="A583" s="19">
        <v>6</v>
      </c>
      <c r="B583" s="19">
        <v>109</v>
      </c>
      <c r="C583" s="19">
        <v>60</v>
      </c>
      <c r="D583" s="19">
        <v>27</v>
      </c>
      <c r="E583" s="19">
        <v>0</v>
      </c>
      <c r="F583" s="19">
        <v>25</v>
      </c>
      <c r="G583" s="19">
        <v>0.20599999999999999</v>
      </c>
      <c r="H583" s="19">
        <v>27</v>
      </c>
      <c r="I583" s="19">
        <v>0</v>
      </c>
    </row>
    <row r="584" spans="1:9" x14ac:dyDescent="0.3">
      <c r="A584" s="19">
        <v>12</v>
      </c>
      <c r="B584" s="19">
        <v>121</v>
      </c>
      <c r="C584" s="19">
        <v>78</v>
      </c>
      <c r="D584" s="19">
        <v>17</v>
      </c>
      <c r="E584" s="19">
        <v>0</v>
      </c>
      <c r="F584" s="19">
        <v>26.5</v>
      </c>
      <c r="G584" s="19">
        <v>0.25900000000000001</v>
      </c>
      <c r="H584" s="19">
        <v>62</v>
      </c>
      <c r="I584" s="19">
        <v>0</v>
      </c>
    </row>
    <row r="585" spans="1:9" x14ac:dyDescent="0.3">
      <c r="A585" s="19">
        <v>8</v>
      </c>
      <c r="B585" s="19">
        <v>100</v>
      </c>
      <c r="C585" s="19">
        <v>76</v>
      </c>
      <c r="D585" s="19">
        <v>0</v>
      </c>
      <c r="E585" s="19">
        <v>0</v>
      </c>
      <c r="F585" s="19">
        <v>38.700000000000003</v>
      </c>
      <c r="G585" s="19">
        <v>0.19</v>
      </c>
      <c r="H585" s="19">
        <v>42</v>
      </c>
      <c r="I585" s="19">
        <v>0</v>
      </c>
    </row>
    <row r="586" spans="1:9" x14ac:dyDescent="0.3">
      <c r="A586" s="19">
        <v>8</v>
      </c>
      <c r="B586" s="19">
        <v>124</v>
      </c>
      <c r="C586" s="19">
        <v>76</v>
      </c>
      <c r="D586" s="19">
        <v>24</v>
      </c>
      <c r="E586" s="19">
        <v>600</v>
      </c>
      <c r="F586" s="19">
        <v>28.7</v>
      </c>
      <c r="G586" s="19">
        <v>0.68700000000000006</v>
      </c>
      <c r="H586" s="19">
        <v>52</v>
      </c>
      <c r="I586" s="19">
        <v>1</v>
      </c>
    </row>
    <row r="587" spans="1:9" x14ac:dyDescent="0.3">
      <c r="A587" s="19">
        <v>1</v>
      </c>
      <c r="B587" s="19">
        <v>93</v>
      </c>
      <c r="C587" s="19">
        <v>56</v>
      </c>
      <c r="D587" s="19">
        <v>11</v>
      </c>
      <c r="E587" s="19">
        <v>0</v>
      </c>
      <c r="F587" s="19">
        <v>22.5</v>
      </c>
      <c r="G587" s="19">
        <v>0.41699999999999998</v>
      </c>
      <c r="H587" s="19">
        <v>22</v>
      </c>
      <c r="I587" s="19">
        <v>0</v>
      </c>
    </row>
    <row r="588" spans="1:9" x14ac:dyDescent="0.3">
      <c r="A588" s="19">
        <v>8</v>
      </c>
      <c r="B588" s="19">
        <v>143</v>
      </c>
      <c r="C588" s="19">
        <v>66</v>
      </c>
      <c r="D588" s="19">
        <v>0</v>
      </c>
      <c r="E588" s="19">
        <v>0</v>
      </c>
      <c r="F588" s="19">
        <v>34.9</v>
      </c>
      <c r="G588" s="19">
        <v>0.129</v>
      </c>
      <c r="H588" s="19">
        <v>41</v>
      </c>
      <c r="I588" s="19">
        <v>1</v>
      </c>
    </row>
    <row r="589" spans="1:9" x14ac:dyDescent="0.3">
      <c r="A589" s="19">
        <v>6</v>
      </c>
      <c r="B589" s="19">
        <v>103</v>
      </c>
      <c r="C589" s="19">
        <v>66</v>
      </c>
      <c r="D589" s="19">
        <v>0</v>
      </c>
      <c r="E589" s="19">
        <v>0</v>
      </c>
      <c r="F589" s="19">
        <v>24.3</v>
      </c>
      <c r="G589" s="19">
        <v>0.249</v>
      </c>
      <c r="H589" s="19">
        <v>29</v>
      </c>
      <c r="I589" s="19">
        <v>0</v>
      </c>
    </row>
    <row r="590" spans="1:9" x14ac:dyDescent="0.3">
      <c r="A590" s="19">
        <v>3</v>
      </c>
      <c r="B590" s="19">
        <v>176</v>
      </c>
      <c r="C590" s="19">
        <v>86</v>
      </c>
      <c r="D590" s="19">
        <v>27</v>
      </c>
      <c r="E590" s="19">
        <v>156</v>
      </c>
      <c r="F590" s="19">
        <v>33.299999999999997</v>
      </c>
      <c r="G590" s="19">
        <v>1.1539999999999999</v>
      </c>
      <c r="H590" s="19">
        <v>52</v>
      </c>
      <c r="I590" s="19">
        <v>1</v>
      </c>
    </row>
    <row r="591" spans="1:9" x14ac:dyDescent="0.3">
      <c r="A591" s="19">
        <v>0</v>
      </c>
      <c r="B591" s="19">
        <v>73</v>
      </c>
      <c r="C591" s="19">
        <v>0</v>
      </c>
      <c r="D591" s="19">
        <v>0</v>
      </c>
      <c r="E591" s="19">
        <v>0</v>
      </c>
      <c r="F591" s="19">
        <v>21.1</v>
      </c>
      <c r="G591" s="19">
        <v>0.34200000000000003</v>
      </c>
      <c r="H591" s="19">
        <v>25</v>
      </c>
      <c r="I591" s="19">
        <v>0</v>
      </c>
    </row>
    <row r="592" spans="1:9" x14ac:dyDescent="0.3">
      <c r="A592" s="19">
        <v>11</v>
      </c>
      <c r="B592" s="19">
        <v>111</v>
      </c>
      <c r="C592" s="19">
        <v>84</v>
      </c>
      <c r="D592" s="19">
        <v>40</v>
      </c>
      <c r="E592" s="19">
        <v>0</v>
      </c>
      <c r="F592" s="19">
        <v>46.8</v>
      </c>
      <c r="G592" s="19">
        <v>0.92500000000000004</v>
      </c>
      <c r="H592" s="19">
        <v>45</v>
      </c>
      <c r="I592" s="19">
        <v>1</v>
      </c>
    </row>
    <row r="593" spans="1:9" x14ac:dyDescent="0.3">
      <c r="A593" s="19">
        <v>2</v>
      </c>
      <c r="B593" s="19">
        <v>112</v>
      </c>
      <c r="C593" s="19">
        <v>78</v>
      </c>
      <c r="D593" s="19">
        <v>50</v>
      </c>
      <c r="E593" s="19">
        <v>140</v>
      </c>
      <c r="F593" s="19">
        <v>39.4</v>
      </c>
      <c r="G593" s="19">
        <v>0.17499999999999999</v>
      </c>
      <c r="H593" s="19">
        <v>24</v>
      </c>
      <c r="I593" s="19">
        <v>0</v>
      </c>
    </row>
    <row r="594" spans="1:9" x14ac:dyDescent="0.3">
      <c r="A594" s="19">
        <v>3</v>
      </c>
      <c r="B594" s="19">
        <v>132</v>
      </c>
      <c r="C594" s="19">
        <v>80</v>
      </c>
      <c r="D594" s="19">
        <v>0</v>
      </c>
      <c r="E594" s="19">
        <v>0</v>
      </c>
      <c r="F594" s="19">
        <v>34.4</v>
      </c>
      <c r="G594" s="19">
        <v>0.40200000000000002</v>
      </c>
      <c r="H594" s="19">
        <v>44</v>
      </c>
      <c r="I594" s="19">
        <v>1</v>
      </c>
    </row>
    <row r="595" spans="1:9" x14ac:dyDescent="0.3">
      <c r="A595" s="19">
        <v>2</v>
      </c>
      <c r="B595" s="19">
        <v>82</v>
      </c>
      <c r="C595" s="19">
        <v>52</v>
      </c>
      <c r="D595" s="19">
        <v>22</v>
      </c>
      <c r="E595" s="19">
        <v>115</v>
      </c>
      <c r="F595" s="19">
        <v>28.5</v>
      </c>
      <c r="G595" s="19">
        <v>1.6990000000000001</v>
      </c>
      <c r="H595" s="19">
        <v>25</v>
      </c>
      <c r="I595" s="19">
        <v>0</v>
      </c>
    </row>
    <row r="596" spans="1:9" x14ac:dyDescent="0.3">
      <c r="A596" s="19">
        <v>6</v>
      </c>
      <c r="B596" s="19">
        <v>123</v>
      </c>
      <c r="C596" s="19">
        <v>72</v>
      </c>
      <c r="D596" s="19">
        <v>45</v>
      </c>
      <c r="E596" s="19">
        <v>230</v>
      </c>
      <c r="F596" s="19">
        <v>33.6</v>
      </c>
      <c r="G596" s="19">
        <v>0.73299999999999998</v>
      </c>
      <c r="H596" s="19">
        <v>34</v>
      </c>
      <c r="I596" s="19">
        <v>0</v>
      </c>
    </row>
    <row r="597" spans="1:9" x14ac:dyDescent="0.3">
      <c r="A597" s="19">
        <v>0</v>
      </c>
      <c r="B597" s="19">
        <v>188</v>
      </c>
      <c r="C597" s="19">
        <v>82</v>
      </c>
      <c r="D597" s="19">
        <v>14</v>
      </c>
      <c r="E597" s="19">
        <v>185</v>
      </c>
      <c r="F597" s="19">
        <v>32</v>
      </c>
      <c r="G597" s="19">
        <v>0.68200000000000005</v>
      </c>
      <c r="H597" s="19">
        <v>22</v>
      </c>
      <c r="I597" s="19">
        <v>1</v>
      </c>
    </row>
    <row r="598" spans="1:9" x14ac:dyDescent="0.3">
      <c r="A598" s="19">
        <v>0</v>
      </c>
      <c r="B598" s="19">
        <v>67</v>
      </c>
      <c r="C598" s="19">
        <v>76</v>
      </c>
      <c r="D598" s="19">
        <v>0</v>
      </c>
      <c r="E598" s="19">
        <v>0</v>
      </c>
      <c r="F598" s="19">
        <v>45.3</v>
      </c>
      <c r="G598" s="19">
        <v>0.19400000000000001</v>
      </c>
      <c r="H598" s="19">
        <v>46</v>
      </c>
      <c r="I598" s="19">
        <v>0</v>
      </c>
    </row>
    <row r="599" spans="1:9" x14ac:dyDescent="0.3">
      <c r="A599" s="19">
        <v>1</v>
      </c>
      <c r="B599" s="19">
        <v>89</v>
      </c>
      <c r="C599" s="19">
        <v>24</v>
      </c>
      <c r="D599" s="19">
        <v>19</v>
      </c>
      <c r="E599" s="19">
        <v>25</v>
      </c>
      <c r="F599" s="19">
        <v>27.8</v>
      </c>
      <c r="G599" s="19">
        <v>0.55900000000000005</v>
      </c>
      <c r="H599" s="19">
        <v>21</v>
      </c>
      <c r="I599" s="19">
        <v>0</v>
      </c>
    </row>
    <row r="600" spans="1:9" x14ac:dyDescent="0.3">
      <c r="A600" s="19">
        <v>1</v>
      </c>
      <c r="B600" s="19">
        <v>173</v>
      </c>
      <c r="C600" s="19">
        <v>74</v>
      </c>
      <c r="D600" s="19">
        <v>0</v>
      </c>
      <c r="E600" s="19">
        <v>0</v>
      </c>
      <c r="F600" s="19">
        <v>36.799999999999997</v>
      </c>
      <c r="G600" s="19">
        <v>8.7999999999999995E-2</v>
      </c>
      <c r="H600" s="19">
        <v>38</v>
      </c>
      <c r="I600" s="19">
        <v>1</v>
      </c>
    </row>
    <row r="601" spans="1:9" x14ac:dyDescent="0.3">
      <c r="A601" s="19">
        <v>1</v>
      </c>
      <c r="B601" s="19">
        <v>109</v>
      </c>
      <c r="C601" s="19">
        <v>38</v>
      </c>
      <c r="D601" s="19">
        <v>18</v>
      </c>
      <c r="E601" s="19">
        <v>120</v>
      </c>
      <c r="F601" s="19">
        <v>23.1</v>
      </c>
      <c r="G601" s="19">
        <v>0.40699999999999997</v>
      </c>
      <c r="H601" s="19">
        <v>26</v>
      </c>
      <c r="I601" s="19">
        <v>0</v>
      </c>
    </row>
    <row r="602" spans="1:9" x14ac:dyDescent="0.3">
      <c r="A602" s="19">
        <v>1</v>
      </c>
      <c r="B602" s="19">
        <v>108</v>
      </c>
      <c r="C602" s="19">
        <v>88</v>
      </c>
      <c r="D602" s="19">
        <v>19</v>
      </c>
      <c r="E602" s="19">
        <v>0</v>
      </c>
      <c r="F602" s="19">
        <v>27.1</v>
      </c>
      <c r="G602" s="19">
        <v>0.4</v>
      </c>
      <c r="H602" s="19">
        <v>24</v>
      </c>
      <c r="I602" s="19">
        <v>0</v>
      </c>
    </row>
    <row r="603" spans="1:9" x14ac:dyDescent="0.3">
      <c r="A603" s="19">
        <v>6</v>
      </c>
      <c r="B603" s="19">
        <v>96</v>
      </c>
      <c r="C603" s="19">
        <v>0</v>
      </c>
      <c r="D603" s="19">
        <v>0</v>
      </c>
      <c r="E603" s="19">
        <v>0</v>
      </c>
      <c r="F603" s="19">
        <v>23.7</v>
      </c>
      <c r="G603" s="19">
        <v>0.19</v>
      </c>
      <c r="H603" s="19">
        <v>28</v>
      </c>
      <c r="I603" s="19">
        <v>0</v>
      </c>
    </row>
    <row r="604" spans="1:9" x14ac:dyDescent="0.3">
      <c r="A604" s="19">
        <v>1</v>
      </c>
      <c r="B604" s="19">
        <v>124</v>
      </c>
      <c r="C604" s="19">
        <v>74</v>
      </c>
      <c r="D604" s="19">
        <v>36</v>
      </c>
      <c r="E604" s="19">
        <v>0</v>
      </c>
      <c r="F604" s="19">
        <v>27.8</v>
      </c>
      <c r="G604" s="19">
        <v>0.1</v>
      </c>
      <c r="H604" s="19">
        <v>30</v>
      </c>
      <c r="I604" s="19">
        <v>0</v>
      </c>
    </row>
    <row r="605" spans="1:9" x14ac:dyDescent="0.3">
      <c r="A605" s="19">
        <v>7</v>
      </c>
      <c r="B605" s="19">
        <v>150</v>
      </c>
      <c r="C605" s="19">
        <v>78</v>
      </c>
      <c r="D605" s="19">
        <v>29</v>
      </c>
      <c r="E605" s="19">
        <v>126</v>
      </c>
      <c r="F605" s="19">
        <v>35.200000000000003</v>
      </c>
      <c r="G605" s="19">
        <v>0.69199999999999995</v>
      </c>
      <c r="H605" s="19">
        <v>54</v>
      </c>
      <c r="I605" s="19">
        <v>1</v>
      </c>
    </row>
    <row r="606" spans="1:9" x14ac:dyDescent="0.3">
      <c r="A606" s="19">
        <v>4</v>
      </c>
      <c r="B606" s="19">
        <v>183</v>
      </c>
      <c r="C606" s="19">
        <v>0</v>
      </c>
      <c r="D606" s="19">
        <v>0</v>
      </c>
      <c r="E606" s="19">
        <v>0</v>
      </c>
      <c r="F606" s="19">
        <v>28.4</v>
      </c>
      <c r="G606" s="19">
        <v>0.21199999999999999</v>
      </c>
      <c r="H606" s="19">
        <v>36</v>
      </c>
      <c r="I606" s="19">
        <v>1</v>
      </c>
    </row>
    <row r="607" spans="1:9" x14ac:dyDescent="0.3">
      <c r="A607" s="19">
        <v>1</v>
      </c>
      <c r="B607" s="19">
        <v>124</v>
      </c>
      <c r="C607" s="19">
        <v>60</v>
      </c>
      <c r="D607" s="19">
        <v>32</v>
      </c>
      <c r="E607" s="19">
        <v>0</v>
      </c>
      <c r="F607" s="19">
        <v>35.799999999999997</v>
      </c>
      <c r="G607" s="19">
        <v>0.51400000000000001</v>
      </c>
      <c r="H607" s="19">
        <v>21</v>
      </c>
      <c r="I607" s="19">
        <v>0</v>
      </c>
    </row>
    <row r="608" spans="1:9" x14ac:dyDescent="0.3">
      <c r="A608" s="19">
        <v>1</v>
      </c>
      <c r="B608" s="19">
        <v>181</v>
      </c>
      <c r="C608" s="19">
        <v>78</v>
      </c>
      <c r="D608" s="19">
        <v>42</v>
      </c>
      <c r="E608" s="19">
        <v>293</v>
      </c>
      <c r="F608" s="19">
        <v>40</v>
      </c>
      <c r="G608" s="19">
        <v>1.258</v>
      </c>
      <c r="H608" s="19">
        <v>22</v>
      </c>
      <c r="I608" s="19">
        <v>1</v>
      </c>
    </row>
    <row r="609" spans="1:9" x14ac:dyDescent="0.3">
      <c r="A609" s="19">
        <v>1</v>
      </c>
      <c r="B609" s="19">
        <v>92</v>
      </c>
      <c r="C609" s="19">
        <v>62</v>
      </c>
      <c r="D609" s="19">
        <v>25</v>
      </c>
      <c r="E609" s="19">
        <v>41</v>
      </c>
      <c r="F609" s="19">
        <v>19.5</v>
      </c>
      <c r="G609" s="19">
        <v>0.48199999999999998</v>
      </c>
      <c r="H609" s="19">
        <v>25</v>
      </c>
      <c r="I609" s="19">
        <v>0</v>
      </c>
    </row>
    <row r="610" spans="1:9" x14ac:dyDescent="0.3">
      <c r="A610" s="19">
        <v>0</v>
      </c>
      <c r="B610" s="19">
        <v>152</v>
      </c>
      <c r="C610" s="19">
        <v>82</v>
      </c>
      <c r="D610" s="19">
        <v>39</v>
      </c>
      <c r="E610" s="19">
        <v>272</v>
      </c>
      <c r="F610" s="19">
        <v>41.5</v>
      </c>
      <c r="G610" s="19">
        <v>0.27</v>
      </c>
      <c r="H610" s="19">
        <v>27</v>
      </c>
      <c r="I610" s="19">
        <v>0</v>
      </c>
    </row>
    <row r="611" spans="1:9" x14ac:dyDescent="0.3">
      <c r="A611" s="19">
        <v>1</v>
      </c>
      <c r="B611" s="19">
        <v>111</v>
      </c>
      <c r="C611" s="19">
        <v>62</v>
      </c>
      <c r="D611" s="19">
        <v>13</v>
      </c>
      <c r="E611" s="19">
        <v>182</v>
      </c>
      <c r="F611" s="19">
        <v>24</v>
      </c>
      <c r="G611" s="19">
        <v>0.13800000000000001</v>
      </c>
      <c r="H611" s="19">
        <v>23</v>
      </c>
      <c r="I611" s="19">
        <v>0</v>
      </c>
    </row>
    <row r="612" spans="1:9" x14ac:dyDescent="0.3">
      <c r="A612" s="19">
        <v>3</v>
      </c>
      <c r="B612" s="19">
        <v>106</v>
      </c>
      <c r="C612" s="19">
        <v>54</v>
      </c>
      <c r="D612" s="19">
        <v>21</v>
      </c>
      <c r="E612" s="19">
        <v>158</v>
      </c>
      <c r="F612" s="19">
        <v>30.9</v>
      </c>
      <c r="G612" s="19">
        <v>0.29199999999999998</v>
      </c>
      <c r="H612" s="19">
        <v>24</v>
      </c>
      <c r="I612" s="19">
        <v>0</v>
      </c>
    </row>
    <row r="613" spans="1:9" x14ac:dyDescent="0.3">
      <c r="A613" s="19">
        <v>3</v>
      </c>
      <c r="B613" s="19">
        <v>174</v>
      </c>
      <c r="C613" s="19">
        <v>58</v>
      </c>
      <c r="D613" s="19">
        <v>22</v>
      </c>
      <c r="E613" s="19">
        <v>194</v>
      </c>
      <c r="F613" s="19">
        <v>32.9</v>
      </c>
      <c r="G613" s="19">
        <v>0.59299999999999997</v>
      </c>
      <c r="H613" s="19">
        <v>36</v>
      </c>
      <c r="I613" s="19">
        <v>1</v>
      </c>
    </row>
    <row r="614" spans="1:9" x14ac:dyDescent="0.3">
      <c r="A614" s="19">
        <v>7</v>
      </c>
      <c r="B614" s="19">
        <v>168</v>
      </c>
      <c r="C614" s="19">
        <v>88</v>
      </c>
      <c r="D614" s="19">
        <v>42</v>
      </c>
      <c r="E614" s="19">
        <v>321</v>
      </c>
      <c r="F614" s="19">
        <v>38.200000000000003</v>
      </c>
      <c r="G614" s="19">
        <v>0.78700000000000003</v>
      </c>
      <c r="H614" s="19">
        <v>40</v>
      </c>
      <c r="I614" s="19">
        <v>1</v>
      </c>
    </row>
    <row r="615" spans="1:9" x14ac:dyDescent="0.3">
      <c r="A615" s="19">
        <v>6</v>
      </c>
      <c r="B615" s="19">
        <v>105</v>
      </c>
      <c r="C615" s="19">
        <v>80</v>
      </c>
      <c r="D615" s="19">
        <v>28</v>
      </c>
      <c r="E615" s="19">
        <v>0</v>
      </c>
      <c r="F615" s="19">
        <v>32.5</v>
      </c>
      <c r="G615" s="19">
        <v>0.878</v>
      </c>
      <c r="H615" s="19">
        <v>26</v>
      </c>
      <c r="I615" s="19">
        <v>0</v>
      </c>
    </row>
    <row r="616" spans="1:9" x14ac:dyDescent="0.3">
      <c r="A616" s="19">
        <v>11</v>
      </c>
      <c r="B616" s="19">
        <v>138</v>
      </c>
      <c r="C616" s="19">
        <v>74</v>
      </c>
      <c r="D616" s="19">
        <v>26</v>
      </c>
      <c r="E616" s="19">
        <v>144</v>
      </c>
      <c r="F616" s="19">
        <v>36.1</v>
      </c>
      <c r="G616" s="19">
        <v>0.55700000000000005</v>
      </c>
      <c r="H616" s="19">
        <v>50</v>
      </c>
      <c r="I616" s="19">
        <v>1</v>
      </c>
    </row>
    <row r="617" spans="1:9" x14ac:dyDescent="0.3">
      <c r="A617" s="19">
        <v>3</v>
      </c>
      <c r="B617" s="19">
        <v>106</v>
      </c>
      <c r="C617" s="19">
        <v>72</v>
      </c>
      <c r="D617" s="19">
        <v>0</v>
      </c>
      <c r="E617" s="19">
        <v>0</v>
      </c>
      <c r="F617" s="19">
        <v>25.8</v>
      </c>
      <c r="G617" s="19">
        <v>0.20699999999999999</v>
      </c>
      <c r="H617" s="19">
        <v>27</v>
      </c>
      <c r="I617" s="19">
        <v>0</v>
      </c>
    </row>
    <row r="618" spans="1:9" x14ac:dyDescent="0.3">
      <c r="A618" s="19">
        <v>6</v>
      </c>
      <c r="B618" s="19">
        <v>117</v>
      </c>
      <c r="C618" s="19">
        <v>96</v>
      </c>
      <c r="D618" s="19">
        <v>0</v>
      </c>
      <c r="E618" s="19">
        <v>0</v>
      </c>
      <c r="F618" s="19">
        <v>28.7</v>
      </c>
      <c r="G618" s="19">
        <v>0.157</v>
      </c>
      <c r="H618" s="19">
        <v>30</v>
      </c>
      <c r="I618" s="19">
        <v>0</v>
      </c>
    </row>
    <row r="619" spans="1:9" x14ac:dyDescent="0.3">
      <c r="A619" s="19">
        <v>2</v>
      </c>
      <c r="B619" s="19">
        <v>68</v>
      </c>
      <c r="C619" s="19">
        <v>62</v>
      </c>
      <c r="D619" s="19">
        <v>13</v>
      </c>
      <c r="E619" s="19">
        <v>15</v>
      </c>
      <c r="F619" s="19">
        <v>20.100000000000001</v>
      </c>
      <c r="G619" s="19">
        <v>0.25700000000000001</v>
      </c>
      <c r="H619" s="19">
        <v>23</v>
      </c>
      <c r="I619" s="19">
        <v>0</v>
      </c>
    </row>
    <row r="620" spans="1:9" x14ac:dyDescent="0.3">
      <c r="A620" s="19">
        <v>9</v>
      </c>
      <c r="B620" s="19">
        <v>112</v>
      </c>
      <c r="C620" s="19">
        <v>82</v>
      </c>
      <c r="D620" s="19">
        <v>24</v>
      </c>
      <c r="E620" s="19">
        <v>0</v>
      </c>
      <c r="F620" s="19">
        <v>28.2</v>
      </c>
      <c r="G620" s="19">
        <v>1.282</v>
      </c>
      <c r="H620" s="19">
        <v>50</v>
      </c>
      <c r="I620" s="19">
        <v>1</v>
      </c>
    </row>
    <row r="621" spans="1:9" x14ac:dyDescent="0.3">
      <c r="A621" s="19">
        <v>0</v>
      </c>
      <c r="B621" s="19">
        <v>119</v>
      </c>
      <c r="C621" s="19">
        <v>0</v>
      </c>
      <c r="D621" s="19">
        <v>0</v>
      </c>
      <c r="E621" s="19">
        <v>0</v>
      </c>
      <c r="F621" s="19">
        <v>32.4</v>
      </c>
      <c r="G621" s="19">
        <v>0.14099999999999999</v>
      </c>
      <c r="H621" s="19">
        <v>24</v>
      </c>
      <c r="I621" s="19">
        <v>1</v>
      </c>
    </row>
    <row r="622" spans="1:9" x14ac:dyDescent="0.3">
      <c r="A622" s="19">
        <v>2</v>
      </c>
      <c r="B622" s="19">
        <v>112</v>
      </c>
      <c r="C622" s="19">
        <v>86</v>
      </c>
      <c r="D622" s="19">
        <v>42</v>
      </c>
      <c r="E622" s="19">
        <v>160</v>
      </c>
      <c r="F622" s="19">
        <v>38.4</v>
      </c>
      <c r="G622" s="19">
        <v>0.246</v>
      </c>
      <c r="H622" s="19">
        <v>28</v>
      </c>
      <c r="I622" s="19">
        <v>0</v>
      </c>
    </row>
    <row r="623" spans="1:9" x14ac:dyDescent="0.3">
      <c r="A623" s="19">
        <v>2</v>
      </c>
      <c r="B623" s="19">
        <v>92</v>
      </c>
      <c r="C623" s="19">
        <v>76</v>
      </c>
      <c r="D623" s="19">
        <v>20</v>
      </c>
      <c r="E623" s="19">
        <v>0</v>
      </c>
      <c r="F623" s="19">
        <v>24.2</v>
      </c>
      <c r="G623" s="19">
        <v>1.698</v>
      </c>
      <c r="H623" s="19">
        <v>28</v>
      </c>
      <c r="I623" s="19">
        <v>0</v>
      </c>
    </row>
    <row r="624" spans="1:9" x14ac:dyDescent="0.3">
      <c r="A624" s="19">
        <v>6</v>
      </c>
      <c r="B624" s="19">
        <v>183</v>
      </c>
      <c r="C624" s="19">
        <v>94</v>
      </c>
      <c r="D624" s="19">
        <v>0</v>
      </c>
      <c r="E624" s="19">
        <v>0</v>
      </c>
      <c r="F624" s="19">
        <v>40.799999999999997</v>
      </c>
      <c r="G624" s="19">
        <v>1.4610000000000001</v>
      </c>
      <c r="H624" s="19">
        <v>45</v>
      </c>
      <c r="I624" s="19">
        <v>0</v>
      </c>
    </row>
    <row r="625" spans="1:9" x14ac:dyDescent="0.3">
      <c r="A625" s="19">
        <v>0</v>
      </c>
      <c r="B625" s="19">
        <v>94</v>
      </c>
      <c r="C625" s="19">
        <v>70</v>
      </c>
      <c r="D625" s="19">
        <v>27</v>
      </c>
      <c r="E625" s="19">
        <v>115</v>
      </c>
      <c r="F625" s="19">
        <v>43.5</v>
      </c>
      <c r="G625" s="19">
        <v>0.34699999999999998</v>
      </c>
      <c r="H625" s="19">
        <v>21</v>
      </c>
      <c r="I625" s="19">
        <v>0</v>
      </c>
    </row>
    <row r="626" spans="1:9" x14ac:dyDescent="0.3">
      <c r="A626" s="19">
        <v>2</v>
      </c>
      <c r="B626" s="19">
        <v>108</v>
      </c>
      <c r="C626" s="19">
        <v>64</v>
      </c>
      <c r="D626" s="19">
        <v>0</v>
      </c>
      <c r="E626" s="19">
        <v>0</v>
      </c>
      <c r="F626" s="19">
        <v>30.8</v>
      </c>
      <c r="G626" s="19">
        <v>0.158</v>
      </c>
      <c r="H626" s="19">
        <v>21</v>
      </c>
      <c r="I626" s="19">
        <v>0</v>
      </c>
    </row>
    <row r="627" spans="1:9" x14ac:dyDescent="0.3">
      <c r="A627" s="19">
        <v>4</v>
      </c>
      <c r="B627" s="19">
        <v>90</v>
      </c>
      <c r="C627" s="19">
        <v>88</v>
      </c>
      <c r="D627" s="19">
        <v>47</v>
      </c>
      <c r="E627" s="19">
        <v>54</v>
      </c>
      <c r="F627" s="19">
        <v>37.700000000000003</v>
      </c>
      <c r="G627" s="19">
        <v>0.36199999999999999</v>
      </c>
      <c r="H627" s="19">
        <v>29</v>
      </c>
      <c r="I627" s="19">
        <v>0</v>
      </c>
    </row>
    <row r="628" spans="1:9" x14ac:dyDescent="0.3">
      <c r="A628" s="19">
        <v>0</v>
      </c>
      <c r="B628" s="19">
        <v>125</v>
      </c>
      <c r="C628" s="19">
        <v>68</v>
      </c>
      <c r="D628" s="19">
        <v>0</v>
      </c>
      <c r="E628" s="19">
        <v>0</v>
      </c>
      <c r="F628" s="19">
        <v>24.7</v>
      </c>
      <c r="G628" s="19">
        <v>0.20599999999999999</v>
      </c>
      <c r="H628" s="19">
        <v>21</v>
      </c>
      <c r="I628" s="19">
        <v>0</v>
      </c>
    </row>
    <row r="629" spans="1:9" x14ac:dyDescent="0.3">
      <c r="A629" s="19">
        <v>0</v>
      </c>
      <c r="B629" s="19">
        <v>132</v>
      </c>
      <c r="C629" s="19">
        <v>78</v>
      </c>
      <c r="D629" s="19">
        <v>0</v>
      </c>
      <c r="E629" s="19">
        <v>0</v>
      </c>
      <c r="F629" s="19">
        <v>32.4</v>
      </c>
      <c r="G629" s="19">
        <v>0.39300000000000002</v>
      </c>
      <c r="H629" s="19">
        <v>21</v>
      </c>
      <c r="I629" s="19">
        <v>0</v>
      </c>
    </row>
    <row r="630" spans="1:9" x14ac:dyDescent="0.3">
      <c r="A630" s="19">
        <v>5</v>
      </c>
      <c r="B630" s="19">
        <v>128</v>
      </c>
      <c r="C630" s="19">
        <v>80</v>
      </c>
      <c r="D630" s="19">
        <v>0</v>
      </c>
      <c r="E630" s="19">
        <v>0</v>
      </c>
      <c r="F630" s="19">
        <v>34.6</v>
      </c>
      <c r="G630" s="19">
        <v>0.14399999999999999</v>
      </c>
      <c r="H630" s="19">
        <v>45</v>
      </c>
      <c r="I630" s="19">
        <v>0</v>
      </c>
    </row>
    <row r="631" spans="1:9" x14ac:dyDescent="0.3">
      <c r="A631" s="19">
        <v>4</v>
      </c>
      <c r="B631" s="19">
        <v>94</v>
      </c>
      <c r="C631" s="19">
        <v>65</v>
      </c>
      <c r="D631" s="19">
        <v>22</v>
      </c>
      <c r="E631" s="19">
        <v>0</v>
      </c>
      <c r="F631" s="19">
        <v>24.7</v>
      </c>
      <c r="G631" s="19">
        <v>0.14799999999999999</v>
      </c>
      <c r="H631" s="19">
        <v>21</v>
      </c>
      <c r="I631" s="19">
        <v>0</v>
      </c>
    </row>
    <row r="632" spans="1:9" x14ac:dyDescent="0.3">
      <c r="A632" s="19">
        <v>7</v>
      </c>
      <c r="B632" s="19">
        <v>114</v>
      </c>
      <c r="C632" s="19">
        <v>64</v>
      </c>
      <c r="D632" s="19">
        <v>0</v>
      </c>
      <c r="E632" s="19">
        <v>0</v>
      </c>
      <c r="F632" s="19">
        <v>27.4</v>
      </c>
      <c r="G632" s="19">
        <v>0.73199999999999998</v>
      </c>
      <c r="H632" s="19">
        <v>34</v>
      </c>
      <c r="I632" s="19">
        <v>1</v>
      </c>
    </row>
    <row r="633" spans="1:9" x14ac:dyDescent="0.3">
      <c r="A633" s="19">
        <v>0</v>
      </c>
      <c r="B633" s="19">
        <v>102</v>
      </c>
      <c r="C633" s="19">
        <v>78</v>
      </c>
      <c r="D633" s="19">
        <v>40</v>
      </c>
      <c r="E633" s="19">
        <v>90</v>
      </c>
      <c r="F633" s="19">
        <v>34.5</v>
      </c>
      <c r="G633" s="19">
        <v>0.23799999999999999</v>
      </c>
      <c r="H633" s="19">
        <v>24</v>
      </c>
      <c r="I633" s="19">
        <v>0</v>
      </c>
    </row>
    <row r="634" spans="1:9" x14ac:dyDescent="0.3">
      <c r="A634" s="19">
        <v>2</v>
      </c>
      <c r="B634" s="19">
        <v>111</v>
      </c>
      <c r="C634" s="19">
        <v>60</v>
      </c>
      <c r="D634" s="19">
        <v>0</v>
      </c>
      <c r="E634" s="19">
        <v>0</v>
      </c>
      <c r="F634" s="19">
        <v>26.2</v>
      </c>
      <c r="G634" s="19">
        <v>0.34300000000000003</v>
      </c>
      <c r="H634" s="19">
        <v>23</v>
      </c>
      <c r="I634" s="19">
        <v>0</v>
      </c>
    </row>
    <row r="635" spans="1:9" x14ac:dyDescent="0.3">
      <c r="A635" s="19">
        <v>1</v>
      </c>
      <c r="B635" s="19">
        <v>128</v>
      </c>
      <c r="C635" s="19">
        <v>82</v>
      </c>
      <c r="D635" s="19">
        <v>17</v>
      </c>
      <c r="E635" s="19">
        <v>183</v>
      </c>
      <c r="F635" s="19">
        <v>27.5</v>
      </c>
      <c r="G635" s="19">
        <v>0.115</v>
      </c>
      <c r="H635" s="19">
        <v>22</v>
      </c>
      <c r="I635" s="19">
        <v>0</v>
      </c>
    </row>
    <row r="636" spans="1:9" x14ac:dyDescent="0.3">
      <c r="A636" s="19">
        <v>10</v>
      </c>
      <c r="B636" s="19">
        <v>92</v>
      </c>
      <c r="C636" s="19">
        <v>62</v>
      </c>
      <c r="D636" s="19">
        <v>0</v>
      </c>
      <c r="E636" s="19">
        <v>0</v>
      </c>
      <c r="F636" s="19">
        <v>25.9</v>
      </c>
      <c r="G636" s="19">
        <v>0.16700000000000001</v>
      </c>
      <c r="H636" s="19">
        <v>31</v>
      </c>
      <c r="I636" s="19">
        <v>0</v>
      </c>
    </row>
    <row r="637" spans="1:9" x14ac:dyDescent="0.3">
      <c r="A637" s="19">
        <v>13</v>
      </c>
      <c r="B637" s="19">
        <v>104</v>
      </c>
      <c r="C637" s="19">
        <v>72</v>
      </c>
      <c r="D637" s="19">
        <v>0</v>
      </c>
      <c r="E637" s="19">
        <v>0</v>
      </c>
      <c r="F637" s="19">
        <v>31.2</v>
      </c>
      <c r="G637" s="19">
        <v>0.46500000000000002</v>
      </c>
      <c r="H637" s="19">
        <v>38</v>
      </c>
      <c r="I637" s="19">
        <v>1</v>
      </c>
    </row>
    <row r="638" spans="1:9" x14ac:dyDescent="0.3">
      <c r="A638" s="19">
        <v>5</v>
      </c>
      <c r="B638" s="19">
        <v>104</v>
      </c>
      <c r="C638" s="19">
        <v>74</v>
      </c>
      <c r="D638" s="19">
        <v>0</v>
      </c>
      <c r="E638" s="19">
        <v>0</v>
      </c>
      <c r="F638" s="19">
        <v>28.8</v>
      </c>
      <c r="G638" s="19">
        <v>0.153</v>
      </c>
      <c r="H638" s="19">
        <v>48</v>
      </c>
      <c r="I638" s="19">
        <v>0</v>
      </c>
    </row>
    <row r="639" spans="1:9" x14ac:dyDescent="0.3">
      <c r="A639" s="19">
        <v>2</v>
      </c>
      <c r="B639" s="19">
        <v>94</v>
      </c>
      <c r="C639" s="19">
        <v>76</v>
      </c>
      <c r="D639" s="19">
        <v>18</v>
      </c>
      <c r="E639" s="19">
        <v>66</v>
      </c>
      <c r="F639" s="19">
        <v>31.6</v>
      </c>
      <c r="G639" s="19">
        <v>0.64900000000000002</v>
      </c>
      <c r="H639" s="19">
        <v>23</v>
      </c>
      <c r="I639" s="19">
        <v>0</v>
      </c>
    </row>
    <row r="640" spans="1:9" x14ac:dyDescent="0.3">
      <c r="A640" s="19">
        <v>7</v>
      </c>
      <c r="B640" s="19">
        <v>97</v>
      </c>
      <c r="C640" s="19">
        <v>76</v>
      </c>
      <c r="D640" s="19">
        <v>32</v>
      </c>
      <c r="E640" s="19">
        <v>91</v>
      </c>
      <c r="F640" s="19">
        <v>40.9</v>
      </c>
      <c r="G640" s="19">
        <v>0.871</v>
      </c>
      <c r="H640" s="19">
        <v>32</v>
      </c>
      <c r="I640" s="19">
        <v>1</v>
      </c>
    </row>
    <row r="641" spans="1:9" x14ac:dyDescent="0.3">
      <c r="A641" s="19">
        <v>1</v>
      </c>
      <c r="B641" s="19">
        <v>100</v>
      </c>
      <c r="C641" s="19">
        <v>74</v>
      </c>
      <c r="D641" s="19">
        <v>12</v>
      </c>
      <c r="E641" s="19">
        <v>46</v>
      </c>
      <c r="F641" s="19">
        <v>19.5</v>
      </c>
      <c r="G641" s="19">
        <v>0.14899999999999999</v>
      </c>
      <c r="H641" s="19">
        <v>28</v>
      </c>
      <c r="I641" s="19">
        <v>0</v>
      </c>
    </row>
    <row r="642" spans="1:9" x14ac:dyDescent="0.3">
      <c r="A642" s="19">
        <v>0</v>
      </c>
      <c r="B642" s="19">
        <v>102</v>
      </c>
      <c r="C642" s="19">
        <v>86</v>
      </c>
      <c r="D642" s="19">
        <v>17</v>
      </c>
      <c r="E642" s="19">
        <v>105</v>
      </c>
      <c r="F642" s="19">
        <v>29.3</v>
      </c>
      <c r="G642" s="19">
        <v>0.69499999999999995</v>
      </c>
      <c r="H642" s="19">
        <v>27</v>
      </c>
      <c r="I642" s="19">
        <v>0</v>
      </c>
    </row>
    <row r="643" spans="1:9" x14ac:dyDescent="0.3">
      <c r="A643" s="19">
        <v>4</v>
      </c>
      <c r="B643" s="19">
        <v>128</v>
      </c>
      <c r="C643" s="19">
        <v>70</v>
      </c>
      <c r="D643" s="19">
        <v>0</v>
      </c>
      <c r="E643" s="19">
        <v>0</v>
      </c>
      <c r="F643" s="19">
        <v>34.299999999999997</v>
      </c>
      <c r="G643" s="19">
        <v>0.30299999999999999</v>
      </c>
      <c r="H643" s="19">
        <v>24</v>
      </c>
      <c r="I643" s="19">
        <v>0</v>
      </c>
    </row>
    <row r="644" spans="1:9" x14ac:dyDescent="0.3">
      <c r="A644" s="19">
        <v>6</v>
      </c>
      <c r="B644" s="19">
        <v>147</v>
      </c>
      <c r="C644" s="19">
        <v>80</v>
      </c>
      <c r="D644" s="19">
        <v>0</v>
      </c>
      <c r="E644" s="19">
        <v>0</v>
      </c>
      <c r="F644" s="19">
        <v>29.5</v>
      </c>
      <c r="G644" s="19">
        <v>0.17799999999999999</v>
      </c>
      <c r="H644" s="19">
        <v>50</v>
      </c>
      <c r="I644" s="19">
        <v>1</v>
      </c>
    </row>
    <row r="645" spans="1:9" x14ac:dyDescent="0.3">
      <c r="A645" s="19">
        <v>4</v>
      </c>
      <c r="B645" s="19">
        <v>90</v>
      </c>
      <c r="C645" s="19">
        <v>0</v>
      </c>
      <c r="D645" s="19">
        <v>0</v>
      </c>
      <c r="E645" s="19">
        <v>0</v>
      </c>
      <c r="F645" s="19">
        <v>28</v>
      </c>
      <c r="G645" s="19">
        <v>0.61</v>
      </c>
      <c r="H645" s="19">
        <v>31</v>
      </c>
      <c r="I645" s="19">
        <v>0</v>
      </c>
    </row>
    <row r="646" spans="1:9" x14ac:dyDescent="0.3">
      <c r="A646" s="19">
        <v>3</v>
      </c>
      <c r="B646" s="19">
        <v>103</v>
      </c>
      <c r="C646" s="19">
        <v>72</v>
      </c>
      <c r="D646" s="19">
        <v>30</v>
      </c>
      <c r="E646" s="19">
        <v>152</v>
      </c>
      <c r="F646" s="19">
        <v>27.6</v>
      </c>
      <c r="G646" s="19">
        <v>0.73</v>
      </c>
      <c r="H646" s="19">
        <v>27</v>
      </c>
      <c r="I646" s="19">
        <v>0</v>
      </c>
    </row>
    <row r="647" spans="1:9" x14ac:dyDescent="0.3">
      <c r="A647" s="19">
        <v>2</v>
      </c>
      <c r="B647" s="19">
        <v>157</v>
      </c>
      <c r="C647" s="19">
        <v>74</v>
      </c>
      <c r="D647" s="19">
        <v>35</v>
      </c>
      <c r="E647" s="19">
        <v>440</v>
      </c>
      <c r="F647" s="19">
        <v>39.4</v>
      </c>
      <c r="G647" s="19">
        <v>0.13400000000000001</v>
      </c>
      <c r="H647" s="19">
        <v>30</v>
      </c>
      <c r="I647" s="19">
        <v>0</v>
      </c>
    </row>
    <row r="648" spans="1:9" x14ac:dyDescent="0.3">
      <c r="A648" s="19">
        <v>1</v>
      </c>
      <c r="B648" s="19">
        <v>167</v>
      </c>
      <c r="C648" s="19">
        <v>74</v>
      </c>
      <c r="D648" s="19">
        <v>17</v>
      </c>
      <c r="E648" s="19">
        <v>144</v>
      </c>
      <c r="F648" s="19">
        <v>23.4</v>
      </c>
      <c r="G648" s="19">
        <v>0.44700000000000001</v>
      </c>
      <c r="H648" s="19">
        <v>33</v>
      </c>
      <c r="I648" s="19">
        <v>1</v>
      </c>
    </row>
    <row r="649" spans="1:9" x14ac:dyDescent="0.3">
      <c r="A649" s="19">
        <v>0</v>
      </c>
      <c r="B649" s="19">
        <v>179</v>
      </c>
      <c r="C649" s="19">
        <v>50</v>
      </c>
      <c r="D649" s="19">
        <v>36</v>
      </c>
      <c r="E649" s="19">
        <v>159</v>
      </c>
      <c r="F649" s="19">
        <v>37.799999999999997</v>
      </c>
      <c r="G649" s="19">
        <v>0.45500000000000002</v>
      </c>
      <c r="H649" s="19">
        <v>22</v>
      </c>
      <c r="I649" s="19">
        <v>1</v>
      </c>
    </row>
    <row r="650" spans="1:9" x14ac:dyDescent="0.3">
      <c r="A650" s="19">
        <v>11</v>
      </c>
      <c r="B650" s="19">
        <v>136</v>
      </c>
      <c r="C650" s="19">
        <v>84</v>
      </c>
      <c r="D650" s="19">
        <v>35</v>
      </c>
      <c r="E650" s="19">
        <v>130</v>
      </c>
      <c r="F650" s="19">
        <v>28.3</v>
      </c>
      <c r="G650" s="19">
        <v>0.26</v>
      </c>
      <c r="H650" s="19">
        <v>42</v>
      </c>
      <c r="I650" s="19">
        <v>1</v>
      </c>
    </row>
    <row r="651" spans="1:9" x14ac:dyDescent="0.3">
      <c r="A651" s="19">
        <v>0</v>
      </c>
      <c r="B651" s="19">
        <v>107</v>
      </c>
      <c r="C651" s="19">
        <v>60</v>
      </c>
      <c r="D651" s="19">
        <v>25</v>
      </c>
      <c r="E651" s="19">
        <v>0</v>
      </c>
      <c r="F651" s="19">
        <v>26.4</v>
      </c>
      <c r="G651" s="19">
        <v>0.13300000000000001</v>
      </c>
      <c r="H651" s="19">
        <v>23</v>
      </c>
      <c r="I651" s="19">
        <v>0</v>
      </c>
    </row>
    <row r="652" spans="1:9" x14ac:dyDescent="0.3">
      <c r="A652" s="19">
        <v>1</v>
      </c>
      <c r="B652" s="19">
        <v>91</v>
      </c>
      <c r="C652" s="19">
        <v>54</v>
      </c>
      <c r="D652" s="19">
        <v>25</v>
      </c>
      <c r="E652" s="19">
        <v>100</v>
      </c>
      <c r="F652" s="19">
        <v>25.2</v>
      </c>
      <c r="G652" s="19">
        <v>0.23400000000000001</v>
      </c>
      <c r="H652" s="19">
        <v>23</v>
      </c>
      <c r="I652" s="19">
        <v>0</v>
      </c>
    </row>
    <row r="653" spans="1:9" x14ac:dyDescent="0.3">
      <c r="A653" s="19">
        <v>1</v>
      </c>
      <c r="B653" s="19">
        <v>117</v>
      </c>
      <c r="C653" s="19">
        <v>60</v>
      </c>
      <c r="D653" s="19">
        <v>23</v>
      </c>
      <c r="E653" s="19">
        <v>106</v>
      </c>
      <c r="F653" s="19">
        <v>33.799999999999997</v>
      </c>
      <c r="G653" s="19">
        <v>0.46600000000000003</v>
      </c>
      <c r="H653" s="19">
        <v>27</v>
      </c>
      <c r="I653" s="19">
        <v>0</v>
      </c>
    </row>
    <row r="654" spans="1:9" x14ac:dyDescent="0.3">
      <c r="A654" s="19">
        <v>5</v>
      </c>
      <c r="B654" s="19">
        <v>123</v>
      </c>
      <c r="C654" s="19">
        <v>74</v>
      </c>
      <c r="D654" s="19">
        <v>40</v>
      </c>
      <c r="E654" s="19">
        <v>77</v>
      </c>
      <c r="F654" s="19">
        <v>34.1</v>
      </c>
      <c r="G654" s="19">
        <v>0.26900000000000002</v>
      </c>
      <c r="H654" s="19">
        <v>28</v>
      </c>
      <c r="I654" s="19">
        <v>0</v>
      </c>
    </row>
    <row r="655" spans="1:9" x14ac:dyDescent="0.3">
      <c r="A655" s="19">
        <v>2</v>
      </c>
      <c r="B655" s="19">
        <v>120</v>
      </c>
      <c r="C655" s="19">
        <v>54</v>
      </c>
      <c r="D655" s="19">
        <v>0</v>
      </c>
      <c r="E655" s="19">
        <v>0</v>
      </c>
      <c r="F655" s="19">
        <v>26.8</v>
      </c>
      <c r="G655" s="19">
        <v>0.45500000000000002</v>
      </c>
      <c r="H655" s="19">
        <v>27</v>
      </c>
      <c r="I655" s="19">
        <v>0</v>
      </c>
    </row>
    <row r="656" spans="1:9" x14ac:dyDescent="0.3">
      <c r="A656" s="19">
        <v>1</v>
      </c>
      <c r="B656" s="19">
        <v>106</v>
      </c>
      <c r="C656" s="19">
        <v>70</v>
      </c>
      <c r="D656" s="19">
        <v>28</v>
      </c>
      <c r="E656" s="19">
        <v>135</v>
      </c>
      <c r="F656" s="19">
        <v>34.200000000000003</v>
      </c>
      <c r="G656" s="19">
        <v>0.14199999999999999</v>
      </c>
      <c r="H656" s="19">
        <v>22</v>
      </c>
      <c r="I656" s="19">
        <v>0</v>
      </c>
    </row>
    <row r="657" spans="1:9" x14ac:dyDescent="0.3">
      <c r="A657" s="19">
        <v>2</v>
      </c>
      <c r="B657" s="19">
        <v>155</v>
      </c>
      <c r="C657" s="19">
        <v>52</v>
      </c>
      <c r="D657" s="19">
        <v>27</v>
      </c>
      <c r="E657" s="19">
        <v>540</v>
      </c>
      <c r="F657" s="19">
        <v>38.700000000000003</v>
      </c>
      <c r="G657" s="19">
        <v>0.24</v>
      </c>
      <c r="H657" s="19">
        <v>25</v>
      </c>
      <c r="I657" s="19">
        <v>1</v>
      </c>
    </row>
    <row r="658" spans="1:9" x14ac:dyDescent="0.3">
      <c r="A658" s="19">
        <v>2</v>
      </c>
      <c r="B658" s="19">
        <v>101</v>
      </c>
      <c r="C658" s="19">
        <v>58</v>
      </c>
      <c r="D658" s="19">
        <v>35</v>
      </c>
      <c r="E658" s="19">
        <v>90</v>
      </c>
      <c r="F658" s="19">
        <v>21.8</v>
      </c>
      <c r="G658" s="19">
        <v>0.155</v>
      </c>
      <c r="H658" s="19">
        <v>22</v>
      </c>
      <c r="I658" s="19">
        <v>0</v>
      </c>
    </row>
    <row r="659" spans="1:9" x14ac:dyDescent="0.3">
      <c r="A659" s="19">
        <v>1</v>
      </c>
      <c r="B659" s="19">
        <v>120</v>
      </c>
      <c r="C659" s="19">
        <v>80</v>
      </c>
      <c r="D659" s="19">
        <v>48</v>
      </c>
      <c r="E659" s="19">
        <v>200</v>
      </c>
      <c r="F659" s="19">
        <v>38.9</v>
      </c>
      <c r="G659" s="19">
        <v>1.1619999999999999</v>
      </c>
      <c r="H659" s="19">
        <v>41</v>
      </c>
      <c r="I659" s="19">
        <v>0</v>
      </c>
    </row>
    <row r="660" spans="1:9" x14ac:dyDescent="0.3">
      <c r="A660" s="19">
        <v>11</v>
      </c>
      <c r="B660" s="19">
        <v>127</v>
      </c>
      <c r="C660" s="19">
        <v>106</v>
      </c>
      <c r="D660" s="19">
        <v>0</v>
      </c>
      <c r="E660" s="19">
        <v>0</v>
      </c>
      <c r="F660" s="19">
        <v>39</v>
      </c>
      <c r="G660" s="19">
        <v>0.19</v>
      </c>
      <c r="H660" s="19">
        <v>51</v>
      </c>
      <c r="I660" s="19">
        <v>0</v>
      </c>
    </row>
    <row r="661" spans="1:9" x14ac:dyDescent="0.3">
      <c r="A661" s="19">
        <v>3</v>
      </c>
      <c r="B661" s="19">
        <v>80</v>
      </c>
      <c r="C661" s="19">
        <v>82</v>
      </c>
      <c r="D661" s="19">
        <v>31</v>
      </c>
      <c r="E661" s="19">
        <v>70</v>
      </c>
      <c r="F661" s="19">
        <v>34.200000000000003</v>
      </c>
      <c r="G661" s="19">
        <v>1.292</v>
      </c>
      <c r="H661" s="19">
        <v>27</v>
      </c>
      <c r="I661" s="19">
        <v>1</v>
      </c>
    </row>
    <row r="662" spans="1:9" x14ac:dyDescent="0.3">
      <c r="A662" s="19">
        <v>10</v>
      </c>
      <c r="B662" s="19">
        <v>162</v>
      </c>
      <c r="C662" s="19">
        <v>84</v>
      </c>
      <c r="D662" s="19">
        <v>0</v>
      </c>
      <c r="E662" s="19">
        <v>0</v>
      </c>
      <c r="F662" s="19">
        <v>27.7</v>
      </c>
      <c r="G662" s="19">
        <v>0.182</v>
      </c>
      <c r="H662" s="19">
        <v>54</v>
      </c>
      <c r="I662" s="19">
        <v>0</v>
      </c>
    </row>
    <row r="663" spans="1:9" x14ac:dyDescent="0.3">
      <c r="A663" s="19">
        <v>1</v>
      </c>
      <c r="B663" s="19">
        <v>199</v>
      </c>
      <c r="C663" s="19">
        <v>76</v>
      </c>
      <c r="D663" s="19">
        <v>43</v>
      </c>
      <c r="E663" s="19">
        <v>0</v>
      </c>
      <c r="F663" s="19">
        <v>42.9</v>
      </c>
      <c r="G663" s="19">
        <v>1.3939999999999999</v>
      </c>
      <c r="H663" s="19">
        <v>22</v>
      </c>
      <c r="I663" s="19">
        <v>1</v>
      </c>
    </row>
    <row r="664" spans="1:9" x14ac:dyDescent="0.3">
      <c r="A664" s="19">
        <v>8</v>
      </c>
      <c r="B664" s="19">
        <v>167</v>
      </c>
      <c r="C664" s="19">
        <v>106</v>
      </c>
      <c r="D664" s="19">
        <v>46</v>
      </c>
      <c r="E664" s="19">
        <v>231</v>
      </c>
      <c r="F664" s="19">
        <v>37.6</v>
      </c>
      <c r="G664" s="19">
        <v>0.16500000000000001</v>
      </c>
      <c r="H664" s="19">
        <v>43</v>
      </c>
      <c r="I664" s="19">
        <v>1</v>
      </c>
    </row>
    <row r="665" spans="1:9" x14ac:dyDescent="0.3">
      <c r="A665" s="19">
        <v>9</v>
      </c>
      <c r="B665" s="19">
        <v>145</v>
      </c>
      <c r="C665" s="19">
        <v>80</v>
      </c>
      <c r="D665" s="19">
        <v>46</v>
      </c>
      <c r="E665" s="19">
        <v>130</v>
      </c>
      <c r="F665" s="19">
        <v>37.9</v>
      </c>
      <c r="G665" s="19">
        <v>0.63700000000000001</v>
      </c>
      <c r="H665" s="19">
        <v>40</v>
      </c>
      <c r="I665" s="19">
        <v>1</v>
      </c>
    </row>
    <row r="666" spans="1:9" x14ac:dyDescent="0.3">
      <c r="A666" s="19">
        <v>6</v>
      </c>
      <c r="B666" s="19">
        <v>115</v>
      </c>
      <c r="C666" s="19">
        <v>60</v>
      </c>
      <c r="D666" s="19">
        <v>39</v>
      </c>
      <c r="E666" s="19">
        <v>0</v>
      </c>
      <c r="F666" s="19">
        <v>33.700000000000003</v>
      </c>
      <c r="G666" s="19">
        <v>0.245</v>
      </c>
      <c r="H666" s="19">
        <v>40</v>
      </c>
      <c r="I666" s="19">
        <v>1</v>
      </c>
    </row>
    <row r="667" spans="1:9" x14ac:dyDescent="0.3">
      <c r="A667" s="19">
        <v>1</v>
      </c>
      <c r="B667" s="19">
        <v>112</v>
      </c>
      <c r="C667" s="19">
        <v>80</v>
      </c>
      <c r="D667" s="19">
        <v>45</v>
      </c>
      <c r="E667" s="19">
        <v>132</v>
      </c>
      <c r="F667" s="19">
        <v>34.799999999999997</v>
      </c>
      <c r="G667" s="19">
        <v>0.217</v>
      </c>
      <c r="H667" s="19">
        <v>24</v>
      </c>
      <c r="I667" s="19">
        <v>0</v>
      </c>
    </row>
    <row r="668" spans="1:9" x14ac:dyDescent="0.3">
      <c r="A668" s="19">
        <v>4</v>
      </c>
      <c r="B668" s="19">
        <v>145</v>
      </c>
      <c r="C668" s="19">
        <v>82</v>
      </c>
      <c r="D668" s="19">
        <v>18</v>
      </c>
      <c r="E668" s="19">
        <v>0</v>
      </c>
      <c r="F668" s="19">
        <v>32.5</v>
      </c>
      <c r="G668" s="19">
        <v>0.23499999999999999</v>
      </c>
      <c r="H668" s="19">
        <v>70</v>
      </c>
      <c r="I668" s="19">
        <v>1</v>
      </c>
    </row>
    <row r="669" spans="1:9" x14ac:dyDescent="0.3">
      <c r="A669" s="19">
        <v>10</v>
      </c>
      <c r="B669" s="19">
        <v>111</v>
      </c>
      <c r="C669" s="19">
        <v>70</v>
      </c>
      <c r="D669" s="19">
        <v>27</v>
      </c>
      <c r="E669" s="19">
        <v>0</v>
      </c>
      <c r="F669" s="19">
        <v>27.5</v>
      </c>
      <c r="G669" s="19">
        <v>0.14099999999999999</v>
      </c>
      <c r="H669" s="19">
        <v>40</v>
      </c>
      <c r="I669" s="19">
        <v>1</v>
      </c>
    </row>
    <row r="670" spans="1:9" x14ac:dyDescent="0.3">
      <c r="A670" s="19">
        <v>6</v>
      </c>
      <c r="B670" s="19">
        <v>98</v>
      </c>
      <c r="C670" s="19">
        <v>58</v>
      </c>
      <c r="D670" s="19">
        <v>33</v>
      </c>
      <c r="E670" s="19">
        <v>190</v>
      </c>
      <c r="F670" s="19">
        <v>34</v>
      </c>
      <c r="G670" s="19">
        <v>0.43</v>
      </c>
      <c r="H670" s="19">
        <v>43</v>
      </c>
      <c r="I670" s="19">
        <v>0</v>
      </c>
    </row>
    <row r="671" spans="1:9" x14ac:dyDescent="0.3">
      <c r="A671" s="19">
        <v>9</v>
      </c>
      <c r="B671" s="19">
        <v>154</v>
      </c>
      <c r="C671" s="19">
        <v>78</v>
      </c>
      <c r="D671" s="19">
        <v>30</v>
      </c>
      <c r="E671" s="19">
        <v>100</v>
      </c>
      <c r="F671" s="19">
        <v>30.9</v>
      </c>
      <c r="G671" s="19">
        <v>0.16400000000000001</v>
      </c>
      <c r="H671" s="19">
        <v>45</v>
      </c>
      <c r="I671" s="19">
        <v>0</v>
      </c>
    </row>
    <row r="672" spans="1:9" x14ac:dyDescent="0.3">
      <c r="A672" s="19">
        <v>6</v>
      </c>
      <c r="B672" s="19">
        <v>165</v>
      </c>
      <c r="C672" s="19">
        <v>68</v>
      </c>
      <c r="D672" s="19">
        <v>26</v>
      </c>
      <c r="E672" s="19">
        <v>168</v>
      </c>
      <c r="F672" s="19">
        <v>33.6</v>
      </c>
      <c r="G672" s="19">
        <v>0.63100000000000001</v>
      </c>
      <c r="H672" s="19">
        <v>49</v>
      </c>
      <c r="I672" s="19">
        <v>0</v>
      </c>
    </row>
    <row r="673" spans="1:9" x14ac:dyDescent="0.3">
      <c r="A673" s="19">
        <v>1</v>
      </c>
      <c r="B673" s="19">
        <v>99</v>
      </c>
      <c r="C673" s="19">
        <v>58</v>
      </c>
      <c r="D673" s="19">
        <v>10</v>
      </c>
      <c r="E673" s="19">
        <v>0</v>
      </c>
      <c r="F673" s="19">
        <v>25.4</v>
      </c>
      <c r="G673" s="19">
        <v>0.55100000000000005</v>
      </c>
      <c r="H673" s="19">
        <v>21</v>
      </c>
      <c r="I673" s="19">
        <v>0</v>
      </c>
    </row>
    <row r="674" spans="1:9" x14ac:dyDescent="0.3">
      <c r="A674" s="19">
        <v>10</v>
      </c>
      <c r="B674" s="19">
        <v>68</v>
      </c>
      <c r="C674" s="19">
        <v>106</v>
      </c>
      <c r="D674" s="19">
        <v>23</v>
      </c>
      <c r="E674" s="19">
        <v>49</v>
      </c>
      <c r="F674" s="19">
        <v>35.5</v>
      </c>
      <c r="G674" s="19">
        <v>0.28499999999999998</v>
      </c>
      <c r="H674" s="19">
        <v>47</v>
      </c>
      <c r="I674" s="19">
        <v>0</v>
      </c>
    </row>
    <row r="675" spans="1:9" x14ac:dyDescent="0.3">
      <c r="A675" s="19">
        <v>3</v>
      </c>
      <c r="B675" s="19">
        <v>123</v>
      </c>
      <c r="C675" s="19">
        <v>100</v>
      </c>
      <c r="D675" s="19">
        <v>35</v>
      </c>
      <c r="E675" s="19">
        <v>240</v>
      </c>
      <c r="F675" s="19">
        <v>57.3</v>
      </c>
      <c r="G675" s="19">
        <v>0.88</v>
      </c>
      <c r="H675" s="19">
        <v>22</v>
      </c>
      <c r="I675" s="19">
        <v>0</v>
      </c>
    </row>
    <row r="676" spans="1:9" x14ac:dyDescent="0.3">
      <c r="A676" s="19">
        <v>8</v>
      </c>
      <c r="B676" s="19">
        <v>91</v>
      </c>
      <c r="C676" s="19">
        <v>82</v>
      </c>
      <c r="D676" s="19">
        <v>0</v>
      </c>
      <c r="E676" s="19">
        <v>0</v>
      </c>
      <c r="F676" s="19">
        <v>35.6</v>
      </c>
      <c r="G676" s="19">
        <v>0.58699999999999997</v>
      </c>
      <c r="H676" s="19">
        <v>68</v>
      </c>
      <c r="I676" s="19">
        <v>0</v>
      </c>
    </row>
    <row r="677" spans="1:9" x14ac:dyDescent="0.3">
      <c r="A677" s="19">
        <v>6</v>
      </c>
      <c r="B677" s="19">
        <v>195</v>
      </c>
      <c r="C677" s="19">
        <v>70</v>
      </c>
      <c r="D677" s="19">
        <v>0</v>
      </c>
      <c r="E677" s="19">
        <v>0</v>
      </c>
      <c r="F677" s="19">
        <v>30.9</v>
      </c>
      <c r="G677" s="19">
        <v>0.32800000000000001</v>
      </c>
      <c r="H677" s="19">
        <v>31</v>
      </c>
      <c r="I677" s="19">
        <v>1</v>
      </c>
    </row>
    <row r="678" spans="1:9" x14ac:dyDescent="0.3">
      <c r="A678" s="19">
        <v>9</v>
      </c>
      <c r="B678" s="19">
        <v>156</v>
      </c>
      <c r="C678" s="19">
        <v>86</v>
      </c>
      <c r="D678" s="19">
        <v>0</v>
      </c>
      <c r="E678" s="19">
        <v>0</v>
      </c>
      <c r="F678" s="19">
        <v>24.8</v>
      </c>
      <c r="G678" s="19">
        <v>0.23</v>
      </c>
      <c r="H678" s="19">
        <v>53</v>
      </c>
      <c r="I678" s="19">
        <v>1</v>
      </c>
    </row>
    <row r="679" spans="1:9" x14ac:dyDescent="0.3">
      <c r="A679" s="19">
        <v>0</v>
      </c>
      <c r="B679" s="19">
        <v>93</v>
      </c>
      <c r="C679" s="19">
        <v>60</v>
      </c>
      <c r="D679" s="19">
        <v>0</v>
      </c>
      <c r="E679" s="19">
        <v>0</v>
      </c>
      <c r="F679" s="19">
        <v>35.299999999999997</v>
      </c>
      <c r="G679" s="19">
        <v>0.26300000000000001</v>
      </c>
      <c r="H679" s="19">
        <v>25</v>
      </c>
      <c r="I679" s="19">
        <v>0</v>
      </c>
    </row>
    <row r="680" spans="1:9" x14ac:dyDescent="0.3">
      <c r="A680" s="19">
        <v>3</v>
      </c>
      <c r="B680" s="19">
        <v>121</v>
      </c>
      <c r="C680" s="19">
        <v>52</v>
      </c>
      <c r="D680" s="19">
        <v>0</v>
      </c>
      <c r="E680" s="19">
        <v>0</v>
      </c>
      <c r="F680" s="19">
        <v>36</v>
      </c>
      <c r="G680" s="19">
        <v>0.127</v>
      </c>
      <c r="H680" s="19">
        <v>25</v>
      </c>
      <c r="I680" s="19">
        <v>1</v>
      </c>
    </row>
    <row r="681" spans="1:9" x14ac:dyDescent="0.3">
      <c r="A681" s="19">
        <v>2</v>
      </c>
      <c r="B681" s="19">
        <v>101</v>
      </c>
      <c r="C681" s="19">
        <v>58</v>
      </c>
      <c r="D681" s="19">
        <v>17</v>
      </c>
      <c r="E681" s="19">
        <v>265</v>
      </c>
      <c r="F681" s="19">
        <v>24.2</v>
      </c>
      <c r="G681" s="19">
        <v>0.61399999999999999</v>
      </c>
      <c r="H681" s="19">
        <v>23</v>
      </c>
      <c r="I681" s="19">
        <v>0</v>
      </c>
    </row>
    <row r="682" spans="1:9" x14ac:dyDescent="0.3">
      <c r="A682" s="19">
        <v>2</v>
      </c>
      <c r="B682" s="19">
        <v>56</v>
      </c>
      <c r="C682" s="19">
        <v>56</v>
      </c>
      <c r="D682" s="19">
        <v>28</v>
      </c>
      <c r="E682" s="19">
        <v>45</v>
      </c>
      <c r="F682" s="19">
        <v>24.2</v>
      </c>
      <c r="G682" s="19">
        <v>0.33200000000000002</v>
      </c>
      <c r="H682" s="19">
        <v>22</v>
      </c>
      <c r="I682" s="19">
        <v>0</v>
      </c>
    </row>
    <row r="683" spans="1:9" x14ac:dyDescent="0.3">
      <c r="A683" s="19">
        <v>0</v>
      </c>
      <c r="B683" s="19">
        <v>162</v>
      </c>
      <c r="C683" s="19">
        <v>76</v>
      </c>
      <c r="D683" s="19">
        <v>36</v>
      </c>
      <c r="E683" s="19">
        <v>0</v>
      </c>
      <c r="F683" s="19">
        <v>49.6</v>
      </c>
      <c r="G683" s="19">
        <v>0.36399999999999999</v>
      </c>
      <c r="H683" s="19">
        <v>26</v>
      </c>
      <c r="I683" s="19">
        <v>1</v>
      </c>
    </row>
    <row r="684" spans="1:9" x14ac:dyDescent="0.3">
      <c r="A684" s="19">
        <v>0</v>
      </c>
      <c r="B684" s="19">
        <v>95</v>
      </c>
      <c r="C684" s="19">
        <v>64</v>
      </c>
      <c r="D684" s="19">
        <v>39</v>
      </c>
      <c r="E684" s="19">
        <v>105</v>
      </c>
      <c r="F684" s="19">
        <v>44.6</v>
      </c>
      <c r="G684" s="19">
        <v>0.36599999999999999</v>
      </c>
      <c r="H684" s="19">
        <v>22</v>
      </c>
      <c r="I684" s="19">
        <v>0</v>
      </c>
    </row>
    <row r="685" spans="1:9" x14ac:dyDescent="0.3">
      <c r="A685" s="19">
        <v>4</v>
      </c>
      <c r="B685" s="19">
        <v>125</v>
      </c>
      <c r="C685" s="19">
        <v>80</v>
      </c>
      <c r="D685" s="19">
        <v>0</v>
      </c>
      <c r="E685" s="19">
        <v>0</v>
      </c>
      <c r="F685" s="19">
        <v>32.299999999999997</v>
      </c>
      <c r="G685" s="19">
        <v>0.53600000000000003</v>
      </c>
      <c r="H685" s="19">
        <v>27</v>
      </c>
      <c r="I685" s="19">
        <v>1</v>
      </c>
    </row>
    <row r="686" spans="1:9" x14ac:dyDescent="0.3">
      <c r="A686" s="19">
        <v>5</v>
      </c>
      <c r="B686" s="19">
        <v>136</v>
      </c>
      <c r="C686" s="19">
        <v>82</v>
      </c>
      <c r="D686" s="19">
        <v>0</v>
      </c>
      <c r="E686" s="19">
        <v>0</v>
      </c>
      <c r="F686" s="19">
        <v>0</v>
      </c>
      <c r="G686" s="19">
        <v>0.64</v>
      </c>
      <c r="H686" s="19">
        <v>69</v>
      </c>
      <c r="I686" s="19">
        <v>0</v>
      </c>
    </row>
    <row r="687" spans="1:9" x14ac:dyDescent="0.3">
      <c r="A687" s="19">
        <v>2</v>
      </c>
      <c r="B687" s="19">
        <v>129</v>
      </c>
      <c r="C687" s="19">
        <v>74</v>
      </c>
      <c r="D687" s="19">
        <v>26</v>
      </c>
      <c r="E687" s="19">
        <v>205</v>
      </c>
      <c r="F687" s="19">
        <v>33.200000000000003</v>
      </c>
      <c r="G687" s="19">
        <v>0.59099999999999997</v>
      </c>
      <c r="H687" s="19">
        <v>25</v>
      </c>
      <c r="I687" s="19">
        <v>0</v>
      </c>
    </row>
    <row r="688" spans="1:9" x14ac:dyDescent="0.3">
      <c r="A688" s="19">
        <v>3</v>
      </c>
      <c r="B688" s="19">
        <v>130</v>
      </c>
      <c r="C688" s="19">
        <v>64</v>
      </c>
      <c r="D688" s="19">
        <v>0</v>
      </c>
      <c r="E688" s="19">
        <v>0</v>
      </c>
      <c r="F688" s="19">
        <v>23.1</v>
      </c>
      <c r="G688" s="19">
        <v>0.314</v>
      </c>
      <c r="H688" s="19">
        <v>22</v>
      </c>
      <c r="I688" s="19">
        <v>0</v>
      </c>
    </row>
    <row r="689" spans="1:9" x14ac:dyDescent="0.3">
      <c r="A689" s="19">
        <v>1</v>
      </c>
      <c r="B689" s="19">
        <v>107</v>
      </c>
      <c r="C689" s="19">
        <v>50</v>
      </c>
      <c r="D689" s="19">
        <v>19</v>
      </c>
      <c r="E689" s="19">
        <v>0</v>
      </c>
      <c r="F689" s="19">
        <v>28.3</v>
      </c>
      <c r="G689" s="19">
        <v>0.18099999999999999</v>
      </c>
      <c r="H689" s="19">
        <v>29</v>
      </c>
      <c r="I689" s="19">
        <v>0</v>
      </c>
    </row>
    <row r="690" spans="1:9" x14ac:dyDescent="0.3">
      <c r="A690" s="19">
        <v>1</v>
      </c>
      <c r="B690" s="19">
        <v>140</v>
      </c>
      <c r="C690" s="19">
        <v>74</v>
      </c>
      <c r="D690" s="19">
        <v>26</v>
      </c>
      <c r="E690" s="19">
        <v>180</v>
      </c>
      <c r="F690" s="19">
        <v>24.1</v>
      </c>
      <c r="G690" s="19">
        <v>0.82799999999999996</v>
      </c>
      <c r="H690" s="19">
        <v>23</v>
      </c>
      <c r="I690" s="19">
        <v>0</v>
      </c>
    </row>
    <row r="691" spans="1:9" x14ac:dyDescent="0.3">
      <c r="A691" s="19">
        <v>1</v>
      </c>
      <c r="B691" s="19">
        <v>144</v>
      </c>
      <c r="C691" s="19">
        <v>82</v>
      </c>
      <c r="D691" s="19">
        <v>46</v>
      </c>
      <c r="E691" s="19">
        <v>180</v>
      </c>
      <c r="F691" s="19">
        <v>46.1</v>
      </c>
      <c r="G691" s="19">
        <v>0.33500000000000002</v>
      </c>
      <c r="H691" s="19">
        <v>46</v>
      </c>
      <c r="I691" s="19">
        <v>1</v>
      </c>
    </row>
    <row r="692" spans="1:9" x14ac:dyDescent="0.3">
      <c r="A692" s="19">
        <v>8</v>
      </c>
      <c r="B692" s="19">
        <v>107</v>
      </c>
      <c r="C692" s="19">
        <v>80</v>
      </c>
      <c r="D692" s="19">
        <v>0</v>
      </c>
      <c r="E692" s="19">
        <v>0</v>
      </c>
      <c r="F692" s="19">
        <v>24.6</v>
      </c>
      <c r="G692" s="19">
        <v>0.85599999999999998</v>
      </c>
      <c r="H692" s="19">
        <v>34</v>
      </c>
      <c r="I692" s="19">
        <v>0</v>
      </c>
    </row>
    <row r="693" spans="1:9" x14ac:dyDescent="0.3">
      <c r="A693" s="19">
        <v>13</v>
      </c>
      <c r="B693" s="19">
        <v>158</v>
      </c>
      <c r="C693" s="19">
        <v>114</v>
      </c>
      <c r="D693" s="19">
        <v>0</v>
      </c>
      <c r="E693" s="19">
        <v>0</v>
      </c>
      <c r="F693" s="19">
        <v>42.3</v>
      </c>
      <c r="G693" s="19">
        <v>0.25700000000000001</v>
      </c>
      <c r="H693" s="19">
        <v>44</v>
      </c>
      <c r="I693" s="19">
        <v>1</v>
      </c>
    </row>
    <row r="694" spans="1:9" x14ac:dyDescent="0.3">
      <c r="A694" s="19">
        <v>2</v>
      </c>
      <c r="B694" s="19">
        <v>121</v>
      </c>
      <c r="C694" s="19">
        <v>70</v>
      </c>
      <c r="D694" s="19">
        <v>32</v>
      </c>
      <c r="E694" s="19">
        <v>95</v>
      </c>
      <c r="F694" s="19">
        <v>39.1</v>
      </c>
      <c r="G694" s="19">
        <v>0.88600000000000001</v>
      </c>
      <c r="H694" s="19">
        <v>23</v>
      </c>
      <c r="I694" s="19">
        <v>0</v>
      </c>
    </row>
    <row r="695" spans="1:9" x14ac:dyDescent="0.3">
      <c r="A695" s="19">
        <v>7</v>
      </c>
      <c r="B695" s="19">
        <v>129</v>
      </c>
      <c r="C695" s="19">
        <v>68</v>
      </c>
      <c r="D695" s="19">
        <v>49</v>
      </c>
      <c r="E695" s="19">
        <v>125</v>
      </c>
      <c r="F695" s="19">
        <v>38.5</v>
      </c>
      <c r="G695" s="19">
        <v>0.439</v>
      </c>
      <c r="H695" s="19">
        <v>43</v>
      </c>
      <c r="I695" s="19">
        <v>1</v>
      </c>
    </row>
    <row r="696" spans="1:9" x14ac:dyDescent="0.3">
      <c r="A696" s="19">
        <v>2</v>
      </c>
      <c r="B696" s="19">
        <v>90</v>
      </c>
      <c r="C696" s="19">
        <v>60</v>
      </c>
      <c r="D696" s="19">
        <v>0</v>
      </c>
      <c r="E696" s="19">
        <v>0</v>
      </c>
      <c r="F696" s="19">
        <v>23.5</v>
      </c>
      <c r="G696" s="19">
        <v>0.191</v>
      </c>
      <c r="H696" s="19">
        <v>25</v>
      </c>
      <c r="I696" s="19">
        <v>0</v>
      </c>
    </row>
    <row r="697" spans="1:9" x14ac:dyDescent="0.3">
      <c r="A697" s="19">
        <v>7</v>
      </c>
      <c r="B697" s="19">
        <v>142</v>
      </c>
      <c r="C697" s="19">
        <v>90</v>
      </c>
      <c r="D697" s="19">
        <v>24</v>
      </c>
      <c r="E697" s="19">
        <v>480</v>
      </c>
      <c r="F697" s="19">
        <v>30.4</v>
      </c>
      <c r="G697" s="19">
        <v>0.128</v>
      </c>
      <c r="H697" s="19">
        <v>43</v>
      </c>
      <c r="I697" s="19">
        <v>1</v>
      </c>
    </row>
    <row r="698" spans="1:9" x14ac:dyDescent="0.3">
      <c r="A698" s="19">
        <v>3</v>
      </c>
      <c r="B698" s="19">
        <v>169</v>
      </c>
      <c r="C698" s="19">
        <v>74</v>
      </c>
      <c r="D698" s="19">
        <v>19</v>
      </c>
      <c r="E698" s="19">
        <v>125</v>
      </c>
      <c r="F698" s="19">
        <v>29.9</v>
      </c>
      <c r="G698" s="19">
        <v>0.26800000000000002</v>
      </c>
      <c r="H698" s="19">
        <v>31</v>
      </c>
      <c r="I698" s="19">
        <v>1</v>
      </c>
    </row>
    <row r="699" spans="1:9" x14ac:dyDescent="0.3">
      <c r="A699" s="19">
        <v>0</v>
      </c>
      <c r="B699" s="19">
        <v>99</v>
      </c>
      <c r="C699" s="19">
        <v>0</v>
      </c>
      <c r="D699" s="19">
        <v>0</v>
      </c>
      <c r="E699" s="19">
        <v>0</v>
      </c>
      <c r="F699" s="19">
        <v>25</v>
      </c>
      <c r="G699" s="19">
        <v>0.253</v>
      </c>
      <c r="H699" s="19">
        <v>22</v>
      </c>
      <c r="I699" s="19">
        <v>0</v>
      </c>
    </row>
    <row r="700" spans="1:9" x14ac:dyDescent="0.3">
      <c r="A700" s="19">
        <v>4</v>
      </c>
      <c r="B700" s="19">
        <v>127</v>
      </c>
      <c r="C700" s="19">
        <v>88</v>
      </c>
      <c r="D700" s="19">
        <v>11</v>
      </c>
      <c r="E700" s="19">
        <v>155</v>
      </c>
      <c r="F700" s="19">
        <v>34.5</v>
      </c>
      <c r="G700" s="19">
        <v>0.59799999999999998</v>
      </c>
      <c r="H700" s="19">
        <v>28</v>
      </c>
      <c r="I700" s="19">
        <v>0</v>
      </c>
    </row>
    <row r="701" spans="1:9" x14ac:dyDescent="0.3">
      <c r="A701" s="19">
        <v>4</v>
      </c>
      <c r="B701" s="19">
        <v>118</v>
      </c>
      <c r="C701" s="19">
        <v>70</v>
      </c>
      <c r="D701" s="19">
        <v>0</v>
      </c>
      <c r="E701" s="19">
        <v>0</v>
      </c>
      <c r="F701" s="19">
        <v>44.5</v>
      </c>
      <c r="G701" s="19">
        <v>0.90400000000000003</v>
      </c>
      <c r="H701" s="19">
        <v>26</v>
      </c>
      <c r="I701" s="19">
        <v>0</v>
      </c>
    </row>
    <row r="702" spans="1:9" x14ac:dyDescent="0.3">
      <c r="A702" s="19">
        <v>2</v>
      </c>
      <c r="B702" s="19">
        <v>122</v>
      </c>
      <c r="C702" s="19">
        <v>76</v>
      </c>
      <c r="D702" s="19">
        <v>27</v>
      </c>
      <c r="E702" s="19">
        <v>200</v>
      </c>
      <c r="F702" s="19">
        <v>35.9</v>
      </c>
      <c r="G702" s="19">
        <v>0.48299999999999998</v>
      </c>
      <c r="H702" s="19">
        <v>26</v>
      </c>
      <c r="I702" s="19">
        <v>0</v>
      </c>
    </row>
    <row r="703" spans="1:9" x14ac:dyDescent="0.3">
      <c r="A703" s="19">
        <v>6</v>
      </c>
      <c r="B703" s="19">
        <v>125</v>
      </c>
      <c r="C703" s="19">
        <v>78</v>
      </c>
      <c r="D703" s="19">
        <v>31</v>
      </c>
      <c r="E703" s="19">
        <v>0</v>
      </c>
      <c r="F703" s="19">
        <v>27.6</v>
      </c>
      <c r="G703" s="19">
        <v>0.56499999999999995</v>
      </c>
      <c r="H703" s="19">
        <v>49</v>
      </c>
      <c r="I703" s="19">
        <v>1</v>
      </c>
    </row>
    <row r="704" spans="1:9" x14ac:dyDescent="0.3">
      <c r="A704" s="19">
        <v>1</v>
      </c>
      <c r="B704" s="19">
        <v>168</v>
      </c>
      <c r="C704" s="19">
        <v>88</v>
      </c>
      <c r="D704" s="19">
        <v>29</v>
      </c>
      <c r="E704" s="19">
        <v>0</v>
      </c>
      <c r="F704" s="19">
        <v>35</v>
      </c>
      <c r="G704" s="19">
        <v>0.90500000000000003</v>
      </c>
      <c r="H704" s="19">
        <v>52</v>
      </c>
      <c r="I704" s="19">
        <v>1</v>
      </c>
    </row>
    <row r="705" spans="1:9" x14ac:dyDescent="0.3">
      <c r="A705" s="19">
        <v>2</v>
      </c>
      <c r="B705" s="19">
        <v>129</v>
      </c>
      <c r="C705" s="19">
        <v>0</v>
      </c>
      <c r="D705" s="19">
        <v>0</v>
      </c>
      <c r="E705" s="19">
        <v>0</v>
      </c>
      <c r="F705" s="19">
        <v>38.5</v>
      </c>
      <c r="G705" s="19">
        <v>0.30399999999999999</v>
      </c>
      <c r="H705" s="19">
        <v>41</v>
      </c>
      <c r="I705" s="19">
        <v>0</v>
      </c>
    </row>
    <row r="706" spans="1:9" x14ac:dyDescent="0.3">
      <c r="A706" s="19">
        <v>4</v>
      </c>
      <c r="B706" s="19">
        <v>110</v>
      </c>
      <c r="C706" s="19">
        <v>76</v>
      </c>
      <c r="D706" s="19">
        <v>20</v>
      </c>
      <c r="E706" s="19">
        <v>100</v>
      </c>
      <c r="F706" s="19">
        <v>28.4</v>
      </c>
      <c r="G706" s="19">
        <v>0.11799999999999999</v>
      </c>
      <c r="H706" s="19">
        <v>27</v>
      </c>
      <c r="I706" s="19">
        <v>0</v>
      </c>
    </row>
    <row r="707" spans="1:9" x14ac:dyDescent="0.3">
      <c r="A707" s="19">
        <v>6</v>
      </c>
      <c r="B707" s="19">
        <v>80</v>
      </c>
      <c r="C707" s="19">
        <v>80</v>
      </c>
      <c r="D707" s="19">
        <v>36</v>
      </c>
      <c r="E707" s="19">
        <v>0</v>
      </c>
      <c r="F707" s="19">
        <v>39.799999999999997</v>
      </c>
      <c r="G707" s="19">
        <v>0.17699999999999999</v>
      </c>
      <c r="H707" s="19">
        <v>28</v>
      </c>
      <c r="I707" s="19">
        <v>0</v>
      </c>
    </row>
    <row r="708" spans="1:9" x14ac:dyDescent="0.3">
      <c r="A708" s="19">
        <v>10</v>
      </c>
      <c r="B708" s="19">
        <v>115</v>
      </c>
      <c r="C708" s="19">
        <v>0</v>
      </c>
      <c r="D708" s="19">
        <v>0</v>
      </c>
      <c r="E708" s="19">
        <v>0</v>
      </c>
      <c r="F708" s="19">
        <v>0</v>
      </c>
      <c r="G708" s="19">
        <v>0.26100000000000001</v>
      </c>
      <c r="H708" s="19">
        <v>30</v>
      </c>
      <c r="I708" s="19">
        <v>1</v>
      </c>
    </row>
    <row r="709" spans="1:9" x14ac:dyDescent="0.3">
      <c r="A709" s="19">
        <v>2</v>
      </c>
      <c r="B709" s="19">
        <v>127</v>
      </c>
      <c r="C709" s="19">
        <v>46</v>
      </c>
      <c r="D709" s="19">
        <v>21</v>
      </c>
      <c r="E709" s="19">
        <v>335</v>
      </c>
      <c r="F709" s="19">
        <v>34.4</v>
      </c>
      <c r="G709" s="19">
        <v>0.17599999999999999</v>
      </c>
      <c r="H709" s="19">
        <v>22</v>
      </c>
      <c r="I709" s="19">
        <v>0</v>
      </c>
    </row>
    <row r="710" spans="1:9" x14ac:dyDescent="0.3">
      <c r="A710" s="19">
        <v>9</v>
      </c>
      <c r="B710" s="19">
        <v>164</v>
      </c>
      <c r="C710" s="19">
        <v>78</v>
      </c>
      <c r="D710" s="19">
        <v>0</v>
      </c>
      <c r="E710" s="19">
        <v>0</v>
      </c>
      <c r="F710" s="19">
        <v>32.799999999999997</v>
      </c>
      <c r="G710" s="19">
        <v>0.14799999999999999</v>
      </c>
      <c r="H710" s="19">
        <v>45</v>
      </c>
      <c r="I710" s="19">
        <v>1</v>
      </c>
    </row>
    <row r="711" spans="1:9" x14ac:dyDescent="0.3">
      <c r="A711" s="19">
        <v>2</v>
      </c>
      <c r="B711" s="19">
        <v>93</v>
      </c>
      <c r="C711" s="19">
        <v>64</v>
      </c>
      <c r="D711" s="19">
        <v>32</v>
      </c>
      <c r="E711" s="19">
        <v>160</v>
      </c>
      <c r="F711" s="19">
        <v>38</v>
      </c>
      <c r="G711" s="19">
        <v>0.67400000000000004</v>
      </c>
      <c r="H711" s="19">
        <v>23</v>
      </c>
      <c r="I711" s="19">
        <v>1</v>
      </c>
    </row>
    <row r="712" spans="1:9" x14ac:dyDescent="0.3">
      <c r="A712" s="19">
        <v>3</v>
      </c>
      <c r="B712" s="19">
        <v>158</v>
      </c>
      <c r="C712" s="19">
        <v>64</v>
      </c>
      <c r="D712" s="19">
        <v>13</v>
      </c>
      <c r="E712" s="19">
        <v>387</v>
      </c>
      <c r="F712" s="19">
        <v>31.2</v>
      </c>
      <c r="G712" s="19">
        <v>0.29499999999999998</v>
      </c>
      <c r="H712" s="19">
        <v>24</v>
      </c>
      <c r="I712" s="19">
        <v>0</v>
      </c>
    </row>
    <row r="713" spans="1:9" x14ac:dyDescent="0.3">
      <c r="A713" s="19">
        <v>5</v>
      </c>
      <c r="B713" s="19">
        <v>126</v>
      </c>
      <c r="C713" s="19">
        <v>78</v>
      </c>
      <c r="D713" s="19">
        <v>27</v>
      </c>
      <c r="E713" s="19">
        <v>22</v>
      </c>
      <c r="F713" s="19">
        <v>29.6</v>
      </c>
      <c r="G713" s="19">
        <v>0.439</v>
      </c>
      <c r="H713" s="19">
        <v>40</v>
      </c>
      <c r="I713" s="19">
        <v>0</v>
      </c>
    </row>
    <row r="714" spans="1:9" x14ac:dyDescent="0.3">
      <c r="A714" s="19">
        <v>10</v>
      </c>
      <c r="B714" s="19">
        <v>129</v>
      </c>
      <c r="C714" s="19">
        <v>62</v>
      </c>
      <c r="D714" s="19">
        <v>36</v>
      </c>
      <c r="E714" s="19">
        <v>0</v>
      </c>
      <c r="F714" s="19">
        <v>41.2</v>
      </c>
      <c r="G714" s="19">
        <v>0.441</v>
      </c>
      <c r="H714" s="19">
        <v>38</v>
      </c>
      <c r="I714" s="19">
        <v>1</v>
      </c>
    </row>
    <row r="715" spans="1:9" x14ac:dyDescent="0.3">
      <c r="A715" s="19">
        <v>0</v>
      </c>
      <c r="B715" s="19">
        <v>134</v>
      </c>
      <c r="C715" s="19">
        <v>58</v>
      </c>
      <c r="D715" s="19">
        <v>20</v>
      </c>
      <c r="E715" s="19">
        <v>291</v>
      </c>
      <c r="F715" s="19">
        <v>26.4</v>
      </c>
      <c r="G715" s="19">
        <v>0.35199999999999998</v>
      </c>
      <c r="H715" s="19">
        <v>21</v>
      </c>
      <c r="I715" s="19">
        <v>0</v>
      </c>
    </row>
    <row r="716" spans="1:9" x14ac:dyDescent="0.3">
      <c r="A716" s="19">
        <v>3</v>
      </c>
      <c r="B716" s="19">
        <v>102</v>
      </c>
      <c r="C716" s="19">
        <v>74</v>
      </c>
      <c r="D716" s="19">
        <v>0</v>
      </c>
      <c r="E716" s="19">
        <v>0</v>
      </c>
      <c r="F716" s="19">
        <v>29.5</v>
      </c>
      <c r="G716" s="19">
        <v>0.121</v>
      </c>
      <c r="H716" s="19">
        <v>32</v>
      </c>
      <c r="I716" s="19">
        <v>0</v>
      </c>
    </row>
    <row r="717" spans="1:9" x14ac:dyDescent="0.3">
      <c r="A717" s="19">
        <v>7</v>
      </c>
      <c r="B717" s="19">
        <v>187</v>
      </c>
      <c r="C717" s="19">
        <v>50</v>
      </c>
      <c r="D717" s="19">
        <v>33</v>
      </c>
      <c r="E717" s="19">
        <v>392</v>
      </c>
      <c r="F717" s="19">
        <v>33.9</v>
      </c>
      <c r="G717" s="19">
        <v>0.82599999999999996</v>
      </c>
      <c r="H717" s="19">
        <v>34</v>
      </c>
      <c r="I717" s="19">
        <v>1</v>
      </c>
    </row>
    <row r="718" spans="1:9" x14ac:dyDescent="0.3">
      <c r="A718" s="19">
        <v>3</v>
      </c>
      <c r="B718" s="19">
        <v>173</v>
      </c>
      <c r="C718" s="19">
        <v>78</v>
      </c>
      <c r="D718" s="19">
        <v>39</v>
      </c>
      <c r="E718" s="19">
        <v>185</v>
      </c>
      <c r="F718" s="19">
        <v>33.799999999999997</v>
      </c>
      <c r="G718" s="19">
        <v>0.97</v>
      </c>
      <c r="H718" s="19">
        <v>31</v>
      </c>
      <c r="I718" s="19">
        <v>1</v>
      </c>
    </row>
    <row r="719" spans="1:9" x14ac:dyDescent="0.3">
      <c r="A719" s="19">
        <v>10</v>
      </c>
      <c r="B719" s="19">
        <v>94</v>
      </c>
      <c r="C719" s="19">
        <v>72</v>
      </c>
      <c r="D719" s="19">
        <v>18</v>
      </c>
      <c r="E719" s="19">
        <v>0</v>
      </c>
      <c r="F719" s="19">
        <v>23.1</v>
      </c>
      <c r="G719" s="19">
        <v>0.59499999999999997</v>
      </c>
      <c r="H719" s="19">
        <v>56</v>
      </c>
      <c r="I719" s="19">
        <v>0</v>
      </c>
    </row>
    <row r="720" spans="1:9" x14ac:dyDescent="0.3">
      <c r="A720" s="19">
        <v>1</v>
      </c>
      <c r="B720" s="19">
        <v>108</v>
      </c>
      <c r="C720" s="19">
        <v>60</v>
      </c>
      <c r="D720" s="19">
        <v>46</v>
      </c>
      <c r="E720" s="19">
        <v>178</v>
      </c>
      <c r="F720" s="19">
        <v>35.5</v>
      </c>
      <c r="G720" s="19">
        <v>0.41499999999999998</v>
      </c>
      <c r="H720" s="19">
        <v>24</v>
      </c>
      <c r="I720" s="19">
        <v>0</v>
      </c>
    </row>
    <row r="721" spans="1:9" x14ac:dyDescent="0.3">
      <c r="A721" s="19">
        <v>5</v>
      </c>
      <c r="B721" s="19">
        <v>97</v>
      </c>
      <c r="C721" s="19">
        <v>76</v>
      </c>
      <c r="D721" s="19">
        <v>27</v>
      </c>
      <c r="E721" s="19">
        <v>0</v>
      </c>
      <c r="F721" s="19">
        <v>35.6</v>
      </c>
      <c r="G721" s="19">
        <v>0.378</v>
      </c>
      <c r="H721" s="19">
        <v>52</v>
      </c>
      <c r="I721" s="19">
        <v>1</v>
      </c>
    </row>
    <row r="722" spans="1:9" x14ac:dyDescent="0.3">
      <c r="A722" s="19">
        <v>4</v>
      </c>
      <c r="B722" s="19">
        <v>83</v>
      </c>
      <c r="C722" s="19">
        <v>86</v>
      </c>
      <c r="D722" s="19">
        <v>19</v>
      </c>
      <c r="E722" s="19">
        <v>0</v>
      </c>
      <c r="F722" s="19">
        <v>29.3</v>
      </c>
      <c r="G722" s="19">
        <v>0.317</v>
      </c>
      <c r="H722" s="19">
        <v>34</v>
      </c>
      <c r="I722" s="19">
        <v>0</v>
      </c>
    </row>
    <row r="723" spans="1:9" x14ac:dyDescent="0.3">
      <c r="A723" s="19">
        <v>1</v>
      </c>
      <c r="B723" s="19">
        <v>114</v>
      </c>
      <c r="C723" s="19">
        <v>66</v>
      </c>
      <c r="D723" s="19">
        <v>36</v>
      </c>
      <c r="E723" s="19">
        <v>200</v>
      </c>
      <c r="F723" s="19">
        <v>38.1</v>
      </c>
      <c r="G723" s="19">
        <v>0.28899999999999998</v>
      </c>
      <c r="H723" s="19">
        <v>21</v>
      </c>
      <c r="I723" s="19">
        <v>0</v>
      </c>
    </row>
    <row r="724" spans="1:9" x14ac:dyDescent="0.3">
      <c r="A724" s="19">
        <v>1</v>
      </c>
      <c r="B724" s="19">
        <v>149</v>
      </c>
      <c r="C724" s="19">
        <v>68</v>
      </c>
      <c r="D724" s="19">
        <v>29</v>
      </c>
      <c r="E724" s="19">
        <v>127</v>
      </c>
      <c r="F724" s="19">
        <v>29.3</v>
      </c>
      <c r="G724" s="19">
        <v>0.34899999999999998</v>
      </c>
      <c r="H724" s="19">
        <v>42</v>
      </c>
      <c r="I724" s="19">
        <v>1</v>
      </c>
    </row>
    <row r="725" spans="1:9" x14ac:dyDescent="0.3">
      <c r="A725" s="19">
        <v>5</v>
      </c>
      <c r="B725" s="19">
        <v>117</v>
      </c>
      <c r="C725" s="19">
        <v>86</v>
      </c>
      <c r="D725" s="19">
        <v>30</v>
      </c>
      <c r="E725" s="19">
        <v>105</v>
      </c>
      <c r="F725" s="19">
        <v>39.1</v>
      </c>
      <c r="G725" s="19">
        <v>0.251</v>
      </c>
      <c r="H725" s="19">
        <v>42</v>
      </c>
      <c r="I725" s="19">
        <v>0</v>
      </c>
    </row>
    <row r="726" spans="1:9" x14ac:dyDescent="0.3">
      <c r="A726" s="19">
        <v>1</v>
      </c>
      <c r="B726" s="19">
        <v>111</v>
      </c>
      <c r="C726" s="19">
        <v>94</v>
      </c>
      <c r="D726" s="19">
        <v>0</v>
      </c>
      <c r="E726" s="19">
        <v>0</v>
      </c>
      <c r="F726" s="19">
        <v>32.799999999999997</v>
      </c>
      <c r="G726" s="19">
        <v>0.26500000000000001</v>
      </c>
      <c r="H726" s="19">
        <v>45</v>
      </c>
      <c r="I726" s="19">
        <v>0</v>
      </c>
    </row>
    <row r="727" spans="1:9" x14ac:dyDescent="0.3">
      <c r="A727" s="19">
        <v>4</v>
      </c>
      <c r="B727" s="19">
        <v>112</v>
      </c>
      <c r="C727" s="19">
        <v>78</v>
      </c>
      <c r="D727" s="19">
        <v>40</v>
      </c>
      <c r="E727" s="19">
        <v>0</v>
      </c>
      <c r="F727" s="19">
        <v>39.4</v>
      </c>
      <c r="G727" s="19">
        <v>0.23599999999999999</v>
      </c>
      <c r="H727" s="19">
        <v>38</v>
      </c>
      <c r="I727" s="19">
        <v>0</v>
      </c>
    </row>
    <row r="728" spans="1:9" x14ac:dyDescent="0.3">
      <c r="A728" s="19">
        <v>1</v>
      </c>
      <c r="B728" s="19">
        <v>116</v>
      </c>
      <c r="C728" s="19">
        <v>78</v>
      </c>
      <c r="D728" s="19">
        <v>29</v>
      </c>
      <c r="E728" s="19">
        <v>180</v>
      </c>
      <c r="F728" s="19">
        <v>36.1</v>
      </c>
      <c r="G728" s="19">
        <v>0.496</v>
      </c>
      <c r="H728" s="19">
        <v>25</v>
      </c>
      <c r="I728" s="19">
        <v>0</v>
      </c>
    </row>
    <row r="729" spans="1:9" x14ac:dyDescent="0.3">
      <c r="A729" s="19">
        <v>0</v>
      </c>
      <c r="B729" s="19">
        <v>141</v>
      </c>
      <c r="C729" s="19">
        <v>84</v>
      </c>
      <c r="D729" s="19">
        <v>26</v>
      </c>
      <c r="E729" s="19">
        <v>0</v>
      </c>
      <c r="F729" s="19">
        <v>32.4</v>
      </c>
      <c r="G729" s="19">
        <v>0.433</v>
      </c>
      <c r="H729" s="19">
        <v>22</v>
      </c>
      <c r="I729" s="19">
        <v>0</v>
      </c>
    </row>
    <row r="730" spans="1:9" x14ac:dyDescent="0.3">
      <c r="A730" s="19">
        <v>2</v>
      </c>
      <c r="B730" s="19">
        <v>175</v>
      </c>
      <c r="C730" s="19">
        <v>88</v>
      </c>
      <c r="D730" s="19">
        <v>0</v>
      </c>
      <c r="E730" s="19">
        <v>0</v>
      </c>
      <c r="F730" s="19">
        <v>22.9</v>
      </c>
      <c r="G730" s="19">
        <v>0.32600000000000001</v>
      </c>
      <c r="H730" s="19">
        <v>22</v>
      </c>
      <c r="I730" s="19">
        <v>0</v>
      </c>
    </row>
    <row r="731" spans="1:9" x14ac:dyDescent="0.3">
      <c r="A731" s="19">
        <v>2</v>
      </c>
      <c r="B731" s="19">
        <v>92</v>
      </c>
      <c r="C731" s="19">
        <v>52</v>
      </c>
      <c r="D731" s="19">
        <v>0</v>
      </c>
      <c r="E731" s="19">
        <v>0</v>
      </c>
      <c r="F731" s="19">
        <v>30.1</v>
      </c>
      <c r="G731" s="19">
        <v>0.14099999999999999</v>
      </c>
      <c r="H731" s="19">
        <v>22</v>
      </c>
      <c r="I731" s="19">
        <v>0</v>
      </c>
    </row>
    <row r="732" spans="1:9" x14ac:dyDescent="0.3">
      <c r="A732" s="19">
        <v>3</v>
      </c>
      <c r="B732" s="19">
        <v>130</v>
      </c>
      <c r="C732" s="19">
        <v>78</v>
      </c>
      <c r="D732" s="19">
        <v>23</v>
      </c>
      <c r="E732" s="19">
        <v>79</v>
      </c>
      <c r="F732" s="19">
        <v>28.4</v>
      </c>
      <c r="G732" s="19">
        <v>0.32300000000000001</v>
      </c>
      <c r="H732" s="19">
        <v>34</v>
      </c>
      <c r="I732" s="19">
        <v>1</v>
      </c>
    </row>
    <row r="733" spans="1:9" x14ac:dyDescent="0.3">
      <c r="A733" s="19">
        <v>8</v>
      </c>
      <c r="B733" s="19">
        <v>120</v>
      </c>
      <c r="C733" s="19">
        <v>86</v>
      </c>
      <c r="D733" s="19">
        <v>0</v>
      </c>
      <c r="E733" s="19">
        <v>0</v>
      </c>
      <c r="F733" s="19">
        <v>28.4</v>
      </c>
      <c r="G733" s="19">
        <v>0.25900000000000001</v>
      </c>
      <c r="H733" s="19">
        <v>22</v>
      </c>
      <c r="I733" s="19">
        <v>1</v>
      </c>
    </row>
    <row r="734" spans="1:9" x14ac:dyDescent="0.3">
      <c r="A734" s="19">
        <v>2</v>
      </c>
      <c r="B734" s="19">
        <v>174</v>
      </c>
      <c r="C734" s="19">
        <v>88</v>
      </c>
      <c r="D734" s="19">
        <v>37</v>
      </c>
      <c r="E734" s="19">
        <v>120</v>
      </c>
      <c r="F734" s="19">
        <v>44.5</v>
      </c>
      <c r="G734" s="19">
        <v>0.64600000000000002</v>
      </c>
      <c r="H734" s="19">
        <v>24</v>
      </c>
      <c r="I734" s="19">
        <v>1</v>
      </c>
    </row>
    <row r="735" spans="1:9" x14ac:dyDescent="0.3">
      <c r="A735" s="19">
        <v>2</v>
      </c>
      <c r="B735" s="19">
        <v>106</v>
      </c>
      <c r="C735" s="19">
        <v>56</v>
      </c>
      <c r="D735" s="19">
        <v>27</v>
      </c>
      <c r="E735" s="19">
        <v>165</v>
      </c>
      <c r="F735" s="19">
        <v>29</v>
      </c>
      <c r="G735" s="19">
        <v>0.42599999999999999</v>
      </c>
      <c r="H735" s="19">
        <v>22</v>
      </c>
      <c r="I735" s="19">
        <v>0</v>
      </c>
    </row>
    <row r="736" spans="1:9" x14ac:dyDescent="0.3">
      <c r="A736" s="19">
        <v>2</v>
      </c>
      <c r="B736" s="19">
        <v>105</v>
      </c>
      <c r="C736" s="19">
        <v>75</v>
      </c>
      <c r="D736" s="19">
        <v>0</v>
      </c>
      <c r="E736" s="19">
        <v>0</v>
      </c>
      <c r="F736" s="19">
        <v>23.3</v>
      </c>
      <c r="G736" s="19">
        <v>0.56000000000000005</v>
      </c>
      <c r="H736" s="19">
        <v>53</v>
      </c>
      <c r="I736" s="19">
        <v>0</v>
      </c>
    </row>
    <row r="737" spans="1:9" x14ac:dyDescent="0.3">
      <c r="A737" s="19">
        <v>4</v>
      </c>
      <c r="B737" s="19">
        <v>95</v>
      </c>
      <c r="C737" s="19">
        <v>60</v>
      </c>
      <c r="D737" s="19">
        <v>32</v>
      </c>
      <c r="E737" s="19">
        <v>0</v>
      </c>
      <c r="F737" s="19">
        <v>35.4</v>
      </c>
      <c r="G737" s="19">
        <v>0.28399999999999997</v>
      </c>
      <c r="H737" s="19">
        <v>28</v>
      </c>
      <c r="I737" s="19">
        <v>0</v>
      </c>
    </row>
    <row r="738" spans="1:9" x14ac:dyDescent="0.3">
      <c r="A738" s="19">
        <v>0</v>
      </c>
      <c r="B738" s="19">
        <v>126</v>
      </c>
      <c r="C738" s="19">
        <v>86</v>
      </c>
      <c r="D738" s="19">
        <v>27</v>
      </c>
      <c r="E738" s="19">
        <v>120</v>
      </c>
      <c r="F738" s="19">
        <v>27.4</v>
      </c>
      <c r="G738" s="19">
        <v>0.51500000000000001</v>
      </c>
      <c r="H738" s="19">
        <v>21</v>
      </c>
      <c r="I738" s="19">
        <v>0</v>
      </c>
    </row>
    <row r="739" spans="1:9" x14ac:dyDescent="0.3">
      <c r="A739" s="19">
        <v>8</v>
      </c>
      <c r="B739" s="19">
        <v>65</v>
      </c>
      <c r="C739" s="19">
        <v>72</v>
      </c>
      <c r="D739" s="19">
        <v>23</v>
      </c>
      <c r="E739" s="19">
        <v>0</v>
      </c>
      <c r="F739" s="19">
        <v>32</v>
      </c>
      <c r="G739" s="19">
        <v>0.6</v>
      </c>
      <c r="H739" s="19">
        <v>42</v>
      </c>
      <c r="I739" s="19">
        <v>0</v>
      </c>
    </row>
    <row r="740" spans="1:9" x14ac:dyDescent="0.3">
      <c r="A740" s="19">
        <v>2</v>
      </c>
      <c r="B740" s="19">
        <v>99</v>
      </c>
      <c r="C740" s="19">
        <v>60</v>
      </c>
      <c r="D740" s="19">
        <v>17</v>
      </c>
      <c r="E740" s="19">
        <v>160</v>
      </c>
      <c r="F740" s="19">
        <v>36.6</v>
      </c>
      <c r="G740" s="19">
        <v>0.45300000000000001</v>
      </c>
      <c r="H740" s="19">
        <v>21</v>
      </c>
      <c r="I740" s="19">
        <v>0</v>
      </c>
    </row>
    <row r="741" spans="1:9" x14ac:dyDescent="0.3">
      <c r="A741" s="19">
        <v>1</v>
      </c>
      <c r="B741" s="19">
        <v>102</v>
      </c>
      <c r="C741" s="19">
        <v>74</v>
      </c>
      <c r="D741" s="19">
        <v>0</v>
      </c>
      <c r="E741" s="19">
        <v>0</v>
      </c>
      <c r="F741" s="19">
        <v>39.5</v>
      </c>
      <c r="G741" s="19">
        <v>0.29299999999999998</v>
      </c>
      <c r="H741" s="19">
        <v>42</v>
      </c>
      <c r="I741" s="19">
        <v>1</v>
      </c>
    </row>
    <row r="742" spans="1:9" x14ac:dyDescent="0.3">
      <c r="A742" s="19">
        <v>11</v>
      </c>
      <c r="B742" s="19">
        <v>120</v>
      </c>
      <c r="C742" s="19">
        <v>80</v>
      </c>
      <c r="D742" s="19">
        <v>37</v>
      </c>
      <c r="E742" s="19">
        <v>150</v>
      </c>
      <c r="F742" s="19">
        <v>42.3</v>
      </c>
      <c r="G742" s="19">
        <v>0.78500000000000003</v>
      </c>
      <c r="H742" s="19">
        <v>48</v>
      </c>
      <c r="I742" s="19">
        <v>1</v>
      </c>
    </row>
    <row r="743" spans="1:9" x14ac:dyDescent="0.3">
      <c r="A743" s="19">
        <v>3</v>
      </c>
      <c r="B743" s="19">
        <v>102</v>
      </c>
      <c r="C743" s="19">
        <v>44</v>
      </c>
      <c r="D743" s="19">
        <v>20</v>
      </c>
      <c r="E743" s="19">
        <v>94</v>
      </c>
      <c r="F743" s="19">
        <v>30.8</v>
      </c>
      <c r="G743" s="19">
        <v>0.4</v>
      </c>
      <c r="H743" s="19">
        <v>26</v>
      </c>
      <c r="I743" s="19">
        <v>0</v>
      </c>
    </row>
    <row r="744" spans="1:9" x14ac:dyDescent="0.3">
      <c r="A744" s="19">
        <v>1</v>
      </c>
      <c r="B744" s="19">
        <v>109</v>
      </c>
      <c r="C744" s="19">
        <v>58</v>
      </c>
      <c r="D744" s="19">
        <v>18</v>
      </c>
      <c r="E744" s="19">
        <v>116</v>
      </c>
      <c r="F744" s="19">
        <v>28.5</v>
      </c>
      <c r="G744" s="19">
        <v>0.219</v>
      </c>
      <c r="H744" s="19">
        <v>22</v>
      </c>
      <c r="I744" s="19">
        <v>0</v>
      </c>
    </row>
    <row r="745" spans="1:9" x14ac:dyDescent="0.3">
      <c r="A745" s="19">
        <v>9</v>
      </c>
      <c r="B745" s="19">
        <v>140</v>
      </c>
      <c r="C745" s="19">
        <v>94</v>
      </c>
      <c r="D745" s="19">
        <v>0</v>
      </c>
      <c r="E745" s="19">
        <v>0</v>
      </c>
      <c r="F745" s="19">
        <v>32.700000000000003</v>
      </c>
      <c r="G745" s="19">
        <v>0.73399999999999999</v>
      </c>
      <c r="H745" s="19">
        <v>45</v>
      </c>
      <c r="I745" s="19">
        <v>1</v>
      </c>
    </row>
    <row r="746" spans="1:9" x14ac:dyDescent="0.3">
      <c r="A746" s="19">
        <v>13</v>
      </c>
      <c r="B746" s="19">
        <v>153</v>
      </c>
      <c r="C746" s="19">
        <v>88</v>
      </c>
      <c r="D746" s="19">
        <v>37</v>
      </c>
      <c r="E746" s="19">
        <v>140</v>
      </c>
      <c r="F746" s="19">
        <v>40.6</v>
      </c>
      <c r="G746" s="19">
        <v>1.1739999999999999</v>
      </c>
      <c r="H746" s="19">
        <v>39</v>
      </c>
      <c r="I746" s="19">
        <v>0</v>
      </c>
    </row>
    <row r="747" spans="1:9" x14ac:dyDescent="0.3">
      <c r="A747" s="19">
        <v>12</v>
      </c>
      <c r="B747" s="19">
        <v>100</v>
      </c>
      <c r="C747" s="19">
        <v>84</v>
      </c>
      <c r="D747" s="19">
        <v>33</v>
      </c>
      <c r="E747" s="19">
        <v>105</v>
      </c>
      <c r="F747" s="19">
        <v>30</v>
      </c>
      <c r="G747" s="19">
        <v>0.48799999999999999</v>
      </c>
      <c r="H747" s="19">
        <v>46</v>
      </c>
      <c r="I747" s="19">
        <v>0</v>
      </c>
    </row>
    <row r="748" spans="1:9" x14ac:dyDescent="0.3">
      <c r="A748" s="19">
        <v>1</v>
      </c>
      <c r="B748" s="19">
        <v>147</v>
      </c>
      <c r="C748" s="19">
        <v>94</v>
      </c>
      <c r="D748" s="19">
        <v>41</v>
      </c>
      <c r="E748" s="19">
        <v>0</v>
      </c>
      <c r="F748" s="19">
        <v>49.3</v>
      </c>
      <c r="G748" s="19">
        <v>0.35799999999999998</v>
      </c>
      <c r="H748" s="19">
        <v>27</v>
      </c>
      <c r="I748" s="19">
        <v>1</v>
      </c>
    </row>
    <row r="749" spans="1:9" x14ac:dyDescent="0.3">
      <c r="A749" s="19">
        <v>1</v>
      </c>
      <c r="B749" s="19">
        <v>81</v>
      </c>
      <c r="C749" s="19">
        <v>74</v>
      </c>
      <c r="D749" s="19">
        <v>41</v>
      </c>
      <c r="E749" s="19">
        <v>57</v>
      </c>
      <c r="F749" s="19">
        <v>46.3</v>
      </c>
      <c r="G749" s="19">
        <v>1.0960000000000001</v>
      </c>
      <c r="H749" s="19">
        <v>32</v>
      </c>
      <c r="I749" s="19">
        <v>0</v>
      </c>
    </row>
    <row r="750" spans="1:9" x14ac:dyDescent="0.3">
      <c r="A750" s="19">
        <v>3</v>
      </c>
      <c r="B750" s="19">
        <v>187</v>
      </c>
      <c r="C750" s="19">
        <v>70</v>
      </c>
      <c r="D750" s="19">
        <v>22</v>
      </c>
      <c r="E750" s="19">
        <v>200</v>
      </c>
      <c r="F750" s="19">
        <v>36.4</v>
      </c>
      <c r="G750" s="19">
        <v>0.40799999999999997</v>
      </c>
      <c r="H750" s="19">
        <v>36</v>
      </c>
      <c r="I750" s="19">
        <v>1</v>
      </c>
    </row>
    <row r="751" spans="1:9" x14ac:dyDescent="0.3">
      <c r="A751" s="19">
        <v>6</v>
      </c>
      <c r="B751" s="19">
        <v>162</v>
      </c>
      <c r="C751" s="19">
        <v>62</v>
      </c>
      <c r="D751" s="19">
        <v>0</v>
      </c>
      <c r="E751" s="19">
        <v>0</v>
      </c>
      <c r="F751" s="19">
        <v>24.3</v>
      </c>
      <c r="G751" s="19">
        <v>0.17799999999999999</v>
      </c>
      <c r="H751" s="19">
        <v>50</v>
      </c>
      <c r="I751" s="19">
        <v>1</v>
      </c>
    </row>
    <row r="752" spans="1:9" x14ac:dyDescent="0.3">
      <c r="A752" s="19">
        <v>4</v>
      </c>
      <c r="B752" s="19">
        <v>136</v>
      </c>
      <c r="C752" s="19">
        <v>70</v>
      </c>
      <c r="D752" s="19">
        <v>0</v>
      </c>
      <c r="E752" s="19">
        <v>0</v>
      </c>
      <c r="F752" s="19">
        <v>31.2</v>
      </c>
      <c r="G752" s="19">
        <v>1.1819999999999999</v>
      </c>
      <c r="H752" s="19">
        <v>22</v>
      </c>
      <c r="I752" s="19">
        <v>1</v>
      </c>
    </row>
    <row r="753" spans="1:9" x14ac:dyDescent="0.3">
      <c r="A753" s="19">
        <v>1</v>
      </c>
      <c r="B753" s="19">
        <v>121</v>
      </c>
      <c r="C753" s="19">
        <v>78</v>
      </c>
      <c r="D753" s="19">
        <v>39</v>
      </c>
      <c r="E753" s="19">
        <v>74</v>
      </c>
      <c r="F753" s="19">
        <v>39</v>
      </c>
      <c r="G753" s="19">
        <v>0.26100000000000001</v>
      </c>
      <c r="H753" s="19">
        <v>28</v>
      </c>
      <c r="I753" s="19">
        <v>0</v>
      </c>
    </row>
    <row r="754" spans="1:9" x14ac:dyDescent="0.3">
      <c r="A754" s="19">
        <v>3</v>
      </c>
      <c r="B754" s="19">
        <v>108</v>
      </c>
      <c r="C754" s="19">
        <v>62</v>
      </c>
      <c r="D754" s="19">
        <v>24</v>
      </c>
      <c r="E754" s="19">
        <v>0</v>
      </c>
      <c r="F754" s="19">
        <v>26</v>
      </c>
      <c r="G754" s="19">
        <v>0.223</v>
      </c>
      <c r="H754" s="19">
        <v>25</v>
      </c>
      <c r="I754" s="19">
        <v>0</v>
      </c>
    </row>
    <row r="755" spans="1:9" x14ac:dyDescent="0.3">
      <c r="A755" s="19">
        <v>0</v>
      </c>
      <c r="B755" s="19">
        <v>181</v>
      </c>
      <c r="C755" s="19">
        <v>88</v>
      </c>
      <c r="D755" s="19">
        <v>44</v>
      </c>
      <c r="E755" s="19">
        <v>510</v>
      </c>
      <c r="F755" s="19">
        <v>43.3</v>
      </c>
      <c r="G755" s="19">
        <v>0.222</v>
      </c>
      <c r="H755" s="19">
        <v>26</v>
      </c>
      <c r="I755" s="19">
        <v>1</v>
      </c>
    </row>
    <row r="756" spans="1:9" x14ac:dyDescent="0.3">
      <c r="A756" s="19">
        <v>8</v>
      </c>
      <c r="B756" s="19">
        <v>154</v>
      </c>
      <c r="C756" s="19">
        <v>78</v>
      </c>
      <c r="D756" s="19">
        <v>32</v>
      </c>
      <c r="E756" s="19">
        <v>0</v>
      </c>
      <c r="F756" s="19">
        <v>32.4</v>
      </c>
      <c r="G756" s="19">
        <v>0.443</v>
      </c>
      <c r="H756" s="19">
        <v>45</v>
      </c>
      <c r="I756" s="19">
        <v>1</v>
      </c>
    </row>
    <row r="757" spans="1:9" x14ac:dyDescent="0.3">
      <c r="A757" s="19">
        <v>1</v>
      </c>
      <c r="B757" s="19">
        <v>128</v>
      </c>
      <c r="C757" s="19">
        <v>88</v>
      </c>
      <c r="D757" s="19">
        <v>39</v>
      </c>
      <c r="E757" s="19">
        <v>110</v>
      </c>
      <c r="F757" s="19">
        <v>36.5</v>
      </c>
      <c r="G757" s="19">
        <v>1.0569999999999999</v>
      </c>
      <c r="H757" s="19">
        <v>37</v>
      </c>
      <c r="I757" s="19">
        <v>1</v>
      </c>
    </row>
    <row r="758" spans="1:9" x14ac:dyDescent="0.3">
      <c r="A758" s="19">
        <v>7</v>
      </c>
      <c r="B758" s="19">
        <v>137</v>
      </c>
      <c r="C758" s="19">
        <v>90</v>
      </c>
      <c r="D758" s="19">
        <v>41</v>
      </c>
      <c r="E758" s="19">
        <v>0</v>
      </c>
      <c r="F758" s="19">
        <v>32</v>
      </c>
      <c r="G758" s="19">
        <v>0.39100000000000001</v>
      </c>
      <c r="H758" s="19">
        <v>39</v>
      </c>
      <c r="I758" s="19">
        <v>0</v>
      </c>
    </row>
    <row r="759" spans="1:9" x14ac:dyDescent="0.3">
      <c r="A759" s="19">
        <v>0</v>
      </c>
      <c r="B759" s="19">
        <v>123</v>
      </c>
      <c r="C759" s="19">
        <v>72</v>
      </c>
      <c r="D759" s="19">
        <v>0</v>
      </c>
      <c r="E759" s="19">
        <v>0</v>
      </c>
      <c r="F759" s="19">
        <v>36.299999999999997</v>
      </c>
      <c r="G759" s="19">
        <v>0.25800000000000001</v>
      </c>
      <c r="H759" s="19">
        <v>52</v>
      </c>
      <c r="I759" s="19">
        <v>1</v>
      </c>
    </row>
    <row r="760" spans="1:9" x14ac:dyDescent="0.3">
      <c r="A760" s="19">
        <v>1</v>
      </c>
      <c r="B760" s="19">
        <v>106</v>
      </c>
      <c r="C760" s="19">
        <v>76</v>
      </c>
      <c r="D760" s="19">
        <v>0</v>
      </c>
      <c r="E760" s="19">
        <v>0</v>
      </c>
      <c r="F760" s="19">
        <v>37.5</v>
      </c>
      <c r="G760" s="19">
        <v>0.19700000000000001</v>
      </c>
      <c r="H760" s="19">
        <v>26</v>
      </c>
      <c r="I760" s="19">
        <v>0</v>
      </c>
    </row>
    <row r="761" spans="1:9" x14ac:dyDescent="0.3">
      <c r="A761" s="19">
        <v>6</v>
      </c>
      <c r="B761" s="19">
        <v>190</v>
      </c>
      <c r="C761" s="19">
        <v>92</v>
      </c>
      <c r="D761" s="19">
        <v>0</v>
      </c>
      <c r="E761" s="19">
        <v>0</v>
      </c>
      <c r="F761" s="19">
        <v>35.5</v>
      </c>
      <c r="G761" s="19">
        <v>0.27800000000000002</v>
      </c>
      <c r="H761" s="19">
        <v>66</v>
      </c>
      <c r="I761" s="19">
        <v>1</v>
      </c>
    </row>
    <row r="762" spans="1:9" x14ac:dyDescent="0.3">
      <c r="A762" s="19">
        <v>2</v>
      </c>
      <c r="B762" s="19">
        <v>88</v>
      </c>
      <c r="C762" s="19">
        <v>58</v>
      </c>
      <c r="D762" s="19">
        <v>26</v>
      </c>
      <c r="E762" s="19">
        <v>16</v>
      </c>
      <c r="F762" s="19">
        <v>28.4</v>
      </c>
      <c r="G762" s="19">
        <v>0.76600000000000001</v>
      </c>
      <c r="H762" s="19">
        <v>22</v>
      </c>
      <c r="I762" s="19">
        <v>0</v>
      </c>
    </row>
    <row r="763" spans="1:9" x14ac:dyDescent="0.3">
      <c r="A763" s="19">
        <v>9</v>
      </c>
      <c r="B763" s="19">
        <v>170</v>
      </c>
      <c r="C763" s="19">
        <v>74</v>
      </c>
      <c r="D763" s="19">
        <v>31</v>
      </c>
      <c r="E763" s="19">
        <v>0</v>
      </c>
      <c r="F763" s="19">
        <v>44</v>
      </c>
      <c r="G763" s="19">
        <v>0.40300000000000002</v>
      </c>
      <c r="H763" s="19">
        <v>43</v>
      </c>
      <c r="I763" s="19">
        <v>1</v>
      </c>
    </row>
    <row r="764" spans="1:9" x14ac:dyDescent="0.3">
      <c r="A764" s="19">
        <v>9</v>
      </c>
      <c r="B764" s="19">
        <v>89</v>
      </c>
      <c r="C764" s="19">
        <v>62</v>
      </c>
      <c r="D764" s="19">
        <v>0</v>
      </c>
      <c r="E764" s="19">
        <v>0</v>
      </c>
      <c r="F764" s="19">
        <v>22.5</v>
      </c>
      <c r="G764" s="19">
        <v>0.14199999999999999</v>
      </c>
      <c r="H764" s="19">
        <v>33</v>
      </c>
      <c r="I764" s="19">
        <v>0</v>
      </c>
    </row>
    <row r="765" spans="1:9" x14ac:dyDescent="0.3">
      <c r="A765" s="19">
        <v>10</v>
      </c>
      <c r="B765" s="19">
        <v>101</v>
      </c>
      <c r="C765" s="19">
        <v>76</v>
      </c>
      <c r="D765" s="19">
        <v>48</v>
      </c>
      <c r="E765" s="19">
        <v>180</v>
      </c>
      <c r="F765" s="19">
        <v>32.9</v>
      </c>
      <c r="G765" s="19">
        <v>0.17100000000000001</v>
      </c>
      <c r="H765" s="19">
        <v>63</v>
      </c>
      <c r="I765" s="19">
        <v>0</v>
      </c>
    </row>
    <row r="766" spans="1:9" x14ac:dyDescent="0.3">
      <c r="A766" s="19">
        <v>2</v>
      </c>
      <c r="B766" s="19">
        <v>122</v>
      </c>
      <c r="C766" s="19">
        <v>70</v>
      </c>
      <c r="D766" s="19">
        <v>27</v>
      </c>
      <c r="E766" s="19">
        <v>0</v>
      </c>
      <c r="F766" s="19">
        <v>36.799999999999997</v>
      </c>
      <c r="G766" s="19">
        <v>0.34</v>
      </c>
      <c r="H766" s="19">
        <v>27</v>
      </c>
      <c r="I766" s="19">
        <v>0</v>
      </c>
    </row>
    <row r="767" spans="1:9" x14ac:dyDescent="0.3">
      <c r="A767" s="19">
        <v>5</v>
      </c>
      <c r="B767" s="19">
        <v>121</v>
      </c>
      <c r="C767" s="19">
        <v>72</v>
      </c>
      <c r="D767" s="19">
        <v>23</v>
      </c>
      <c r="E767" s="19">
        <v>112</v>
      </c>
      <c r="F767" s="19">
        <v>26.2</v>
      </c>
      <c r="G767" s="19">
        <v>0.245</v>
      </c>
      <c r="H767" s="19">
        <v>30</v>
      </c>
      <c r="I767" s="19">
        <v>0</v>
      </c>
    </row>
    <row r="768" spans="1:9" x14ac:dyDescent="0.3">
      <c r="A768" s="19">
        <v>1</v>
      </c>
      <c r="B768" s="19">
        <v>126</v>
      </c>
      <c r="C768" s="19">
        <v>60</v>
      </c>
      <c r="D768" s="19">
        <v>0</v>
      </c>
      <c r="E768" s="19">
        <v>0</v>
      </c>
      <c r="F768" s="19">
        <v>30.1</v>
      </c>
      <c r="G768" s="19">
        <v>0.34899999999999998</v>
      </c>
      <c r="H768" s="19">
        <v>47</v>
      </c>
      <c r="I768" s="19">
        <v>1</v>
      </c>
    </row>
    <row r="769" spans="1:9" x14ac:dyDescent="0.3">
      <c r="A769" s="19">
        <v>1</v>
      </c>
      <c r="B769" s="19">
        <v>93</v>
      </c>
      <c r="C769" s="19">
        <v>70</v>
      </c>
      <c r="D769" s="19">
        <v>31</v>
      </c>
      <c r="E769" s="19">
        <v>0</v>
      </c>
      <c r="F769" s="19">
        <v>30.4</v>
      </c>
      <c r="G769" s="19">
        <v>0.315</v>
      </c>
      <c r="H769" s="19">
        <v>23</v>
      </c>
      <c r="I769" s="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BA2-038E-4236-85D4-F996349435C4}">
  <dimension ref="A1:J16"/>
  <sheetViews>
    <sheetView workbookViewId="0">
      <selection activeCell="A8" sqref="A8"/>
    </sheetView>
  </sheetViews>
  <sheetFormatPr defaultColWidth="9" defaultRowHeight="14.4" x14ac:dyDescent="0.3"/>
  <cols>
    <col min="1" max="1" width="6.21875" bestFit="1" customWidth="1"/>
    <col min="2" max="2" width="5.33203125" bestFit="1" customWidth="1"/>
    <col min="3" max="3" width="6.44140625" bestFit="1" customWidth="1"/>
    <col min="7" max="7" width="16.5546875" bestFit="1" customWidth="1"/>
    <col min="8" max="10" width="12" bestFit="1" customWidth="1"/>
  </cols>
  <sheetData>
    <row r="1" spans="1:10" ht="15" thickBot="1" x14ac:dyDescent="0.35">
      <c r="A1" t="s">
        <v>41</v>
      </c>
      <c r="B1" t="s">
        <v>42</v>
      </c>
      <c r="C1" t="s">
        <v>43</v>
      </c>
    </row>
    <row r="2" spans="1:10" x14ac:dyDescent="0.3">
      <c r="A2">
        <v>90</v>
      </c>
      <c r="B2">
        <v>80</v>
      </c>
      <c r="C2">
        <v>60</v>
      </c>
      <c r="G2" s="22" t="s">
        <v>41</v>
      </c>
      <c r="H2" s="22"/>
      <c r="I2" s="22" t="s">
        <v>42</v>
      </c>
      <c r="J2" s="22" t="s">
        <v>43</v>
      </c>
    </row>
    <row r="3" spans="1:10" x14ac:dyDescent="0.3">
      <c r="A3">
        <v>95</v>
      </c>
      <c r="B3">
        <v>90</v>
      </c>
      <c r="C3">
        <v>80</v>
      </c>
      <c r="G3" s="20"/>
      <c r="H3" s="20"/>
      <c r="I3" s="20"/>
      <c r="J3" s="20"/>
    </row>
    <row r="4" spans="1:10" x14ac:dyDescent="0.3">
      <c r="A4">
        <v>100</v>
      </c>
      <c r="B4">
        <v>100</v>
      </c>
      <c r="C4">
        <v>100</v>
      </c>
      <c r="G4" s="20" t="s">
        <v>44</v>
      </c>
      <c r="H4" s="20">
        <v>100</v>
      </c>
      <c r="I4" s="20">
        <v>100</v>
      </c>
      <c r="J4" s="20">
        <v>100</v>
      </c>
    </row>
    <row r="5" spans="1:10" x14ac:dyDescent="0.3">
      <c r="A5">
        <v>105</v>
      </c>
      <c r="B5">
        <v>110</v>
      </c>
      <c r="C5">
        <v>120</v>
      </c>
      <c r="G5" s="20" t="s">
        <v>45</v>
      </c>
      <c r="H5" s="20">
        <v>3.5355339059327373</v>
      </c>
      <c r="I5" s="20">
        <v>7.0710678118654746</v>
      </c>
      <c r="J5" s="20">
        <v>14.142135623730949</v>
      </c>
    </row>
    <row r="6" spans="1:10" x14ac:dyDescent="0.3">
      <c r="A6">
        <v>110</v>
      </c>
      <c r="B6">
        <v>120</v>
      </c>
      <c r="C6">
        <v>140</v>
      </c>
      <c r="G6" s="20" t="s">
        <v>46</v>
      </c>
      <c r="H6" s="20">
        <v>100</v>
      </c>
      <c r="I6" s="20">
        <v>100</v>
      </c>
      <c r="J6" s="20">
        <v>100</v>
      </c>
    </row>
    <row r="7" spans="1:10" x14ac:dyDescent="0.3">
      <c r="G7" s="20" t="s">
        <v>47</v>
      </c>
      <c r="H7" s="20" t="e">
        <v>#N/A</v>
      </c>
      <c r="I7" s="20" t="e">
        <v>#N/A</v>
      </c>
      <c r="J7" s="20" t="e">
        <v>#N/A</v>
      </c>
    </row>
    <row r="8" spans="1:10" x14ac:dyDescent="0.3">
      <c r="A8">
        <f>_xlfn.STDEV.S(A2:A6)</f>
        <v>7.9056941504209481</v>
      </c>
      <c r="B8">
        <f>_xlfn.STDEV.S(B2:B6)</f>
        <v>15.811388300841896</v>
      </c>
      <c r="C8">
        <f>_xlfn.STDEV.S(C2:C6)</f>
        <v>31.622776601683793</v>
      </c>
      <c r="G8" s="20" t="s">
        <v>48</v>
      </c>
      <c r="H8" s="20">
        <v>7.9056941504209481</v>
      </c>
      <c r="I8" s="20">
        <v>15.811388300841896</v>
      </c>
      <c r="J8" s="20">
        <v>31.622776601683793</v>
      </c>
    </row>
    <row r="9" spans="1:10" x14ac:dyDescent="0.3">
      <c r="A9">
        <f>_xlfn.STDEV.P(A2:A6)</f>
        <v>7.0710678118654755</v>
      </c>
      <c r="B9">
        <f>_xlfn.STDEV.P(B2:B6)</f>
        <v>14.142135623730951</v>
      </c>
      <c r="C9">
        <f>_xlfn.STDEV.P(C2:C6)</f>
        <v>28.284271247461902</v>
      </c>
      <c r="G9" s="20" t="s">
        <v>49</v>
      </c>
      <c r="H9" s="20">
        <v>62.5</v>
      </c>
      <c r="I9" s="20">
        <v>250</v>
      </c>
      <c r="J9" s="20">
        <v>1000</v>
      </c>
    </row>
    <row r="10" spans="1:10" x14ac:dyDescent="0.3">
      <c r="G10" s="20" t="s">
        <v>50</v>
      </c>
      <c r="H10" s="20">
        <v>-1.1999999999999984</v>
      </c>
      <c r="I10" s="20">
        <v>-1.1999999999999984</v>
      </c>
      <c r="J10" s="20">
        <v>-1.1999999999999984</v>
      </c>
    </row>
    <row r="11" spans="1:10" x14ac:dyDescent="0.3">
      <c r="G11" s="20" t="s">
        <v>51</v>
      </c>
      <c r="H11" s="20">
        <v>0</v>
      </c>
      <c r="I11" s="20">
        <v>0</v>
      </c>
      <c r="J11" s="20">
        <v>0</v>
      </c>
    </row>
    <row r="12" spans="1:10" x14ac:dyDescent="0.3">
      <c r="G12" s="20" t="s">
        <v>52</v>
      </c>
      <c r="H12" s="20">
        <v>20</v>
      </c>
      <c r="I12" s="20">
        <v>40</v>
      </c>
      <c r="J12" s="20">
        <v>80</v>
      </c>
    </row>
    <row r="13" spans="1:10" x14ac:dyDescent="0.3">
      <c r="G13" s="20" t="s">
        <v>53</v>
      </c>
      <c r="H13" s="20">
        <v>90</v>
      </c>
      <c r="I13" s="20">
        <v>80</v>
      </c>
      <c r="J13" s="20">
        <v>60</v>
      </c>
    </row>
    <row r="14" spans="1:10" x14ac:dyDescent="0.3">
      <c r="G14" s="20" t="s">
        <v>54</v>
      </c>
      <c r="H14" s="20">
        <v>110</v>
      </c>
      <c r="I14" s="20">
        <v>120</v>
      </c>
      <c r="J14" s="20">
        <v>140</v>
      </c>
    </row>
    <row r="15" spans="1:10" x14ac:dyDescent="0.3">
      <c r="G15" s="20" t="s">
        <v>55</v>
      </c>
      <c r="H15" s="20">
        <v>500</v>
      </c>
      <c r="I15" s="20">
        <v>500</v>
      </c>
      <c r="J15" s="20">
        <v>500</v>
      </c>
    </row>
    <row r="16" spans="1:10" ht="15" thickBot="1" x14ac:dyDescent="0.35">
      <c r="G16" s="21" t="s">
        <v>23</v>
      </c>
      <c r="H16" s="21">
        <v>5</v>
      </c>
      <c r="I16" s="21">
        <v>5</v>
      </c>
      <c r="J16" s="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6D07-D318-4F9B-A160-C4FAD2155BAE}">
  <dimension ref="B2:L27"/>
  <sheetViews>
    <sheetView workbookViewId="0">
      <selection activeCell="L21" sqref="L21"/>
    </sheetView>
  </sheetViews>
  <sheetFormatPr defaultRowHeight="14.4" x14ac:dyDescent="0.3"/>
  <cols>
    <col min="10" max="10" width="24.88671875" bestFit="1" customWidth="1"/>
  </cols>
  <sheetData>
    <row r="2" spans="2:12" x14ac:dyDescent="0.3">
      <c r="B2" t="s">
        <v>32</v>
      </c>
    </row>
    <row r="3" spans="2:12" x14ac:dyDescent="0.3">
      <c r="C3" s="15" t="s">
        <v>33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</row>
    <row r="4" spans="2:12" x14ac:dyDescent="0.3">
      <c r="B4" t="s">
        <v>37</v>
      </c>
      <c r="C4" s="15" t="s">
        <v>34</v>
      </c>
      <c r="D4" s="15">
        <f>2*D3+3</f>
        <v>5</v>
      </c>
      <c r="E4" s="15">
        <f>2*E3+3</f>
        <v>7</v>
      </c>
      <c r="F4" s="15">
        <f t="shared" ref="F4:L4" si="0">2*F3+3</f>
        <v>9</v>
      </c>
      <c r="G4" s="15">
        <f t="shared" si="0"/>
        <v>11</v>
      </c>
      <c r="H4" s="15">
        <f t="shared" si="0"/>
        <v>13</v>
      </c>
      <c r="I4" s="15">
        <f t="shared" si="0"/>
        <v>15</v>
      </c>
      <c r="J4" s="15">
        <f t="shared" si="0"/>
        <v>17</v>
      </c>
      <c r="K4" s="15">
        <f t="shared" si="0"/>
        <v>19</v>
      </c>
      <c r="L4" s="15">
        <f t="shared" si="0"/>
        <v>21</v>
      </c>
    </row>
    <row r="6" spans="2:12" x14ac:dyDescent="0.3">
      <c r="B6" t="s">
        <v>31</v>
      </c>
    </row>
    <row r="7" spans="2:12" x14ac:dyDescent="0.3">
      <c r="C7" s="15" t="s">
        <v>33</v>
      </c>
      <c r="D7" s="15">
        <v>1</v>
      </c>
      <c r="E7" s="15">
        <v>2</v>
      </c>
      <c r="F7" s="15">
        <v>3</v>
      </c>
      <c r="G7" s="15">
        <v>4</v>
      </c>
      <c r="H7" s="15">
        <v>5</v>
      </c>
      <c r="I7" s="15">
        <v>6</v>
      </c>
      <c r="J7" s="15">
        <v>7</v>
      </c>
      <c r="K7" s="15">
        <v>8</v>
      </c>
      <c r="L7" s="15">
        <v>9</v>
      </c>
    </row>
    <row r="8" spans="2:12" x14ac:dyDescent="0.3">
      <c r="B8" t="s">
        <v>38</v>
      </c>
      <c r="C8" s="15" t="s">
        <v>34</v>
      </c>
      <c r="D8" s="15">
        <f>D7^2</f>
        <v>1</v>
      </c>
      <c r="E8" s="15">
        <f>E7^2</f>
        <v>4</v>
      </c>
      <c r="F8" s="15">
        <f t="shared" ref="F8:L8" si="1">F7^2</f>
        <v>9</v>
      </c>
      <c r="G8" s="15">
        <f t="shared" si="1"/>
        <v>16</v>
      </c>
      <c r="H8" s="15">
        <f t="shared" si="1"/>
        <v>25</v>
      </c>
      <c r="I8" s="15">
        <f t="shared" si="1"/>
        <v>36</v>
      </c>
      <c r="J8" s="15">
        <f t="shared" si="1"/>
        <v>49</v>
      </c>
      <c r="K8" s="15">
        <f t="shared" si="1"/>
        <v>64</v>
      </c>
      <c r="L8" s="15">
        <f t="shared" si="1"/>
        <v>81</v>
      </c>
    </row>
    <row r="10" spans="2:12" x14ac:dyDescent="0.3">
      <c r="B10" t="s">
        <v>35</v>
      </c>
    </row>
    <row r="11" spans="2:12" x14ac:dyDescent="0.3">
      <c r="C11" s="15" t="s">
        <v>33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6</v>
      </c>
      <c r="J11" s="15">
        <v>7</v>
      </c>
      <c r="K11" s="15">
        <v>8</v>
      </c>
      <c r="L11" s="15">
        <v>9</v>
      </c>
    </row>
    <row r="12" spans="2:12" x14ac:dyDescent="0.3">
      <c r="B12" t="s">
        <v>39</v>
      </c>
      <c r="C12" s="15" t="s">
        <v>34</v>
      </c>
      <c r="D12" s="15">
        <f>SIN(D11)</f>
        <v>0.8414709848078965</v>
      </c>
      <c r="E12" s="15">
        <f>SIN(E11)</f>
        <v>0.90929742682568171</v>
      </c>
      <c r="F12" s="15">
        <f t="shared" ref="F12:L12" si="2">SIN(F11)</f>
        <v>0.14112000805986721</v>
      </c>
      <c r="G12" s="15">
        <f t="shared" si="2"/>
        <v>-0.7568024953079282</v>
      </c>
      <c r="H12" s="15">
        <f t="shared" si="2"/>
        <v>-0.95892427466313845</v>
      </c>
      <c r="I12" s="15">
        <f t="shared" si="2"/>
        <v>-0.27941549819892586</v>
      </c>
      <c r="J12" s="15">
        <f t="shared" si="2"/>
        <v>0.65698659871878906</v>
      </c>
      <c r="K12" s="15">
        <f t="shared" si="2"/>
        <v>0.98935824662338179</v>
      </c>
      <c r="L12" s="15">
        <f t="shared" si="2"/>
        <v>0.41211848524175659</v>
      </c>
    </row>
    <row r="15" spans="2:12" x14ac:dyDescent="0.3">
      <c r="B15" t="s">
        <v>36</v>
      </c>
      <c r="C15" s="15" t="s">
        <v>33</v>
      </c>
      <c r="D15" s="15">
        <v>1</v>
      </c>
      <c r="E15" s="15">
        <v>2</v>
      </c>
      <c r="F15" s="15">
        <v>3</v>
      </c>
      <c r="G15" s="15">
        <v>4</v>
      </c>
      <c r="H15" s="15">
        <v>5</v>
      </c>
      <c r="I15" s="15">
        <v>6</v>
      </c>
      <c r="J15" s="15">
        <v>7</v>
      </c>
      <c r="K15" s="15">
        <v>8</v>
      </c>
      <c r="L15" s="15">
        <v>9</v>
      </c>
    </row>
    <row r="16" spans="2:12" x14ac:dyDescent="0.3">
      <c r="B16" t="s">
        <v>40</v>
      </c>
      <c r="C16" s="15" t="s">
        <v>34</v>
      </c>
      <c r="D16" s="15">
        <v>10</v>
      </c>
      <c r="E16" s="15">
        <v>30</v>
      </c>
      <c r="F16" s="15">
        <v>20</v>
      </c>
      <c r="G16" s="15">
        <v>25</v>
      </c>
      <c r="H16" s="15">
        <v>19</v>
      </c>
      <c r="I16" s="15">
        <v>42</v>
      </c>
      <c r="J16" s="15">
        <v>9</v>
      </c>
      <c r="K16" s="15">
        <v>34</v>
      </c>
      <c r="L16" s="15">
        <v>12</v>
      </c>
    </row>
    <row r="18" spans="4:10" x14ac:dyDescent="0.3">
      <c r="D18" s="13" t="s">
        <v>37</v>
      </c>
      <c r="E18" s="13" t="s">
        <v>38</v>
      </c>
      <c r="F18" s="13" t="s">
        <v>39</v>
      </c>
      <c r="G18" s="13" t="s">
        <v>40</v>
      </c>
      <c r="H18" s="13" t="s">
        <v>34</v>
      </c>
    </row>
    <row r="19" spans="4:10" x14ac:dyDescent="0.3">
      <c r="D19" s="16">
        <v>5</v>
      </c>
      <c r="E19" s="16">
        <v>1</v>
      </c>
      <c r="F19" s="17">
        <v>0.8414709848078965</v>
      </c>
      <c r="G19" s="16">
        <v>10</v>
      </c>
      <c r="H19" s="16">
        <v>1</v>
      </c>
      <c r="J19" t="str">
        <f>_xlfn.CONCAT(D19,",",E19,",",ROUND(F19,2),",",G19,",",H19)</f>
        <v>5,1,0.84,10,1</v>
      </c>
    </row>
    <row r="20" spans="4:10" x14ac:dyDescent="0.3">
      <c r="D20" s="16">
        <v>7</v>
      </c>
      <c r="E20" s="16">
        <v>4</v>
      </c>
      <c r="F20" s="17">
        <v>0.90929742682568171</v>
      </c>
      <c r="G20" s="16">
        <v>30</v>
      </c>
      <c r="H20" s="16">
        <v>2</v>
      </c>
      <c r="J20" t="str">
        <f t="shared" ref="J20:J27" si="3">_xlfn.CONCAT(D20,",",E20,",",ROUND(F20,2),",",G20,",",H20)</f>
        <v>7,4,0.91,30,2</v>
      </c>
    </row>
    <row r="21" spans="4:10" x14ac:dyDescent="0.3">
      <c r="D21" s="16">
        <v>9</v>
      </c>
      <c r="E21" s="16">
        <v>9</v>
      </c>
      <c r="F21" s="17">
        <v>0.14112000805986721</v>
      </c>
      <c r="G21" s="16">
        <v>20</v>
      </c>
      <c r="H21" s="16">
        <v>3</v>
      </c>
      <c r="J21" t="str">
        <f t="shared" si="3"/>
        <v>9,9,0.14,20,3</v>
      </c>
    </row>
    <row r="22" spans="4:10" x14ac:dyDescent="0.3">
      <c r="D22" s="16">
        <v>11</v>
      </c>
      <c r="E22" s="16">
        <v>16</v>
      </c>
      <c r="F22" s="17">
        <v>-0.7568024953079282</v>
      </c>
      <c r="G22" s="16">
        <v>25</v>
      </c>
      <c r="H22" s="16">
        <v>4</v>
      </c>
      <c r="J22" t="str">
        <f t="shared" si="3"/>
        <v>11,16,-0.76,25,4</v>
      </c>
    </row>
    <row r="23" spans="4:10" x14ac:dyDescent="0.3">
      <c r="D23" s="16">
        <v>13</v>
      </c>
      <c r="E23" s="16">
        <v>25</v>
      </c>
      <c r="F23" s="17">
        <v>-0.95892427466313845</v>
      </c>
      <c r="G23" s="16">
        <v>19</v>
      </c>
      <c r="H23" s="16">
        <v>5</v>
      </c>
      <c r="J23" t="str">
        <f t="shared" si="3"/>
        <v>13,25,-0.96,19,5</v>
      </c>
    </row>
    <row r="24" spans="4:10" x14ac:dyDescent="0.3">
      <c r="D24" s="16">
        <v>15</v>
      </c>
      <c r="E24" s="16">
        <v>36</v>
      </c>
      <c r="F24" s="17">
        <v>-0.27941549819892586</v>
      </c>
      <c r="G24" s="16">
        <v>42</v>
      </c>
      <c r="H24" s="16">
        <v>6</v>
      </c>
      <c r="J24" t="str">
        <f t="shared" si="3"/>
        <v>15,36,-0.28,42,6</v>
      </c>
    </row>
    <row r="25" spans="4:10" x14ac:dyDescent="0.3">
      <c r="D25" s="16">
        <v>17</v>
      </c>
      <c r="E25" s="16">
        <v>49</v>
      </c>
      <c r="F25" s="17">
        <v>0.65698659871878906</v>
      </c>
      <c r="G25" s="16">
        <v>9</v>
      </c>
      <c r="H25" s="16">
        <v>7</v>
      </c>
      <c r="J25" t="str">
        <f t="shared" si="3"/>
        <v>17,49,0.66,9,7</v>
      </c>
    </row>
    <row r="26" spans="4:10" x14ac:dyDescent="0.3">
      <c r="D26" s="16">
        <v>19</v>
      </c>
      <c r="E26" s="16">
        <v>64</v>
      </c>
      <c r="F26" s="17">
        <v>0.98935824662338179</v>
      </c>
      <c r="G26" s="16">
        <v>34</v>
      </c>
      <c r="H26" s="16">
        <v>8</v>
      </c>
      <c r="J26" t="str">
        <f t="shared" si="3"/>
        <v>19,64,0.99,34,8</v>
      </c>
    </row>
    <row r="27" spans="4:10" x14ac:dyDescent="0.3">
      <c r="D27" s="16">
        <v>21</v>
      </c>
      <c r="E27" s="16">
        <v>81</v>
      </c>
      <c r="F27" s="17">
        <v>0.41211848524175659</v>
      </c>
      <c r="G27" s="16">
        <v>12</v>
      </c>
      <c r="H27" s="16">
        <v>9</v>
      </c>
      <c r="J27" t="str">
        <f t="shared" si="3"/>
        <v>21,81,0.41,12,9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0EDC-357C-408D-A4AF-EB8E30D3BFDD}">
  <dimension ref="A2:BC789"/>
  <sheetViews>
    <sheetView workbookViewId="0">
      <selection activeCell="X13" sqref="X13"/>
    </sheetView>
  </sheetViews>
  <sheetFormatPr defaultRowHeight="14.4" x14ac:dyDescent="0.3"/>
  <cols>
    <col min="2" max="2" width="16.6640625" bestFit="1" customWidth="1"/>
    <col min="3" max="3" width="15.5546875" bestFit="1" customWidth="1"/>
    <col min="4" max="6" width="12.109375" customWidth="1"/>
    <col min="7" max="54" width="3" bestFit="1" customWidth="1"/>
    <col min="55" max="55" width="10.77734375" bestFit="1" customWidth="1"/>
  </cols>
  <sheetData>
    <row r="2" spans="2:55" x14ac:dyDescent="0.3">
      <c r="B2" s="1" t="s">
        <v>12</v>
      </c>
      <c r="C2" s="1" t="s">
        <v>11</v>
      </c>
    </row>
    <row r="3" spans="2:55" x14ac:dyDescent="0.3">
      <c r="B3" s="1" t="s">
        <v>9</v>
      </c>
      <c r="C3">
        <v>21</v>
      </c>
      <c r="D3">
        <v>22</v>
      </c>
      <c r="E3">
        <v>23</v>
      </c>
      <c r="F3">
        <v>24</v>
      </c>
      <c r="G3">
        <v>25</v>
      </c>
      <c r="H3">
        <v>26</v>
      </c>
      <c r="I3">
        <v>27</v>
      </c>
      <c r="J3">
        <v>28</v>
      </c>
      <c r="K3">
        <v>29</v>
      </c>
      <c r="L3">
        <v>30</v>
      </c>
      <c r="M3">
        <v>31</v>
      </c>
      <c r="N3">
        <v>32</v>
      </c>
      <c r="O3">
        <v>33</v>
      </c>
      <c r="P3">
        <v>34</v>
      </c>
      <c r="Q3">
        <v>35</v>
      </c>
      <c r="R3">
        <v>36</v>
      </c>
      <c r="S3">
        <v>37</v>
      </c>
      <c r="T3">
        <v>38</v>
      </c>
      <c r="U3">
        <v>39</v>
      </c>
      <c r="V3">
        <v>40</v>
      </c>
      <c r="W3">
        <v>41</v>
      </c>
      <c r="X3">
        <v>42</v>
      </c>
      <c r="Y3">
        <v>43</v>
      </c>
      <c r="Z3">
        <v>44</v>
      </c>
      <c r="AA3">
        <v>45</v>
      </c>
      <c r="AB3">
        <v>46</v>
      </c>
      <c r="AC3">
        <v>47</v>
      </c>
      <c r="AD3">
        <v>48</v>
      </c>
      <c r="AE3">
        <v>49</v>
      </c>
      <c r="AF3">
        <v>50</v>
      </c>
      <c r="AG3">
        <v>51</v>
      </c>
      <c r="AH3">
        <v>52</v>
      </c>
      <c r="AI3">
        <v>53</v>
      </c>
      <c r="AJ3">
        <v>54</v>
      </c>
      <c r="AK3">
        <v>55</v>
      </c>
      <c r="AL3">
        <v>56</v>
      </c>
      <c r="AM3">
        <v>57</v>
      </c>
      <c r="AN3">
        <v>58</v>
      </c>
      <c r="AO3">
        <v>59</v>
      </c>
      <c r="AP3">
        <v>60</v>
      </c>
      <c r="AQ3">
        <v>61</v>
      </c>
      <c r="AR3">
        <v>62</v>
      </c>
      <c r="AS3">
        <v>63</v>
      </c>
      <c r="AT3">
        <v>64</v>
      </c>
      <c r="AU3">
        <v>65</v>
      </c>
      <c r="AV3">
        <v>66</v>
      </c>
      <c r="AW3">
        <v>67</v>
      </c>
      <c r="AX3">
        <v>68</v>
      </c>
      <c r="AY3">
        <v>69</v>
      </c>
      <c r="AZ3">
        <v>70</v>
      </c>
      <c r="BA3">
        <v>72</v>
      </c>
      <c r="BB3">
        <v>81</v>
      </c>
      <c r="BC3" t="s">
        <v>10</v>
      </c>
    </row>
    <row r="4" spans="2:55" x14ac:dyDescent="0.3">
      <c r="B4" s="2">
        <v>0</v>
      </c>
      <c r="C4" s="3">
        <v>58</v>
      </c>
      <c r="D4" s="3">
        <v>61</v>
      </c>
      <c r="E4" s="3">
        <v>31</v>
      </c>
      <c r="F4" s="3">
        <v>38</v>
      </c>
      <c r="G4" s="3">
        <v>34</v>
      </c>
      <c r="H4" s="3">
        <v>25</v>
      </c>
      <c r="I4" s="3">
        <v>24</v>
      </c>
      <c r="J4" s="3">
        <v>25</v>
      </c>
      <c r="K4" s="3">
        <v>16</v>
      </c>
      <c r="L4" s="3">
        <v>15</v>
      </c>
      <c r="M4" s="3">
        <v>11</v>
      </c>
      <c r="N4" s="3">
        <v>7</v>
      </c>
      <c r="O4" s="3">
        <v>7</v>
      </c>
      <c r="P4" s="3">
        <v>10</v>
      </c>
      <c r="Q4" s="3">
        <v>5</v>
      </c>
      <c r="R4" s="3">
        <v>6</v>
      </c>
      <c r="S4" s="3">
        <v>13</v>
      </c>
      <c r="T4" s="3">
        <v>6</v>
      </c>
      <c r="U4" s="3">
        <v>9</v>
      </c>
      <c r="V4" s="3">
        <v>7</v>
      </c>
      <c r="W4" s="3">
        <v>9</v>
      </c>
      <c r="X4" s="3">
        <v>11</v>
      </c>
      <c r="Y4" s="3">
        <v>2</v>
      </c>
      <c r="Z4" s="3">
        <v>3</v>
      </c>
      <c r="AA4" s="3">
        <v>7</v>
      </c>
      <c r="AB4" s="3">
        <v>6</v>
      </c>
      <c r="AC4" s="3">
        <v>2</v>
      </c>
      <c r="AD4" s="3">
        <v>4</v>
      </c>
      <c r="AE4" s="3">
        <v>2</v>
      </c>
      <c r="AF4" s="3">
        <v>3</v>
      </c>
      <c r="AG4" s="3">
        <v>3</v>
      </c>
      <c r="AH4" s="3">
        <v>1</v>
      </c>
      <c r="AI4" s="3">
        <v>1</v>
      </c>
      <c r="AJ4" s="3">
        <v>2</v>
      </c>
      <c r="AK4" s="3">
        <v>3</v>
      </c>
      <c r="AL4" s="3">
        <v>1</v>
      </c>
      <c r="AM4" s="3">
        <v>4</v>
      </c>
      <c r="AN4" s="3">
        <v>4</v>
      </c>
      <c r="AO4" s="3">
        <v>1</v>
      </c>
      <c r="AP4" s="3">
        <v>3</v>
      </c>
      <c r="AQ4" s="3">
        <v>1</v>
      </c>
      <c r="AR4" s="3">
        <v>2</v>
      </c>
      <c r="AS4" s="3">
        <v>4</v>
      </c>
      <c r="AT4" s="3">
        <v>1</v>
      </c>
      <c r="AU4" s="3">
        <v>3</v>
      </c>
      <c r="AV4" s="3">
        <v>2</v>
      </c>
      <c r="AW4" s="3">
        <v>2</v>
      </c>
      <c r="AX4" s="3">
        <v>1</v>
      </c>
      <c r="AY4" s="3">
        <v>2</v>
      </c>
      <c r="AZ4" s="3"/>
      <c r="BA4" s="3">
        <v>1</v>
      </c>
      <c r="BB4" s="3">
        <v>1</v>
      </c>
      <c r="BC4" s="3">
        <v>500</v>
      </c>
    </row>
    <row r="5" spans="2:55" x14ac:dyDescent="0.3">
      <c r="B5" s="2">
        <v>1</v>
      </c>
      <c r="C5" s="3">
        <v>5</v>
      </c>
      <c r="D5" s="3">
        <v>11</v>
      </c>
      <c r="E5" s="3">
        <v>7</v>
      </c>
      <c r="F5" s="3">
        <v>8</v>
      </c>
      <c r="G5" s="3">
        <v>14</v>
      </c>
      <c r="H5" s="3">
        <v>8</v>
      </c>
      <c r="I5" s="3">
        <v>8</v>
      </c>
      <c r="J5" s="3">
        <v>10</v>
      </c>
      <c r="K5" s="3">
        <v>13</v>
      </c>
      <c r="L5" s="3">
        <v>6</v>
      </c>
      <c r="M5" s="3">
        <v>13</v>
      </c>
      <c r="N5" s="3">
        <v>9</v>
      </c>
      <c r="O5" s="3">
        <v>10</v>
      </c>
      <c r="P5" s="3">
        <v>4</v>
      </c>
      <c r="Q5" s="3">
        <v>5</v>
      </c>
      <c r="R5" s="3">
        <v>10</v>
      </c>
      <c r="S5" s="3">
        <v>6</v>
      </c>
      <c r="T5" s="3">
        <v>10</v>
      </c>
      <c r="U5" s="3">
        <v>3</v>
      </c>
      <c r="V5" s="3">
        <v>6</v>
      </c>
      <c r="W5" s="3">
        <v>13</v>
      </c>
      <c r="X5" s="3">
        <v>7</v>
      </c>
      <c r="Y5" s="3">
        <v>11</v>
      </c>
      <c r="Z5" s="3">
        <v>5</v>
      </c>
      <c r="AA5" s="3">
        <v>8</v>
      </c>
      <c r="AB5" s="3">
        <v>7</v>
      </c>
      <c r="AC5" s="3">
        <v>4</v>
      </c>
      <c r="AD5" s="3">
        <v>1</v>
      </c>
      <c r="AE5" s="3">
        <v>3</v>
      </c>
      <c r="AF5" s="3">
        <v>5</v>
      </c>
      <c r="AG5" s="3">
        <v>5</v>
      </c>
      <c r="AH5" s="3">
        <v>7</v>
      </c>
      <c r="AI5" s="3">
        <v>4</v>
      </c>
      <c r="AJ5" s="3">
        <v>4</v>
      </c>
      <c r="AK5" s="3">
        <v>1</v>
      </c>
      <c r="AL5" s="3">
        <v>2</v>
      </c>
      <c r="AM5" s="3">
        <v>1</v>
      </c>
      <c r="AN5" s="3">
        <v>3</v>
      </c>
      <c r="AO5" s="3">
        <v>2</v>
      </c>
      <c r="AP5" s="3">
        <v>2</v>
      </c>
      <c r="AQ5" s="3">
        <v>1</v>
      </c>
      <c r="AR5" s="3">
        <v>2</v>
      </c>
      <c r="AS5" s="3"/>
      <c r="AT5" s="3"/>
      <c r="AU5" s="3"/>
      <c r="AV5" s="3">
        <v>2</v>
      </c>
      <c r="AW5" s="3">
        <v>1</v>
      </c>
      <c r="AX5" s="3"/>
      <c r="AY5" s="3"/>
      <c r="AZ5" s="3">
        <v>1</v>
      </c>
      <c r="BA5" s="3"/>
      <c r="BB5" s="3"/>
      <c r="BC5" s="3">
        <v>268</v>
      </c>
    </row>
    <row r="6" spans="2:55" x14ac:dyDescent="0.3">
      <c r="B6" s="2" t="s">
        <v>10</v>
      </c>
      <c r="C6" s="3">
        <v>63</v>
      </c>
      <c r="D6" s="3">
        <v>72</v>
      </c>
      <c r="E6" s="3">
        <v>38</v>
      </c>
      <c r="F6" s="3">
        <v>46</v>
      </c>
      <c r="G6" s="3">
        <v>48</v>
      </c>
      <c r="H6" s="3">
        <v>33</v>
      </c>
      <c r="I6" s="3">
        <v>32</v>
      </c>
      <c r="J6" s="3">
        <v>35</v>
      </c>
      <c r="K6" s="3">
        <v>29</v>
      </c>
      <c r="L6" s="3">
        <v>21</v>
      </c>
      <c r="M6" s="3">
        <v>24</v>
      </c>
      <c r="N6" s="3">
        <v>16</v>
      </c>
      <c r="O6" s="3">
        <v>17</v>
      </c>
      <c r="P6" s="3">
        <v>14</v>
      </c>
      <c r="Q6" s="3">
        <v>10</v>
      </c>
      <c r="R6" s="3">
        <v>16</v>
      </c>
      <c r="S6" s="3">
        <v>19</v>
      </c>
      <c r="T6" s="3">
        <v>16</v>
      </c>
      <c r="U6" s="3">
        <v>12</v>
      </c>
      <c r="V6" s="3">
        <v>13</v>
      </c>
      <c r="W6" s="3">
        <v>22</v>
      </c>
      <c r="X6" s="3">
        <v>18</v>
      </c>
      <c r="Y6" s="3">
        <v>13</v>
      </c>
      <c r="Z6" s="3">
        <v>8</v>
      </c>
      <c r="AA6" s="3">
        <v>15</v>
      </c>
      <c r="AB6" s="3">
        <v>13</v>
      </c>
      <c r="AC6" s="3">
        <v>6</v>
      </c>
      <c r="AD6" s="3">
        <v>5</v>
      </c>
      <c r="AE6" s="3">
        <v>5</v>
      </c>
      <c r="AF6" s="3">
        <v>8</v>
      </c>
      <c r="AG6" s="3">
        <v>8</v>
      </c>
      <c r="AH6" s="3">
        <v>8</v>
      </c>
      <c r="AI6" s="3">
        <v>5</v>
      </c>
      <c r="AJ6" s="3">
        <v>6</v>
      </c>
      <c r="AK6" s="3">
        <v>4</v>
      </c>
      <c r="AL6" s="3">
        <v>3</v>
      </c>
      <c r="AM6" s="3">
        <v>5</v>
      </c>
      <c r="AN6" s="3">
        <v>7</v>
      </c>
      <c r="AO6" s="3">
        <v>3</v>
      </c>
      <c r="AP6" s="3">
        <v>5</v>
      </c>
      <c r="AQ6" s="3">
        <v>2</v>
      </c>
      <c r="AR6" s="3">
        <v>4</v>
      </c>
      <c r="AS6" s="3">
        <v>4</v>
      </c>
      <c r="AT6" s="3">
        <v>1</v>
      </c>
      <c r="AU6" s="3">
        <v>3</v>
      </c>
      <c r="AV6" s="3">
        <v>4</v>
      </c>
      <c r="AW6" s="3">
        <v>3</v>
      </c>
      <c r="AX6" s="3">
        <v>1</v>
      </c>
      <c r="AY6" s="3">
        <v>2</v>
      </c>
      <c r="AZ6" s="3">
        <v>1</v>
      </c>
      <c r="BA6" s="3">
        <v>1</v>
      </c>
      <c r="BB6" s="3">
        <v>1</v>
      </c>
      <c r="BC6" s="3">
        <v>768</v>
      </c>
    </row>
    <row r="8" spans="2:55" x14ac:dyDescent="0.3">
      <c r="C8">
        <f>GETPIVOTDATA("Outcome",$B$2,"Age",21)*GETPIVOTDATA("Outcome",$B$2,"Outcome",0)/GETPIVOTDATA("Outcome",$B$2)</f>
        <v>41.015625</v>
      </c>
      <c r="D8">
        <f>GETPIVOTDATA("Outcome",$B$2,"Age",22)*GETPIVOTDATA("Outcome",$B$2,"Outcome",0)/GETPIVOTDATA("Outcome",$B$2)</f>
        <v>46.875</v>
      </c>
      <c r="E8">
        <f t="shared" ref="E8" si="0">GETPIVOTDATA("Outcome",$B$2,"Age",21)*GETPIVOTDATA("Outcome",$B$2,"Outcome",0)/GETPIVOTDATA("Outcome",$B$2)</f>
        <v>41.015625</v>
      </c>
      <c r="F8">
        <f t="shared" ref="F8" si="1">GETPIVOTDATA("Outcome",$B$2,"Age",22)*GETPIVOTDATA("Outcome",$B$2,"Outcome",0)/GETPIVOTDATA("Outcome",$B$2)</f>
        <v>46.875</v>
      </c>
      <c r="G8">
        <f t="shared" ref="G8" si="2">GETPIVOTDATA("Outcome",$B$2,"Age",21)*GETPIVOTDATA("Outcome",$B$2,"Outcome",0)/GETPIVOTDATA("Outcome",$B$2)</f>
        <v>41.015625</v>
      </c>
      <c r="H8">
        <f t="shared" ref="H8" si="3">GETPIVOTDATA("Outcome",$B$2,"Age",22)*GETPIVOTDATA("Outcome",$B$2,"Outcome",0)/GETPIVOTDATA("Outcome",$B$2)</f>
        <v>46.875</v>
      </c>
      <c r="I8">
        <f t="shared" ref="I8" si="4">GETPIVOTDATA("Outcome",$B$2,"Age",21)*GETPIVOTDATA("Outcome",$B$2,"Outcome",0)/GETPIVOTDATA("Outcome",$B$2)</f>
        <v>41.015625</v>
      </c>
      <c r="J8">
        <f t="shared" ref="J8" si="5">GETPIVOTDATA("Outcome",$B$2,"Age",22)*GETPIVOTDATA("Outcome",$B$2,"Outcome",0)/GETPIVOTDATA("Outcome",$B$2)</f>
        <v>46.875</v>
      </c>
      <c r="K8">
        <f t="shared" ref="K8" si="6">GETPIVOTDATA("Outcome",$B$2,"Age",21)*GETPIVOTDATA("Outcome",$B$2,"Outcome",0)/GETPIVOTDATA("Outcome",$B$2)</f>
        <v>41.015625</v>
      </c>
      <c r="L8">
        <f t="shared" ref="L8" si="7">GETPIVOTDATA("Outcome",$B$2,"Age",22)*GETPIVOTDATA("Outcome",$B$2,"Outcome",0)/GETPIVOTDATA("Outcome",$B$2)</f>
        <v>46.875</v>
      </c>
      <c r="M8">
        <f t="shared" ref="M8" si="8">GETPIVOTDATA("Outcome",$B$2,"Age",21)*GETPIVOTDATA("Outcome",$B$2,"Outcome",0)/GETPIVOTDATA("Outcome",$B$2)</f>
        <v>41.015625</v>
      </c>
      <c r="N8">
        <f t="shared" ref="N8" si="9">GETPIVOTDATA("Outcome",$B$2,"Age",22)*GETPIVOTDATA("Outcome",$B$2,"Outcome",0)/GETPIVOTDATA("Outcome",$B$2)</f>
        <v>46.875</v>
      </c>
      <c r="O8">
        <f t="shared" ref="O8" si="10">GETPIVOTDATA("Outcome",$B$2,"Age",21)*GETPIVOTDATA("Outcome",$B$2,"Outcome",0)/GETPIVOTDATA("Outcome",$B$2)</f>
        <v>41.015625</v>
      </c>
      <c r="P8">
        <f t="shared" ref="P8" si="11">GETPIVOTDATA("Outcome",$B$2,"Age",22)*GETPIVOTDATA("Outcome",$B$2,"Outcome",0)/GETPIVOTDATA("Outcome",$B$2)</f>
        <v>46.875</v>
      </c>
      <c r="Q8">
        <f t="shared" ref="Q8" si="12">GETPIVOTDATA("Outcome",$B$2,"Age",21)*GETPIVOTDATA("Outcome",$B$2,"Outcome",0)/GETPIVOTDATA("Outcome",$B$2)</f>
        <v>41.015625</v>
      </c>
      <c r="R8">
        <f t="shared" ref="R8" si="13">GETPIVOTDATA("Outcome",$B$2,"Age",22)*GETPIVOTDATA("Outcome",$B$2,"Outcome",0)/GETPIVOTDATA("Outcome",$B$2)</f>
        <v>46.875</v>
      </c>
      <c r="S8">
        <f t="shared" ref="S8" si="14">GETPIVOTDATA("Outcome",$B$2,"Age",21)*GETPIVOTDATA("Outcome",$B$2,"Outcome",0)/GETPIVOTDATA("Outcome",$B$2)</f>
        <v>41.015625</v>
      </c>
      <c r="T8">
        <f t="shared" ref="T8" si="15">GETPIVOTDATA("Outcome",$B$2,"Age",22)*GETPIVOTDATA("Outcome",$B$2,"Outcome",0)/GETPIVOTDATA("Outcome",$B$2)</f>
        <v>46.875</v>
      </c>
      <c r="U8">
        <f t="shared" ref="U8" si="16">GETPIVOTDATA("Outcome",$B$2,"Age",21)*GETPIVOTDATA("Outcome",$B$2,"Outcome",0)/GETPIVOTDATA("Outcome",$B$2)</f>
        <v>41.015625</v>
      </c>
      <c r="V8">
        <f t="shared" ref="V8" si="17">GETPIVOTDATA("Outcome",$B$2,"Age",22)*GETPIVOTDATA("Outcome",$B$2,"Outcome",0)/GETPIVOTDATA("Outcome",$B$2)</f>
        <v>46.875</v>
      </c>
      <c r="W8">
        <f t="shared" ref="W8" si="18">GETPIVOTDATA("Outcome",$B$2,"Age",21)*GETPIVOTDATA("Outcome",$B$2,"Outcome",0)/GETPIVOTDATA("Outcome",$B$2)</f>
        <v>41.015625</v>
      </c>
      <c r="X8">
        <f t="shared" ref="X8" si="19">GETPIVOTDATA("Outcome",$B$2,"Age",22)*GETPIVOTDATA("Outcome",$B$2,"Outcome",0)/GETPIVOTDATA("Outcome",$B$2)</f>
        <v>46.875</v>
      </c>
      <c r="Y8">
        <f t="shared" ref="Y8" si="20">GETPIVOTDATA("Outcome",$B$2,"Age",21)*GETPIVOTDATA("Outcome",$B$2,"Outcome",0)/GETPIVOTDATA("Outcome",$B$2)</f>
        <v>41.015625</v>
      </c>
      <c r="Z8">
        <f t="shared" ref="Z8" si="21">GETPIVOTDATA("Outcome",$B$2,"Age",22)*GETPIVOTDATA("Outcome",$B$2,"Outcome",0)/GETPIVOTDATA("Outcome",$B$2)</f>
        <v>46.875</v>
      </c>
      <c r="AA8">
        <f t="shared" ref="AA8" si="22">GETPIVOTDATA("Outcome",$B$2,"Age",21)*GETPIVOTDATA("Outcome",$B$2,"Outcome",0)/GETPIVOTDATA("Outcome",$B$2)</f>
        <v>41.015625</v>
      </c>
      <c r="AB8">
        <f t="shared" ref="AB8" si="23">GETPIVOTDATA("Outcome",$B$2,"Age",22)*GETPIVOTDATA("Outcome",$B$2,"Outcome",0)/GETPIVOTDATA("Outcome",$B$2)</f>
        <v>46.875</v>
      </c>
      <c r="AC8">
        <f t="shared" ref="AC8" si="24">GETPIVOTDATA("Outcome",$B$2,"Age",21)*GETPIVOTDATA("Outcome",$B$2,"Outcome",0)/GETPIVOTDATA("Outcome",$B$2)</f>
        <v>41.015625</v>
      </c>
      <c r="AD8">
        <f t="shared" ref="AD8" si="25">GETPIVOTDATA("Outcome",$B$2,"Age",22)*GETPIVOTDATA("Outcome",$B$2,"Outcome",0)/GETPIVOTDATA("Outcome",$B$2)</f>
        <v>46.875</v>
      </c>
      <c r="AE8">
        <f t="shared" ref="AE8" si="26">GETPIVOTDATA("Outcome",$B$2,"Age",21)*GETPIVOTDATA("Outcome",$B$2,"Outcome",0)/GETPIVOTDATA("Outcome",$B$2)</f>
        <v>41.015625</v>
      </c>
      <c r="AF8">
        <f t="shared" ref="AF8" si="27">GETPIVOTDATA("Outcome",$B$2,"Age",22)*GETPIVOTDATA("Outcome",$B$2,"Outcome",0)/GETPIVOTDATA("Outcome",$B$2)</f>
        <v>46.875</v>
      </c>
      <c r="AG8">
        <f t="shared" ref="AG8" si="28">GETPIVOTDATA("Outcome",$B$2,"Age",21)*GETPIVOTDATA("Outcome",$B$2,"Outcome",0)/GETPIVOTDATA("Outcome",$B$2)</f>
        <v>41.015625</v>
      </c>
      <c r="AH8">
        <f t="shared" ref="AH8" si="29">GETPIVOTDATA("Outcome",$B$2,"Age",22)*GETPIVOTDATA("Outcome",$B$2,"Outcome",0)/GETPIVOTDATA("Outcome",$B$2)</f>
        <v>46.875</v>
      </c>
      <c r="AI8">
        <f t="shared" ref="AI8" si="30">GETPIVOTDATA("Outcome",$B$2,"Age",21)*GETPIVOTDATA("Outcome",$B$2,"Outcome",0)/GETPIVOTDATA("Outcome",$B$2)</f>
        <v>41.015625</v>
      </c>
      <c r="AJ8">
        <f t="shared" ref="AJ8" si="31">GETPIVOTDATA("Outcome",$B$2,"Age",22)*GETPIVOTDATA("Outcome",$B$2,"Outcome",0)/GETPIVOTDATA("Outcome",$B$2)</f>
        <v>46.875</v>
      </c>
      <c r="AK8">
        <f t="shared" ref="AK8" si="32">GETPIVOTDATA("Outcome",$B$2,"Age",21)*GETPIVOTDATA("Outcome",$B$2,"Outcome",0)/GETPIVOTDATA("Outcome",$B$2)</f>
        <v>41.015625</v>
      </c>
      <c r="AL8">
        <f t="shared" ref="AL8" si="33">GETPIVOTDATA("Outcome",$B$2,"Age",22)*GETPIVOTDATA("Outcome",$B$2,"Outcome",0)/GETPIVOTDATA("Outcome",$B$2)</f>
        <v>46.875</v>
      </c>
      <c r="AM8">
        <f t="shared" ref="AM8" si="34">GETPIVOTDATA("Outcome",$B$2,"Age",21)*GETPIVOTDATA("Outcome",$B$2,"Outcome",0)/GETPIVOTDATA("Outcome",$B$2)</f>
        <v>41.015625</v>
      </c>
      <c r="AN8">
        <f t="shared" ref="AN8" si="35">GETPIVOTDATA("Outcome",$B$2,"Age",22)*GETPIVOTDATA("Outcome",$B$2,"Outcome",0)/GETPIVOTDATA("Outcome",$B$2)</f>
        <v>46.875</v>
      </c>
      <c r="AO8">
        <f t="shared" ref="AO8" si="36">GETPIVOTDATA("Outcome",$B$2,"Age",21)*GETPIVOTDATA("Outcome",$B$2,"Outcome",0)/GETPIVOTDATA("Outcome",$B$2)</f>
        <v>41.015625</v>
      </c>
      <c r="AP8">
        <f t="shared" ref="AP8" si="37">GETPIVOTDATA("Outcome",$B$2,"Age",22)*GETPIVOTDATA("Outcome",$B$2,"Outcome",0)/GETPIVOTDATA("Outcome",$B$2)</f>
        <v>46.875</v>
      </c>
      <c r="AQ8">
        <f t="shared" ref="AQ8" si="38">GETPIVOTDATA("Outcome",$B$2,"Age",21)*GETPIVOTDATA("Outcome",$B$2,"Outcome",0)/GETPIVOTDATA("Outcome",$B$2)</f>
        <v>41.015625</v>
      </c>
      <c r="AR8">
        <f t="shared" ref="AR8" si="39">GETPIVOTDATA("Outcome",$B$2,"Age",22)*GETPIVOTDATA("Outcome",$B$2,"Outcome",0)/GETPIVOTDATA("Outcome",$B$2)</f>
        <v>46.875</v>
      </c>
      <c r="AS8">
        <f t="shared" ref="AS8" si="40">GETPIVOTDATA("Outcome",$B$2,"Age",21)*GETPIVOTDATA("Outcome",$B$2,"Outcome",0)/GETPIVOTDATA("Outcome",$B$2)</f>
        <v>41.015625</v>
      </c>
      <c r="AT8">
        <f t="shared" ref="AT8" si="41">GETPIVOTDATA("Outcome",$B$2,"Age",22)*GETPIVOTDATA("Outcome",$B$2,"Outcome",0)/GETPIVOTDATA("Outcome",$B$2)</f>
        <v>46.875</v>
      </c>
      <c r="AU8">
        <f t="shared" ref="AU8" si="42">GETPIVOTDATA("Outcome",$B$2,"Age",21)*GETPIVOTDATA("Outcome",$B$2,"Outcome",0)/GETPIVOTDATA("Outcome",$B$2)</f>
        <v>41.015625</v>
      </c>
      <c r="AV8">
        <f t="shared" ref="AV8" si="43">GETPIVOTDATA("Outcome",$B$2,"Age",22)*GETPIVOTDATA("Outcome",$B$2,"Outcome",0)/GETPIVOTDATA("Outcome",$B$2)</f>
        <v>46.875</v>
      </c>
      <c r="AW8">
        <f t="shared" ref="AW8" si="44">GETPIVOTDATA("Outcome",$B$2,"Age",21)*GETPIVOTDATA("Outcome",$B$2,"Outcome",0)/GETPIVOTDATA("Outcome",$B$2)</f>
        <v>41.015625</v>
      </c>
      <c r="AX8">
        <f t="shared" ref="AX8" si="45">GETPIVOTDATA("Outcome",$B$2,"Age",22)*GETPIVOTDATA("Outcome",$B$2,"Outcome",0)/GETPIVOTDATA("Outcome",$B$2)</f>
        <v>46.875</v>
      </c>
      <c r="AY8">
        <f t="shared" ref="AY8" si="46">GETPIVOTDATA("Outcome",$B$2,"Age",21)*GETPIVOTDATA("Outcome",$B$2,"Outcome",0)/GETPIVOTDATA("Outcome",$B$2)</f>
        <v>41.015625</v>
      </c>
      <c r="AZ8">
        <f t="shared" ref="AZ8" si="47">GETPIVOTDATA("Outcome",$B$2,"Age",22)*GETPIVOTDATA("Outcome",$B$2,"Outcome",0)/GETPIVOTDATA("Outcome",$B$2)</f>
        <v>46.875</v>
      </c>
      <c r="BA8">
        <f t="shared" ref="BA8" si="48">GETPIVOTDATA("Outcome",$B$2,"Age",21)*GETPIVOTDATA("Outcome",$B$2,"Outcome",0)/GETPIVOTDATA("Outcome",$B$2)</f>
        <v>41.015625</v>
      </c>
      <c r="BB8">
        <f t="shared" ref="BB8" si="49">GETPIVOTDATA("Outcome",$B$2,"Age",22)*GETPIVOTDATA("Outcome",$B$2,"Outcome",0)/GETPIVOTDATA("Outcome",$B$2)</f>
        <v>46.875</v>
      </c>
    </row>
    <row r="9" spans="2:55" x14ac:dyDescent="0.3">
      <c r="C9">
        <f>GETPIVOTDATA("Outcome",$B$2,"Age",21)*GETPIVOTDATA("Outcome",$B$2,"Outcome",1)/GETPIVOTDATA("Outcome",$B$2)</f>
        <v>21.984375</v>
      </c>
      <c r="D9">
        <f>GETPIVOTDATA("Outcome",$B$2,"Age",22)*GETPIVOTDATA("Outcome",$B$2,"Outcome",1)/GETPIVOTDATA("Outcome",$B$2)</f>
        <v>25.125</v>
      </c>
      <c r="E9">
        <f t="shared" ref="E9" si="50">GETPIVOTDATA("Outcome",$B$2,"Age",21)*GETPIVOTDATA("Outcome",$B$2,"Outcome",1)/GETPIVOTDATA("Outcome",$B$2)</f>
        <v>21.984375</v>
      </c>
      <c r="F9">
        <f t="shared" ref="F9" si="51">GETPIVOTDATA("Outcome",$B$2,"Age",22)*GETPIVOTDATA("Outcome",$B$2,"Outcome",1)/GETPIVOTDATA("Outcome",$B$2)</f>
        <v>25.125</v>
      </c>
      <c r="G9">
        <f t="shared" ref="G9" si="52">GETPIVOTDATA("Outcome",$B$2,"Age",21)*GETPIVOTDATA("Outcome",$B$2,"Outcome",1)/GETPIVOTDATA("Outcome",$B$2)</f>
        <v>21.984375</v>
      </c>
      <c r="H9">
        <f t="shared" ref="H9" si="53">GETPIVOTDATA("Outcome",$B$2,"Age",22)*GETPIVOTDATA("Outcome",$B$2,"Outcome",1)/GETPIVOTDATA("Outcome",$B$2)</f>
        <v>25.125</v>
      </c>
      <c r="I9">
        <f t="shared" ref="I9" si="54">GETPIVOTDATA("Outcome",$B$2,"Age",21)*GETPIVOTDATA("Outcome",$B$2,"Outcome",1)/GETPIVOTDATA("Outcome",$B$2)</f>
        <v>21.984375</v>
      </c>
      <c r="J9">
        <f t="shared" ref="J9" si="55">GETPIVOTDATA("Outcome",$B$2,"Age",22)*GETPIVOTDATA("Outcome",$B$2,"Outcome",1)/GETPIVOTDATA("Outcome",$B$2)</f>
        <v>25.125</v>
      </c>
      <c r="K9">
        <f t="shared" ref="K9" si="56">GETPIVOTDATA("Outcome",$B$2,"Age",21)*GETPIVOTDATA("Outcome",$B$2,"Outcome",1)/GETPIVOTDATA("Outcome",$B$2)</f>
        <v>21.984375</v>
      </c>
      <c r="L9">
        <f t="shared" ref="L9" si="57">GETPIVOTDATA("Outcome",$B$2,"Age",22)*GETPIVOTDATA("Outcome",$B$2,"Outcome",1)/GETPIVOTDATA("Outcome",$B$2)</f>
        <v>25.125</v>
      </c>
      <c r="M9">
        <f t="shared" ref="M9" si="58">GETPIVOTDATA("Outcome",$B$2,"Age",21)*GETPIVOTDATA("Outcome",$B$2,"Outcome",1)/GETPIVOTDATA("Outcome",$B$2)</f>
        <v>21.984375</v>
      </c>
      <c r="N9">
        <f t="shared" ref="N9" si="59">GETPIVOTDATA("Outcome",$B$2,"Age",22)*GETPIVOTDATA("Outcome",$B$2,"Outcome",1)/GETPIVOTDATA("Outcome",$B$2)</f>
        <v>25.125</v>
      </c>
      <c r="O9">
        <f t="shared" ref="O9" si="60">GETPIVOTDATA("Outcome",$B$2,"Age",21)*GETPIVOTDATA("Outcome",$B$2,"Outcome",1)/GETPIVOTDATA("Outcome",$B$2)</f>
        <v>21.984375</v>
      </c>
      <c r="P9">
        <f t="shared" ref="P9" si="61">GETPIVOTDATA("Outcome",$B$2,"Age",22)*GETPIVOTDATA("Outcome",$B$2,"Outcome",1)/GETPIVOTDATA("Outcome",$B$2)</f>
        <v>25.125</v>
      </c>
      <c r="Q9">
        <f t="shared" ref="Q9" si="62">GETPIVOTDATA("Outcome",$B$2,"Age",21)*GETPIVOTDATA("Outcome",$B$2,"Outcome",1)/GETPIVOTDATA("Outcome",$B$2)</f>
        <v>21.984375</v>
      </c>
      <c r="R9">
        <f t="shared" ref="R9" si="63">GETPIVOTDATA("Outcome",$B$2,"Age",22)*GETPIVOTDATA("Outcome",$B$2,"Outcome",1)/GETPIVOTDATA("Outcome",$B$2)</f>
        <v>25.125</v>
      </c>
      <c r="S9">
        <f t="shared" ref="S9" si="64">GETPIVOTDATA("Outcome",$B$2,"Age",21)*GETPIVOTDATA("Outcome",$B$2,"Outcome",1)/GETPIVOTDATA("Outcome",$B$2)</f>
        <v>21.984375</v>
      </c>
      <c r="T9">
        <f t="shared" ref="T9" si="65">GETPIVOTDATA("Outcome",$B$2,"Age",22)*GETPIVOTDATA("Outcome",$B$2,"Outcome",1)/GETPIVOTDATA("Outcome",$B$2)</f>
        <v>25.125</v>
      </c>
      <c r="U9">
        <f t="shared" ref="U9" si="66">GETPIVOTDATA("Outcome",$B$2,"Age",21)*GETPIVOTDATA("Outcome",$B$2,"Outcome",1)/GETPIVOTDATA("Outcome",$B$2)</f>
        <v>21.984375</v>
      </c>
      <c r="V9">
        <f t="shared" ref="V9" si="67">GETPIVOTDATA("Outcome",$B$2,"Age",22)*GETPIVOTDATA("Outcome",$B$2,"Outcome",1)/GETPIVOTDATA("Outcome",$B$2)</f>
        <v>25.125</v>
      </c>
      <c r="W9">
        <f t="shared" ref="W9" si="68">GETPIVOTDATA("Outcome",$B$2,"Age",21)*GETPIVOTDATA("Outcome",$B$2,"Outcome",1)/GETPIVOTDATA("Outcome",$B$2)</f>
        <v>21.984375</v>
      </c>
      <c r="X9">
        <f t="shared" ref="X9" si="69">GETPIVOTDATA("Outcome",$B$2,"Age",22)*GETPIVOTDATA("Outcome",$B$2,"Outcome",1)/GETPIVOTDATA("Outcome",$B$2)</f>
        <v>25.125</v>
      </c>
      <c r="Y9">
        <f t="shared" ref="Y9" si="70">GETPIVOTDATA("Outcome",$B$2,"Age",21)*GETPIVOTDATA("Outcome",$B$2,"Outcome",1)/GETPIVOTDATA("Outcome",$B$2)</f>
        <v>21.984375</v>
      </c>
      <c r="Z9">
        <f t="shared" ref="Z9" si="71">GETPIVOTDATA("Outcome",$B$2,"Age",22)*GETPIVOTDATA("Outcome",$B$2,"Outcome",1)/GETPIVOTDATA("Outcome",$B$2)</f>
        <v>25.125</v>
      </c>
      <c r="AA9">
        <f t="shared" ref="AA9" si="72">GETPIVOTDATA("Outcome",$B$2,"Age",21)*GETPIVOTDATA("Outcome",$B$2,"Outcome",1)/GETPIVOTDATA("Outcome",$B$2)</f>
        <v>21.984375</v>
      </c>
      <c r="AB9">
        <f t="shared" ref="AB9" si="73">GETPIVOTDATA("Outcome",$B$2,"Age",22)*GETPIVOTDATA("Outcome",$B$2,"Outcome",1)/GETPIVOTDATA("Outcome",$B$2)</f>
        <v>25.125</v>
      </c>
      <c r="AC9">
        <f t="shared" ref="AC9" si="74">GETPIVOTDATA("Outcome",$B$2,"Age",21)*GETPIVOTDATA("Outcome",$B$2,"Outcome",1)/GETPIVOTDATA("Outcome",$B$2)</f>
        <v>21.984375</v>
      </c>
      <c r="AD9">
        <f t="shared" ref="AD9" si="75">GETPIVOTDATA("Outcome",$B$2,"Age",22)*GETPIVOTDATA("Outcome",$B$2,"Outcome",1)/GETPIVOTDATA("Outcome",$B$2)</f>
        <v>25.125</v>
      </c>
      <c r="AE9">
        <f t="shared" ref="AE9" si="76">GETPIVOTDATA("Outcome",$B$2,"Age",21)*GETPIVOTDATA("Outcome",$B$2,"Outcome",1)/GETPIVOTDATA("Outcome",$B$2)</f>
        <v>21.984375</v>
      </c>
      <c r="AF9">
        <f t="shared" ref="AF9" si="77">GETPIVOTDATA("Outcome",$B$2,"Age",22)*GETPIVOTDATA("Outcome",$B$2,"Outcome",1)/GETPIVOTDATA("Outcome",$B$2)</f>
        <v>25.125</v>
      </c>
      <c r="AG9">
        <f t="shared" ref="AG9" si="78">GETPIVOTDATA("Outcome",$B$2,"Age",21)*GETPIVOTDATA("Outcome",$B$2,"Outcome",1)/GETPIVOTDATA("Outcome",$B$2)</f>
        <v>21.984375</v>
      </c>
      <c r="AH9">
        <f t="shared" ref="AH9" si="79">GETPIVOTDATA("Outcome",$B$2,"Age",22)*GETPIVOTDATA("Outcome",$B$2,"Outcome",1)/GETPIVOTDATA("Outcome",$B$2)</f>
        <v>25.125</v>
      </c>
      <c r="AI9">
        <f t="shared" ref="AI9" si="80">GETPIVOTDATA("Outcome",$B$2,"Age",21)*GETPIVOTDATA("Outcome",$B$2,"Outcome",1)/GETPIVOTDATA("Outcome",$B$2)</f>
        <v>21.984375</v>
      </c>
      <c r="AJ9">
        <f t="shared" ref="AJ9" si="81">GETPIVOTDATA("Outcome",$B$2,"Age",22)*GETPIVOTDATA("Outcome",$B$2,"Outcome",1)/GETPIVOTDATA("Outcome",$B$2)</f>
        <v>25.125</v>
      </c>
      <c r="AK9">
        <f t="shared" ref="AK9" si="82">GETPIVOTDATA("Outcome",$B$2,"Age",21)*GETPIVOTDATA("Outcome",$B$2,"Outcome",1)/GETPIVOTDATA("Outcome",$B$2)</f>
        <v>21.984375</v>
      </c>
      <c r="AL9">
        <f t="shared" ref="AL9" si="83">GETPIVOTDATA("Outcome",$B$2,"Age",22)*GETPIVOTDATA("Outcome",$B$2,"Outcome",1)/GETPIVOTDATA("Outcome",$B$2)</f>
        <v>25.125</v>
      </c>
      <c r="AM9">
        <f t="shared" ref="AM9" si="84">GETPIVOTDATA("Outcome",$B$2,"Age",21)*GETPIVOTDATA("Outcome",$B$2,"Outcome",1)/GETPIVOTDATA("Outcome",$B$2)</f>
        <v>21.984375</v>
      </c>
      <c r="AN9">
        <f t="shared" ref="AN9" si="85">GETPIVOTDATA("Outcome",$B$2,"Age",22)*GETPIVOTDATA("Outcome",$B$2,"Outcome",1)/GETPIVOTDATA("Outcome",$B$2)</f>
        <v>25.125</v>
      </c>
      <c r="AO9">
        <f t="shared" ref="AO9" si="86">GETPIVOTDATA("Outcome",$B$2,"Age",21)*GETPIVOTDATA("Outcome",$B$2,"Outcome",1)/GETPIVOTDATA("Outcome",$B$2)</f>
        <v>21.984375</v>
      </c>
      <c r="AP9">
        <f t="shared" ref="AP9" si="87">GETPIVOTDATA("Outcome",$B$2,"Age",22)*GETPIVOTDATA("Outcome",$B$2,"Outcome",1)/GETPIVOTDATA("Outcome",$B$2)</f>
        <v>25.125</v>
      </c>
      <c r="AQ9">
        <f t="shared" ref="AQ9" si="88">GETPIVOTDATA("Outcome",$B$2,"Age",21)*GETPIVOTDATA("Outcome",$B$2,"Outcome",1)/GETPIVOTDATA("Outcome",$B$2)</f>
        <v>21.984375</v>
      </c>
      <c r="AR9">
        <f t="shared" ref="AR9" si="89">GETPIVOTDATA("Outcome",$B$2,"Age",22)*GETPIVOTDATA("Outcome",$B$2,"Outcome",1)/GETPIVOTDATA("Outcome",$B$2)</f>
        <v>25.125</v>
      </c>
      <c r="AS9">
        <f t="shared" ref="AS9" si="90">GETPIVOTDATA("Outcome",$B$2,"Age",21)*GETPIVOTDATA("Outcome",$B$2,"Outcome",1)/GETPIVOTDATA("Outcome",$B$2)</f>
        <v>21.984375</v>
      </c>
      <c r="AT9">
        <f t="shared" ref="AT9" si="91">GETPIVOTDATA("Outcome",$B$2,"Age",22)*GETPIVOTDATA("Outcome",$B$2,"Outcome",1)/GETPIVOTDATA("Outcome",$B$2)</f>
        <v>25.125</v>
      </c>
      <c r="AU9">
        <f t="shared" ref="AU9" si="92">GETPIVOTDATA("Outcome",$B$2,"Age",21)*GETPIVOTDATA("Outcome",$B$2,"Outcome",1)/GETPIVOTDATA("Outcome",$B$2)</f>
        <v>21.984375</v>
      </c>
      <c r="AV9">
        <f t="shared" ref="AV9" si="93">GETPIVOTDATA("Outcome",$B$2,"Age",22)*GETPIVOTDATA("Outcome",$B$2,"Outcome",1)/GETPIVOTDATA("Outcome",$B$2)</f>
        <v>25.125</v>
      </c>
      <c r="AW9">
        <f t="shared" ref="AW9" si="94">GETPIVOTDATA("Outcome",$B$2,"Age",21)*GETPIVOTDATA("Outcome",$B$2,"Outcome",1)/GETPIVOTDATA("Outcome",$B$2)</f>
        <v>21.984375</v>
      </c>
      <c r="AX9">
        <f t="shared" ref="AX9" si="95">GETPIVOTDATA("Outcome",$B$2,"Age",22)*GETPIVOTDATA("Outcome",$B$2,"Outcome",1)/GETPIVOTDATA("Outcome",$B$2)</f>
        <v>25.125</v>
      </c>
      <c r="AY9">
        <f t="shared" ref="AY9" si="96">GETPIVOTDATA("Outcome",$B$2,"Age",21)*GETPIVOTDATA("Outcome",$B$2,"Outcome",1)/GETPIVOTDATA("Outcome",$B$2)</f>
        <v>21.984375</v>
      </c>
      <c r="AZ9">
        <f t="shared" ref="AZ9" si="97">GETPIVOTDATA("Outcome",$B$2,"Age",22)*GETPIVOTDATA("Outcome",$B$2,"Outcome",1)/GETPIVOTDATA("Outcome",$B$2)</f>
        <v>25.125</v>
      </c>
      <c r="BA9">
        <f t="shared" ref="BA9" si="98">GETPIVOTDATA("Outcome",$B$2,"Age",21)*GETPIVOTDATA("Outcome",$B$2,"Outcome",1)/GETPIVOTDATA("Outcome",$B$2)</f>
        <v>21.984375</v>
      </c>
      <c r="BB9">
        <f t="shared" ref="BB9" si="99">GETPIVOTDATA("Outcome",$B$2,"Age",22)*GETPIVOTDATA("Outcome",$B$2,"Outcome",1)/GETPIVOTDATA("Outcome",$B$2)</f>
        <v>25.125</v>
      </c>
    </row>
    <row r="21" spans="1:6" x14ac:dyDescent="0.3">
      <c r="A21" s="13" t="s">
        <v>7</v>
      </c>
      <c r="B21" s="13" t="s">
        <v>8</v>
      </c>
      <c r="D21" s="13" t="s">
        <v>24</v>
      </c>
      <c r="E21" s="13" t="s">
        <v>25</v>
      </c>
      <c r="F21" s="13" t="s">
        <v>18</v>
      </c>
    </row>
    <row r="22" spans="1:6" x14ac:dyDescent="0.3">
      <c r="A22" s="10">
        <v>50</v>
      </c>
      <c r="B22" s="10">
        <v>1</v>
      </c>
      <c r="D22" s="3">
        <v>58</v>
      </c>
      <c r="E22">
        <f>GETPIVOTDATA("Outcome",$B$2,"Age",21)*GETPIVOTDATA("Outcome",$B$2,"Outcome",0)/GETPIVOTDATA("Outcome",$B$2)</f>
        <v>41.015625</v>
      </c>
      <c r="F22">
        <f>(D22-E22)^2/E22</f>
        <v>7.0331488095238095</v>
      </c>
    </row>
    <row r="23" spans="1:6" x14ac:dyDescent="0.3">
      <c r="A23" s="10">
        <v>31</v>
      </c>
      <c r="B23" s="10">
        <v>0</v>
      </c>
      <c r="D23" s="3">
        <v>61</v>
      </c>
      <c r="E23">
        <f>GETPIVOTDATA("Outcome",$B$2,"Age",22)*GETPIVOTDATA("Outcome",$B$2,"Outcome",0)/GETPIVOTDATA("Outcome",$B$2)</f>
        <v>46.875</v>
      </c>
      <c r="F23">
        <f>(D23-E23)^2/E23</f>
        <v>4.2563333333333331</v>
      </c>
    </row>
    <row r="24" spans="1:6" x14ac:dyDescent="0.3">
      <c r="A24" s="10">
        <v>32</v>
      </c>
      <c r="B24" s="10">
        <v>1</v>
      </c>
      <c r="D24" s="3">
        <v>31</v>
      </c>
      <c r="E24">
        <f>GETPIVOTDATA("Outcome",$B$2,"Age",21)*GETPIVOTDATA("Outcome",$B$2,"Outcome",0)/GETPIVOTDATA("Outcome",$B$2)</f>
        <v>41.015625</v>
      </c>
      <c r="F24">
        <f t="shared" ref="F24:F87" si="100">(D24-E24)^2/E24</f>
        <v>2.4457202380952383</v>
      </c>
    </row>
    <row r="25" spans="1:6" x14ac:dyDescent="0.3">
      <c r="A25" s="10">
        <v>21</v>
      </c>
      <c r="B25" s="10">
        <v>0</v>
      </c>
      <c r="D25" s="3">
        <v>38</v>
      </c>
      <c r="E25">
        <f>GETPIVOTDATA("Outcome",$B$2,"Age",22)*GETPIVOTDATA("Outcome",$B$2,"Outcome",0)/GETPIVOTDATA("Outcome",$B$2)</f>
        <v>46.875</v>
      </c>
      <c r="F25">
        <f t="shared" si="100"/>
        <v>1.6803333333333332</v>
      </c>
    </row>
    <row r="26" spans="1:6" x14ac:dyDescent="0.3">
      <c r="A26" s="10">
        <v>33</v>
      </c>
      <c r="B26" s="10">
        <v>1</v>
      </c>
      <c r="D26" s="3">
        <v>34</v>
      </c>
      <c r="E26">
        <f>GETPIVOTDATA("Outcome",$B$2,"Age",21)*GETPIVOTDATA("Outcome",$B$2,"Outcome",0)/GETPIVOTDATA("Outcome",$B$2)</f>
        <v>41.015625</v>
      </c>
      <c r="F26">
        <f t="shared" si="100"/>
        <v>1.2000059523809523</v>
      </c>
    </row>
    <row r="27" spans="1:6" x14ac:dyDescent="0.3">
      <c r="A27" s="10">
        <v>30</v>
      </c>
      <c r="B27" s="10">
        <v>0</v>
      </c>
      <c r="D27" s="3">
        <v>25</v>
      </c>
      <c r="E27">
        <f>GETPIVOTDATA("Outcome",$B$2,"Age",22)*GETPIVOTDATA("Outcome",$B$2,"Outcome",0)/GETPIVOTDATA("Outcome",$B$2)</f>
        <v>46.875</v>
      </c>
      <c r="F27">
        <f t="shared" si="100"/>
        <v>10.208333333333334</v>
      </c>
    </row>
    <row r="28" spans="1:6" x14ac:dyDescent="0.3">
      <c r="A28" s="10">
        <v>26</v>
      </c>
      <c r="B28" s="10">
        <v>1</v>
      </c>
      <c r="D28" s="3">
        <v>24</v>
      </c>
      <c r="E28">
        <f>GETPIVOTDATA("Outcome",$B$2,"Age",21)*GETPIVOTDATA("Outcome",$B$2,"Outcome",0)/GETPIVOTDATA("Outcome",$B$2)</f>
        <v>41.015625</v>
      </c>
      <c r="F28">
        <f t="shared" si="100"/>
        <v>7.0590535714285716</v>
      </c>
    </row>
    <row r="29" spans="1:6" x14ac:dyDescent="0.3">
      <c r="A29" s="10">
        <v>29</v>
      </c>
      <c r="B29" s="10">
        <v>0</v>
      </c>
      <c r="D29" s="3">
        <v>25</v>
      </c>
      <c r="E29">
        <f>GETPIVOTDATA("Outcome",$B$2,"Age",22)*GETPIVOTDATA("Outcome",$B$2,"Outcome",0)/GETPIVOTDATA("Outcome",$B$2)</f>
        <v>46.875</v>
      </c>
      <c r="F29">
        <f t="shared" si="100"/>
        <v>10.208333333333334</v>
      </c>
    </row>
    <row r="30" spans="1:6" x14ac:dyDescent="0.3">
      <c r="A30" s="10">
        <v>53</v>
      </c>
      <c r="B30" s="10">
        <v>1</v>
      </c>
      <c r="D30" s="3">
        <v>16</v>
      </c>
      <c r="E30">
        <f>GETPIVOTDATA("Outcome",$B$2,"Age",21)*GETPIVOTDATA("Outcome",$B$2,"Outcome",0)/GETPIVOTDATA("Outcome",$B$2)</f>
        <v>41.015625</v>
      </c>
      <c r="F30">
        <f t="shared" si="100"/>
        <v>15.257148809523809</v>
      </c>
    </row>
    <row r="31" spans="1:6" x14ac:dyDescent="0.3">
      <c r="A31" s="10">
        <v>54</v>
      </c>
      <c r="B31" s="10">
        <v>1</v>
      </c>
      <c r="D31" s="3">
        <v>15</v>
      </c>
      <c r="E31">
        <f>GETPIVOTDATA("Outcome",$B$2,"Age",22)*GETPIVOTDATA("Outcome",$B$2,"Outcome",0)/GETPIVOTDATA("Outcome",$B$2)</f>
        <v>46.875</v>
      </c>
      <c r="F31">
        <f t="shared" si="100"/>
        <v>21.675000000000001</v>
      </c>
    </row>
    <row r="32" spans="1:6" x14ac:dyDescent="0.3">
      <c r="A32" s="10">
        <v>30</v>
      </c>
      <c r="B32" s="10">
        <v>0</v>
      </c>
      <c r="D32" s="3">
        <v>11</v>
      </c>
      <c r="E32">
        <f>GETPIVOTDATA("Outcome",$B$2,"Age",21)*GETPIVOTDATA("Outcome",$B$2,"Outcome",0)/GETPIVOTDATA("Outcome",$B$2)</f>
        <v>41.015625</v>
      </c>
      <c r="F32">
        <f t="shared" si="100"/>
        <v>21.965720238095237</v>
      </c>
    </row>
    <row r="33" spans="1:6" x14ac:dyDescent="0.3">
      <c r="A33" s="10">
        <v>34</v>
      </c>
      <c r="B33" s="10">
        <v>1</v>
      </c>
      <c r="D33" s="3">
        <v>7</v>
      </c>
      <c r="E33">
        <f>GETPIVOTDATA("Outcome",$B$2,"Age",22)*GETPIVOTDATA("Outcome",$B$2,"Outcome",0)/GETPIVOTDATA("Outcome",$B$2)</f>
        <v>46.875</v>
      </c>
      <c r="F33">
        <f t="shared" si="100"/>
        <v>33.920333333333332</v>
      </c>
    </row>
    <row r="34" spans="1:6" x14ac:dyDescent="0.3">
      <c r="A34" s="10">
        <v>57</v>
      </c>
      <c r="B34" s="10">
        <v>0</v>
      </c>
      <c r="D34" s="3">
        <v>7</v>
      </c>
      <c r="E34">
        <f>GETPIVOTDATA("Outcome",$B$2,"Age",21)*GETPIVOTDATA("Outcome",$B$2,"Outcome",0)/GETPIVOTDATA("Outcome",$B$2)</f>
        <v>41.015625</v>
      </c>
      <c r="F34">
        <f t="shared" si="100"/>
        <v>28.210291666666667</v>
      </c>
    </row>
    <row r="35" spans="1:6" x14ac:dyDescent="0.3">
      <c r="A35" s="10">
        <v>59</v>
      </c>
      <c r="B35" s="10">
        <v>1</v>
      </c>
      <c r="D35" s="3">
        <v>10</v>
      </c>
      <c r="E35">
        <f>GETPIVOTDATA("Outcome",$B$2,"Age",22)*GETPIVOTDATA("Outcome",$B$2,"Outcome",0)/GETPIVOTDATA("Outcome",$B$2)</f>
        <v>46.875</v>
      </c>
      <c r="F35">
        <f t="shared" si="100"/>
        <v>29.008333333333333</v>
      </c>
    </row>
    <row r="36" spans="1:6" x14ac:dyDescent="0.3">
      <c r="A36" s="10">
        <v>51</v>
      </c>
      <c r="B36" s="10">
        <v>1</v>
      </c>
      <c r="D36" s="3">
        <v>5</v>
      </c>
      <c r="E36">
        <f>GETPIVOTDATA("Outcome",$B$2,"Age",21)*GETPIVOTDATA("Outcome",$B$2,"Outcome",0)/GETPIVOTDATA("Outcome",$B$2)</f>
        <v>41.015625</v>
      </c>
      <c r="F36">
        <f t="shared" si="100"/>
        <v>31.625148809523811</v>
      </c>
    </row>
    <row r="37" spans="1:6" x14ac:dyDescent="0.3">
      <c r="A37" s="10">
        <v>32</v>
      </c>
      <c r="B37" s="10">
        <v>1</v>
      </c>
      <c r="D37" s="3">
        <v>6</v>
      </c>
      <c r="E37">
        <f>GETPIVOTDATA("Outcome",$B$2,"Age",22)*GETPIVOTDATA("Outcome",$B$2,"Outcome",0)/GETPIVOTDATA("Outcome",$B$2)</f>
        <v>46.875</v>
      </c>
      <c r="F37">
        <f t="shared" si="100"/>
        <v>35.643000000000001</v>
      </c>
    </row>
    <row r="38" spans="1:6" x14ac:dyDescent="0.3">
      <c r="A38" s="10">
        <v>31</v>
      </c>
      <c r="B38" s="10">
        <v>1</v>
      </c>
      <c r="D38" s="3">
        <v>13</v>
      </c>
      <c r="E38">
        <f>GETPIVOTDATA("Outcome",$B$2,"Age",21)*GETPIVOTDATA("Outcome",$B$2,"Outcome",0)/GETPIVOTDATA("Outcome",$B$2)</f>
        <v>41.015625</v>
      </c>
      <c r="F38">
        <f t="shared" si="100"/>
        <v>19.136005952380952</v>
      </c>
    </row>
    <row r="39" spans="1:6" x14ac:dyDescent="0.3">
      <c r="A39" s="10">
        <v>31</v>
      </c>
      <c r="B39" s="10">
        <v>1</v>
      </c>
      <c r="D39" s="3">
        <v>6</v>
      </c>
      <c r="E39">
        <f>GETPIVOTDATA("Outcome",$B$2,"Age",22)*GETPIVOTDATA("Outcome",$B$2,"Outcome",0)/GETPIVOTDATA("Outcome",$B$2)</f>
        <v>46.875</v>
      </c>
      <c r="F39">
        <f t="shared" si="100"/>
        <v>35.643000000000001</v>
      </c>
    </row>
    <row r="40" spans="1:6" x14ac:dyDescent="0.3">
      <c r="A40" s="10">
        <v>33</v>
      </c>
      <c r="B40" s="10">
        <v>0</v>
      </c>
      <c r="D40" s="3">
        <v>9</v>
      </c>
      <c r="E40">
        <f>GETPIVOTDATA("Outcome",$B$2,"Age",21)*GETPIVOTDATA("Outcome",$B$2,"Outcome",0)/GETPIVOTDATA("Outcome",$B$2)</f>
        <v>41.015625</v>
      </c>
      <c r="F40">
        <f t="shared" si="100"/>
        <v>24.990482142857143</v>
      </c>
    </row>
    <row r="41" spans="1:6" x14ac:dyDescent="0.3">
      <c r="A41" s="10">
        <v>32</v>
      </c>
      <c r="B41" s="10">
        <v>1</v>
      </c>
      <c r="D41" s="3">
        <v>7</v>
      </c>
      <c r="E41">
        <f>GETPIVOTDATA("Outcome",$B$2,"Age",22)*GETPIVOTDATA("Outcome",$B$2,"Outcome",0)/GETPIVOTDATA("Outcome",$B$2)</f>
        <v>46.875</v>
      </c>
      <c r="F41">
        <f t="shared" si="100"/>
        <v>33.920333333333332</v>
      </c>
    </row>
    <row r="42" spans="1:6" x14ac:dyDescent="0.3">
      <c r="A42" s="10">
        <v>27</v>
      </c>
      <c r="B42" s="10">
        <v>0</v>
      </c>
      <c r="D42" s="3">
        <v>9</v>
      </c>
      <c r="E42">
        <f>GETPIVOTDATA("Outcome",$B$2,"Age",21)*GETPIVOTDATA("Outcome",$B$2,"Outcome",0)/GETPIVOTDATA("Outcome",$B$2)</f>
        <v>41.015625</v>
      </c>
      <c r="F42">
        <f t="shared" si="100"/>
        <v>24.990482142857143</v>
      </c>
    </row>
    <row r="43" spans="1:6" x14ac:dyDescent="0.3">
      <c r="A43" s="10">
        <v>50</v>
      </c>
      <c r="B43" s="10">
        <v>0</v>
      </c>
      <c r="D43" s="3">
        <v>11</v>
      </c>
      <c r="E43">
        <f>GETPIVOTDATA("Outcome",$B$2,"Age",22)*GETPIVOTDATA("Outcome",$B$2,"Outcome",0)/GETPIVOTDATA("Outcome",$B$2)</f>
        <v>46.875</v>
      </c>
      <c r="F43">
        <f t="shared" si="100"/>
        <v>27.456333333333333</v>
      </c>
    </row>
    <row r="44" spans="1:6" x14ac:dyDescent="0.3">
      <c r="A44" s="10">
        <v>41</v>
      </c>
      <c r="B44" s="10">
        <v>1</v>
      </c>
      <c r="D44" s="3">
        <v>2</v>
      </c>
      <c r="E44">
        <f>GETPIVOTDATA("Outcome",$B$2,"Age",21)*GETPIVOTDATA("Outcome",$B$2,"Outcome",0)/GETPIVOTDATA("Outcome",$B$2)</f>
        <v>41.015625</v>
      </c>
      <c r="F44">
        <f t="shared" si="100"/>
        <v>37.113148809523807</v>
      </c>
    </row>
    <row r="45" spans="1:6" x14ac:dyDescent="0.3">
      <c r="A45" s="10">
        <v>29</v>
      </c>
      <c r="B45" s="10">
        <v>1</v>
      </c>
      <c r="D45" s="3">
        <v>3</v>
      </c>
      <c r="E45">
        <f>GETPIVOTDATA("Outcome",$B$2,"Age",22)*GETPIVOTDATA("Outcome",$B$2,"Outcome",0)/GETPIVOTDATA("Outcome",$B$2)</f>
        <v>46.875</v>
      </c>
      <c r="F45">
        <f t="shared" si="100"/>
        <v>41.067</v>
      </c>
    </row>
    <row r="46" spans="1:6" x14ac:dyDescent="0.3">
      <c r="A46" s="10">
        <v>51</v>
      </c>
      <c r="B46" s="10">
        <v>1</v>
      </c>
      <c r="D46" s="3">
        <v>7</v>
      </c>
      <c r="E46">
        <f>GETPIVOTDATA("Outcome",$B$2,"Age",21)*GETPIVOTDATA("Outcome",$B$2,"Outcome",0)/GETPIVOTDATA("Outcome",$B$2)</f>
        <v>41.015625</v>
      </c>
      <c r="F46">
        <f t="shared" si="100"/>
        <v>28.210291666666667</v>
      </c>
    </row>
    <row r="47" spans="1:6" x14ac:dyDescent="0.3">
      <c r="A47" s="10">
        <v>41</v>
      </c>
      <c r="B47" s="10">
        <v>1</v>
      </c>
      <c r="D47" s="3">
        <v>6</v>
      </c>
      <c r="E47">
        <f>GETPIVOTDATA("Outcome",$B$2,"Age",22)*GETPIVOTDATA("Outcome",$B$2,"Outcome",0)/GETPIVOTDATA("Outcome",$B$2)</f>
        <v>46.875</v>
      </c>
      <c r="F47">
        <f t="shared" si="100"/>
        <v>35.643000000000001</v>
      </c>
    </row>
    <row r="48" spans="1:6" x14ac:dyDescent="0.3">
      <c r="A48" s="10">
        <v>43</v>
      </c>
      <c r="B48" s="10">
        <v>1</v>
      </c>
      <c r="D48" s="3">
        <v>2</v>
      </c>
      <c r="E48">
        <f>GETPIVOTDATA("Outcome",$B$2,"Age",21)*GETPIVOTDATA("Outcome",$B$2,"Outcome",0)/GETPIVOTDATA("Outcome",$B$2)</f>
        <v>41.015625</v>
      </c>
      <c r="F48">
        <f t="shared" si="100"/>
        <v>37.113148809523807</v>
      </c>
    </row>
    <row r="49" spans="1:6" x14ac:dyDescent="0.3">
      <c r="A49" s="10">
        <v>22</v>
      </c>
      <c r="B49" s="10">
        <v>0</v>
      </c>
      <c r="D49" s="3">
        <v>4</v>
      </c>
      <c r="E49">
        <f>GETPIVOTDATA("Outcome",$B$2,"Age",22)*GETPIVOTDATA("Outcome",$B$2,"Outcome",0)/GETPIVOTDATA("Outcome",$B$2)</f>
        <v>46.875</v>
      </c>
      <c r="F49">
        <f t="shared" si="100"/>
        <v>39.216333333333331</v>
      </c>
    </row>
    <row r="50" spans="1:6" x14ac:dyDescent="0.3">
      <c r="A50" s="10">
        <v>57</v>
      </c>
      <c r="B50" s="10">
        <v>0</v>
      </c>
      <c r="D50" s="3">
        <v>2</v>
      </c>
      <c r="E50">
        <f>GETPIVOTDATA("Outcome",$B$2,"Age",21)*GETPIVOTDATA("Outcome",$B$2,"Outcome",0)/GETPIVOTDATA("Outcome",$B$2)</f>
        <v>41.015625</v>
      </c>
      <c r="F50">
        <f t="shared" si="100"/>
        <v>37.113148809523807</v>
      </c>
    </row>
    <row r="51" spans="1:6" x14ac:dyDescent="0.3">
      <c r="A51" s="10">
        <v>38</v>
      </c>
      <c r="B51" s="10">
        <v>0</v>
      </c>
      <c r="D51" s="3">
        <v>3</v>
      </c>
      <c r="E51">
        <f>GETPIVOTDATA("Outcome",$B$2,"Age",22)*GETPIVOTDATA("Outcome",$B$2,"Outcome",0)/GETPIVOTDATA("Outcome",$B$2)</f>
        <v>46.875</v>
      </c>
      <c r="F51">
        <f t="shared" si="100"/>
        <v>41.067</v>
      </c>
    </row>
    <row r="52" spans="1:6" x14ac:dyDescent="0.3">
      <c r="A52" s="10">
        <v>60</v>
      </c>
      <c r="B52" s="10">
        <v>0</v>
      </c>
      <c r="D52" s="3">
        <v>3</v>
      </c>
      <c r="E52">
        <f>GETPIVOTDATA("Outcome",$B$2,"Age",21)*GETPIVOTDATA("Outcome",$B$2,"Outcome",0)/GETPIVOTDATA("Outcome",$B$2)</f>
        <v>41.015625</v>
      </c>
      <c r="F52">
        <f t="shared" si="100"/>
        <v>35.235053571428573</v>
      </c>
    </row>
    <row r="53" spans="1:6" x14ac:dyDescent="0.3">
      <c r="A53" s="10">
        <v>28</v>
      </c>
      <c r="B53" s="10">
        <v>1</v>
      </c>
      <c r="D53" s="3">
        <v>1</v>
      </c>
      <c r="E53">
        <f>GETPIVOTDATA("Outcome",$B$2,"Age",22)*GETPIVOTDATA("Outcome",$B$2,"Outcome",0)/GETPIVOTDATA("Outcome",$B$2)</f>
        <v>46.875</v>
      </c>
      <c r="F53">
        <f t="shared" si="100"/>
        <v>44.896333333333331</v>
      </c>
    </row>
    <row r="54" spans="1:6" x14ac:dyDescent="0.3">
      <c r="A54" s="10">
        <v>22</v>
      </c>
      <c r="B54" s="10">
        <v>0</v>
      </c>
      <c r="D54" s="3">
        <v>1</v>
      </c>
      <c r="E54">
        <f>GETPIVOTDATA("Outcome",$B$2,"Age",21)*GETPIVOTDATA("Outcome",$B$2,"Outcome",0)/GETPIVOTDATA("Outcome",$B$2)</f>
        <v>41.015625</v>
      </c>
      <c r="F54">
        <f t="shared" si="100"/>
        <v>39.040005952380952</v>
      </c>
    </row>
    <row r="55" spans="1:6" x14ac:dyDescent="0.3">
      <c r="A55" s="10">
        <v>28</v>
      </c>
      <c r="B55" s="10">
        <v>0</v>
      </c>
      <c r="D55" s="3">
        <v>2</v>
      </c>
      <c r="E55">
        <f>GETPIVOTDATA("Outcome",$B$2,"Age",22)*GETPIVOTDATA("Outcome",$B$2,"Outcome",0)/GETPIVOTDATA("Outcome",$B$2)</f>
        <v>46.875</v>
      </c>
      <c r="F55">
        <f t="shared" si="100"/>
        <v>42.960333333333331</v>
      </c>
    </row>
    <row r="56" spans="1:6" x14ac:dyDescent="0.3">
      <c r="A56" s="10">
        <v>45</v>
      </c>
      <c r="B56" s="10">
        <v>0</v>
      </c>
      <c r="D56" s="3">
        <v>3</v>
      </c>
      <c r="E56">
        <f>GETPIVOTDATA("Outcome",$B$2,"Age",21)*GETPIVOTDATA("Outcome",$B$2,"Outcome",0)/GETPIVOTDATA("Outcome",$B$2)</f>
        <v>41.015625</v>
      </c>
      <c r="F56">
        <f t="shared" si="100"/>
        <v>35.235053571428573</v>
      </c>
    </row>
    <row r="57" spans="1:6" x14ac:dyDescent="0.3">
      <c r="A57" s="10">
        <v>33</v>
      </c>
      <c r="B57" s="10">
        <v>0</v>
      </c>
      <c r="D57" s="3">
        <v>1</v>
      </c>
      <c r="E57">
        <f>GETPIVOTDATA("Outcome",$B$2,"Age",22)*GETPIVOTDATA("Outcome",$B$2,"Outcome",0)/GETPIVOTDATA("Outcome",$B$2)</f>
        <v>46.875</v>
      </c>
      <c r="F57">
        <f t="shared" si="100"/>
        <v>44.896333333333331</v>
      </c>
    </row>
    <row r="58" spans="1:6" x14ac:dyDescent="0.3">
      <c r="A58" s="10">
        <v>35</v>
      </c>
      <c r="B58" s="10">
        <v>0</v>
      </c>
      <c r="D58" s="3">
        <v>4</v>
      </c>
      <c r="E58">
        <f>GETPIVOTDATA("Outcome",$B$2,"Age",21)*GETPIVOTDATA("Outcome",$B$2,"Outcome",0)/GETPIVOTDATA("Outcome",$B$2)</f>
        <v>41.015625</v>
      </c>
      <c r="F58">
        <f t="shared" si="100"/>
        <v>33.405720238095235</v>
      </c>
    </row>
    <row r="59" spans="1:6" x14ac:dyDescent="0.3">
      <c r="A59" s="10">
        <v>46</v>
      </c>
      <c r="B59" s="10">
        <v>1</v>
      </c>
      <c r="D59" s="3">
        <v>4</v>
      </c>
      <c r="E59">
        <f>GETPIVOTDATA("Outcome",$B$2,"Age",22)*GETPIVOTDATA("Outcome",$B$2,"Outcome",0)/GETPIVOTDATA("Outcome",$B$2)</f>
        <v>46.875</v>
      </c>
      <c r="F59">
        <f t="shared" si="100"/>
        <v>39.216333333333331</v>
      </c>
    </row>
    <row r="60" spans="1:6" x14ac:dyDescent="0.3">
      <c r="A60" s="10">
        <v>27</v>
      </c>
      <c r="B60" s="10">
        <v>1</v>
      </c>
      <c r="D60" s="3">
        <v>1</v>
      </c>
      <c r="E60">
        <f>GETPIVOTDATA("Outcome",$B$2,"Age",21)*GETPIVOTDATA("Outcome",$B$2,"Outcome",0)/GETPIVOTDATA("Outcome",$B$2)</f>
        <v>41.015625</v>
      </c>
      <c r="F60">
        <f t="shared" si="100"/>
        <v>39.040005952380952</v>
      </c>
    </row>
    <row r="61" spans="1:6" x14ac:dyDescent="0.3">
      <c r="A61" s="10">
        <v>56</v>
      </c>
      <c r="B61" s="10">
        <v>1</v>
      </c>
      <c r="D61" s="3">
        <v>3</v>
      </c>
      <c r="E61">
        <f>GETPIVOTDATA("Outcome",$B$2,"Age",22)*GETPIVOTDATA("Outcome",$B$2,"Outcome",0)/GETPIVOTDATA("Outcome",$B$2)</f>
        <v>46.875</v>
      </c>
      <c r="F61">
        <f t="shared" si="100"/>
        <v>41.067</v>
      </c>
    </row>
    <row r="62" spans="1:6" x14ac:dyDescent="0.3">
      <c r="A62" s="10">
        <v>26</v>
      </c>
      <c r="B62" s="10">
        <v>0</v>
      </c>
      <c r="D62" s="3">
        <v>1</v>
      </c>
      <c r="E62">
        <f>GETPIVOTDATA("Outcome",$B$2,"Age",21)*GETPIVOTDATA("Outcome",$B$2,"Outcome",0)/GETPIVOTDATA("Outcome",$B$2)</f>
        <v>41.015625</v>
      </c>
      <c r="F62">
        <f t="shared" si="100"/>
        <v>39.040005952380952</v>
      </c>
    </row>
    <row r="63" spans="1:6" x14ac:dyDescent="0.3">
      <c r="A63" s="10">
        <v>37</v>
      </c>
      <c r="B63" s="10">
        <v>0</v>
      </c>
      <c r="D63" s="3">
        <v>2</v>
      </c>
      <c r="E63">
        <f>GETPIVOTDATA("Outcome",$B$2,"Age",22)*GETPIVOTDATA("Outcome",$B$2,"Outcome",0)/GETPIVOTDATA("Outcome",$B$2)</f>
        <v>46.875</v>
      </c>
      <c r="F63">
        <f t="shared" si="100"/>
        <v>42.960333333333331</v>
      </c>
    </row>
    <row r="64" spans="1:6" x14ac:dyDescent="0.3">
      <c r="A64" s="10">
        <v>48</v>
      </c>
      <c r="B64" s="10">
        <v>0</v>
      </c>
      <c r="D64" s="3">
        <v>4</v>
      </c>
      <c r="E64">
        <f>GETPIVOTDATA("Outcome",$B$2,"Age",21)*GETPIVOTDATA("Outcome",$B$2,"Outcome",0)/GETPIVOTDATA("Outcome",$B$2)</f>
        <v>41.015625</v>
      </c>
      <c r="F64">
        <f t="shared" si="100"/>
        <v>33.405720238095235</v>
      </c>
    </row>
    <row r="65" spans="1:6" x14ac:dyDescent="0.3">
      <c r="A65" s="10">
        <v>54</v>
      </c>
      <c r="B65" s="10">
        <v>1</v>
      </c>
      <c r="D65" s="3">
        <v>1</v>
      </c>
      <c r="E65">
        <f>GETPIVOTDATA("Outcome",$B$2,"Age",22)*GETPIVOTDATA("Outcome",$B$2,"Outcome",0)/GETPIVOTDATA("Outcome",$B$2)</f>
        <v>46.875</v>
      </c>
      <c r="F65">
        <f t="shared" si="100"/>
        <v>44.896333333333331</v>
      </c>
    </row>
    <row r="66" spans="1:6" x14ac:dyDescent="0.3">
      <c r="A66" s="10">
        <v>40</v>
      </c>
      <c r="B66" s="10">
        <v>0</v>
      </c>
      <c r="D66" s="3">
        <v>3</v>
      </c>
      <c r="E66">
        <f>GETPIVOTDATA("Outcome",$B$2,"Age",21)*GETPIVOTDATA("Outcome",$B$2,"Outcome",0)/GETPIVOTDATA("Outcome",$B$2)</f>
        <v>41.015625</v>
      </c>
      <c r="F66">
        <f t="shared" si="100"/>
        <v>35.235053571428573</v>
      </c>
    </row>
    <row r="67" spans="1:6" x14ac:dyDescent="0.3">
      <c r="A67" s="10">
        <v>25</v>
      </c>
      <c r="B67" s="10">
        <v>1</v>
      </c>
      <c r="D67" s="3">
        <v>2</v>
      </c>
      <c r="E67">
        <f>GETPIVOTDATA("Outcome",$B$2,"Age",22)*GETPIVOTDATA("Outcome",$B$2,"Outcome",0)/GETPIVOTDATA("Outcome",$B$2)</f>
        <v>46.875</v>
      </c>
      <c r="F67">
        <f t="shared" si="100"/>
        <v>42.960333333333331</v>
      </c>
    </row>
    <row r="68" spans="1:6" x14ac:dyDescent="0.3">
      <c r="A68" s="10">
        <v>29</v>
      </c>
      <c r="B68" s="10">
        <v>0</v>
      </c>
      <c r="D68" s="3">
        <v>2</v>
      </c>
      <c r="E68">
        <f>GETPIVOTDATA("Outcome",$B$2,"Age",21)*GETPIVOTDATA("Outcome",$B$2,"Outcome",0)/GETPIVOTDATA("Outcome",$B$2)</f>
        <v>41.015625</v>
      </c>
      <c r="F68">
        <f t="shared" si="100"/>
        <v>37.113148809523807</v>
      </c>
    </row>
    <row r="69" spans="1:6" x14ac:dyDescent="0.3">
      <c r="A69" s="10">
        <v>22</v>
      </c>
      <c r="B69" s="10">
        <v>0</v>
      </c>
      <c r="D69" s="3">
        <v>1</v>
      </c>
      <c r="E69">
        <f>GETPIVOTDATA("Outcome",$B$2,"Age",22)*GETPIVOTDATA("Outcome",$B$2,"Outcome",0)/GETPIVOTDATA("Outcome",$B$2)</f>
        <v>46.875</v>
      </c>
      <c r="F69">
        <f t="shared" si="100"/>
        <v>44.896333333333331</v>
      </c>
    </row>
    <row r="70" spans="1:6" x14ac:dyDescent="0.3">
      <c r="A70" s="10">
        <v>31</v>
      </c>
      <c r="B70" s="10">
        <v>1</v>
      </c>
      <c r="D70" s="3">
        <v>2</v>
      </c>
      <c r="E70">
        <f>GETPIVOTDATA("Outcome",$B$2,"Age",21)*GETPIVOTDATA("Outcome",$B$2,"Outcome",0)/GETPIVOTDATA("Outcome",$B$2)</f>
        <v>41.015625</v>
      </c>
      <c r="F70">
        <f t="shared" si="100"/>
        <v>37.113148809523807</v>
      </c>
    </row>
    <row r="71" spans="1:6" x14ac:dyDescent="0.3">
      <c r="A71" s="10">
        <v>24</v>
      </c>
      <c r="B71" s="10">
        <v>0</v>
      </c>
      <c r="D71" s="3"/>
      <c r="E71">
        <f>GETPIVOTDATA("Outcome",$B$2,"Age",22)*GETPIVOTDATA("Outcome",$B$2,"Outcome",0)/GETPIVOTDATA("Outcome",$B$2)</f>
        <v>46.875</v>
      </c>
      <c r="F71">
        <f t="shared" si="100"/>
        <v>46.875</v>
      </c>
    </row>
    <row r="72" spans="1:6" x14ac:dyDescent="0.3">
      <c r="A72" s="10">
        <v>22</v>
      </c>
      <c r="B72" s="10">
        <v>0</v>
      </c>
      <c r="D72" s="3">
        <v>1</v>
      </c>
      <c r="E72">
        <f>GETPIVOTDATA("Outcome",$B$2,"Age",21)*GETPIVOTDATA("Outcome",$B$2,"Outcome",0)/GETPIVOTDATA("Outcome",$B$2)</f>
        <v>41.015625</v>
      </c>
      <c r="F72">
        <f t="shared" si="100"/>
        <v>39.040005952380952</v>
      </c>
    </row>
    <row r="73" spans="1:6" x14ac:dyDescent="0.3">
      <c r="A73" s="10">
        <v>26</v>
      </c>
      <c r="B73" s="10">
        <v>0</v>
      </c>
      <c r="D73" s="3">
        <v>1</v>
      </c>
      <c r="E73">
        <f>GETPIVOTDATA("Outcome",$B$2,"Age",22)*GETPIVOTDATA("Outcome",$B$2,"Outcome",0)/GETPIVOTDATA("Outcome",$B$2)</f>
        <v>46.875</v>
      </c>
      <c r="F73">
        <f t="shared" si="100"/>
        <v>44.896333333333331</v>
      </c>
    </row>
    <row r="74" spans="1:6" x14ac:dyDescent="0.3">
      <c r="A74" s="10">
        <v>30</v>
      </c>
      <c r="B74" s="10">
        <v>0</v>
      </c>
      <c r="D74" s="3">
        <v>5</v>
      </c>
      <c r="E74">
        <f>GETPIVOTDATA("Outcome",$B$2,"Age",21)*GETPIVOTDATA("Outcome",$B$2,"Outcome",1)/GETPIVOTDATA("Outcome",$B$2)</f>
        <v>21.984375</v>
      </c>
      <c r="F74">
        <f t="shared" si="100"/>
        <v>13.121546286425017</v>
      </c>
    </row>
    <row r="75" spans="1:6" x14ac:dyDescent="0.3">
      <c r="A75" s="10">
        <v>58</v>
      </c>
      <c r="B75" s="10">
        <v>1</v>
      </c>
      <c r="D75" s="3">
        <v>11</v>
      </c>
      <c r="E75">
        <f>GETPIVOTDATA("Outcome",$B$2,"Age",22)*GETPIVOTDATA("Outcome",$B$2,"Outcome",1)/GETPIVOTDATA("Outcome",$B$2)</f>
        <v>25.125</v>
      </c>
      <c r="F75">
        <f t="shared" si="100"/>
        <v>7.9409203980099505</v>
      </c>
    </row>
    <row r="76" spans="1:6" x14ac:dyDescent="0.3">
      <c r="A76" s="10">
        <v>42</v>
      </c>
      <c r="B76" s="10">
        <v>0</v>
      </c>
      <c r="D76" s="3">
        <v>7</v>
      </c>
      <c r="E76">
        <f>GETPIVOTDATA("Outcome",$B$2,"Age",21)*GETPIVOTDATA("Outcome",$B$2,"Outcome",1)/GETPIVOTDATA("Outcome",$B$2)</f>
        <v>21.984375</v>
      </c>
      <c r="F76">
        <f t="shared" si="100"/>
        <v>10.213230721393035</v>
      </c>
    </row>
    <row r="77" spans="1:6" x14ac:dyDescent="0.3">
      <c r="A77" s="10">
        <v>21</v>
      </c>
      <c r="B77" s="10">
        <v>0</v>
      </c>
      <c r="D77" s="3">
        <v>8</v>
      </c>
      <c r="E77">
        <f>GETPIVOTDATA("Outcome",$B$2,"Age",22)*GETPIVOTDATA("Outcome",$B$2,"Outcome",1)/GETPIVOTDATA("Outcome",$B$2)</f>
        <v>25.125</v>
      </c>
      <c r="F77">
        <f t="shared" si="100"/>
        <v>11.672263681592041</v>
      </c>
    </row>
    <row r="78" spans="1:6" x14ac:dyDescent="0.3">
      <c r="A78" s="10">
        <v>41</v>
      </c>
      <c r="B78" s="10">
        <v>1</v>
      </c>
      <c r="D78" s="3">
        <v>14</v>
      </c>
      <c r="E78">
        <f>GETPIVOTDATA("Outcome",$B$2,"Age",21)*GETPIVOTDATA("Outcome",$B$2,"Outcome",1)/GETPIVOTDATA("Outcome",$B$2)</f>
        <v>21.984375</v>
      </c>
      <c r="F78">
        <f t="shared" si="100"/>
        <v>2.8997978855721391</v>
      </c>
    </row>
    <row r="79" spans="1:6" x14ac:dyDescent="0.3">
      <c r="A79" s="10">
        <v>31</v>
      </c>
      <c r="B79" s="10">
        <v>0</v>
      </c>
      <c r="D79" s="3">
        <v>8</v>
      </c>
      <c r="E79">
        <f>GETPIVOTDATA("Outcome",$B$2,"Age",22)*GETPIVOTDATA("Outcome",$B$2,"Outcome",1)/GETPIVOTDATA("Outcome",$B$2)</f>
        <v>25.125</v>
      </c>
      <c r="F79">
        <f t="shared" si="100"/>
        <v>11.672263681592041</v>
      </c>
    </row>
    <row r="80" spans="1:6" x14ac:dyDescent="0.3">
      <c r="A80" s="10">
        <v>44</v>
      </c>
      <c r="B80" s="10">
        <v>0</v>
      </c>
      <c r="D80" s="3">
        <v>8</v>
      </c>
      <c r="E80">
        <f>GETPIVOTDATA("Outcome",$B$2,"Age",21)*GETPIVOTDATA("Outcome",$B$2,"Outcome",1)/GETPIVOTDATA("Outcome",$B$2)</f>
        <v>21.984375</v>
      </c>
      <c r="F80">
        <f t="shared" si="100"/>
        <v>8.8955334932480454</v>
      </c>
    </row>
    <row r="81" spans="1:6" x14ac:dyDescent="0.3">
      <c r="A81" s="10">
        <v>22</v>
      </c>
      <c r="B81" s="10">
        <v>0</v>
      </c>
      <c r="D81" s="3">
        <v>10</v>
      </c>
      <c r="E81">
        <f>GETPIVOTDATA("Outcome",$B$2,"Age",22)*GETPIVOTDATA("Outcome",$B$2,"Outcome",1)/GETPIVOTDATA("Outcome",$B$2)</f>
        <v>25.125</v>
      </c>
      <c r="F81">
        <f t="shared" si="100"/>
        <v>9.1050995024875618</v>
      </c>
    </row>
    <row r="82" spans="1:6" x14ac:dyDescent="0.3">
      <c r="A82" s="10">
        <v>21</v>
      </c>
      <c r="B82" s="10">
        <v>0</v>
      </c>
      <c r="D82" s="3">
        <v>13</v>
      </c>
      <c r="E82">
        <f>GETPIVOTDATA("Outcome",$B$2,"Age",21)*GETPIVOTDATA("Outcome",$B$2,"Outcome",1)/GETPIVOTDATA("Outcome",$B$2)</f>
        <v>21.984375</v>
      </c>
      <c r="F82">
        <f t="shared" si="100"/>
        <v>3.6716528962331201</v>
      </c>
    </row>
    <row r="83" spans="1:6" x14ac:dyDescent="0.3">
      <c r="A83" s="10">
        <v>39</v>
      </c>
      <c r="B83" s="10">
        <v>1</v>
      </c>
      <c r="D83" s="3">
        <v>6</v>
      </c>
      <c r="E83">
        <f>GETPIVOTDATA("Outcome",$B$2,"Age",22)*GETPIVOTDATA("Outcome",$B$2,"Outcome",1)/GETPIVOTDATA("Outcome",$B$2)</f>
        <v>25.125</v>
      </c>
      <c r="F83">
        <f t="shared" si="100"/>
        <v>14.557835820895523</v>
      </c>
    </row>
    <row r="84" spans="1:6" x14ac:dyDescent="0.3">
      <c r="A84" s="10">
        <v>36</v>
      </c>
      <c r="B84" s="10">
        <v>0</v>
      </c>
      <c r="D84" s="3">
        <v>13</v>
      </c>
      <c r="E84">
        <f>GETPIVOTDATA("Outcome",$B$2,"Age",21)*GETPIVOTDATA("Outcome",$B$2,"Outcome",1)/GETPIVOTDATA("Outcome",$B$2)</f>
        <v>21.984375</v>
      </c>
      <c r="F84">
        <f t="shared" si="100"/>
        <v>3.6716528962331201</v>
      </c>
    </row>
    <row r="85" spans="1:6" x14ac:dyDescent="0.3">
      <c r="A85" s="10">
        <v>24</v>
      </c>
      <c r="B85" s="10">
        <v>0</v>
      </c>
      <c r="D85" s="3">
        <v>9</v>
      </c>
      <c r="E85">
        <f>GETPIVOTDATA("Outcome",$B$2,"Age",22)*GETPIVOTDATA("Outcome",$B$2,"Outcome",1)/GETPIVOTDATA("Outcome",$B$2)</f>
        <v>25.125</v>
      </c>
      <c r="F85">
        <f t="shared" si="100"/>
        <v>10.348880597014926</v>
      </c>
    </row>
    <row r="86" spans="1:6" x14ac:dyDescent="0.3">
      <c r="A86" s="10">
        <v>42</v>
      </c>
      <c r="B86" s="10">
        <v>1</v>
      </c>
      <c r="D86" s="3">
        <v>10</v>
      </c>
      <c r="E86">
        <f>GETPIVOTDATA("Outcome",$B$2,"Age",21)*GETPIVOTDATA("Outcome",$B$2,"Outcome",1)/GETPIVOTDATA("Outcome",$B$2)</f>
        <v>21.984375</v>
      </c>
      <c r="F86">
        <f t="shared" si="100"/>
        <v>6.5330601457000714</v>
      </c>
    </row>
    <row r="87" spans="1:6" x14ac:dyDescent="0.3">
      <c r="A87" s="10">
        <v>32</v>
      </c>
      <c r="B87" s="10">
        <v>0</v>
      </c>
      <c r="D87" s="3">
        <v>4</v>
      </c>
      <c r="E87">
        <f>GETPIVOTDATA("Outcome",$B$2,"Age",22)*GETPIVOTDATA("Outcome",$B$2,"Outcome",1)/GETPIVOTDATA("Outcome",$B$2)</f>
        <v>25.125</v>
      </c>
      <c r="F87">
        <f t="shared" si="100"/>
        <v>17.761815920398011</v>
      </c>
    </row>
    <row r="88" spans="1:6" x14ac:dyDescent="0.3">
      <c r="A88" s="10">
        <v>38</v>
      </c>
      <c r="B88" s="10">
        <v>1</v>
      </c>
      <c r="D88" s="3">
        <v>5</v>
      </c>
      <c r="E88">
        <f>GETPIVOTDATA("Outcome",$B$2,"Age",21)*GETPIVOTDATA("Outcome",$B$2,"Outcome",1)/GETPIVOTDATA("Outcome",$B$2)</f>
        <v>21.984375</v>
      </c>
      <c r="F88">
        <f t="shared" ref="F88:F125" si="101">(D88-E88)^2/E88</f>
        <v>13.121546286425017</v>
      </c>
    </row>
    <row r="89" spans="1:6" x14ac:dyDescent="0.3">
      <c r="A89" s="10">
        <v>54</v>
      </c>
      <c r="B89" s="10">
        <v>0</v>
      </c>
      <c r="D89" s="3">
        <v>10</v>
      </c>
      <c r="E89">
        <f>GETPIVOTDATA("Outcome",$B$2,"Age",22)*GETPIVOTDATA("Outcome",$B$2,"Outcome",1)/GETPIVOTDATA("Outcome",$B$2)</f>
        <v>25.125</v>
      </c>
      <c r="F89">
        <f t="shared" si="101"/>
        <v>9.1050995024875618</v>
      </c>
    </row>
    <row r="90" spans="1:6" x14ac:dyDescent="0.3">
      <c r="A90" s="10">
        <v>25</v>
      </c>
      <c r="B90" s="10">
        <v>0</v>
      </c>
      <c r="D90" s="3">
        <v>6</v>
      </c>
      <c r="E90">
        <f>GETPIVOTDATA("Outcome",$B$2,"Age",21)*GETPIVOTDATA("Outcome",$B$2,"Outcome",1)/GETPIVOTDATA("Outcome",$B$2)</f>
        <v>21.984375</v>
      </c>
      <c r="F90">
        <f t="shared" si="101"/>
        <v>11.621901652452026</v>
      </c>
    </row>
    <row r="91" spans="1:6" x14ac:dyDescent="0.3">
      <c r="A91" s="10">
        <v>27</v>
      </c>
      <c r="B91" s="10">
        <v>0</v>
      </c>
      <c r="D91" s="3">
        <v>10</v>
      </c>
      <c r="E91">
        <f>GETPIVOTDATA("Outcome",$B$2,"Age",22)*GETPIVOTDATA("Outcome",$B$2,"Outcome",1)/GETPIVOTDATA("Outcome",$B$2)</f>
        <v>25.125</v>
      </c>
      <c r="F91">
        <f t="shared" si="101"/>
        <v>9.1050995024875618</v>
      </c>
    </row>
    <row r="92" spans="1:6" x14ac:dyDescent="0.3">
      <c r="A92" s="10">
        <v>28</v>
      </c>
      <c r="B92" s="10">
        <v>1</v>
      </c>
      <c r="D92" s="3">
        <v>3</v>
      </c>
      <c r="E92">
        <f>GETPIVOTDATA("Outcome",$B$2,"Age",21)*GETPIVOTDATA("Outcome",$B$2,"Outcome",1)/GETPIVOTDATA("Outcome",$B$2)</f>
        <v>21.984375</v>
      </c>
      <c r="F92">
        <f t="shared" si="101"/>
        <v>16.393756663113006</v>
      </c>
    </row>
    <row r="93" spans="1:6" x14ac:dyDescent="0.3">
      <c r="A93" s="10">
        <v>26</v>
      </c>
      <c r="B93" s="10">
        <v>0</v>
      </c>
      <c r="D93" s="3">
        <v>6</v>
      </c>
      <c r="E93">
        <f>GETPIVOTDATA("Outcome",$B$2,"Age",22)*GETPIVOTDATA("Outcome",$B$2,"Outcome",1)/GETPIVOTDATA("Outcome",$B$2)</f>
        <v>25.125</v>
      </c>
      <c r="F93">
        <f t="shared" si="101"/>
        <v>14.557835820895523</v>
      </c>
    </row>
    <row r="94" spans="1:6" x14ac:dyDescent="0.3">
      <c r="A94" s="10">
        <v>42</v>
      </c>
      <c r="B94" s="10">
        <v>1</v>
      </c>
      <c r="D94" s="3">
        <v>13</v>
      </c>
      <c r="E94">
        <f>GETPIVOTDATA("Outcome",$B$2,"Age",21)*GETPIVOTDATA("Outcome",$B$2,"Outcome",1)/GETPIVOTDATA("Outcome",$B$2)</f>
        <v>21.984375</v>
      </c>
      <c r="F94">
        <f t="shared" si="101"/>
        <v>3.6716528962331201</v>
      </c>
    </row>
    <row r="95" spans="1:6" x14ac:dyDescent="0.3">
      <c r="A95" s="10">
        <v>23</v>
      </c>
      <c r="B95" s="10">
        <v>0</v>
      </c>
      <c r="D95" s="3">
        <v>7</v>
      </c>
      <c r="E95">
        <f>GETPIVOTDATA("Outcome",$B$2,"Age",22)*GETPIVOTDATA("Outcome",$B$2,"Outcome",1)/GETPIVOTDATA("Outcome",$B$2)</f>
        <v>25.125</v>
      </c>
      <c r="F95">
        <f t="shared" si="101"/>
        <v>13.075248756218905</v>
      </c>
    </row>
    <row r="96" spans="1:6" x14ac:dyDescent="0.3">
      <c r="A96" s="10">
        <v>22</v>
      </c>
      <c r="B96" s="10">
        <v>0</v>
      </c>
      <c r="D96" s="3">
        <v>11</v>
      </c>
      <c r="E96">
        <f>GETPIVOTDATA("Outcome",$B$2,"Age",21)*GETPIVOTDATA("Outcome",$B$2,"Outcome",1)/GETPIVOTDATA("Outcome",$B$2)</f>
        <v>21.984375</v>
      </c>
      <c r="F96">
        <f t="shared" si="101"/>
        <v>5.4882840262970856</v>
      </c>
    </row>
    <row r="97" spans="1:6" x14ac:dyDescent="0.3">
      <c r="A97" s="10">
        <v>22</v>
      </c>
      <c r="B97" s="10">
        <v>0</v>
      </c>
      <c r="D97" s="3">
        <v>5</v>
      </c>
      <c r="E97">
        <f>GETPIVOTDATA("Outcome",$B$2,"Age",22)*GETPIVOTDATA("Outcome",$B$2,"Outcome",1)/GETPIVOTDATA("Outcome",$B$2)</f>
        <v>25.125</v>
      </c>
      <c r="F97">
        <f t="shared" si="101"/>
        <v>16.12002487562189</v>
      </c>
    </row>
    <row r="98" spans="1:6" x14ac:dyDescent="0.3">
      <c r="A98" s="10">
        <v>41</v>
      </c>
      <c r="B98" s="10">
        <v>0</v>
      </c>
      <c r="D98" s="3">
        <v>8</v>
      </c>
      <c r="E98">
        <f>GETPIVOTDATA("Outcome",$B$2,"Age",21)*GETPIVOTDATA("Outcome",$B$2,"Outcome",1)/GETPIVOTDATA("Outcome",$B$2)</f>
        <v>21.984375</v>
      </c>
      <c r="F98">
        <f t="shared" si="101"/>
        <v>8.8955334932480454</v>
      </c>
    </row>
    <row r="99" spans="1:6" x14ac:dyDescent="0.3">
      <c r="A99" s="10">
        <v>27</v>
      </c>
      <c r="B99" s="10">
        <v>0</v>
      </c>
      <c r="D99" s="3">
        <v>7</v>
      </c>
      <c r="E99">
        <f>GETPIVOTDATA("Outcome",$B$2,"Age",22)*GETPIVOTDATA("Outcome",$B$2,"Outcome",1)/GETPIVOTDATA("Outcome",$B$2)</f>
        <v>25.125</v>
      </c>
      <c r="F99">
        <f t="shared" si="101"/>
        <v>13.075248756218905</v>
      </c>
    </row>
    <row r="100" spans="1:6" x14ac:dyDescent="0.3">
      <c r="A100" s="10">
        <v>26</v>
      </c>
      <c r="B100" s="10">
        <v>1</v>
      </c>
      <c r="D100" s="3">
        <v>4</v>
      </c>
      <c r="E100">
        <f>GETPIVOTDATA("Outcome",$B$2,"Age",21)*GETPIVOTDATA("Outcome",$B$2,"Outcome",1)/GETPIVOTDATA("Outcome",$B$2)</f>
        <v>21.984375</v>
      </c>
      <c r="F100">
        <f t="shared" si="101"/>
        <v>14.712164623312011</v>
      </c>
    </row>
    <row r="101" spans="1:6" x14ac:dyDescent="0.3">
      <c r="A101" s="10">
        <v>24</v>
      </c>
      <c r="B101" s="10">
        <v>0</v>
      </c>
      <c r="D101" s="3">
        <v>1</v>
      </c>
      <c r="E101">
        <f>GETPIVOTDATA("Outcome",$B$2,"Age",22)*GETPIVOTDATA("Outcome",$B$2,"Outcome",1)/GETPIVOTDATA("Outcome",$B$2)</f>
        <v>25.125</v>
      </c>
      <c r="F101">
        <f t="shared" si="101"/>
        <v>23.164800995024876</v>
      </c>
    </row>
    <row r="102" spans="1:6" x14ac:dyDescent="0.3">
      <c r="A102" s="10">
        <v>22</v>
      </c>
      <c r="B102" s="10">
        <v>0</v>
      </c>
      <c r="D102" s="3">
        <v>3</v>
      </c>
      <c r="E102">
        <f>GETPIVOTDATA("Outcome",$B$2,"Age",21)*GETPIVOTDATA("Outcome",$B$2,"Outcome",1)/GETPIVOTDATA("Outcome",$B$2)</f>
        <v>21.984375</v>
      </c>
      <c r="F102">
        <f t="shared" si="101"/>
        <v>16.393756663113006</v>
      </c>
    </row>
    <row r="103" spans="1:6" x14ac:dyDescent="0.3">
      <c r="A103" s="10">
        <v>22</v>
      </c>
      <c r="B103" s="10">
        <v>0</v>
      </c>
      <c r="D103" s="3">
        <v>5</v>
      </c>
      <c r="E103">
        <f>GETPIVOTDATA("Outcome",$B$2,"Age",22)*GETPIVOTDATA("Outcome",$B$2,"Outcome",1)/GETPIVOTDATA("Outcome",$B$2)</f>
        <v>25.125</v>
      </c>
      <c r="F103">
        <f t="shared" si="101"/>
        <v>16.12002487562189</v>
      </c>
    </row>
    <row r="104" spans="1:6" x14ac:dyDescent="0.3">
      <c r="A104" s="10">
        <v>36</v>
      </c>
      <c r="B104" s="10">
        <v>0</v>
      </c>
      <c r="D104" s="3">
        <v>5</v>
      </c>
      <c r="E104">
        <f>GETPIVOTDATA("Outcome",$B$2,"Age",21)*GETPIVOTDATA("Outcome",$B$2,"Outcome",1)/GETPIVOTDATA("Outcome",$B$2)</f>
        <v>21.984375</v>
      </c>
      <c r="F104">
        <f t="shared" si="101"/>
        <v>13.121546286425017</v>
      </c>
    </row>
    <row r="105" spans="1:6" x14ac:dyDescent="0.3">
      <c r="A105" s="10">
        <v>22</v>
      </c>
      <c r="B105" s="10">
        <v>0</v>
      </c>
      <c r="D105" s="3">
        <v>7</v>
      </c>
      <c r="E105">
        <f>GETPIVOTDATA("Outcome",$B$2,"Age",22)*GETPIVOTDATA("Outcome",$B$2,"Outcome",1)/GETPIVOTDATA("Outcome",$B$2)</f>
        <v>25.125</v>
      </c>
      <c r="F105">
        <f t="shared" si="101"/>
        <v>13.075248756218905</v>
      </c>
    </row>
    <row r="106" spans="1:6" x14ac:dyDescent="0.3">
      <c r="A106" s="10">
        <v>37</v>
      </c>
      <c r="B106" s="10">
        <v>1</v>
      </c>
      <c r="D106" s="3">
        <v>4</v>
      </c>
      <c r="E106">
        <f>GETPIVOTDATA("Outcome",$B$2,"Age",21)*GETPIVOTDATA("Outcome",$B$2,"Outcome",1)/GETPIVOTDATA("Outcome",$B$2)</f>
        <v>21.984375</v>
      </c>
      <c r="F106">
        <f t="shared" si="101"/>
        <v>14.712164623312011</v>
      </c>
    </row>
    <row r="107" spans="1:6" x14ac:dyDescent="0.3">
      <c r="A107" s="10">
        <v>27</v>
      </c>
      <c r="B107" s="10">
        <v>0</v>
      </c>
      <c r="D107" s="3">
        <v>4</v>
      </c>
      <c r="E107">
        <f>GETPIVOTDATA("Outcome",$B$2,"Age",22)*GETPIVOTDATA("Outcome",$B$2,"Outcome",1)/GETPIVOTDATA("Outcome",$B$2)</f>
        <v>25.125</v>
      </c>
      <c r="F107">
        <f t="shared" si="101"/>
        <v>17.761815920398011</v>
      </c>
    </row>
    <row r="108" spans="1:6" x14ac:dyDescent="0.3">
      <c r="A108" s="10">
        <v>45</v>
      </c>
      <c r="B108" s="10">
        <v>0</v>
      </c>
      <c r="D108" s="3">
        <v>1</v>
      </c>
      <c r="E108">
        <f>GETPIVOTDATA("Outcome",$B$2,"Age",21)*GETPIVOTDATA("Outcome",$B$2,"Outcome",1)/GETPIVOTDATA("Outcome",$B$2)</f>
        <v>21.984375</v>
      </c>
      <c r="F108">
        <f t="shared" si="101"/>
        <v>20.029861851456999</v>
      </c>
    </row>
    <row r="109" spans="1:6" x14ac:dyDescent="0.3">
      <c r="A109" s="10">
        <v>26</v>
      </c>
      <c r="B109" s="10">
        <v>0</v>
      </c>
      <c r="D109" s="3">
        <v>2</v>
      </c>
      <c r="E109">
        <f>GETPIVOTDATA("Outcome",$B$2,"Age",22)*GETPIVOTDATA("Outcome",$B$2,"Outcome",1)/GETPIVOTDATA("Outcome",$B$2)</f>
        <v>25.125</v>
      </c>
      <c r="F109">
        <f t="shared" si="101"/>
        <v>21.284203980099502</v>
      </c>
    </row>
    <row r="110" spans="1:6" x14ac:dyDescent="0.3">
      <c r="A110" s="10">
        <v>43</v>
      </c>
      <c r="B110" s="10">
        <v>1</v>
      </c>
      <c r="D110" s="3">
        <v>1</v>
      </c>
      <c r="E110">
        <f>GETPIVOTDATA("Outcome",$B$2,"Age",21)*GETPIVOTDATA("Outcome",$B$2,"Outcome",1)/GETPIVOTDATA("Outcome",$B$2)</f>
        <v>21.984375</v>
      </c>
      <c r="F110">
        <f t="shared" si="101"/>
        <v>20.029861851456999</v>
      </c>
    </row>
    <row r="111" spans="1:6" x14ac:dyDescent="0.3">
      <c r="A111" s="10">
        <v>24</v>
      </c>
      <c r="B111" s="10">
        <v>0</v>
      </c>
      <c r="D111" s="3">
        <v>3</v>
      </c>
      <c r="E111">
        <f>GETPIVOTDATA("Outcome",$B$2,"Age",22)*GETPIVOTDATA("Outcome",$B$2,"Outcome",1)/GETPIVOTDATA("Outcome",$B$2)</f>
        <v>25.125</v>
      </c>
      <c r="F111">
        <f t="shared" si="101"/>
        <v>19.48320895522388</v>
      </c>
    </row>
    <row r="112" spans="1:6" x14ac:dyDescent="0.3">
      <c r="A112" s="10">
        <v>21</v>
      </c>
      <c r="B112" s="10">
        <v>0</v>
      </c>
      <c r="D112" s="3">
        <v>2</v>
      </c>
      <c r="E112">
        <f>GETPIVOTDATA("Outcome",$B$2,"Age",21)*GETPIVOTDATA("Outcome",$B$2,"Outcome",1)/GETPIVOTDATA("Outcome",$B$2)</f>
        <v>21.984375</v>
      </c>
      <c r="F112">
        <f t="shared" si="101"/>
        <v>18.166322405828002</v>
      </c>
    </row>
    <row r="113" spans="1:6" x14ac:dyDescent="0.3">
      <c r="A113" s="10">
        <v>34</v>
      </c>
      <c r="B113" s="10">
        <v>0</v>
      </c>
      <c r="D113" s="3">
        <v>2</v>
      </c>
      <c r="E113">
        <f>GETPIVOTDATA("Outcome",$B$2,"Age",22)*GETPIVOTDATA("Outcome",$B$2,"Outcome",1)/GETPIVOTDATA("Outcome",$B$2)</f>
        <v>25.125</v>
      </c>
      <c r="F113">
        <f t="shared" si="101"/>
        <v>21.284203980099502</v>
      </c>
    </row>
    <row r="114" spans="1:6" x14ac:dyDescent="0.3">
      <c r="A114" s="10">
        <v>42</v>
      </c>
      <c r="B114" s="10">
        <v>0</v>
      </c>
      <c r="D114" s="3">
        <v>1</v>
      </c>
      <c r="E114">
        <f>GETPIVOTDATA("Outcome",$B$2,"Age",21)*GETPIVOTDATA("Outcome",$B$2,"Outcome",1)/GETPIVOTDATA("Outcome",$B$2)</f>
        <v>21.984375</v>
      </c>
      <c r="F114">
        <f t="shared" si="101"/>
        <v>20.029861851456999</v>
      </c>
    </row>
    <row r="115" spans="1:6" x14ac:dyDescent="0.3">
      <c r="A115" s="10">
        <v>60</v>
      </c>
      <c r="B115" s="10">
        <v>1</v>
      </c>
      <c r="D115" s="3">
        <v>2</v>
      </c>
      <c r="E115">
        <f>GETPIVOTDATA("Outcome",$B$2,"Age",22)*GETPIVOTDATA("Outcome",$B$2,"Outcome",1)/GETPIVOTDATA("Outcome",$B$2)</f>
        <v>25.125</v>
      </c>
      <c r="F115">
        <f t="shared" si="101"/>
        <v>21.284203980099502</v>
      </c>
    </row>
    <row r="116" spans="1:6" x14ac:dyDescent="0.3">
      <c r="A116" s="10">
        <v>21</v>
      </c>
      <c r="B116" s="10">
        <v>0</v>
      </c>
      <c r="D116" s="3"/>
      <c r="E116">
        <f>GETPIVOTDATA("Outcome",$B$2,"Age",21)*GETPIVOTDATA("Outcome",$B$2,"Outcome",1)/GETPIVOTDATA("Outcome",$B$2)</f>
        <v>21.984375</v>
      </c>
      <c r="F116">
        <f t="shared" si="101"/>
        <v>21.984375</v>
      </c>
    </row>
    <row r="117" spans="1:6" x14ac:dyDescent="0.3">
      <c r="A117" s="10">
        <v>40</v>
      </c>
      <c r="B117" s="10">
        <v>0</v>
      </c>
      <c r="D117" s="3"/>
      <c r="E117">
        <f>GETPIVOTDATA("Outcome",$B$2,"Age",22)*GETPIVOTDATA("Outcome",$B$2,"Outcome",1)/GETPIVOTDATA("Outcome",$B$2)</f>
        <v>25.125</v>
      </c>
      <c r="F117">
        <f t="shared" si="101"/>
        <v>25.125</v>
      </c>
    </row>
    <row r="118" spans="1:6" x14ac:dyDescent="0.3">
      <c r="A118" s="10">
        <v>24</v>
      </c>
      <c r="B118" s="10">
        <v>0</v>
      </c>
      <c r="D118" s="3"/>
      <c r="E118">
        <f>GETPIVOTDATA("Outcome",$B$2,"Age",21)*GETPIVOTDATA("Outcome",$B$2,"Outcome",1)/GETPIVOTDATA("Outcome",$B$2)</f>
        <v>21.984375</v>
      </c>
      <c r="F118">
        <f t="shared" si="101"/>
        <v>21.984375</v>
      </c>
    </row>
    <row r="119" spans="1:6" x14ac:dyDescent="0.3">
      <c r="A119" s="10">
        <v>22</v>
      </c>
      <c r="B119" s="10">
        <v>0</v>
      </c>
      <c r="D119" s="3">
        <v>2</v>
      </c>
      <c r="E119">
        <f>GETPIVOTDATA("Outcome",$B$2,"Age",22)*GETPIVOTDATA("Outcome",$B$2,"Outcome",1)/GETPIVOTDATA("Outcome",$B$2)</f>
        <v>25.125</v>
      </c>
      <c r="F119">
        <f t="shared" si="101"/>
        <v>21.284203980099502</v>
      </c>
    </row>
    <row r="120" spans="1:6" x14ac:dyDescent="0.3">
      <c r="A120" s="10">
        <v>23</v>
      </c>
      <c r="B120" s="10">
        <v>0</v>
      </c>
      <c r="D120" s="3">
        <v>1</v>
      </c>
      <c r="E120">
        <f>GETPIVOTDATA("Outcome",$B$2,"Age",21)*GETPIVOTDATA("Outcome",$B$2,"Outcome",1)/GETPIVOTDATA("Outcome",$B$2)</f>
        <v>21.984375</v>
      </c>
      <c r="F120">
        <f t="shared" si="101"/>
        <v>20.029861851456999</v>
      </c>
    </row>
    <row r="121" spans="1:6" x14ac:dyDescent="0.3">
      <c r="A121" s="10">
        <v>31</v>
      </c>
      <c r="B121" s="10">
        <v>1</v>
      </c>
      <c r="D121" s="3"/>
      <c r="E121">
        <f>GETPIVOTDATA("Outcome",$B$2,"Age",22)*GETPIVOTDATA("Outcome",$B$2,"Outcome",1)/GETPIVOTDATA("Outcome",$B$2)</f>
        <v>25.125</v>
      </c>
      <c r="F121">
        <f t="shared" si="101"/>
        <v>25.125</v>
      </c>
    </row>
    <row r="122" spans="1:6" x14ac:dyDescent="0.3">
      <c r="A122" s="10">
        <v>33</v>
      </c>
      <c r="B122" s="10">
        <v>1</v>
      </c>
      <c r="D122" s="3"/>
      <c r="E122">
        <f>GETPIVOTDATA("Outcome",$B$2,"Age",21)*GETPIVOTDATA("Outcome",$B$2,"Outcome",1)/GETPIVOTDATA("Outcome",$B$2)</f>
        <v>21.984375</v>
      </c>
      <c r="F122">
        <f t="shared" si="101"/>
        <v>21.984375</v>
      </c>
    </row>
    <row r="123" spans="1:6" x14ac:dyDescent="0.3">
      <c r="A123" s="10">
        <v>22</v>
      </c>
      <c r="B123" s="10">
        <v>0</v>
      </c>
      <c r="D123" s="3">
        <v>1</v>
      </c>
      <c r="E123">
        <f>GETPIVOTDATA("Outcome",$B$2,"Age",22)*GETPIVOTDATA("Outcome",$B$2,"Outcome",1)/GETPIVOTDATA("Outcome",$B$2)</f>
        <v>25.125</v>
      </c>
      <c r="F123">
        <f t="shared" si="101"/>
        <v>23.164800995024876</v>
      </c>
    </row>
    <row r="124" spans="1:6" x14ac:dyDescent="0.3">
      <c r="A124" s="10">
        <v>21</v>
      </c>
      <c r="B124" s="10">
        <v>0</v>
      </c>
      <c r="D124" s="3"/>
      <c r="E124">
        <f>GETPIVOTDATA("Outcome",$B$2,"Age",21)*GETPIVOTDATA("Outcome",$B$2,"Outcome",1)/GETPIVOTDATA("Outcome",$B$2)</f>
        <v>21.984375</v>
      </c>
      <c r="F124">
        <f t="shared" si="101"/>
        <v>21.984375</v>
      </c>
    </row>
    <row r="125" spans="1:6" x14ac:dyDescent="0.3">
      <c r="A125" s="10">
        <v>24</v>
      </c>
      <c r="B125" s="10">
        <v>0</v>
      </c>
      <c r="D125" s="3"/>
      <c r="E125">
        <f>GETPIVOTDATA("Outcome",$B$2,"Age",22)*GETPIVOTDATA("Outcome",$B$2,"Outcome",1)/GETPIVOTDATA("Outcome",$B$2)</f>
        <v>25.125</v>
      </c>
      <c r="F125">
        <f t="shared" si="101"/>
        <v>25.125</v>
      </c>
    </row>
    <row r="126" spans="1:6" x14ac:dyDescent="0.3">
      <c r="A126" s="10">
        <v>27</v>
      </c>
      <c r="B126" s="10">
        <v>0</v>
      </c>
    </row>
    <row r="127" spans="1:6" x14ac:dyDescent="0.3">
      <c r="A127" s="10">
        <v>21</v>
      </c>
      <c r="B127" s="10">
        <v>0</v>
      </c>
      <c r="F127" s="8">
        <f>SUM(F22:F125)</f>
        <v>2392.2412736318402</v>
      </c>
    </row>
    <row r="128" spans="1:6" x14ac:dyDescent="0.3">
      <c r="A128" s="10">
        <v>27</v>
      </c>
      <c r="B128" s="10">
        <v>0</v>
      </c>
    </row>
    <row r="129" spans="1:2" x14ac:dyDescent="0.3">
      <c r="A129" s="10">
        <v>37</v>
      </c>
      <c r="B129" s="10">
        <v>0</v>
      </c>
    </row>
    <row r="130" spans="1:2" x14ac:dyDescent="0.3">
      <c r="A130" s="10">
        <v>25</v>
      </c>
      <c r="B130" s="10">
        <v>0</v>
      </c>
    </row>
    <row r="131" spans="1:2" x14ac:dyDescent="0.3">
      <c r="A131" s="10">
        <v>24</v>
      </c>
      <c r="B131" s="10">
        <v>1</v>
      </c>
    </row>
    <row r="132" spans="1:2" x14ac:dyDescent="0.3">
      <c r="A132" s="10">
        <v>24</v>
      </c>
      <c r="B132" s="10">
        <v>1</v>
      </c>
    </row>
    <row r="133" spans="1:2" x14ac:dyDescent="0.3">
      <c r="A133" s="10">
        <v>46</v>
      </c>
      <c r="B133" s="10">
        <v>1</v>
      </c>
    </row>
    <row r="134" spans="1:2" x14ac:dyDescent="0.3">
      <c r="A134" s="10">
        <v>23</v>
      </c>
      <c r="B134" s="10">
        <v>0</v>
      </c>
    </row>
    <row r="135" spans="1:2" x14ac:dyDescent="0.3">
      <c r="A135" s="10">
        <v>25</v>
      </c>
      <c r="B135" s="10">
        <v>0</v>
      </c>
    </row>
    <row r="136" spans="1:2" x14ac:dyDescent="0.3">
      <c r="A136" s="10">
        <v>39</v>
      </c>
      <c r="B136" s="10">
        <v>1</v>
      </c>
    </row>
    <row r="137" spans="1:2" x14ac:dyDescent="0.3">
      <c r="A137" s="10">
        <v>61</v>
      </c>
      <c r="B137" s="10">
        <v>1</v>
      </c>
    </row>
    <row r="138" spans="1:2" x14ac:dyDescent="0.3">
      <c r="A138" s="10">
        <v>38</v>
      </c>
      <c r="B138" s="10">
        <v>1</v>
      </c>
    </row>
    <row r="139" spans="1:2" x14ac:dyDescent="0.3">
      <c r="A139" s="10">
        <v>25</v>
      </c>
      <c r="B139" s="10">
        <v>0</v>
      </c>
    </row>
    <row r="140" spans="1:2" x14ac:dyDescent="0.3">
      <c r="A140" s="10">
        <v>22</v>
      </c>
      <c r="B140" s="10">
        <v>0</v>
      </c>
    </row>
    <row r="141" spans="1:2" x14ac:dyDescent="0.3">
      <c r="A141" s="10">
        <v>21</v>
      </c>
      <c r="B141" s="10">
        <v>0</v>
      </c>
    </row>
    <row r="142" spans="1:2" x14ac:dyDescent="0.3">
      <c r="A142" s="10">
        <v>25</v>
      </c>
      <c r="B142" s="10">
        <v>1</v>
      </c>
    </row>
    <row r="143" spans="1:2" x14ac:dyDescent="0.3">
      <c r="A143" s="10">
        <v>24</v>
      </c>
      <c r="B143" s="10">
        <v>0</v>
      </c>
    </row>
    <row r="144" spans="1:2" x14ac:dyDescent="0.3">
      <c r="A144" s="10">
        <v>23</v>
      </c>
      <c r="B144" s="10">
        <v>0</v>
      </c>
    </row>
    <row r="145" spans="1:2" x14ac:dyDescent="0.3">
      <c r="A145" s="10">
        <v>69</v>
      </c>
      <c r="B145" s="10">
        <v>0</v>
      </c>
    </row>
    <row r="146" spans="1:2" x14ac:dyDescent="0.3">
      <c r="A146" s="10">
        <v>23</v>
      </c>
      <c r="B146" s="10">
        <v>1</v>
      </c>
    </row>
    <row r="147" spans="1:2" x14ac:dyDescent="0.3">
      <c r="A147" s="10">
        <v>26</v>
      </c>
      <c r="B147" s="10">
        <v>1</v>
      </c>
    </row>
    <row r="148" spans="1:2" x14ac:dyDescent="0.3">
      <c r="A148" s="10">
        <v>30</v>
      </c>
      <c r="B148" s="10">
        <v>0</v>
      </c>
    </row>
    <row r="149" spans="1:2" x14ac:dyDescent="0.3">
      <c r="A149" s="10">
        <v>23</v>
      </c>
      <c r="B149" s="10">
        <v>0</v>
      </c>
    </row>
    <row r="150" spans="1:2" x14ac:dyDescent="0.3">
      <c r="A150" s="10">
        <v>40</v>
      </c>
      <c r="B150" s="10">
        <v>1</v>
      </c>
    </row>
    <row r="151" spans="1:2" x14ac:dyDescent="0.3">
      <c r="A151" s="10">
        <v>62</v>
      </c>
      <c r="B151" s="10">
        <v>1</v>
      </c>
    </row>
    <row r="152" spans="1:2" x14ac:dyDescent="0.3">
      <c r="A152" s="10">
        <v>33</v>
      </c>
      <c r="B152" s="10">
        <v>1</v>
      </c>
    </row>
    <row r="153" spans="1:2" x14ac:dyDescent="0.3">
      <c r="A153" s="10">
        <v>33</v>
      </c>
      <c r="B153" s="10">
        <v>1</v>
      </c>
    </row>
    <row r="154" spans="1:2" x14ac:dyDescent="0.3">
      <c r="A154" s="10">
        <v>30</v>
      </c>
      <c r="B154" s="10">
        <v>1</v>
      </c>
    </row>
    <row r="155" spans="1:2" x14ac:dyDescent="0.3">
      <c r="A155" s="10">
        <v>39</v>
      </c>
      <c r="B155" s="10">
        <v>0</v>
      </c>
    </row>
    <row r="156" spans="1:2" x14ac:dyDescent="0.3">
      <c r="A156" s="10">
        <v>26</v>
      </c>
      <c r="B156" s="10">
        <v>0</v>
      </c>
    </row>
    <row r="157" spans="1:2" x14ac:dyDescent="0.3">
      <c r="A157" s="10">
        <v>31</v>
      </c>
      <c r="B157" s="10">
        <v>0</v>
      </c>
    </row>
    <row r="158" spans="1:2" x14ac:dyDescent="0.3">
      <c r="A158" s="10">
        <v>21</v>
      </c>
      <c r="B158" s="10">
        <v>0</v>
      </c>
    </row>
    <row r="159" spans="1:2" x14ac:dyDescent="0.3">
      <c r="A159" s="10">
        <v>22</v>
      </c>
      <c r="B159" s="10">
        <v>0</v>
      </c>
    </row>
    <row r="160" spans="1:2" x14ac:dyDescent="0.3">
      <c r="A160" s="10">
        <v>29</v>
      </c>
      <c r="B160" s="10">
        <v>0</v>
      </c>
    </row>
    <row r="161" spans="1:2" x14ac:dyDescent="0.3">
      <c r="A161" s="10">
        <v>28</v>
      </c>
      <c r="B161" s="10">
        <v>0</v>
      </c>
    </row>
    <row r="162" spans="1:2" x14ac:dyDescent="0.3">
      <c r="A162" s="10">
        <v>55</v>
      </c>
      <c r="B162" s="10">
        <v>0</v>
      </c>
    </row>
    <row r="163" spans="1:2" x14ac:dyDescent="0.3">
      <c r="A163" s="10">
        <v>38</v>
      </c>
      <c r="B163" s="10">
        <v>0</v>
      </c>
    </row>
    <row r="164" spans="1:2" x14ac:dyDescent="0.3">
      <c r="A164" s="10">
        <v>22</v>
      </c>
      <c r="B164" s="10">
        <v>0</v>
      </c>
    </row>
    <row r="165" spans="1:2" x14ac:dyDescent="0.3">
      <c r="A165" s="10">
        <v>42</v>
      </c>
      <c r="B165" s="10">
        <v>1</v>
      </c>
    </row>
    <row r="166" spans="1:2" x14ac:dyDescent="0.3">
      <c r="A166" s="10">
        <v>23</v>
      </c>
      <c r="B166" s="10">
        <v>0</v>
      </c>
    </row>
    <row r="167" spans="1:2" x14ac:dyDescent="0.3">
      <c r="A167" s="10">
        <v>21</v>
      </c>
      <c r="B167" s="10">
        <v>0</v>
      </c>
    </row>
    <row r="168" spans="1:2" x14ac:dyDescent="0.3">
      <c r="A168" s="10">
        <v>41</v>
      </c>
      <c r="B168" s="10">
        <v>0</v>
      </c>
    </row>
    <row r="169" spans="1:2" x14ac:dyDescent="0.3">
      <c r="A169" s="10">
        <v>34</v>
      </c>
      <c r="B169" s="10">
        <v>0</v>
      </c>
    </row>
    <row r="170" spans="1:2" x14ac:dyDescent="0.3">
      <c r="A170" s="10">
        <v>65</v>
      </c>
      <c r="B170" s="10">
        <v>0</v>
      </c>
    </row>
    <row r="171" spans="1:2" x14ac:dyDescent="0.3">
      <c r="A171" s="10">
        <v>22</v>
      </c>
      <c r="B171" s="10">
        <v>0</v>
      </c>
    </row>
    <row r="172" spans="1:2" x14ac:dyDescent="0.3">
      <c r="A172" s="10">
        <v>24</v>
      </c>
      <c r="B172" s="10">
        <v>0</v>
      </c>
    </row>
    <row r="173" spans="1:2" x14ac:dyDescent="0.3">
      <c r="A173" s="10">
        <v>37</v>
      </c>
      <c r="B173" s="10">
        <v>0</v>
      </c>
    </row>
    <row r="174" spans="1:2" x14ac:dyDescent="0.3">
      <c r="A174" s="10">
        <v>42</v>
      </c>
      <c r="B174" s="10">
        <v>1</v>
      </c>
    </row>
    <row r="175" spans="1:2" x14ac:dyDescent="0.3">
      <c r="A175" s="10">
        <v>23</v>
      </c>
      <c r="B175" s="10">
        <v>0</v>
      </c>
    </row>
    <row r="176" spans="1:2" x14ac:dyDescent="0.3">
      <c r="A176" s="10">
        <v>43</v>
      </c>
      <c r="B176" s="10">
        <v>1</v>
      </c>
    </row>
    <row r="177" spans="1:2" x14ac:dyDescent="0.3">
      <c r="A177" s="10">
        <v>36</v>
      </c>
      <c r="B177" s="10">
        <v>1</v>
      </c>
    </row>
    <row r="178" spans="1:2" x14ac:dyDescent="0.3">
      <c r="A178" s="10">
        <v>21</v>
      </c>
      <c r="B178" s="10">
        <v>0</v>
      </c>
    </row>
    <row r="179" spans="1:2" x14ac:dyDescent="0.3">
      <c r="A179" s="10">
        <v>23</v>
      </c>
      <c r="B179" s="10">
        <v>0</v>
      </c>
    </row>
    <row r="180" spans="1:2" x14ac:dyDescent="0.3">
      <c r="A180" s="10">
        <v>22</v>
      </c>
      <c r="B180" s="10">
        <v>0</v>
      </c>
    </row>
    <row r="181" spans="1:2" x14ac:dyDescent="0.3">
      <c r="A181" s="10">
        <v>47</v>
      </c>
      <c r="B181" s="10">
        <v>1</v>
      </c>
    </row>
    <row r="182" spans="1:2" x14ac:dyDescent="0.3">
      <c r="A182" s="10">
        <v>36</v>
      </c>
      <c r="B182" s="10">
        <v>0</v>
      </c>
    </row>
    <row r="183" spans="1:2" x14ac:dyDescent="0.3">
      <c r="A183" s="10">
        <v>45</v>
      </c>
      <c r="B183" s="10">
        <v>0</v>
      </c>
    </row>
    <row r="184" spans="1:2" x14ac:dyDescent="0.3">
      <c r="A184" s="10">
        <v>27</v>
      </c>
      <c r="B184" s="10">
        <v>0</v>
      </c>
    </row>
    <row r="185" spans="1:2" x14ac:dyDescent="0.3">
      <c r="A185" s="10">
        <v>21</v>
      </c>
      <c r="B185" s="10">
        <v>0</v>
      </c>
    </row>
    <row r="186" spans="1:2" x14ac:dyDescent="0.3">
      <c r="A186" s="10">
        <v>32</v>
      </c>
      <c r="B186" s="10">
        <v>1</v>
      </c>
    </row>
    <row r="187" spans="1:2" x14ac:dyDescent="0.3">
      <c r="A187" s="10">
        <v>41</v>
      </c>
      <c r="B187" s="10">
        <v>1</v>
      </c>
    </row>
    <row r="188" spans="1:2" x14ac:dyDescent="0.3">
      <c r="A188" s="10">
        <v>22</v>
      </c>
      <c r="B188" s="10">
        <v>0</v>
      </c>
    </row>
    <row r="189" spans="1:2" x14ac:dyDescent="0.3">
      <c r="A189" s="10">
        <v>34</v>
      </c>
      <c r="B189" s="10">
        <v>0</v>
      </c>
    </row>
    <row r="190" spans="1:2" x14ac:dyDescent="0.3">
      <c r="A190" s="10">
        <v>29</v>
      </c>
      <c r="B190" s="10">
        <v>0</v>
      </c>
    </row>
    <row r="191" spans="1:2" x14ac:dyDescent="0.3">
      <c r="A191" s="10">
        <v>29</v>
      </c>
      <c r="B191" s="10">
        <v>0</v>
      </c>
    </row>
    <row r="192" spans="1:2" x14ac:dyDescent="0.3">
      <c r="A192" s="10">
        <v>36</v>
      </c>
      <c r="B192" s="10">
        <v>1</v>
      </c>
    </row>
    <row r="193" spans="1:2" x14ac:dyDescent="0.3">
      <c r="A193" s="10">
        <v>29</v>
      </c>
      <c r="B193" s="10">
        <v>1</v>
      </c>
    </row>
    <row r="194" spans="1:2" x14ac:dyDescent="0.3">
      <c r="A194" s="10">
        <v>25</v>
      </c>
      <c r="B194" s="10">
        <v>0</v>
      </c>
    </row>
    <row r="195" spans="1:2" x14ac:dyDescent="0.3">
      <c r="A195" s="10">
        <v>23</v>
      </c>
      <c r="B195" s="10">
        <v>0</v>
      </c>
    </row>
    <row r="196" spans="1:2" x14ac:dyDescent="0.3">
      <c r="A196" s="10">
        <v>33</v>
      </c>
      <c r="B196" s="10">
        <v>0</v>
      </c>
    </row>
    <row r="197" spans="1:2" x14ac:dyDescent="0.3">
      <c r="A197" s="10">
        <v>36</v>
      </c>
      <c r="B197" s="10">
        <v>1</v>
      </c>
    </row>
    <row r="198" spans="1:2" x14ac:dyDescent="0.3">
      <c r="A198" s="10">
        <v>42</v>
      </c>
      <c r="B198" s="10">
        <v>0</v>
      </c>
    </row>
    <row r="199" spans="1:2" x14ac:dyDescent="0.3">
      <c r="A199" s="10">
        <v>26</v>
      </c>
      <c r="B199" s="10">
        <v>1</v>
      </c>
    </row>
    <row r="200" spans="1:2" x14ac:dyDescent="0.3">
      <c r="A200" s="10">
        <v>47</v>
      </c>
      <c r="B200" s="10">
        <v>0</v>
      </c>
    </row>
    <row r="201" spans="1:2" x14ac:dyDescent="0.3">
      <c r="A201" s="10">
        <v>37</v>
      </c>
      <c r="B201" s="10">
        <v>1</v>
      </c>
    </row>
    <row r="202" spans="1:2" x14ac:dyDescent="0.3">
      <c r="A202" s="10">
        <v>32</v>
      </c>
      <c r="B202" s="10">
        <v>0</v>
      </c>
    </row>
    <row r="203" spans="1:2" x14ac:dyDescent="0.3">
      <c r="A203" s="10">
        <v>23</v>
      </c>
      <c r="B203" s="10">
        <v>0</v>
      </c>
    </row>
    <row r="204" spans="1:2" x14ac:dyDescent="0.3">
      <c r="A204" s="10">
        <v>21</v>
      </c>
      <c r="B204" s="10">
        <v>0</v>
      </c>
    </row>
    <row r="205" spans="1:2" x14ac:dyDescent="0.3">
      <c r="A205" s="10">
        <v>27</v>
      </c>
      <c r="B205" s="10">
        <v>0</v>
      </c>
    </row>
    <row r="206" spans="1:2" x14ac:dyDescent="0.3">
      <c r="A206" s="10">
        <v>40</v>
      </c>
      <c r="B206" s="10">
        <v>0</v>
      </c>
    </row>
    <row r="207" spans="1:2" x14ac:dyDescent="0.3">
      <c r="A207" s="10">
        <v>41</v>
      </c>
      <c r="B207" s="10">
        <v>1</v>
      </c>
    </row>
    <row r="208" spans="1:2" x14ac:dyDescent="0.3">
      <c r="A208" s="10">
        <v>60</v>
      </c>
      <c r="B208" s="10">
        <v>1</v>
      </c>
    </row>
    <row r="209" spans="1:2" x14ac:dyDescent="0.3">
      <c r="A209" s="10">
        <v>33</v>
      </c>
      <c r="B209" s="10">
        <v>1</v>
      </c>
    </row>
    <row r="210" spans="1:2" x14ac:dyDescent="0.3">
      <c r="A210" s="10">
        <v>31</v>
      </c>
      <c r="B210" s="10">
        <v>1</v>
      </c>
    </row>
    <row r="211" spans="1:2" x14ac:dyDescent="0.3">
      <c r="A211" s="10">
        <v>25</v>
      </c>
      <c r="B211" s="10">
        <v>1</v>
      </c>
    </row>
    <row r="212" spans="1:2" x14ac:dyDescent="0.3">
      <c r="A212" s="10">
        <v>21</v>
      </c>
      <c r="B212" s="10">
        <v>0</v>
      </c>
    </row>
    <row r="213" spans="1:2" x14ac:dyDescent="0.3">
      <c r="A213" s="10">
        <v>40</v>
      </c>
      <c r="B213" s="10">
        <v>0</v>
      </c>
    </row>
    <row r="214" spans="1:2" x14ac:dyDescent="0.3">
      <c r="A214" s="10">
        <v>36</v>
      </c>
      <c r="B214" s="10">
        <v>1</v>
      </c>
    </row>
    <row r="215" spans="1:2" x14ac:dyDescent="0.3">
      <c r="A215" s="10">
        <v>40</v>
      </c>
      <c r="B215" s="10">
        <v>1</v>
      </c>
    </row>
    <row r="216" spans="1:2" x14ac:dyDescent="0.3">
      <c r="A216" s="10">
        <v>42</v>
      </c>
      <c r="B216" s="10">
        <v>0</v>
      </c>
    </row>
    <row r="217" spans="1:2" x14ac:dyDescent="0.3">
      <c r="A217" s="10">
        <v>29</v>
      </c>
      <c r="B217" s="10">
        <v>1</v>
      </c>
    </row>
    <row r="218" spans="1:2" x14ac:dyDescent="0.3">
      <c r="A218" s="10">
        <v>21</v>
      </c>
      <c r="B218" s="10">
        <v>0</v>
      </c>
    </row>
    <row r="219" spans="1:2" x14ac:dyDescent="0.3">
      <c r="A219" s="10">
        <v>23</v>
      </c>
      <c r="B219" s="10">
        <v>1</v>
      </c>
    </row>
    <row r="220" spans="1:2" x14ac:dyDescent="0.3">
      <c r="A220" s="10">
        <v>26</v>
      </c>
      <c r="B220" s="10">
        <v>1</v>
      </c>
    </row>
    <row r="221" spans="1:2" x14ac:dyDescent="0.3">
      <c r="A221" s="10">
        <v>29</v>
      </c>
      <c r="B221" s="10">
        <v>1</v>
      </c>
    </row>
    <row r="222" spans="1:2" x14ac:dyDescent="0.3">
      <c r="A222" s="10">
        <v>21</v>
      </c>
      <c r="B222" s="10">
        <v>0</v>
      </c>
    </row>
    <row r="223" spans="1:2" x14ac:dyDescent="0.3">
      <c r="A223" s="10">
        <v>28</v>
      </c>
      <c r="B223" s="10">
        <v>0</v>
      </c>
    </row>
    <row r="224" spans="1:2" x14ac:dyDescent="0.3">
      <c r="A224" s="10">
        <v>32</v>
      </c>
      <c r="B224" s="10">
        <v>0</v>
      </c>
    </row>
    <row r="225" spans="1:2" x14ac:dyDescent="0.3">
      <c r="A225" s="10">
        <v>27</v>
      </c>
      <c r="B225" s="10">
        <v>0</v>
      </c>
    </row>
    <row r="226" spans="1:2" x14ac:dyDescent="0.3">
      <c r="A226" s="10">
        <v>55</v>
      </c>
      <c r="B226" s="10">
        <v>0</v>
      </c>
    </row>
    <row r="227" spans="1:2" x14ac:dyDescent="0.3">
      <c r="A227" s="10">
        <v>27</v>
      </c>
      <c r="B227" s="10">
        <v>0</v>
      </c>
    </row>
    <row r="228" spans="1:2" x14ac:dyDescent="0.3">
      <c r="A228" s="10">
        <v>57</v>
      </c>
      <c r="B228" s="10">
        <v>1</v>
      </c>
    </row>
    <row r="229" spans="1:2" x14ac:dyDescent="0.3">
      <c r="A229" s="10">
        <v>52</v>
      </c>
      <c r="B229" s="10">
        <v>1</v>
      </c>
    </row>
    <row r="230" spans="1:2" x14ac:dyDescent="0.3">
      <c r="A230" s="10">
        <v>21</v>
      </c>
      <c r="B230" s="10">
        <v>0</v>
      </c>
    </row>
    <row r="231" spans="1:2" x14ac:dyDescent="0.3">
      <c r="A231" s="10">
        <v>41</v>
      </c>
      <c r="B231" s="10">
        <v>1</v>
      </c>
    </row>
    <row r="232" spans="1:2" x14ac:dyDescent="0.3">
      <c r="A232" s="10">
        <v>25</v>
      </c>
      <c r="B232" s="10">
        <v>0</v>
      </c>
    </row>
    <row r="233" spans="1:2" x14ac:dyDescent="0.3">
      <c r="A233" s="10">
        <v>24</v>
      </c>
      <c r="B233" s="10">
        <v>0</v>
      </c>
    </row>
    <row r="234" spans="1:2" x14ac:dyDescent="0.3">
      <c r="A234" s="10">
        <v>60</v>
      </c>
      <c r="B234" s="10">
        <v>0</v>
      </c>
    </row>
    <row r="235" spans="1:2" x14ac:dyDescent="0.3">
      <c r="A235" s="10">
        <v>24</v>
      </c>
      <c r="B235" s="10">
        <v>1</v>
      </c>
    </row>
    <row r="236" spans="1:2" x14ac:dyDescent="0.3">
      <c r="A236" s="10">
        <v>36</v>
      </c>
      <c r="B236" s="10">
        <v>1</v>
      </c>
    </row>
    <row r="237" spans="1:2" x14ac:dyDescent="0.3">
      <c r="A237" s="10">
        <v>38</v>
      </c>
      <c r="B237" s="10">
        <v>1</v>
      </c>
    </row>
    <row r="238" spans="1:2" x14ac:dyDescent="0.3">
      <c r="A238" s="10">
        <v>25</v>
      </c>
      <c r="B238" s="10">
        <v>1</v>
      </c>
    </row>
    <row r="239" spans="1:2" x14ac:dyDescent="0.3">
      <c r="A239" s="10">
        <v>32</v>
      </c>
      <c r="B239" s="10">
        <v>0</v>
      </c>
    </row>
    <row r="240" spans="1:2" x14ac:dyDescent="0.3">
      <c r="A240" s="10">
        <v>32</v>
      </c>
      <c r="B240" s="10">
        <v>1</v>
      </c>
    </row>
    <row r="241" spans="1:2" x14ac:dyDescent="0.3">
      <c r="A241" s="10">
        <v>41</v>
      </c>
      <c r="B241" s="10">
        <v>1</v>
      </c>
    </row>
    <row r="242" spans="1:2" x14ac:dyDescent="0.3">
      <c r="A242" s="10">
        <v>21</v>
      </c>
      <c r="B242" s="10">
        <v>1</v>
      </c>
    </row>
    <row r="243" spans="1:2" x14ac:dyDescent="0.3">
      <c r="A243" s="10">
        <v>66</v>
      </c>
      <c r="B243" s="10">
        <v>1</v>
      </c>
    </row>
    <row r="244" spans="1:2" x14ac:dyDescent="0.3">
      <c r="A244" s="10">
        <v>37</v>
      </c>
      <c r="B244" s="10">
        <v>0</v>
      </c>
    </row>
    <row r="245" spans="1:2" x14ac:dyDescent="0.3">
      <c r="A245" s="10">
        <v>61</v>
      </c>
      <c r="B245" s="10">
        <v>0</v>
      </c>
    </row>
    <row r="246" spans="1:2" x14ac:dyDescent="0.3">
      <c r="A246" s="10">
        <v>26</v>
      </c>
      <c r="B246" s="10">
        <v>0</v>
      </c>
    </row>
    <row r="247" spans="1:2" x14ac:dyDescent="0.3">
      <c r="A247" s="10">
        <v>22</v>
      </c>
      <c r="B247" s="10">
        <v>0</v>
      </c>
    </row>
    <row r="248" spans="1:2" x14ac:dyDescent="0.3">
      <c r="A248" s="10">
        <v>26</v>
      </c>
      <c r="B248" s="10">
        <v>0</v>
      </c>
    </row>
    <row r="249" spans="1:2" x14ac:dyDescent="0.3">
      <c r="A249" s="10">
        <v>24</v>
      </c>
      <c r="B249" s="10">
        <v>1</v>
      </c>
    </row>
    <row r="250" spans="1:2" x14ac:dyDescent="0.3">
      <c r="A250" s="10">
        <v>31</v>
      </c>
      <c r="B250" s="10">
        <v>0</v>
      </c>
    </row>
    <row r="251" spans="1:2" x14ac:dyDescent="0.3">
      <c r="A251" s="10">
        <v>24</v>
      </c>
      <c r="B251" s="10">
        <v>0</v>
      </c>
    </row>
    <row r="252" spans="1:2" x14ac:dyDescent="0.3">
      <c r="A252" s="10">
        <v>22</v>
      </c>
      <c r="B252" s="10">
        <v>1</v>
      </c>
    </row>
    <row r="253" spans="1:2" x14ac:dyDescent="0.3">
      <c r="A253" s="10">
        <v>46</v>
      </c>
      <c r="B253" s="10">
        <v>1</v>
      </c>
    </row>
    <row r="254" spans="1:2" x14ac:dyDescent="0.3">
      <c r="A254" s="10">
        <v>22</v>
      </c>
      <c r="B254" s="10">
        <v>0</v>
      </c>
    </row>
    <row r="255" spans="1:2" x14ac:dyDescent="0.3">
      <c r="A255" s="10">
        <v>29</v>
      </c>
      <c r="B255" s="10">
        <v>0</v>
      </c>
    </row>
    <row r="256" spans="1:2" x14ac:dyDescent="0.3">
      <c r="A256" s="10">
        <v>23</v>
      </c>
      <c r="B256" s="10">
        <v>0</v>
      </c>
    </row>
    <row r="257" spans="1:2" x14ac:dyDescent="0.3">
      <c r="A257" s="10">
        <v>26</v>
      </c>
      <c r="B257" s="10">
        <v>1</v>
      </c>
    </row>
    <row r="258" spans="1:2" x14ac:dyDescent="0.3">
      <c r="A258" s="10">
        <v>51</v>
      </c>
      <c r="B258" s="10">
        <v>1</v>
      </c>
    </row>
    <row r="259" spans="1:2" x14ac:dyDescent="0.3">
      <c r="A259" s="10">
        <v>23</v>
      </c>
      <c r="B259" s="10">
        <v>1</v>
      </c>
    </row>
    <row r="260" spans="1:2" x14ac:dyDescent="0.3">
      <c r="A260" s="10">
        <v>32</v>
      </c>
      <c r="B260" s="10">
        <v>1</v>
      </c>
    </row>
    <row r="261" spans="1:2" x14ac:dyDescent="0.3">
      <c r="A261" s="10">
        <v>27</v>
      </c>
      <c r="B261" s="10">
        <v>0</v>
      </c>
    </row>
    <row r="262" spans="1:2" x14ac:dyDescent="0.3">
      <c r="A262" s="10">
        <v>21</v>
      </c>
      <c r="B262" s="10">
        <v>0</v>
      </c>
    </row>
    <row r="263" spans="1:2" x14ac:dyDescent="0.3">
      <c r="A263" s="10">
        <v>22</v>
      </c>
      <c r="B263" s="10">
        <v>0</v>
      </c>
    </row>
    <row r="264" spans="1:2" x14ac:dyDescent="0.3">
      <c r="A264" s="10">
        <v>22</v>
      </c>
      <c r="B264" s="10">
        <v>1</v>
      </c>
    </row>
    <row r="265" spans="1:2" x14ac:dyDescent="0.3">
      <c r="A265" s="10">
        <v>33</v>
      </c>
      <c r="B265" s="10">
        <v>1</v>
      </c>
    </row>
    <row r="266" spans="1:2" x14ac:dyDescent="0.3">
      <c r="A266" s="10">
        <v>29</v>
      </c>
      <c r="B266" s="10">
        <v>0</v>
      </c>
    </row>
    <row r="267" spans="1:2" x14ac:dyDescent="0.3">
      <c r="A267" s="10">
        <v>49</v>
      </c>
      <c r="B267" s="10">
        <v>1</v>
      </c>
    </row>
    <row r="268" spans="1:2" x14ac:dyDescent="0.3">
      <c r="A268" s="10">
        <v>41</v>
      </c>
      <c r="B268" s="10">
        <v>0</v>
      </c>
    </row>
    <row r="269" spans="1:2" x14ac:dyDescent="0.3">
      <c r="A269" s="10">
        <v>23</v>
      </c>
      <c r="B269" s="10">
        <v>0</v>
      </c>
    </row>
    <row r="270" spans="1:2" x14ac:dyDescent="0.3">
      <c r="A270" s="10">
        <v>34</v>
      </c>
      <c r="B270" s="10">
        <v>0</v>
      </c>
    </row>
    <row r="271" spans="1:2" x14ac:dyDescent="0.3">
      <c r="A271" s="10">
        <v>23</v>
      </c>
      <c r="B271" s="10">
        <v>0</v>
      </c>
    </row>
    <row r="272" spans="1:2" x14ac:dyDescent="0.3">
      <c r="A272" s="10">
        <v>42</v>
      </c>
      <c r="B272" s="10">
        <v>0</v>
      </c>
    </row>
    <row r="273" spans="1:2" x14ac:dyDescent="0.3">
      <c r="A273" s="10">
        <v>27</v>
      </c>
      <c r="B273" s="10">
        <v>0</v>
      </c>
    </row>
    <row r="274" spans="1:2" x14ac:dyDescent="0.3">
      <c r="A274" s="10">
        <v>24</v>
      </c>
      <c r="B274" s="10">
        <v>0</v>
      </c>
    </row>
    <row r="275" spans="1:2" x14ac:dyDescent="0.3">
      <c r="A275" s="10">
        <v>25</v>
      </c>
      <c r="B275" s="10">
        <v>0</v>
      </c>
    </row>
    <row r="276" spans="1:2" x14ac:dyDescent="0.3">
      <c r="A276" s="10">
        <v>44</v>
      </c>
      <c r="B276" s="10">
        <v>1</v>
      </c>
    </row>
    <row r="277" spans="1:2" x14ac:dyDescent="0.3">
      <c r="A277" s="10">
        <v>21</v>
      </c>
      <c r="B277" s="10">
        <v>1</v>
      </c>
    </row>
    <row r="278" spans="1:2" x14ac:dyDescent="0.3">
      <c r="A278" s="10">
        <v>30</v>
      </c>
      <c r="B278" s="10">
        <v>0</v>
      </c>
    </row>
    <row r="279" spans="1:2" x14ac:dyDescent="0.3">
      <c r="A279" s="10">
        <v>25</v>
      </c>
      <c r="B279" s="10">
        <v>0</v>
      </c>
    </row>
    <row r="280" spans="1:2" x14ac:dyDescent="0.3">
      <c r="A280" s="10">
        <v>24</v>
      </c>
      <c r="B280" s="10">
        <v>0</v>
      </c>
    </row>
    <row r="281" spans="1:2" x14ac:dyDescent="0.3">
      <c r="A281" s="10">
        <v>51</v>
      </c>
      <c r="B281" s="10">
        <v>1</v>
      </c>
    </row>
    <row r="282" spans="1:2" x14ac:dyDescent="0.3">
      <c r="A282" s="10">
        <v>34</v>
      </c>
      <c r="B282" s="10">
        <v>0</v>
      </c>
    </row>
    <row r="283" spans="1:2" x14ac:dyDescent="0.3">
      <c r="A283" s="10">
        <v>27</v>
      </c>
      <c r="B283" s="10">
        <v>1</v>
      </c>
    </row>
    <row r="284" spans="1:2" x14ac:dyDescent="0.3">
      <c r="A284" s="10">
        <v>24</v>
      </c>
      <c r="B284" s="10">
        <v>0</v>
      </c>
    </row>
    <row r="285" spans="1:2" x14ac:dyDescent="0.3">
      <c r="A285" s="10">
        <v>63</v>
      </c>
      <c r="B285" s="10">
        <v>0</v>
      </c>
    </row>
    <row r="286" spans="1:2" x14ac:dyDescent="0.3">
      <c r="A286" s="10">
        <v>35</v>
      </c>
      <c r="B286" s="10">
        <v>1</v>
      </c>
    </row>
    <row r="287" spans="1:2" x14ac:dyDescent="0.3">
      <c r="A287" s="10">
        <v>43</v>
      </c>
      <c r="B287" s="10">
        <v>0</v>
      </c>
    </row>
    <row r="288" spans="1:2" x14ac:dyDescent="0.3">
      <c r="A288" s="10">
        <v>25</v>
      </c>
      <c r="B288" s="10">
        <v>1</v>
      </c>
    </row>
    <row r="289" spans="1:2" x14ac:dyDescent="0.3">
      <c r="A289" s="10">
        <v>24</v>
      </c>
      <c r="B289" s="10">
        <v>0</v>
      </c>
    </row>
    <row r="290" spans="1:2" x14ac:dyDescent="0.3">
      <c r="A290" s="10">
        <v>21</v>
      </c>
      <c r="B290" s="10">
        <v>0</v>
      </c>
    </row>
    <row r="291" spans="1:2" x14ac:dyDescent="0.3">
      <c r="A291" s="10">
        <v>28</v>
      </c>
      <c r="B291" s="10">
        <v>1</v>
      </c>
    </row>
    <row r="292" spans="1:2" x14ac:dyDescent="0.3">
      <c r="A292" s="10">
        <v>38</v>
      </c>
      <c r="B292" s="10">
        <v>1</v>
      </c>
    </row>
    <row r="293" spans="1:2" x14ac:dyDescent="0.3">
      <c r="A293" s="10">
        <v>21</v>
      </c>
      <c r="B293" s="10">
        <v>0</v>
      </c>
    </row>
    <row r="294" spans="1:2" x14ac:dyDescent="0.3">
      <c r="A294" s="10">
        <v>40</v>
      </c>
      <c r="B294" s="10">
        <v>0</v>
      </c>
    </row>
    <row r="295" spans="1:2" x14ac:dyDescent="0.3">
      <c r="A295" s="10">
        <v>21</v>
      </c>
      <c r="B295" s="10">
        <v>0</v>
      </c>
    </row>
    <row r="296" spans="1:2" x14ac:dyDescent="0.3">
      <c r="A296" s="10">
        <v>52</v>
      </c>
      <c r="B296" s="10">
        <v>0</v>
      </c>
    </row>
    <row r="297" spans="1:2" x14ac:dyDescent="0.3">
      <c r="A297" s="10">
        <v>25</v>
      </c>
      <c r="B297" s="10">
        <v>0</v>
      </c>
    </row>
    <row r="298" spans="1:2" x14ac:dyDescent="0.3">
      <c r="A298" s="10">
        <v>29</v>
      </c>
      <c r="B298" s="10">
        <v>1</v>
      </c>
    </row>
    <row r="299" spans="1:2" x14ac:dyDescent="0.3">
      <c r="A299" s="10">
        <v>23</v>
      </c>
      <c r="B299" s="10">
        <v>0</v>
      </c>
    </row>
    <row r="300" spans="1:2" x14ac:dyDescent="0.3">
      <c r="A300" s="10">
        <v>57</v>
      </c>
      <c r="B300" s="10">
        <v>0</v>
      </c>
    </row>
    <row r="301" spans="1:2" x14ac:dyDescent="0.3">
      <c r="A301" s="10">
        <v>22</v>
      </c>
      <c r="B301" s="10">
        <v>0</v>
      </c>
    </row>
    <row r="302" spans="1:2" x14ac:dyDescent="0.3">
      <c r="A302" s="10">
        <v>28</v>
      </c>
      <c r="B302" s="10">
        <v>1</v>
      </c>
    </row>
    <row r="303" spans="1:2" x14ac:dyDescent="0.3">
      <c r="A303" s="10">
        <v>39</v>
      </c>
      <c r="B303" s="10">
        <v>0</v>
      </c>
    </row>
    <row r="304" spans="1:2" x14ac:dyDescent="0.3">
      <c r="A304" s="10">
        <v>37</v>
      </c>
      <c r="B304" s="10">
        <v>0</v>
      </c>
    </row>
    <row r="305" spans="1:2" x14ac:dyDescent="0.3">
      <c r="A305" s="10">
        <v>47</v>
      </c>
      <c r="B305" s="10">
        <v>1</v>
      </c>
    </row>
    <row r="306" spans="1:2" x14ac:dyDescent="0.3">
      <c r="A306" s="10">
        <v>52</v>
      </c>
      <c r="B306" s="10">
        <v>1</v>
      </c>
    </row>
    <row r="307" spans="1:2" x14ac:dyDescent="0.3">
      <c r="A307" s="10">
        <v>51</v>
      </c>
      <c r="B307" s="10">
        <v>0</v>
      </c>
    </row>
    <row r="308" spans="1:2" x14ac:dyDescent="0.3">
      <c r="A308" s="10">
        <v>34</v>
      </c>
      <c r="B308" s="10">
        <v>0</v>
      </c>
    </row>
    <row r="309" spans="1:2" x14ac:dyDescent="0.3">
      <c r="A309" s="10">
        <v>29</v>
      </c>
      <c r="B309" s="10">
        <v>1</v>
      </c>
    </row>
    <row r="310" spans="1:2" x14ac:dyDescent="0.3">
      <c r="A310" s="10">
        <v>26</v>
      </c>
      <c r="B310" s="10">
        <v>0</v>
      </c>
    </row>
    <row r="311" spans="1:2" x14ac:dyDescent="0.3">
      <c r="A311" s="10">
        <v>33</v>
      </c>
      <c r="B311" s="10">
        <v>0</v>
      </c>
    </row>
    <row r="312" spans="1:2" x14ac:dyDescent="0.3">
      <c r="A312" s="10">
        <v>21</v>
      </c>
      <c r="B312" s="10">
        <v>0</v>
      </c>
    </row>
    <row r="313" spans="1:2" x14ac:dyDescent="0.3">
      <c r="A313" s="10">
        <v>25</v>
      </c>
      <c r="B313" s="10">
        <v>1</v>
      </c>
    </row>
    <row r="314" spans="1:2" x14ac:dyDescent="0.3">
      <c r="A314" s="10">
        <v>31</v>
      </c>
      <c r="B314" s="10">
        <v>1</v>
      </c>
    </row>
    <row r="315" spans="1:2" x14ac:dyDescent="0.3">
      <c r="A315" s="10">
        <v>24</v>
      </c>
      <c r="B315" s="10">
        <v>1</v>
      </c>
    </row>
    <row r="316" spans="1:2" x14ac:dyDescent="0.3">
      <c r="A316" s="10">
        <v>65</v>
      </c>
      <c r="B316" s="10">
        <v>0</v>
      </c>
    </row>
    <row r="317" spans="1:2" x14ac:dyDescent="0.3">
      <c r="A317" s="10">
        <v>28</v>
      </c>
      <c r="B317" s="10">
        <v>0</v>
      </c>
    </row>
    <row r="318" spans="1:2" x14ac:dyDescent="0.3">
      <c r="A318" s="10">
        <v>29</v>
      </c>
      <c r="B318" s="10">
        <v>1</v>
      </c>
    </row>
    <row r="319" spans="1:2" x14ac:dyDescent="0.3">
      <c r="A319" s="10">
        <v>24</v>
      </c>
      <c r="B319" s="10">
        <v>0</v>
      </c>
    </row>
    <row r="320" spans="1:2" x14ac:dyDescent="0.3">
      <c r="A320" s="10">
        <v>46</v>
      </c>
      <c r="B320" s="10">
        <v>1</v>
      </c>
    </row>
    <row r="321" spans="1:2" x14ac:dyDescent="0.3">
      <c r="A321" s="10">
        <v>58</v>
      </c>
      <c r="B321" s="10">
        <v>0</v>
      </c>
    </row>
    <row r="322" spans="1:2" x14ac:dyDescent="0.3">
      <c r="A322" s="10">
        <v>30</v>
      </c>
      <c r="B322" s="10">
        <v>1</v>
      </c>
    </row>
    <row r="323" spans="1:2" x14ac:dyDescent="0.3">
      <c r="A323" s="10">
        <v>25</v>
      </c>
      <c r="B323" s="10">
        <v>1</v>
      </c>
    </row>
    <row r="324" spans="1:2" x14ac:dyDescent="0.3">
      <c r="A324" s="10">
        <v>35</v>
      </c>
      <c r="B324" s="10">
        <v>0</v>
      </c>
    </row>
    <row r="325" spans="1:2" x14ac:dyDescent="0.3">
      <c r="A325" s="10">
        <v>28</v>
      </c>
      <c r="B325" s="10">
        <v>1</v>
      </c>
    </row>
    <row r="326" spans="1:2" x14ac:dyDescent="0.3">
      <c r="A326" s="10">
        <v>37</v>
      </c>
      <c r="B326" s="10">
        <v>0</v>
      </c>
    </row>
    <row r="327" spans="1:2" x14ac:dyDescent="0.3">
      <c r="A327" s="10">
        <v>29</v>
      </c>
      <c r="B327" s="10">
        <v>0</v>
      </c>
    </row>
    <row r="328" spans="1:2" x14ac:dyDescent="0.3">
      <c r="A328" s="10">
        <v>47</v>
      </c>
      <c r="B328" s="10">
        <v>1</v>
      </c>
    </row>
    <row r="329" spans="1:2" x14ac:dyDescent="0.3">
      <c r="A329" s="10">
        <v>21</v>
      </c>
      <c r="B329" s="10">
        <v>0</v>
      </c>
    </row>
    <row r="330" spans="1:2" x14ac:dyDescent="0.3">
      <c r="A330" s="10">
        <v>25</v>
      </c>
      <c r="B330" s="10">
        <v>1</v>
      </c>
    </row>
    <row r="331" spans="1:2" x14ac:dyDescent="0.3">
      <c r="A331" s="10">
        <v>30</v>
      </c>
      <c r="B331" s="10">
        <v>1</v>
      </c>
    </row>
    <row r="332" spans="1:2" x14ac:dyDescent="0.3">
      <c r="A332" s="10">
        <v>41</v>
      </c>
      <c r="B332" s="10">
        <v>0</v>
      </c>
    </row>
    <row r="333" spans="1:2" x14ac:dyDescent="0.3">
      <c r="A333" s="10">
        <v>22</v>
      </c>
      <c r="B333" s="10">
        <v>0</v>
      </c>
    </row>
    <row r="334" spans="1:2" x14ac:dyDescent="0.3">
      <c r="A334" s="10">
        <v>27</v>
      </c>
      <c r="B334" s="10">
        <v>1</v>
      </c>
    </row>
    <row r="335" spans="1:2" x14ac:dyDescent="0.3">
      <c r="A335" s="10">
        <v>25</v>
      </c>
      <c r="B335" s="10">
        <v>0</v>
      </c>
    </row>
    <row r="336" spans="1:2" x14ac:dyDescent="0.3">
      <c r="A336" s="10">
        <v>43</v>
      </c>
      <c r="B336" s="10">
        <v>1</v>
      </c>
    </row>
    <row r="337" spans="1:2" x14ac:dyDescent="0.3">
      <c r="A337" s="10">
        <v>26</v>
      </c>
      <c r="B337" s="10">
        <v>0</v>
      </c>
    </row>
    <row r="338" spans="1:2" x14ac:dyDescent="0.3">
      <c r="A338" s="10">
        <v>30</v>
      </c>
      <c r="B338" s="10">
        <v>0</v>
      </c>
    </row>
    <row r="339" spans="1:2" x14ac:dyDescent="0.3">
      <c r="A339" s="10">
        <v>29</v>
      </c>
      <c r="B339" s="10">
        <v>1</v>
      </c>
    </row>
    <row r="340" spans="1:2" x14ac:dyDescent="0.3">
      <c r="A340" s="10">
        <v>28</v>
      </c>
      <c r="B340" s="10">
        <v>0</v>
      </c>
    </row>
    <row r="341" spans="1:2" x14ac:dyDescent="0.3">
      <c r="A341" s="10">
        <v>59</v>
      </c>
      <c r="B341" s="10">
        <v>1</v>
      </c>
    </row>
    <row r="342" spans="1:2" x14ac:dyDescent="0.3">
      <c r="A342" s="10">
        <v>31</v>
      </c>
      <c r="B342" s="10">
        <v>0</v>
      </c>
    </row>
    <row r="343" spans="1:2" x14ac:dyDescent="0.3">
      <c r="A343" s="10">
        <v>25</v>
      </c>
      <c r="B343" s="10">
        <v>1</v>
      </c>
    </row>
    <row r="344" spans="1:2" x14ac:dyDescent="0.3">
      <c r="A344" s="10">
        <v>36</v>
      </c>
      <c r="B344" s="10">
        <v>1</v>
      </c>
    </row>
    <row r="345" spans="1:2" x14ac:dyDescent="0.3">
      <c r="A345" s="10">
        <v>43</v>
      </c>
      <c r="B345" s="10">
        <v>1</v>
      </c>
    </row>
    <row r="346" spans="1:2" x14ac:dyDescent="0.3">
      <c r="A346" s="10">
        <v>21</v>
      </c>
      <c r="B346" s="10">
        <v>0</v>
      </c>
    </row>
    <row r="347" spans="1:2" x14ac:dyDescent="0.3">
      <c r="A347" s="10">
        <v>24</v>
      </c>
      <c r="B347" s="10">
        <v>0</v>
      </c>
    </row>
    <row r="348" spans="1:2" x14ac:dyDescent="0.3">
      <c r="A348" s="10">
        <v>30</v>
      </c>
      <c r="B348" s="10">
        <v>1</v>
      </c>
    </row>
    <row r="349" spans="1:2" x14ac:dyDescent="0.3">
      <c r="A349" s="10">
        <v>37</v>
      </c>
      <c r="B349" s="10">
        <v>0</v>
      </c>
    </row>
    <row r="350" spans="1:2" x14ac:dyDescent="0.3">
      <c r="A350" s="10">
        <v>23</v>
      </c>
      <c r="B350" s="10">
        <v>1</v>
      </c>
    </row>
    <row r="351" spans="1:2" x14ac:dyDescent="0.3">
      <c r="A351" s="10">
        <v>37</v>
      </c>
      <c r="B351" s="10">
        <v>0</v>
      </c>
    </row>
    <row r="352" spans="1:2" x14ac:dyDescent="0.3">
      <c r="A352" s="10">
        <v>46</v>
      </c>
      <c r="B352" s="10">
        <v>0</v>
      </c>
    </row>
    <row r="353" spans="1:2" x14ac:dyDescent="0.3">
      <c r="A353" s="10">
        <v>25</v>
      </c>
      <c r="B353" s="10">
        <v>0</v>
      </c>
    </row>
    <row r="354" spans="1:2" x14ac:dyDescent="0.3">
      <c r="A354" s="10">
        <v>41</v>
      </c>
      <c r="B354" s="10">
        <v>1</v>
      </c>
    </row>
    <row r="355" spans="1:2" x14ac:dyDescent="0.3">
      <c r="A355" s="10">
        <v>44</v>
      </c>
      <c r="B355" s="10">
        <v>0</v>
      </c>
    </row>
    <row r="356" spans="1:2" x14ac:dyDescent="0.3">
      <c r="A356" s="10">
        <v>22</v>
      </c>
      <c r="B356" s="10">
        <v>0</v>
      </c>
    </row>
    <row r="357" spans="1:2" x14ac:dyDescent="0.3">
      <c r="A357" s="10">
        <v>26</v>
      </c>
      <c r="B357" s="10">
        <v>0</v>
      </c>
    </row>
    <row r="358" spans="1:2" x14ac:dyDescent="0.3">
      <c r="A358" s="10">
        <v>44</v>
      </c>
      <c r="B358" s="10">
        <v>0</v>
      </c>
    </row>
    <row r="359" spans="1:2" x14ac:dyDescent="0.3">
      <c r="A359" s="10">
        <v>44</v>
      </c>
      <c r="B359" s="10">
        <v>1</v>
      </c>
    </row>
    <row r="360" spans="1:2" x14ac:dyDescent="0.3">
      <c r="A360" s="10">
        <v>33</v>
      </c>
      <c r="B360" s="10">
        <v>1</v>
      </c>
    </row>
    <row r="361" spans="1:2" x14ac:dyDescent="0.3">
      <c r="A361" s="10">
        <v>41</v>
      </c>
      <c r="B361" s="10">
        <v>1</v>
      </c>
    </row>
    <row r="362" spans="1:2" x14ac:dyDescent="0.3">
      <c r="A362" s="10">
        <v>22</v>
      </c>
      <c r="B362" s="10">
        <v>0</v>
      </c>
    </row>
    <row r="363" spans="1:2" x14ac:dyDescent="0.3">
      <c r="A363" s="10">
        <v>36</v>
      </c>
      <c r="B363" s="10">
        <v>0</v>
      </c>
    </row>
    <row r="364" spans="1:2" x14ac:dyDescent="0.3">
      <c r="A364" s="10">
        <v>22</v>
      </c>
      <c r="B364" s="10">
        <v>0</v>
      </c>
    </row>
    <row r="365" spans="1:2" x14ac:dyDescent="0.3">
      <c r="A365" s="10">
        <v>33</v>
      </c>
      <c r="B365" s="10">
        <v>0</v>
      </c>
    </row>
    <row r="366" spans="1:2" x14ac:dyDescent="0.3">
      <c r="A366" s="10">
        <v>57</v>
      </c>
      <c r="B366" s="10">
        <v>0</v>
      </c>
    </row>
    <row r="367" spans="1:2" x14ac:dyDescent="0.3">
      <c r="A367" s="10">
        <v>49</v>
      </c>
      <c r="B367" s="10">
        <v>0</v>
      </c>
    </row>
    <row r="368" spans="1:2" x14ac:dyDescent="0.3">
      <c r="A368" s="10">
        <v>22</v>
      </c>
      <c r="B368" s="10">
        <v>0</v>
      </c>
    </row>
    <row r="369" spans="1:2" x14ac:dyDescent="0.3">
      <c r="A369" s="10">
        <v>23</v>
      </c>
      <c r="B369" s="10">
        <v>0</v>
      </c>
    </row>
    <row r="370" spans="1:2" x14ac:dyDescent="0.3">
      <c r="A370" s="10">
        <v>26</v>
      </c>
      <c r="B370" s="10">
        <v>0</v>
      </c>
    </row>
    <row r="371" spans="1:2" x14ac:dyDescent="0.3">
      <c r="A371" s="10">
        <v>37</v>
      </c>
      <c r="B371" s="10">
        <v>1</v>
      </c>
    </row>
    <row r="372" spans="1:2" x14ac:dyDescent="0.3">
      <c r="A372" s="10">
        <v>29</v>
      </c>
      <c r="B372" s="10">
        <v>0</v>
      </c>
    </row>
    <row r="373" spans="1:2" x14ac:dyDescent="0.3">
      <c r="A373" s="10">
        <v>30</v>
      </c>
      <c r="B373" s="10">
        <v>0</v>
      </c>
    </row>
    <row r="374" spans="1:2" x14ac:dyDescent="0.3">
      <c r="A374" s="10">
        <v>46</v>
      </c>
      <c r="B374" s="10">
        <v>0</v>
      </c>
    </row>
    <row r="375" spans="1:2" x14ac:dyDescent="0.3">
      <c r="A375" s="10">
        <v>24</v>
      </c>
      <c r="B375" s="10">
        <v>0</v>
      </c>
    </row>
    <row r="376" spans="1:2" x14ac:dyDescent="0.3">
      <c r="A376" s="10">
        <v>21</v>
      </c>
      <c r="B376" s="10">
        <v>0</v>
      </c>
    </row>
    <row r="377" spans="1:2" x14ac:dyDescent="0.3">
      <c r="A377" s="10">
        <v>49</v>
      </c>
      <c r="B377" s="10">
        <v>1</v>
      </c>
    </row>
    <row r="378" spans="1:2" x14ac:dyDescent="0.3">
      <c r="A378" s="10">
        <v>28</v>
      </c>
      <c r="B378" s="10">
        <v>1</v>
      </c>
    </row>
    <row r="379" spans="1:2" x14ac:dyDescent="0.3">
      <c r="A379" s="10">
        <v>44</v>
      </c>
      <c r="B379" s="10">
        <v>1</v>
      </c>
    </row>
    <row r="380" spans="1:2" x14ac:dyDescent="0.3">
      <c r="A380" s="10">
        <v>48</v>
      </c>
      <c r="B380" s="10">
        <v>0</v>
      </c>
    </row>
    <row r="381" spans="1:2" x14ac:dyDescent="0.3">
      <c r="A381" s="10">
        <v>29</v>
      </c>
      <c r="B381" s="10">
        <v>1</v>
      </c>
    </row>
    <row r="382" spans="1:2" x14ac:dyDescent="0.3">
      <c r="A382" s="10">
        <v>29</v>
      </c>
      <c r="B382" s="10">
        <v>1</v>
      </c>
    </row>
    <row r="383" spans="1:2" x14ac:dyDescent="0.3">
      <c r="A383" s="10">
        <v>63</v>
      </c>
      <c r="B383" s="10">
        <v>0</v>
      </c>
    </row>
    <row r="384" spans="1:2" x14ac:dyDescent="0.3">
      <c r="A384" s="10">
        <v>65</v>
      </c>
      <c r="B384" s="10">
        <v>0</v>
      </c>
    </row>
    <row r="385" spans="1:2" x14ac:dyDescent="0.3">
      <c r="A385" s="10">
        <v>67</v>
      </c>
      <c r="B385" s="10">
        <v>1</v>
      </c>
    </row>
    <row r="386" spans="1:2" x14ac:dyDescent="0.3">
      <c r="A386" s="10">
        <v>30</v>
      </c>
      <c r="B386" s="10">
        <v>0</v>
      </c>
    </row>
    <row r="387" spans="1:2" x14ac:dyDescent="0.3">
      <c r="A387" s="10">
        <v>30</v>
      </c>
      <c r="B387" s="10">
        <v>0</v>
      </c>
    </row>
    <row r="388" spans="1:2" x14ac:dyDescent="0.3">
      <c r="A388" s="10">
        <v>29</v>
      </c>
      <c r="B388" s="10">
        <v>1</v>
      </c>
    </row>
    <row r="389" spans="1:2" x14ac:dyDescent="0.3">
      <c r="A389" s="10">
        <v>21</v>
      </c>
      <c r="B389" s="10">
        <v>0</v>
      </c>
    </row>
    <row r="390" spans="1:2" x14ac:dyDescent="0.3">
      <c r="A390" s="10">
        <v>22</v>
      </c>
      <c r="B390" s="10">
        <v>0</v>
      </c>
    </row>
    <row r="391" spans="1:2" x14ac:dyDescent="0.3">
      <c r="A391" s="10">
        <v>45</v>
      </c>
      <c r="B391" s="10">
        <v>1</v>
      </c>
    </row>
    <row r="392" spans="1:2" x14ac:dyDescent="0.3">
      <c r="A392" s="10">
        <v>25</v>
      </c>
      <c r="B392" s="10">
        <v>1</v>
      </c>
    </row>
    <row r="393" spans="1:2" x14ac:dyDescent="0.3">
      <c r="A393" s="10">
        <v>21</v>
      </c>
      <c r="B393" s="10">
        <v>0</v>
      </c>
    </row>
    <row r="394" spans="1:2" x14ac:dyDescent="0.3">
      <c r="A394" s="10">
        <v>21</v>
      </c>
      <c r="B394" s="10">
        <v>0</v>
      </c>
    </row>
    <row r="395" spans="1:2" x14ac:dyDescent="0.3">
      <c r="A395" s="10">
        <v>25</v>
      </c>
      <c r="B395" s="10">
        <v>0</v>
      </c>
    </row>
    <row r="396" spans="1:2" x14ac:dyDescent="0.3">
      <c r="A396" s="10">
        <v>28</v>
      </c>
      <c r="B396" s="10">
        <v>0</v>
      </c>
    </row>
    <row r="397" spans="1:2" x14ac:dyDescent="0.3">
      <c r="A397" s="10">
        <v>58</v>
      </c>
      <c r="B397" s="10">
        <v>1</v>
      </c>
    </row>
    <row r="398" spans="1:2" x14ac:dyDescent="0.3">
      <c r="A398" s="10">
        <v>22</v>
      </c>
      <c r="B398" s="10">
        <v>0</v>
      </c>
    </row>
    <row r="399" spans="1:2" x14ac:dyDescent="0.3">
      <c r="A399" s="10">
        <v>22</v>
      </c>
      <c r="B399" s="10">
        <v>0</v>
      </c>
    </row>
    <row r="400" spans="1:2" x14ac:dyDescent="0.3">
      <c r="A400" s="10">
        <v>32</v>
      </c>
      <c r="B400" s="10">
        <v>1</v>
      </c>
    </row>
    <row r="401" spans="1:2" x14ac:dyDescent="0.3">
      <c r="A401" s="10">
        <v>35</v>
      </c>
      <c r="B401" s="10">
        <v>0</v>
      </c>
    </row>
    <row r="402" spans="1:2" x14ac:dyDescent="0.3">
      <c r="A402" s="10">
        <v>24</v>
      </c>
      <c r="B402" s="10">
        <v>0</v>
      </c>
    </row>
    <row r="403" spans="1:2" x14ac:dyDescent="0.3">
      <c r="A403" s="10">
        <v>22</v>
      </c>
      <c r="B403" s="10">
        <v>0</v>
      </c>
    </row>
    <row r="404" spans="1:2" x14ac:dyDescent="0.3">
      <c r="A404" s="10">
        <v>21</v>
      </c>
      <c r="B404" s="10">
        <v>0</v>
      </c>
    </row>
    <row r="405" spans="1:2" x14ac:dyDescent="0.3">
      <c r="A405" s="10">
        <v>25</v>
      </c>
      <c r="B405" s="10">
        <v>0</v>
      </c>
    </row>
    <row r="406" spans="1:2" x14ac:dyDescent="0.3">
      <c r="A406" s="10">
        <v>25</v>
      </c>
      <c r="B406" s="10">
        <v>0</v>
      </c>
    </row>
    <row r="407" spans="1:2" x14ac:dyDescent="0.3">
      <c r="A407" s="10">
        <v>24</v>
      </c>
      <c r="B407" s="10">
        <v>0</v>
      </c>
    </row>
    <row r="408" spans="1:2" x14ac:dyDescent="0.3">
      <c r="A408" s="10">
        <v>35</v>
      </c>
      <c r="B408" s="10">
        <v>1</v>
      </c>
    </row>
    <row r="409" spans="1:2" x14ac:dyDescent="0.3">
      <c r="A409" s="10">
        <v>45</v>
      </c>
      <c r="B409" s="10">
        <v>1</v>
      </c>
    </row>
    <row r="410" spans="1:2" x14ac:dyDescent="0.3">
      <c r="A410" s="10">
        <v>58</v>
      </c>
      <c r="B410" s="10">
        <v>1</v>
      </c>
    </row>
    <row r="411" spans="1:2" x14ac:dyDescent="0.3">
      <c r="A411" s="10">
        <v>28</v>
      </c>
      <c r="B411" s="10">
        <v>0</v>
      </c>
    </row>
    <row r="412" spans="1:2" x14ac:dyDescent="0.3">
      <c r="A412" s="10">
        <v>42</v>
      </c>
      <c r="B412" s="10">
        <v>0</v>
      </c>
    </row>
    <row r="413" spans="1:2" x14ac:dyDescent="0.3">
      <c r="A413" s="10">
        <v>27</v>
      </c>
      <c r="B413" s="10">
        <v>1</v>
      </c>
    </row>
    <row r="414" spans="1:2" x14ac:dyDescent="0.3">
      <c r="A414" s="10">
        <v>21</v>
      </c>
      <c r="B414" s="10">
        <v>0</v>
      </c>
    </row>
    <row r="415" spans="1:2" x14ac:dyDescent="0.3">
      <c r="A415" s="10">
        <v>37</v>
      </c>
      <c r="B415" s="10">
        <v>0</v>
      </c>
    </row>
    <row r="416" spans="1:2" x14ac:dyDescent="0.3">
      <c r="A416" s="10">
        <v>31</v>
      </c>
      <c r="B416" s="10">
        <v>1</v>
      </c>
    </row>
    <row r="417" spans="1:2" x14ac:dyDescent="0.3">
      <c r="A417" s="10">
        <v>25</v>
      </c>
      <c r="B417" s="10">
        <v>0</v>
      </c>
    </row>
    <row r="418" spans="1:2" x14ac:dyDescent="0.3">
      <c r="A418" s="10">
        <v>39</v>
      </c>
      <c r="B418" s="10">
        <v>0</v>
      </c>
    </row>
    <row r="419" spans="1:2" x14ac:dyDescent="0.3">
      <c r="A419" s="10">
        <v>22</v>
      </c>
      <c r="B419" s="10">
        <v>1</v>
      </c>
    </row>
    <row r="420" spans="1:2" x14ac:dyDescent="0.3">
      <c r="A420" s="10">
        <v>25</v>
      </c>
      <c r="B420" s="10">
        <v>0</v>
      </c>
    </row>
    <row r="421" spans="1:2" x14ac:dyDescent="0.3">
      <c r="A421" s="10">
        <v>25</v>
      </c>
      <c r="B421" s="10">
        <v>1</v>
      </c>
    </row>
    <row r="422" spans="1:2" x14ac:dyDescent="0.3">
      <c r="A422" s="10">
        <v>31</v>
      </c>
      <c r="B422" s="10">
        <v>1</v>
      </c>
    </row>
    <row r="423" spans="1:2" x14ac:dyDescent="0.3">
      <c r="A423" s="10">
        <v>55</v>
      </c>
      <c r="B423" s="10">
        <v>0</v>
      </c>
    </row>
    <row r="424" spans="1:2" x14ac:dyDescent="0.3">
      <c r="A424" s="10">
        <v>35</v>
      </c>
      <c r="B424" s="10">
        <v>1</v>
      </c>
    </row>
    <row r="425" spans="1:2" x14ac:dyDescent="0.3">
      <c r="A425" s="10">
        <v>38</v>
      </c>
      <c r="B425" s="10">
        <v>0</v>
      </c>
    </row>
    <row r="426" spans="1:2" x14ac:dyDescent="0.3">
      <c r="A426" s="10">
        <v>41</v>
      </c>
      <c r="B426" s="10">
        <v>1</v>
      </c>
    </row>
    <row r="427" spans="1:2" x14ac:dyDescent="0.3">
      <c r="A427" s="10">
        <v>26</v>
      </c>
      <c r="B427" s="10">
        <v>0</v>
      </c>
    </row>
    <row r="428" spans="1:2" x14ac:dyDescent="0.3">
      <c r="A428" s="10">
        <v>46</v>
      </c>
      <c r="B428" s="10">
        <v>1</v>
      </c>
    </row>
    <row r="429" spans="1:2" x14ac:dyDescent="0.3">
      <c r="A429" s="10">
        <v>25</v>
      </c>
      <c r="B429" s="10">
        <v>0</v>
      </c>
    </row>
    <row r="430" spans="1:2" x14ac:dyDescent="0.3">
      <c r="A430" s="10">
        <v>39</v>
      </c>
      <c r="B430" s="10">
        <v>1</v>
      </c>
    </row>
    <row r="431" spans="1:2" x14ac:dyDescent="0.3">
      <c r="A431" s="10">
        <v>28</v>
      </c>
      <c r="B431" s="10">
        <v>1</v>
      </c>
    </row>
    <row r="432" spans="1:2" x14ac:dyDescent="0.3">
      <c r="A432" s="10">
        <v>28</v>
      </c>
      <c r="B432" s="10">
        <v>0</v>
      </c>
    </row>
    <row r="433" spans="1:2" x14ac:dyDescent="0.3">
      <c r="A433" s="10">
        <v>25</v>
      </c>
      <c r="B433" s="10">
        <v>0</v>
      </c>
    </row>
    <row r="434" spans="1:2" x14ac:dyDescent="0.3">
      <c r="A434" s="10">
        <v>22</v>
      </c>
      <c r="B434" s="10">
        <v>0</v>
      </c>
    </row>
    <row r="435" spans="1:2" x14ac:dyDescent="0.3">
      <c r="A435" s="10">
        <v>21</v>
      </c>
      <c r="B435" s="10">
        <v>0</v>
      </c>
    </row>
    <row r="436" spans="1:2" x14ac:dyDescent="0.3">
      <c r="A436" s="10">
        <v>21</v>
      </c>
      <c r="B436" s="10">
        <v>1</v>
      </c>
    </row>
    <row r="437" spans="1:2" x14ac:dyDescent="0.3">
      <c r="A437" s="10">
        <v>22</v>
      </c>
      <c r="B437" s="10">
        <v>1</v>
      </c>
    </row>
    <row r="438" spans="1:2" x14ac:dyDescent="0.3">
      <c r="A438" s="10">
        <v>22</v>
      </c>
      <c r="B438" s="10">
        <v>0</v>
      </c>
    </row>
    <row r="439" spans="1:2" x14ac:dyDescent="0.3">
      <c r="A439" s="10">
        <v>37</v>
      </c>
      <c r="B439" s="10">
        <v>1</v>
      </c>
    </row>
    <row r="440" spans="1:2" x14ac:dyDescent="0.3">
      <c r="A440" s="10">
        <v>27</v>
      </c>
      <c r="B440" s="10">
        <v>0</v>
      </c>
    </row>
    <row r="441" spans="1:2" x14ac:dyDescent="0.3">
      <c r="A441" s="10">
        <v>28</v>
      </c>
      <c r="B441" s="10">
        <v>1</v>
      </c>
    </row>
    <row r="442" spans="1:2" x14ac:dyDescent="0.3">
      <c r="A442" s="10">
        <v>26</v>
      </c>
      <c r="B442" s="10">
        <v>0</v>
      </c>
    </row>
    <row r="443" spans="1:2" x14ac:dyDescent="0.3">
      <c r="A443" s="10">
        <v>21</v>
      </c>
      <c r="B443" s="10">
        <v>0</v>
      </c>
    </row>
    <row r="444" spans="1:2" x14ac:dyDescent="0.3">
      <c r="A444" s="10">
        <v>21</v>
      </c>
      <c r="B444" s="10">
        <v>0</v>
      </c>
    </row>
    <row r="445" spans="1:2" x14ac:dyDescent="0.3">
      <c r="A445" s="10">
        <v>21</v>
      </c>
      <c r="B445" s="10">
        <v>0</v>
      </c>
    </row>
    <row r="446" spans="1:2" x14ac:dyDescent="0.3">
      <c r="A446" s="10">
        <v>36</v>
      </c>
      <c r="B446" s="10">
        <v>1</v>
      </c>
    </row>
    <row r="447" spans="1:2" x14ac:dyDescent="0.3">
      <c r="A447" s="10">
        <v>31</v>
      </c>
      <c r="B447" s="10">
        <v>1</v>
      </c>
    </row>
    <row r="448" spans="1:2" x14ac:dyDescent="0.3">
      <c r="A448" s="10">
        <v>25</v>
      </c>
      <c r="B448" s="10">
        <v>0</v>
      </c>
    </row>
    <row r="449" spans="1:2" x14ac:dyDescent="0.3">
      <c r="A449" s="10">
        <v>38</v>
      </c>
      <c r="B449" s="10">
        <v>1</v>
      </c>
    </row>
    <row r="450" spans="1:2" x14ac:dyDescent="0.3">
      <c r="A450" s="10">
        <v>26</v>
      </c>
      <c r="B450" s="10">
        <v>0</v>
      </c>
    </row>
    <row r="451" spans="1:2" x14ac:dyDescent="0.3">
      <c r="A451" s="10">
        <v>43</v>
      </c>
      <c r="B451" s="10">
        <v>1</v>
      </c>
    </row>
    <row r="452" spans="1:2" x14ac:dyDescent="0.3">
      <c r="A452" s="10">
        <v>23</v>
      </c>
      <c r="B452" s="10">
        <v>0</v>
      </c>
    </row>
    <row r="453" spans="1:2" x14ac:dyDescent="0.3">
      <c r="A453" s="10">
        <v>38</v>
      </c>
      <c r="B453" s="10">
        <v>0</v>
      </c>
    </row>
    <row r="454" spans="1:2" x14ac:dyDescent="0.3">
      <c r="A454" s="10">
        <v>22</v>
      </c>
      <c r="B454" s="10">
        <v>0</v>
      </c>
    </row>
    <row r="455" spans="1:2" x14ac:dyDescent="0.3">
      <c r="A455" s="10">
        <v>29</v>
      </c>
      <c r="B455" s="10">
        <v>0</v>
      </c>
    </row>
    <row r="456" spans="1:2" x14ac:dyDescent="0.3">
      <c r="A456" s="10">
        <v>36</v>
      </c>
      <c r="B456" s="10">
        <v>0</v>
      </c>
    </row>
    <row r="457" spans="1:2" x14ac:dyDescent="0.3">
      <c r="A457" s="10">
        <v>29</v>
      </c>
      <c r="B457" s="10">
        <v>1</v>
      </c>
    </row>
    <row r="458" spans="1:2" x14ac:dyDescent="0.3">
      <c r="A458" s="10">
        <v>41</v>
      </c>
      <c r="B458" s="10">
        <v>0</v>
      </c>
    </row>
    <row r="459" spans="1:2" x14ac:dyDescent="0.3">
      <c r="A459" s="10">
        <v>28</v>
      </c>
      <c r="B459" s="10">
        <v>0</v>
      </c>
    </row>
    <row r="460" spans="1:2" x14ac:dyDescent="0.3">
      <c r="A460" s="10">
        <v>21</v>
      </c>
      <c r="B460" s="10">
        <v>0</v>
      </c>
    </row>
    <row r="461" spans="1:2" x14ac:dyDescent="0.3">
      <c r="A461" s="10">
        <v>31</v>
      </c>
      <c r="B461" s="10">
        <v>0</v>
      </c>
    </row>
    <row r="462" spans="1:2" x14ac:dyDescent="0.3">
      <c r="A462" s="10">
        <v>41</v>
      </c>
      <c r="B462" s="10">
        <v>1</v>
      </c>
    </row>
    <row r="463" spans="1:2" x14ac:dyDescent="0.3">
      <c r="A463" s="10">
        <v>22</v>
      </c>
      <c r="B463" s="10">
        <v>0</v>
      </c>
    </row>
    <row r="464" spans="1:2" x14ac:dyDescent="0.3">
      <c r="A464" s="10">
        <v>24</v>
      </c>
      <c r="B464" s="10">
        <v>0</v>
      </c>
    </row>
    <row r="465" spans="1:2" x14ac:dyDescent="0.3">
      <c r="A465" s="10">
        <v>33</v>
      </c>
      <c r="B465" s="10">
        <v>1</v>
      </c>
    </row>
    <row r="466" spans="1:2" x14ac:dyDescent="0.3">
      <c r="A466" s="10">
        <v>30</v>
      </c>
      <c r="B466" s="10">
        <v>1</v>
      </c>
    </row>
    <row r="467" spans="1:2" x14ac:dyDescent="0.3">
      <c r="A467" s="10">
        <v>25</v>
      </c>
      <c r="B467" s="10">
        <v>1</v>
      </c>
    </row>
    <row r="468" spans="1:2" x14ac:dyDescent="0.3">
      <c r="A468" s="10">
        <v>28</v>
      </c>
      <c r="B468" s="10">
        <v>0</v>
      </c>
    </row>
    <row r="469" spans="1:2" x14ac:dyDescent="0.3">
      <c r="A469" s="10">
        <v>26</v>
      </c>
      <c r="B469" s="10">
        <v>0</v>
      </c>
    </row>
    <row r="470" spans="1:2" x14ac:dyDescent="0.3">
      <c r="A470" s="10">
        <v>22</v>
      </c>
      <c r="B470" s="10">
        <v>1</v>
      </c>
    </row>
    <row r="471" spans="1:2" x14ac:dyDescent="0.3">
      <c r="A471" s="10">
        <v>26</v>
      </c>
      <c r="B471" s="10">
        <v>0</v>
      </c>
    </row>
    <row r="472" spans="1:2" x14ac:dyDescent="0.3">
      <c r="A472" s="10">
        <v>23</v>
      </c>
      <c r="B472" s="10">
        <v>0</v>
      </c>
    </row>
    <row r="473" spans="1:2" x14ac:dyDescent="0.3">
      <c r="A473" s="10">
        <v>23</v>
      </c>
      <c r="B473" s="10">
        <v>1</v>
      </c>
    </row>
    <row r="474" spans="1:2" x14ac:dyDescent="0.3">
      <c r="A474" s="10">
        <v>25</v>
      </c>
      <c r="B474" s="10">
        <v>0</v>
      </c>
    </row>
    <row r="475" spans="1:2" x14ac:dyDescent="0.3">
      <c r="A475" s="10">
        <v>72</v>
      </c>
      <c r="B475" s="10">
        <v>0</v>
      </c>
    </row>
    <row r="476" spans="1:2" x14ac:dyDescent="0.3">
      <c r="A476" s="10">
        <v>24</v>
      </c>
      <c r="B476" s="10">
        <v>0</v>
      </c>
    </row>
    <row r="477" spans="1:2" x14ac:dyDescent="0.3">
      <c r="A477" s="10">
        <v>38</v>
      </c>
      <c r="B477" s="10">
        <v>1</v>
      </c>
    </row>
    <row r="478" spans="1:2" x14ac:dyDescent="0.3">
      <c r="A478" s="10">
        <v>62</v>
      </c>
      <c r="B478" s="10">
        <v>0</v>
      </c>
    </row>
    <row r="479" spans="1:2" x14ac:dyDescent="0.3">
      <c r="A479" s="10">
        <v>24</v>
      </c>
      <c r="B479" s="10">
        <v>0</v>
      </c>
    </row>
    <row r="480" spans="1:2" x14ac:dyDescent="0.3">
      <c r="A480" s="10">
        <v>51</v>
      </c>
      <c r="B480" s="10">
        <v>1</v>
      </c>
    </row>
    <row r="481" spans="1:2" x14ac:dyDescent="0.3">
      <c r="A481" s="10">
        <v>81</v>
      </c>
      <c r="B481" s="10">
        <v>0</v>
      </c>
    </row>
    <row r="482" spans="1:2" x14ac:dyDescent="0.3">
      <c r="A482" s="10">
        <v>48</v>
      </c>
      <c r="B482" s="10">
        <v>0</v>
      </c>
    </row>
    <row r="483" spans="1:2" x14ac:dyDescent="0.3">
      <c r="A483" s="10">
        <v>26</v>
      </c>
      <c r="B483" s="10">
        <v>0</v>
      </c>
    </row>
    <row r="484" spans="1:2" x14ac:dyDescent="0.3">
      <c r="A484" s="10">
        <v>39</v>
      </c>
      <c r="B484" s="10">
        <v>0</v>
      </c>
    </row>
    <row r="485" spans="1:2" x14ac:dyDescent="0.3">
      <c r="A485" s="10">
        <v>37</v>
      </c>
      <c r="B485" s="10">
        <v>0</v>
      </c>
    </row>
    <row r="486" spans="1:2" x14ac:dyDescent="0.3">
      <c r="A486" s="10">
        <v>34</v>
      </c>
      <c r="B486" s="10">
        <v>0</v>
      </c>
    </row>
    <row r="487" spans="1:2" x14ac:dyDescent="0.3">
      <c r="A487" s="10">
        <v>21</v>
      </c>
      <c r="B487" s="10">
        <v>0</v>
      </c>
    </row>
    <row r="488" spans="1:2" x14ac:dyDescent="0.3">
      <c r="A488" s="10">
        <v>22</v>
      </c>
      <c r="B488" s="10">
        <v>0</v>
      </c>
    </row>
    <row r="489" spans="1:2" x14ac:dyDescent="0.3">
      <c r="A489" s="10">
        <v>25</v>
      </c>
      <c r="B489" s="10">
        <v>0</v>
      </c>
    </row>
    <row r="490" spans="1:2" x14ac:dyDescent="0.3">
      <c r="A490" s="10">
        <v>38</v>
      </c>
      <c r="B490" s="10">
        <v>1</v>
      </c>
    </row>
    <row r="491" spans="1:2" x14ac:dyDescent="0.3">
      <c r="A491" s="10">
        <v>27</v>
      </c>
      <c r="B491" s="10">
        <v>0</v>
      </c>
    </row>
    <row r="492" spans="1:2" x14ac:dyDescent="0.3">
      <c r="A492" s="10">
        <v>28</v>
      </c>
      <c r="B492" s="10">
        <v>0</v>
      </c>
    </row>
    <row r="493" spans="1:2" x14ac:dyDescent="0.3">
      <c r="A493" s="10">
        <v>22</v>
      </c>
      <c r="B493" s="10">
        <v>0</v>
      </c>
    </row>
    <row r="494" spans="1:2" x14ac:dyDescent="0.3">
      <c r="A494" s="10">
        <v>22</v>
      </c>
      <c r="B494" s="10">
        <v>0</v>
      </c>
    </row>
    <row r="495" spans="1:2" x14ac:dyDescent="0.3">
      <c r="A495" s="10">
        <v>50</v>
      </c>
      <c r="B495" s="10">
        <v>0</v>
      </c>
    </row>
    <row r="496" spans="1:2" x14ac:dyDescent="0.3">
      <c r="A496" s="10">
        <v>24</v>
      </c>
      <c r="B496" s="10">
        <v>0</v>
      </c>
    </row>
    <row r="497" spans="1:2" x14ac:dyDescent="0.3">
      <c r="A497" s="10">
        <v>59</v>
      </c>
      <c r="B497" s="10">
        <v>0</v>
      </c>
    </row>
    <row r="498" spans="1:2" x14ac:dyDescent="0.3">
      <c r="A498" s="10">
        <v>29</v>
      </c>
      <c r="B498" s="10">
        <v>1</v>
      </c>
    </row>
    <row r="499" spans="1:2" x14ac:dyDescent="0.3">
      <c r="A499" s="10">
        <v>31</v>
      </c>
      <c r="B499" s="10">
        <v>0</v>
      </c>
    </row>
    <row r="500" spans="1:2" x14ac:dyDescent="0.3">
      <c r="A500" s="10">
        <v>39</v>
      </c>
      <c r="B500" s="10">
        <v>0</v>
      </c>
    </row>
    <row r="501" spans="1:2" x14ac:dyDescent="0.3">
      <c r="A501" s="10">
        <v>63</v>
      </c>
      <c r="B501" s="10">
        <v>0</v>
      </c>
    </row>
    <row r="502" spans="1:2" x14ac:dyDescent="0.3">
      <c r="A502" s="10">
        <v>35</v>
      </c>
      <c r="B502" s="10">
        <v>1</v>
      </c>
    </row>
    <row r="503" spans="1:2" x14ac:dyDescent="0.3">
      <c r="A503" s="10">
        <v>29</v>
      </c>
      <c r="B503" s="10">
        <v>0</v>
      </c>
    </row>
    <row r="504" spans="1:2" x14ac:dyDescent="0.3">
      <c r="A504" s="10">
        <v>28</v>
      </c>
      <c r="B504" s="10">
        <v>0</v>
      </c>
    </row>
    <row r="505" spans="1:2" x14ac:dyDescent="0.3">
      <c r="A505" s="10">
        <v>23</v>
      </c>
      <c r="B505" s="10">
        <v>0</v>
      </c>
    </row>
    <row r="506" spans="1:2" x14ac:dyDescent="0.3">
      <c r="A506" s="10">
        <v>31</v>
      </c>
      <c r="B506" s="10">
        <v>1</v>
      </c>
    </row>
    <row r="507" spans="1:2" x14ac:dyDescent="0.3">
      <c r="A507" s="10">
        <v>24</v>
      </c>
      <c r="B507" s="10">
        <v>1</v>
      </c>
    </row>
    <row r="508" spans="1:2" x14ac:dyDescent="0.3">
      <c r="A508" s="10">
        <v>21</v>
      </c>
      <c r="B508" s="10">
        <v>0</v>
      </c>
    </row>
    <row r="509" spans="1:2" x14ac:dyDescent="0.3">
      <c r="A509" s="10">
        <v>58</v>
      </c>
      <c r="B509" s="10">
        <v>0</v>
      </c>
    </row>
    <row r="510" spans="1:2" x14ac:dyDescent="0.3">
      <c r="A510" s="10">
        <v>28</v>
      </c>
      <c r="B510" s="10">
        <v>0</v>
      </c>
    </row>
    <row r="511" spans="1:2" x14ac:dyDescent="0.3">
      <c r="A511" s="10">
        <v>67</v>
      </c>
      <c r="B511" s="10">
        <v>0</v>
      </c>
    </row>
    <row r="512" spans="1:2" x14ac:dyDescent="0.3">
      <c r="A512" s="10">
        <v>24</v>
      </c>
      <c r="B512" s="10">
        <v>0</v>
      </c>
    </row>
    <row r="513" spans="1:2" x14ac:dyDescent="0.3">
      <c r="A513" s="10">
        <v>42</v>
      </c>
      <c r="B513" s="10">
        <v>0</v>
      </c>
    </row>
    <row r="514" spans="1:2" x14ac:dyDescent="0.3">
      <c r="A514" s="10">
        <v>33</v>
      </c>
      <c r="B514" s="10">
        <v>0</v>
      </c>
    </row>
    <row r="515" spans="1:2" x14ac:dyDescent="0.3">
      <c r="A515" s="10">
        <v>45</v>
      </c>
      <c r="B515" s="10">
        <v>1</v>
      </c>
    </row>
    <row r="516" spans="1:2" x14ac:dyDescent="0.3">
      <c r="A516" s="10">
        <v>22</v>
      </c>
      <c r="B516" s="10">
        <v>0</v>
      </c>
    </row>
    <row r="517" spans="1:2" x14ac:dyDescent="0.3">
      <c r="A517" s="10">
        <v>66</v>
      </c>
      <c r="B517" s="10">
        <v>0</v>
      </c>
    </row>
    <row r="518" spans="1:2" x14ac:dyDescent="0.3">
      <c r="A518" s="10">
        <v>30</v>
      </c>
      <c r="B518" s="10">
        <v>0</v>
      </c>
    </row>
    <row r="519" spans="1:2" x14ac:dyDescent="0.3">
      <c r="A519" s="10">
        <v>25</v>
      </c>
      <c r="B519" s="10">
        <v>0</v>
      </c>
    </row>
    <row r="520" spans="1:2" x14ac:dyDescent="0.3">
      <c r="A520" s="10">
        <v>55</v>
      </c>
      <c r="B520" s="10">
        <v>1</v>
      </c>
    </row>
    <row r="521" spans="1:2" x14ac:dyDescent="0.3">
      <c r="A521" s="10">
        <v>39</v>
      </c>
      <c r="B521" s="10">
        <v>0</v>
      </c>
    </row>
    <row r="522" spans="1:2" x14ac:dyDescent="0.3">
      <c r="A522" s="10">
        <v>21</v>
      </c>
      <c r="B522" s="10">
        <v>0</v>
      </c>
    </row>
    <row r="523" spans="1:2" x14ac:dyDescent="0.3">
      <c r="A523" s="10">
        <v>28</v>
      </c>
      <c r="B523" s="10">
        <v>0</v>
      </c>
    </row>
    <row r="524" spans="1:2" x14ac:dyDescent="0.3">
      <c r="A524" s="10">
        <v>41</v>
      </c>
      <c r="B524" s="10">
        <v>1</v>
      </c>
    </row>
    <row r="525" spans="1:2" x14ac:dyDescent="0.3">
      <c r="A525" s="10">
        <v>41</v>
      </c>
      <c r="B525" s="10">
        <v>0</v>
      </c>
    </row>
    <row r="526" spans="1:2" x14ac:dyDescent="0.3">
      <c r="A526" s="10">
        <v>40</v>
      </c>
      <c r="B526" s="10">
        <v>0</v>
      </c>
    </row>
    <row r="527" spans="1:2" x14ac:dyDescent="0.3">
      <c r="A527" s="10">
        <v>38</v>
      </c>
      <c r="B527" s="10">
        <v>0</v>
      </c>
    </row>
    <row r="528" spans="1:2" x14ac:dyDescent="0.3">
      <c r="A528" s="10">
        <v>35</v>
      </c>
      <c r="B528" s="10">
        <v>1</v>
      </c>
    </row>
    <row r="529" spans="1:2" x14ac:dyDescent="0.3">
      <c r="A529" s="10">
        <v>21</v>
      </c>
      <c r="B529" s="10">
        <v>0</v>
      </c>
    </row>
    <row r="530" spans="1:2" x14ac:dyDescent="0.3">
      <c r="A530" s="10">
        <v>21</v>
      </c>
      <c r="B530" s="10">
        <v>0</v>
      </c>
    </row>
    <row r="531" spans="1:2" x14ac:dyDescent="0.3">
      <c r="A531" s="10">
        <v>64</v>
      </c>
      <c r="B531" s="10">
        <v>0</v>
      </c>
    </row>
    <row r="532" spans="1:2" x14ac:dyDescent="0.3">
      <c r="A532" s="10">
        <v>46</v>
      </c>
      <c r="B532" s="10">
        <v>1</v>
      </c>
    </row>
    <row r="533" spans="1:2" x14ac:dyDescent="0.3">
      <c r="A533" s="10">
        <v>21</v>
      </c>
      <c r="B533" s="10">
        <v>0</v>
      </c>
    </row>
    <row r="534" spans="1:2" x14ac:dyDescent="0.3">
      <c r="A534" s="10">
        <v>58</v>
      </c>
      <c r="B534" s="10">
        <v>0</v>
      </c>
    </row>
    <row r="535" spans="1:2" x14ac:dyDescent="0.3">
      <c r="A535" s="10">
        <v>22</v>
      </c>
      <c r="B535" s="10">
        <v>0</v>
      </c>
    </row>
    <row r="536" spans="1:2" x14ac:dyDescent="0.3">
      <c r="A536" s="10">
        <v>24</v>
      </c>
      <c r="B536" s="10">
        <v>0</v>
      </c>
    </row>
    <row r="537" spans="1:2" x14ac:dyDescent="0.3">
      <c r="A537" s="10">
        <v>28</v>
      </c>
      <c r="B537" s="10">
        <v>1</v>
      </c>
    </row>
    <row r="538" spans="1:2" x14ac:dyDescent="0.3">
      <c r="A538" s="10">
        <v>53</v>
      </c>
      <c r="B538" s="10">
        <v>1</v>
      </c>
    </row>
    <row r="539" spans="1:2" x14ac:dyDescent="0.3">
      <c r="A539" s="10">
        <v>51</v>
      </c>
      <c r="B539" s="10">
        <v>0</v>
      </c>
    </row>
    <row r="540" spans="1:2" x14ac:dyDescent="0.3">
      <c r="A540" s="10">
        <v>41</v>
      </c>
      <c r="B540" s="10">
        <v>0</v>
      </c>
    </row>
    <row r="541" spans="1:2" x14ac:dyDescent="0.3">
      <c r="A541" s="10">
        <v>60</v>
      </c>
      <c r="B541" s="10">
        <v>0</v>
      </c>
    </row>
    <row r="542" spans="1:2" x14ac:dyDescent="0.3">
      <c r="A542" s="10">
        <v>25</v>
      </c>
      <c r="B542" s="10">
        <v>0</v>
      </c>
    </row>
    <row r="543" spans="1:2" x14ac:dyDescent="0.3">
      <c r="A543" s="10">
        <v>26</v>
      </c>
      <c r="B543" s="10">
        <v>0</v>
      </c>
    </row>
    <row r="544" spans="1:2" x14ac:dyDescent="0.3">
      <c r="A544" s="10">
        <v>26</v>
      </c>
      <c r="B544" s="10">
        <v>0</v>
      </c>
    </row>
    <row r="545" spans="1:2" x14ac:dyDescent="0.3">
      <c r="A545" s="10">
        <v>45</v>
      </c>
      <c r="B545" s="10">
        <v>1</v>
      </c>
    </row>
    <row r="546" spans="1:2" x14ac:dyDescent="0.3">
      <c r="A546" s="10">
        <v>24</v>
      </c>
      <c r="B546" s="10">
        <v>0</v>
      </c>
    </row>
    <row r="547" spans="1:2" x14ac:dyDescent="0.3">
      <c r="A547" s="10">
        <v>21</v>
      </c>
      <c r="B547" s="10">
        <v>0</v>
      </c>
    </row>
    <row r="548" spans="1:2" x14ac:dyDescent="0.3">
      <c r="A548" s="10">
        <v>21</v>
      </c>
      <c r="B548" s="10">
        <v>0</v>
      </c>
    </row>
    <row r="549" spans="1:2" x14ac:dyDescent="0.3">
      <c r="A549" s="10">
        <v>24</v>
      </c>
      <c r="B549" s="10">
        <v>0</v>
      </c>
    </row>
    <row r="550" spans="1:2" x14ac:dyDescent="0.3">
      <c r="A550" s="10">
        <v>22</v>
      </c>
      <c r="B550" s="10">
        <v>0</v>
      </c>
    </row>
    <row r="551" spans="1:2" x14ac:dyDescent="0.3">
      <c r="A551" s="10">
        <v>31</v>
      </c>
      <c r="B551" s="10">
        <v>0</v>
      </c>
    </row>
    <row r="552" spans="1:2" x14ac:dyDescent="0.3">
      <c r="A552" s="10">
        <v>22</v>
      </c>
      <c r="B552" s="10">
        <v>0</v>
      </c>
    </row>
    <row r="553" spans="1:2" x14ac:dyDescent="0.3">
      <c r="A553" s="10">
        <v>24</v>
      </c>
      <c r="B553" s="10">
        <v>0</v>
      </c>
    </row>
    <row r="554" spans="1:2" x14ac:dyDescent="0.3">
      <c r="A554" s="10">
        <v>29</v>
      </c>
      <c r="B554" s="10">
        <v>0</v>
      </c>
    </row>
    <row r="555" spans="1:2" x14ac:dyDescent="0.3">
      <c r="A555" s="10">
        <v>31</v>
      </c>
      <c r="B555" s="10">
        <v>0</v>
      </c>
    </row>
    <row r="556" spans="1:2" x14ac:dyDescent="0.3">
      <c r="A556" s="10">
        <v>24</v>
      </c>
      <c r="B556" s="10">
        <v>0</v>
      </c>
    </row>
    <row r="557" spans="1:2" x14ac:dyDescent="0.3">
      <c r="A557" s="10">
        <v>23</v>
      </c>
      <c r="B557" s="10">
        <v>1</v>
      </c>
    </row>
    <row r="558" spans="1:2" x14ac:dyDescent="0.3">
      <c r="A558" s="10">
        <v>46</v>
      </c>
      <c r="B558" s="10">
        <v>0</v>
      </c>
    </row>
    <row r="559" spans="1:2" x14ac:dyDescent="0.3">
      <c r="A559" s="10">
        <v>67</v>
      </c>
      <c r="B559" s="10">
        <v>0</v>
      </c>
    </row>
    <row r="560" spans="1:2" x14ac:dyDescent="0.3">
      <c r="A560" s="10">
        <v>23</v>
      </c>
      <c r="B560" s="10">
        <v>0</v>
      </c>
    </row>
    <row r="561" spans="1:2" x14ac:dyDescent="0.3">
      <c r="A561" s="10">
        <v>32</v>
      </c>
      <c r="B561" s="10">
        <v>1</v>
      </c>
    </row>
    <row r="562" spans="1:2" x14ac:dyDescent="0.3">
      <c r="A562" s="10">
        <v>43</v>
      </c>
      <c r="B562" s="10">
        <v>1</v>
      </c>
    </row>
    <row r="563" spans="1:2" x14ac:dyDescent="0.3">
      <c r="A563" s="10">
        <v>27</v>
      </c>
      <c r="B563" s="10">
        <v>1</v>
      </c>
    </row>
    <row r="564" spans="1:2" x14ac:dyDescent="0.3">
      <c r="A564" s="10">
        <v>56</v>
      </c>
      <c r="B564" s="10">
        <v>1</v>
      </c>
    </row>
    <row r="565" spans="1:2" x14ac:dyDescent="0.3">
      <c r="A565" s="10">
        <v>25</v>
      </c>
      <c r="B565" s="10">
        <v>0</v>
      </c>
    </row>
    <row r="566" spans="1:2" x14ac:dyDescent="0.3">
      <c r="A566" s="10">
        <v>29</v>
      </c>
      <c r="B566" s="10">
        <v>0</v>
      </c>
    </row>
    <row r="567" spans="1:2" x14ac:dyDescent="0.3">
      <c r="A567" s="10">
        <v>37</v>
      </c>
      <c r="B567" s="10">
        <v>1</v>
      </c>
    </row>
    <row r="568" spans="1:2" x14ac:dyDescent="0.3">
      <c r="A568" s="10">
        <v>53</v>
      </c>
      <c r="B568" s="10">
        <v>1</v>
      </c>
    </row>
    <row r="569" spans="1:2" x14ac:dyDescent="0.3">
      <c r="A569" s="10">
        <v>28</v>
      </c>
      <c r="B569" s="10">
        <v>0</v>
      </c>
    </row>
    <row r="570" spans="1:2" x14ac:dyDescent="0.3">
      <c r="A570" s="10">
        <v>50</v>
      </c>
      <c r="B570" s="10">
        <v>0</v>
      </c>
    </row>
    <row r="571" spans="1:2" x14ac:dyDescent="0.3">
      <c r="A571" s="10">
        <v>37</v>
      </c>
      <c r="B571" s="10">
        <v>0</v>
      </c>
    </row>
    <row r="572" spans="1:2" x14ac:dyDescent="0.3">
      <c r="A572" s="10">
        <v>21</v>
      </c>
      <c r="B572" s="10">
        <v>0</v>
      </c>
    </row>
    <row r="573" spans="1:2" x14ac:dyDescent="0.3">
      <c r="A573" s="10">
        <v>25</v>
      </c>
      <c r="B573" s="10">
        <v>0</v>
      </c>
    </row>
    <row r="574" spans="1:2" x14ac:dyDescent="0.3">
      <c r="A574" s="10">
        <v>66</v>
      </c>
      <c r="B574" s="10">
        <v>0</v>
      </c>
    </row>
    <row r="575" spans="1:2" x14ac:dyDescent="0.3">
      <c r="A575" s="10">
        <v>23</v>
      </c>
      <c r="B575" s="10">
        <v>0</v>
      </c>
    </row>
    <row r="576" spans="1:2" x14ac:dyDescent="0.3">
      <c r="A576" s="10">
        <v>28</v>
      </c>
      <c r="B576" s="10">
        <v>0</v>
      </c>
    </row>
    <row r="577" spans="1:2" x14ac:dyDescent="0.3">
      <c r="A577" s="10">
        <v>37</v>
      </c>
      <c r="B577" s="10">
        <v>0</v>
      </c>
    </row>
    <row r="578" spans="1:2" x14ac:dyDescent="0.3">
      <c r="A578" s="10">
        <v>30</v>
      </c>
      <c r="B578" s="10">
        <v>0</v>
      </c>
    </row>
    <row r="579" spans="1:2" x14ac:dyDescent="0.3">
      <c r="A579" s="10">
        <v>58</v>
      </c>
      <c r="B579" s="10">
        <v>0</v>
      </c>
    </row>
    <row r="580" spans="1:2" x14ac:dyDescent="0.3">
      <c r="A580" s="10">
        <v>42</v>
      </c>
      <c r="B580" s="10">
        <v>0</v>
      </c>
    </row>
    <row r="581" spans="1:2" x14ac:dyDescent="0.3">
      <c r="A581" s="10">
        <v>35</v>
      </c>
      <c r="B581" s="10">
        <v>0</v>
      </c>
    </row>
    <row r="582" spans="1:2" x14ac:dyDescent="0.3">
      <c r="A582" s="10">
        <v>54</v>
      </c>
      <c r="B582" s="10">
        <v>1</v>
      </c>
    </row>
    <row r="583" spans="1:2" x14ac:dyDescent="0.3">
      <c r="A583" s="10">
        <v>28</v>
      </c>
      <c r="B583" s="10">
        <v>1</v>
      </c>
    </row>
    <row r="584" spans="1:2" x14ac:dyDescent="0.3">
      <c r="A584" s="10">
        <v>24</v>
      </c>
      <c r="B584" s="10">
        <v>0</v>
      </c>
    </row>
    <row r="585" spans="1:2" x14ac:dyDescent="0.3">
      <c r="A585" s="10">
        <v>32</v>
      </c>
      <c r="B585" s="10">
        <v>0</v>
      </c>
    </row>
    <row r="586" spans="1:2" x14ac:dyDescent="0.3">
      <c r="A586" s="10">
        <v>27</v>
      </c>
      <c r="B586" s="10">
        <v>0</v>
      </c>
    </row>
    <row r="587" spans="1:2" x14ac:dyDescent="0.3">
      <c r="A587" s="10">
        <v>22</v>
      </c>
      <c r="B587" s="10">
        <v>0</v>
      </c>
    </row>
    <row r="588" spans="1:2" x14ac:dyDescent="0.3">
      <c r="A588" s="10">
        <v>21</v>
      </c>
      <c r="B588" s="10">
        <v>0</v>
      </c>
    </row>
    <row r="589" spans="1:2" x14ac:dyDescent="0.3">
      <c r="A589" s="10">
        <v>46</v>
      </c>
      <c r="B589" s="10">
        <v>0</v>
      </c>
    </row>
    <row r="590" spans="1:2" x14ac:dyDescent="0.3">
      <c r="A590" s="10">
        <v>37</v>
      </c>
      <c r="B590" s="10">
        <v>0</v>
      </c>
    </row>
    <row r="591" spans="1:2" x14ac:dyDescent="0.3">
      <c r="A591" s="10">
        <v>33</v>
      </c>
      <c r="B591" s="10">
        <v>1</v>
      </c>
    </row>
    <row r="592" spans="1:2" x14ac:dyDescent="0.3">
      <c r="A592" s="10">
        <v>39</v>
      </c>
      <c r="B592" s="10">
        <v>0</v>
      </c>
    </row>
    <row r="593" spans="1:2" x14ac:dyDescent="0.3">
      <c r="A593" s="10">
        <v>21</v>
      </c>
      <c r="B593" s="10">
        <v>0</v>
      </c>
    </row>
    <row r="594" spans="1:2" x14ac:dyDescent="0.3">
      <c r="A594" s="10">
        <v>22</v>
      </c>
      <c r="B594" s="10">
        <v>0</v>
      </c>
    </row>
    <row r="595" spans="1:2" x14ac:dyDescent="0.3">
      <c r="A595" s="10">
        <v>22</v>
      </c>
      <c r="B595" s="10">
        <v>0</v>
      </c>
    </row>
    <row r="596" spans="1:2" x14ac:dyDescent="0.3">
      <c r="A596" s="10">
        <v>23</v>
      </c>
      <c r="B596" s="10">
        <v>0</v>
      </c>
    </row>
    <row r="597" spans="1:2" x14ac:dyDescent="0.3">
      <c r="A597" s="10">
        <v>25</v>
      </c>
      <c r="B597" s="10">
        <v>0</v>
      </c>
    </row>
    <row r="598" spans="1:2" x14ac:dyDescent="0.3">
      <c r="A598" s="10">
        <v>35</v>
      </c>
      <c r="B598" s="10">
        <v>0</v>
      </c>
    </row>
    <row r="599" spans="1:2" x14ac:dyDescent="0.3">
      <c r="A599" s="10">
        <v>21</v>
      </c>
      <c r="B599" s="10">
        <v>1</v>
      </c>
    </row>
    <row r="600" spans="1:2" x14ac:dyDescent="0.3">
      <c r="A600" s="10">
        <v>36</v>
      </c>
      <c r="B600" s="10">
        <v>0</v>
      </c>
    </row>
    <row r="601" spans="1:2" x14ac:dyDescent="0.3">
      <c r="A601" s="10">
        <v>62</v>
      </c>
      <c r="B601" s="10">
        <v>1</v>
      </c>
    </row>
    <row r="602" spans="1:2" x14ac:dyDescent="0.3">
      <c r="A602" s="10">
        <v>21</v>
      </c>
      <c r="B602" s="10">
        <v>1</v>
      </c>
    </row>
    <row r="603" spans="1:2" x14ac:dyDescent="0.3">
      <c r="A603" s="10">
        <v>27</v>
      </c>
      <c r="B603" s="10">
        <v>0</v>
      </c>
    </row>
    <row r="604" spans="1:2" x14ac:dyDescent="0.3">
      <c r="A604" s="10">
        <v>62</v>
      </c>
      <c r="B604" s="10">
        <v>0</v>
      </c>
    </row>
    <row r="605" spans="1:2" x14ac:dyDescent="0.3">
      <c r="A605" s="10">
        <v>42</v>
      </c>
      <c r="B605" s="10">
        <v>0</v>
      </c>
    </row>
    <row r="606" spans="1:2" x14ac:dyDescent="0.3">
      <c r="A606" s="10">
        <v>52</v>
      </c>
      <c r="B606" s="10">
        <v>1</v>
      </c>
    </row>
    <row r="607" spans="1:2" x14ac:dyDescent="0.3">
      <c r="A607" s="10">
        <v>22</v>
      </c>
      <c r="B607" s="10">
        <v>0</v>
      </c>
    </row>
    <row r="608" spans="1:2" x14ac:dyDescent="0.3">
      <c r="A608" s="10">
        <v>41</v>
      </c>
      <c r="B608" s="10">
        <v>1</v>
      </c>
    </row>
    <row r="609" spans="1:2" x14ac:dyDescent="0.3">
      <c r="A609" s="10">
        <v>29</v>
      </c>
      <c r="B609" s="10">
        <v>0</v>
      </c>
    </row>
    <row r="610" spans="1:2" x14ac:dyDescent="0.3">
      <c r="A610" s="10">
        <v>52</v>
      </c>
      <c r="B610" s="10">
        <v>1</v>
      </c>
    </row>
    <row r="611" spans="1:2" x14ac:dyDescent="0.3">
      <c r="A611" s="10">
        <v>25</v>
      </c>
      <c r="B611" s="10">
        <v>0</v>
      </c>
    </row>
    <row r="612" spans="1:2" x14ac:dyDescent="0.3">
      <c r="A612" s="10">
        <v>45</v>
      </c>
      <c r="B612" s="10">
        <v>1</v>
      </c>
    </row>
    <row r="613" spans="1:2" x14ac:dyDescent="0.3">
      <c r="A613" s="10">
        <v>24</v>
      </c>
      <c r="B613" s="10">
        <v>0</v>
      </c>
    </row>
    <row r="614" spans="1:2" x14ac:dyDescent="0.3">
      <c r="A614" s="10">
        <v>44</v>
      </c>
      <c r="B614" s="10">
        <v>1</v>
      </c>
    </row>
    <row r="615" spans="1:2" x14ac:dyDescent="0.3">
      <c r="A615" s="10">
        <v>25</v>
      </c>
      <c r="B615" s="10">
        <v>0</v>
      </c>
    </row>
    <row r="616" spans="1:2" x14ac:dyDescent="0.3">
      <c r="A616" s="10">
        <v>34</v>
      </c>
      <c r="B616" s="10">
        <v>0</v>
      </c>
    </row>
    <row r="617" spans="1:2" x14ac:dyDescent="0.3">
      <c r="A617" s="10">
        <v>22</v>
      </c>
      <c r="B617" s="10">
        <v>1</v>
      </c>
    </row>
    <row r="618" spans="1:2" x14ac:dyDescent="0.3">
      <c r="A618" s="10">
        <v>46</v>
      </c>
      <c r="B618" s="10">
        <v>0</v>
      </c>
    </row>
    <row r="619" spans="1:2" x14ac:dyDescent="0.3">
      <c r="A619" s="10">
        <v>21</v>
      </c>
      <c r="B619" s="10">
        <v>0</v>
      </c>
    </row>
    <row r="620" spans="1:2" x14ac:dyDescent="0.3">
      <c r="A620" s="10">
        <v>38</v>
      </c>
      <c r="B620" s="10">
        <v>1</v>
      </c>
    </row>
    <row r="621" spans="1:2" x14ac:dyDescent="0.3">
      <c r="A621" s="10">
        <v>26</v>
      </c>
      <c r="B621" s="10">
        <v>0</v>
      </c>
    </row>
    <row r="622" spans="1:2" x14ac:dyDescent="0.3">
      <c r="A622" s="10">
        <v>24</v>
      </c>
      <c r="B622" s="10">
        <v>0</v>
      </c>
    </row>
    <row r="623" spans="1:2" x14ac:dyDescent="0.3">
      <c r="A623" s="10">
        <v>28</v>
      </c>
      <c r="B623" s="10">
        <v>0</v>
      </c>
    </row>
    <row r="624" spans="1:2" x14ac:dyDescent="0.3">
      <c r="A624" s="10">
        <v>30</v>
      </c>
      <c r="B624" s="10">
        <v>0</v>
      </c>
    </row>
    <row r="625" spans="1:2" x14ac:dyDescent="0.3">
      <c r="A625" s="10">
        <v>54</v>
      </c>
      <c r="B625" s="10">
        <v>1</v>
      </c>
    </row>
    <row r="626" spans="1:2" x14ac:dyDescent="0.3">
      <c r="A626" s="10">
        <v>36</v>
      </c>
      <c r="B626" s="10">
        <v>1</v>
      </c>
    </row>
    <row r="627" spans="1:2" x14ac:dyDescent="0.3">
      <c r="A627" s="10">
        <v>21</v>
      </c>
      <c r="B627" s="10">
        <v>0</v>
      </c>
    </row>
    <row r="628" spans="1:2" x14ac:dyDescent="0.3">
      <c r="A628" s="10">
        <v>22</v>
      </c>
      <c r="B628" s="10">
        <v>1</v>
      </c>
    </row>
    <row r="629" spans="1:2" x14ac:dyDescent="0.3">
      <c r="A629" s="10">
        <v>25</v>
      </c>
      <c r="B629" s="10">
        <v>0</v>
      </c>
    </row>
    <row r="630" spans="1:2" x14ac:dyDescent="0.3">
      <c r="A630" s="10">
        <v>27</v>
      </c>
      <c r="B630" s="10">
        <v>0</v>
      </c>
    </row>
    <row r="631" spans="1:2" x14ac:dyDescent="0.3">
      <c r="A631" s="10">
        <v>23</v>
      </c>
      <c r="B631" s="10">
        <v>0</v>
      </c>
    </row>
    <row r="632" spans="1:2" x14ac:dyDescent="0.3">
      <c r="A632" s="10">
        <v>24</v>
      </c>
      <c r="B632" s="10">
        <v>0</v>
      </c>
    </row>
    <row r="633" spans="1:2" x14ac:dyDescent="0.3">
      <c r="A633" s="10">
        <v>36</v>
      </c>
      <c r="B633" s="10">
        <v>1</v>
      </c>
    </row>
    <row r="634" spans="1:2" x14ac:dyDescent="0.3">
      <c r="A634" s="10">
        <v>40</v>
      </c>
      <c r="B634" s="10">
        <v>1</v>
      </c>
    </row>
    <row r="635" spans="1:2" x14ac:dyDescent="0.3">
      <c r="A635" s="10">
        <v>26</v>
      </c>
      <c r="B635" s="10">
        <v>0</v>
      </c>
    </row>
    <row r="636" spans="1:2" x14ac:dyDescent="0.3">
      <c r="A636" s="10">
        <v>50</v>
      </c>
      <c r="B636" s="10">
        <v>1</v>
      </c>
    </row>
    <row r="637" spans="1:2" x14ac:dyDescent="0.3">
      <c r="A637" s="10">
        <v>27</v>
      </c>
      <c r="B637" s="10">
        <v>0</v>
      </c>
    </row>
    <row r="638" spans="1:2" x14ac:dyDescent="0.3">
      <c r="A638" s="10">
        <v>30</v>
      </c>
      <c r="B638" s="10">
        <v>0</v>
      </c>
    </row>
    <row r="639" spans="1:2" x14ac:dyDescent="0.3">
      <c r="A639" s="10">
        <v>23</v>
      </c>
      <c r="B639" s="10">
        <v>0</v>
      </c>
    </row>
    <row r="640" spans="1:2" x14ac:dyDescent="0.3">
      <c r="A640" s="10">
        <v>50</v>
      </c>
      <c r="B640" s="10">
        <v>1</v>
      </c>
    </row>
    <row r="641" spans="1:2" x14ac:dyDescent="0.3">
      <c r="A641" s="10">
        <v>24</v>
      </c>
      <c r="B641" s="10">
        <v>1</v>
      </c>
    </row>
    <row r="642" spans="1:2" x14ac:dyDescent="0.3">
      <c r="A642" s="10">
        <v>28</v>
      </c>
      <c r="B642" s="10">
        <v>0</v>
      </c>
    </row>
    <row r="643" spans="1:2" x14ac:dyDescent="0.3">
      <c r="A643" s="10">
        <v>28</v>
      </c>
      <c r="B643" s="10">
        <v>0</v>
      </c>
    </row>
    <row r="644" spans="1:2" x14ac:dyDescent="0.3">
      <c r="A644" s="10">
        <v>45</v>
      </c>
      <c r="B644" s="10">
        <v>0</v>
      </c>
    </row>
    <row r="645" spans="1:2" x14ac:dyDescent="0.3">
      <c r="A645" s="10">
        <v>21</v>
      </c>
      <c r="B645" s="10">
        <v>0</v>
      </c>
    </row>
    <row r="646" spans="1:2" x14ac:dyDescent="0.3">
      <c r="A646" s="10">
        <v>21</v>
      </c>
      <c r="B646" s="10">
        <v>0</v>
      </c>
    </row>
    <row r="647" spans="1:2" x14ac:dyDescent="0.3">
      <c r="A647" s="10">
        <v>29</v>
      </c>
      <c r="B647" s="10">
        <v>0</v>
      </c>
    </row>
    <row r="648" spans="1:2" x14ac:dyDescent="0.3">
      <c r="A648" s="10">
        <v>21</v>
      </c>
      <c r="B648" s="10">
        <v>0</v>
      </c>
    </row>
    <row r="649" spans="1:2" x14ac:dyDescent="0.3">
      <c r="A649" s="10">
        <v>21</v>
      </c>
      <c r="B649" s="10">
        <v>0</v>
      </c>
    </row>
    <row r="650" spans="1:2" x14ac:dyDescent="0.3">
      <c r="A650" s="10">
        <v>45</v>
      </c>
      <c r="B650" s="10">
        <v>0</v>
      </c>
    </row>
    <row r="651" spans="1:2" x14ac:dyDescent="0.3">
      <c r="A651" s="10">
        <v>21</v>
      </c>
      <c r="B651" s="10">
        <v>0</v>
      </c>
    </row>
    <row r="652" spans="1:2" x14ac:dyDescent="0.3">
      <c r="A652" s="10">
        <v>34</v>
      </c>
      <c r="B652" s="10">
        <v>1</v>
      </c>
    </row>
    <row r="653" spans="1:2" x14ac:dyDescent="0.3">
      <c r="A653" s="10">
        <v>24</v>
      </c>
      <c r="B653" s="10">
        <v>0</v>
      </c>
    </row>
    <row r="654" spans="1:2" x14ac:dyDescent="0.3">
      <c r="A654" s="10">
        <v>23</v>
      </c>
      <c r="B654" s="10">
        <v>0</v>
      </c>
    </row>
    <row r="655" spans="1:2" x14ac:dyDescent="0.3">
      <c r="A655" s="10">
        <v>22</v>
      </c>
      <c r="B655" s="10">
        <v>0</v>
      </c>
    </row>
    <row r="656" spans="1:2" x14ac:dyDescent="0.3">
      <c r="A656" s="10">
        <v>31</v>
      </c>
      <c r="B656" s="10">
        <v>0</v>
      </c>
    </row>
    <row r="657" spans="1:2" x14ac:dyDescent="0.3">
      <c r="A657" s="10">
        <v>38</v>
      </c>
      <c r="B657" s="10">
        <v>1</v>
      </c>
    </row>
    <row r="658" spans="1:2" x14ac:dyDescent="0.3">
      <c r="A658" s="10">
        <v>48</v>
      </c>
      <c r="B658" s="10">
        <v>0</v>
      </c>
    </row>
    <row r="659" spans="1:2" x14ac:dyDescent="0.3">
      <c r="A659" s="10">
        <v>23</v>
      </c>
      <c r="B659" s="10">
        <v>0</v>
      </c>
    </row>
    <row r="660" spans="1:2" x14ac:dyDescent="0.3">
      <c r="A660" s="10">
        <v>32</v>
      </c>
      <c r="B660" s="10">
        <v>1</v>
      </c>
    </row>
    <row r="661" spans="1:2" x14ac:dyDescent="0.3">
      <c r="A661" s="10">
        <v>28</v>
      </c>
      <c r="B661" s="10">
        <v>0</v>
      </c>
    </row>
    <row r="662" spans="1:2" x14ac:dyDescent="0.3">
      <c r="A662" s="10">
        <v>27</v>
      </c>
      <c r="B662" s="10">
        <v>0</v>
      </c>
    </row>
    <row r="663" spans="1:2" x14ac:dyDescent="0.3">
      <c r="A663" s="10">
        <v>24</v>
      </c>
      <c r="B663" s="10">
        <v>0</v>
      </c>
    </row>
    <row r="664" spans="1:2" x14ac:dyDescent="0.3">
      <c r="A664" s="10">
        <v>50</v>
      </c>
      <c r="B664" s="10">
        <v>1</v>
      </c>
    </row>
    <row r="665" spans="1:2" x14ac:dyDescent="0.3">
      <c r="A665" s="10">
        <v>31</v>
      </c>
      <c r="B665" s="10">
        <v>0</v>
      </c>
    </row>
    <row r="666" spans="1:2" x14ac:dyDescent="0.3">
      <c r="A666" s="10">
        <v>27</v>
      </c>
      <c r="B666" s="10">
        <v>0</v>
      </c>
    </row>
    <row r="667" spans="1:2" x14ac:dyDescent="0.3">
      <c r="A667" s="10">
        <v>30</v>
      </c>
      <c r="B667" s="10">
        <v>0</v>
      </c>
    </row>
    <row r="668" spans="1:2" x14ac:dyDescent="0.3">
      <c r="A668" s="10">
        <v>33</v>
      </c>
      <c r="B668" s="10">
        <v>1</v>
      </c>
    </row>
    <row r="669" spans="1:2" x14ac:dyDescent="0.3">
      <c r="A669" s="10">
        <v>22</v>
      </c>
      <c r="B669" s="10">
        <v>1</v>
      </c>
    </row>
    <row r="670" spans="1:2" x14ac:dyDescent="0.3">
      <c r="A670" s="10">
        <v>42</v>
      </c>
      <c r="B670" s="10">
        <v>1</v>
      </c>
    </row>
    <row r="671" spans="1:2" x14ac:dyDescent="0.3">
      <c r="A671" s="10">
        <v>23</v>
      </c>
      <c r="B671" s="10">
        <v>0</v>
      </c>
    </row>
    <row r="672" spans="1:2" x14ac:dyDescent="0.3">
      <c r="A672" s="10">
        <v>23</v>
      </c>
      <c r="B672" s="10">
        <v>0</v>
      </c>
    </row>
    <row r="673" spans="1:2" x14ac:dyDescent="0.3">
      <c r="A673" s="10">
        <v>27</v>
      </c>
      <c r="B673" s="10">
        <v>0</v>
      </c>
    </row>
    <row r="674" spans="1:2" x14ac:dyDescent="0.3">
      <c r="A674" s="10">
        <v>28</v>
      </c>
      <c r="B674" s="10">
        <v>0</v>
      </c>
    </row>
    <row r="675" spans="1:2" x14ac:dyDescent="0.3">
      <c r="A675" s="10">
        <v>27</v>
      </c>
      <c r="B675" s="10">
        <v>0</v>
      </c>
    </row>
    <row r="676" spans="1:2" x14ac:dyDescent="0.3">
      <c r="A676" s="10">
        <v>22</v>
      </c>
      <c r="B676" s="10">
        <v>0</v>
      </c>
    </row>
    <row r="677" spans="1:2" x14ac:dyDescent="0.3">
      <c r="A677" s="10">
        <v>25</v>
      </c>
      <c r="B677" s="10">
        <v>1</v>
      </c>
    </row>
    <row r="678" spans="1:2" x14ac:dyDescent="0.3">
      <c r="A678" s="10">
        <v>22</v>
      </c>
      <c r="B678" s="10">
        <v>0</v>
      </c>
    </row>
    <row r="679" spans="1:2" x14ac:dyDescent="0.3">
      <c r="A679" s="10">
        <v>41</v>
      </c>
      <c r="B679" s="10">
        <v>0</v>
      </c>
    </row>
    <row r="680" spans="1:2" x14ac:dyDescent="0.3">
      <c r="A680" s="10">
        <v>51</v>
      </c>
      <c r="B680" s="10">
        <v>0</v>
      </c>
    </row>
    <row r="681" spans="1:2" x14ac:dyDescent="0.3">
      <c r="A681" s="10">
        <v>27</v>
      </c>
      <c r="B681" s="10">
        <v>1</v>
      </c>
    </row>
    <row r="682" spans="1:2" x14ac:dyDescent="0.3">
      <c r="A682" s="10">
        <v>54</v>
      </c>
      <c r="B682" s="10">
        <v>0</v>
      </c>
    </row>
    <row r="683" spans="1:2" x14ac:dyDescent="0.3">
      <c r="A683" s="10">
        <v>22</v>
      </c>
      <c r="B683" s="10">
        <v>1</v>
      </c>
    </row>
    <row r="684" spans="1:2" x14ac:dyDescent="0.3">
      <c r="A684" s="10">
        <v>43</v>
      </c>
      <c r="B684" s="10">
        <v>1</v>
      </c>
    </row>
    <row r="685" spans="1:2" x14ac:dyDescent="0.3">
      <c r="A685" s="10">
        <v>40</v>
      </c>
      <c r="B685" s="10">
        <v>1</v>
      </c>
    </row>
    <row r="686" spans="1:2" x14ac:dyDescent="0.3">
      <c r="A686" s="10">
        <v>40</v>
      </c>
      <c r="B686" s="10">
        <v>1</v>
      </c>
    </row>
    <row r="687" spans="1:2" x14ac:dyDescent="0.3">
      <c r="A687" s="10">
        <v>24</v>
      </c>
      <c r="B687" s="10">
        <v>0</v>
      </c>
    </row>
    <row r="688" spans="1:2" x14ac:dyDescent="0.3">
      <c r="A688" s="10">
        <v>70</v>
      </c>
      <c r="B688" s="10">
        <v>1</v>
      </c>
    </row>
    <row r="689" spans="1:2" x14ac:dyDescent="0.3">
      <c r="A689" s="10">
        <v>40</v>
      </c>
      <c r="B689" s="10">
        <v>1</v>
      </c>
    </row>
    <row r="690" spans="1:2" x14ac:dyDescent="0.3">
      <c r="A690" s="10">
        <v>43</v>
      </c>
      <c r="B690" s="10">
        <v>0</v>
      </c>
    </row>
    <row r="691" spans="1:2" x14ac:dyDescent="0.3">
      <c r="A691" s="10">
        <v>45</v>
      </c>
      <c r="B691" s="10">
        <v>0</v>
      </c>
    </row>
    <row r="692" spans="1:2" x14ac:dyDescent="0.3">
      <c r="A692" s="10">
        <v>49</v>
      </c>
      <c r="B692" s="10">
        <v>0</v>
      </c>
    </row>
    <row r="693" spans="1:2" x14ac:dyDescent="0.3">
      <c r="A693" s="10">
        <v>21</v>
      </c>
      <c r="B693" s="10">
        <v>0</v>
      </c>
    </row>
    <row r="694" spans="1:2" x14ac:dyDescent="0.3">
      <c r="A694" s="10">
        <v>47</v>
      </c>
      <c r="B694" s="10">
        <v>0</v>
      </c>
    </row>
    <row r="695" spans="1:2" x14ac:dyDescent="0.3">
      <c r="A695" s="10">
        <v>22</v>
      </c>
      <c r="B695" s="10">
        <v>0</v>
      </c>
    </row>
    <row r="696" spans="1:2" x14ac:dyDescent="0.3">
      <c r="A696" s="10">
        <v>68</v>
      </c>
      <c r="B696" s="10">
        <v>0</v>
      </c>
    </row>
    <row r="697" spans="1:2" x14ac:dyDescent="0.3">
      <c r="A697" s="10">
        <v>31</v>
      </c>
      <c r="B697" s="10">
        <v>1</v>
      </c>
    </row>
    <row r="698" spans="1:2" x14ac:dyDescent="0.3">
      <c r="A698" s="10">
        <v>53</v>
      </c>
      <c r="B698" s="10">
        <v>1</v>
      </c>
    </row>
    <row r="699" spans="1:2" x14ac:dyDescent="0.3">
      <c r="A699" s="10">
        <v>25</v>
      </c>
      <c r="B699" s="10">
        <v>0</v>
      </c>
    </row>
    <row r="700" spans="1:2" x14ac:dyDescent="0.3">
      <c r="A700" s="10">
        <v>25</v>
      </c>
      <c r="B700" s="10">
        <v>1</v>
      </c>
    </row>
    <row r="701" spans="1:2" x14ac:dyDescent="0.3">
      <c r="A701" s="10">
        <v>23</v>
      </c>
      <c r="B701" s="10">
        <v>0</v>
      </c>
    </row>
    <row r="702" spans="1:2" x14ac:dyDescent="0.3">
      <c r="A702" s="10">
        <v>22</v>
      </c>
      <c r="B702" s="10">
        <v>0</v>
      </c>
    </row>
    <row r="703" spans="1:2" x14ac:dyDescent="0.3">
      <c r="A703" s="10">
        <v>26</v>
      </c>
      <c r="B703" s="10">
        <v>1</v>
      </c>
    </row>
    <row r="704" spans="1:2" x14ac:dyDescent="0.3">
      <c r="A704" s="10">
        <v>22</v>
      </c>
      <c r="B704" s="10">
        <v>0</v>
      </c>
    </row>
    <row r="705" spans="1:2" x14ac:dyDescent="0.3">
      <c r="A705" s="10">
        <v>27</v>
      </c>
      <c r="B705" s="10">
        <v>1</v>
      </c>
    </row>
    <row r="706" spans="1:2" x14ac:dyDescent="0.3">
      <c r="A706" s="10">
        <v>69</v>
      </c>
      <c r="B706" s="10">
        <v>0</v>
      </c>
    </row>
    <row r="707" spans="1:2" x14ac:dyDescent="0.3">
      <c r="A707" s="10">
        <v>25</v>
      </c>
      <c r="B707" s="10">
        <v>0</v>
      </c>
    </row>
    <row r="708" spans="1:2" x14ac:dyDescent="0.3">
      <c r="A708" s="10">
        <v>22</v>
      </c>
      <c r="B708" s="10">
        <v>0</v>
      </c>
    </row>
    <row r="709" spans="1:2" x14ac:dyDescent="0.3">
      <c r="A709" s="10">
        <v>29</v>
      </c>
      <c r="B709" s="10">
        <v>0</v>
      </c>
    </row>
    <row r="710" spans="1:2" x14ac:dyDescent="0.3">
      <c r="A710" s="10">
        <v>23</v>
      </c>
      <c r="B710" s="10">
        <v>0</v>
      </c>
    </row>
    <row r="711" spans="1:2" x14ac:dyDescent="0.3">
      <c r="A711" s="10">
        <v>46</v>
      </c>
      <c r="B711" s="10">
        <v>1</v>
      </c>
    </row>
    <row r="712" spans="1:2" x14ac:dyDescent="0.3">
      <c r="A712" s="10">
        <v>34</v>
      </c>
      <c r="B712" s="10">
        <v>0</v>
      </c>
    </row>
    <row r="713" spans="1:2" x14ac:dyDescent="0.3">
      <c r="A713" s="10">
        <v>44</v>
      </c>
      <c r="B713" s="10">
        <v>1</v>
      </c>
    </row>
    <row r="714" spans="1:2" x14ac:dyDescent="0.3">
      <c r="A714" s="10">
        <v>23</v>
      </c>
      <c r="B714" s="10">
        <v>0</v>
      </c>
    </row>
    <row r="715" spans="1:2" x14ac:dyDescent="0.3">
      <c r="A715" s="10">
        <v>43</v>
      </c>
      <c r="B715" s="10">
        <v>1</v>
      </c>
    </row>
    <row r="716" spans="1:2" x14ac:dyDescent="0.3">
      <c r="A716" s="10">
        <v>25</v>
      </c>
      <c r="B716" s="10">
        <v>0</v>
      </c>
    </row>
    <row r="717" spans="1:2" x14ac:dyDescent="0.3">
      <c r="A717" s="10">
        <v>43</v>
      </c>
      <c r="B717" s="10">
        <v>1</v>
      </c>
    </row>
    <row r="718" spans="1:2" x14ac:dyDescent="0.3">
      <c r="A718" s="10">
        <v>31</v>
      </c>
      <c r="B718" s="10">
        <v>1</v>
      </c>
    </row>
    <row r="719" spans="1:2" x14ac:dyDescent="0.3">
      <c r="A719" s="10">
        <v>22</v>
      </c>
      <c r="B719" s="10">
        <v>0</v>
      </c>
    </row>
    <row r="720" spans="1:2" x14ac:dyDescent="0.3">
      <c r="A720" s="10">
        <v>28</v>
      </c>
      <c r="B720" s="10">
        <v>0</v>
      </c>
    </row>
    <row r="721" spans="1:2" x14ac:dyDescent="0.3">
      <c r="A721" s="10">
        <v>26</v>
      </c>
      <c r="B721" s="10">
        <v>0</v>
      </c>
    </row>
    <row r="722" spans="1:2" x14ac:dyDescent="0.3">
      <c r="A722" s="10">
        <v>26</v>
      </c>
      <c r="B722" s="10">
        <v>0</v>
      </c>
    </row>
    <row r="723" spans="1:2" x14ac:dyDescent="0.3">
      <c r="A723" s="10">
        <v>49</v>
      </c>
      <c r="B723" s="10">
        <v>1</v>
      </c>
    </row>
    <row r="724" spans="1:2" x14ac:dyDescent="0.3">
      <c r="A724" s="10">
        <v>52</v>
      </c>
      <c r="B724" s="10">
        <v>1</v>
      </c>
    </row>
    <row r="725" spans="1:2" x14ac:dyDescent="0.3">
      <c r="A725" s="10">
        <v>41</v>
      </c>
      <c r="B725" s="10">
        <v>0</v>
      </c>
    </row>
    <row r="726" spans="1:2" x14ac:dyDescent="0.3">
      <c r="A726" s="10">
        <v>27</v>
      </c>
      <c r="B726" s="10">
        <v>0</v>
      </c>
    </row>
    <row r="727" spans="1:2" x14ac:dyDescent="0.3">
      <c r="A727" s="10">
        <v>28</v>
      </c>
      <c r="B727" s="10">
        <v>0</v>
      </c>
    </row>
    <row r="728" spans="1:2" x14ac:dyDescent="0.3">
      <c r="A728" s="10">
        <v>30</v>
      </c>
      <c r="B728" s="10">
        <v>1</v>
      </c>
    </row>
    <row r="729" spans="1:2" x14ac:dyDescent="0.3">
      <c r="A729" s="10">
        <v>22</v>
      </c>
      <c r="B729" s="10">
        <v>0</v>
      </c>
    </row>
    <row r="730" spans="1:2" x14ac:dyDescent="0.3">
      <c r="A730" s="10">
        <v>45</v>
      </c>
      <c r="B730" s="10">
        <v>1</v>
      </c>
    </row>
    <row r="731" spans="1:2" x14ac:dyDescent="0.3">
      <c r="A731" s="10">
        <v>23</v>
      </c>
      <c r="B731" s="10">
        <v>1</v>
      </c>
    </row>
    <row r="732" spans="1:2" x14ac:dyDescent="0.3">
      <c r="A732" s="10">
        <v>24</v>
      </c>
      <c r="B732" s="10">
        <v>0</v>
      </c>
    </row>
    <row r="733" spans="1:2" x14ac:dyDescent="0.3">
      <c r="A733" s="10">
        <v>40</v>
      </c>
      <c r="B733" s="10">
        <v>0</v>
      </c>
    </row>
    <row r="734" spans="1:2" x14ac:dyDescent="0.3">
      <c r="A734" s="10">
        <v>38</v>
      </c>
      <c r="B734" s="10">
        <v>1</v>
      </c>
    </row>
    <row r="735" spans="1:2" x14ac:dyDescent="0.3">
      <c r="A735" s="10">
        <v>21</v>
      </c>
      <c r="B735" s="10">
        <v>0</v>
      </c>
    </row>
    <row r="736" spans="1:2" x14ac:dyDescent="0.3">
      <c r="A736" s="10">
        <v>32</v>
      </c>
      <c r="B736" s="10">
        <v>0</v>
      </c>
    </row>
    <row r="737" spans="1:2" x14ac:dyDescent="0.3">
      <c r="A737" s="10">
        <v>34</v>
      </c>
      <c r="B737" s="10">
        <v>1</v>
      </c>
    </row>
    <row r="738" spans="1:2" x14ac:dyDescent="0.3">
      <c r="A738" s="10">
        <v>31</v>
      </c>
      <c r="B738" s="10">
        <v>1</v>
      </c>
    </row>
    <row r="739" spans="1:2" x14ac:dyDescent="0.3">
      <c r="A739" s="10">
        <v>56</v>
      </c>
      <c r="B739" s="10">
        <v>0</v>
      </c>
    </row>
    <row r="740" spans="1:2" x14ac:dyDescent="0.3">
      <c r="A740" s="10">
        <v>24</v>
      </c>
      <c r="B740" s="10">
        <v>0</v>
      </c>
    </row>
    <row r="741" spans="1:2" x14ac:dyDescent="0.3">
      <c r="A741" s="10">
        <v>52</v>
      </c>
      <c r="B741" s="10">
        <v>1</v>
      </c>
    </row>
    <row r="742" spans="1:2" x14ac:dyDescent="0.3">
      <c r="A742" s="10">
        <v>34</v>
      </c>
      <c r="B742" s="10">
        <v>0</v>
      </c>
    </row>
    <row r="743" spans="1:2" x14ac:dyDescent="0.3">
      <c r="A743" s="10">
        <v>21</v>
      </c>
      <c r="B743" s="10">
        <v>0</v>
      </c>
    </row>
    <row r="744" spans="1:2" x14ac:dyDescent="0.3">
      <c r="A744" s="10">
        <v>42</v>
      </c>
      <c r="B744" s="10">
        <v>1</v>
      </c>
    </row>
    <row r="745" spans="1:2" x14ac:dyDescent="0.3">
      <c r="A745" s="10">
        <v>42</v>
      </c>
      <c r="B745" s="10">
        <v>0</v>
      </c>
    </row>
    <row r="746" spans="1:2" x14ac:dyDescent="0.3">
      <c r="A746" s="10">
        <v>45</v>
      </c>
      <c r="B746" s="10">
        <v>0</v>
      </c>
    </row>
    <row r="747" spans="1:2" x14ac:dyDescent="0.3">
      <c r="A747" s="10">
        <v>38</v>
      </c>
      <c r="B747" s="10">
        <v>0</v>
      </c>
    </row>
    <row r="748" spans="1:2" x14ac:dyDescent="0.3">
      <c r="A748" s="10">
        <v>25</v>
      </c>
      <c r="B748" s="10">
        <v>0</v>
      </c>
    </row>
    <row r="749" spans="1:2" x14ac:dyDescent="0.3">
      <c r="A749" s="10">
        <v>22</v>
      </c>
      <c r="B749" s="10">
        <v>0</v>
      </c>
    </row>
    <row r="750" spans="1:2" x14ac:dyDescent="0.3">
      <c r="A750" s="10">
        <v>22</v>
      </c>
      <c r="B750" s="10">
        <v>0</v>
      </c>
    </row>
    <row r="751" spans="1:2" x14ac:dyDescent="0.3">
      <c r="A751" s="10">
        <v>22</v>
      </c>
      <c r="B751" s="10">
        <v>0</v>
      </c>
    </row>
    <row r="752" spans="1:2" x14ac:dyDescent="0.3">
      <c r="A752" s="10">
        <v>34</v>
      </c>
      <c r="B752" s="10">
        <v>1</v>
      </c>
    </row>
    <row r="753" spans="1:2" x14ac:dyDescent="0.3">
      <c r="A753" s="10">
        <v>22</v>
      </c>
      <c r="B753" s="10">
        <v>1</v>
      </c>
    </row>
    <row r="754" spans="1:2" x14ac:dyDescent="0.3">
      <c r="A754" s="10">
        <v>24</v>
      </c>
      <c r="B754" s="10">
        <v>1</v>
      </c>
    </row>
    <row r="755" spans="1:2" x14ac:dyDescent="0.3">
      <c r="A755" s="10">
        <v>22</v>
      </c>
      <c r="B755" s="10">
        <v>0</v>
      </c>
    </row>
    <row r="756" spans="1:2" x14ac:dyDescent="0.3">
      <c r="A756" s="10">
        <v>53</v>
      </c>
      <c r="B756" s="10">
        <v>0</v>
      </c>
    </row>
    <row r="757" spans="1:2" x14ac:dyDescent="0.3">
      <c r="A757" s="10">
        <v>28</v>
      </c>
      <c r="B757" s="10">
        <v>0</v>
      </c>
    </row>
    <row r="758" spans="1:2" x14ac:dyDescent="0.3">
      <c r="A758" s="10">
        <v>21</v>
      </c>
      <c r="B758" s="10">
        <v>0</v>
      </c>
    </row>
    <row r="759" spans="1:2" x14ac:dyDescent="0.3">
      <c r="A759" s="10">
        <v>42</v>
      </c>
      <c r="B759" s="10">
        <v>0</v>
      </c>
    </row>
    <row r="760" spans="1:2" x14ac:dyDescent="0.3">
      <c r="A760" s="10">
        <v>21</v>
      </c>
      <c r="B760" s="10">
        <v>0</v>
      </c>
    </row>
    <row r="761" spans="1:2" x14ac:dyDescent="0.3">
      <c r="A761" s="10">
        <v>42</v>
      </c>
      <c r="B761" s="10">
        <v>1</v>
      </c>
    </row>
    <row r="762" spans="1:2" x14ac:dyDescent="0.3">
      <c r="A762" s="10">
        <v>48</v>
      </c>
      <c r="B762" s="10">
        <v>1</v>
      </c>
    </row>
    <row r="763" spans="1:2" x14ac:dyDescent="0.3">
      <c r="A763" s="10">
        <v>26</v>
      </c>
      <c r="B763" s="10">
        <v>0</v>
      </c>
    </row>
    <row r="764" spans="1:2" x14ac:dyDescent="0.3">
      <c r="A764" s="10">
        <v>22</v>
      </c>
      <c r="B764" s="10">
        <v>0</v>
      </c>
    </row>
    <row r="765" spans="1:2" x14ac:dyDescent="0.3">
      <c r="A765" s="10">
        <v>45</v>
      </c>
      <c r="B765" s="10">
        <v>1</v>
      </c>
    </row>
    <row r="766" spans="1:2" x14ac:dyDescent="0.3">
      <c r="A766" s="10">
        <v>39</v>
      </c>
      <c r="B766" s="10">
        <v>0</v>
      </c>
    </row>
    <row r="767" spans="1:2" x14ac:dyDescent="0.3">
      <c r="A767" s="10">
        <v>46</v>
      </c>
      <c r="B767" s="10">
        <v>0</v>
      </c>
    </row>
    <row r="768" spans="1:2" x14ac:dyDescent="0.3">
      <c r="A768" s="10">
        <v>27</v>
      </c>
      <c r="B768" s="10">
        <v>1</v>
      </c>
    </row>
    <row r="769" spans="1:2" x14ac:dyDescent="0.3">
      <c r="A769" s="10">
        <v>32</v>
      </c>
      <c r="B769" s="10">
        <v>0</v>
      </c>
    </row>
    <row r="770" spans="1:2" x14ac:dyDescent="0.3">
      <c r="A770" s="10">
        <v>36</v>
      </c>
      <c r="B770" s="10">
        <v>1</v>
      </c>
    </row>
    <row r="771" spans="1:2" x14ac:dyDescent="0.3">
      <c r="A771" s="10">
        <v>50</v>
      </c>
      <c r="B771" s="10">
        <v>1</v>
      </c>
    </row>
    <row r="772" spans="1:2" x14ac:dyDescent="0.3">
      <c r="A772" s="10">
        <v>22</v>
      </c>
      <c r="B772" s="10">
        <v>1</v>
      </c>
    </row>
    <row r="773" spans="1:2" x14ac:dyDescent="0.3">
      <c r="A773" s="10">
        <v>28</v>
      </c>
      <c r="B773" s="10">
        <v>0</v>
      </c>
    </row>
    <row r="774" spans="1:2" x14ac:dyDescent="0.3">
      <c r="A774" s="10">
        <v>25</v>
      </c>
      <c r="B774" s="10">
        <v>0</v>
      </c>
    </row>
    <row r="775" spans="1:2" x14ac:dyDescent="0.3">
      <c r="A775" s="10">
        <v>26</v>
      </c>
      <c r="B775" s="10">
        <v>1</v>
      </c>
    </row>
    <row r="776" spans="1:2" x14ac:dyDescent="0.3">
      <c r="A776" s="10">
        <v>45</v>
      </c>
      <c r="B776" s="10">
        <v>1</v>
      </c>
    </row>
    <row r="777" spans="1:2" x14ac:dyDescent="0.3">
      <c r="A777" s="10">
        <v>37</v>
      </c>
      <c r="B777" s="10">
        <v>1</v>
      </c>
    </row>
    <row r="778" spans="1:2" x14ac:dyDescent="0.3">
      <c r="A778" s="10">
        <v>39</v>
      </c>
      <c r="B778" s="10">
        <v>0</v>
      </c>
    </row>
    <row r="779" spans="1:2" x14ac:dyDescent="0.3">
      <c r="A779" s="10">
        <v>52</v>
      </c>
      <c r="B779" s="10">
        <v>1</v>
      </c>
    </row>
    <row r="780" spans="1:2" x14ac:dyDescent="0.3">
      <c r="A780" s="10">
        <v>26</v>
      </c>
      <c r="B780" s="10">
        <v>0</v>
      </c>
    </row>
    <row r="781" spans="1:2" x14ac:dyDescent="0.3">
      <c r="A781" s="10">
        <v>66</v>
      </c>
      <c r="B781" s="10">
        <v>1</v>
      </c>
    </row>
    <row r="782" spans="1:2" x14ac:dyDescent="0.3">
      <c r="A782" s="10">
        <v>22</v>
      </c>
      <c r="B782" s="10">
        <v>0</v>
      </c>
    </row>
    <row r="783" spans="1:2" x14ac:dyDescent="0.3">
      <c r="A783" s="10">
        <v>43</v>
      </c>
      <c r="B783" s="10">
        <v>1</v>
      </c>
    </row>
    <row r="784" spans="1:2" x14ac:dyDescent="0.3">
      <c r="A784" s="10">
        <v>33</v>
      </c>
      <c r="B784" s="10">
        <v>0</v>
      </c>
    </row>
    <row r="785" spans="1:2" x14ac:dyDescent="0.3">
      <c r="A785" s="10">
        <v>63</v>
      </c>
      <c r="B785" s="10">
        <v>0</v>
      </c>
    </row>
    <row r="786" spans="1:2" x14ac:dyDescent="0.3">
      <c r="A786" s="10">
        <v>27</v>
      </c>
      <c r="B786" s="10">
        <v>0</v>
      </c>
    </row>
    <row r="787" spans="1:2" x14ac:dyDescent="0.3">
      <c r="A787" s="10">
        <v>30</v>
      </c>
      <c r="B787" s="10">
        <v>0</v>
      </c>
    </row>
    <row r="788" spans="1:2" x14ac:dyDescent="0.3">
      <c r="A788" s="10">
        <v>47</v>
      </c>
      <c r="B788" s="10">
        <v>1</v>
      </c>
    </row>
    <row r="789" spans="1:2" x14ac:dyDescent="0.3">
      <c r="A789" s="10">
        <v>23</v>
      </c>
      <c r="B789" s="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5989-F5F6-4998-91C4-B9F894C9F0CB}">
  <dimension ref="A2:SZ1057"/>
  <sheetViews>
    <sheetView topLeftCell="SA1" workbookViewId="0">
      <selection activeCell="C3" sqref="C3:SY3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5.5546875" bestFit="1" customWidth="1"/>
    <col min="4" max="9" width="6" bestFit="1" customWidth="1"/>
    <col min="10" max="10" width="4" bestFit="1" customWidth="1"/>
    <col min="11" max="23" width="6" bestFit="1" customWidth="1"/>
    <col min="24" max="24" width="5" bestFit="1" customWidth="1"/>
    <col min="25" max="30" width="6" bestFit="1" customWidth="1"/>
    <col min="31" max="31" width="5" bestFit="1" customWidth="1"/>
    <col min="32" max="39" width="6" bestFit="1" customWidth="1"/>
    <col min="40" max="40" width="5" bestFit="1" customWidth="1"/>
    <col min="41" max="48" width="6" bestFit="1" customWidth="1"/>
    <col min="49" max="49" width="5" bestFit="1" customWidth="1"/>
    <col min="50" max="56" width="6" bestFit="1" customWidth="1"/>
    <col min="57" max="57" width="5" bestFit="1" customWidth="1"/>
    <col min="58" max="65" width="6" bestFit="1" customWidth="1"/>
    <col min="66" max="66" width="5" bestFit="1" customWidth="1"/>
    <col min="67" max="73" width="6" bestFit="1" customWidth="1"/>
    <col min="74" max="74" width="5" bestFit="1" customWidth="1"/>
    <col min="75" max="81" width="6" bestFit="1" customWidth="1"/>
    <col min="82" max="82" width="4" bestFit="1" customWidth="1"/>
    <col min="83" max="89" width="6" bestFit="1" customWidth="1"/>
    <col min="90" max="90" width="5" bestFit="1" customWidth="1"/>
    <col min="91" max="95" width="6" bestFit="1" customWidth="1"/>
    <col min="96" max="96" width="5" bestFit="1" customWidth="1"/>
    <col min="97" max="103" width="6" bestFit="1" customWidth="1"/>
    <col min="104" max="104" width="5" bestFit="1" customWidth="1"/>
    <col min="105" max="113" width="6" bestFit="1" customWidth="1"/>
    <col min="114" max="114" width="5" bestFit="1" customWidth="1"/>
    <col min="115" max="131" width="6" bestFit="1" customWidth="1"/>
    <col min="132" max="132" width="5" bestFit="1" customWidth="1"/>
    <col min="133" max="140" width="6" bestFit="1" customWidth="1"/>
    <col min="141" max="141" width="5" bestFit="1" customWidth="1"/>
    <col min="142" max="146" width="6" bestFit="1" customWidth="1"/>
    <col min="147" max="147" width="5" bestFit="1" customWidth="1"/>
    <col min="148" max="154" width="6" bestFit="1" customWidth="1"/>
    <col min="155" max="155" width="5" bestFit="1" customWidth="1"/>
    <col min="156" max="162" width="6" bestFit="1" customWidth="1"/>
    <col min="163" max="163" width="4" bestFit="1" customWidth="1"/>
    <col min="164" max="181" width="6" bestFit="1" customWidth="1"/>
    <col min="182" max="182" width="5" bestFit="1" customWidth="1"/>
    <col min="183" max="189" width="6" bestFit="1" customWidth="1"/>
    <col min="190" max="190" width="5" bestFit="1" customWidth="1"/>
    <col min="191" max="209" width="6" bestFit="1" customWidth="1"/>
    <col min="210" max="210" width="5" bestFit="1" customWidth="1"/>
    <col min="211" max="215" width="6" bestFit="1" customWidth="1"/>
    <col min="216" max="216" width="5" bestFit="1" customWidth="1"/>
    <col min="217" max="229" width="6" bestFit="1" customWidth="1"/>
    <col min="230" max="230" width="4" bestFit="1" customWidth="1"/>
    <col min="231" max="243" width="6" bestFit="1" customWidth="1"/>
    <col min="244" max="244" width="5" bestFit="1" customWidth="1"/>
    <col min="245" max="249" width="6" bestFit="1" customWidth="1"/>
    <col min="250" max="250" width="5" bestFit="1" customWidth="1"/>
    <col min="251" max="267" width="6" bestFit="1" customWidth="1"/>
    <col min="268" max="268" width="5" bestFit="1" customWidth="1"/>
    <col min="269" max="294" width="6" bestFit="1" customWidth="1"/>
    <col min="295" max="295" width="5" bestFit="1" customWidth="1"/>
    <col min="296" max="299" width="6" bestFit="1" customWidth="1"/>
    <col min="300" max="300" width="5" bestFit="1" customWidth="1"/>
    <col min="301" max="320" width="6" bestFit="1" customWidth="1"/>
    <col min="321" max="321" width="5" bestFit="1" customWidth="1"/>
    <col min="322" max="329" width="6" bestFit="1" customWidth="1"/>
    <col min="330" max="330" width="5" bestFit="1" customWidth="1"/>
    <col min="331" max="340" width="6" bestFit="1" customWidth="1"/>
    <col min="341" max="341" width="4" bestFit="1" customWidth="1"/>
    <col min="342" max="344" width="6" bestFit="1" customWidth="1"/>
    <col min="345" max="345" width="5" bestFit="1" customWidth="1"/>
    <col min="346" max="354" width="6" bestFit="1" customWidth="1"/>
    <col min="355" max="355" width="5" bestFit="1" customWidth="1"/>
    <col min="356" max="357" width="6" bestFit="1" customWidth="1"/>
    <col min="358" max="358" width="5" bestFit="1" customWidth="1"/>
    <col min="359" max="366" width="6" bestFit="1" customWidth="1"/>
    <col min="367" max="367" width="5" bestFit="1" customWidth="1"/>
    <col min="368" max="375" width="6" bestFit="1" customWidth="1"/>
    <col min="376" max="376" width="5" bestFit="1" customWidth="1"/>
    <col min="377" max="398" width="6" bestFit="1" customWidth="1"/>
    <col min="399" max="399" width="5" bestFit="1" customWidth="1"/>
    <col min="400" max="436" width="6" bestFit="1" customWidth="1"/>
    <col min="437" max="437" width="5" bestFit="1" customWidth="1"/>
    <col min="438" max="446" width="6" bestFit="1" customWidth="1"/>
    <col min="447" max="447" width="5" bestFit="1" customWidth="1"/>
    <col min="448" max="456" width="6" bestFit="1" customWidth="1"/>
    <col min="457" max="457" width="5" bestFit="1" customWidth="1"/>
    <col min="458" max="467" width="6" bestFit="1" customWidth="1"/>
    <col min="468" max="468" width="5" bestFit="1" customWidth="1"/>
    <col min="469" max="502" width="6" bestFit="1" customWidth="1"/>
    <col min="503" max="503" width="5" bestFit="1" customWidth="1"/>
    <col min="504" max="505" width="6" bestFit="1" customWidth="1"/>
    <col min="506" max="506" width="4" bestFit="1" customWidth="1"/>
    <col min="507" max="509" width="6" bestFit="1" customWidth="1"/>
    <col min="510" max="510" width="4" bestFit="1" customWidth="1"/>
    <col min="511" max="518" width="6" bestFit="1" customWidth="1"/>
    <col min="519" max="519" width="5" bestFit="1" customWidth="1"/>
    <col min="520" max="520" width="10.77734375" bestFit="1" customWidth="1"/>
  </cols>
  <sheetData>
    <row r="2" spans="2:520" x14ac:dyDescent="0.3">
      <c r="B2" s="1" t="s">
        <v>12</v>
      </c>
      <c r="C2" s="1" t="s">
        <v>11</v>
      </c>
    </row>
    <row r="3" spans="2:520" x14ac:dyDescent="0.3">
      <c r="B3" s="1" t="s">
        <v>9</v>
      </c>
      <c r="C3">
        <v>7.8E-2</v>
      </c>
      <c r="D3">
        <v>8.4000000000000005E-2</v>
      </c>
      <c r="E3">
        <v>8.5000000000000006E-2</v>
      </c>
      <c r="F3">
        <v>8.7999999999999995E-2</v>
      </c>
      <c r="G3">
        <v>8.8999999999999996E-2</v>
      </c>
      <c r="H3">
        <v>9.1999999999999998E-2</v>
      </c>
      <c r="I3">
        <v>9.6000000000000002E-2</v>
      </c>
      <c r="J3">
        <v>0.1</v>
      </c>
      <c r="K3">
        <v>0.10100000000000001</v>
      </c>
      <c r="L3">
        <v>0.10199999999999999</v>
      </c>
      <c r="M3">
        <v>0.107</v>
      </c>
      <c r="N3">
        <v>0.108</v>
      </c>
      <c r="O3">
        <v>0.115</v>
      </c>
      <c r="P3">
        <v>0.11799999999999999</v>
      </c>
      <c r="Q3">
        <v>0.121</v>
      </c>
      <c r="R3">
        <v>0.122</v>
      </c>
      <c r="S3">
        <v>0.123</v>
      </c>
      <c r="T3">
        <v>0.126</v>
      </c>
      <c r="U3">
        <v>0.127</v>
      </c>
      <c r="V3">
        <v>0.128</v>
      </c>
      <c r="W3">
        <v>0.129</v>
      </c>
      <c r="X3">
        <v>0.13</v>
      </c>
      <c r="Y3">
        <v>0.13300000000000001</v>
      </c>
      <c r="Z3">
        <v>0.13400000000000001</v>
      </c>
      <c r="AA3">
        <v>0.13500000000000001</v>
      </c>
      <c r="AB3">
        <v>0.13600000000000001</v>
      </c>
      <c r="AC3">
        <v>0.13700000000000001</v>
      </c>
      <c r="AD3">
        <v>0.13800000000000001</v>
      </c>
      <c r="AE3">
        <v>0.14000000000000001</v>
      </c>
      <c r="AF3">
        <v>0.14099999999999999</v>
      </c>
      <c r="AG3">
        <v>0.14199999999999999</v>
      </c>
      <c r="AH3">
        <v>0.14299999999999999</v>
      </c>
      <c r="AI3">
        <v>0.14399999999999999</v>
      </c>
      <c r="AJ3">
        <v>0.14499999999999999</v>
      </c>
      <c r="AK3">
        <v>0.14699999999999999</v>
      </c>
      <c r="AL3">
        <v>0.14799999999999999</v>
      </c>
      <c r="AM3">
        <v>0.14899999999999999</v>
      </c>
      <c r="AN3">
        <v>0.15</v>
      </c>
      <c r="AO3">
        <v>0.151</v>
      </c>
      <c r="AP3">
        <v>0.153</v>
      </c>
      <c r="AQ3">
        <v>0.154</v>
      </c>
      <c r="AR3">
        <v>0.155</v>
      </c>
      <c r="AS3">
        <v>0.156</v>
      </c>
      <c r="AT3">
        <v>0.157</v>
      </c>
      <c r="AU3">
        <v>0.158</v>
      </c>
      <c r="AV3">
        <v>0.159</v>
      </c>
      <c r="AW3">
        <v>0.16</v>
      </c>
      <c r="AX3">
        <v>0.161</v>
      </c>
      <c r="AY3">
        <v>0.16200000000000001</v>
      </c>
      <c r="AZ3">
        <v>0.16300000000000001</v>
      </c>
      <c r="BA3">
        <v>0.16400000000000001</v>
      </c>
      <c r="BB3">
        <v>0.16500000000000001</v>
      </c>
      <c r="BC3">
        <v>0.16600000000000001</v>
      </c>
      <c r="BD3">
        <v>0.16700000000000001</v>
      </c>
      <c r="BE3">
        <v>0.17</v>
      </c>
      <c r="BF3">
        <v>0.17100000000000001</v>
      </c>
      <c r="BG3">
        <v>0.17299999999999999</v>
      </c>
      <c r="BH3">
        <v>0.17399999999999999</v>
      </c>
      <c r="BI3">
        <v>0.17499999999999999</v>
      </c>
      <c r="BJ3">
        <v>0.17599999999999999</v>
      </c>
      <c r="BK3">
        <v>0.17699999999999999</v>
      </c>
      <c r="BL3">
        <v>0.17799999999999999</v>
      </c>
      <c r="BM3">
        <v>0.17899999999999999</v>
      </c>
      <c r="BN3">
        <v>0.18</v>
      </c>
      <c r="BO3">
        <v>0.18099999999999999</v>
      </c>
      <c r="BP3">
        <v>0.182</v>
      </c>
      <c r="BQ3">
        <v>0.183</v>
      </c>
      <c r="BR3">
        <v>0.186</v>
      </c>
      <c r="BS3">
        <v>0.187</v>
      </c>
      <c r="BT3">
        <v>0.188</v>
      </c>
      <c r="BU3">
        <v>0.189</v>
      </c>
      <c r="BV3">
        <v>0.19</v>
      </c>
      <c r="BW3">
        <v>0.191</v>
      </c>
      <c r="BX3">
        <v>0.192</v>
      </c>
      <c r="BY3">
        <v>0.19400000000000001</v>
      </c>
      <c r="BZ3">
        <v>0.19600000000000001</v>
      </c>
      <c r="CA3">
        <v>0.19700000000000001</v>
      </c>
      <c r="CB3">
        <v>0.19800000000000001</v>
      </c>
      <c r="CC3">
        <v>0.19900000000000001</v>
      </c>
      <c r="CD3">
        <v>0.2</v>
      </c>
      <c r="CE3">
        <v>0.20100000000000001</v>
      </c>
      <c r="CF3">
        <v>0.20300000000000001</v>
      </c>
      <c r="CG3">
        <v>0.20399999999999999</v>
      </c>
      <c r="CH3">
        <v>0.20499999999999999</v>
      </c>
      <c r="CI3">
        <v>0.20599999999999999</v>
      </c>
      <c r="CJ3">
        <v>0.20699999999999999</v>
      </c>
      <c r="CK3">
        <v>0.20899999999999999</v>
      </c>
      <c r="CL3">
        <v>0.21</v>
      </c>
      <c r="CM3">
        <v>0.21199999999999999</v>
      </c>
      <c r="CN3">
        <v>0.215</v>
      </c>
      <c r="CO3">
        <v>0.217</v>
      </c>
      <c r="CP3">
        <v>0.218</v>
      </c>
      <c r="CQ3">
        <v>0.219</v>
      </c>
      <c r="CR3">
        <v>0.22</v>
      </c>
      <c r="CS3">
        <v>0.221</v>
      </c>
      <c r="CT3">
        <v>0.222</v>
      </c>
      <c r="CU3">
        <v>0.223</v>
      </c>
      <c r="CV3">
        <v>0.22500000000000001</v>
      </c>
      <c r="CW3">
        <v>0.22600000000000001</v>
      </c>
      <c r="CX3">
        <v>0.22700000000000001</v>
      </c>
      <c r="CY3">
        <v>0.22900000000000001</v>
      </c>
      <c r="CZ3">
        <v>0.23</v>
      </c>
      <c r="DA3">
        <v>0.23100000000000001</v>
      </c>
      <c r="DB3">
        <v>0.23200000000000001</v>
      </c>
      <c r="DC3">
        <v>0.23300000000000001</v>
      </c>
      <c r="DD3">
        <v>0.23400000000000001</v>
      </c>
      <c r="DE3">
        <v>0.23499999999999999</v>
      </c>
      <c r="DF3">
        <v>0.23599999999999999</v>
      </c>
      <c r="DG3">
        <v>0.23699999999999999</v>
      </c>
      <c r="DH3">
        <v>0.23799999999999999</v>
      </c>
      <c r="DI3">
        <v>0.23899999999999999</v>
      </c>
      <c r="DJ3">
        <v>0.24</v>
      </c>
      <c r="DK3">
        <v>0.24099999999999999</v>
      </c>
      <c r="DL3">
        <v>0.24299999999999999</v>
      </c>
      <c r="DM3">
        <v>0.24399999999999999</v>
      </c>
      <c r="DN3">
        <v>0.245</v>
      </c>
      <c r="DO3">
        <v>0.246</v>
      </c>
      <c r="DP3">
        <v>0.247</v>
      </c>
      <c r="DQ3">
        <v>0.248</v>
      </c>
      <c r="DR3">
        <v>0.249</v>
      </c>
      <c r="DS3">
        <v>0.251</v>
      </c>
      <c r="DT3">
        <v>0.252</v>
      </c>
      <c r="DU3">
        <v>0.253</v>
      </c>
      <c r="DV3">
        <v>0.254</v>
      </c>
      <c r="DW3">
        <v>0.255</v>
      </c>
      <c r="DX3">
        <v>0.25600000000000001</v>
      </c>
      <c r="DY3">
        <v>0.25700000000000001</v>
      </c>
      <c r="DZ3">
        <v>0.25800000000000001</v>
      </c>
      <c r="EA3">
        <v>0.25900000000000001</v>
      </c>
      <c r="EB3">
        <v>0.26</v>
      </c>
      <c r="EC3">
        <v>0.26100000000000001</v>
      </c>
      <c r="ED3">
        <v>0.26200000000000001</v>
      </c>
      <c r="EE3">
        <v>0.26300000000000001</v>
      </c>
      <c r="EF3">
        <v>0.26400000000000001</v>
      </c>
      <c r="EG3">
        <v>0.26500000000000001</v>
      </c>
      <c r="EH3">
        <v>0.26700000000000002</v>
      </c>
      <c r="EI3">
        <v>0.26800000000000002</v>
      </c>
      <c r="EJ3">
        <v>0.26900000000000002</v>
      </c>
      <c r="EK3">
        <v>0.27</v>
      </c>
      <c r="EL3">
        <v>0.27100000000000002</v>
      </c>
      <c r="EM3">
        <v>0.27200000000000002</v>
      </c>
      <c r="EN3">
        <v>0.27700000000000002</v>
      </c>
      <c r="EO3">
        <v>0.27800000000000002</v>
      </c>
      <c r="EP3">
        <v>0.27900000000000003</v>
      </c>
      <c r="EQ3">
        <v>0.28000000000000003</v>
      </c>
      <c r="ER3">
        <v>0.28199999999999997</v>
      </c>
      <c r="ES3">
        <v>0.28299999999999997</v>
      </c>
      <c r="ET3">
        <v>0.28399999999999997</v>
      </c>
      <c r="EU3">
        <v>0.28499999999999998</v>
      </c>
      <c r="EV3">
        <v>0.28599999999999998</v>
      </c>
      <c r="EW3">
        <v>0.28699999999999998</v>
      </c>
      <c r="EX3">
        <v>0.28899999999999998</v>
      </c>
      <c r="EY3">
        <v>0.28999999999999998</v>
      </c>
      <c r="EZ3">
        <v>0.29199999999999998</v>
      </c>
      <c r="FA3">
        <v>0.29299999999999998</v>
      </c>
      <c r="FB3">
        <v>0.29399999999999998</v>
      </c>
      <c r="FC3">
        <v>0.29499999999999998</v>
      </c>
      <c r="FD3">
        <v>0.29599999999999999</v>
      </c>
      <c r="FE3">
        <v>0.29699999999999999</v>
      </c>
      <c r="FF3">
        <v>0.29899999999999999</v>
      </c>
      <c r="FG3">
        <v>0.3</v>
      </c>
      <c r="FH3">
        <v>0.30199999999999999</v>
      </c>
      <c r="FI3">
        <v>0.30299999999999999</v>
      </c>
      <c r="FJ3">
        <v>0.30399999999999999</v>
      </c>
      <c r="FK3">
        <v>0.30499999999999999</v>
      </c>
      <c r="FL3">
        <v>0.30599999999999999</v>
      </c>
      <c r="FM3">
        <v>0.307</v>
      </c>
      <c r="FN3">
        <v>0.313</v>
      </c>
      <c r="FO3">
        <v>0.314</v>
      </c>
      <c r="FP3">
        <v>0.315</v>
      </c>
      <c r="FQ3">
        <v>0.317</v>
      </c>
      <c r="FR3">
        <v>0.318</v>
      </c>
      <c r="FS3">
        <v>0.31900000000000001</v>
      </c>
      <c r="FT3">
        <v>0.32300000000000001</v>
      </c>
      <c r="FU3">
        <v>0.32400000000000001</v>
      </c>
      <c r="FV3">
        <v>0.32500000000000001</v>
      </c>
      <c r="FW3">
        <v>0.32600000000000001</v>
      </c>
      <c r="FX3">
        <v>0.32800000000000001</v>
      </c>
      <c r="FY3">
        <v>0.32900000000000001</v>
      </c>
      <c r="FZ3">
        <v>0.33</v>
      </c>
      <c r="GA3">
        <v>0.33100000000000002</v>
      </c>
      <c r="GB3">
        <v>0.33200000000000002</v>
      </c>
      <c r="GC3">
        <v>0.33400000000000002</v>
      </c>
      <c r="GD3">
        <v>0.33500000000000002</v>
      </c>
      <c r="GE3">
        <v>0.33600000000000002</v>
      </c>
      <c r="GF3">
        <v>0.33700000000000002</v>
      </c>
      <c r="GG3">
        <v>0.33800000000000002</v>
      </c>
      <c r="GH3">
        <v>0.34</v>
      </c>
      <c r="GI3">
        <v>0.34100000000000003</v>
      </c>
      <c r="GJ3">
        <v>0.34200000000000003</v>
      </c>
      <c r="GK3">
        <v>0.34300000000000003</v>
      </c>
      <c r="GL3">
        <v>0.34399999999999997</v>
      </c>
      <c r="GM3">
        <v>0.34499999999999997</v>
      </c>
      <c r="GN3">
        <v>0.34599999999999997</v>
      </c>
      <c r="GO3">
        <v>0.34699999999999998</v>
      </c>
      <c r="GP3">
        <v>0.34899999999999998</v>
      </c>
      <c r="GQ3">
        <v>0.35099999999999998</v>
      </c>
      <c r="GR3">
        <v>0.35199999999999998</v>
      </c>
      <c r="GS3">
        <v>0.35499999999999998</v>
      </c>
      <c r="GT3">
        <v>0.35599999999999998</v>
      </c>
      <c r="GU3">
        <v>0.35799999999999998</v>
      </c>
      <c r="GV3">
        <v>0.36099999999999999</v>
      </c>
      <c r="GW3">
        <v>0.36199999999999999</v>
      </c>
      <c r="GX3">
        <v>0.36399999999999999</v>
      </c>
      <c r="GY3">
        <v>0.36499999999999999</v>
      </c>
      <c r="GZ3">
        <v>0.36599999999999999</v>
      </c>
      <c r="HA3">
        <v>0.36799999999999999</v>
      </c>
      <c r="HB3">
        <v>0.37</v>
      </c>
      <c r="HC3">
        <v>0.371</v>
      </c>
      <c r="HD3">
        <v>0.374</v>
      </c>
      <c r="HE3">
        <v>0.375</v>
      </c>
      <c r="HF3">
        <v>0.376</v>
      </c>
      <c r="HG3">
        <v>0.378</v>
      </c>
      <c r="HH3">
        <v>0.38</v>
      </c>
      <c r="HI3">
        <v>0.38100000000000001</v>
      </c>
      <c r="HJ3">
        <v>0.38200000000000001</v>
      </c>
      <c r="HK3">
        <v>0.38300000000000001</v>
      </c>
      <c r="HL3">
        <v>0.38500000000000001</v>
      </c>
      <c r="HM3">
        <v>0.38800000000000001</v>
      </c>
      <c r="HN3">
        <v>0.38900000000000001</v>
      </c>
      <c r="HO3">
        <v>0.39100000000000001</v>
      </c>
      <c r="HP3">
        <v>0.39300000000000002</v>
      </c>
      <c r="HQ3">
        <v>0.39400000000000002</v>
      </c>
      <c r="HR3">
        <v>0.39500000000000002</v>
      </c>
      <c r="HS3">
        <v>0.39600000000000002</v>
      </c>
      <c r="HT3">
        <v>0.39800000000000002</v>
      </c>
      <c r="HU3">
        <v>0.39900000000000002</v>
      </c>
      <c r="HV3">
        <v>0.4</v>
      </c>
      <c r="HW3">
        <v>0.40100000000000002</v>
      </c>
      <c r="HX3">
        <v>0.40200000000000002</v>
      </c>
      <c r="HY3">
        <v>0.40300000000000002</v>
      </c>
      <c r="HZ3">
        <v>0.40400000000000003</v>
      </c>
      <c r="IA3">
        <v>0.40699999999999997</v>
      </c>
      <c r="IB3">
        <v>0.40799999999999997</v>
      </c>
      <c r="IC3">
        <v>0.40899999999999997</v>
      </c>
      <c r="ID3">
        <v>0.41099999999999998</v>
      </c>
      <c r="IE3">
        <v>0.41199999999999998</v>
      </c>
      <c r="IF3">
        <v>0.41499999999999998</v>
      </c>
      <c r="IG3">
        <v>0.41599999999999998</v>
      </c>
      <c r="IH3">
        <v>0.41699999999999998</v>
      </c>
      <c r="II3">
        <v>0.41899999999999998</v>
      </c>
      <c r="IJ3">
        <v>0.42</v>
      </c>
      <c r="IK3">
        <v>0.42099999999999999</v>
      </c>
      <c r="IL3">
        <v>0.42199999999999999</v>
      </c>
      <c r="IM3">
        <v>0.42299999999999999</v>
      </c>
      <c r="IN3">
        <v>0.42599999999999999</v>
      </c>
      <c r="IO3">
        <v>0.42699999999999999</v>
      </c>
      <c r="IP3">
        <v>0.43</v>
      </c>
      <c r="IQ3">
        <v>0.43099999999999999</v>
      </c>
      <c r="IR3">
        <v>0.432</v>
      </c>
      <c r="IS3">
        <v>0.433</v>
      </c>
      <c r="IT3">
        <v>0.434</v>
      </c>
      <c r="IU3">
        <v>0.435</v>
      </c>
      <c r="IV3">
        <v>0.439</v>
      </c>
      <c r="IW3">
        <v>0.441</v>
      </c>
      <c r="IX3">
        <v>0.443</v>
      </c>
      <c r="IY3">
        <v>0.44400000000000001</v>
      </c>
      <c r="IZ3">
        <v>0.44600000000000001</v>
      </c>
      <c r="JA3">
        <v>0.44700000000000001</v>
      </c>
      <c r="JB3">
        <v>0.45100000000000001</v>
      </c>
      <c r="JC3">
        <v>0.45200000000000001</v>
      </c>
      <c r="JD3">
        <v>0.45300000000000001</v>
      </c>
      <c r="JE3">
        <v>0.45400000000000001</v>
      </c>
      <c r="JF3">
        <v>0.45500000000000002</v>
      </c>
      <c r="JG3">
        <v>0.45700000000000002</v>
      </c>
      <c r="JH3">
        <v>0.46</v>
      </c>
      <c r="JI3">
        <v>0.46300000000000002</v>
      </c>
      <c r="JJ3">
        <v>0.46400000000000002</v>
      </c>
      <c r="JK3">
        <v>0.46500000000000002</v>
      </c>
      <c r="JL3">
        <v>0.46600000000000003</v>
      </c>
      <c r="JM3">
        <v>0.46700000000000003</v>
      </c>
      <c r="JN3">
        <v>0.47099999999999997</v>
      </c>
      <c r="JO3">
        <v>0.47199999999999998</v>
      </c>
      <c r="JP3">
        <v>0.47899999999999998</v>
      </c>
      <c r="JQ3">
        <v>0.48199999999999998</v>
      </c>
      <c r="JR3">
        <v>0.48299999999999998</v>
      </c>
      <c r="JS3">
        <v>0.48399999999999999</v>
      </c>
      <c r="JT3">
        <v>0.48499999999999999</v>
      </c>
      <c r="JU3">
        <v>0.48699999999999999</v>
      </c>
      <c r="JV3">
        <v>0.48799999999999999</v>
      </c>
      <c r="JW3">
        <v>0.49099999999999999</v>
      </c>
      <c r="JX3">
        <v>0.49299999999999999</v>
      </c>
      <c r="JY3">
        <v>0.495</v>
      </c>
      <c r="JZ3">
        <v>0.496</v>
      </c>
      <c r="KA3">
        <v>0.497</v>
      </c>
      <c r="KB3">
        <v>0.498</v>
      </c>
      <c r="KC3">
        <v>0.499</v>
      </c>
      <c r="KD3">
        <v>0.501</v>
      </c>
      <c r="KE3">
        <v>0.502</v>
      </c>
      <c r="KF3">
        <v>0.503</v>
      </c>
      <c r="KG3">
        <v>0.50700000000000001</v>
      </c>
      <c r="KH3">
        <v>0.50900000000000001</v>
      </c>
      <c r="KI3">
        <v>0.51</v>
      </c>
      <c r="KJ3">
        <v>0.51200000000000001</v>
      </c>
      <c r="KK3">
        <v>0.51400000000000001</v>
      </c>
      <c r="KL3">
        <v>0.51500000000000001</v>
      </c>
      <c r="KM3">
        <v>0.51600000000000001</v>
      </c>
      <c r="KN3">
        <v>0.52</v>
      </c>
      <c r="KO3">
        <v>0.52500000000000002</v>
      </c>
      <c r="KP3">
        <v>0.52600000000000002</v>
      </c>
      <c r="KQ3">
        <v>0.52700000000000002</v>
      </c>
      <c r="KR3">
        <v>0.52800000000000002</v>
      </c>
      <c r="KS3">
        <v>0.52900000000000003</v>
      </c>
      <c r="KT3">
        <v>0.53200000000000003</v>
      </c>
      <c r="KU3">
        <v>0.53400000000000003</v>
      </c>
      <c r="KV3">
        <v>0.53600000000000003</v>
      </c>
      <c r="KW3">
        <v>0.53700000000000003</v>
      </c>
      <c r="KX3">
        <v>0.53900000000000003</v>
      </c>
      <c r="KY3">
        <v>0.54200000000000004</v>
      </c>
      <c r="KZ3">
        <v>0.54300000000000004</v>
      </c>
      <c r="LA3">
        <v>0.54500000000000004</v>
      </c>
      <c r="LB3">
        <v>0.54600000000000004</v>
      </c>
      <c r="LC3">
        <v>0.54700000000000004</v>
      </c>
      <c r="LD3">
        <v>0.54900000000000004</v>
      </c>
      <c r="LE3">
        <v>0.55100000000000005</v>
      </c>
      <c r="LF3">
        <v>0.55400000000000005</v>
      </c>
      <c r="LG3">
        <v>0.55700000000000005</v>
      </c>
      <c r="LH3">
        <v>0.55900000000000005</v>
      </c>
      <c r="LI3">
        <v>0.56000000000000005</v>
      </c>
      <c r="LJ3">
        <v>0.56100000000000005</v>
      </c>
      <c r="LK3">
        <v>0.56399999999999995</v>
      </c>
      <c r="LL3">
        <v>0.56499999999999995</v>
      </c>
      <c r="LM3">
        <v>0.56899999999999995</v>
      </c>
      <c r="LN3">
        <v>0.57099999999999995</v>
      </c>
      <c r="LO3">
        <v>0.57199999999999995</v>
      </c>
      <c r="LP3">
        <v>0.57499999999999996</v>
      </c>
      <c r="LQ3">
        <v>0.57799999999999996</v>
      </c>
      <c r="LR3">
        <v>0.57999999999999996</v>
      </c>
      <c r="LS3">
        <v>0.58199999999999996</v>
      </c>
      <c r="LT3">
        <v>0.58299999999999996</v>
      </c>
      <c r="LU3">
        <v>0.58599999999999997</v>
      </c>
      <c r="LV3">
        <v>0.58699999999999997</v>
      </c>
      <c r="LW3">
        <v>0.58799999999999997</v>
      </c>
      <c r="LX3">
        <v>0.59099999999999997</v>
      </c>
      <c r="LY3">
        <v>0.59299999999999997</v>
      </c>
      <c r="LZ3">
        <v>0.59499999999999997</v>
      </c>
      <c r="MA3">
        <v>0.59699999999999998</v>
      </c>
      <c r="MB3">
        <v>0.59799999999999998</v>
      </c>
      <c r="MC3">
        <v>0.6</v>
      </c>
      <c r="MD3">
        <v>0.60099999999999998</v>
      </c>
      <c r="ME3">
        <v>0.60499999999999998</v>
      </c>
      <c r="MF3">
        <v>0.60699999999999998</v>
      </c>
      <c r="MG3">
        <v>0.61</v>
      </c>
      <c r="MH3">
        <v>0.61199999999999999</v>
      </c>
      <c r="MI3">
        <v>0.61299999999999999</v>
      </c>
      <c r="MJ3">
        <v>0.61399999999999999</v>
      </c>
      <c r="MK3">
        <v>0.61499999999999999</v>
      </c>
      <c r="ML3">
        <v>0.61899999999999999</v>
      </c>
      <c r="MM3">
        <v>0.624</v>
      </c>
      <c r="MN3">
        <v>0.626</v>
      </c>
      <c r="MO3">
        <v>0.627</v>
      </c>
      <c r="MP3">
        <v>0.629</v>
      </c>
      <c r="MQ3">
        <v>0.63</v>
      </c>
      <c r="MR3">
        <v>0.63100000000000001</v>
      </c>
      <c r="MS3">
        <v>0.63700000000000001</v>
      </c>
      <c r="MT3">
        <v>0.64</v>
      </c>
      <c r="MU3">
        <v>0.64500000000000002</v>
      </c>
      <c r="MV3">
        <v>0.64600000000000002</v>
      </c>
      <c r="MW3">
        <v>0.64700000000000002</v>
      </c>
      <c r="MX3">
        <v>0.64900000000000002</v>
      </c>
      <c r="MY3">
        <v>0.65200000000000002</v>
      </c>
      <c r="MZ3">
        <v>0.65400000000000003</v>
      </c>
      <c r="NA3">
        <v>0.65500000000000003</v>
      </c>
      <c r="NB3">
        <v>0.65800000000000003</v>
      </c>
      <c r="NC3">
        <v>0.66</v>
      </c>
      <c r="ND3">
        <v>0.66100000000000003</v>
      </c>
      <c r="NE3">
        <v>0.66500000000000004</v>
      </c>
      <c r="NF3">
        <v>0.66600000000000004</v>
      </c>
      <c r="NG3">
        <v>0.67200000000000004</v>
      </c>
      <c r="NH3">
        <v>0.67300000000000004</v>
      </c>
      <c r="NI3">
        <v>0.67400000000000004</v>
      </c>
      <c r="NJ3">
        <v>0.67700000000000005</v>
      </c>
      <c r="NK3">
        <v>0.67800000000000005</v>
      </c>
      <c r="NL3">
        <v>0.68</v>
      </c>
      <c r="NM3">
        <v>0.68200000000000005</v>
      </c>
      <c r="NN3">
        <v>0.68600000000000005</v>
      </c>
      <c r="NO3">
        <v>0.68700000000000006</v>
      </c>
      <c r="NP3">
        <v>0.69199999999999995</v>
      </c>
      <c r="NQ3">
        <v>0.69299999999999995</v>
      </c>
      <c r="NR3">
        <v>0.69499999999999995</v>
      </c>
      <c r="NS3">
        <v>0.69599999999999995</v>
      </c>
      <c r="NT3">
        <v>0.69799999999999995</v>
      </c>
      <c r="NU3">
        <v>0.69899999999999995</v>
      </c>
      <c r="NV3">
        <v>0.70199999999999996</v>
      </c>
      <c r="NW3">
        <v>0.70299999999999996</v>
      </c>
      <c r="NX3">
        <v>0.70399999999999996</v>
      </c>
      <c r="NY3">
        <v>0.70499999999999996</v>
      </c>
      <c r="NZ3">
        <v>0.70899999999999996</v>
      </c>
      <c r="OA3">
        <v>0.71099999999999997</v>
      </c>
      <c r="OB3">
        <v>0.71699999999999997</v>
      </c>
      <c r="OC3">
        <v>0.71799999999999997</v>
      </c>
      <c r="OD3">
        <v>0.71899999999999997</v>
      </c>
      <c r="OE3">
        <v>0.72099999999999997</v>
      </c>
      <c r="OF3">
        <v>0.72199999999999998</v>
      </c>
      <c r="OG3">
        <v>0.72499999999999998</v>
      </c>
      <c r="OH3">
        <v>0.72699999999999998</v>
      </c>
      <c r="OI3">
        <v>0.73</v>
      </c>
      <c r="OJ3">
        <v>0.73099999999999998</v>
      </c>
      <c r="OK3">
        <v>0.73199999999999998</v>
      </c>
      <c r="OL3">
        <v>0.73299999999999998</v>
      </c>
      <c r="OM3">
        <v>0.73399999999999999</v>
      </c>
      <c r="ON3">
        <v>0.73499999999999999</v>
      </c>
      <c r="OO3">
        <v>0.73799999999999999</v>
      </c>
      <c r="OP3">
        <v>0.74099999999999999</v>
      </c>
      <c r="OQ3">
        <v>0.74199999999999999</v>
      </c>
      <c r="OR3">
        <v>0.74299999999999999</v>
      </c>
      <c r="OS3">
        <v>0.74399999999999999</v>
      </c>
      <c r="OT3">
        <v>0.745</v>
      </c>
      <c r="OU3">
        <v>0.748</v>
      </c>
      <c r="OV3">
        <v>0.75700000000000001</v>
      </c>
      <c r="OW3">
        <v>0.75900000000000001</v>
      </c>
      <c r="OX3">
        <v>0.76100000000000001</v>
      </c>
      <c r="OY3">
        <v>0.76600000000000001</v>
      </c>
      <c r="OZ3">
        <v>0.76700000000000002</v>
      </c>
      <c r="PA3">
        <v>0.77100000000000002</v>
      </c>
      <c r="PB3">
        <v>0.77300000000000002</v>
      </c>
      <c r="PC3">
        <v>0.78500000000000003</v>
      </c>
      <c r="PD3">
        <v>0.78700000000000003</v>
      </c>
      <c r="PE3">
        <v>0.80100000000000005</v>
      </c>
      <c r="PF3">
        <v>0.80300000000000005</v>
      </c>
      <c r="PG3">
        <v>0.80400000000000005</v>
      </c>
      <c r="PH3">
        <v>0.80500000000000005</v>
      </c>
      <c r="PI3">
        <v>0.80800000000000005</v>
      </c>
      <c r="PJ3">
        <v>0.81299999999999994</v>
      </c>
      <c r="PK3">
        <v>0.81599999999999995</v>
      </c>
      <c r="PL3">
        <v>0.81699999999999995</v>
      </c>
      <c r="PM3">
        <v>0.82099999999999995</v>
      </c>
      <c r="PN3">
        <v>0.82499999999999996</v>
      </c>
      <c r="PO3">
        <v>0.82599999999999996</v>
      </c>
      <c r="PP3">
        <v>0.82799999999999996</v>
      </c>
      <c r="PQ3">
        <v>0.83099999999999996</v>
      </c>
      <c r="PR3">
        <v>0.83199999999999996</v>
      </c>
      <c r="PS3">
        <v>0.83299999999999996</v>
      </c>
      <c r="PT3">
        <v>0.83899999999999997</v>
      </c>
      <c r="PU3">
        <v>0.84</v>
      </c>
      <c r="PV3">
        <v>0.84499999999999997</v>
      </c>
      <c r="PW3">
        <v>0.85099999999999998</v>
      </c>
      <c r="PX3">
        <v>0.85499999999999998</v>
      </c>
      <c r="PY3">
        <v>0.85599999999999998</v>
      </c>
      <c r="PZ3">
        <v>0.86699999999999999</v>
      </c>
      <c r="QA3">
        <v>0.871</v>
      </c>
      <c r="QB3">
        <v>0.874</v>
      </c>
      <c r="QC3">
        <v>0.875</v>
      </c>
      <c r="QD3">
        <v>0.878</v>
      </c>
      <c r="QE3">
        <v>0.88</v>
      </c>
      <c r="QF3">
        <v>0.88100000000000001</v>
      </c>
      <c r="QG3">
        <v>0.88600000000000001</v>
      </c>
      <c r="QH3">
        <v>0.89200000000000002</v>
      </c>
      <c r="QI3">
        <v>0.89300000000000002</v>
      </c>
      <c r="QJ3">
        <v>0.90400000000000003</v>
      </c>
      <c r="QK3">
        <v>0.90500000000000003</v>
      </c>
      <c r="QL3">
        <v>0.91700000000000004</v>
      </c>
      <c r="QM3">
        <v>0.92500000000000004</v>
      </c>
      <c r="QN3">
        <v>0.92600000000000005</v>
      </c>
      <c r="QO3">
        <v>0.93</v>
      </c>
      <c r="QP3">
        <v>0.93200000000000005</v>
      </c>
      <c r="QQ3">
        <v>0.93300000000000005</v>
      </c>
      <c r="QR3">
        <v>0.94399999999999995</v>
      </c>
      <c r="QS3">
        <v>0.94699999999999995</v>
      </c>
      <c r="QT3">
        <v>0.94899999999999995</v>
      </c>
      <c r="QU3">
        <v>0.95499999999999996</v>
      </c>
      <c r="QV3">
        <v>0.95599999999999996</v>
      </c>
      <c r="QW3">
        <v>0.96199999999999997</v>
      </c>
      <c r="QX3">
        <v>0.96599999999999997</v>
      </c>
      <c r="QY3">
        <v>0.96799999999999997</v>
      </c>
      <c r="QZ3">
        <v>0.97</v>
      </c>
      <c r="RA3">
        <v>0.997</v>
      </c>
      <c r="RB3">
        <v>1.0009999999999999</v>
      </c>
      <c r="RC3">
        <v>1.0209999999999999</v>
      </c>
      <c r="RD3">
        <v>1.022</v>
      </c>
      <c r="RE3">
        <v>1.034</v>
      </c>
      <c r="RF3">
        <v>1.0569999999999999</v>
      </c>
      <c r="RG3">
        <v>1.0720000000000001</v>
      </c>
      <c r="RH3">
        <v>1.0760000000000001</v>
      </c>
      <c r="RI3">
        <v>1.095</v>
      </c>
      <c r="RJ3">
        <v>1.0960000000000001</v>
      </c>
      <c r="RK3">
        <v>1.101</v>
      </c>
      <c r="RL3">
        <v>1.1140000000000001</v>
      </c>
      <c r="RM3">
        <v>1.127</v>
      </c>
      <c r="RN3">
        <v>1.1359999999999999</v>
      </c>
      <c r="RO3">
        <v>1.1379999999999999</v>
      </c>
      <c r="RP3">
        <v>1.1439999999999999</v>
      </c>
      <c r="RQ3">
        <v>1.1539999999999999</v>
      </c>
      <c r="RR3">
        <v>1.159</v>
      </c>
      <c r="RS3">
        <v>1.1619999999999999</v>
      </c>
      <c r="RT3">
        <v>1.1739999999999999</v>
      </c>
      <c r="RU3">
        <v>1.1819999999999999</v>
      </c>
      <c r="RV3">
        <v>1.1890000000000001</v>
      </c>
      <c r="RW3">
        <v>1.1910000000000001</v>
      </c>
      <c r="RX3">
        <v>1.2130000000000001</v>
      </c>
      <c r="RY3">
        <v>1.222</v>
      </c>
      <c r="RZ3">
        <v>1.224</v>
      </c>
      <c r="SA3">
        <v>1.2509999999999999</v>
      </c>
      <c r="SB3">
        <v>1.258</v>
      </c>
      <c r="SC3">
        <v>1.268</v>
      </c>
      <c r="SD3">
        <v>1.282</v>
      </c>
      <c r="SE3">
        <v>1.292</v>
      </c>
      <c r="SF3">
        <v>1.3180000000000001</v>
      </c>
      <c r="SG3">
        <v>1.321</v>
      </c>
      <c r="SH3">
        <v>1.353</v>
      </c>
      <c r="SI3">
        <v>1.39</v>
      </c>
      <c r="SJ3">
        <v>1.391</v>
      </c>
      <c r="SK3">
        <v>1.3939999999999999</v>
      </c>
      <c r="SL3">
        <v>1.4</v>
      </c>
      <c r="SM3">
        <v>1.4410000000000001</v>
      </c>
      <c r="SN3">
        <v>1.4610000000000001</v>
      </c>
      <c r="SO3">
        <v>1.476</v>
      </c>
      <c r="SP3">
        <v>1.6</v>
      </c>
      <c r="SQ3">
        <v>1.698</v>
      </c>
      <c r="SR3">
        <v>1.6990000000000001</v>
      </c>
      <c r="SS3">
        <v>1.7310000000000001</v>
      </c>
      <c r="ST3">
        <v>1.7809999999999999</v>
      </c>
      <c r="SU3">
        <v>1.893</v>
      </c>
      <c r="SV3">
        <v>2.137</v>
      </c>
      <c r="SW3">
        <v>2.2879999999999998</v>
      </c>
      <c r="SX3">
        <v>2.3290000000000002</v>
      </c>
      <c r="SY3">
        <v>2.42</v>
      </c>
      <c r="SZ3" t="s">
        <v>10</v>
      </c>
    </row>
    <row r="4" spans="2:520" x14ac:dyDescent="0.3">
      <c r="B4" s="2">
        <v>0</v>
      </c>
      <c r="C4" s="3">
        <v>1</v>
      </c>
      <c r="D4" s="3">
        <v>1</v>
      </c>
      <c r="E4" s="3">
        <v>2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2</v>
      </c>
      <c r="U4" s="3"/>
      <c r="V4" s="3">
        <v>1</v>
      </c>
      <c r="W4" s="3"/>
      <c r="X4" s="3">
        <v>1</v>
      </c>
      <c r="Y4" s="3">
        <v>1</v>
      </c>
      <c r="Z4" s="3">
        <v>2</v>
      </c>
      <c r="AA4" s="3"/>
      <c r="AB4" s="3">
        <v>1</v>
      </c>
      <c r="AC4" s="3">
        <v>1</v>
      </c>
      <c r="AD4" s="3">
        <v>1</v>
      </c>
      <c r="AE4" s="3">
        <v>2</v>
      </c>
      <c r="AF4" s="3">
        <v>1</v>
      </c>
      <c r="AG4" s="3">
        <v>3</v>
      </c>
      <c r="AH4" s="3">
        <v>2</v>
      </c>
      <c r="AI4" s="3">
        <v>1</v>
      </c>
      <c r="AJ4" s="3">
        <v>1</v>
      </c>
      <c r="AK4" s="3">
        <v>1</v>
      </c>
      <c r="AL4" s="3">
        <v>2</v>
      </c>
      <c r="AM4" s="3">
        <v>1</v>
      </c>
      <c r="AN4" s="3">
        <v>1</v>
      </c>
      <c r="AO4" s="3">
        <v>2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2</v>
      </c>
      <c r="AW4" s="3">
        <v>1</v>
      </c>
      <c r="AX4" s="3">
        <v>1</v>
      </c>
      <c r="AY4" s="3">
        <v>1</v>
      </c>
      <c r="AZ4" s="3"/>
      <c r="BA4" s="3">
        <v>2</v>
      </c>
      <c r="BB4" s="3">
        <v>1</v>
      </c>
      <c r="BC4" s="3">
        <v>1</v>
      </c>
      <c r="BD4" s="3">
        <v>4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3</v>
      </c>
      <c r="BT4" s="3">
        <v>1</v>
      </c>
      <c r="BU4" s="3">
        <v>2</v>
      </c>
      <c r="BV4" s="3">
        <v>4</v>
      </c>
      <c r="BW4" s="3">
        <v>2</v>
      </c>
      <c r="BX4" s="3">
        <v>2</v>
      </c>
      <c r="BY4" s="3">
        <v>1</v>
      </c>
      <c r="BZ4" s="3"/>
      <c r="CA4" s="3">
        <v>3</v>
      </c>
      <c r="CB4" s="3">
        <v>2</v>
      </c>
      <c r="CC4" s="3"/>
      <c r="CD4" s="3">
        <v>3</v>
      </c>
      <c r="CE4" s="3">
        <v>1</v>
      </c>
      <c r="CF4" s="3">
        <v>1</v>
      </c>
      <c r="CG4" s="3">
        <v>2</v>
      </c>
      <c r="CH4" s="3">
        <v>1</v>
      </c>
      <c r="CI4" s="3">
        <v>2</v>
      </c>
      <c r="CJ4" s="3">
        <v>5</v>
      </c>
      <c r="CK4" s="3">
        <v>1</v>
      </c>
      <c r="CL4" s="3">
        <v>1</v>
      </c>
      <c r="CM4" s="3"/>
      <c r="CN4" s="3">
        <v>1</v>
      </c>
      <c r="CO4" s="3">
        <v>1</v>
      </c>
      <c r="CP4" s="3">
        <v>2</v>
      </c>
      <c r="CQ4" s="3">
        <v>1</v>
      </c>
      <c r="CR4" s="3"/>
      <c r="CS4" s="3">
        <v>1</v>
      </c>
      <c r="CT4" s="3"/>
      <c r="CU4" s="3">
        <v>2</v>
      </c>
      <c r="CV4" s="3">
        <v>1</v>
      </c>
      <c r="CW4" s="3"/>
      <c r="CX4" s="3"/>
      <c r="CY4" s="3">
        <v>1</v>
      </c>
      <c r="CZ4" s="3">
        <v>1</v>
      </c>
      <c r="DA4" s="3">
        <v>2</v>
      </c>
      <c r="DB4" s="3"/>
      <c r="DC4" s="3">
        <v>1</v>
      </c>
      <c r="DD4" s="3">
        <v>1</v>
      </c>
      <c r="DE4" s="3">
        <v>2</v>
      </c>
      <c r="DF4" s="3">
        <v>3</v>
      </c>
      <c r="DG4" s="3">
        <v>4</v>
      </c>
      <c r="DH4" s="3">
        <v>3</v>
      </c>
      <c r="DI4" s="3"/>
      <c r="DJ4" s="3"/>
      <c r="DK4" s="3"/>
      <c r="DL4" s="3">
        <v>1</v>
      </c>
      <c r="DM4" s="3">
        <v>2</v>
      </c>
      <c r="DN4" s="3">
        <v>3</v>
      </c>
      <c r="DO4" s="3">
        <v>1</v>
      </c>
      <c r="DP4" s="3">
        <v>1</v>
      </c>
      <c r="DQ4" s="3">
        <v>1</v>
      </c>
      <c r="DR4" s="3">
        <v>2</v>
      </c>
      <c r="DS4" s="3">
        <v>2</v>
      </c>
      <c r="DT4" s="3">
        <v>2</v>
      </c>
      <c r="DU4" s="3">
        <v>1</v>
      </c>
      <c r="DV4" s="3">
        <v>2</v>
      </c>
      <c r="DW4" s="3">
        <v>1</v>
      </c>
      <c r="DX4" s="3">
        <v>3</v>
      </c>
      <c r="DY4" s="3">
        <v>1</v>
      </c>
      <c r="DZ4" s="3">
        <v>3</v>
      </c>
      <c r="EA4" s="3">
        <v>3</v>
      </c>
      <c r="EB4" s="3">
        <v>2</v>
      </c>
      <c r="EC4" s="3">
        <v>3</v>
      </c>
      <c r="ED4" s="3">
        <v>2</v>
      </c>
      <c r="EE4" s="3">
        <v>3</v>
      </c>
      <c r="EF4" s="3"/>
      <c r="EG4" s="3">
        <v>1</v>
      </c>
      <c r="EH4" s="3">
        <v>2</v>
      </c>
      <c r="EI4" s="3">
        <v>3</v>
      </c>
      <c r="EJ4" s="3">
        <v>2</v>
      </c>
      <c r="EK4" s="3">
        <v>2</v>
      </c>
      <c r="EL4" s="3">
        <v>1</v>
      </c>
      <c r="EM4" s="3"/>
      <c r="EN4" s="3"/>
      <c r="EO4" s="3"/>
      <c r="EP4" s="3">
        <v>1</v>
      </c>
      <c r="EQ4" s="3">
        <v>3</v>
      </c>
      <c r="ER4" s="3">
        <v>1</v>
      </c>
      <c r="ES4" s="3">
        <v>1</v>
      </c>
      <c r="ET4" s="3">
        <v>4</v>
      </c>
      <c r="EU4" s="3">
        <v>2</v>
      </c>
      <c r="EV4" s="3">
        <v>1</v>
      </c>
      <c r="EW4" s="3">
        <v>1</v>
      </c>
      <c r="EX4" s="3">
        <v>2</v>
      </c>
      <c r="EY4" s="3">
        <v>2</v>
      </c>
      <c r="EZ4" s="3">
        <v>3</v>
      </c>
      <c r="FA4" s="3">
        <v>1</v>
      </c>
      <c r="FB4" s="3">
        <v>3</v>
      </c>
      <c r="FC4" s="3">
        <v>1</v>
      </c>
      <c r="FD4" s="3"/>
      <c r="FE4" s="3"/>
      <c r="FF4" s="3">
        <v>4</v>
      </c>
      <c r="FG4" s="3">
        <v>1</v>
      </c>
      <c r="FH4" s="3"/>
      <c r="FI4" s="3">
        <v>1</v>
      </c>
      <c r="FJ4" s="3">
        <v>4</v>
      </c>
      <c r="FK4" s="3">
        <v>3</v>
      </c>
      <c r="FL4" s="3">
        <v>2</v>
      </c>
      <c r="FM4" s="3">
        <v>1</v>
      </c>
      <c r="FN4" s="3">
        <v>2</v>
      </c>
      <c r="FO4" s="3">
        <v>1</v>
      </c>
      <c r="FP4" s="3">
        <v>2</v>
      </c>
      <c r="FQ4" s="3">
        <v>1</v>
      </c>
      <c r="FR4" s="3">
        <v>1</v>
      </c>
      <c r="FS4" s="3"/>
      <c r="FT4" s="3">
        <v>1</v>
      </c>
      <c r="FU4" s="3">
        <v>2</v>
      </c>
      <c r="FV4" s="3"/>
      <c r="FW4" s="3">
        <v>1</v>
      </c>
      <c r="FX4" s="3"/>
      <c r="FY4" s="3">
        <v>1</v>
      </c>
      <c r="FZ4" s="3">
        <v>1</v>
      </c>
      <c r="GA4" s="3"/>
      <c r="GB4" s="3">
        <v>1</v>
      </c>
      <c r="GC4" s="3">
        <v>1</v>
      </c>
      <c r="GD4" s="3"/>
      <c r="GE4" s="3">
        <v>2</v>
      </c>
      <c r="GF4" s="3">
        <v>1</v>
      </c>
      <c r="GG4" s="3">
        <v>1</v>
      </c>
      <c r="GH4" s="3">
        <v>2</v>
      </c>
      <c r="GI4" s="3">
        <v>1</v>
      </c>
      <c r="GJ4" s="3">
        <v>2</v>
      </c>
      <c r="GK4" s="3">
        <v>1</v>
      </c>
      <c r="GL4" s="3"/>
      <c r="GM4" s="3"/>
      <c r="GN4" s="3"/>
      <c r="GO4" s="3">
        <v>1</v>
      </c>
      <c r="GP4" s="3">
        <v>1</v>
      </c>
      <c r="GQ4" s="3">
        <v>1</v>
      </c>
      <c r="GR4" s="3">
        <v>1</v>
      </c>
      <c r="GS4" s="3"/>
      <c r="GT4" s="3">
        <v>1</v>
      </c>
      <c r="GU4" s="3"/>
      <c r="GV4" s="3"/>
      <c r="GW4" s="3">
        <v>1</v>
      </c>
      <c r="GX4" s="3">
        <v>1</v>
      </c>
      <c r="GY4" s="3">
        <v>1</v>
      </c>
      <c r="GZ4" s="3">
        <v>1</v>
      </c>
      <c r="HA4" s="3">
        <v>1</v>
      </c>
      <c r="HB4" s="3">
        <v>2</v>
      </c>
      <c r="HC4" s="3"/>
      <c r="HD4" s="3">
        <v>1</v>
      </c>
      <c r="HE4" s="3">
        <v>1</v>
      </c>
      <c r="HF4" s="3"/>
      <c r="HG4" s="3">
        <v>1</v>
      </c>
      <c r="HH4" s="3">
        <v>1</v>
      </c>
      <c r="HI4" s="3">
        <v>1</v>
      </c>
      <c r="HJ4" s="3">
        <v>1</v>
      </c>
      <c r="HK4" s="3"/>
      <c r="HL4" s="3">
        <v>1</v>
      </c>
      <c r="HM4" s="3">
        <v>1</v>
      </c>
      <c r="HN4" s="3">
        <v>3</v>
      </c>
      <c r="HO4" s="3">
        <v>3</v>
      </c>
      <c r="HP4" s="3">
        <v>1</v>
      </c>
      <c r="HQ4" s="3">
        <v>1</v>
      </c>
      <c r="HR4" s="3"/>
      <c r="HS4" s="3">
        <v>1</v>
      </c>
      <c r="HT4" s="3"/>
      <c r="HU4" s="3">
        <v>1</v>
      </c>
      <c r="HV4" s="3">
        <v>2</v>
      </c>
      <c r="HW4" s="3">
        <v>1</v>
      </c>
      <c r="HX4" s="3"/>
      <c r="HY4" s="3"/>
      <c r="HZ4" s="3">
        <v>1</v>
      </c>
      <c r="IA4" s="3">
        <v>2</v>
      </c>
      <c r="IB4" s="3"/>
      <c r="IC4" s="3">
        <v>1</v>
      </c>
      <c r="ID4" s="3">
        <v>1</v>
      </c>
      <c r="IE4" s="3">
        <v>1</v>
      </c>
      <c r="IF4" s="3">
        <v>2</v>
      </c>
      <c r="IG4" s="3">
        <v>1</v>
      </c>
      <c r="IH4" s="3">
        <v>1</v>
      </c>
      <c r="II4" s="3">
        <v>1</v>
      </c>
      <c r="IJ4" s="3">
        <v>1</v>
      </c>
      <c r="IK4" s="3">
        <v>1</v>
      </c>
      <c r="IL4" s="3">
        <v>2</v>
      </c>
      <c r="IM4" s="3"/>
      <c r="IN4" s="3">
        <v>1</v>
      </c>
      <c r="IO4" s="3">
        <v>1</v>
      </c>
      <c r="IP4" s="3">
        <v>2</v>
      </c>
      <c r="IQ4" s="3"/>
      <c r="IR4" s="3">
        <v>1</v>
      </c>
      <c r="IS4" s="3">
        <v>1</v>
      </c>
      <c r="IT4" s="3">
        <v>2</v>
      </c>
      <c r="IU4" s="3"/>
      <c r="IV4" s="3">
        <v>1</v>
      </c>
      <c r="IW4" s="3"/>
      <c r="IX4" s="3">
        <v>2</v>
      </c>
      <c r="IY4" s="3">
        <v>2</v>
      </c>
      <c r="IZ4" s="3">
        <v>1</v>
      </c>
      <c r="JA4" s="3"/>
      <c r="JB4" s="3"/>
      <c r="JC4" s="3">
        <v>2</v>
      </c>
      <c r="JD4" s="3">
        <v>1</v>
      </c>
      <c r="JE4" s="3">
        <v>1</v>
      </c>
      <c r="JF4" s="3">
        <v>1</v>
      </c>
      <c r="JG4" s="3">
        <v>1</v>
      </c>
      <c r="JH4" s="3">
        <v>1</v>
      </c>
      <c r="JI4" s="3">
        <v>1</v>
      </c>
      <c r="JJ4" s="3">
        <v>1</v>
      </c>
      <c r="JK4" s="3"/>
      <c r="JL4" s="3">
        <v>2</v>
      </c>
      <c r="JM4" s="3"/>
      <c r="JN4" s="3">
        <v>2</v>
      </c>
      <c r="JO4" s="3">
        <v>1</v>
      </c>
      <c r="JP4" s="3"/>
      <c r="JQ4" s="3">
        <v>1</v>
      </c>
      <c r="JR4" s="3">
        <v>1</v>
      </c>
      <c r="JS4" s="3"/>
      <c r="JT4" s="3">
        <v>1</v>
      </c>
      <c r="JU4" s="3">
        <v>1</v>
      </c>
      <c r="JV4" s="3">
        <v>1</v>
      </c>
      <c r="JW4" s="3">
        <v>1</v>
      </c>
      <c r="JX4" s="3">
        <v>1</v>
      </c>
      <c r="JY4" s="3">
        <v>1</v>
      </c>
      <c r="JZ4" s="3">
        <v>2</v>
      </c>
      <c r="KA4" s="3">
        <v>2</v>
      </c>
      <c r="KB4" s="3">
        <v>1</v>
      </c>
      <c r="KC4" s="3">
        <v>1</v>
      </c>
      <c r="KD4" s="3">
        <v>1</v>
      </c>
      <c r="KE4" s="3"/>
      <c r="KF4" s="3"/>
      <c r="KG4" s="3">
        <v>1</v>
      </c>
      <c r="KH4" s="3">
        <v>1</v>
      </c>
      <c r="KI4" s="3"/>
      <c r="KJ4" s="3">
        <v>1</v>
      </c>
      <c r="KK4" s="3">
        <v>1</v>
      </c>
      <c r="KL4" s="3">
        <v>1</v>
      </c>
      <c r="KM4" s="3"/>
      <c r="KN4" s="3">
        <v>2</v>
      </c>
      <c r="KO4" s="3">
        <v>1</v>
      </c>
      <c r="KP4" s="3">
        <v>1</v>
      </c>
      <c r="KQ4" s="3">
        <v>2</v>
      </c>
      <c r="KR4" s="3">
        <v>1</v>
      </c>
      <c r="KS4" s="3"/>
      <c r="KT4" s="3">
        <v>1</v>
      </c>
      <c r="KU4" s="3"/>
      <c r="KV4" s="3">
        <v>1</v>
      </c>
      <c r="KW4" s="3"/>
      <c r="KX4" s="3"/>
      <c r="KY4" s="3"/>
      <c r="KZ4" s="3"/>
      <c r="LA4" s="3">
        <v>1</v>
      </c>
      <c r="LB4" s="3">
        <v>1</v>
      </c>
      <c r="LC4" s="3">
        <v>1</v>
      </c>
      <c r="LD4" s="3"/>
      <c r="LE4" s="3">
        <v>3</v>
      </c>
      <c r="LF4" s="3"/>
      <c r="LG4" s="3">
        <v>1</v>
      </c>
      <c r="LH4" s="3">
        <v>2</v>
      </c>
      <c r="LI4" s="3">
        <v>1</v>
      </c>
      <c r="LJ4" s="3">
        <v>1</v>
      </c>
      <c r="LK4" s="3">
        <v>1</v>
      </c>
      <c r="LL4" s="3"/>
      <c r="LM4" s="3"/>
      <c r="LN4" s="3">
        <v>1</v>
      </c>
      <c r="LO4" s="3">
        <v>1</v>
      </c>
      <c r="LP4" s="3"/>
      <c r="LQ4" s="3"/>
      <c r="LR4" s="3">
        <v>1</v>
      </c>
      <c r="LS4" s="3">
        <v>2</v>
      </c>
      <c r="LT4" s="3">
        <v>1</v>
      </c>
      <c r="LU4" s="3">
        <v>1</v>
      </c>
      <c r="LV4" s="3">
        <v>2</v>
      </c>
      <c r="LW4" s="3"/>
      <c r="LX4" s="3">
        <v>2</v>
      </c>
      <c r="LY4" s="3"/>
      <c r="LZ4" s="3">
        <v>1</v>
      </c>
      <c r="MA4" s="3">
        <v>1</v>
      </c>
      <c r="MB4" s="3">
        <v>1</v>
      </c>
      <c r="MC4" s="3">
        <v>2</v>
      </c>
      <c r="MD4" s="3">
        <v>1</v>
      </c>
      <c r="ME4" s="3">
        <v>1</v>
      </c>
      <c r="MF4" s="3">
        <v>1</v>
      </c>
      <c r="MG4" s="3">
        <v>1</v>
      </c>
      <c r="MH4" s="3">
        <v>1</v>
      </c>
      <c r="MI4" s="3"/>
      <c r="MJ4" s="3">
        <v>1</v>
      </c>
      <c r="MK4" s="3"/>
      <c r="ML4" s="3">
        <v>1</v>
      </c>
      <c r="MM4" s="3">
        <v>1</v>
      </c>
      <c r="MN4" s="3">
        <v>1</v>
      </c>
      <c r="MO4" s="3"/>
      <c r="MP4" s="3">
        <v>1</v>
      </c>
      <c r="MQ4" s="3"/>
      <c r="MR4" s="3">
        <v>1</v>
      </c>
      <c r="MS4" s="3">
        <v>1</v>
      </c>
      <c r="MT4" s="3">
        <v>1</v>
      </c>
      <c r="MU4" s="3"/>
      <c r="MV4" s="3"/>
      <c r="MW4" s="3">
        <v>2</v>
      </c>
      <c r="MX4" s="3">
        <v>1</v>
      </c>
      <c r="MY4" s="3"/>
      <c r="MZ4" s="3">
        <v>2</v>
      </c>
      <c r="NA4" s="3">
        <v>1</v>
      </c>
      <c r="NB4" s="3">
        <v>1</v>
      </c>
      <c r="NC4" s="3">
        <v>1</v>
      </c>
      <c r="ND4" s="3"/>
      <c r="NE4" s="3"/>
      <c r="NF4" s="3">
        <v>1</v>
      </c>
      <c r="NG4" s="3"/>
      <c r="NH4" s="3">
        <v>1</v>
      </c>
      <c r="NI4" s="3">
        <v>1</v>
      </c>
      <c r="NJ4" s="3">
        <v>1</v>
      </c>
      <c r="NK4" s="3">
        <v>1</v>
      </c>
      <c r="NL4" s="3">
        <v>1</v>
      </c>
      <c r="NM4" s="3"/>
      <c r="NN4" s="3">
        <v>1</v>
      </c>
      <c r="NO4" s="3">
        <v>3</v>
      </c>
      <c r="NP4" s="3">
        <v>2</v>
      </c>
      <c r="NQ4" s="3"/>
      <c r="NR4" s="3">
        <v>1</v>
      </c>
      <c r="NS4" s="3">
        <v>1</v>
      </c>
      <c r="NT4" s="3">
        <v>1</v>
      </c>
      <c r="NU4" s="3">
        <v>1</v>
      </c>
      <c r="NV4" s="3"/>
      <c r="NW4" s="3">
        <v>1</v>
      </c>
      <c r="NX4" s="3">
        <v>1</v>
      </c>
      <c r="NY4" s="3">
        <v>1</v>
      </c>
      <c r="NZ4" s="3">
        <v>1</v>
      </c>
      <c r="OA4" s="3"/>
      <c r="OB4" s="3">
        <v>1</v>
      </c>
      <c r="OC4" s="3">
        <v>1</v>
      </c>
      <c r="OD4" s="3"/>
      <c r="OE4" s="3"/>
      <c r="OF4" s="3"/>
      <c r="OG4" s="3">
        <v>1</v>
      </c>
      <c r="OH4" s="3">
        <v>1</v>
      </c>
      <c r="OI4" s="3">
        <v>1</v>
      </c>
      <c r="OJ4" s="3"/>
      <c r="OK4" s="3"/>
      <c r="OL4" s="3">
        <v>2</v>
      </c>
      <c r="OM4" s="3"/>
      <c r="ON4" s="3">
        <v>1</v>
      </c>
      <c r="OO4" s="3">
        <v>1</v>
      </c>
      <c r="OP4" s="3"/>
      <c r="OQ4" s="3"/>
      <c r="OR4" s="3"/>
      <c r="OS4" s="3">
        <v>1</v>
      </c>
      <c r="OT4" s="3"/>
      <c r="OU4" s="3">
        <v>1</v>
      </c>
      <c r="OV4" s="3"/>
      <c r="OW4" s="3"/>
      <c r="OX4" s="3">
        <v>1</v>
      </c>
      <c r="OY4" s="3">
        <v>1</v>
      </c>
      <c r="OZ4" s="3">
        <v>1</v>
      </c>
      <c r="PA4" s="3"/>
      <c r="PB4" s="3">
        <v>1</v>
      </c>
      <c r="PC4" s="3"/>
      <c r="PD4" s="3">
        <v>1</v>
      </c>
      <c r="PE4" s="3">
        <v>1</v>
      </c>
      <c r="PF4" s="3"/>
      <c r="PG4" s="3">
        <v>1</v>
      </c>
      <c r="PH4" s="3"/>
      <c r="PI4" s="3"/>
      <c r="PJ4" s="3">
        <v>1</v>
      </c>
      <c r="PK4" s="3">
        <v>1</v>
      </c>
      <c r="PL4" s="3"/>
      <c r="PM4" s="3">
        <v>1</v>
      </c>
      <c r="PN4" s="3"/>
      <c r="PO4" s="3"/>
      <c r="PP4" s="3">
        <v>1</v>
      </c>
      <c r="PQ4" s="3"/>
      <c r="PR4" s="3">
        <v>1</v>
      </c>
      <c r="PS4" s="3">
        <v>1</v>
      </c>
      <c r="PT4" s="3">
        <v>1</v>
      </c>
      <c r="PU4" s="3">
        <v>1</v>
      </c>
      <c r="PV4" s="3">
        <v>1</v>
      </c>
      <c r="PW4" s="3"/>
      <c r="PX4" s="3"/>
      <c r="PY4" s="3">
        <v>1</v>
      </c>
      <c r="PZ4" s="3"/>
      <c r="QA4" s="3"/>
      <c r="QB4" s="3">
        <v>1</v>
      </c>
      <c r="QC4" s="3"/>
      <c r="QD4" s="3">
        <v>1</v>
      </c>
      <c r="QE4" s="3">
        <v>1</v>
      </c>
      <c r="QF4" s="3">
        <v>1</v>
      </c>
      <c r="QG4" s="3">
        <v>1</v>
      </c>
      <c r="QH4" s="3">
        <v>1</v>
      </c>
      <c r="QI4" s="3"/>
      <c r="QJ4" s="3">
        <v>1</v>
      </c>
      <c r="QK4" s="3"/>
      <c r="QL4" s="3">
        <v>1</v>
      </c>
      <c r="QM4" s="3"/>
      <c r="QN4" s="3"/>
      <c r="QO4" s="3">
        <v>1</v>
      </c>
      <c r="QP4" s="3">
        <v>1</v>
      </c>
      <c r="QQ4" s="3"/>
      <c r="QR4" s="3">
        <v>1</v>
      </c>
      <c r="QS4" s="3">
        <v>1</v>
      </c>
      <c r="QT4" s="3">
        <v>1</v>
      </c>
      <c r="QU4" s="3"/>
      <c r="QV4" s="3"/>
      <c r="QW4" s="3">
        <v>1</v>
      </c>
      <c r="QX4" s="3">
        <v>1</v>
      </c>
      <c r="QY4" s="3">
        <v>1</v>
      </c>
      <c r="QZ4" s="3"/>
      <c r="RA4" s="3">
        <v>1</v>
      </c>
      <c r="RB4" s="3"/>
      <c r="RC4" s="3">
        <v>1</v>
      </c>
      <c r="RD4" s="3">
        <v>1</v>
      </c>
      <c r="RE4" s="3"/>
      <c r="RF4" s="3"/>
      <c r="RG4" s="3"/>
      <c r="RH4" s="3">
        <v>1</v>
      </c>
      <c r="RI4" s="3">
        <v>1</v>
      </c>
      <c r="RJ4" s="3">
        <v>1</v>
      </c>
      <c r="RK4" s="3">
        <v>1</v>
      </c>
      <c r="RL4" s="3"/>
      <c r="RM4" s="3"/>
      <c r="RN4" s="3"/>
      <c r="RO4" s="3">
        <v>1</v>
      </c>
      <c r="RP4" s="3"/>
      <c r="RQ4" s="3"/>
      <c r="RR4" s="3">
        <v>1</v>
      </c>
      <c r="RS4" s="3">
        <v>1</v>
      </c>
      <c r="RT4" s="3">
        <v>1</v>
      </c>
      <c r="RU4" s="3"/>
      <c r="RV4" s="3"/>
      <c r="RW4" s="3"/>
      <c r="RX4" s="3"/>
      <c r="RY4" s="3"/>
      <c r="RZ4" s="3"/>
      <c r="SA4" s="3">
        <v>1</v>
      </c>
      <c r="SB4" s="3"/>
      <c r="SC4" s="3">
        <v>1</v>
      </c>
      <c r="SD4" s="3"/>
      <c r="SE4" s="3"/>
      <c r="SF4" s="3"/>
      <c r="SG4" s="3"/>
      <c r="SH4" s="3"/>
      <c r="SI4" s="3"/>
      <c r="SJ4" s="3"/>
      <c r="SK4" s="3"/>
      <c r="SL4" s="3">
        <v>1</v>
      </c>
      <c r="SM4" s="3">
        <v>1</v>
      </c>
      <c r="SN4" s="3">
        <v>1</v>
      </c>
      <c r="SO4" s="3">
        <v>1</v>
      </c>
      <c r="SP4" s="3">
        <v>1</v>
      </c>
      <c r="SQ4" s="3">
        <v>1</v>
      </c>
      <c r="SR4" s="3">
        <v>1</v>
      </c>
      <c r="SS4" s="3">
        <v>1</v>
      </c>
      <c r="ST4" s="3">
        <v>1</v>
      </c>
      <c r="SU4" s="3"/>
      <c r="SV4" s="3"/>
      <c r="SW4" s="3"/>
      <c r="SX4" s="3">
        <v>1</v>
      </c>
      <c r="SY4" s="3"/>
      <c r="SZ4" s="3">
        <v>500</v>
      </c>
    </row>
    <row r="5" spans="2:520" x14ac:dyDescent="0.3">
      <c r="B5" s="2">
        <v>1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>
        <v>2</v>
      </c>
      <c r="V5" s="3">
        <v>1</v>
      </c>
      <c r="W5" s="3">
        <v>2</v>
      </c>
      <c r="X5" s="3"/>
      <c r="Y5" s="3"/>
      <c r="Z5" s="3"/>
      <c r="AA5" s="3">
        <v>1</v>
      </c>
      <c r="AB5" s="3"/>
      <c r="AC5" s="3">
        <v>1</v>
      </c>
      <c r="AD5" s="3"/>
      <c r="AE5" s="3"/>
      <c r="AF5" s="3">
        <v>2</v>
      </c>
      <c r="AG5" s="3"/>
      <c r="AH5" s="3"/>
      <c r="AI5" s="3"/>
      <c r="AJ5" s="3"/>
      <c r="AK5" s="3"/>
      <c r="AL5" s="3">
        <v>1</v>
      </c>
      <c r="AM5" s="3"/>
      <c r="AN5" s="3">
        <v>1</v>
      </c>
      <c r="AO5" s="3">
        <v>1</v>
      </c>
      <c r="AP5" s="3">
        <v>1</v>
      </c>
      <c r="AQ5" s="3"/>
      <c r="AR5" s="3"/>
      <c r="AS5" s="3"/>
      <c r="AT5" s="3"/>
      <c r="AU5" s="3">
        <v>1</v>
      </c>
      <c r="AV5" s="3"/>
      <c r="AW5" s="3"/>
      <c r="AX5" s="3">
        <v>1</v>
      </c>
      <c r="AY5" s="3"/>
      <c r="AZ5" s="3">
        <v>1</v>
      </c>
      <c r="BA5" s="3"/>
      <c r="BB5" s="3">
        <v>2</v>
      </c>
      <c r="BC5" s="3"/>
      <c r="BD5" s="3"/>
      <c r="BE5" s="3"/>
      <c r="BF5" s="3"/>
      <c r="BG5" s="3"/>
      <c r="BH5" s="3"/>
      <c r="BI5" s="3"/>
      <c r="BJ5" s="3"/>
      <c r="BK5" s="3"/>
      <c r="BL5" s="3">
        <v>2</v>
      </c>
      <c r="BM5" s="3"/>
      <c r="BN5" s="3">
        <v>1</v>
      </c>
      <c r="BO5" s="3"/>
      <c r="BP5" s="3"/>
      <c r="BQ5" s="3">
        <v>1</v>
      </c>
      <c r="BR5" s="3"/>
      <c r="BS5" s="3"/>
      <c r="BT5" s="3"/>
      <c r="BU5" s="3"/>
      <c r="BV5" s="3"/>
      <c r="BW5" s="3"/>
      <c r="BX5" s="3"/>
      <c r="BY5" s="3"/>
      <c r="BZ5" s="3">
        <v>1</v>
      </c>
      <c r="CA5" s="3">
        <v>1</v>
      </c>
      <c r="CB5" s="3"/>
      <c r="CC5" s="3">
        <v>1</v>
      </c>
      <c r="CD5" s="3"/>
      <c r="CE5" s="3"/>
      <c r="CF5" s="3">
        <v>1</v>
      </c>
      <c r="CG5" s="3"/>
      <c r="CH5" s="3">
        <v>2</v>
      </c>
      <c r="CI5" s="3"/>
      <c r="CJ5" s="3"/>
      <c r="CK5" s="3">
        <v>1</v>
      </c>
      <c r="CL5" s="3"/>
      <c r="CM5" s="3">
        <v>2</v>
      </c>
      <c r="CN5" s="3"/>
      <c r="CO5" s="3"/>
      <c r="CP5" s="3"/>
      <c r="CQ5" s="3">
        <v>1</v>
      </c>
      <c r="CR5" s="3">
        <v>1</v>
      </c>
      <c r="CS5" s="3"/>
      <c r="CT5" s="3">
        <v>1</v>
      </c>
      <c r="CU5" s="3"/>
      <c r="CV5" s="3"/>
      <c r="CW5" s="3">
        <v>1</v>
      </c>
      <c r="CX5" s="3">
        <v>1</v>
      </c>
      <c r="CY5" s="3"/>
      <c r="CZ5" s="3">
        <v>1</v>
      </c>
      <c r="DA5" s="3"/>
      <c r="DB5" s="3">
        <v>1</v>
      </c>
      <c r="DC5" s="3">
        <v>1</v>
      </c>
      <c r="DD5" s="3">
        <v>1</v>
      </c>
      <c r="DE5" s="3">
        <v>1</v>
      </c>
      <c r="DF5" s="3"/>
      <c r="DG5" s="3"/>
      <c r="DH5" s="3">
        <v>2</v>
      </c>
      <c r="DI5" s="3">
        <v>1</v>
      </c>
      <c r="DJ5" s="3">
        <v>2</v>
      </c>
      <c r="DK5" s="3">
        <v>1</v>
      </c>
      <c r="DL5" s="3"/>
      <c r="DM5" s="3"/>
      <c r="DN5" s="3">
        <v>1</v>
      </c>
      <c r="DO5" s="3"/>
      <c r="DP5" s="3">
        <v>1</v>
      </c>
      <c r="DQ5" s="3">
        <v>1</v>
      </c>
      <c r="DR5" s="3"/>
      <c r="DS5" s="3"/>
      <c r="DT5" s="3"/>
      <c r="DU5" s="3"/>
      <c r="DV5" s="3">
        <v>4</v>
      </c>
      <c r="DW5" s="3"/>
      <c r="DX5" s="3"/>
      <c r="DY5" s="3">
        <v>2</v>
      </c>
      <c r="DZ5" s="3">
        <v>3</v>
      </c>
      <c r="EA5" s="3">
        <v>2</v>
      </c>
      <c r="EB5" s="3">
        <v>2</v>
      </c>
      <c r="EC5" s="3">
        <v>2</v>
      </c>
      <c r="ED5" s="3"/>
      <c r="EE5" s="3">
        <v>1</v>
      </c>
      <c r="EF5" s="3">
        <v>1</v>
      </c>
      <c r="EG5" s="3"/>
      <c r="EH5" s="3"/>
      <c r="EI5" s="3">
        <v>2</v>
      </c>
      <c r="EJ5" s="3"/>
      <c r="EK5" s="3">
        <v>2</v>
      </c>
      <c r="EL5" s="3"/>
      <c r="EM5" s="3">
        <v>1</v>
      </c>
      <c r="EN5" s="3">
        <v>1</v>
      </c>
      <c r="EO5" s="3">
        <v>2</v>
      </c>
      <c r="EP5" s="3"/>
      <c r="EQ5" s="3"/>
      <c r="ER5" s="3">
        <v>1</v>
      </c>
      <c r="ES5" s="3"/>
      <c r="ET5" s="3"/>
      <c r="EU5" s="3"/>
      <c r="EV5" s="3">
        <v>1</v>
      </c>
      <c r="EW5" s="3"/>
      <c r="EX5" s="3"/>
      <c r="EY5" s="3"/>
      <c r="EZ5" s="3"/>
      <c r="FA5" s="3">
        <v>1</v>
      </c>
      <c r="FB5" s="3"/>
      <c r="FC5" s="3"/>
      <c r="FD5" s="3">
        <v>1</v>
      </c>
      <c r="FE5" s="3">
        <v>1</v>
      </c>
      <c r="FF5" s="3"/>
      <c r="FG5" s="3"/>
      <c r="FH5" s="3">
        <v>2</v>
      </c>
      <c r="FI5" s="3"/>
      <c r="FJ5" s="3"/>
      <c r="FK5" s="3"/>
      <c r="FL5" s="3"/>
      <c r="FM5" s="3"/>
      <c r="FN5" s="3"/>
      <c r="FO5" s="3">
        <v>1</v>
      </c>
      <c r="FP5" s="3"/>
      <c r="FQ5" s="3"/>
      <c r="FR5" s="3"/>
      <c r="FS5" s="3">
        <v>1</v>
      </c>
      <c r="FT5" s="3">
        <v>1</v>
      </c>
      <c r="FU5" s="3"/>
      <c r="FV5" s="3">
        <v>1</v>
      </c>
      <c r="FW5" s="3">
        <v>1</v>
      </c>
      <c r="FX5" s="3">
        <v>2</v>
      </c>
      <c r="FY5" s="3"/>
      <c r="FZ5" s="3"/>
      <c r="GA5" s="3">
        <v>1</v>
      </c>
      <c r="GB5" s="3"/>
      <c r="GC5" s="3">
        <v>1</v>
      </c>
      <c r="GD5" s="3">
        <v>1</v>
      </c>
      <c r="GE5" s="3"/>
      <c r="GF5" s="3">
        <v>2</v>
      </c>
      <c r="GG5" s="3"/>
      <c r="GH5" s="3">
        <v>1</v>
      </c>
      <c r="GI5" s="3"/>
      <c r="GJ5" s="3"/>
      <c r="GK5" s="3">
        <v>1</v>
      </c>
      <c r="GL5" s="3">
        <v>2</v>
      </c>
      <c r="GM5" s="3">
        <v>1</v>
      </c>
      <c r="GN5" s="3">
        <v>1</v>
      </c>
      <c r="GO5" s="3"/>
      <c r="GP5" s="3">
        <v>2</v>
      </c>
      <c r="GQ5" s="3"/>
      <c r="GR5" s="3"/>
      <c r="GS5" s="3">
        <v>1</v>
      </c>
      <c r="GT5" s="3">
        <v>1</v>
      </c>
      <c r="GU5" s="3">
        <v>1</v>
      </c>
      <c r="GV5" s="3">
        <v>2</v>
      </c>
      <c r="GW5" s="3"/>
      <c r="GX5" s="3">
        <v>1</v>
      </c>
      <c r="GY5" s="3">
        <v>1</v>
      </c>
      <c r="GZ5" s="3"/>
      <c r="HA5" s="3">
        <v>1</v>
      </c>
      <c r="HB5" s="3"/>
      <c r="HC5" s="3">
        <v>1</v>
      </c>
      <c r="HD5" s="3"/>
      <c r="HE5" s="3"/>
      <c r="HF5" s="3">
        <v>1</v>
      </c>
      <c r="HG5" s="3">
        <v>1</v>
      </c>
      <c r="HH5" s="3">
        <v>1</v>
      </c>
      <c r="HI5" s="3"/>
      <c r="HJ5" s="3"/>
      <c r="HK5" s="3">
        <v>1</v>
      </c>
      <c r="HL5" s="3"/>
      <c r="HM5" s="3"/>
      <c r="HN5" s="3"/>
      <c r="HO5" s="3"/>
      <c r="HP5" s="3"/>
      <c r="HQ5" s="3"/>
      <c r="HR5" s="3">
        <v>1</v>
      </c>
      <c r="HS5" s="3"/>
      <c r="HT5" s="3">
        <v>1</v>
      </c>
      <c r="HU5" s="3"/>
      <c r="HV5" s="3"/>
      <c r="HW5" s="3"/>
      <c r="HX5" s="3">
        <v>2</v>
      </c>
      <c r="HY5" s="3">
        <v>2</v>
      </c>
      <c r="HZ5" s="3"/>
      <c r="IA5" s="3"/>
      <c r="IB5" s="3">
        <v>1</v>
      </c>
      <c r="IC5" s="3"/>
      <c r="ID5" s="3"/>
      <c r="IE5" s="3">
        <v>1</v>
      </c>
      <c r="IF5" s="3"/>
      <c r="IG5" s="3"/>
      <c r="IH5" s="3"/>
      <c r="II5" s="3"/>
      <c r="IJ5" s="3"/>
      <c r="IK5" s="3"/>
      <c r="IL5" s="3">
        <v>1</v>
      </c>
      <c r="IM5" s="3">
        <v>1</v>
      </c>
      <c r="IN5" s="3"/>
      <c r="IO5" s="3"/>
      <c r="IP5" s="3"/>
      <c r="IQ5" s="3">
        <v>1</v>
      </c>
      <c r="IR5" s="3"/>
      <c r="IS5" s="3">
        <v>1</v>
      </c>
      <c r="IT5" s="3"/>
      <c r="IU5" s="3">
        <v>1</v>
      </c>
      <c r="IV5" s="3">
        <v>1</v>
      </c>
      <c r="IW5" s="3">
        <v>1</v>
      </c>
      <c r="IX5" s="3">
        <v>1</v>
      </c>
      <c r="IY5" s="3"/>
      <c r="IZ5" s="3"/>
      <c r="JA5" s="3">
        <v>1</v>
      </c>
      <c r="JB5" s="3">
        <v>1</v>
      </c>
      <c r="JC5" s="3">
        <v>1</v>
      </c>
      <c r="JD5" s="3"/>
      <c r="JE5" s="3"/>
      <c r="JF5" s="3">
        <v>1</v>
      </c>
      <c r="JG5" s="3"/>
      <c r="JH5" s="3"/>
      <c r="JI5" s="3"/>
      <c r="JJ5" s="3"/>
      <c r="JK5" s="3">
        <v>1</v>
      </c>
      <c r="JL5" s="3"/>
      <c r="JM5" s="3">
        <v>1</v>
      </c>
      <c r="JN5" s="3"/>
      <c r="JO5" s="3"/>
      <c r="JP5" s="3">
        <v>1</v>
      </c>
      <c r="JQ5" s="3"/>
      <c r="JR5" s="3"/>
      <c r="JS5" s="3">
        <v>1</v>
      </c>
      <c r="JT5" s="3"/>
      <c r="JU5" s="3"/>
      <c r="JV5" s="3"/>
      <c r="JW5" s="3"/>
      <c r="JX5" s="3"/>
      <c r="JY5" s="3"/>
      <c r="JZ5" s="3">
        <v>1</v>
      </c>
      <c r="KA5" s="3"/>
      <c r="KB5" s="3"/>
      <c r="KC5" s="3"/>
      <c r="KD5" s="3"/>
      <c r="KE5" s="3">
        <v>1</v>
      </c>
      <c r="KF5" s="3">
        <v>1</v>
      </c>
      <c r="KG5" s="3"/>
      <c r="KH5" s="3"/>
      <c r="KI5" s="3">
        <v>1</v>
      </c>
      <c r="KJ5" s="3"/>
      <c r="KK5" s="3">
        <v>1</v>
      </c>
      <c r="KL5" s="3"/>
      <c r="KM5" s="3">
        <v>1</v>
      </c>
      <c r="KN5" s="3">
        <v>1</v>
      </c>
      <c r="KO5" s="3"/>
      <c r="KP5" s="3"/>
      <c r="KQ5" s="3"/>
      <c r="KR5" s="3">
        <v>1</v>
      </c>
      <c r="KS5" s="3">
        <v>1</v>
      </c>
      <c r="KT5" s="3"/>
      <c r="KU5" s="3">
        <v>1</v>
      </c>
      <c r="KV5" s="3">
        <v>1</v>
      </c>
      <c r="KW5" s="3">
        <v>1</v>
      </c>
      <c r="KX5" s="3">
        <v>1</v>
      </c>
      <c r="KY5" s="3">
        <v>2</v>
      </c>
      <c r="KZ5" s="3">
        <v>2</v>
      </c>
      <c r="LA5" s="3"/>
      <c r="LB5" s="3"/>
      <c r="LC5" s="3"/>
      <c r="LD5" s="3">
        <v>1</v>
      </c>
      <c r="LE5" s="3">
        <v>1</v>
      </c>
      <c r="LF5" s="3">
        <v>1</v>
      </c>
      <c r="LG5" s="3">
        <v>1</v>
      </c>
      <c r="LH5" s="3"/>
      <c r="LI5" s="3"/>
      <c r="LJ5" s="3"/>
      <c r="LK5" s="3"/>
      <c r="LL5" s="3">
        <v>1</v>
      </c>
      <c r="LM5" s="3">
        <v>1</v>
      </c>
      <c r="LN5" s="3"/>
      <c r="LO5" s="3"/>
      <c r="LP5" s="3">
        <v>1</v>
      </c>
      <c r="LQ5" s="3">
        <v>1</v>
      </c>
      <c r="LR5" s="3"/>
      <c r="LS5" s="3"/>
      <c r="LT5" s="3">
        <v>2</v>
      </c>
      <c r="LU5" s="3">
        <v>1</v>
      </c>
      <c r="LV5" s="3">
        <v>1</v>
      </c>
      <c r="LW5" s="3">
        <v>1</v>
      </c>
      <c r="LX5" s="3"/>
      <c r="LY5" s="3">
        <v>1</v>
      </c>
      <c r="LZ5" s="3"/>
      <c r="MA5" s="3"/>
      <c r="MB5" s="3"/>
      <c r="MC5" s="3"/>
      <c r="MD5" s="3"/>
      <c r="ME5" s="3">
        <v>1</v>
      </c>
      <c r="MF5" s="3"/>
      <c r="MG5" s="3"/>
      <c r="MH5" s="3"/>
      <c r="MI5" s="3">
        <v>1</v>
      </c>
      <c r="MJ5" s="3"/>
      <c r="MK5" s="3">
        <v>1</v>
      </c>
      <c r="ML5" s="3"/>
      <c r="MM5" s="3"/>
      <c r="MN5" s="3"/>
      <c r="MO5" s="3">
        <v>1</v>
      </c>
      <c r="MP5" s="3"/>
      <c r="MQ5" s="3">
        <v>1</v>
      </c>
      <c r="MR5" s="3"/>
      <c r="MS5" s="3">
        <v>1</v>
      </c>
      <c r="MT5" s="3">
        <v>1</v>
      </c>
      <c r="MU5" s="3">
        <v>1</v>
      </c>
      <c r="MV5" s="3">
        <v>1</v>
      </c>
      <c r="MW5" s="3"/>
      <c r="MX5" s="3"/>
      <c r="MY5" s="3">
        <v>2</v>
      </c>
      <c r="MZ5" s="3"/>
      <c r="NA5" s="3"/>
      <c r="NB5" s="3"/>
      <c r="NC5" s="3">
        <v>1</v>
      </c>
      <c r="ND5" s="3">
        <v>1</v>
      </c>
      <c r="NE5" s="3">
        <v>1</v>
      </c>
      <c r="NF5" s="3"/>
      <c r="NG5" s="3">
        <v>1</v>
      </c>
      <c r="NH5" s="3"/>
      <c r="NI5" s="3">
        <v>1</v>
      </c>
      <c r="NJ5" s="3"/>
      <c r="NK5" s="3">
        <v>1</v>
      </c>
      <c r="NL5" s="3"/>
      <c r="NM5" s="3">
        <v>1</v>
      </c>
      <c r="NN5" s="3">
        <v>1</v>
      </c>
      <c r="NO5" s="3">
        <v>1</v>
      </c>
      <c r="NP5" s="3">
        <v>2</v>
      </c>
      <c r="NQ5" s="3">
        <v>1</v>
      </c>
      <c r="NR5" s="3"/>
      <c r="NS5" s="3"/>
      <c r="NT5" s="3"/>
      <c r="NU5" s="3"/>
      <c r="NV5" s="3">
        <v>1</v>
      </c>
      <c r="NW5" s="3"/>
      <c r="NX5" s="3"/>
      <c r="NY5" s="3"/>
      <c r="NZ5" s="3"/>
      <c r="OA5" s="3">
        <v>1</v>
      </c>
      <c r="OB5" s="3"/>
      <c r="OC5" s="3"/>
      <c r="OD5" s="3">
        <v>1</v>
      </c>
      <c r="OE5" s="3">
        <v>1</v>
      </c>
      <c r="OF5" s="3">
        <v>1</v>
      </c>
      <c r="OG5" s="3"/>
      <c r="OH5" s="3">
        <v>1</v>
      </c>
      <c r="OI5" s="3"/>
      <c r="OJ5" s="3">
        <v>1</v>
      </c>
      <c r="OK5" s="3">
        <v>1</v>
      </c>
      <c r="OL5" s="3"/>
      <c r="OM5" s="3">
        <v>1</v>
      </c>
      <c r="ON5" s="3"/>
      <c r="OO5" s="3"/>
      <c r="OP5" s="3">
        <v>1</v>
      </c>
      <c r="OQ5" s="3">
        <v>1</v>
      </c>
      <c r="OR5" s="3">
        <v>1</v>
      </c>
      <c r="OS5" s="3"/>
      <c r="OT5" s="3">
        <v>1</v>
      </c>
      <c r="OU5" s="3"/>
      <c r="OV5" s="3">
        <v>1</v>
      </c>
      <c r="OW5" s="3">
        <v>1</v>
      </c>
      <c r="OX5" s="3">
        <v>1</v>
      </c>
      <c r="OY5" s="3"/>
      <c r="OZ5" s="3"/>
      <c r="PA5" s="3">
        <v>1</v>
      </c>
      <c r="PB5" s="3"/>
      <c r="PC5" s="3">
        <v>1</v>
      </c>
      <c r="PD5" s="3">
        <v>1</v>
      </c>
      <c r="PE5" s="3"/>
      <c r="PF5" s="3">
        <v>1</v>
      </c>
      <c r="PG5" s="3"/>
      <c r="PH5" s="3">
        <v>1</v>
      </c>
      <c r="PI5" s="3">
        <v>1</v>
      </c>
      <c r="PJ5" s="3"/>
      <c r="PK5" s="3"/>
      <c r="PL5" s="3">
        <v>1</v>
      </c>
      <c r="PM5" s="3"/>
      <c r="PN5" s="3">
        <v>1</v>
      </c>
      <c r="PO5" s="3">
        <v>1</v>
      </c>
      <c r="PP5" s="3"/>
      <c r="PQ5" s="3">
        <v>1</v>
      </c>
      <c r="PR5" s="3"/>
      <c r="PS5" s="3"/>
      <c r="PT5" s="3">
        <v>1</v>
      </c>
      <c r="PU5" s="3"/>
      <c r="PV5" s="3"/>
      <c r="PW5" s="3">
        <v>1</v>
      </c>
      <c r="PX5" s="3">
        <v>1</v>
      </c>
      <c r="PY5" s="3"/>
      <c r="PZ5" s="3">
        <v>1</v>
      </c>
      <c r="QA5" s="3">
        <v>1</v>
      </c>
      <c r="QB5" s="3"/>
      <c r="QC5" s="3">
        <v>2</v>
      </c>
      <c r="QD5" s="3"/>
      <c r="QE5" s="3"/>
      <c r="QF5" s="3"/>
      <c r="QG5" s="3"/>
      <c r="QH5" s="3"/>
      <c r="QI5" s="3">
        <v>1</v>
      </c>
      <c r="QJ5" s="3"/>
      <c r="QK5" s="3">
        <v>2</v>
      </c>
      <c r="QL5" s="3"/>
      <c r="QM5" s="3">
        <v>1</v>
      </c>
      <c r="QN5" s="3">
        <v>1</v>
      </c>
      <c r="QO5" s="3"/>
      <c r="QP5" s="3"/>
      <c r="QQ5" s="3">
        <v>1</v>
      </c>
      <c r="QR5" s="3"/>
      <c r="QS5" s="3"/>
      <c r="QT5" s="3"/>
      <c r="QU5" s="3">
        <v>1</v>
      </c>
      <c r="QV5" s="3">
        <v>1</v>
      </c>
      <c r="QW5" s="3">
        <v>1</v>
      </c>
      <c r="QX5" s="3"/>
      <c r="QY5" s="3">
        <v>1</v>
      </c>
      <c r="QZ5" s="3">
        <v>1</v>
      </c>
      <c r="RA5" s="3"/>
      <c r="RB5" s="3">
        <v>1</v>
      </c>
      <c r="RC5" s="3"/>
      <c r="RD5" s="3"/>
      <c r="RE5" s="3">
        <v>1</v>
      </c>
      <c r="RF5" s="3">
        <v>1</v>
      </c>
      <c r="RG5" s="3">
        <v>1</v>
      </c>
      <c r="RH5" s="3"/>
      <c r="RI5" s="3"/>
      <c r="RJ5" s="3"/>
      <c r="RK5" s="3"/>
      <c r="RL5" s="3">
        <v>1</v>
      </c>
      <c r="RM5" s="3">
        <v>1</v>
      </c>
      <c r="RN5" s="3">
        <v>1</v>
      </c>
      <c r="RO5" s="3"/>
      <c r="RP5" s="3">
        <v>1</v>
      </c>
      <c r="RQ5" s="3">
        <v>1</v>
      </c>
      <c r="RR5" s="3"/>
      <c r="RS5" s="3"/>
      <c r="RT5" s="3"/>
      <c r="RU5" s="3">
        <v>1</v>
      </c>
      <c r="RV5" s="3">
        <v>1</v>
      </c>
      <c r="RW5" s="3">
        <v>1</v>
      </c>
      <c r="RX5" s="3">
        <v>1</v>
      </c>
      <c r="RY5" s="3">
        <v>1</v>
      </c>
      <c r="RZ5" s="3">
        <v>2</v>
      </c>
      <c r="SA5" s="3"/>
      <c r="SB5" s="3">
        <v>1</v>
      </c>
      <c r="SC5" s="3"/>
      <c r="SD5" s="3">
        <v>1</v>
      </c>
      <c r="SE5" s="3">
        <v>1</v>
      </c>
      <c r="SF5" s="3">
        <v>1</v>
      </c>
      <c r="SG5" s="3">
        <v>1</v>
      </c>
      <c r="SH5" s="3">
        <v>1</v>
      </c>
      <c r="SI5" s="3">
        <v>1</v>
      </c>
      <c r="SJ5" s="3">
        <v>1</v>
      </c>
      <c r="SK5" s="3">
        <v>1</v>
      </c>
      <c r="SL5" s="3"/>
      <c r="SM5" s="3"/>
      <c r="SN5" s="3"/>
      <c r="SO5" s="3"/>
      <c r="SP5" s="3"/>
      <c r="SQ5" s="3"/>
      <c r="SR5" s="3"/>
      <c r="SS5" s="3"/>
      <c r="ST5" s="3"/>
      <c r="SU5" s="3">
        <v>1</v>
      </c>
      <c r="SV5" s="3">
        <v>1</v>
      </c>
      <c r="SW5" s="3">
        <v>1</v>
      </c>
      <c r="SX5" s="3"/>
      <c r="SY5" s="3">
        <v>1</v>
      </c>
      <c r="SZ5" s="3">
        <v>268</v>
      </c>
    </row>
    <row r="6" spans="2:520" x14ac:dyDescent="0.3">
      <c r="B6" s="2" t="s">
        <v>10</v>
      </c>
      <c r="C6" s="3">
        <v>1</v>
      </c>
      <c r="D6" s="3">
        <v>1</v>
      </c>
      <c r="E6" s="3">
        <v>2</v>
      </c>
      <c r="F6" s="3">
        <v>2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2</v>
      </c>
      <c r="R6" s="3">
        <v>1</v>
      </c>
      <c r="S6" s="3">
        <v>1</v>
      </c>
      <c r="T6" s="3">
        <v>2</v>
      </c>
      <c r="U6" s="3">
        <v>2</v>
      </c>
      <c r="V6" s="3">
        <v>2</v>
      </c>
      <c r="W6" s="3">
        <v>2</v>
      </c>
      <c r="X6" s="3">
        <v>1</v>
      </c>
      <c r="Y6" s="3">
        <v>1</v>
      </c>
      <c r="Z6" s="3">
        <v>2</v>
      </c>
      <c r="AA6" s="3">
        <v>1</v>
      </c>
      <c r="AB6" s="3">
        <v>1</v>
      </c>
      <c r="AC6" s="3">
        <v>2</v>
      </c>
      <c r="AD6" s="3">
        <v>1</v>
      </c>
      <c r="AE6" s="3">
        <v>2</v>
      </c>
      <c r="AF6" s="3">
        <v>3</v>
      </c>
      <c r="AG6" s="3">
        <v>3</v>
      </c>
      <c r="AH6" s="3">
        <v>2</v>
      </c>
      <c r="AI6" s="3">
        <v>1</v>
      </c>
      <c r="AJ6" s="3">
        <v>1</v>
      </c>
      <c r="AK6" s="3">
        <v>1</v>
      </c>
      <c r="AL6" s="3">
        <v>3</v>
      </c>
      <c r="AM6" s="3">
        <v>1</v>
      </c>
      <c r="AN6" s="3">
        <v>2</v>
      </c>
      <c r="AO6" s="3">
        <v>3</v>
      </c>
      <c r="AP6" s="3">
        <v>2</v>
      </c>
      <c r="AQ6" s="3">
        <v>1</v>
      </c>
      <c r="AR6" s="3">
        <v>1</v>
      </c>
      <c r="AS6" s="3">
        <v>1</v>
      </c>
      <c r="AT6" s="3">
        <v>1</v>
      </c>
      <c r="AU6" s="3">
        <v>2</v>
      </c>
      <c r="AV6" s="3">
        <v>2</v>
      </c>
      <c r="AW6" s="3">
        <v>1</v>
      </c>
      <c r="AX6" s="3">
        <v>2</v>
      </c>
      <c r="AY6" s="3">
        <v>1</v>
      </c>
      <c r="AZ6" s="3">
        <v>1</v>
      </c>
      <c r="BA6" s="3">
        <v>2</v>
      </c>
      <c r="BB6" s="3">
        <v>3</v>
      </c>
      <c r="BC6" s="3">
        <v>1</v>
      </c>
      <c r="BD6" s="3">
        <v>4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3</v>
      </c>
      <c r="BM6" s="3">
        <v>1</v>
      </c>
      <c r="BN6" s="3">
        <v>2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2</v>
      </c>
      <c r="BV6" s="3">
        <v>4</v>
      </c>
      <c r="BW6" s="3">
        <v>2</v>
      </c>
      <c r="BX6" s="3">
        <v>2</v>
      </c>
      <c r="BY6" s="3">
        <v>1</v>
      </c>
      <c r="BZ6" s="3">
        <v>1</v>
      </c>
      <c r="CA6" s="3">
        <v>4</v>
      </c>
      <c r="CB6" s="3">
        <v>2</v>
      </c>
      <c r="CC6" s="3">
        <v>1</v>
      </c>
      <c r="CD6" s="3">
        <v>3</v>
      </c>
      <c r="CE6" s="3">
        <v>1</v>
      </c>
      <c r="CF6" s="3">
        <v>2</v>
      </c>
      <c r="CG6" s="3">
        <v>2</v>
      </c>
      <c r="CH6" s="3">
        <v>3</v>
      </c>
      <c r="CI6" s="3">
        <v>2</v>
      </c>
      <c r="CJ6" s="3">
        <v>5</v>
      </c>
      <c r="CK6" s="3">
        <v>2</v>
      </c>
      <c r="CL6" s="3">
        <v>1</v>
      </c>
      <c r="CM6" s="3">
        <v>2</v>
      </c>
      <c r="CN6" s="3">
        <v>1</v>
      </c>
      <c r="CO6" s="3">
        <v>1</v>
      </c>
      <c r="CP6" s="3">
        <v>2</v>
      </c>
      <c r="CQ6" s="3">
        <v>2</v>
      </c>
      <c r="CR6" s="3">
        <v>1</v>
      </c>
      <c r="CS6" s="3">
        <v>1</v>
      </c>
      <c r="CT6" s="3">
        <v>1</v>
      </c>
      <c r="CU6" s="3">
        <v>2</v>
      </c>
      <c r="CV6" s="3">
        <v>1</v>
      </c>
      <c r="CW6" s="3">
        <v>1</v>
      </c>
      <c r="CX6" s="3">
        <v>1</v>
      </c>
      <c r="CY6" s="3">
        <v>1</v>
      </c>
      <c r="CZ6" s="3">
        <v>2</v>
      </c>
      <c r="DA6" s="3">
        <v>2</v>
      </c>
      <c r="DB6" s="3">
        <v>1</v>
      </c>
      <c r="DC6" s="3">
        <v>2</v>
      </c>
      <c r="DD6" s="3">
        <v>2</v>
      </c>
      <c r="DE6" s="3">
        <v>3</v>
      </c>
      <c r="DF6" s="3">
        <v>3</v>
      </c>
      <c r="DG6" s="3">
        <v>4</v>
      </c>
      <c r="DH6" s="3">
        <v>5</v>
      </c>
      <c r="DI6" s="3">
        <v>1</v>
      </c>
      <c r="DJ6" s="3">
        <v>2</v>
      </c>
      <c r="DK6" s="3">
        <v>1</v>
      </c>
      <c r="DL6" s="3">
        <v>1</v>
      </c>
      <c r="DM6" s="3">
        <v>2</v>
      </c>
      <c r="DN6" s="3">
        <v>4</v>
      </c>
      <c r="DO6" s="3">
        <v>1</v>
      </c>
      <c r="DP6" s="3">
        <v>2</v>
      </c>
      <c r="DQ6" s="3">
        <v>2</v>
      </c>
      <c r="DR6" s="3">
        <v>2</v>
      </c>
      <c r="DS6" s="3">
        <v>2</v>
      </c>
      <c r="DT6" s="3">
        <v>2</v>
      </c>
      <c r="DU6" s="3">
        <v>1</v>
      </c>
      <c r="DV6" s="3">
        <v>6</v>
      </c>
      <c r="DW6" s="3">
        <v>1</v>
      </c>
      <c r="DX6" s="3">
        <v>3</v>
      </c>
      <c r="DY6" s="3">
        <v>3</v>
      </c>
      <c r="DZ6" s="3">
        <v>6</v>
      </c>
      <c r="EA6" s="3">
        <v>5</v>
      </c>
      <c r="EB6" s="3">
        <v>4</v>
      </c>
      <c r="EC6" s="3">
        <v>5</v>
      </c>
      <c r="ED6" s="3">
        <v>2</v>
      </c>
      <c r="EE6" s="3">
        <v>4</v>
      </c>
      <c r="EF6" s="3">
        <v>1</v>
      </c>
      <c r="EG6" s="3">
        <v>1</v>
      </c>
      <c r="EH6" s="3">
        <v>2</v>
      </c>
      <c r="EI6" s="3">
        <v>5</v>
      </c>
      <c r="EJ6" s="3">
        <v>2</v>
      </c>
      <c r="EK6" s="3">
        <v>4</v>
      </c>
      <c r="EL6" s="3">
        <v>1</v>
      </c>
      <c r="EM6" s="3">
        <v>1</v>
      </c>
      <c r="EN6" s="3">
        <v>1</v>
      </c>
      <c r="EO6" s="3">
        <v>2</v>
      </c>
      <c r="EP6" s="3">
        <v>1</v>
      </c>
      <c r="EQ6" s="3">
        <v>3</v>
      </c>
      <c r="ER6" s="3">
        <v>2</v>
      </c>
      <c r="ES6" s="3">
        <v>1</v>
      </c>
      <c r="ET6" s="3">
        <v>4</v>
      </c>
      <c r="EU6" s="3">
        <v>2</v>
      </c>
      <c r="EV6" s="3">
        <v>2</v>
      </c>
      <c r="EW6" s="3">
        <v>1</v>
      </c>
      <c r="EX6" s="3">
        <v>2</v>
      </c>
      <c r="EY6" s="3">
        <v>2</v>
      </c>
      <c r="EZ6" s="3">
        <v>3</v>
      </c>
      <c r="FA6" s="3">
        <v>2</v>
      </c>
      <c r="FB6" s="3">
        <v>3</v>
      </c>
      <c r="FC6" s="3">
        <v>1</v>
      </c>
      <c r="FD6" s="3">
        <v>1</v>
      </c>
      <c r="FE6" s="3">
        <v>1</v>
      </c>
      <c r="FF6" s="3">
        <v>4</v>
      </c>
      <c r="FG6" s="3">
        <v>1</v>
      </c>
      <c r="FH6" s="3">
        <v>2</v>
      </c>
      <c r="FI6" s="3">
        <v>1</v>
      </c>
      <c r="FJ6" s="3">
        <v>4</v>
      </c>
      <c r="FK6" s="3">
        <v>3</v>
      </c>
      <c r="FL6" s="3">
        <v>2</v>
      </c>
      <c r="FM6" s="3">
        <v>1</v>
      </c>
      <c r="FN6" s="3">
        <v>2</v>
      </c>
      <c r="FO6" s="3">
        <v>2</v>
      </c>
      <c r="FP6" s="3">
        <v>2</v>
      </c>
      <c r="FQ6" s="3">
        <v>1</v>
      </c>
      <c r="FR6" s="3">
        <v>1</v>
      </c>
      <c r="FS6" s="3">
        <v>1</v>
      </c>
      <c r="FT6" s="3">
        <v>2</v>
      </c>
      <c r="FU6" s="3">
        <v>2</v>
      </c>
      <c r="FV6" s="3">
        <v>1</v>
      </c>
      <c r="FW6" s="3">
        <v>2</v>
      </c>
      <c r="FX6" s="3">
        <v>2</v>
      </c>
      <c r="FY6" s="3">
        <v>1</v>
      </c>
      <c r="FZ6" s="3">
        <v>1</v>
      </c>
      <c r="GA6" s="3">
        <v>1</v>
      </c>
      <c r="GB6" s="3">
        <v>1</v>
      </c>
      <c r="GC6" s="3">
        <v>2</v>
      </c>
      <c r="GD6" s="3">
        <v>1</v>
      </c>
      <c r="GE6" s="3">
        <v>2</v>
      </c>
      <c r="GF6" s="3">
        <v>3</v>
      </c>
      <c r="GG6" s="3">
        <v>1</v>
      </c>
      <c r="GH6" s="3">
        <v>3</v>
      </c>
      <c r="GI6" s="3">
        <v>1</v>
      </c>
      <c r="GJ6" s="3">
        <v>2</v>
      </c>
      <c r="GK6" s="3">
        <v>2</v>
      </c>
      <c r="GL6" s="3">
        <v>2</v>
      </c>
      <c r="GM6" s="3">
        <v>1</v>
      </c>
      <c r="GN6" s="3">
        <v>1</v>
      </c>
      <c r="GO6" s="3">
        <v>1</v>
      </c>
      <c r="GP6" s="3">
        <v>3</v>
      </c>
      <c r="GQ6" s="3">
        <v>1</v>
      </c>
      <c r="GR6" s="3">
        <v>1</v>
      </c>
      <c r="GS6" s="3">
        <v>1</v>
      </c>
      <c r="GT6" s="3">
        <v>2</v>
      </c>
      <c r="GU6" s="3">
        <v>1</v>
      </c>
      <c r="GV6" s="3">
        <v>2</v>
      </c>
      <c r="GW6" s="3">
        <v>1</v>
      </c>
      <c r="GX6" s="3">
        <v>2</v>
      </c>
      <c r="GY6" s="3">
        <v>2</v>
      </c>
      <c r="GZ6" s="3">
        <v>1</v>
      </c>
      <c r="HA6" s="3">
        <v>2</v>
      </c>
      <c r="HB6" s="3">
        <v>2</v>
      </c>
      <c r="HC6" s="3">
        <v>1</v>
      </c>
      <c r="HD6" s="3">
        <v>1</v>
      </c>
      <c r="HE6" s="3">
        <v>1</v>
      </c>
      <c r="HF6" s="3">
        <v>1</v>
      </c>
      <c r="HG6" s="3">
        <v>2</v>
      </c>
      <c r="HH6" s="3">
        <v>2</v>
      </c>
      <c r="HI6" s="3">
        <v>1</v>
      </c>
      <c r="HJ6" s="3">
        <v>1</v>
      </c>
      <c r="HK6" s="3">
        <v>1</v>
      </c>
      <c r="HL6" s="3">
        <v>1</v>
      </c>
      <c r="HM6" s="3">
        <v>1</v>
      </c>
      <c r="HN6" s="3">
        <v>3</v>
      </c>
      <c r="HO6" s="3">
        <v>3</v>
      </c>
      <c r="HP6" s="3">
        <v>1</v>
      </c>
      <c r="HQ6" s="3">
        <v>1</v>
      </c>
      <c r="HR6" s="3">
        <v>1</v>
      </c>
      <c r="HS6" s="3">
        <v>1</v>
      </c>
      <c r="HT6" s="3">
        <v>1</v>
      </c>
      <c r="HU6" s="3">
        <v>1</v>
      </c>
      <c r="HV6" s="3">
        <v>2</v>
      </c>
      <c r="HW6" s="3">
        <v>1</v>
      </c>
      <c r="HX6" s="3">
        <v>2</v>
      </c>
      <c r="HY6" s="3">
        <v>2</v>
      </c>
      <c r="HZ6" s="3">
        <v>1</v>
      </c>
      <c r="IA6" s="3">
        <v>2</v>
      </c>
      <c r="IB6" s="3">
        <v>1</v>
      </c>
      <c r="IC6" s="3">
        <v>1</v>
      </c>
      <c r="ID6" s="3">
        <v>1</v>
      </c>
      <c r="IE6" s="3">
        <v>2</v>
      </c>
      <c r="IF6" s="3">
        <v>2</v>
      </c>
      <c r="IG6" s="3">
        <v>1</v>
      </c>
      <c r="IH6" s="3">
        <v>1</v>
      </c>
      <c r="II6" s="3">
        <v>1</v>
      </c>
      <c r="IJ6" s="3">
        <v>1</v>
      </c>
      <c r="IK6" s="3">
        <v>1</v>
      </c>
      <c r="IL6" s="3">
        <v>3</v>
      </c>
      <c r="IM6" s="3">
        <v>1</v>
      </c>
      <c r="IN6" s="3">
        <v>1</v>
      </c>
      <c r="IO6" s="3">
        <v>1</v>
      </c>
      <c r="IP6" s="3">
        <v>2</v>
      </c>
      <c r="IQ6" s="3">
        <v>1</v>
      </c>
      <c r="IR6" s="3">
        <v>1</v>
      </c>
      <c r="IS6" s="3">
        <v>2</v>
      </c>
      <c r="IT6" s="3">
        <v>2</v>
      </c>
      <c r="IU6" s="3">
        <v>1</v>
      </c>
      <c r="IV6" s="3">
        <v>2</v>
      </c>
      <c r="IW6" s="3">
        <v>1</v>
      </c>
      <c r="IX6" s="3">
        <v>3</v>
      </c>
      <c r="IY6" s="3">
        <v>2</v>
      </c>
      <c r="IZ6" s="3">
        <v>1</v>
      </c>
      <c r="JA6" s="3">
        <v>1</v>
      </c>
      <c r="JB6" s="3">
        <v>1</v>
      </c>
      <c r="JC6" s="3">
        <v>3</v>
      </c>
      <c r="JD6" s="3">
        <v>1</v>
      </c>
      <c r="JE6" s="3">
        <v>1</v>
      </c>
      <c r="JF6" s="3">
        <v>2</v>
      </c>
      <c r="JG6" s="3">
        <v>1</v>
      </c>
      <c r="JH6" s="3">
        <v>1</v>
      </c>
      <c r="JI6" s="3">
        <v>1</v>
      </c>
      <c r="JJ6" s="3">
        <v>1</v>
      </c>
      <c r="JK6" s="3">
        <v>1</v>
      </c>
      <c r="JL6" s="3">
        <v>2</v>
      </c>
      <c r="JM6" s="3">
        <v>1</v>
      </c>
      <c r="JN6" s="3">
        <v>2</v>
      </c>
      <c r="JO6" s="3">
        <v>1</v>
      </c>
      <c r="JP6" s="3">
        <v>1</v>
      </c>
      <c r="JQ6" s="3">
        <v>1</v>
      </c>
      <c r="JR6" s="3">
        <v>1</v>
      </c>
      <c r="JS6" s="3">
        <v>1</v>
      </c>
      <c r="JT6" s="3">
        <v>1</v>
      </c>
      <c r="JU6" s="3">
        <v>1</v>
      </c>
      <c r="JV6" s="3">
        <v>1</v>
      </c>
      <c r="JW6" s="3">
        <v>1</v>
      </c>
      <c r="JX6" s="3">
        <v>1</v>
      </c>
      <c r="JY6" s="3">
        <v>1</v>
      </c>
      <c r="JZ6" s="3">
        <v>3</v>
      </c>
      <c r="KA6" s="3">
        <v>2</v>
      </c>
      <c r="KB6" s="3">
        <v>1</v>
      </c>
      <c r="KC6" s="3">
        <v>1</v>
      </c>
      <c r="KD6" s="3">
        <v>1</v>
      </c>
      <c r="KE6" s="3">
        <v>1</v>
      </c>
      <c r="KF6" s="3">
        <v>1</v>
      </c>
      <c r="KG6" s="3">
        <v>1</v>
      </c>
      <c r="KH6" s="3">
        <v>1</v>
      </c>
      <c r="KI6" s="3">
        <v>1</v>
      </c>
      <c r="KJ6" s="3">
        <v>1</v>
      </c>
      <c r="KK6" s="3">
        <v>2</v>
      </c>
      <c r="KL6" s="3">
        <v>1</v>
      </c>
      <c r="KM6" s="3">
        <v>1</v>
      </c>
      <c r="KN6" s="3">
        <v>3</v>
      </c>
      <c r="KO6" s="3">
        <v>1</v>
      </c>
      <c r="KP6" s="3">
        <v>1</v>
      </c>
      <c r="KQ6" s="3">
        <v>2</v>
      </c>
      <c r="KR6" s="3">
        <v>2</v>
      </c>
      <c r="KS6" s="3">
        <v>1</v>
      </c>
      <c r="KT6" s="3">
        <v>1</v>
      </c>
      <c r="KU6" s="3">
        <v>1</v>
      </c>
      <c r="KV6" s="3">
        <v>2</v>
      </c>
      <c r="KW6" s="3">
        <v>1</v>
      </c>
      <c r="KX6" s="3">
        <v>1</v>
      </c>
      <c r="KY6" s="3">
        <v>2</v>
      </c>
      <c r="KZ6" s="3">
        <v>2</v>
      </c>
      <c r="LA6" s="3">
        <v>1</v>
      </c>
      <c r="LB6" s="3">
        <v>1</v>
      </c>
      <c r="LC6" s="3">
        <v>1</v>
      </c>
      <c r="LD6" s="3">
        <v>1</v>
      </c>
      <c r="LE6" s="3">
        <v>4</v>
      </c>
      <c r="LF6" s="3">
        <v>1</v>
      </c>
      <c r="LG6" s="3">
        <v>2</v>
      </c>
      <c r="LH6" s="3">
        <v>2</v>
      </c>
      <c r="LI6" s="3">
        <v>1</v>
      </c>
      <c r="LJ6" s="3">
        <v>1</v>
      </c>
      <c r="LK6" s="3">
        <v>1</v>
      </c>
      <c r="LL6" s="3">
        <v>1</v>
      </c>
      <c r="LM6" s="3">
        <v>1</v>
      </c>
      <c r="LN6" s="3">
        <v>1</v>
      </c>
      <c r="LO6" s="3">
        <v>1</v>
      </c>
      <c r="LP6" s="3">
        <v>1</v>
      </c>
      <c r="LQ6" s="3">
        <v>1</v>
      </c>
      <c r="LR6" s="3">
        <v>1</v>
      </c>
      <c r="LS6" s="3">
        <v>2</v>
      </c>
      <c r="LT6" s="3">
        <v>3</v>
      </c>
      <c r="LU6" s="3">
        <v>2</v>
      </c>
      <c r="LV6" s="3">
        <v>3</v>
      </c>
      <c r="LW6" s="3">
        <v>1</v>
      </c>
      <c r="LX6" s="3">
        <v>2</v>
      </c>
      <c r="LY6" s="3">
        <v>1</v>
      </c>
      <c r="LZ6" s="3">
        <v>1</v>
      </c>
      <c r="MA6" s="3">
        <v>1</v>
      </c>
      <c r="MB6" s="3">
        <v>1</v>
      </c>
      <c r="MC6" s="3">
        <v>2</v>
      </c>
      <c r="MD6" s="3">
        <v>1</v>
      </c>
      <c r="ME6" s="3">
        <v>2</v>
      </c>
      <c r="MF6" s="3">
        <v>1</v>
      </c>
      <c r="MG6" s="3">
        <v>1</v>
      </c>
      <c r="MH6" s="3">
        <v>1</v>
      </c>
      <c r="MI6" s="3">
        <v>1</v>
      </c>
      <c r="MJ6" s="3">
        <v>1</v>
      </c>
      <c r="MK6" s="3">
        <v>1</v>
      </c>
      <c r="ML6" s="3">
        <v>1</v>
      </c>
      <c r="MM6" s="3">
        <v>1</v>
      </c>
      <c r="MN6" s="3">
        <v>1</v>
      </c>
      <c r="MO6" s="3">
        <v>1</v>
      </c>
      <c r="MP6" s="3">
        <v>1</v>
      </c>
      <c r="MQ6" s="3">
        <v>1</v>
      </c>
      <c r="MR6" s="3">
        <v>1</v>
      </c>
      <c r="MS6" s="3">
        <v>2</v>
      </c>
      <c r="MT6" s="3">
        <v>2</v>
      </c>
      <c r="MU6" s="3">
        <v>1</v>
      </c>
      <c r="MV6" s="3">
        <v>1</v>
      </c>
      <c r="MW6" s="3">
        <v>2</v>
      </c>
      <c r="MX6" s="3">
        <v>1</v>
      </c>
      <c r="MY6" s="3">
        <v>2</v>
      </c>
      <c r="MZ6" s="3">
        <v>2</v>
      </c>
      <c r="NA6" s="3">
        <v>1</v>
      </c>
      <c r="NB6" s="3">
        <v>1</v>
      </c>
      <c r="NC6" s="3">
        <v>2</v>
      </c>
      <c r="ND6" s="3">
        <v>1</v>
      </c>
      <c r="NE6" s="3">
        <v>1</v>
      </c>
      <c r="NF6" s="3">
        <v>1</v>
      </c>
      <c r="NG6" s="3">
        <v>1</v>
      </c>
      <c r="NH6" s="3">
        <v>1</v>
      </c>
      <c r="NI6" s="3">
        <v>2</v>
      </c>
      <c r="NJ6" s="3">
        <v>1</v>
      </c>
      <c r="NK6" s="3">
        <v>2</v>
      </c>
      <c r="NL6" s="3">
        <v>1</v>
      </c>
      <c r="NM6" s="3">
        <v>1</v>
      </c>
      <c r="NN6" s="3">
        <v>2</v>
      </c>
      <c r="NO6" s="3">
        <v>4</v>
      </c>
      <c r="NP6" s="3">
        <v>4</v>
      </c>
      <c r="NQ6" s="3">
        <v>1</v>
      </c>
      <c r="NR6" s="3">
        <v>1</v>
      </c>
      <c r="NS6" s="3">
        <v>1</v>
      </c>
      <c r="NT6" s="3">
        <v>1</v>
      </c>
      <c r="NU6" s="3">
        <v>1</v>
      </c>
      <c r="NV6" s="3">
        <v>1</v>
      </c>
      <c r="NW6" s="3">
        <v>1</v>
      </c>
      <c r="NX6" s="3">
        <v>1</v>
      </c>
      <c r="NY6" s="3">
        <v>1</v>
      </c>
      <c r="NZ6" s="3">
        <v>1</v>
      </c>
      <c r="OA6" s="3">
        <v>1</v>
      </c>
      <c r="OB6" s="3">
        <v>1</v>
      </c>
      <c r="OC6" s="3">
        <v>1</v>
      </c>
      <c r="OD6" s="3">
        <v>1</v>
      </c>
      <c r="OE6" s="3">
        <v>1</v>
      </c>
      <c r="OF6" s="3">
        <v>1</v>
      </c>
      <c r="OG6" s="3">
        <v>1</v>
      </c>
      <c r="OH6" s="3">
        <v>2</v>
      </c>
      <c r="OI6" s="3">
        <v>1</v>
      </c>
      <c r="OJ6" s="3">
        <v>1</v>
      </c>
      <c r="OK6" s="3">
        <v>1</v>
      </c>
      <c r="OL6" s="3">
        <v>2</v>
      </c>
      <c r="OM6" s="3">
        <v>1</v>
      </c>
      <c r="ON6" s="3">
        <v>1</v>
      </c>
      <c r="OO6" s="3">
        <v>1</v>
      </c>
      <c r="OP6" s="3">
        <v>1</v>
      </c>
      <c r="OQ6" s="3">
        <v>1</v>
      </c>
      <c r="OR6" s="3">
        <v>1</v>
      </c>
      <c r="OS6" s="3">
        <v>1</v>
      </c>
      <c r="OT6" s="3">
        <v>1</v>
      </c>
      <c r="OU6" s="3">
        <v>1</v>
      </c>
      <c r="OV6" s="3">
        <v>1</v>
      </c>
      <c r="OW6" s="3">
        <v>1</v>
      </c>
      <c r="OX6" s="3">
        <v>2</v>
      </c>
      <c r="OY6" s="3">
        <v>1</v>
      </c>
      <c r="OZ6" s="3">
        <v>1</v>
      </c>
      <c r="PA6" s="3">
        <v>1</v>
      </c>
      <c r="PB6" s="3">
        <v>1</v>
      </c>
      <c r="PC6" s="3">
        <v>1</v>
      </c>
      <c r="PD6" s="3">
        <v>2</v>
      </c>
      <c r="PE6" s="3">
        <v>1</v>
      </c>
      <c r="PF6" s="3">
        <v>1</v>
      </c>
      <c r="PG6" s="3">
        <v>1</v>
      </c>
      <c r="PH6" s="3">
        <v>1</v>
      </c>
      <c r="PI6" s="3">
        <v>1</v>
      </c>
      <c r="PJ6" s="3">
        <v>1</v>
      </c>
      <c r="PK6" s="3">
        <v>1</v>
      </c>
      <c r="PL6" s="3">
        <v>1</v>
      </c>
      <c r="PM6" s="3">
        <v>1</v>
      </c>
      <c r="PN6" s="3">
        <v>1</v>
      </c>
      <c r="PO6" s="3">
        <v>1</v>
      </c>
      <c r="PP6" s="3">
        <v>1</v>
      </c>
      <c r="PQ6" s="3">
        <v>1</v>
      </c>
      <c r="PR6" s="3">
        <v>1</v>
      </c>
      <c r="PS6" s="3">
        <v>1</v>
      </c>
      <c r="PT6" s="3">
        <v>2</v>
      </c>
      <c r="PU6" s="3">
        <v>1</v>
      </c>
      <c r="PV6" s="3">
        <v>1</v>
      </c>
      <c r="PW6" s="3">
        <v>1</v>
      </c>
      <c r="PX6" s="3">
        <v>1</v>
      </c>
      <c r="PY6" s="3">
        <v>1</v>
      </c>
      <c r="PZ6" s="3">
        <v>1</v>
      </c>
      <c r="QA6" s="3">
        <v>1</v>
      </c>
      <c r="QB6" s="3">
        <v>1</v>
      </c>
      <c r="QC6" s="3">
        <v>2</v>
      </c>
      <c r="QD6" s="3">
        <v>1</v>
      </c>
      <c r="QE6" s="3">
        <v>1</v>
      </c>
      <c r="QF6" s="3">
        <v>1</v>
      </c>
      <c r="QG6" s="3">
        <v>1</v>
      </c>
      <c r="QH6" s="3">
        <v>1</v>
      </c>
      <c r="QI6" s="3">
        <v>1</v>
      </c>
      <c r="QJ6" s="3">
        <v>1</v>
      </c>
      <c r="QK6" s="3">
        <v>2</v>
      </c>
      <c r="QL6" s="3">
        <v>1</v>
      </c>
      <c r="QM6" s="3">
        <v>1</v>
      </c>
      <c r="QN6" s="3">
        <v>1</v>
      </c>
      <c r="QO6" s="3">
        <v>1</v>
      </c>
      <c r="QP6" s="3">
        <v>1</v>
      </c>
      <c r="QQ6" s="3">
        <v>1</v>
      </c>
      <c r="QR6" s="3">
        <v>1</v>
      </c>
      <c r="QS6" s="3">
        <v>1</v>
      </c>
      <c r="QT6" s="3">
        <v>1</v>
      </c>
      <c r="QU6" s="3">
        <v>1</v>
      </c>
      <c r="QV6" s="3">
        <v>1</v>
      </c>
      <c r="QW6" s="3">
        <v>2</v>
      </c>
      <c r="QX6" s="3">
        <v>1</v>
      </c>
      <c r="QY6" s="3">
        <v>2</v>
      </c>
      <c r="QZ6" s="3">
        <v>1</v>
      </c>
      <c r="RA6" s="3">
        <v>1</v>
      </c>
      <c r="RB6" s="3">
        <v>1</v>
      </c>
      <c r="RC6" s="3">
        <v>1</v>
      </c>
      <c r="RD6" s="3">
        <v>1</v>
      </c>
      <c r="RE6" s="3">
        <v>1</v>
      </c>
      <c r="RF6" s="3">
        <v>1</v>
      </c>
      <c r="RG6" s="3">
        <v>1</v>
      </c>
      <c r="RH6" s="3">
        <v>1</v>
      </c>
      <c r="RI6" s="3">
        <v>1</v>
      </c>
      <c r="RJ6" s="3">
        <v>1</v>
      </c>
      <c r="RK6" s="3">
        <v>1</v>
      </c>
      <c r="RL6" s="3">
        <v>1</v>
      </c>
      <c r="RM6" s="3">
        <v>1</v>
      </c>
      <c r="RN6" s="3">
        <v>1</v>
      </c>
      <c r="RO6" s="3">
        <v>1</v>
      </c>
      <c r="RP6" s="3">
        <v>1</v>
      </c>
      <c r="RQ6" s="3">
        <v>1</v>
      </c>
      <c r="RR6" s="3">
        <v>1</v>
      </c>
      <c r="RS6" s="3">
        <v>1</v>
      </c>
      <c r="RT6" s="3">
        <v>1</v>
      </c>
      <c r="RU6" s="3">
        <v>1</v>
      </c>
      <c r="RV6" s="3">
        <v>1</v>
      </c>
      <c r="RW6" s="3">
        <v>1</v>
      </c>
      <c r="RX6" s="3">
        <v>1</v>
      </c>
      <c r="RY6" s="3">
        <v>1</v>
      </c>
      <c r="RZ6" s="3">
        <v>2</v>
      </c>
      <c r="SA6" s="3">
        <v>1</v>
      </c>
      <c r="SB6" s="3">
        <v>1</v>
      </c>
      <c r="SC6" s="3">
        <v>1</v>
      </c>
      <c r="SD6" s="3">
        <v>1</v>
      </c>
      <c r="SE6" s="3">
        <v>1</v>
      </c>
      <c r="SF6" s="3">
        <v>1</v>
      </c>
      <c r="SG6" s="3">
        <v>1</v>
      </c>
      <c r="SH6" s="3">
        <v>1</v>
      </c>
      <c r="SI6" s="3">
        <v>1</v>
      </c>
      <c r="SJ6" s="3">
        <v>1</v>
      </c>
      <c r="SK6" s="3">
        <v>1</v>
      </c>
      <c r="SL6" s="3">
        <v>1</v>
      </c>
      <c r="SM6" s="3">
        <v>1</v>
      </c>
      <c r="SN6" s="3">
        <v>1</v>
      </c>
      <c r="SO6" s="3">
        <v>1</v>
      </c>
      <c r="SP6" s="3">
        <v>1</v>
      </c>
      <c r="SQ6" s="3">
        <v>1</v>
      </c>
      <c r="SR6" s="3">
        <v>1</v>
      </c>
      <c r="SS6" s="3">
        <v>1</v>
      </c>
      <c r="ST6" s="3">
        <v>1</v>
      </c>
      <c r="SU6" s="3">
        <v>1</v>
      </c>
      <c r="SV6" s="3">
        <v>1</v>
      </c>
      <c r="SW6" s="3">
        <v>1</v>
      </c>
      <c r="SX6" s="3">
        <v>1</v>
      </c>
      <c r="SY6" s="3">
        <v>1</v>
      </c>
      <c r="SZ6" s="3">
        <v>768</v>
      </c>
    </row>
    <row r="8" spans="2:520" x14ac:dyDescent="0.3">
      <c r="C8">
        <f>GETPIVOTDATA("Outcome",$B$2,"DiabetesPedigreeFunction",0.078)*GETPIVOTDATA("Outcome",$B$2,"Outcome",0)/GETPIVOTDATA("Outcome",$B$2)</f>
        <v>0.65104166666666663</v>
      </c>
      <c r="D8">
        <f>GETPIVOTDATA("Outcome",$B$2,"DiabetesPedigreeFunction",0.084)*GETPIVOTDATA("Outcome",$B$2,"Outcome",0)/GETPIVOTDATA("Outcome",$B$2)</f>
        <v>0.65104166666666663</v>
      </c>
      <c r="E8">
        <f t="shared" ref="E8" si="0">GETPIVOTDATA("Outcome",$B$2,"DiabetesPedigreeFunction",0.078)*GETPIVOTDATA("Outcome",$B$2,"Outcome",0)/GETPIVOTDATA("Outcome",$B$2)</f>
        <v>0.65104166666666663</v>
      </c>
      <c r="F8">
        <f t="shared" ref="F8" si="1">GETPIVOTDATA("Outcome",$B$2,"DiabetesPedigreeFunction",0.084)*GETPIVOTDATA("Outcome",$B$2,"Outcome",0)/GETPIVOTDATA("Outcome",$B$2)</f>
        <v>0.65104166666666663</v>
      </c>
      <c r="G8">
        <f t="shared" ref="G8" si="2">GETPIVOTDATA("Outcome",$B$2,"DiabetesPedigreeFunction",0.078)*GETPIVOTDATA("Outcome",$B$2,"Outcome",0)/GETPIVOTDATA("Outcome",$B$2)</f>
        <v>0.65104166666666663</v>
      </c>
      <c r="H8">
        <f t="shared" ref="H8" si="3">GETPIVOTDATA("Outcome",$B$2,"DiabetesPedigreeFunction",0.084)*GETPIVOTDATA("Outcome",$B$2,"Outcome",0)/GETPIVOTDATA("Outcome",$B$2)</f>
        <v>0.65104166666666663</v>
      </c>
      <c r="I8">
        <f t="shared" ref="I8" si="4">GETPIVOTDATA("Outcome",$B$2,"DiabetesPedigreeFunction",0.078)*GETPIVOTDATA("Outcome",$B$2,"Outcome",0)/GETPIVOTDATA("Outcome",$B$2)</f>
        <v>0.65104166666666663</v>
      </c>
      <c r="J8">
        <f t="shared" ref="J8" si="5">GETPIVOTDATA("Outcome",$B$2,"DiabetesPedigreeFunction",0.084)*GETPIVOTDATA("Outcome",$B$2,"Outcome",0)/GETPIVOTDATA("Outcome",$B$2)</f>
        <v>0.65104166666666663</v>
      </c>
      <c r="K8">
        <f t="shared" ref="K8" si="6">GETPIVOTDATA("Outcome",$B$2,"DiabetesPedigreeFunction",0.078)*GETPIVOTDATA("Outcome",$B$2,"Outcome",0)/GETPIVOTDATA("Outcome",$B$2)</f>
        <v>0.65104166666666663</v>
      </c>
      <c r="L8">
        <f t="shared" ref="L8" si="7">GETPIVOTDATA("Outcome",$B$2,"DiabetesPedigreeFunction",0.084)*GETPIVOTDATA("Outcome",$B$2,"Outcome",0)/GETPIVOTDATA("Outcome",$B$2)</f>
        <v>0.65104166666666663</v>
      </c>
      <c r="M8">
        <f t="shared" ref="M8" si="8">GETPIVOTDATA("Outcome",$B$2,"DiabetesPedigreeFunction",0.078)*GETPIVOTDATA("Outcome",$B$2,"Outcome",0)/GETPIVOTDATA("Outcome",$B$2)</f>
        <v>0.65104166666666663</v>
      </c>
      <c r="N8">
        <f t="shared" ref="N8" si="9">GETPIVOTDATA("Outcome",$B$2,"DiabetesPedigreeFunction",0.084)*GETPIVOTDATA("Outcome",$B$2,"Outcome",0)/GETPIVOTDATA("Outcome",$B$2)</f>
        <v>0.65104166666666663</v>
      </c>
      <c r="O8">
        <f t="shared" ref="O8" si="10">GETPIVOTDATA("Outcome",$B$2,"DiabetesPedigreeFunction",0.078)*GETPIVOTDATA("Outcome",$B$2,"Outcome",0)/GETPIVOTDATA("Outcome",$B$2)</f>
        <v>0.65104166666666663</v>
      </c>
      <c r="P8">
        <f t="shared" ref="P8" si="11">GETPIVOTDATA("Outcome",$B$2,"DiabetesPedigreeFunction",0.084)*GETPIVOTDATA("Outcome",$B$2,"Outcome",0)/GETPIVOTDATA("Outcome",$B$2)</f>
        <v>0.65104166666666663</v>
      </c>
      <c r="Q8">
        <f t="shared" ref="Q8" si="12">GETPIVOTDATA("Outcome",$B$2,"DiabetesPedigreeFunction",0.078)*GETPIVOTDATA("Outcome",$B$2,"Outcome",0)/GETPIVOTDATA("Outcome",$B$2)</f>
        <v>0.65104166666666663</v>
      </c>
      <c r="R8">
        <f t="shared" ref="R8" si="13">GETPIVOTDATA("Outcome",$B$2,"DiabetesPedigreeFunction",0.084)*GETPIVOTDATA("Outcome",$B$2,"Outcome",0)/GETPIVOTDATA("Outcome",$B$2)</f>
        <v>0.65104166666666663</v>
      </c>
      <c r="S8">
        <f t="shared" ref="S8" si="14">GETPIVOTDATA("Outcome",$B$2,"DiabetesPedigreeFunction",0.078)*GETPIVOTDATA("Outcome",$B$2,"Outcome",0)/GETPIVOTDATA("Outcome",$B$2)</f>
        <v>0.65104166666666663</v>
      </c>
      <c r="T8">
        <f t="shared" ref="T8" si="15">GETPIVOTDATA("Outcome",$B$2,"DiabetesPedigreeFunction",0.084)*GETPIVOTDATA("Outcome",$B$2,"Outcome",0)/GETPIVOTDATA("Outcome",$B$2)</f>
        <v>0.65104166666666663</v>
      </c>
      <c r="U8">
        <f t="shared" ref="U8" si="16">GETPIVOTDATA("Outcome",$B$2,"DiabetesPedigreeFunction",0.078)*GETPIVOTDATA("Outcome",$B$2,"Outcome",0)/GETPIVOTDATA("Outcome",$B$2)</f>
        <v>0.65104166666666663</v>
      </c>
      <c r="V8">
        <f t="shared" ref="V8" si="17">GETPIVOTDATA("Outcome",$B$2,"DiabetesPedigreeFunction",0.084)*GETPIVOTDATA("Outcome",$B$2,"Outcome",0)/GETPIVOTDATA("Outcome",$B$2)</f>
        <v>0.65104166666666663</v>
      </c>
      <c r="W8">
        <f t="shared" ref="W8" si="18">GETPIVOTDATA("Outcome",$B$2,"DiabetesPedigreeFunction",0.078)*GETPIVOTDATA("Outcome",$B$2,"Outcome",0)/GETPIVOTDATA("Outcome",$B$2)</f>
        <v>0.65104166666666663</v>
      </c>
      <c r="X8">
        <f t="shared" ref="X8" si="19">GETPIVOTDATA("Outcome",$B$2,"DiabetesPedigreeFunction",0.084)*GETPIVOTDATA("Outcome",$B$2,"Outcome",0)/GETPIVOTDATA("Outcome",$B$2)</f>
        <v>0.65104166666666663</v>
      </c>
      <c r="Y8">
        <f t="shared" ref="Y8" si="20">GETPIVOTDATA("Outcome",$B$2,"DiabetesPedigreeFunction",0.078)*GETPIVOTDATA("Outcome",$B$2,"Outcome",0)/GETPIVOTDATA("Outcome",$B$2)</f>
        <v>0.65104166666666663</v>
      </c>
      <c r="Z8">
        <f t="shared" ref="Z8" si="21">GETPIVOTDATA("Outcome",$B$2,"DiabetesPedigreeFunction",0.084)*GETPIVOTDATA("Outcome",$B$2,"Outcome",0)/GETPIVOTDATA("Outcome",$B$2)</f>
        <v>0.65104166666666663</v>
      </c>
      <c r="AA8">
        <f t="shared" ref="AA8" si="22">GETPIVOTDATA("Outcome",$B$2,"DiabetesPedigreeFunction",0.078)*GETPIVOTDATA("Outcome",$B$2,"Outcome",0)/GETPIVOTDATA("Outcome",$B$2)</f>
        <v>0.65104166666666663</v>
      </c>
      <c r="AB8">
        <f t="shared" ref="AB8" si="23">GETPIVOTDATA("Outcome",$B$2,"DiabetesPedigreeFunction",0.084)*GETPIVOTDATA("Outcome",$B$2,"Outcome",0)/GETPIVOTDATA("Outcome",$B$2)</f>
        <v>0.65104166666666663</v>
      </c>
      <c r="AC8">
        <f t="shared" ref="AC8" si="24">GETPIVOTDATA("Outcome",$B$2,"DiabetesPedigreeFunction",0.078)*GETPIVOTDATA("Outcome",$B$2,"Outcome",0)/GETPIVOTDATA("Outcome",$B$2)</f>
        <v>0.65104166666666663</v>
      </c>
      <c r="AD8">
        <f t="shared" ref="AD8" si="25">GETPIVOTDATA("Outcome",$B$2,"DiabetesPedigreeFunction",0.084)*GETPIVOTDATA("Outcome",$B$2,"Outcome",0)/GETPIVOTDATA("Outcome",$B$2)</f>
        <v>0.65104166666666663</v>
      </c>
      <c r="AE8">
        <f t="shared" ref="AE8" si="26">GETPIVOTDATA("Outcome",$B$2,"DiabetesPedigreeFunction",0.078)*GETPIVOTDATA("Outcome",$B$2,"Outcome",0)/GETPIVOTDATA("Outcome",$B$2)</f>
        <v>0.65104166666666663</v>
      </c>
      <c r="AF8">
        <f t="shared" ref="AF8" si="27">GETPIVOTDATA("Outcome",$B$2,"DiabetesPedigreeFunction",0.084)*GETPIVOTDATA("Outcome",$B$2,"Outcome",0)/GETPIVOTDATA("Outcome",$B$2)</f>
        <v>0.65104166666666663</v>
      </c>
      <c r="AG8">
        <f t="shared" ref="AG8" si="28">GETPIVOTDATA("Outcome",$B$2,"DiabetesPedigreeFunction",0.078)*GETPIVOTDATA("Outcome",$B$2,"Outcome",0)/GETPIVOTDATA("Outcome",$B$2)</f>
        <v>0.65104166666666663</v>
      </c>
      <c r="AH8">
        <f t="shared" ref="AH8" si="29">GETPIVOTDATA("Outcome",$B$2,"DiabetesPedigreeFunction",0.084)*GETPIVOTDATA("Outcome",$B$2,"Outcome",0)/GETPIVOTDATA("Outcome",$B$2)</f>
        <v>0.65104166666666663</v>
      </c>
      <c r="AI8">
        <f t="shared" ref="AI8" si="30">GETPIVOTDATA("Outcome",$B$2,"DiabetesPedigreeFunction",0.078)*GETPIVOTDATA("Outcome",$B$2,"Outcome",0)/GETPIVOTDATA("Outcome",$B$2)</f>
        <v>0.65104166666666663</v>
      </c>
      <c r="AJ8">
        <f t="shared" ref="AJ8" si="31">GETPIVOTDATA("Outcome",$B$2,"DiabetesPedigreeFunction",0.084)*GETPIVOTDATA("Outcome",$B$2,"Outcome",0)/GETPIVOTDATA("Outcome",$B$2)</f>
        <v>0.65104166666666663</v>
      </c>
      <c r="AK8">
        <f t="shared" ref="AK8" si="32">GETPIVOTDATA("Outcome",$B$2,"DiabetesPedigreeFunction",0.078)*GETPIVOTDATA("Outcome",$B$2,"Outcome",0)/GETPIVOTDATA("Outcome",$B$2)</f>
        <v>0.65104166666666663</v>
      </c>
      <c r="AL8">
        <f t="shared" ref="AL8" si="33">GETPIVOTDATA("Outcome",$B$2,"DiabetesPedigreeFunction",0.084)*GETPIVOTDATA("Outcome",$B$2,"Outcome",0)/GETPIVOTDATA("Outcome",$B$2)</f>
        <v>0.65104166666666663</v>
      </c>
      <c r="AM8">
        <f t="shared" ref="AM8" si="34">GETPIVOTDATA("Outcome",$B$2,"DiabetesPedigreeFunction",0.078)*GETPIVOTDATA("Outcome",$B$2,"Outcome",0)/GETPIVOTDATA("Outcome",$B$2)</f>
        <v>0.65104166666666663</v>
      </c>
      <c r="AN8">
        <f t="shared" ref="AN8" si="35">GETPIVOTDATA("Outcome",$B$2,"DiabetesPedigreeFunction",0.084)*GETPIVOTDATA("Outcome",$B$2,"Outcome",0)/GETPIVOTDATA("Outcome",$B$2)</f>
        <v>0.65104166666666663</v>
      </c>
      <c r="AO8">
        <f t="shared" ref="AO8" si="36">GETPIVOTDATA("Outcome",$B$2,"DiabetesPedigreeFunction",0.078)*GETPIVOTDATA("Outcome",$B$2,"Outcome",0)/GETPIVOTDATA("Outcome",$B$2)</f>
        <v>0.65104166666666663</v>
      </c>
      <c r="AP8">
        <f t="shared" ref="AP8" si="37">GETPIVOTDATA("Outcome",$B$2,"DiabetesPedigreeFunction",0.084)*GETPIVOTDATA("Outcome",$B$2,"Outcome",0)/GETPIVOTDATA("Outcome",$B$2)</f>
        <v>0.65104166666666663</v>
      </c>
      <c r="AQ8">
        <f t="shared" ref="AQ8" si="38">GETPIVOTDATA("Outcome",$B$2,"DiabetesPedigreeFunction",0.078)*GETPIVOTDATA("Outcome",$B$2,"Outcome",0)/GETPIVOTDATA("Outcome",$B$2)</f>
        <v>0.65104166666666663</v>
      </c>
      <c r="AR8">
        <f t="shared" ref="AR8" si="39">GETPIVOTDATA("Outcome",$B$2,"DiabetesPedigreeFunction",0.084)*GETPIVOTDATA("Outcome",$B$2,"Outcome",0)/GETPIVOTDATA("Outcome",$B$2)</f>
        <v>0.65104166666666663</v>
      </c>
      <c r="AS8">
        <f t="shared" ref="AS8" si="40">GETPIVOTDATA("Outcome",$B$2,"DiabetesPedigreeFunction",0.078)*GETPIVOTDATA("Outcome",$B$2,"Outcome",0)/GETPIVOTDATA("Outcome",$B$2)</f>
        <v>0.65104166666666663</v>
      </c>
      <c r="AT8">
        <f t="shared" ref="AT8" si="41">GETPIVOTDATA("Outcome",$B$2,"DiabetesPedigreeFunction",0.084)*GETPIVOTDATA("Outcome",$B$2,"Outcome",0)/GETPIVOTDATA("Outcome",$B$2)</f>
        <v>0.65104166666666663</v>
      </c>
      <c r="AU8">
        <f t="shared" ref="AU8" si="42">GETPIVOTDATA("Outcome",$B$2,"DiabetesPedigreeFunction",0.078)*GETPIVOTDATA("Outcome",$B$2,"Outcome",0)/GETPIVOTDATA("Outcome",$B$2)</f>
        <v>0.65104166666666663</v>
      </c>
      <c r="AV8">
        <f t="shared" ref="AV8" si="43">GETPIVOTDATA("Outcome",$B$2,"DiabetesPedigreeFunction",0.084)*GETPIVOTDATA("Outcome",$B$2,"Outcome",0)/GETPIVOTDATA("Outcome",$B$2)</f>
        <v>0.65104166666666663</v>
      </c>
      <c r="AW8">
        <f t="shared" ref="AW8" si="44">GETPIVOTDATA("Outcome",$B$2,"DiabetesPedigreeFunction",0.078)*GETPIVOTDATA("Outcome",$B$2,"Outcome",0)/GETPIVOTDATA("Outcome",$B$2)</f>
        <v>0.65104166666666663</v>
      </c>
      <c r="AX8">
        <f t="shared" ref="AX8" si="45">GETPIVOTDATA("Outcome",$B$2,"DiabetesPedigreeFunction",0.084)*GETPIVOTDATA("Outcome",$B$2,"Outcome",0)/GETPIVOTDATA("Outcome",$B$2)</f>
        <v>0.65104166666666663</v>
      </c>
      <c r="AY8">
        <f t="shared" ref="AY8" si="46">GETPIVOTDATA("Outcome",$B$2,"DiabetesPedigreeFunction",0.078)*GETPIVOTDATA("Outcome",$B$2,"Outcome",0)/GETPIVOTDATA("Outcome",$B$2)</f>
        <v>0.65104166666666663</v>
      </c>
      <c r="AZ8">
        <f t="shared" ref="AZ8" si="47">GETPIVOTDATA("Outcome",$B$2,"DiabetesPedigreeFunction",0.084)*GETPIVOTDATA("Outcome",$B$2,"Outcome",0)/GETPIVOTDATA("Outcome",$B$2)</f>
        <v>0.65104166666666663</v>
      </c>
      <c r="BA8">
        <f t="shared" ref="BA8" si="48">GETPIVOTDATA("Outcome",$B$2,"DiabetesPedigreeFunction",0.078)*GETPIVOTDATA("Outcome",$B$2,"Outcome",0)/GETPIVOTDATA("Outcome",$B$2)</f>
        <v>0.65104166666666663</v>
      </c>
      <c r="BB8">
        <f t="shared" ref="BB8" si="49">GETPIVOTDATA("Outcome",$B$2,"DiabetesPedigreeFunction",0.084)*GETPIVOTDATA("Outcome",$B$2,"Outcome",0)/GETPIVOTDATA("Outcome",$B$2)</f>
        <v>0.65104166666666663</v>
      </c>
      <c r="BC8">
        <f t="shared" ref="BC8" si="50">GETPIVOTDATA("Outcome",$B$2,"DiabetesPedigreeFunction",0.078)*GETPIVOTDATA("Outcome",$B$2,"Outcome",0)/GETPIVOTDATA("Outcome",$B$2)</f>
        <v>0.65104166666666663</v>
      </c>
      <c r="BD8">
        <f t="shared" ref="BD8" si="51">GETPIVOTDATA("Outcome",$B$2,"DiabetesPedigreeFunction",0.084)*GETPIVOTDATA("Outcome",$B$2,"Outcome",0)/GETPIVOTDATA("Outcome",$B$2)</f>
        <v>0.65104166666666663</v>
      </c>
      <c r="BE8">
        <f t="shared" ref="BE8" si="52">GETPIVOTDATA("Outcome",$B$2,"DiabetesPedigreeFunction",0.078)*GETPIVOTDATA("Outcome",$B$2,"Outcome",0)/GETPIVOTDATA("Outcome",$B$2)</f>
        <v>0.65104166666666663</v>
      </c>
      <c r="BF8">
        <f t="shared" ref="BF8" si="53">GETPIVOTDATA("Outcome",$B$2,"DiabetesPedigreeFunction",0.084)*GETPIVOTDATA("Outcome",$B$2,"Outcome",0)/GETPIVOTDATA("Outcome",$B$2)</f>
        <v>0.65104166666666663</v>
      </c>
      <c r="BG8">
        <f t="shared" ref="BG8" si="54">GETPIVOTDATA("Outcome",$B$2,"DiabetesPedigreeFunction",0.078)*GETPIVOTDATA("Outcome",$B$2,"Outcome",0)/GETPIVOTDATA("Outcome",$B$2)</f>
        <v>0.65104166666666663</v>
      </c>
      <c r="BH8">
        <f t="shared" ref="BH8" si="55">GETPIVOTDATA("Outcome",$B$2,"DiabetesPedigreeFunction",0.084)*GETPIVOTDATA("Outcome",$B$2,"Outcome",0)/GETPIVOTDATA("Outcome",$B$2)</f>
        <v>0.65104166666666663</v>
      </c>
      <c r="BI8">
        <f t="shared" ref="BI8" si="56">GETPIVOTDATA("Outcome",$B$2,"DiabetesPedigreeFunction",0.078)*GETPIVOTDATA("Outcome",$B$2,"Outcome",0)/GETPIVOTDATA("Outcome",$B$2)</f>
        <v>0.65104166666666663</v>
      </c>
      <c r="BJ8">
        <f t="shared" ref="BJ8" si="57">GETPIVOTDATA("Outcome",$B$2,"DiabetesPedigreeFunction",0.084)*GETPIVOTDATA("Outcome",$B$2,"Outcome",0)/GETPIVOTDATA("Outcome",$B$2)</f>
        <v>0.65104166666666663</v>
      </c>
      <c r="BK8">
        <f t="shared" ref="BK8" si="58">GETPIVOTDATA("Outcome",$B$2,"DiabetesPedigreeFunction",0.078)*GETPIVOTDATA("Outcome",$B$2,"Outcome",0)/GETPIVOTDATA("Outcome",$B$2)</f>
        <v>0.65104166666666663</v>
      </c>
      <c r="BL8">
        <f t="shared" ref="BL8" si="59">GETPIVOTDATA("Outcome",$B$2,"DiabetesPedigreeFunction",0.084)*GETPIVOTDATA("Outcome",$B$2,"Outcome",0)/GETPIVOTDATA("Outcome",$B$2)</f>
        <v>0.65104166666666663</v>
      </c>
      <c r="BM8">
        <f t="shared" ref="BM8" si="60">GETPIVOTDATA("Outcome",$B$2,"DiabetesPedigreeFunction",0.078)*GETPIVOTDATA("Outcome",$B$2,"Outcome",0)/GETPIVOTDATA("Outcome",$B$2)</f>
        <v>0.65104166666666663</v>
      </c>
      <c r="BN8">
        <f t="shared" ref="BN8" si="61">GETPIVOTDATA("Outcome",$B$2,"DiabetesPedigreeFunction",0.084)*GETPIVOTDATA("Outcome",$B$2,"Outcome",0)/GETPIVOTDATA("Outcome",$B$2)</f>
        <v>0.65104166666666663</v>
      </c>
      <c r="BO8">
        <f t="shared" ref="BO8" si="62">GETPIVOTDATA("Outcome",$B$2,"DiabetesPedigreeFunction",0.078)*GETPIVOTDATA("Outcome",$B$2,"Outcome",0)/GETPIVOTDATA("Outcome",$B$2)</f>
        <v>0.65104166666666663</v>
      </c>
      <c r="BP8">
        <f t="shared" ref="BP8" si="63">GETPIVOTDATA("Outcome",$B$2,"DiabetesPedigreeFunction",0.084)*GETPIVOTDATA("Outcome",$B$2,"Outcome",0)/GETPIVOTDATA("Outcome",$B$2)</f>
        <v>0.65104166666666663</v>
      </c>
      <c r="BQ8">
        <f t="shared" ref="BQ8" si="64">GETPIVOTDATA("Outcome",$B$2,"DiabetesPedigreeFunction",0.078)*GETPIVOTDATA("Outcome",$B$2,"Outcome",0)/GETPIVOTDATA("Outcome",$B$2)</f>
        <v>0.65104166666666663</v>
      </c>
      <c r="BR8">
        <f t="shared" ref="BR8" si="65">GETPIVOTDATA("Outcome",$B$2,"DiabetesPedigreeFunction",0.084)*GETPIVOTDATA("Outcome",$B$2,"Outcome",0)/GETPIVOTDATA("Outcome",$B$2)</f>
        <v>0.65104166666666663</v>
      </c>
      <c r="BS8">
        <f t="shared" ref="BS8" si="66">GETPIVOTDATA("Outcome",$B$2,"DiabetesPedigreeFunction",0.078)*GETPIVOTDATA("Outcome",$B$2,"Outcome",0)/GETPIVOTDATA("Outcome",$B$2)</f>
        <v>0.65104166666666663</v>
      </c>
      <c r="BT8">
        <f t="shared" ref="BT8" si="67">GETPIVOTDATA("Outcome",$B$2,"DiabetesPedigreeFunction",0.084)*GETPIVOTDATA("Outcome",$B$2,"Outcome",0)/GETPIVOTDATA("Outcome",$B$2)</f>
        <v>0.65104166666666663</v>
      </c>
      <c r="BU8">
        <f t="shared" ref="BU8" si="68">GETPIVOTDATA("Outcome",$B$2,"DiabetesPedigreeFunction",0.078)*GETPIVOTDATA("Outcome",$B$2,"Outcome",0)/GETPIVOTDATA("Outcome",$B$2)</f>
        <v>0.65104166666666663</v>
      </c>
      <c r="BV8">
        <f t="shared" ref="BV8" si="69">GETPIVOTDATA("Outcome",$B$2,"DiabetesPedigreeFunction",0.084)*GETPIVOTDATA("Outcome",$B$2,"Outcome",0)/GETPIVOTDATA("Outcome",$B$2)</f>
        <v>0.65104166666666663</v>
      </c>
      <c r="BW8">
        <f t="shared" ref="BW8" si="70">GETPIVOTDATA("Outcome",$B$2,"DiabetesPedigreeFunction",0.078)*GETPIVOTDATA("Outcome",$B$2,"Outcome",0)/GETPIVOTDATA("Outcome",$B$2)</f>
        <v>0.65104166666666663</v>
      </c>
      <c r="BX8">
        <f t="shared" ref="BX8" si="71">GETPIVOTDATA("Outcome",$B$2,"DiabetesPedigreeFunction",0.084)*GETPIVOTDATA("Outcome",$B$2,"Outcome",0)/GETPIVOTDATA("Outcome",$B$2)</f>
        <v>0.65104166666666663</v>
      </c>
      <c r="BY8">
        <f t="shared" ref="BY8" si="72">GETPIVOTDATA("Outcome",$B$2,"DiabetesPedigreeFunction",0.078)*GETPIVOTDATA("Outcome",$B$2,"Outcome",0)/GETPIVOTDATA("Outcome",$B$2)</f>
        <v>0.65104166666666663</v>
      </c>
      <c r="BZ8">
        <f t="shared" ref="BZ8" si="73">GETPIVOTDATA("Outcome",$B$2,"DiabetesPedigreeFunction",0.084)*GETPIVOTDATA("Outcome",$B$2,"Outcome",0)/GETPIVOTDATA("Outcome",$B$2)</f>
        <v>0.65104166666666663</v>
      </c>
      <c r="CA8">
        <f t="shared" ref="CA8" si="74">GETPIVOTDATA("Outcome",$B$2,"DiabetesPedigreeFunction",0.078)*GETPIVOTDATA("Outcome",$B$2,"Outcome",0)/GETPIVOTDATA("Outcome",$B$2)</f>
        <v>0.65104166666666663</v>
      </c>
      <c r="CB8">
        <f t="shared" ref="CB8" si="75">GETPIVOTDATA("Outcome",$B$2,"DiabetesPedigreeFunction",0.084)*GETPIVOTDATA("Outcome",$B$2,"Outcome",0)/GETPIVOTDATA("Outcome",$B$2)</f>
        <v>0.65104166666666663</v>
      </c>
      <c r="CC8">
        <f t="shared" ref="CC8" si="76">GETPIVOTDATA("Outcome",$B$2,"DiabetesPedigreeFunction",0.078)*GETPIVOTDATA("Outcome",$B$2,"Outcome",0)/GETPIVOTDATA("Outcome",$B$2)</f>
        <v>0.65104166666666663</v>
      </c>
      <c r="CD8">
        <f t="shared" ref="CD8" si="77">GETPIVOTDATA("Outcome",$B$2,"DiabetesPedigreeFunction",0.084)*GETPIVOTDATA("Outcome",$B$2,"Outcome",0)/GETPIVOTDATA("Outcome",$B$2)</f>
        <v>0.65104166666666663</v>
      </c>
      <c r="CE8">
        <f t="shared" ref="CE8" si="78">GETPIVOTDATA("Outcome",$B$2,"DiabetesPedigreeFunction",0.078)*GETPIVOTDATA("Outcome",$B$2,"Outcome",0)/GETPIVOTDATA("Outcome",$B$2)</f>
        <v>0.65104166666666663</v>
      </c>
      <c r="CF8">
        <f t="shared" ref="CF8" si="79">GETPIVOTDATA("Outcome",$B$2,"DiabetesPedigreeFunction",0.084)*GETPIVOTDATA("Outcome",$B$2,"Outcome",0)/GETPIVOTDATA("Outcome",$B$2)</f>
        <v>0.65104166666666663</v>
      </c>
      <c r="CG8">
        <f t="shared" ref="CG8" si="80">GETPIVOTDATA("Outcome",$B$2,"DiabetesPedigreeFunction",0.078)*GETPIVOTDATA("Outcome",$B$2,"Outcome",0)/GETPIVOTDATA("Outcome",$B$2)</f>
        <v>0.65104166666666663</v>
      </c>
      <c r="CH8">
        <f t="shared" ref="CH8" si="81">GETPIVOTDATA("Outcome",$B$2,"DiabetesPedigreeFunction",0.084)*GETPIVOTDATA("Outcome",$B$2,"Outcome",0)/GETPIVOTDATA("Outcome",$B$2)</f>
        <v>0.65104166666666663</v>
      </c>
      <c r="CI8">
        <f t="shared" ref="CI8" si="82">GETPIVOTDATA("Outcome",$B$2,"DiabetesPedigreeFunction",0.078)*GETPIVOTDATA("Outcome",$B$2,"Outcome",0)/GETPIVOTDATA("Outcome",$B$2)</f>
        <v>0.65104166666666663</v>
      </c>
      <c r="CJ8">
        <f t="shared" ref="CJ8" si="83">GETPIVOTDATA("Outcome",$B$2,"DiabetesPedigreeFunction",0.084)*GETPIVOTDATA("Outcome",$B$2,"Outcome",0)/GETPIVOTDATA("Outcome",$B$2)</f>
        <v>0.65104166666666663</v>
      </c>
      <c r="CK8">
        <f t="shared" ref="CK8" si="84">GETPIVOTDATA("Outcome",$B$2,"DiabetesPedigreeFunction",0.078)*GETPIVOTDATA("Outcome",$B$2,"Outcome",0)/GETPIVOTDATA("Outcome",$B$2)</f>
        <v>0.65104166666666663</v>
      </c>
      <c r="CL8">
        <f t="shared" ref="CL8" si="85">GETPIVOTDATA("Outcome",$B$2,"DiabetesPedigreeFunction",0.084)*GETPIVOTDATA("Outcome",$B$2,"Outcome",0)/GETPIVOTDATA("Outcome",$B$2)</f>
        <v>0.65104166666666663</v>
      </c>
      <c r="CM8">
        <f t="shared" ref="CM8" si="86">GETPIVOTDATA("Outcome",$B$2,"DiabetesPedigreeFunction",0.078)*GETPIVOTDATA("Outcome",$B$2,"Outcome",0)/GETPIVOTDATA("Outcome",$B$2)</f>
        <v>0.65104166666666663</v>
      </c>
      <c r="CN8">
        <f t="shared" ref="CN8" si="87">GETPIVOTDATA("Outcome",$B$2,"DiabetesPedigreeFunction",0.084)*GETPIVOTDATA("Outcome",$B$2,"Outcome",0)/GETPIVOTDATA("Outcome",$B$2)</f>
        <v>0.65104166666666663</v>
      </c>
      <c r="CO8">
        <f t="shared" ref="CO8" si="88">GETPIVOTDATA("Outcome",$B$2,"DiabetesPedigreeFunction",0.078)*GETPIVOTDATA("Outcome",$B$2,"Outcome",0)/GETPIVOTDATA("Outcome",$B$2)</f>
        <v>0.65104166666666663</v>
      </c>
      <c r="CP8">
        <f t="shared" ref="CP8" si="89">GETPIVOTDATA("Outcome",$B$2,"DiabetesPedigreeFunction",0.084)*GETPIVOTDATA("Outcome",$B$2,"Outcome",0)/GETPIVOTDATA("Outcome",$B$2)</f>
        <v>0.65104166666666663</v>
      </c>
      <c r="CQ8">
        <f t="shared" ref="CQ8" si="90">GETPIVOTDATA("Outcome",$B$2,"DiabetesPedigreeFunction",0.078)*GETPIVOTDATA("Outcome",$B$2,"Outcome",0)/GETPIVOTDATA("Outcome",$B$2)</f>
        <v>0.65104166666666663</v>
      </c>
      <c r="CR8">
        <f t="shared" ref="CR8" si="91">GETPIVOTDATA("Outcome",$B$2,"DiabetesPedigreeFunction",0.084)*GETPIVOTDATA("Outcome",$B$2,"Outcome",0)/GETPIVOTDATA("Outcome",$B$2)</f>
        <v>0.65104166666666663</v>
      </c>
      <c r="CS8">
        <f t="shared" ref="CS8" si="92">GETPIVOTDATA("Outcome",$B$2,"DiabetesPedigreeFunction",0.078)*GETPIVOTDATA("Outcome",$B$2,"Outcome",0)/GETPIVOTDATA("Outcome",$B$2)</f>
        <v>0.65104166666666663</v>
      </c>
      <c r="CT8">
        <f t="shared" ref="CT8" si="93">GETPIVOTDATA("Outcome",$B$2,"DiabetesPedigreeFunction",0.084)*GETPIVOTDATA("Outcome",$B$2,"Outcome",0)/GETPIVOTDATA("Outcome",$B$2)</f>
        <v>0.65104166666666663</v>
      </c>
      <c r="CU8">
        <f t="shared" ref="CU8" si="94">GETPIVOTDATA("Outcome",$B$2,"DiabetesPedigreeFunction",0.078)*GETPIVOTDATA("Outcome",$B$2,"Outcome",0)/GETPIVOTDATA("Outcome",$B$2)</f>
        <v>0.65104166666666663</v>
      </c>
      <c r="CV8">
        <f t="shared" ref="CV8" si="95">GETPIVOTDATA("Outcome",$B$2,"DiabetesPedigreeFunction",0.084)*GETPIVOTDATA("Outcome",$B$2,"Outcome",0)/GETPIVOTDATA("Outcome",$B$2)</f>
        <v>0.65104166666666663</v>
      </c>
      <c r="CW8">
        <f t="shared" ref="CW8" si="96">GETPIVOTDATA("Outcome",$B$2,"DiabetesPedigreeFunction",0.078)*GETPIVOTDATA("Outcome",$B$2,"Outcome",0)/GETPIVOTDATA("Outcome",$B$2)</f>
        <v>0.65104166666666663</v>
      </c>
      <c r="CX8">
        <f t="shared" ref="CX8" si="97">GETPIVOTDATA("Outcome",$B$2,"DiabetesPedigreeFunction",0.084)*GETPIVOTDATA("Outcome",$B$2,"Outcome",0)/GETPIVOTDATA("Outcome",$B$2)</f>
        <v>0.65104166666666663</v>
      </c>
      <c r="CY8">
        <f t="shared" ref="CY8" si="98">GETPIVOTDATA("Outcome",$B$2,"DiabetesPedigreeFunction",0.078)*GETPIVOTDATA("Outcome",$B$2,"Outcome",0)/GETPIVOTDATA("Outcome",$B$2)</f>
        <v>0.65104166666666663</v>
      </c>
      <c r="CZ8">
        <f t="shared" ref="CZ8" si="99">GETPIVOTDATA("Outcome",$B$2,"DiabetesPedigreeFunction",0.084)*GETPIVOTDATA("Outcome",$B$2,"Outcome",0)/GETPIVOTDATA("Outcome",$B$2)</f>
        <v>0.65104166666666663</v>
      </c>
      <c r="DA8">
        <f t="shared" ref="DA8" si="100">GETPIVOTDATA("Outcome",$B$2,"DiabetesPedigreeFunction",0.078)*GETPIVOTDATA("Outcome",$B$2,"Outcome",0)/GETPIVOTDATA("Outcome",$B$2)</f>
        <v>0.65104166666666663</v>
      </c>
      <c r="DB8">
        <f t="shared" ref="DB8" si="101">GETPIVOTDATA("Outcome",$B$2,"DiabetesPedigreeFunction",0.084)*GETPIVOTDATA("Outcome",$B$2,"Outcome",0)/GETPIVOTDATA("Outcome",$B$2)</f>
        <v>0.65104166666666663</v>
      </c>
      <c r="DC8">
        <f t="shared" ref="DC8" si="102">GETPIVOTDATA("Outcome",$B$2,"DiabetesPedigreeFunction",0.078)*GETPIVOTDATA("Outcome",$B$2,"Outcome",0)/GETPIVOTDATA("Outcome",$B$2)</f>
        <v>0.65104166666666663</v>
      </c>
      <c r="DD8">
        <f t="shared" ref="DD8" si="103">GETPIVOTDATA("Outcome",$B$2,"DiabetesPedigreeFunction",0.084)*GETPIVOTDATA("Outcome",$B$2,"Outcome",0)/GETPIVOTDATA("Outcome",$B$2)</f>
        <v>0.65104166666666663</v>
      </c>
      <c r="DE8">
        <f t="shared" ref="DE8" si="104">GETPIVOTDATA("Outcome",$B$2,"DiabetesPedigreeFunction",0.078)*GETPIVOTDATA("Outcome",$B$2,"Outcome",0)/GETPIVOTDATA("Outcome",$B$2)</f>
        <v>0.65104166666666663</v>
      </c>
      <c r="DF8">
        <f t="shared" ref="DF8" si="105">GETPIVOTDATA("Outcome",$B$2,"DiabetesPedigreeFunction",0.084)*GETPIVOTDATA("Outcome",$B$2,"Outcome",0)/GETPIVOTDATA("Outcome",$B$2)</f>
        <v>0.65104166666666663</v>
      </c>
      <c r="DG8">
        <f t="shared" ref="DG8" si="106">GETPIVOTDATA("Outcome",$B$2,"DiabetesPedigreeFunction",0.078)*GETPIVOTDATA("Outcome",$B$2,"Outcome",0)/GETPIVOTDATA("Outcome",$B$2)</f>
        <v>0.65104166666666663</v>
      </c>
      <c r="DH8">
        <f t="shared" ref="DH8" si="107">GETPIVOTDATA("Outcome",$B$2,"DiabetesPedigreeFunction",0.084)*GETPIVOTDATA("Outcome",$B$2,"Outcome",0)/GETPIVOTDATA("Outcome",$B$2)</f>
        <v>0.65104166666666663</v>
      </c>
      <c r="DI8">
        <f t="shared" ref="DI8" si="108">GETPIVOTDATA("Outcome",$B$2,"DiabetesPedigreeFunction",0.078)*GETPIVOTDATA("Outcome",$B$2,"Outcome",0)/GETPIVOTDATA("Outcome",$B$2)</f>
        <v>0.65104166666666663</v>
      </c>
      <c r="DJ8">
        <f t="shared" ref="DJ8" si="109">GETPIVOTDATA("Outcome",$B$2,"DiabetesPedigreeFunction",0.084)*GETPIVOTDATA("Outcome",$B$2,"Outcome",0)/GETPIVOTDATA("Outcome",$B$2)</f>
        <v>0.65104166666666663</v>
      </c>
      <c r="DK8">
        <f t="shared" ref="DK8" si="110">GETPIVOTDATA("Outcome",$B$2,"DiabetesPedigreeFunction",0.078)*GETPIVOTDATA("Outcome",$B$2,"Outcome",0)/GETPIVOTDATA("Outcome",$B$2)</f>
        <v>0.65104166666666663</v>
      </c>
      <c r="DL8">
        <f t="shared" ref="DL8" si="111">GETPIVOTDATA("Outcome",$B$2,"DiabetesPedigreeFunction",0.084)*GETPIVOTDATA("Outcome",$B$2,"Outcome",0)/GETPIVOTDATA("Outcome",$B$2)</f>
        <v>0.65104166666666663</v>
      </c>
      <c r="DM8">
        <f t="shared" ref="DM8" si="112">GETPIVOTDATA("Outcome",$B$2,"DiabetesPedigreeFunction",0.078)*GETPIVOTDATA("Outcome",$B$2,"Outcome",0)/GETPIVOTDATA("Outcome",$B$2)</f>
        <v>0.65104166666666663</v>
      </c>
      <c r="DN8">
        <f t="shared" ref="DN8" si="113">GETPIVOTDATA("Outcome",$B$2,"DiabetesPedigreeFunction",0.084)*GETPIVOTDATA("Outcome",$B$2,"Outcome",0)/GETPIVOTDATA("Outcome",$B$2)</f>
        <v>0.65104166666666663</v>
      </c>
      <c r="DO8">
        <f t="shared" ref="DO8" si="114">GETPIVOTDATA("Outcome",$B$2,"DiabetesPedigreeFunction",0.078)*GETPIVOTDATA("Outcome",$B$2,"Outcome",0)/GETPIVOTDATA("Outcome",$B$2)</f>
        <v>0.65104166666666663</v>
      </c>
      <c r="DP8">
        <f t="shared" ref="DP8" si="115">GETPIVOTDATA("Outcome",$B$2,"DiabetesPedigreeFunction",0.084)*GETPIVOTDATA("Outcome",$B$2,"Outcome",0)/GETPIVOTDATA("Outcome",$B$2)</f>
        <v>0.65104166666666663</v>
      </c>
      <c r="DQ8">
        <f t="shared" ref="DQ8" si="116">GETPIVOTDATA("Outcome",$B$2,"DiabetesPedigreeFunction",0.078)*GETPIVOTDATA("Outcome",$B$2,"Outcome",0)/GETPIVOTDATA("Outcome",$B$2)</f>
        <v>0.65104166666666663</v>
      </c>
      <c r="DR8">
        <f t="shared" ref="DR8" si="117">GETPIVOTDATA("Outcome",$B$2,"DiabetesPedigreeFunction",0.084)*GETPIVOTDATA("Outcome",$B$2,"Outcome",0)/GETPIVOTDATA("Outcome",$B$2)</f>
        <v>0.65104166666666663</v>
      </c>
      <c r="DS8">
        <f t="shared" ref="DS8" si="118">GETPIVOTDATA("Outcome",$B$2,"DiabetesPedigreeFunction",0.078)*GETPIVOTDATA("Outcome",$B$2,"Outcome",0)/GETPIVOTDATA("Outcome",$B$2)</f>
        <v>0.65104166666666663</v>
      </c>
      <c r="DT8">
        <f t="shared" ref="DT8" si="119">GETPIVOTDATA("Outcome",$B$2,"DiabetesPedigreeFunction",0.084)*GETPIVOTDATA("Outcome",$B$2,"Outcome",0)/GETPIVOTDATA("Outcome",$B$2)</f>
        <v>0.65104166666666663</v>
      </c>
      <c r="DU8">
        <f t="shared" ref="DU8" si="120">GETPIVOTDATA("Outcome",$B$2,"DiabetesPedigreeFunction",0.078)*GETPIVOTDATA("Outcome",$B$2,"Outcome",0)/GETPIVOTDATA("Outcome",$B$2)</f>
        <v>0.65104166666666663</v>
      </c>
      <c r="DV8">
        <f t="shared" ref="DV8" si="121">GETPIVOTDATA("Outcome",$B$2,"DiabetesPedigreeFunction",0.084)*GETPIVOTDATA("Outcome",$B$2,"Outcome",0)/GETPIVOTDATA("Outcome",$B$2)</f>
        <v>0.65104166666666663</v>
      </c>
      <c r="DW8">
        <f t="shared" ref="DW8" si="122">GETPIVOTDATA("Outcome",$B$2,"DiabetesPedigreeFunction",0.078)*GETPIVOTDATA("Outcome",$B$2,"Outcome",0)/GETPIVOTDATA("Outcome",$B$2)</f>
        <v>0.65104166666666663</v>
      </c>
      <c r="DX8">
        <f t="shared" ref="DX8" si="123">GETPIVOTDATA("Outcome",$B$2,"DiabetesPedigreeFunction",0.084)*GETPIVOTDATA("Outcome",$B$2,"Outcome",0)/GETPIVOTDATA("Outcome",$B$2)</f>
        <v>0.65104166666666663</v>
      </c>
      <c r="DY8">
        <f t="shared" ref="DY8" si="124">GETPIVOTDATA("Outcome",$B$2,"DiabetesPedigreeFunction",0.078)*GETPIVOTDATA("Outcome",$B$2,"Outcome",0)/GETPIVOTDATA("Outcome",$B$2)</f>
        <v>0.65104166666666663</v>
      </c>
      <c r="DZ8">
        <f t="shared" ref="DZ8" si="125">GETPIVOTDATA("Outcome",$B$2,"DiabetesPedigreeFunction",0.084)*GETPIVOTDATA("Outcome",$B$2,"Outcome",0)/GETPIVOTDATA("Outcome",$B$2)</f>
        <v>0.65104166666666663</v>
      </c>
      <c r="EA8">
        <f t="shared" ref="EA8" si="126">GETPIVOTDATA("Outcome",$B$2,"DiabetesPedigreeFunction",0.078)*GETPIVOTDATA("Outcome",$B$2,"Outcome",0)/GETPIVOTDATA("Outcome",$B$2)</f>
        <v>0.65104166666666663</v>
      </c>
      <c r="EB8">
        <f t="shared" ref="EB8" si="127">GETPIVOTDATA("Outcome",$B$2,"DiabetesPedigreeFunction",0.084)*GETPIVOTDATA("Outcome",$B$2,"Outcome",0)/GETPIVOTDATA("Outcome",$B$2)</f>
        <v>0.65104166666666663</v>
      </c>
      <c r="EC8">
        <f t="shared" ref="EC8" si="128">GETPIVOTDATA("Outcome",$B$2,"DiabetesPedigreeFunction",0.078)*GETPIVOTDATA("Outcome",$B$2,"Outcome",0)/GETPIVOTDATA("Outcome",$B$2)</f>
        <v>0.65104166666666663</v>
      </c>
      <c r="ED8">
        <f t="shared" ref="ED8" si="129">GETPIVOTDATA("Outcome",$B$2,"DiabetesPedigreeFunction",0.084)*GETPIVOTDATA("Outcome",$B$2,"Outcome",0)/GETPIVOTDATA("Outcome",$B$2)</f>
        <v>0.65104166666666663</v>
      </c>
      <c r="EE8">
        <f t="shared" ref="EE8" si="130">GETPIVOTDATA("Outcome",$B$2,"DiabetesPedigreeFunction",0.078)*GETPIVOTDATA("Outcome",$B$2,"Outcome",0)/GETPIVOTDATA("Outcome",$B$2)</f>
        <v>0.65104166666666663</v>
      </c>
      <c r="EF8">
        <f t="shared" ref="EF8" si="131">GETPIVOTDATA("Outcome",$B$2,"DiabetesPedigreeFunction",0.084)*GETPIVOTDATA("Outcome",$B$2,"Outcome",0)/GETPIVOTDATA("Outcome",$B$2)</f>
        <v>0.65104166666666663</v>
      </c>
      <c r="EG8">
        <f t="shared" ref="EG8" si="132">GETPIVOTDATA("Outcome",$B$2,"DiabetesPedigreeFunction",0.078)*GETPIVOTDATA("Outcome",$B$2,"Outcome",0)/GETPIVOTDATA("Outcome",$B$2)</f>
        <v>0.65104166666666663</v>
      </c>
      <c r="EH8">
        <f t="shared" ref="EH8" si="133">GETPIVOTDATA("Outcome",$B$2,"DiabetesPedigreeFunction",0.084)*GETPIVOTDATA("Outcome",$B$2,"Outcome",0)/GETPIVOTDATA("Outcome",$B$2)</f>
        <v>0.65104166666666663</v>
      </c>
      <c r="EI8">
        <f t="shared" ref="EI8" si="134">GETPIVOTDATA("Outcome",$B$2,"DiabetesPedigreeFunction",0.078)*GETPIVOTDATA("Outcome",$B$2,"Outcome",0)/GETPIVOTDATA("Outcome",$B$2)</f>
        <v>0.65104166666666663</v>
      </c>
      <c r="EJ8">
        <f t="shared" ref="EJ8" si="135">GETPIVOTDATA("Outcome",$B$2,"DiabetesPedigreeFunction",0.084)*GETPIVOTDATA("Outcome",$B$2,"Outcome",0)/GETPIVOTDATA("Outcome",$B$2)</f>
        <v>0.65104166666666663</v>
      </c>
      <c r="EK8">
        <f t="shared" ref="EK8" si="136">GETPIVOTDATA("Outcome",$B$2,"DiabetesPedigreeFunction",0.078)*GETPIVOTDATA("Outcome",$B$2,"Outcome",0)/GETPIVOTDATA("Outcome",$B$2)</f>
        <v>0.65104166666666663</v>
      </c>
      <c r="EL8">
        <f t="shared" ref="EL8" si="137">GETPIVOTDATA("Outcome",$B$2,"DiabetesPedigreeFunction",0.084)*GETPIVOTDATA("Outcome",$B$2,"Outcome",0)/GETPIVOTDATA("Outcome",$B$2)</f>
        <v>0.65104166666666663</v>
      </c>
      <c r="EM8">
        <f t="shared" ref="EM8" si="138">GETPIVOTDATA("Outcome",$B$2,"DiabetesPedigreeFunction",0.078)*GETPIVOTDATA("Outcome",$B$2,"Outcome",0)/GETPIVOTDATA("Outcome",$B$2)</f>
        <v>0.65104166666666663</v>
      </c>
      <c r="EN8">
        <f t="shared" ref="EN8" si="139">GETPIVOTDATA("Outcome",$B$2,"DiabetesPedigreeFunction",0.084)*GETPIVOTDATA("Outcome",$B$2,"Outcome",0)/GETPIVOTDATA("Outcome",$B$2)</f>
        <v>0.65104166666666663</v>
      </c>
      <c r="EO8">
        <f t="shared" ref="EO8" si="140">GETPIVOTDATA("Outcome",$B$2,"DiabetesPedigreeFunction",0.078)*GETPIVOTDATA("Outcome",$B$2,"Outcome",0)/GETPIVOTDATA("Outcome",$B$2)</f>
        <v>0.65104166666666663</v>
      </c>
      <c r="EP8">
        <f t="shared" ref="EP8" si="141">GETPIVOTDATA("Outcome",$B$2,"DiabetesPedigreeFunction",0.084)*GETPIVOTDATA("Outcome",$B$2,"Outcome",0)/GETPIVOTDATA("Outcome",$B$2)</f>
        <v>0.65104166666666663</v>
      </c>
      <c r="EQ8">
        <f t="shared" ref="EQ8" si="142">GETPIVOTDATA("Outcome",$B$2,"DiabetesPedigreeFunction",0.078)*GETPIVOTDATA("Outcome",$B$2,"Outcome",0)/GETPIVOTDATA("Outcome",$B$2)</f>
        <v>0.65104166666666663</v>
      </c>
      <c r="ER8">
        <f t="shared" ref="ER8" si="143">GETPIVOTDATA("Outcome",$B$2,"DiabetesPedigreeFunction",0.084)*GETPIVOTDATA("Outcome",$B$2,"Outcome",0)/GETPIVOTDATA("Outcome",$B$2)</f>
        <v>0.65104166666666663</v>
      </c>
      <c r="ES8">
        <f t="shared" ref="ES8" si="144">GETPIVOTDATA("Outcome",$B$2,"DiabetesPedigreeFunction",0.078)*GETPIVOTDATA("Outcome",$B$2,"Outcome",0)/GETPIVOTDATA("Outcome",$B$2)</f>
        <v>0.65104166666666663</v>
      </c>
      <c r="ET8">
        <f t="shared" ref="ET8" si="145">GETPIVOTDATA("Outcome",$B$2,"DiabetesPedigreeFunction",0.084)*GETPIVOTDATA("Outcome",$B$2,"Outcome",0)/GETPIVOTDATA("Outcome",$B$2)</f>
        <v>0.65104166666666663</v>
      </c>
      <c r="EU8">
        <f t="shared" ref="EU8" si="146">GETPIVOTDATA("Outcome",$B$2,"DiabetesPedigreeFunction",0.078)*GETPIVOTDATA("Outcome",$B$2,"Outcome",0)/GETPIVOTDATA("Outcome",$B$2)</f>
        <v>0.65104166666666663</v>
      </c>
      <c r="EV8">
        <f t="shared" ref="EV8" si="147">GETPIVOTDATA("Outcome",$B$2,"DiabetesPedigreeFunction",0.084)*GETPIVOTDATA("Outcome",$B$2,"Outcome",0)/GETPIVOTDATA("Outcome",$B$2)</f>
        <v>0.65104166666666663</v>
      </c>
      <c r="EW8">
        <f t="shared" ref="EW8" si="148">GETPIVOTDATA("Outcome",$B$2,"DiabetesPedigreeFunction",0.078)*GETPIVOTDATA("Outcome",$B$2,"Outcome",0)/GETPIVOTDATA("Outcome",$B$2)</f>
        <v>0.65104166666666663</v>
      </c>
      <c r="EX8">
        <f t="shared" ref="EX8" si="149">GETPIVOTDATA("Outcome",$B$2,"DiabetesPedigreeFunction",0.084)*GETPIVOTDATA("Outcome",$B$2,"Outcome",0)/GETPIVOTDATA("Outcome",$B$2)</f>
        <v>0.65104166666666663</v>
      </c>
      <c r="EY8">
        <f t="shared" ref="EY8" si="150">GETPIVOTDATA("Outcome",$B$2,"DiabetesPedigreeFunction",0.078)*GETPIVOTDATA("Outcome",$B$2,"Outcome",0)/GETPIVOTDATA("Outcome",$B$2)</f>
        <v>0.65104166666666663</v>
      </c>
      <c r="EZ8">
        <f t="shared" ref="EZ8" si="151">GETPIVOTDATA("Outcome",$B$2,"DiabetesPedigreeFunction",0.084)*GETPIVOTDATA("Outcome",$B$2,"Outcome",0)/GETPIVOTDATA("Outcome",$B$2)</f>
        <v>0.65104166666666663</v>
      </c>
      <c r="FA8">
        <f t="shared" ref="FA8" si="152">GETPIVOTDATA("Outcome",$B$2,"DiabetesPedigreeFunction",0.078)*GETPIVOTDATA("Outcome",$B$2,"Outcome",0)/GETPIVOTDATA("Outcome",$B$2)</f>
        <v>0.65104166666666663</v>
      </c>
      <c r="FB8">
        <f t="shared" ref="FB8" si="153">GETPIVOTDATA("Outcome",$B$2,"DiabetesPedigreeFunction",0.084)*GETPIVOTDATA("Outcome",$B$2,"Outcome",0)/GETPIVOTDATA("Outcome",$B$2)</f>
        <v>0.65104166666666663</v>
      </c>
      <c r="FC8">
        <f t="shared" ref="FC8" si="154">GETPIVOTDATA("Outcome",$B$2,"DiabetesPedigreeFunction",0.078)*GETPIVOTDATA("Outcome",$B$2,"Outcome",0)/GETPIVOTDATA("Outcome",$B$2)</f>
        <v>0.65104166666666663</v>
      </c>
      <c r="FD8">
        <f t="shared" ref="FD8" si="155">GETPIVOTDATA("Outcome",$B$2,"DiabetesPedigreeFunction",0.084)*GETPIVOTDATA("Outcome",$B$2,"Outcome",0)/GETPIVOTDATA("Outcome",$B$2)</f>
        <v>0.65104166666666663</v>
      </c>
      <c r="FE8">
        <f t="shared" ref="FE8" si="156">GETPIVOTDATA("Outcome",$B$2,"DiabetesPedigreeFunction",0.078)*GETPIVOTDATA("Outcome",$B$2,"Outcome",0)/GETPIVOTDATA("Outcome",$B$2)</f>
        <v>0.65104166666666663</v>
      </c>
      <c r="FF8">
        <f t="shared" ref="FF8" si="157">GETPIVOTDATA("Outcome",$B$2,"DiabetesPedigreeFunction",0.084)*GETPIVOTDATA("Outcome",$B$2,"Outcome",0)/GETPIVOTDATA("Outcome",$B$2)</f>
        <v>0.65104166666666663</v>
      </c>
      <c r="FG8">
        <f t="shared" ref="FG8" si="158">GETPIVOTDATA("Outcome",$B$2,"DiabetesPedigreeFunction",0.078)*GETPIVOTDATA("Outcome",$B$2,"Outcome",0)/GETPIVOTDATA("Outcome",$B$2)</f>
        <v>0.65104166666666663</v>
      </c>
      <c r="FH8">
        <f t="shared" ref="FH8" si="159">GETPIVOTDATA("Outcome",$B$2,"DiabetesPedigreeFunction",0.084)*GETPIVOTDATA("Outcome",$B$2,"Outcome",0)/GETPIVOTDATA("Outcome",$B$2)</f>
        <v>0.65104166666666663</v>
      </c>
      <c r="FI8">
        <f t="shared" ref="FI8" si="160">GETPIVOTDATA("Outcome",$B$2,"DiabetesPedigreeFunction",0.078)*GETPIVOTDATA("Outcome",$B$2,"Outcome",0)/GETPIVOTDATA("Outcome",$B$2)</f>
        <v>0.65104166666666663</v>
      </c>
      <c r="FJ8">
        <f t="shared" ref="FJ8" si="161">GETPIVOTDATA("Outcome",$B$2,"DiabetesPedigreeFunction",0.084)*GETPIVOTDATA("Outcome",$B$2,"Outcome",0)/GETPIVOTDATA("Outcome",$B$2)</f>
        <v>0.65104166666666663</v>
      </c>
      <c r="FK8">
        <f t="shared" ref="FK8" si="162">GETPIVOTDATA("Outcome",$B$2,"DiabetesPedigreeFunction",0.078)*GETPIVOTDATA("Outcome",$B$2,"Outcome",0)/GETPIVOTDATA("Outcome",$B$2)</f>
        <v>0.65104166666666663</v>
      </c>
      <c r="FL8">
        <f t="shared" ref="FL8" si="163">GETPIVOTDATA("Outcome",$B$2,"DiabetesPedigreeFunction",0.084)*GETPIVOTDATA("Outcome",$B$2,"Outcome",0)/GETPIVOTDATA("Outcome",$B$2)</f>
        <v>0.65104166666666663</v>
      </c>
      <c r="FM8">
        <f t="shared" ref="FM8" si="164">GETPIVOTDATA("Outcome",$B$2,"DiabetesPedigreeFunction",0.078)*GETPIVOTDATA("Outcome",$B$2,"Outcome",0)/GETPIVOTDATA("Outcome",$B$2)</f>
        <v>0.65104166666666663</v>
      </c>
      <c r="FN8">
        <f t="shared" ref="FN8" si="165">GETPIVOTDATA("Outcome",$B$2,"DiabetesPedigreeFunction",0.084)*GETPIVOTDATA("Outcome",$B$2,"Outcome",0)/GETPIVOTDATA("Outcome",$B$2)</f>
        <v>0.65104166666666663</v>
      </c>
      <c r="FO8">
        <f t="shared" ref="FO8" si="166">GETPIVOTDATA("Outcome",$B$2,"DiabetesPedigreeFunction",0.078)*GETPIVOTDATA("Outcome",$B$2,"Outcome",0)/GETPIVOTDATA("Outcome",$B$2)</f>
        <v>0.65104166666666663</v>
      </c>
      <c r="FP8">
        <f t="shared" ref="FP8" si="167">GETPIVOTDATA("Outcome",$B$2,"DiabetesPedigreeFunction",0.084)*GETPIVOTDATA("Outcome",$B$2,"Outcome",0)/GETPIVOTDATA("Outcome",$B$2)</f>
        <v>0.65104166666666663</v>
      </c>
      <c r="FQ8">
        <f t="shared" ref="FQ8" si="168">GETPIVOTDATA("Outcome",$B$2,"DiabetesPedigreeFunction",0.078)*GETPIVOTDATA("Outcome",$B$2,"Outcome",0)/GETPIVOTDATA("Outcome",$B$2)</f>
        <v>0.65104166666666663</v>
      </c>
      <c r="FR8">
        <f t="shared" ref="FR8" si="169">GETPIVOTDATA("Outcome",$B$2,"DiabetesPedigreeFunction",0.084)*GETPIVOTDATA("Outcome",$B$2,"Outcome",0)/GETPIVOTDATA("Outcome",$B$2)</f>
        <v>0.65104166666666663</v>
      </c>
      <c r="FS8">
        <f t="shared" ref="FS8" si="170">GETPIVOTDATA("Outcome",$B$2,"DiabetesPedigreeFunction",0.078)*GETPIVOTDATA("Outcome",$B$2,"Outcome",0)/GETPIVOTDATA("Outcome",$B$2)</f>
        <v>0.65104166666666663</v>
      </c>
      <c r="FT8">
        <f t="shared" ref="FT8" si="171">GETPIVOTDATA("Outcome",$B$2,"DiabetesPedigreeFunction",0.084)*GETPIVOTDATA("Outcome",$B$2,"Outcome",0)/GETPIVOTDATA("Outcome",$B$2)</f>
        <v>0.65104166666666663</v>
      </c>
      <c r="FU8">
        <f t="shared" ref="FU8" si="172">GETPIVOTDATA("Outcome",$B$2,"DiabetesPedigreeFunction",0.078)*GETPIVOTDATA("Outcome",$B$2,"Outcome",0)/GETPIVOTDATA("Outcome",$B$2)</f>
        <v>0.65104166666666663</v>
      </c>
      <c r="FV8">
        <f t="shared" ref="FV8" si="173">GETPIVOTDATA("Outcome",$B$2,"DiabetesPedigreeFunction",0.084)*GETPIVOTDATA("Outcome",$B$2,"Outcome",0)/GETPIVOTDATA("Outcome",$B$2)</f>
        <v>0.65104166666666663</v>
      </c>
      <c r="FW8">
        <f t="shared" ref="FW8" si="174">GETPIVOTDATA("Outcome",$B$2,"DiabetesPedigreeFunction",0.078)*GETPIVOTDATA("Outcome",$B$2,"Outcome",0)/GETPIVOTDATA("Outcome",$B$2)</f>
        <v>0.65104166666666663</v>
      </c>
      <c r="FX8">
        <f t="shared" ref="FX8" si="175">GETPIVOTDATA("Outcome",$B$2,"DiabetesPedigreeFunction",0.084)*GETPIVOTDATA("Outcome",$B$2,"Outcome",0)/GETPIVOTDATA("Outcome",$B$2)</f>
        <v>0.65104166666666663</v>
      </c>
      <c r="FY8">
        <f t="shared" ref="FY8" si="176">GETPIVOTDATA("Outcome",$B$2,"DiabetesPedigreeFunction",0.078)*GETPIVOTDATA("Outcome",$B$2,"Outcome",0)/GETPIVOTDATA("Outcome",$B$2)</f>
        <v>0.65104166666666663</v>
      </c>
      <c r="FZ8">
        <f t="shared" ref="FZ8" si="177">GETPIVOTDATA("Outcome",$B$2,"DiabetesPedigreeFunction",0.084)*GETPIVOTDATA("Outcome",$B$2,"Outcome",0)/GETPIVOTDATA("Outcome",$B$2)</f>
        <v>0.65104166666666663</v>
      </c>
      <c r="GA8">
        <f t="shared" ref="GA8" si="178">GETPIVOTDATA("Outcome",$B$2,"DiabetesPedigreeFunction",0.078)*GETPIVOTDATA("Outcome",$B$2,"Outcome",0)/GETPIVOTDATA("Outcome",$B$2)</f>
        <v>0.65104166666666663</v>
      </c>
      <c r="GB8">
        <f t="shared" ref="GB8" si="179">GETPIVOTDATA("Outcome",$B$2,"DiabetesPedigreeFunction",0.084)*GETPIVOTDATA("Outcome",$B$2,"Outcome",0)/GETPIVOTDATA("Outcome",$B$2)</f>
        <v>0.65104166666666663</v>
      </c>
      <c r="GC8">
        <f t="shared" ref="GC8" si="180">GETPIVOTDATA("Outcome",$B$2,"DiabetesPedigreeFunction",0.078)*GETPIVOTDATA("Outcome",$B$2,"Outcome",0)/GETPIVOTDATA("Outcome",$B$2)</f>
        <v>0.65104166666666663</v>
      </c>
      <c r="GD8">
        <f t="shared" ref="GD8" si="181">GETPIVOTDATA("Outcome",$B$2,"DiabetesPedigreeFunction",0.084)*GETPIVOTDATA("Outcome",$B$2,"Outcome",0)/GETPIVOTDATA("Outcome",$B$2)</f>
        <v>0.65104166666666663</v>
      </c>
      <c r="GE8">
        <f t="shared" ref="GE8" si="182">GETPIVOTDATA("Outcome",$B$2,"DiabetesPedigreeFunction",0.078)*GETPIVOTDATA("Outcome",$B$2,"Outcome",0)/GETPIVOTDATA("Outcome",$B$2)</f>
        <v>0.65104166666666663</v>
      </c>
      <c r="GF8">
        <f t="shared" ref="GF8" si="183">GETPIVOTDATA("Outcome",$B$2,"DiabetesPedigreeFunction",0.084)*GETPIVOTDATA("Outcome",$B$2,"Outcome",0)/GETPIVOTDATA("Outcome",$B$2)</f>
        <v>0.65104166666666663</v>
      </c>
      <c r="GG8">
        <f t="shared" ref="GG8" si="184">GETPIVOTDATA("Outcome",$B$2,"DiabetesPedigreeFunction",0.078)*GETPIVOTDATA("Outcome",$B$2,"Outcome",0)/GETPIVOTDATA("Outcome",$B$2)</f>
        <v>0.65104166666666663</v>
      </c>
      <c r="GH8">
        <f t="shared" ref="GH8" si="185">GETPIVOTDATA("Outcome",$B$2,"DiabetesPedigreeFunction",0.084)*GETPIVOTDATA("Outcome",$B$2,"Outcome",0)/GETPIVOTDATA("Outcome",$B$2)</f>
        <v>0.65104166666666663</v>
      </c>
      <c r="GI8">
        <f t="shared" ref="GI8" si="186">GETPIVOTDATA("Outcome",$B$2,"DiabetesPedigreeFunction",0.078)*GETPIVOTDATA("Outcome",$B$2,"Outcome",0)/GETPIVOTDATA("Outcome",$B$2)</f>
        <v>0.65104166666666663</v>
      </c>
      <c r="GJ8">
        <f t="shared" ref="GJ8" si="187">GETPIVOTDATA("Outcome",$B$2,"DiabetesPedigreeFunction",0.084)*GETPIVOTDATA("Outcome",$B$2,"Outcome",0)/GETPIVOTDATA("Outcome",$B$2)</f>
        <v>0.65104166666666663</v>
      </c>
      <c r="GK8">
        <f t="shared" ref="GK8" si="188">GETPIVOTDATA("Outcome",$B$2,"DiabetesPedigreeFunction",0.078)*GETPIVOTDATA("Outcome",$B$2,"Outcome",0)/GETPIVOTDATA("Outcome",$B$2)</f>
        <v>0.65104166666666663</v>
      </c>
      <c r="GL8">
        <f t="shared" ref="GL8" si="189">GETPIVOTDATA("Outcome",$B$2,"DiabetesPedigreeFunction",0.084)*GETPIVOTDATA("Outcome",$B$2,"Outcome",0)/GETPIVOTDATA("Outcome",$B$2)</f>
        <v>0.65104166666666663</v>
      </c>
      <c r="GM8">
        <f t="shared" ref="GM8" si="190">GETPIVOTDATA("Outcome",$B$2,"DiabetesPedigreeFunction",0.078)*GETPIVOTDATA("Outcome",$B$2,"Outcome",0)/GETPIVOTDATA("Outcome",$B$2)</f>
        <v>0.65104166666666663</v>
      </c>
      <c r="GN8">
        <f t="shared" ref="GN8" si="191">GETPIVOTDATA("Outcome",$B$2,"DiabetesPedigreeFunction",0.084)*GETPIVOTDATA("Outcome",$B$2,"Outcome",0)/GETPIVOTDATA("Outcome",$B$2)</f>
        <v>0.65104166666666663</v>
      </c>
      <c r="GO8">
        <f t="shared" ref="GO8" si="192">GETPIVOTDATA("Outcome",$B$2,"DiabetesPedigreeFunction",0.078)*GETPIVOTDATA("Outcome",$B$2,"Outcome",0)/GETPIVOTDATA("Outcome",$B$2)</f>
        <v>0.65104166666666663</v>
      </c>
      <c r="GP8">
        <f t="shared" ref="GP8" si="193">GETPIVOTDATA("Outcome",$B$2,"DiabetesPedigreeFunction",0.084)*GETPIVOTDATA("Outcome",$B$2,"Outcome",0)/GETPIVOTDATA("Outcome",$B$2)</f>
        <v>0.65104166666666663</v>
      </c>
      <c r="GQ8">
        <f t="shared" ref="GQ8" si="194">GETPIVOTDATA("Outcome",$B$2,"DiabetesPedigreeFunction",0.078)*GETPIVOTDATA("Outcome",$B$2,"Outcome",0)/GETPIVOTDATA("Outcome",$B$2)</f>
        <v>0.65104166666666663</v>
      </c>
      <c r="GR8">
        <f t="shared" ref="GR8" si="195">GETPIVOTDATA("Outcome",$B$2,"DiabetesPedigreeFunction",0.084)*GETPIVOTDATA("Outcome",$B$2,"Outcome",0)/GETPIVOTDATA("Outcome",$B$2)</f>
        <v>0.65104166666666663</v>
      </c>
      <c r="GS8">
        <f t="shared" ref="GS8" si="196">GETPIVOTDATA("Outcome",$B$2,"DiabetesPedigreeFunction",0.078)*GETPIVOTDATA("Outcome",$B$2,"Outcome",0)/GETPIVOTDATA("Outcome",$B$2)</f>
        <v>0.65104166666666663</v>
      </c>
      <c r="GT8">
        <f t="shared" ref="GT8" si="197">GETPIVOTDATA("Outcome",$B$2,"DiabetesPedigreeFunction",0.084)*GETPIVOTDATA("Outcome",$B$2,"Outcome",0)/GETPIVOTDATA("Outcome",$B$2)</f>
        <v>0.65104166666666663</v>
      </c>
      <c r="GU8">
        <f t="shared" ref="GU8" si="198">GETPIVOTDATA("Outcome",$B$2,"DiabetesPedigreeFunction",0.078)*GETPIVOTDATA("Outcome",$B$2,"Outcome",0)/GETPIVOTDATA("Outcome",$B$2)</f>
        <v>0.65104166666666663</v>
      </c>
      <c r="GV8">
        <f t="shared" ref="GV8" si="199">GETPIVOTDATA("Outcome",$B$2,"DiabetesPedigreeFunction",0.084)*GETPIVOTDATA("Outcome",$B$2,"Outcome",0)/GETPIVOTDATA("Outcome",$B$2)</f>
        <v>0.65104166666666663</v>
      </c>
      <c r="GW8">
        <f t="shared" ref="GW8" si="200">GETPIVOTDATA("Outcome",$B$2,"DiabetesPedigreeFunction",0.078)*GETPIVOTDATA("Outcome",$B$2,"Outcome",0)/GETPIVOTDATA("Outcome",$B$2)</f>
        <v>0.65104166666666663</v>
      </c>
      <c r="GX8">
        <f t="shared" ref="GX8" si="201">GETPIVOTDATA("Outcome",$B$2,"DiabetesPedigreeFunction",0.084)*GETPIVOTDATA("Outcome",$B$2,"Outcome",0)/GETPIVOTDATA("Outcome",$B$2)</f>
        <v>0.65104166666666663</v>
      </c>
      <c r="GY8">
        <f t="shared" ref="GY8" si="202">GETPIVOTDATA("Outcome",$B$2,"DiabetesPedigreeFunction",0.078)*GETPIVOTDATA("Outcome",$B$2,"Outcome",0)/GETPIVOTDATA("Outcome",$B$2)</f>
        <v>0.65104166666666663</v>
      </c>
      <c r="GZ8">
        <f t="shared" ref="GZ8" si="203">GETPIVOTDATA("Outcome",$B$2,"DiabetesPedigreeFunction",0.084)*GETPIVOTDATA("Outcome",$B$2,"Outcome",0)/GETPIVOTDATA("Outcome",$B$2)</f>
        <v>0.65104166666666663</v>
      </c>
      <c r="HA8">
        <f t="shared" ref="HA8" si="204">GETPIVOTDATA("Outcome",$B$2,"DiabetesPedigreeFunction",0.078)*GETPIVOTDATA("Outcome",$B$2,"Outcome",0)/GETPIVOTDATA("Outcome",$B$2)</f>
        <v>0.65104166666666663</v>
      </c>
      <c r="HB8">
        <f t="shared" ref="HB8" si="205">GETPIVOTDATA("Outcome",$B$2,"DiabetesPedigreeFunction",0.084)*GETPIVOTDATA("Outcome",$B$2,"Outcome",0)/GETPIVOTDATA("Outcome",$B$2)</f>
        <v>0.65104166666666663</v>
      </c>
      <c r="HC8">
        <f t="shared" ref="HC8" si="206">GETPIVOTDATA("Outcome",$B$2,"DiabetesPedigreeFunction",0.078)*GETPIVOTDATA("Outcome",$B$2,"Outcome",0)/GETPIVOTDATA("Outcome",$B$2)</f>
        <v>0.65104166666666663</v>
      </c>
      <c r="HD8">
        <f t="shared" ref="HD8" si="207">GETPIVOTDATA("Outcome",$B$2,"DiabetesPedigreeFunction",0.084)*GETPIVOTDATA("Outcome",$B$2,"Outcome",0)/GETPIVOTDATA("Outcome",$B$2)</f>
        <v>0.65104166666666663</v>
      </c>
      <c r="HE8">
        <f t="shared" ref="HE8" si="208">GETPIVOTDATA("Outcome",$B$2,"DiabetesPedigreeFunction",0.078)*GETPIVOTDATA("Outcome",$B$2,"Outcome",0)/GETPIVOTDATA("Outcome",$B$2)</f>
        <v>0.65104166666666663</v>
      </c>
      <c r="HF8">
        <f t="shared" ref="HF8" si="209">GETPIVOTDATA("Outcome",$B$2,"DiabetesPedigreeFunction",0.084)*GETPIVOTDATA("Outcome",$B$2,"Outcome",0)/GETPIVOTDATA("Outcome",$B$2)</f>
        <v>0.65104166666666663</v>
      </c>
      <c r="HG8">
        <f t="shared" ref="HG8" si="210">GETPIVOTDATA("Outcome",$B$2,"DiabetesPedigreeFunction",0.078)*GETPIVOTDATA("Outcome",$B$2,"Outcome",0)/GETPIVOTDATA("Outcome",$B$2)</f>
        <v>0.65104166666666663</v>
      </c>
      <c r="HH8">
        <f t="shared" ref="HH8" si="211">GETPIVOTDATA("Outcome",$B$2,"DiabetesPedigreeFunction",0.084)*GETPIVOTDATA("Outcome",$B$2,"Outcome",0)/GETPIVOTDATA("Outcome",$B$2)</f>
        <v>0.65104166666666663</v>
      </c>
      <c r="HI8">
        <f t="shared" ref="HI8" si="212">GETPIVOTDATA("Outcome",$B$2,"DiabetesPedigreeFunction",0.078)*GETPIVOTDATA("Outcome",$B$2,"Outcome",0)/GETPIVOTDATA("Outcome",$B$2)</f>
        <v>0.65104166666666663</v>
      </c>
      <c r="HJ8">
        <f t="shared" ref="HJ8" si="213">GETPIVOTDATA("Outcome",$B$2,"DiabetesPedigreeFunction",0.084)*GETPIVOTDATA("Outcome",$B$2,"Outcome",0)/GETPIVOTDATA("Outcome",$B$2)</f>
        <v>0.65104166666666663</v>
      </c>
      <c r="HK8">
        <f t="shared" ref="HK8" si="214">GETPIVOTDATA("Outcome",$B$2,"DiabetesPedigreeFunction",0.078)*GETPIVOTDATA("Outcome",$B$2,"Outcome",0)/GETPIVOTDATA("Outcome",$B$2)</f>
        <v>0.65104166666666663</v>
      </c>
      <c r="HL8">
        <f t="shared" ref="HL8" si="215">GETPIVOTDATA("Outcome",$B$2,"DiabetesPedigreeFunction",0.084)*GETPIVOTDATA("Outcome",$B$2,"Outcome",0)/GETPIVOTDATA("Outcome",$B$2)</f>
        <v>0.65104166666666663</v>
      </c>
      <c r="HM8">
        <f t="shared" ref="HM8" si="216">GETPIVOTDATA("Outcome",$B$2,"DiabetesPedigreeFunction",0.078)*GETPIVOTDATA("Outcome",$B$2,"Outcome",0)/GETPIVOTDATA("Outcome",$B$2)</f>
        <v>0.65104166666666663</v>
      </c>
      <c r="HN8">
        <f t="shared" ref="HN8" si="217">GETPIVOTDATA("Outcome",$B$2,"DiabetesPedigreeFunction",0.084)*GETPIVOTDATA("Outcome",$B$2,"Outcome",0)/GETPIVOTDATA("Outcome",$B$2)</f>
        <v>0.65104166666666663</v>
      </c>
      <c r="HO8">
        <f t="shared" ref="HO8" si="218">GETPIVOTDATA("Outcome",$B$2,"DiabetesPedigreeFunction",0.078)*GETPIVOTDATA("Outcome",$B$2,"Outcome",0)/GETPIVOTDATA("Outcome",$B$2)</f>
        <v>0.65104166666666663</v>
      </c>
      <c r="HP8">
        <f t="shared" ref="HP8" si="219">GETPIVOTDATA("Outcome",$B$2,"DiabetesPedigreeFunction",0.084)*GETPIVOTDATA("Outcome",$B$2,"Outcome",0)/GETPIVOTDATA("Outcome",$B$2)</f>
        <v>0.65104166666666663</v>
      </c>
      <c r="HQ8">
        <f t="shared" ref="HQ8" si="220">GETPIVOTDATA("Outcome",$B$2,"DiabetesPedigreeFunction",0.078)*GETPIVOTDATA("Outcome",$B$2,"Outcome",0)/GETPIVOTDATA("Outcome",$B$2)</f>
        <v>0.65104166666666663</v>
      </c>
      <c r="HR8">
        <f t="shared" ref="HR8" si="221">GETPIVOTDATA("Outcome",$B$2,"DiabetesPedigreeFunction",0.084)*GETPIVOTDATA("Outcome",$B$2,"Outcome",0)/GETPIVOTDATA("Outcome",$B$2)</f>
        <v>0.65104166666666663</v>
      </c>
      <c r="HS8">
        <f t="shared" ref="HS8" si="222">GETPIVOTDATA("Outcome",$B$2,"DiabetesPedigreeFunction",0.078)*GETPIVOTDATA("Outcome",$B$2,"Outcome",0)/GETPIVOTDATA("Outcome",$B$2)</f>
        <v>0.65104166666666663</v>
      </c>
      <c r="HT8">
        <f t="shared" ref="HT8" si="223">GETPIVOTDATA("Outcome",$B$2,"DiabetesPedigreeFunction",0.084)*GETPIVOTDATA("Outcome",$B$2,"Outcome",0)/GETPIVOTDATA("Outcome",$B$2)</f>
        <v>0.65104166666666663</v>
      </c>
      <c r="HU8">
        <f t="shared" ref="HU8" si="224">GETPIVOTDATA("Outcome",$B$2,"DiabetesPedigreeFunction",0.078)*GETPIVOTDATA("Outcome",$B$2,"Outcome",0)/GETPIVOTDATA("Outcome",$B$2)</f>
        <v>0.65104166666666663</v>
      </c>
      <c r="HV8">
        <f t="shared" ref="HV8" si="225">GETPIVOTDATA("Outcome",$B$2,"DiabetesPedigreeFunction",0.084)*GETPIVOTDATA("Outcome",$B$2,"Outcome",0)/GETPIVOTDATA("Outcome",$B$2)</f>
        <v>0.65104166666666663</v>
      </c>
      <c r="HW8">
        <f t="shared" ref="HW8" si="226">GETPIVOTDATA("Outcome",$B$2,"DiabetesPedigreeFunction",0.078)*GETPIVOTDATA("Outcome",$B$2,"Outcome",0)/GETPIVOTDATA("Outcome",$B$2)</f>
        <v>0.65104166666666663</v>
      </c>
      <c r="HX8">
        <f t="shared" ref="HX8" si="227">GETPIVOTDATA("Outcome",$B$2,"DiabetesPedigreeFunction",0.084)*GETPIVOTDATA("Outcome",$B$2,"Outcome",0)/GETPIVOTDATA("Outcome",$B$2)</f>
        <v>0.65104166666666663</v>
      </c>
      <c r="HY8">
        <f t="shared" ref="HY8" si="228">GETPIVOTDATA("Outcome",$B$2,"DiabetesPedigreeFunction",0.078)*GETPIVOTDATA("Outcome",$B$2,"Outcome",0)/GETPIVOTDATA("Outcome",$B$2)</f>
        <v>0.65104166666666663</v>
      </c>
      <c r="HZ8">
        <f t="shared" ref="HZ8" si="229">GETPIVOTDATA("Outcome",$B$2,"DiabetesPedigreeFunction",0.084)*GETPIVOTDATA("Outcome",$B$2,"Outcome",0)/GETPIVOTDATA("Outcome",$B$2)</f>
        <v>0.65104166666666663</v>
      </c>
      <c r="IA8">
        <f t="shared" ref="IA8" si="230">GETPIVOTDATA("Outcome",$B$2,"DiabetesPedigreeFunction",0.078)*GETPIVOTDATA("Outcome",$B$2,"Outcome",0)/GETPIVOTDATA("Outcome",$B$2)</f>
        <v>0.65104166666666663</v>
      </c>
      <c r="IB8">
        <f t="shared" ref="IB8" si="231">GETPIVOTDATA("Outcome",$B$2,"DiabetesPedigreeFunction",0.084)*GETPIVOTDATA("Outcome",$B$2,"Outcome",0)/GETPIVOTDATA("Outcome",$B$2)</f>
        <v>0.65104166666666663</v>
      </c>
      <c r="IC8">
        <f t="shared" ref="IC8" si="232">GETPIVOTDATA("Outcome",$B$2,"DiabetesPedigreeFunction",0.078)*GETPIVOTDATA("Outcome",$B$2,"Outcome",0)/GETPIVOTDATA("Outcome",$B$2)</f>
        <v>0.65104166666666663</v>
      </c>
      <c r="ID8">
        <f t="shared" ref="ID8" si="233">GETPIVOTDATA("Outcome",$B$2,"DiabetesPedigreeFunction",0.084)*GETPIVOTDATA("Outcome",$B$2,"Outcome",0)/GETPIVOTDATA("Outcome",$B$2)</f>
        <v>0.65104166666666663</v>
      </c>
      <c r="IE8">
        <f t="shared" ref="IE8" si="234">GETPIVOTDATA("Outcome",$B$2,"DiabetesPedigreeFunction",0.078)*GETPIVOTDATA("Outcome",$B$2,"Outcome",0)/GETPIVOTDATA("Outcome",$B$2)</f>
        <v>0.65104166666666663</v>
      </c>
      <c r="IF8">
        <f t="shared" ref="IF8" si="235">GETPIVOTDATA("Outcome",$B$2,"DiabetesPedigreeFunction",0.084)*GETPIVOTDATA("Outcome",$B$2,"Outcome",0)/GETPIVOTDATA("Outcome",$B$2)</f>
        <v>0.65104166666666663</v>
      </c>
      <c r="IG8">
        <f t="shared" ref="IG8" si="236">GETPIVOTDATA("Outcome",$B$2,"DiabetesPedigreeFunction",0.078)*GETPIVOTDATA("Outcome",$B$2,"Outcome",0)/GETPIVOTDATA("Outcome",$B$2)</f>
        <v>0.65104166666666663</v>
      </c>
      <c r="IH8">
        <f t="shared" ref="IH8" si="237">GETPIVOTDATA("Outcome",$B$2,"DiabetesPedigreeFunction",0.084)*GETPIVOTDATA("Outcome",$B$2,"Outcome",0)/GETPIVOTDATA("Outcome",$B$2)</f>
        <v>0.65104166666666663</v>
      </c>
      <c r="II8">
        <f t="shared" ref="II8" si="238">GETPIVOTDATA("Outcome",$B$2,"DiabetesPedigreeFunction",0.078)*GETPIVOTDATA("Outcome",$B$2,"Outcome",0)/GETPIVOTDATA("Outcome",$B$2)</f>
        <v>0.65104166666666663</v>
      </c>
      <c r="IJ8">
        <f t="shared" ref="IJ8" si="239">GETPIVOTDATA("Outcome",$B$2,"DiabetesPedigreeFunction",0.084)*GETPIVOTDATA("Outcome",$B$2,"Outcome",0)/GETPIVOTDATA("Outcome",$B$2)</f>
        <v>0.65104166666666663</v>
      </c>
      <c r="IK8">
        <f t="shared" ref="IK8" si="240">GETPIVOTDATA("Outcome",$B$2,"DiabetesPedigreeFunction",0.078)*GETPIVOTDATA("Outcome",$B$2,"Outcome",0)/GETPIVOTDATA("Outcome",$B$2)</f>
        <v>0.65104166666666663</v>
      </c>
      <c r="IL8">
        <f t="shared" ref="IL8" si="241">GETPIVOTDATA("Outcome",$B$2,"DiabetesPedigreeFunction",0.084)*GETPIVOTDATA("Outcome",$B$2,"Outcome",0)/GETPIVOTDATA("Outcome",$B$2)</f>
        <v>0.65104166666666663</v>
      </c>
      <c r="IM8">
        <f t="shared" ref="IM8" si="242">GETPIVOTDATA("Outcome",$B$2,"DiabetesPedigreeFunction",0.078)*GETPIVOTDATA("Outcome",$B$2,"Outcome",0)/GETPIVOTDATA("Outcome",$B$2)</f>
        <v>0.65104166666666663</v>
      </c>
      <c r="IN8">
        <f t="shared" ref="IN8" si="243">GETPIVOTDATA("Outcome",$B$2,"DiabetesPedigreeFunction",0.084)*GETPIVOTDATA("Outcome",$B$2,"Outcome",0)/GETPIVOTDATA("Outcome",$B$2)</f>
        <v>0.65104166666666663</v>
      </c>
      <c r="IO8">
        <f t="shared" ref="IO8" si="244">GETPIVOTDATA("Outcome",$B$2,"DiabetesPedigreeFunction",0.078)*GETPIVOTDATA("Outcome",$B$2,"Outcome",0)/GETPIVOTDATA("Outcome",$B$2)</f>
        <v>0.65104166666666663</v>
      </c>
      <c r="IP8">
        <f t="shared" ref="IP8" si="245">GETPIVOTDATA("Outcome",$B$2,"DiabetesPedigreeFunction",0.084)*GETPIVOTDATA("Outcome",$B$2,"Outcome",0)/GETPIVOTDATA("Outcome",$B$2)</f>
        <v>0.65104166666666663</v>
      </c>
      <c r="IQ8">
        <f t="shared" ref="IQ8" si="246">GETPIVOTDATA("Outcome",$B$2,"DiabetesPedigreeFunction",0.078)*GETPIVOTDATA("Outcome",$B$2,"Outcome",0)/GETPIVOTDATA("Outcome",$B$2)</f>
        <v>0.65104166666666663</v>
      </c>
      <c r="IR8">
        <f t="shared" ref="IR8" si="247">GETPIVOTDATA("Outcome",$B$2,"DiabetesPedigreeFunction",0.084)*GETPIVOTDATA("Outcome",$B$2,"Outcome",0)/GETPIVOTDATA("Outcome",$B$2)</f>
        <v>0.65104166666666663</v>
      </c>
      <c r="IS8">
        <f t="shared" ref="IS8" si="248">GETPIVOTDATA("Outcome",$B$2,"DiabetesPedigreeFunction",0.078)*GETPIVOTDATA("Outcome",$B$2,"Outcome",0)/GETPIVOTDATA("Outcome",$B$2)</f>
        <v>0.65104166666666663</v>
      </c>
      <c r="IT8">
        <f t="shared" ref="IT8" si="249">GETPIVOTDATA("Outcome",$B$2,"DiabetesPedigreeFunction",0.084)*GETPIVOTDATA("Outcome",$B$2,"Outcome",0)/GETPIVOTDATA("Outcome",$B$2)</f>
        <v>0.65104166666666663</v>
      </c>
      <c r="IU8">
        <f t="shared" ref="IU8" si="250">GETPIVOTDATA("Outcome",$B$2,"DiabetesPedigreeFunction",0.078)*GETPIVOTDATA("Outcome",$B$2,"Outcome",0)/GETPIVOTDATA("Outcome",$B$2)</f>
        <v>0.65104166666666663</v>
      </c>
      <c r="IV8">
        <f t="shared" ref="IV8" si="251">GETPIVOTDATA("Outcome",$B$2,"DiabetesPedigreeFunction",0.084)*GETPIVOTDATA("Outcome",$B$2,"Outcome",0)/GETPIVOTDATA("Outcome",$B$2)</f>
        <v>0.65104166666666663</v>
      </c>
      <c r="IW8">
        <f t="shared" ref="IW8" si="252">GETPIVOTDATA("Outcome",$B$2,"DiabetesPedigreeFunction",0.078)*GETPIVOTDATA("Outcome",$B$2,"Outcome",0)/GETPIVOTDATA("Outcome",$B$2)</f>
        <v>0.65104166666666663</v>
      </c>
      <c r="IX8">
        <f t="shared" ref="IX8" si="253">GETPIVOTDATA("Outcome",$B$2,"DiabetesPedigreeFunction",0.084)*GETPIVOTDATA("Outcome",$B$2,"Outcome",0)/GETPIVOTDATA("Outcome",$B$2)</f>
        <v>0.65104166666666663</v>
      </c>
      <c r="IY8">
        <f t="shared" ref="IY8" si="254">GETPIVOTDATA("Outcome",$B$2,"DiabetesPedigreeFunction",0.078)*GETPIVOTDATA("Outcome",$B$2,"Outcome",0)/GETPIVOTDATA("Outcome",$B$2)</f>
        <v>0.65104166666666663</v>
      </c>
      <c r="IZ8">
        <f t="shared" ref="IZ8" si="255">GETPIVOTDATA("Outcome",$B$2,"DiabetesPedigreeFunction",0.084)*GETPIVOTDATA("Outcome",$B$2,"Outcome",0)/GETPIVOTDATA("Outcome",$B$2)</f>
        <v>0.65104166666666663</v>
      </c>
      <c r="JA8">
        <f t="shared" ref="JA8" si="256">GETPIVOTDATA("Outcome",$B$2,"DiabetesPedigreeFunction",0.078)*GETPIVOTDATA("Outcome",$B$2,"Outcome",0)/GETPIVOTDATA("Outcome",$B$2)</f>
        <v>0.65104166666666663</v>
      </c>
      <c r="JB8">
        <f t="shared" ref="JB8" si="257">GETPIVOTDATA("Outcome",$B$2,"DiabetesPedigreeFunction",0.084)*GETPIVOTDATA("Outcome",$B$2,"Outcome",0)/GETPIVOTDATA("Outcome",$B$2)</f>
        <v>0.65104166666666663</v>
      </c>
      <c r="JC8">
        <f t="shared" ref="JC8" si="258">GETPIVOTDATA("Outcome",$B$2,"DiabetesPedigreeFunction",0.078)*GETPIVOTDATA("Outcome",$B$2,"Outcome",0)/GETPIVOTDATA("Outcome",$B$2)</f>
        <v>0.65104166666666663</v>
      </c>
      <c r="JD8">
        <f t="shared" ref="JD8" si="259">GETPIVOTDATA("Outcome",$B$2,"DiabetesPedigreeFunction",0.084)*GETPIVOTDATA("Outcome",$B$2,"Outcome",0)/GETPIVOTDATA("Outcome",$B$2)</f>
        <v>0.65104166666666663</v>
      </c>
      <c r="JE8">
        <f t="shared" ref="JE8" si="260">GETPIVOTDATA("Outcome",$B$2,"DiabetesPedigreeFunction",0.078)*GETPIVOTDATA("Outcome",$B$2,"Outcome",0)/GETPIVOTDATA("Outcome",$B$2)</f>
        <v>0.65104166666666663</v>
      </c>
      <c r="JF8">
        <f t="shared" ref="JF8" si="261">GETPIVOTDATA("Outcome",$B$2,"DiabetesPedigreeFunction",0.084)*GETPIVOTDATA("Outcome",$B$2,"Outcome",0)/GETPIVOTDATA("Outcome",$B$2)</f>
        <v>0.65104166666666663</v>
      </c>
      <c r="JG8">
        <f t="shared" ref="JG8" si="262">GETPIVOTDATA("Outcome",$B$2,"DiabetesPedigreeFunction",0.078)*GETPIVOTDATA("Outcome",$B$2,"Outcome",0)/GETPIVOTDATA("Outcome",$B$2)</f>
        <v>0.65104166666666663</v>
      </c>
      <c r="JH8">
        <f t="shared" ref="JH8" si="263">GETPIVOTDATA("Outcome",$B$2,"DiabetesPedigreeFunction",0.084)*GETPIVOTDATA("Outcome",$B$2,"Outcome",0)/GETPIVOTDATA("Outcome",$B$2)</f>
        <v>0.65104166666666663</v>
      </c>
      <c r="JI8">
        <f t="shared" ref="JI8" si="264">GETPIVOTDATA("Outcome",$B$2,"DiabetesPedigreeFunction",0.078)*GETPIVOTDATA("Outcome",$B$2,"Outcome",0)/GETPIVOTDATA("Outcome",$B$2)</f>
        <v>0.65104166666666663</v>
      </c>
      <c r="JJ8">
        <f t="shared" ref="JJ8" si="265">GETPIVOTDATA("Outcome",$B$2,"DiabetesPedigreeFunction",0.084)*GETPIVOTDATA("Outcome",$B$2,"Outcome",0)/GETPIVOTDATA("Outcome",$B$2)</f>
        <v>0.65104166666666663</v>
      </c>
      <c r="JK8">
        <f t="shared" ref="JK8" si="266">GETPIVOTDATA("Outcome",$B$2,"DiabetesPedigreeFunction",0.078)*GETPIVOTDATA("Outcome",$B$2,"Outcome",0)/GETPIVOTDATA("Outcome",$B$2)</f>
        <v>0.65104166666666663</v>
      </c>
      <c r="JL8">
        <f t="shared" ref="JL8" si="267">GETPIVOTDATA("Outcome",$B$2,"DiabetesPedigreeFunction",0.084)*GETPIVOTDATA("Outcome",$B$2,"Outcome",0)/GETPIVOTDATA("Outcome",$B$2)</f>
        <v>0.65104166666666663</v>
      </c>
      <c r="JM8">
        <f t="shared" ref="JM8" si="268">GETPIVOTDATA("Outcome",$B$2,"DiabetesPedigreeFunction",0.078)*GETPIVOTDATA("Outcome",$B$2,"Outcome",0)/GETPIVOTDATA("Outcome",$B$2)</f>
        <v>0.65104166666666663</v>
      </c>
      <c r="JN8">
        <f t="shared" ref="JN8" si="269">GETPIVOTDATA("Outcome",$B$2,"DiabetesPedigreeFunction",0.084)*GETPIVOTDATA("Outcome",$B$2,"Outcome",0)/GETPIVOTDATA("Outcome",$B$2)</f>
        <v>0.65104166666666663</v>
      </c>
      <c r="JO8">
        <f t="shared" ref="JO8" si="270">GETPIVOTDATA("Outcome",$B$2,"DiabetesPedigreeFunction",0.078)*GETPIVOTDATA("Outcome",$B$2,"Outcome",0)/GETPIVOTDATA("Outcome",$B$2)</f>
        <v>0.65104166666666663</v>
      </c>
      <c r="JP8">
        <f t="shared" ref="JP8" si="271">GETPIVOTDATA("Outcome",$B$2,"DiabetesPedigreeFunction",0.084)*GETPIVOTDATA("Outcome",$B$2,"Outcome",0)/GETPIVOTDATA("Outcome",$B$2)</f>
        <v>0.65104166666666663</v>
      </c>
      <c r="JQ8">
        <f t="shared" ref="JQ8" si="272">GETPIVOTDATA("Outcome",$B$2,"DiabetesPedigreeFunction",0.078)*GETPIVOTDATA("Outcome",$B$2,"Outcome",0)/GETPIVOTDATA("Outcome",$B$2)</f>
        <v>0.65104166666666663</v>
      </c>
      <c r="JR8">
        <f t="shared" ref="JR8" si="273">GETPIVOTDATA("Outcome",$B$2,"DiabetesPedigreeFunction",0.084)*GETPIVOTDATA("Outcome",$B$2,"Outcome",0)/GETPIVOTDATA("Outcome",$B$2)</f>
        <v>0.65104166666666663</v>
      </c>
      <c r="JS8">
        <f t="shared" ref="JS8" si="274">GETPIVOTDATA("Outcome",$B$2,"DiabetesPedigreeFunction",0.078)*GETPIVOTDATA("Outcome",$B$2,"Outcome",0)/GETPIVOTDATA("Outcome",$B$2)</f>
        <v>0.65104166666666663</v>
      </c>
      <c r="JT8">
        <f t="shared" ref="JT8" si="275">GETPIVOTDATA("Outcome",$B$2,"DiabetesPedigreeFunction",0.084)*GETPIVOTDATA("Outcome",$B$2,"Outcome",0)/GETPIVOTDATA("Outcome",$B$2)</f>
        <v>0.65104166666666663</v>
      </c>
      <c r="JU8">
        <f t="shared" ref="JU8" si="276">GETPIVOTDATA("Outcome",$B$2,"DiabetesPedigreeFunction",0.078)*GETPIVOTDATA("Outcome",$B$2,"Outcome",0)/GETPIVOTDATA("Outcome",$B$2)</f>
        <v>0.65104166666666663</v>
      </c>
      <c r="JV8">
        <f t="shared" ref="JV8" si="277">GETPIVOTDATA("Outcome",$B$2,"DiabetesPedigreeFunction",0.084)*GETPIVOTDATA("Outcome",$B$2,"Outcome",0)/GETPIVOTDATA("Outcome",$B$2)</f>
        <v>0.65104166666666663</v>
      </c>
      <c r="JW8">
        <f t="shared" ref="JW8" si="278">GETPIVOTDATA("Outcome",$B$2,"DiabetesPedigreeFunction",0.078)*GETPIVOTDATA("Outcome",$B$2,"Outcome",0)/GETPIVOTDATA("Outcome",$B$2)</f>
        <v>0.65104166666666663</v>
      </c>
      <c r="JX8">
        <f t="shared" ref="JX8" si="279">GETPIVOTDATA("Outcome",$B$2,"DiabetesPedigreeFunction",0.084)*GETPIVOTDATA("Outcome",$B$2,"Outcome",0)/GETPIVOTDATA("Outcome",$B$2)</f>
        <v>0.65104166666666663</v>
      </c>
      <c r="JY8">
        <f t="shared" ref="JY8" si="280">GETPIVOTDATA("Outcome",$B$2,"DiabetesPedigreeFunction",0.078)*GETPIVOTDATA("Outcome",$B$2,"Outcome",0)/GETPIVOTDATA("Outcome",$B$2)</f>
        <v>0.65104166666666663</v>
      </c>
      <c r="JZ8">
        <f t="shared" ref="JZ8" si="281">GETPIVOTDATA("Outcome",$B$2,"DiabetesPedigreeFunction",0.084)*GETPIVOTDATA("Outcome",$B$2,"Outcome",0)/GETPIVOTDATA("Outcome",$B$2)</f>
        <v>0.65104166666666663</v>
      </c>
      <c r="KA8">
        <f t="shared" ref="KA8" si="282">GETPIVOTDATA("Outcome",$B$2,"DiabetesPedigreeFunction",0.078)*GETPIVOTDATA("Outcome",$B$2,"Outcome",0)/GETPIVOTDATA("Outcome",$B$2)</f>
        <v>0.65104166666666663</v>
      </c>
      <c r="KB8">
        <f t="shared" ref="KB8" si="283">GETPIVOTDATA("Outcome",$B$2,"DiabetesPedigreeFunction",0.084)*GETPIVOTDATA("Outcome",$B$2,"Outcome",0)/GETPIVOTDATA("Outcome",$B$2)</f>
        <v>0.65104166666666663</v>
      </c>
      <c r="KC8">
        <f t="shared" ref="KC8" si="284">GETPIVOTDATA("Outcome",$B$2,"DiabetesPedigreeFunction",0.078)*GETPIVOTDATA("Outcome",$B$2,"Outcome",0)/GETPIVOTDATA("Outcome",$B$2)</f>
        <v>0.65104166666666663</v>
      </c>
      <c r="KD8">
        <f t="shared" ref="KD8" si="285">GETPIVOTDATA("Outcome",$B$2,"DiabetesPedigreeFunction",0.084)*GETPIVOTDATA("Outcome",$B$2,"Outcome",0)/GETPIVOTDATA("Outcome",$B$2)</f>
        <v>0.65104166666666663</v>
      </c>
      <c r="KE8">
        <f t="shared" ref="KE8" si="286">GETPIVOTDATA("Outcome",$B$2,"DiabetesPedigreeFunction",0.078)*GETPIVOTDATA("Outcome",$B$2,"Outcome",0)/GETPIVOTDATA("Outcome",$B$2)</f>
        <v>0.65104166666666663</v>
      </c>
      <c r="KF8">
        <f t="shared" ref="KF8" si="287">GETPIVOTDATA("Outcome",$B$2,"DiabetesPedigreeFunction",0.084)*GETPIVOTDATA("Outcome",$B$2,"Outcome",0)/GETPIVOTDATA("Outcome",$B$2)</f>
        <v>0.65104166666666663</v>
      </c>
      <c r="KG8">
        <f t="shared" ref="KG8" si="288">GETPIVOTDATA("Outcome",$B$2,"DiabetesPedigreeFunction",0.078)*GETPIVOTDATA("Outcome",$B$2,"Outcome",0)/GETPIVOTDATA("Outcome",$B$2)</f>
        <v>0.65104166666666663</v>
      </c>
      <c r="KH8">
        <f t="shared" ref="KH8" si="289">GETPIVOTDATA("Outcome",$B$2,"DiabetesPedigreeFunction",0.084)*GETPIVOTDATA("Outcome",$B$2,"Outcome",0)/GETPIVOTDATA("Outcome",$B$2)</f>
        <v>0.65104166666666663</v>
      </c>
      <c r="KI8">
        <f t="shared" ref="KI8" si="290">GETPIVOTDATA("Outcome",$B$2,"DiabetesPedigreeFunction",0.078)*GETPIVOTDATA("Outcome",$B$2,"Outcome",0)/GETPIVOTDATA("Outcome",$B$2)</f>
        <v>0.65104166666666663</v>
      </c>
      <c r="KJ8">
        <f t="shared" ref="KJ8" si="291">GETPIVOTDATA("Outcome",$B$2,"DiabetesPedigreeFunction",0.084)*GETPIVOTDATA("Outcome",$B$2,"Outcome",0)/GETPIVOTDATA("Outcome",$B$2)</f>
        <v>0.65104166666666663</v>
      </c>
      <c r="KK8">
        <f t="shared" ref="KK8" si="292">GETPIVOTDATA("Outcome",$B$2,"DiabetesPedigreeFunction",0.078)*GETPIVOTDATA("Outcome",$B$2,"Outcome",0)/GETPIVOTDATA("Outcome",$B$2)</f>
        <v>0.65104166666666663</v>
      </c>
      <c r="KL8">
        <f t="shared" ref="KL8" si="293">GETPIVOTDATA("Outcome",$B$2,"DiabetesPedigreeFunction",0.084)*GETPIVOTDATA("Outcome",$B$2,"Outcome",0)/GETPIVOTDATA("Outcome",$B$2)</f>
        <v>0.65104166666666663</v>
      </c>
      <c r="KM8">
        <f t="shared" ref="KM8" si="294">GETPIVOTDATA("Outcome",$B$2,"DiabetesPedigreeFunction",0.078)*GETPIVOTDATA("Outcome",$B$2,"Outcome",0)/GETPIVOTDATA("Outcome",$B$2)</f>
        <v>0.65104166666666663</v>
      </c>
      <c r="KN8">
        <f t="shared" ref="KN8" si="295">GETPIVOTDATA("Outcome",$B$2,"DiabetesPedigreeFunction",0.084)*GETPIVOTDATA("Outcome",$B$2,"Outcome",0)/GETPIVOTDATA("Outcome",$B$2)</f>
        <v>0.65104166666666663</v>
      </c>
      <c r="KO8">
        <f t="shared" ref="KO8" si="296">GETPIVOTDATA("Outcome",$B$2,"DiabetesPedigreeFunction",0.078)*GETPIVOTDATA("Outcome",$B$2,"Outcome",0)/GETPIVOTDATA("Outcome",$B$2)</f>
        <v>0.65104166666666663</v>
      </c>
      <c r="KP8">
        <f t="shared" ref="KP8" si="297">GETPIVOTDATA("Outcome",$B$2,"DiabetesPedigreeFunction",0.084)*GETPIVOTDATA("Outcome",$B$2,"Outcome",0)/GETPIVOTDATA("Outcome",$B$2)</f>
        <v>0.65104166666666663</v>
      </c>
      <c r="KQ8">
        <f t="shared" ref="KQ8" si="298">GETPIVOTDATA("Outcome",$B$2,"DiabetesPedigreeFunction",0.078)*GETPIVOTDATA("Outcome",$B$2,"Outcome",0)/GETPIVOTDATA("Outcome",$B$2)</f>
        <v>0.65104166666666663</v>
      </c>
      <c r="KR8">
        <f t="shared" ref="KR8" si="299">GETPIVOTDATA("Outcome",$B$2,"DiabetesPedigreeFunction",0.084)*GETPIVOTDATA("Outcome",$B$2,"Outcome",0)/GETPIVOTDATA("Outcome",$B$2)</f>
        <v>0.65104166666666663</v>
      </c>
      <c r="KS8">
        <f t="shared" ref="KS8" si="300">GETPIVOTDATA("Outcome",$B$2,"DiabetesPedigreeFunction",0.078)*GETPIVOTDATA("Outcome",$B$2,"Outcome",0)/GETPIVOTDATA("Outcome",$B$2)</f>
        <v>0.65104166666666663</v>
      </c>
      <c r="KT8">
        <f t="shared" ref="KT8" si="301">GETPIVOTDATA("Outcome",$B$2,"DiabetesPedigreeFunction",0.084)*GETPIVOTDATA("Outcome",$B$2,"Outcome",0)/GETPIVOTDATA("Outcome",$B$2)</f>
        <v>0.65104166666666663</v>
      </c>
      <c r="KU8">
        <f t="shared" ref="KU8" si="302">GETPIVOTDATA("Outcome",$B$2,"DiabetesPedigreeFunction",0.078)*GETPIVOTDATA("Outcome",$B$2,"Outcome",0)/GETPIVOTDATA("Outcome",$B$2)</f>
        <v>0.65104166666666663</v>
      </c>
      <c r="KV8">
        <f t="shared" ref="KV8" si="303">GETPIVOTDATA("Outcome",$B$2,"DiabetesPedigreeFunction",0.084)*GETPIVOTDATA("Outcome",$B$2,"Outcome",0)/GETPIVOTDATA("Outcome",$B$2)</f>
        <v>0.65104166666666663</v>
      </c>
      <c r="KW8">
        <f t="shared" ref="KW8" si="304">GETPIVOTDATA("Outcome",$B$2,"DiabetesPedigreeFunction",0.078)*GETPIVOTDATA("Outcome",$B$2,"Outcome",0)/GETPIVOTDATA("Outcome",$B$2)</f>
        <v>0.65104166666666663</v>
      </c>
      <c r="KX8">
        <f t="shared" ref="KX8" si="305">GETPIVOTDATA("Outcome",$B$2,"DiabetesPedigreeFunction",0.084)*GETPIVOTDATA("Outcome",$B$2,"Outcome",0)/GETPIVOTDATA("Outcome",$B$2)</f>
        <v>0.65104166666666663</v>
      </c>
      <c r="KY8">
        <f t="shared" ref="KY8" si="306">GETPIVOTDATA("Outcome",$B$2,"DiabetesPedigreeFunction",0.078)*GETPIVOTDATA("Outcome",$B$2,"Outcome",0)/GETPIVOTDATA("Outcome",$B$2)</f>
        <v>0.65104166666666663</v>
      </c>
      <c r="KZ8">
        <f t="shared" ref="KZ8" si="307">GETPIVOTDATA("Outcome",$B$2,"DiabetesPedigreeFunction",0.084)*GETPIVOTDATA("Outcome",$B$2,"Outcome",0)/GETPIVOTDATA("Outcome",$B$2)</f>
        <v>0.65104166666666663</v>
      </c>
      <c r="LA8">
        <f t="shared" ref="LA8" si="308">GETPIVOTDATA("Outcome",$B$2,"DiabetesPedigreeFunction",0.078)*GETPIVOTDATA("Outcome",$B$2,"Outcome",0)/GETPIVOTDATA("Outcome",$B$2)</f>
        <v>0.65104166666666663</v>
      </c>
      <c r="LB8">
        <f t="shared" ref="LB8" si="309">GETPIVOTDATA("Outcome",$B$2,"DiabetesPedigreeFunction",0.084)*GETPIVOTDATA("Outcome",$B$2,"Outcome",0)/GETPIVOTDATA("Outcome",$B$2)</f>
        <v>0.65104166666666663</v>
      </c>
      <c r="LC8">
        <f t="shared" ref="LC8" si="310">GETPIVOTDATA("Outcome",$B$2,"DiabetesPedigreeFunction",0.078)*GETPIVOTDATA("Outcome",$B$2,"Outcome",0)/GETPIVOTDATA("Outcome",$B$2)</f>
        <v>0.65104166666666663</v>
      </c>
      <c r="LD8">
        <f t="shared" ref="LD8" si="311">GETPIVOTDATA("Outcome",$B$2,"DiabetesPedigreeFunction",0.084)*GETPIVOTDATA("Outcome",$B$2,"Outcome",0)/GETPIVOTDATA("Outcome",$B$2)</f>
        <v>0.65104166666666663</v>
      </c>
      <c r="LE8">
        <f t="shared" ref="LE8" si="312">GETPIVOTDATA("Outcome",$B$2,"DiabetesPedigreeFunction",0.078)*GETPIVOTDATA("Outcome",$B$2,"Outcome",0)/GETPIVOTDATA("Outcome",$B$2)</f>
        <v>0.65104166666666663</v>
      </c>
      <c r="LF8">
        <f t="shared" ref="LF8" si="313">GETPIVOTDATA("Outcome",$B$2,"DiabetesPedigreeFunction",0.084)*GETPIVOTDATA("Outcome",$B$2,"Outcome",0)/GETPIVOTDATA("Outcome",$B$2)</f>
        <v>0.65104166666666663</v>
      </c>
      <c r="LG8">
        <f t="shared" ref="LG8" si="314">GETPIVOTDATA("Outcome",$B$2,"DiabetesPedigreeFunction",0.078)*GETPIVOTDATA("Outcome",$B$2,"Outcome",0)/GETPIVOTDATA("Outcome",$B$2)</f>
        <v>0.65104166666666663</v>
      </c>
      <c r="LH8">
        <f t="shared" ref="LH8" si="315">GETPIVOTDATA("Outcome",$B$2,"DiabetesPedigreeFunction",0.084)*GETPIVOTDATA("Outcome",$B$2,"Outcome",0)/GETPIVOTDATA("Outcome",$B$2)</f>
        <v>0.65104166666666663</v>
      </c>
      <c r="LI8">
        <f t="shared" ref="LI8" si="316">GETPIVOTDATA("Outcome",$B$2,"DiabetesPedigreeFunction",0.078)*GETPIVOTDATA("Outcome",$B$2,"Outcome",0)/GETPIVOTDATA("Outcome",$B$2)</f>
        <v>0.65104166666666663</v>
      </c>
      <c r="LJ8">
        <f t="shared" ref="LJ8" si="317">GETPIVOTDATA("Outcome",$B$2,"DiabetesPedigreeFunction",0.084)*GETPIVOTDATA("Outcome",$B$2,"Outcome",0)/GETPIVOTDATA("Outcome",$B$2)</f>
        <v>0.65104166666666663</v>
      </c>
      <c r="LK8">
        <f t="shared" ref="LK8" si="318">GETPIVOTDATA("Outcome",$B$2,"DiabetesPedigreeFunction",0.078)*GETPIVOTDATA("Outcome",$B$2,"Outcome",0)/GETPIVOTDATA("Outcome",$B$2)</f>
        <v>0.65104166666666663</v>
      </c>
      <c r="LL8">
        <f t="shared" ref="LL8" si="319">GETPIVOTDATA("Outcome",$B$2,"DiabetesPedigreeFunction",0.084)*GETPIVOTDATA("Outcome",$B$2,"Outcome",0)/GETPIVOTDATA("Outcome",$B$2)</f>
        <v>0.65104166666666663</v>
      </c>
      <c r="LM8">
        <f t="shared" ref="LM8" si="320">GETPIVOTDATA("Outcome",$B$2,"DiabetesPedigreeFunction",0.078)*GETPIVOTDATA("Outcome",$B$2,"Outcome",0)/GETPIVOTDATA("Outcome",$B$2)</f>
        <v>0.65104166666666663</v>
      </c>
      <c r="LN8">
        <f t="shared" ref="LN8" si="321">GETPIVOTDATA("Outcome",$B$2,"DiabetesPedigreeFunction",0.084)*GETPIVOTDATA("Outcome",$B$2,"Outcome",0)/GETPIVOTDATA("Outcome",$B$2)</f>
        <v>0.65104166666666663</v>
      </c>
      <c r="LO8">
        <f t="shared" ref="LO8" si="322">GETPIVOTDATA("Outcome",$B$2,"DiabetesPedigreeFunction",0.078)*GETPIVOTDATA("Outcome",$B$2,"Outcome",0)/GETPIVOTDATA("Outcome",$B$2)</f>
        <v>0.65104166666666663</v>
      </c>
      <c r="LP8">
        <f t="shared" ref="LP8" si="323">GETPIVOTDATA("Outcome",$B$2,"DiabetesPedigreeFunction",0.084)*GETPIVOTDATA("Outcome",$B$2,"Outcome",0)/GETPIVOTDATA("Outcome",$B$2)</f>
        <v>0.65104166666666663</v>
      </c>
      <c r="LQ8">
        <f t="shared" ref="LQ8" si="324">GETPIVOTDATA("Outcome",$B$2,"DiabetesPedigreeFunction",0.078)*GETPIVOTDATA("Outcome",$B$2,"Outcome",0)/GETPIVOTDATA("Outcome",$B$2)</f>
        <v>0.65104166666666663</v>
      </c>
      <c r="LR8">
        <f t="shared" ref="LR8" si="325">GETPIVOTDATA("Outcome",$B$2,"DiabetesPedigreeFunction",0.084)*GETPIVOTDATA("Outcome",$B$2,"Outcome",0)/GETPIVOTDATA("Outcome",$B$2)</f>
        <v>0.65104166666666663</v>
      </c>
      <c r="LS8">
        <f t="shared" ref="LS8" si="326">GETPIVOTDATA("Outcome",$B$2,"DiabetesPedigreeFunction",0.078)*GETPIVOTDATA("Outcome",$B$2,"Outcome",0)/GETPIVOTDATA("Outcome",$B$2)</f>
        <v>0.65104166666666663</v>
      </c>
      <c r="LT8">
        <f t="shared" ref="LT8" si="327">GETPIVOTDATA("Outcome",$B$2,"DiabetesPedigreeFunction",0.084)*GETPIVOTDATA("Outcome",$B$2,"Outcome",0)/GETPIVOTDATA("Outcome",$B$2)</f>
        <v>0.65104166666666663</v>
      </c>
      <c r="LU8">
        <f t="shared" ref="LU8" si="328">GETPIVOTDATA("Outcome",$B$2,"DiabetesPedigreeFunction",0.078)*GETPIVOTDATA("Outcome",$B$2,"Outcome",0)/GETPIVOTDATA("Outcome",$B$2)</f>
        <v>0.65104166666666663</v>
      </c>
      <c r="LV8">
        <f t="shared" ref="LV8" si="329">GETPIVOTDATA("Outcome",$B$2,"DiabetesPedigreeFunction",0.084)*GETPIVOTDATA("Outcome",$B$2,"Outcome",0)/GETPIVOTDATA("Outcome",$B$2)</f>
        <v>0.65104166666666663</v>
      </c>
      <c r="LW8">
        <f t="shared" ref="LW8" si="330">GETPIVOTDATA("Outcome",$B$2,"DiabetesPedigreeFunction",0.078)*GETPIVOTDATA("Outcome",$B$2,"Outcome",0)/GETPIVOTDATA("Outcome",$B$2)</f>
        <v>0.65104166666666663</v>
      </c>
      <c r="LX8">
        <f t="shared" ref="LX8" si="331">GETPIVOTDATA("Outcome",$B$2,"DiabetesPedigreeFunction",0.084)*GETPIVOTDATA("Outcome",$B$2,"Outcome",0)/GETPIVOTDATA("Outcome",$B$2)</f>
        <v>0.65104166666666663</v>
      </c>
      <c r="LY8">
        <f t="shared" ref="LY8" si="332">GETPIVOTDATA("Outcome",$B$2,"DiabetesPedigreeFunction",0.078)*GETPIVOTDATA("Outcome",$B$2,"Outcome",0)/GETPIVOTDATA("Outcome",$B$2)</f>
        <v>0.65104166666666663</v>
      </c>
      <c r="LZ8">
        <f t="shared" ref="LZ8" si="333">GETPIVOTDATA("Outcome",$B$2,"DiabetesPedigreeFunction",0.084)*GETPIVOTDATA("Outcome",$B$2,"Outcome",0)/GETPIVOTDATA("Outcome",$B$2)</f>
        <v>0.65104166666666663</v>
      </c>
      <c r="MA8">
        <f t="shared" ref="MA8" si="334">GETPIVOTDATA("Outcome",$B$2,"DiabetesPedigreeFunction",0.078)*GETPIVOTDATA("Outcome",$B$2,"Outcome",0)/GETPIVOTDATA("Outcome",$B$2)</f>
        <v>0.65104166666666663</v>
      </c>
      <c r="MB8">
        <f t="shared" ref="MB8" si="335">GETPIVOTDATA("Outcome",$B$2,"DiabetesPedigreeFunction",0.084)*GETPIVOTDATA("Outcome",$B$2,"Outcome",0)/GETPIVOTDATA("Outcome",$B$2)</f>
        <v>0.65104166666666663</v>
      </c>
      <c r="MC8">
        <f t="shared" ref="MC8" si="336">GETPIVOTDATA("Outcome",$B$2,"DiabetesPedigreeFunction",0.078)*GETPIVOTDATA("Outcome",$B$2,"Outcome",0)/GETPIVOTDATA("Outcome",$B$2)</f>
        <v>0.65104166666666663</v>
      </c>
      <c r="MD8">
        <f t="shared" ref="MD8" si="337">GETPIVOTDATA("Outcome",$B$2,"DiabetesPedigreeFunction",0.084)*GETPIVOTDATA("Outcome",$B$2,"Outcome",0)/GETPIVOTDATA("Outcome",$B$2)</f>
        <v>0.65104166666666663</v>
      </c>
      <c r="ME8">
        <f t="shared" ref="ME8" si="338">GETPIVOTDATA("Outcome",$B$2,"DiabetesPedigreeFunction",0.078)*GETPIVOTDATA("Outcome",$B$2,"Outcome",0)/GETPIVOTDATA("Outcome",$B$2)</f>
        <v>0.65104166666666663</v>
      </c>
      <c r="MF8">
        <f t="shared" ref="MF8" si="339">GETPIVOTDATA("Outcome",$B$2,"DiabetesPedigreeFunction",0.084)*GETPIVOTDATA("Outcome",$B$2,"Outcome",0)/GETPIVOTDATA("Outcome",$B$2)</f>
        <v>0.65104166666666663</v>
      </c>
      <c r="MG8">
        <f t="shared" ref="MG8" si="340">GETPIVOTDATA("Outcome",$B$2,"DiabetesPedigreeFunction",0.078)*GETPIVOTDATA("Outcome",$B$2,"Outcome",0)/GETPIVOTDATA("Outcome",$B$2)</f>
        <v>0.65104166666666663</v>
      </c>
      <c r="MH8">
        <f t="shared" ref="MH8" si="341">GETPIVOTDATA("Outcome",$B$2,"DiabetesPedigreeFunction",0.084)*GETPIVOTDATA("Outcome",$B$2,"Outcome",0)/GETPIVOTDATA("Outcome",$B$2)</f>
        <v>0.65104166666666663</v>
      </c>
      <c r="MI8">
        <f t="shared" ref="MI8" si="342">GETPIVOTDATA("Outcome",$B$2,"DiabetesPedigreeFunction",0.078)*GETPIVOTDATA("Outcome",$B$2,"Outcome",0)/GETPIVOTDATA("Outcome",$B$2)</f>
        <v>0.65104166666666663</v>
      </c>
      <c r="MJ8">
        <f t="shared" ref="MJ8" si="343">GETPIVOTDATA("Outcome",$B$2,"DiabetesPedigreeFunction",0.084)*GETPIVOTDATA("Outcome",$B$2,"Outcome",0)/GETPIVOTDATA("Outcome",$B$2)</f>
        <v>0.65104166666666663</v>
      </c>
      <c r="MK8">
        <f t="shared" ref="MK8" si="344">GETPIVOTDATA("Outcome",$B$2,"DiabetesPedigreeFunction",0.078)*GETPIVOTDATA("Outcome",$B$2,"Outcome",0)/GETPIVOTDATA("Outcome",$B$2)</f>
        <v>0.65104166666666663</v>
      </c>
      <c r="ML8">
        <f t="shared" ref="ML8" si="345">GETPIVOTDATA("Outcome",$B$2,"DiabetesPedigreeFunction",0.084)*GETPIVOTDATA("Outcome",$B$2,"Outcome",0)/GETPIVOTDATA("Outcome",$B$2)</f>
        <v>0.65104166666666663</v>
      </c>
      <c r="MM8">
        <f t="shared" ref="MM8" si="346">GETPIVOTDATA("Outcome",$B$2,"DiabetesPedigreeFunction",0.078)*GETPIVOTDATA("Outcome",$B$2,"Outcome",0)/GETPIVOTDATA("Outcome",$B$2)</f>
        <v>0.65104166666666663</v>
      </c>
      <c r="MN8">
        <f t="shared" ref="MN8" si="347">GETPIVOTDATA("Outcome",$B$2,"DiabetesPedigreeFunction",0.084)*GETPIVOTDATA("Outcome",$B$2,"Outcome",0)/GETPIVOTDATA("Outcome",$B$2)</f>
        <v>0.65104166666666663</v>
      </c>
      <c r="MO8">
        <f t="shared" ref="MO8" si="348">GETPIVOTDATA("Outcome",$B$2,"DiabetesPedigreeFunction",0.078)*GETPIVOTDATA("Outcome",$B$2,"Outcome",0)/GETPIVOTDATA("Outcome",$B$2)</f>
        <v>0.65104166666666663</v>
      </c>
      <c r="MP8">
        <f t="shared" ref="MP8" si="349">GETPIVOTDATA("Outcome",$B$2,"DiabetesPedigreeFunction",0.084)*GETPIVOTDATA("Outcome",$B$2,"Outcome",0)/GETPIVOTDATA("Outcome",$B$2)</f>
        <v>0.65104166666666663</v>
      </c>
      <c r="MQ8">
        <f t="shared" ref="MQ8" si="350">GETPIVOTDATA("Outcome",$B$2,"DiabetesPedigreeFunction",0.078)*GETPIVOTDATA("Outcome",$B$2,"Outcome",0)/GETPIVOTDATA("Outcome",$B$2)</f>
        <v>0.65104166666666663</v>
      </c>
      <c r="MR8">
        <f t="shared" ref="MR8" si="351">GETPIVOTDATA("Outcome",$B$2,"DiabetesPedigreeFunction",0.084)*GETPIVOTDATA("Outcome",$B$2,"Outcome",0)/GETPIVOTDATA("Outcome",$B$2)</f>
        <v>0.65104166666666663</v>
      </c>
      <c r="MS8">
        <f t="shared" ref="MS8" si="352">GETPIVOTDATA("Outcome",$B$2,"DiabetesPedigreeFunction",0.078)*GETPIVOTDATA("Outcome",$B$2,"Outcome",0)/GETPIVOTDATA("Outcome",$B$2)</f>
        <v>0.65104166666666663</v>
      </c>
      <c r="MT8">
        <f t="shared" ref="MT8" si="353">GETPIVOTDATA("Outcome",$B$2,"DiabetesPedigreeFunction",0.084)*GETPIVOTDATA("Outcome",$B$2,"Outcome",0)/GETPIVOTDATA("Outcome",$B$2)</f>
        <v>0.65104166666666663</v>
      </c>
      <c r="MU8">
        <f t="shared" ref="MU8" si="354">GETPIVOTDATA("Outcome",$B$2,"DiabetesPedigreeFunction",0.078)*GETPIVOTDATA("Outcome",$B$2,"Outcome",0)/GETPIVOTDATA("Outcome",$B$2)</f>
        <v>0.65104166666666663</v>
      </c>
      <c r="MV8">
        <f t="shared" ref="MV8" si="355">GETPIVOTDATA("Outcome",$B$2,"DiabetesPedigreeFunction",0.084)*GETPIVOTDATA("Outcome",$B$2,"Outcome",0)/GETPIVOTDATA("Outcome",$B$2)</f>
        <v>0.65104166666666663</v>
      </c>
      <c r="MW8">
        <f t="shared" ref="MW8" si="356">GETPIVOTDATA("Outcome",$B$2,"DiabetesPedigreeFunction",0.078)*GETPIVOTDATA("Outcome",$B$2,"Outcome",0)/GETPIVOTDATA("Outcome",$B$2)</f>
        <v>0.65104166666666663</v>
      </c>
      <c r="MX8">
        <f t="shared" ref="MX8" si="357">GETPIVOTDATA("Outcome",$B$2,"DiabetesPedigreeFunction",0.084)*GETPIVOTDATA("Outcome",$B$2,"Outcome",0)/GETPIVOTDATA("Outcome",$B$2)</f>
        <v>0.65104166666666663</v>
      </c>
      <c r="MY8">
        <f t="shared" ref="MY8" si="358">GETPIVOTDATA("Outcome",$B$2,"DiabetesPedigreeFunction",0.078)*GETPIVOTDATA("Outcome",$B$2,"Outcome",0)/GETPIVOTDATA("Outcome",$B$2)</f>
        <v>0.65104166666666663</v>
      </c>
      <c r="MZ8">
        <f t="shared" ref="MZ8" si="359">GETPIVOTDATA("Outcome",$B$2,"DiabetesPedigreeFunction",0.084)*GETPIVOTDATA("Outcome",$B$2,"Outcome",0)/GETPIVOTDATA("Outcome",$B$2)</f>
        <v>0.65104166666666663</v>
      </c>
      <c r="NA8">
        <f t="shared" ref="NA8" si="360">GETPIVOTDATA("Outcome",$B$2,"DiabetesPedigreeFunction",0.078)*GETPIVOTDATA("Outcome",$B$2,"Outcome",0)/GETPIVOTDATA("Outcome",$B$2)</f>
        <v>0.65104166666666663</v>
      </c>
      <c r="NB8">
        <f t="shared" ref="NB8" si="361">GETPIVOTDATA("Outcome",$B$2,"DiabetesPedigreeFunction",0.084)*GETPIVOTDATA("Outcome",$B$2,"Outcome",0)/GETPIVOTDATA("Outcome",$B$2)</f>
        <v>0.65104166666666663</v>
      </c>
      <c r="NC8">
        <f t="shared" ref="NC8" si="362">GETPIVOTDATA("Outcome",$B$2,"DiabetesPedigreeFunction",0.078)*GETPIVOTDATA("Outcome",$B$2,"Outcome",0)/GETPIVOTDATA("Outcome",$B$2)</f>
        <v>0.65104166666666663</v>
      </c>
      <c r="ND8">
        <f t="shared" ref="ND8" si="363">GETPIVOTDATA("Outcome",$B$2,"DiabetesPedigreeFunction",0.084)*GETPIVOTDATA("Outcome",$B$2,"Outcome",0)/GETPIVOTDATA("Outcome",$B$2)</f>
        <v>0.65104166666666663</v>
      </c>
      <c r="NE8">
        <f t="shared" ref="NE8" si="364">GETPIVOTDATA("Outcome",$B$2,"DiabetesPedigreeFunction",0.078)*GETPIVOTDATA("Outcome",$B$2,"Outcome",0)/GETPIVOTDATA("Outcome",$B$2)</f>
        <v>0.65104166666666663</v>
      </c>
      <c r="NF8">
        <f t="shared" ref="NF8" si="365">GETPIVOTDATA("Outcome",$B$2,"DiabetesPedigreeFunction",0.084)*GETPIVOTDATA("Outcome",$B$2,"Outcome",0)/GETPIVOTDATA("Outcome",$B$2)</f>
        <v>0.65104166666666663</v>
      </c>
      <c r="NG8">
        <f t="shared" ref="NG8" si="366">GETPIVOTDATA("Outcome",$B$2,"DiabetesPedigreeFunction",0.078)*GETPIVOTDATA("Outcome",$B$2,"Outcome",0)/GETPIVOTDATA("Outcome",$B$2)</f>
        <v>0.65104166666666663</v>
      </c>
      <c r="NH8">
        <f t="shared" ref="NH8" si="367">GETPIVOTDATA("Outcome",$B$2,"DiabetesPedigreeFunction",0.084)*GETPIVOTDATA("Outcome",$B$2,"Outcome",0)/GETPIVOTDATA("Outcome",$B$2)</f>
        <v>0.65104166666666663</v>
      </c>
      <c r="NI8">
        <f t="shared" ref="NI8" si="368">GETPIVOTDATA("Outcome",$B$2,"DiabetesPedigreeFunction",0.078)*GETPIVOTDATA("Outcome",$B$2,"Outcome",0)/GETPIVOTDATA("Outcome",$B$2)</f>
        <v>0.65104166666666663</v>
      </c>
      <c r="NJ8">
        <f t="shared" ref="NJ8" si="369">GETPIVOTDATA("Outcome",$B$2,"DiabetesPedigreeFunction",0.084)*GETPIVOTDATA("Outcome",$B$2,"Outcome",0)/GETPIVOTDATA("Outcome",$B$2)</f>
        <v>0.65104166666666663</v>
      </c>
      <c r="NK8">
        <f t="shared" ref="NK8" si="370">GETPIVOTDATA("Outcome",$B$2,"DiabetesPedigreeFunction",0.078)*GETPIVOTDATA("Outcome",$B$2,"Outcome",0)/GETPIVOTDATA("Outcome",$B$2)</f>
        <v>0.65104166666666663</v>
      </c>
      <c r="NL8">
        <f t="shared" ref="NL8" si="371">GETPIVOTDATA("Outcome",$B$2,"DiabetesPedigreeFunction",0.084)*GETPIVOTDATA("Outcome",$B$2,"Outcome",0)/GETPIVOTDATA("Outcome",$B$2)</f>
        <v>0.65104166666666663</v>
      </c>
      <c r="NM8">
        <f t="shared" ref="NM8" si="372">GETPIVOTDATA("Outcome",$B$2,"DiabetesPedigreeFunction",0.078)*GETPIVOTDATA("Outcome",$B$2,"Outcome",0)/GETPIVOTDATA("Outcome",$B$2)</f>
        <v>0.65104166666666663</v>
      </c>
      <c r="NN8">
        <f t="shared" ref="NN8" si="373">GETPIVOTDATA("Outcome",$B$2,"DiabetesPedigreeFunction",0.084)*GETPIVOTDATA("Outcome",$B$2,"Outcome",0)/GETPIVOTDATA("Outcome",$B$2)</f>
        <v>0.65104166666666663</v>
      </c>
      <c r="NO8">
        <f t="shared" ref="NO8" si="374">GETPIVOTDATA("Outcome",$B$2,"DiabetesPedigreeFunction",0.078)*GETPIVOTDATA("Outcome",$B$2,"Outcome",0)/GETPIVOTDATA("Outcome",$B$2)</f>
        <v>0.65104166666666663</v>
      </c>
      <c r="NP8">
        <f t="shared" ref="NP8" si="375">GETPIVOTDATA("Outcome",$B$2,"DiabetesPedigreeFunction",0.084)*GETPIVOTDATA("Outcome",$B$2,"Outcome",0)/GETPIVOTDATA("Outcome",$B$2)</f>
        <v>0.65104166666666663</v>
      </c>
      <c r="NQ8">
        <f t="shared" ref="NQ8" si="376">GETPIVOTDATA("Outcome",$B$2,"DiabetesPedigreeFunction",0.078)*GETPIVOTDATA("Outcome",$B$2,"Outcome",0)/GETPIVOTDATA("Outcome",$B$2)</f>
        <v>0.65104166666666663</v>
      </c>
      <c r="NR8">
        <f t="shared" ref="NR8" si="377">GETPIVOTDATA("Outcome",$B$2,"DiabetesPedigreeFunction",0.084)*GETPIVOTDATA("Outcome",$B$2,"Outcome",0)/GETPIVOTDATA("Outcome",$B$2)</f>
        <v>0.65104166666666663</v>
      </c>
      <c r="NS8">
        <f t="shared" ref="NS8" si="378">GETPIVOTDATA("Outcome",$B$2,"DiabetesPedigreeFunction",0.078)*GETPIVOTDATA("Outcome",$B$2,"Outcome",0)/GETPIVOTDATA("Outcome",$B$2)</f>
        <v>0.65104166666666663</v>
      </c>
      <c r="NT8">
        <f t="shared" ref="NT8" si="379">GETPIVOTDATA("Outcome",$B$2,"DiabetesPedigreeFunction",0.084)*GETPIVOTDATA("Outcome",$B$2,"Outcome",0)/GETPIVOTDATA("Outcome",$B$2)</f>
        <v>0.65104166666666663</v>
      </c>
      <c r="NU8">
        <f t="shared" ref="NU8" si="380">GETPIVOTDATA("Outcome",$B$2,"DiabetesPedigreeFunction",0.078)*GETPIVOTDATA("Outcome",$B$2,"Outcome",0)/GETPIVOTDATA("Outcome",$B$2)</f>
        <v>0.65104166666666663</v>
      </c>
      <c r="NV8">
        <f t="shared" ref="NV8" si="381">GETPIVOTDATA("Outcome",$B$2,"DiabetesPedigreeFunction",0.084)*GETPIVOTDATA("Outcome",$B$2,"Outcome",0)/GETPIVOTDATA("Outcome",$B$2)</f>
        <v>0.65104166666666663</v>
      </c>
      <c r="NW8">
        <f t="shared" ref="NW8" si="382">GETPIVOTDATA("Outcome",$B$2,"DiabetesPedigreeFunction",0.078)*GETPIVOTDATA("Outcome",$B$2,"Outcome",0)/GETPIVOTDATA("Outcome",$B$2)</f>
        <v>0.65104166666666663</v>
      </c>
      <c r="NX8">
        <f t="shared" ref="NX8" si="383">GETPIVOTDATA("Outcome",$B$2,"DiabetesPedigreeFunction",0.084)*GETPIVOTDATA("Outcome",$B$2,"Outcome",0)/GETPIVOTDATA("Outcome",$B$2)</f>
        <v>0.65104166666666663</v>
      </c>
      <c r="NY8">
        <f t="shared" ref="NY8" si="384">GETPIVOTDATA("Outcome",$B$2,"DiabetesPedigreeFunction",0.078)*GETPIVOTDATA("Outcome",$B$2,"Outcome",0)/GETPIVOTDATA("Outcome",$B$2)</f>
        <v>0.65104166666666663</v>
      </c>
      <c r="NZ8">
        <f t="shared" ref="NZ8" si="385">GETPIVOTDATA("Outcome",$B$2,"DiabetesPedigreeFunction",0.084)*GETPIVOTDATA("Outcome",$B$2,"Outcome",0)/GETPIVOTDATA("Outcome",$B$2)</f>
        <v>0.65104166666666663</v>
      </c>
      <c r="OA8">
        <f t="shared" ref="OA8" si="386">GETPIVOTDATA("Outcome",$B$2,"DiabetesPedigreeFunction",0.078)*GETPIVOTDATA("Outcome",$B$2,"Outcome",0)/GETPIVOTDATA("Outcome",$B$2)</f>
        <v>0.65104166666666663</v>
      </c>
      <c r="OB8">
        <f t="shared" ref="OB8" si="387">GETPIVOTDATA("Outcome",$B$2,"DiabetesPedigreeFunction",0.084)*GETPIVOTDATA("Outcome",$B$2,"Outcome",0)/GETPIVOTDATA("Outcome",$B$2)</f>
        <v>0.65104166666666663</v>
      </c>
      <c r="OC8">
        <f t="shared" ref="OC8" si="388">GETPIVOTDATA("Outcome",$B$2,"DiabetesPedigreeFunction",0.078)*GETPIVOTDATA("Outcome",$B$2,"Outcome",0)/GETPIVOTDATA("Outcome",$B$2)</f>
        <v>0.65104166666666663</v>
      </c>
      <c r="OD8">
        <f t="shared" ref="OD8" si="389">GETPIVOTDATA("Outcome",$B$2,"DiabetesPedigreeFunction",0.084)*GETPIVOTDATA("Outcome",$B$2,"Outcome",0)/GETPIVOTDATA("Outcome",$B$2)</f>
        <v>0.65104166666666663</v>
      </c>
      <c r="OE8">
        <f t="shared" ref="OE8" si="390">GETPIVOTDATA("Outcome",$B$2,"DiabetesPedigreeFunction",0.078)*GETPIVOTDATA("Outcome",$B$2,"Outcome",0)/GETPIVOTDATA("Outcome",$B$2)</f>
        <v>0.65104166666666663</v>
      </c>
      <c r="OF8">
        <f t="shared" ref="OF8" si="391">GETPIVOTDATA("Outcome",$B$2,"DiabetesPedigreeFunction",0.084)*GETPIVOTDATA("Outcome",$B$2,"Outcome",0)/GETPIVOTDATA("Outcome",$B$2)</f>
        <v>0.65104166666666663</v>
      </c>
      <c r="OG8">
        <f t="shared" ref="OG8" si="392">GETPIVOTDATA("Outcome",$B$2,"DiabetesPedigreeFunction",0.078)*GETPIVOTDATA("Outcome",$B$2,"Outcome",0)/GETPIVOTDATA("Outcome",$B$2)</f>
        <v>0.65104166666666663</v>
      </c>
      <c r="OH8">
        <f t="shared" ref="OH8" si="393">GETPIVOTDATA("Outcome",$B$2,"DiabetesPedigreeFunction",0.084)*GETPIVOTDATA("Outcome",$B$2,"Outcome",0)/GETPIVOTDATA("Outcome",$B$2)</f>
        <v>0.65104166666666663</v>
      </c>
      <c r="OI8">
        <f t="shared" ref="OI8" si="394">GETPIVOTDATA("Outcome",$B$2,"DiabetesPedigreeFunction",0.078)*GETPIVOTDATA("Outcome",$B$2,"Outcome",0)/GETPIVOTDATA("Outcome",$B$2)</f>
        <v>0.65104166666666663</v>
      </c>
      <c r="OJ8">
        <f t="shared" ref="OJ8" si="395">GETPIVOTDATA("Outcome",$B$2,"DiabetesPedigreeFunction",0.084)*GETPIVOTDATA("Outcome",$B$2,"Outcome",0)/GETPIVOTDATA("Outcome",$B$2)</f>
        <v>0.65104166666666663</v>
      </c>
      <c r="OK8">
        <f t="shared" ref="OK8" si="396">GETPIVOTDATA("Outcome",$B$2,"DiabetesPedigreeFunction",0.078)*GETPIVOTDATA("Outcome",$B$2,"Outcome",0)/GETPIVOTDATA("Outcome",$B$2)</f>
        <v>0.65104166666666663</v>
      </c>
      <c r="OL8">
        <f t="shared" ref="OL8" si="397">GETPIVOTDATA("Outcome",$B$2,"DiabetesPedigreeFunction",0.084)*GETPIVOTDATA("Outcome",$B$2,"Outcome",0)/GETPIVOTDATA("Outcome",$B$2)</f>
        <v>0.65104166666666663</v>
      </c>
      <c r="OM8">
        <f t="shared" ref="OM8" si="398">GETPIVOTDATA("Outcome",$B$2,"DiabetesPedigreeFunction",0.078)*GETPIVOTDATA("Outcome",$B$2,"Outcome",0)/GETPIVOTDATA("Outcome",$B$2)</f>
        <v>0.65104166666666663</v>
      </c>
      <c r="ON8">
        <f t="shared" ref="ON8" si="399">GETPIVOTDATA("Outcome",$B$2,"DiabetesPedigreeFunction",0.084)*GETPIVOTDATA("Outcome",$B$2,"Outcome",0)/GETPIVOTDATA("Outcome",$B$2)</f>
        <v>0.65104166666666663</v>
      </c>
      <c r="OO8">
        <f t="shared" ref="OO8" si="400">GETPIVOTDATA("Outcome",$B$2,"DiabetesPedigreeFunction",0.078)*GETPIVOTDATA("Outcome",$B$2,"Outcome",0)/GETPIVOTDATA("Outcome",$B$2)</f>
        <v>0.65104166666666663</v>
      </c>
      <c r="OP8">
        <f t="shared" ref="OP8" si="401">GETPIVOTDATA("Outcome",$B$2,"DiabetesPedigreeFunction",0.084)*GETPIVOTDATA("Outcome",$B$2,"Outcome",0)/GETPIVOTDATA("Outcome",$B$2)</f>
        <v>0.65104166666666663</v>
      </c>
      <c r="OQ8">
        <f t="shared" ref="OQ8" si="402">GETPIVOTDATA("Outcome",$B$2,"DiabetesPedigreeFunction",0.078)*GETPIVOTDATA("Outcome",$B$2,"Outcome",0)/GETPIVOTDATA("Outcome",$B$2)</f>
        <v>0.65104166666666663</v>
      </c>
      <c r="OR8">
        <f t="shared" ref="OR8" si="403">GETPIVOTDATA("Outcome",$B$2,"DiabetesPedigreeFunction",0.084)*GETPIVOTDATA("Outcome",$B$2,"Outcome",0)/GETPIVOTDATA("Outcome",$B$2)</f>
        <v>0.65104166666666663</v>
      </c>
      <c r="OS8">
        <f t="shared" ref="OS8" si="404">GETPIVOTDATA("Outcome",$B$2,"DiabetesPedigreeFunction",0.078)*GETPIVOTDATA("Outcome",$B$2,"Outcome",0)/GETPIVOTDATA("Outcome",$B$2)</f>
        <v>0.65104166666666663</v>
      </c>
      <c r="OT8">
        <f t="shared" ref="OT8" si="405">GETPIVOTDATA("Outcome",$B$2,"DiabetesPedigreeFunction",0.084)*GETPIVOTDATA("Outcome",$B$2,"Outcome",0)/GETPIVOTDATA("Outcome",$B$2)</f>
        <v>0.65104166666666663</v>
      </c>
      <c r="OU8">
        <f t="shared" ref="OU8" si="406">GETPIVOTDATA("Outcome",$B$2,"DiabetesPedigreeFunction",0.078)*GETPIVOTDATA("Outcome",$B$2,"Outcome",0)/GETPIVOTDATA("Outcome",$B$2)</f>
        <v>0.65104166666666663</v>
      </c>
      <c r="OV8">
        <f t="shared" ref="OV8" si="407">GETPIVOTDATA("Outcome",$B$2,"DiabetesPedigreeFunction",0.084)*GETPIVOTDATA("Outcome",$B$2,"Outcome",0)/GETPIVOTDATA("Outcome",$B$2)</f>
        <v>0.65104166666666663</v>
      </c>
      <c r="OW8">
        <f t="shared" ref="OW8" si="408">GETPIVOTDATA("Outcome",$B$2,"DiabetesPedigreeFunction",0.078)*GETPIVOTDATA("Outcome",$B$2,"Outcome",0)/GETPIVOTDATA("Outcome",$B$2)</f>
        <v>0.65104166666666663</v>
      </c>
      <c r="OX8">
        <f t="shared" ref="OX8" si="409">GETPIVOTDATA("Outcome",$B$2,"DiabetesPedigreeFunction",0.084)*GETPIVOTDATA("Outcome",$B$2,"Outcome",0)/GETPIVOTDATA("Outcome",$B$2)</f>
        <v>0.65104166666666663</v>
      </c>
      <c r="OY8">
        <f t="shared" ref="OY8" si="410">GETPIVOTDATA("Outcome",$B$2,"DiabetesPedigreeFunction",0.078)*GETPIVOTDATA("Outcome",$B$2,"Outcome",0)/GETPIVOTDATA("Outcome",$B$2)</f>
        <v>0.65104166666666663</v>
      </c>
      <c r="OZ8">
        <f t="shared" ref="OZ8" si="411">GETPIVOTDATA("Outcome",$B$2,"DiabetesPedigreeFunction",0.084)*GETPIVOTDATA("Outcome",$B$2,"Outcome",0)/GETPIVOTDATA("Outcome",$B$2)</f>
        <v>0.65104166666666663</v>
      </c>
      <c r="PA8">
        <f t="shared" ref="PA8" si="412">GETPIVOTDATA("Outcome",$B$2,"DiabetesPedigreeFunction",0.078)*GETPIVOTDATA("Outcome",$B$2,"Outcome",0)/GETPIVOTDATA("Outcome",$B$2)</f>
        <v>0.65104166666666663</v>
      </c>
      <c r="PB8">
        <f t="shared" ref="PB8" si="413">GETPIVOTDATA("Outcome",$B$2,"DiabetesPedigreeFunction",0.084)*GETPIVOTDATA("Outcome",$B$2,"Outcome",0)/GETPIVOTDATA("Outcome",$B$2)</f>
        <v>0.65104166666666663</v>
      </c>
      <c r="PC8">
        <f t="shared" ref="PC8" si="414">GETPIVOTDATA("Outcome",$B$2,"DiabetesPedigreeFunction",0.078)*GETPIVOTDATA("Outcome",$B$2,"Outcome",0)/GETPIVOTDATA("Outcome",$B$2)</f>
        <v>0.65104166666666663</v>
      </c>
      <c r="PD8">
        <f t="shared" ref="PD8" si="415">GETPIVOTDATA("Outcome",$B$2,"DiabetesPedigreeFunction",0.084)*GETPIVOTDATA("Outcome",$B$2,"Outcome",0)/GETPIVOTDATA("Outcome",$B$2)</f>
        <v>0.65104166666666663</v>
      </c>
      <c r="PE8">
        <f t="shared" ref="PE8" si="416">GETPIVOTDATA("Outcome",$B$2,"DiabetesPedigreeFunction",0.078)*GETPIVOTDATA("Outcome",$B$2,"Outcome",0)/GETPIVOTDATA("Outcome",$B$2)</f>
        <v>0.65104166666666663</v>
      </c>
      <c r="PF8">
        <f t="shared" ref="PF8" si="417">GETPIVOTDATA("Outcome",$B$2,"DiabetesPedigreeFunction",0.084)*GETPIVOTDATA("Outcome",$B$2,"Outcome",0)/GETPIVOTDATA("Outcome",$B$2)</f>
        <v>0.65104166666666663</v>
      </c>
      <c r="PG8">
        <f t="shared" ref="PG8" si="418">GETPIVOTDATA("Outcome",$B$2,"DiabetesPedigreeFunction",0.078)*GETPIVOTDATA("Outcome",$B$2,"Outcome",0)/GETPIVOTDATA("Outcome",$B$2)</f>
        <v>0.65104166666666663</v>
      </c>
      <c r="PH8">
        <f t="shared" ref="PH8" si="419">GETPIVOTDATA("Outcome",$B$2,"DiabetesPedigreeFunction",0.084)*GETPIVOTDATA("Outcome",$B$2,"Outcome",0)/GETPIVOTDATA("Outcome",$B$2)</f>
        <v>0.65104166666666663</v>
      </c>
      <c r="PI8">
        <f t="shared" ref="PI8" si="420">GETPIVOTDATA("Outcome",$B$2,"DiabetesPedigreeFunction",0.078)*GETPIVOTDATA("Outcome",$B$2,"Outcome",0)/GETPIVOTDATA("Outcome",$B$2)</f>
        <v>0.65104166666666663</v>
      </c>
      <c r="PJ8">
        <f t="shared" ref="PJ8" si="421">GETPIVOTDATA("Outcome",$B$2,"DiabetesPedigreeFunction",0.084)*GETPIVOTDATA("Outcome",$B$2,"Outcome",0)/GETPIVOTDATA("Outcome",$B$2)</f>
        <v>0.65104166666666663</v>
      </c>
      <c r="PK8">
        <f t="shared" ref="PK8" si="422">GETPIVOTDATA("Outcome",$B$2,"DiabetesPedigreeFunction",0.078)*GETPIVOTDATA("Outcome",$B$2,"Outcome",0)/GETPIVOTDATA("Outcome",$B$2)</f>
        <v>0.65104166666666663</v>
      </c>
      <c r="PL8">
        <f t="shared" ref="PL8" si="423">GETPIVOTDATA("Outcome",$B$2,"DiabetesPedigreeFunction",0.084)*GETPIVOTDATA("Outcome",$B$2,"Outcome",0)/GETPIVOTDATA("Outcome",$B$2)</f>
        <v>0.65104166666666663</v>
      </c>
      <c r="PM8">
        <f t="shared" ref="PM8" si="424">GETPIVOTDATA("Outcome",$B$2,"DiabetesPedigreeFunction",0.078)*GETPIVOTDATA("Outcome",$B$2,"Outcome",0)/GETPIVOTDATA("Outcome",$B$2)</f>
        <v>0.65104166666666663</v>
      </c>
      <c r="PN8">
        <f t="shared" ref="PN8" si="425">GETPIVOTDATA("Outcome",$B$2,"DiabetesPedigreeFunction",0.084)*GETPIVOTDATA("Outcome",$B$2,"Outcome",0)/GETPIVOTDATA("Outcome",$B$2)</f>
        <v>0.65104166666666663</v>
      </c>
      <c r="PO8">
        <f t="shared" ref="PO8" si="426">GETPIVOTDATA("Outcome",$B$2,"DiabetesPedigreeFunction",0.078)*GETPIVOTDATA("Outcome",$B$2,"Outcome",0)/GETPIVOTDATA("Outcome",$B$2)</f>
        <v>0.65104166666666663</v>
      </c>
      <c r="PP8">
        <f t="shared" ref="PP8" si="427">GETPIVOTDATA("Outcome",$B$2,"DiabetesPedigreeFunction",0.084)*GETPIVOTDATA("Outcome",$B$2,"Outcome",0)/GETPIVOTDATA("Outcome",$B$2)</f>
        <v>0.65104166666666663</v>
      </c>
      <c r="PQ8">
        <f t="shared" ref="PQ8" si="428">GETPIVOTDATA("Outcome",$B$2,"DiabetesPedigreeFunction",0.078)*GETPIVOTDATA("Outcome",$B$2,"Outcome",0)/GETPIVOTDATA("Outcome",$B$2)</f>
        <v>0.65104166666666663</v>
      </c>
      <c r="PR8">
        <f t="shared" ref="PR8" si="429">GETPIVOTDATA("Outcome",$B$2,"DiabetesPedigreeFunction",0.084)*GETPIVOTDATA("Outcome",$B$2,"Outcome",0)/GETPIVOTDATA("Outcome",$B$2)</f>
        <v>0.65104166666666663</v>
      </c>
      <c r="PS8">
        <f t="shared" ref="PS8" si="430">GETPIVOTDATA("Outcome",$B$2,"DiabetesPedigreeFunction",0.078)*GETPIVOTDATA("Outcome",$B$2,"Outcome",0)/GETPIVOTDATA("Outcome",$B$2)</f>
        <v>0.65104166666666663</v>
      </c>
      <c r="PT8">
        <f t="shared" ref="PT8" si="431">GETPIVOTDATA("Outcome",$B$2,"DiabetesPedigreeFunction",0.084)*GETPIVOTDATA("Outcome",$B$2,"Outcome",0)/GETPIVOTDATA("Outcome",$B$2)</f>
        <v>0.65104166666666663</v>
      </c>
      <c r="PU8">
        <f t="shared" ref="PU8" si="432">GETPIVOTDATA("Outcome",$B$2,"DiabetesPedigreeFunction",0.078)*GETPIVOTDATA("Outcome",$B$2,"Outcome",0)/GETPIVOTDATA("Outcome",$B$2)</f>
        <v>0.65104166666666663</v>
      </c>
      <c r="PV8">
        <f t="shared" ref="PV8" si="433">GETPIVOTDATA("Outcome",$B$2,"DiabetesPedigreeFunction",0.084)*GETPIVOTDATA("Outcome",$B$2,"Outcome",0)/GETPIVOTDATA("Outcome",$B$2)</f>
        <v>0.65104166666666663</v>
      </c>
      <c r="PW8">
        <f t="shared" ref="PW8" si="434">GETPIVOTDATA("Outcome",$B$2,"DiabetesPedigreeFunction",0.078)*GETPIVOTDATA("Outcome",$B$2,"Outcome",0)/GETPIVOTDATA("Outcome",$B$2)</f>
        <v>0.65104166666666663</v>
      </c>
      <c r="PX8">
        <f t="shared" ref="PX8" si="435">GETPIVOTDATA("Outcome",$B$2,"DiabetesPedigreeFunction",0.084)*GETPIVOTDATA("Outcome",$B$2,"Outcome",0)/GETPIVOTDATA("Outcome",$B$2)</f>
        <v>0.65104166666666663</v>
      </c>
      <c r="PY8">
        <f t="shared" ref="PY8" si="436">GETPIVOTDATA("Outcome",$B$2,"DiabetesPedigreeFunction",0.078)*GETPIVOTDATA("Outcome",$B$2,"Outcome",0)/GETPIVOTDATA("Outcome",$B$2)</f>
        <v>0.65104166666666663</v>
      </c>
      <c r="PZ8">
        <f t="shared" ref="PZ8" si="437">GETPIVOTDATA("Outcome",$B$2,"DiabetesPedigreeFunction",0.084)*GETPIVOTDATA("Outcome",$B$2,"Outcome",0)/GETPIVOTDATA("Outcome",$B$2)</f>
        <v>0.65104166666666663</v>
      </c>
      <c r="QA8">
        <f t="shared" ref="QA8" si="438">GETPIVOTDATA("Outcome",$B$2,"DiabetesPedigreeFunction",0.078)*GETPIVOTDATA("Outcome",$B$2,"Outcome",0)/GETPIVOTDATA("Outcome",$B$2)</f>
        <v>0.65104166666666663</v>
      </c>
      <c r="QB8">
        <f t="shared" ref="QB8" si="439">GETPIVOTDATA("Outcome",$B$2,"DiabetesPedigreeFunction",0.084)*GETPIVOTDATA("Outcome",$B$2,"Outcome",0)/GETPIVOTDATA("Outcome",$B$2)</f>
        <v>0.65104166666666663</v>
      </c>
      <c r="QC8">
        <f t="shared" ref="QC8" si="440">GETPIVOTDATA("Outcome",$B$2,"DiabetesPedigreeFunction",0.078)*GETPIVOTDATA("Outcome",$B$2,"Outcome",0)/GETPIVOTDATA("Outcome",$B$2)</f>
        <v>0.65104166666666663</v>
      </c>
      <c r="QD8">
        <f t="shared" ref="QD8" si="441">GETPIVOTDATA("Outcome",$B$2,"DiabetesPedigreeFunction",0.084)*GETPIVOTDATA("Outcome",$B$2,"Outcome",0)/GETPIVOTDATA("Outcome",$B$2)</f>
        <v>0.65104166666666663</v>
      </c>
      <c r="QE8">
        <f t="shared" ref="QE8" si="442">GETPIVOTDATA("Outcome",$B$2,"DiabetesPedigreeFunction",0.078)*GETPIVOTDATA("Outcome",$B$2,"Outcome",0)/GETPIVOTDATA("Outcome",$B$2)</f>
        <v>0.65104166666666663</v>
      </c>
      <c r="QF8">
        <f t="shared" ref="QF8" si="443">GETPIVOTDATA("Outcome",$B$2,"DiabetesPedigreeFunction",0.084)*GETPIVOTDATA("Outcome",$B$2,"Outcome",0)/GETPIVOTDATA("Outcome",$B$2)</f>
        <v>0.65104166666666663</v>
      </c>
      <c r="QG8">
        <f t="shared" ref="QG8" si="444">GETPIVOTDATA("Outcome",$B$2,"DiabetesPedigreeFunction",0.078)*GETPIVOTDATA("Outcome",$B$2,"Outcome",0)/GETPIVOTDATA("Outcome",$B$2)</f>
        <v>0.65104166666666663</v>
      </c>
      <c r="QH8">
        <f t="shared" ref="QH8" si="445">GETPIVOTDATA("Outcome",$B$2,"DiabetesPedigreeFunction",0.084)*GETPIVOTDATA("Outcome",$B$2,"Outcome",0)/GETPIVOTDATA("Outcome",$B$2)</f>
        <v>0.65104166666666663</v>
      </c>
      <c r="QI8">
        <f t="shared" ref="QI8" si="446">GETPIVOTDATA("Outcome",$B$2,"DiabetesPedigreeFunction",0.078)*GETPIVOTDATA("Outcome",$B$2,"Outcome",0)/GETPIVOTDATA("Outcome",$B$2)</f>
        <v>0.65104166666666663</v>
      </c>
      <c r="QJ8">
        <f t="shared" ref="QJ8" si="447">GETPIVOTDATA("Outcome",$B$2,"DiabetesPedigreeFunction",0.084)*GETPIVOTDATA("Outcome",$B$2,"Outcome",0)/GETPIVOTDATA("Outcome",$B$2)</f>
        <v>0.65104166666666663</v>
      </c>
      <c r="QK8">
        <f t="shared" ref="QK8" si="448">GETPIVOTDATA("Outcome",$B$2,"DiabetesPedigreeFunction",0.078)*GETPIVOTDATA("Outcome",$B$2,"Outcome",0)/GETPIVOTDATA("Outcome",$B$2)</f>
        <v>0.65104166666666663</v>
      </c>
      <c r="QL8">
        <f t="shared" ref="QL8" si="449">GETPIVOTDATA("Outcome",$B$2,"DiabetesPedigreeFunction",0.084)*GETPIVOTDATA("Outcome",$B$2,"Outcome",0)/GETPIVOTDATA("Outcome",$B$2)</f>
        <v>0.65104166666666663</v>
      </c>
      <c r="QM8">
        <f t="shared" ref="QM8" si="450">GETPIVOTDATA("Outcome",$B$2,"DiabetesPedigreeFunction",0.078)*GETPIVOTDATA("Outcome",$B$2,"Outcome",0)/GETPIVOTDATA("Outcome",$B$2)</f>
        <v>0.65104166666666663</v>
      </c>
      <c r="QN8">
        <f t="shared" ref="QN8" si="451">GETPIVOTDATA("Outcome",$B$2,"DiabetesPedigreeFunction",0.084)*GETPIVOTDATA("Outcome",$B$2,"Outcome",0)/GETPIVOTDATA("Outcome",$B$2)</f>
        <v>0.65104166666666663</v>
      </c>
      <c r="QO8">
        <f t="shared" ref="QO8" si="452">GETPIVOTDATA("Outcome",$B$2,"DiabetesPedigreeFunction",0.078)*GETPIVOTDATA("Outcome",$B$2,"Outcome",0)/GETPIVOTDATA("Outcome",$B$2)</f>
        <v>0.65104166666666663</v>
      </c>
      <c r="QP8">
        <f t="shared" ref="QP8" si="453">GETPIVOTDATA("Outcome",$B$2,"DiabetesPedigreeFunction",0.084)*GETPIVOTDATA("Outcome",$B$2,"Outcome",0)/GETPIVOTDATA("Outcome",$B$2)</f>
        <v>0.65104166666666663</v>
      </c>
      <c r="QQ8">
        <f t="shared" ref="QQ8" si="454">GETPIVOTDATA("Outcome",$B$2,"DiabetesPedigreeFunction",0.078)*GETPIVOTDATA("Outcome",$B$2,"Outcome",0)/GETPIVOTDATA("Outcome",$B$2)</f>
        <v>0.65104166666666663</v>
      </c>
      <c r="QR8">
        <f t="shared" ref="QR8" si="455">GETPIVOTDATA("Outcome",$B$2,"DiabetesPedigreeFunction",0.084)*GETPIVOTDATA("Outcome",$B$2,"Outcome",0)/GETPIVOTDATA("Outcome",$B$2)</f>
        <v>0.65104166666666663</v>
      </c>
      <c r="QS8">
        <f t="shared" ref="QS8" si="456">GETPIVOTDATA("Outcome",$B$2,"DiabetesPedigreeFunction",0.078)*GETPIVOTDATA("Outcome",$B$2,"Outcome",0)/GETPIVOTDATA("Outcome",$B$2)</f>
        <v>0.65104166666666663</v>
      </c>
      <c r="QT8">
        <f t="shared" ref="QT8" si="457">GETPIVOTDATA("Outcome",$B$2,"DiabetesPedigreeFunction",0.084)*GETPIVOTDATA("Outcome",$B$2,"Outcome",0)/GETPIVOTDATA("Outcome",$B$2)</f>
        <v>0.65104166666666663</v>
      </c>
      <c r="QU8">
        <f t="shared" ref="QU8" si="458">GETPIVOTDATA("Outcome",$B$2,"DiabetesPedigreeFunction",0.078)*GETPIVOTDATA("Outcome",$B$2,"Outcome",0)/GETPIVOTDATA("Outcome",$B$2)</f>
        <v>0.65104166666666663</v>
      </c>
      <c r="QV8">
        <f t="shared" ref="QV8" si="459">GETPIVOTDATA("Outcome",$B$2,"DiabetesPedigreeFunction",0.084)*GETPIVOTDATA("Outcome",$B$2,"Outcome",0)/GETPIVOTDATA("Outcome",$B$2)</f>
        <v>0.65104166666666663</v>
      </c>
      <c r="QW8">
        <f t="shared" ref="QW8" si="460">GETPIVOTDATA("Outcome",$B$2,"DiabetesPedigreeFunction",0.078)*GETPIVOTDATA("Outcome",$B$2,"Outcome",0)/GETPIVOTDATA("Outcome",$B$2)</f>
        <v>0.65104166666666663</v>
      </c>
      <c r="QX8">
        <f t="shared" ref="QX8" si="461">GETPIVOTDATA("Outcome",$B$2,"DiabetesPedigreeFunction",0.084)*GETPIVOTDATA("Outcome",$B$2,"Outcome",0)/GETPIVOTDATA("Outcome",$B$2)</f>
        <v>0.65104166666666663</v>
      </c>
      <c r="QY8">
        <f t="shared" ref="QY8" si="462">GETPIVOTDATA("Outcome",$B$2,"DiabetesPedigreeFunction",0.078)*GETPIVOTDATA("Outcome",$B$2,"Outcome",0)/GETPIVOTDATA("Outcome",$B$2)</f>
        <v>0.65104166666666663</v>
      </c>
      <c r="QZ8">
        <f t="shared" ref="QZ8" si="463">GETPIVOTDATA("Outcome",$B$2,"DiabetesPedigreeFunction",0.084)*GETPIVOTDATA("Outcome",$B$2,"Outcome",0)/GETPIVOTDATA("Outcome",$B$2)</f>
        <v>0.65104166666666663</v>
      </c>
      <c r="RA8">
        <f t="shared" ref="RA8" si="464">GETPIVOTDATA("Outcome",$B$2,"DiabetesPedigreeFunction",0.078)*GETPIVOTDATA("Outcome",$B$2,"Outcome",0)/GETPIVOTDATA("Outcome",$B$2)</f>
        <v>0.65104166666666663</v>
      </c>
      <c r="RB8">
        <f t="shared" ref="RB8" si="465">GETPIVOTDATA("Outcome",$B$2,"DiabetesPedigreeFunction",0.084)*GETPIVOTDATA("Outcome",$B$2,"Outcome",0)/GETPIVOTDATA("Outcome",$B$2)</f>
        <v>0.65104166666666663</v>
      </c>
      <c r="RC8">
        <f t="shared" ref="RC8" si="466">GETPIVOTDATA("Outcome",$B$2,"DiabetesPedigreeFunction",0.078)*GETPIVOTDATA("Outcome",$B$2,"Outcome",0)/GETPIVOTDATA("Outcome",$B$2)</f>
        <v>0.65104166666666663</v>
      </c>
      <c r="RD8">
        <f t="shared" ref="RD8" si="467">GETPIVOTDATA("Outcome",$B$2,"DiabetesPedigreeFunction",0.084)*GETPIVOTDATA("Outcome",$B$2,"Outcome",0)/GETPIVOTDATA("Outcome",$B$2)</f>
        <v>0.65104166666666663</v>
      </c>
      <c r="RE8">
        <f t="shared" ref="RE8" si="468">GETPIVOTDATA("Outcome",$B$2,"DiabetesPedigreeFunction",0.078)*GETPIVOTDATA("Outcome",$B$2,"Outcome",0)/GETPIVOTDATA("Outcome",$B$2)</f>
        <v>0.65104166666666663</v>
      </c>
      <c r="RF8">
        <f t="shared" ref="RF8" si="469">GETPIVOTDATA("Outcome",$B$2,"DiabetesPedigreeFunction",0.084)*GETPIVOTDATA("Outcome",$B$2,"Outcome",0)/GETPIVOTDATA("Outcome",$B$2)</f>
        <v>0.65104166666666663</v>
      </c>
      <c r="RG8">
        <f t="shared" ref="RG8" si="470">GETPIVOTDATA("Outcome",$B$2,"DiabetesPedigreeFunction",0.078)*GETPIVOTDATA("Outcome",$B$2,"Outcome",0)/GETPIVOTDATA("Outcome",$B$2)</f>
        <v>0.65104166666666663</v>
      </c>
      <c r="RH8">
        <f t="shared" ref="RH8" si="471">GETPIVOTDATA("Outcome",$B$2,"DiabetesPedigreeFunction",0.084)*GETPIVOTDATA("Outcome",$B$2,"Outcome",0)/GETPIVOTDATA("Outcome",$B$2)</f>
        <v>0.65104166666666663</v>
      </c>
      <c r="RI8">
        <f t="shared" ref="RI8" si="472">GETPIVOTDATA("Outcome",$B$2,"DiabetesPedigreeFunction",0.078)*GETPIVOTDATA("Outcome",$B$2,"Outcome",0)/GETPIVOTDATA("Outcome",$B$2)</f>
        <v>0.65104166666666663</v>
      </c>
      <c r="RJ8">
        <f t="shared" ref="RJ8" si="473">GETPIVOTDATA("Outcome",$B$2,"DiabetesPedigreeFunction",0.084)*GETPIVOTDATA("Outcome",$B$2,"Outcome",0)/GETPIVOTDATA("Outcome",$B$2)</f>
        <v>0.65104166666666663</v>
      </c>
      <c r="RK8">
        <f t="shared" ref="RK8" si="474">GETPIVOTDATA("Outcome",$B$2,"DiabetesPedigreeFunction",0.078)*GETPIVOTDATA("Outcome",$B$2,"Outcome",0)/GETPIVOTDATA("Outcome",$B$2)</f>
        <v>0.65104166666666663</v>
      </c>
      <c r="RL8">
        <f t="shared" ref="RL8" si="475">GETPIVOTDATA("Outcome",$B$2,"DiabetesPedigreeFunction",0.084)*GETPIVOTDATA("Outcome",$B$2,"Outcome",0)/GETPIVOTDATA("Outcome",$B$2)</f>
        <v>0.65104166666666663</v>
      </c>
      <c r="RM8">
        <f t="shared" ref="RM8" si="476">GETPIVOTDATA("Outcome",$B$2,"DiabetesPedigreeFunction",0.078)*GETPIVOTDATA("Outcome",$B$2,"Outcome",0)/GETPIVOTDATA("Outcome",$B$2)</f>
        <v>0.65104166666666663</v>
      </c>
      <c r="RN8">
        <f t="shared" ref="RN8" si="477">GETPIVOTDATA("Outcome",$B$2,"DiabetesPedigreeFunction",0.084)*GETPIVOTDATA("Outcome",$B$2,"Outcome",0)/GETPIVOTDATA("Outcome",$B$2)</f>
        <v>0.65104166666666663</v>
      </c>
      <c r="RO8">
        <f t="shared" ref="RO8" si="478">GETPIVOTDATA("Outcome",$B$2,"DiabetesPedigreeFunction",0.078)*GETPIVOTDATA("Outcome",$B$2,"Outcome",0)/GETPIVOTDATA("Outcome",$B$2)</f>
        <v>0.65104166666666663</v>
      </c>
      <c r="RP8">
        <f t="shared" ref="RP8" si="479">GETPIVOTDATA("Outcome",$B$2,"DiabetesPedigreeFunction",0.084)*GETPIVOTDATA("Outcome",$B$2,"Outcome",0)/GETPIVOTDATA("Outcome",$B$2)</f>
        <v>0.65104166666666663</v>
      </c>
      <c r="RQ8">
        <f t="shared" ref="RQ8" si="480">GETPIVOTDATA("Outcome",$B$2,"DiabetesPedigreeFunction",0.078)*GETPIVOTDATA("Outcome",$B$2,"Outcome",0)/GETPIVOTDATA("Outcome",$B$2)</f>
        <v>0.65104166666666663</v>
      </c>
      <c r="RR8">
        <f t="shared" ref="RR8" si="481">GETPIVOTDATA("Outcome",$B$2,"DiabetesPedigreeFunction",0.084)*GETPIVOTDATA("Outcome",$B$2,"Outcome",0)/GETPIVOTDATA("Outcome",$B$2)</f>
        <v>0.65104166666666663</v>
      </c>
      <c r="RS8">
        <f t="shared" ref="RS8" si="482">GETPIVOTDATA("Outcome",$B$2,"DiabetesPedigreeFunction",0.078)*GETPIVOTDATA("Outcome",$B$2,"Outcome",0)/GETPIVOTDATA("Outcome",$B$2)</f>
        <v>0.65104166666666663</v>
      </c>
      <c r="RT8">
        <f t="shared" ref="RT8" si="483">GETPIVOTDATA("Outcome",$B$2,"DiabetesPedigreeFunction",0.084)*GETPIVOTDATA("Outcome",$B$2,"Outcome",0)/GETPIVOTDATA("Outcome",$B$2)</f>
        <v>0.65104166666666663</v>
      </c>
      <c r="RU8">
        <f t="shared" ref="RU8" si="484">GETPIVOTDATA("Outcome",$B$2,"DiabetesPedigreeFunction",0.078)*GETPIVOTDATA("Outcome",$B$2,"Outcome",0)/GETPIVOTDATA("Outcome",$B$2)</f>
        <v>0.65104166666666663</v>
      </c>
      <c r="RV8">
        <f t="shared" ref="RV8" si="485">GETPIVOTDATA("Outcome",$B$2,"DiabetesPedigreeFunction",0.084)*GETPIVOTDATA("Outcome",$B$2,"Outcome",0)/GETPIVOTDATA("Outcome",$B$2)</f>
        <v>0.65104166666666663</v>
      </c>
      <c r="RW8">
        <f t="shared" ref="RW8" si="486">GETPIVOTDATA("Outcome",$B$2,"DiabetesPedigreeFunction",0.078)*GETPIVOTDATA("Outcome",$B$2,"Outcome",0)/GETPIVOTDATA("Outcome",$B$2)</f>
        <v>0.65104166666666663</v>
      </c>
      <c r="RX8">
        <f t="shared" ref="RX8" si="487">GETPIVOTDATA("Outcome",$B$2,"DiabetesPedigreeFunction",0.084)*GETPIVOTDATA("Outcome",$B$2,"Outcome",0)/GETPIVOTDATA("Outcome",$B$2)</f>
        <v>0.65104166666666663</v>
      </c>
      <c r="RY8">
        <f t="shared" ref="RY8" si="488">GETPIVOTDATA("Outcome",$B$2,"DiabetesPedigreeFunction",0.078)*GETPIVOTDATA("Outcome",$B$2,"Outcome",0)/GETPIVOTDATA("Outcome",$B$2)</f>
        <v>0.65104166666666663</v>
      </c>
      <c r="RZ8">
        <f t="shared" ref="RZ8" si="489">GETPIVOTDATA("Outcome",$B$2,"DiabetesPedigreeFunction",0.084)*GETPIVOTDATA("Outcome",$B$2,"Outcome",0)/GETPIVOTDATA("Outcome",$B$2)</f>
        <v>0.65104166666666663</v>
      </c>
      <c r="SA8">
        <f t="shared" ref="SA8" si="490">GETPIVOTDATA("Outcome",$B$2,"DiabetesPedigreeFunction",0.078)*GETPIVOTDATA("Outcome",$B$2,"Outcome",0)/GETPIVOTDATA("Outcome",$B$2)</f>
        <v>0.65104166666666663</v>
      </c>
      <c r="SB8">
        <f t="shared" ref="SB8" si="491">GETPIVOTDATA("Outcome",$B$2,"DiabetesPedigreeFunction",0.084)*GETPIVOTDATA("Outcome",$B$2,"Outcome",0)/GETPIVOTDATA("Outcome",$B$2)</f>
        <v>0.65104166666666663</v>
      </c>
      <c r="SC8">
        <f t="shared" ref="SC8" si="492">GETPIVOTDATA("Outcome",$B$2,"DiabetesPedigreeFunction",0.078)*GETPIVOTDATA("Outcome",$B$2,"Outcome",0)/GETPIVOTDATA("Outcome",$B$2)</f>
        <v>0.65104166666666663</v>
      </c>
      <c r="SD8">
        <f t="shared" ref="SD8" si="493">GETPIVOTDATA("Outcome",$B$2,"DiabetesPedigreeFunction",0.084)*GETPIVOTDATA("Outcome",$B$2,"Outcome",0)/GETPIVOTDATA("Outcome",$B$2)</f>
        <v>0.65104166666666663</v>
      </c>
      <c r="SE8">
        <f t="shared" ref="SE8" si="494">GETPIVOTDATA("Outcome",$B$2,"DiabetesPedigreeFunction",0.078)*GETPIVOTDATA("Outcome",$B$2,"Outcome",0)/GETPIVOTDATA("Outcome",$B$2)</f>
        <v>0.65104166666666663</v>
      </c>
      <c r="SF8">
        <f t="shared" ref="SF8" si="495">GETPIVOTDATA("Outcome",$B$2,"DiabetesPedigreeFunction",0.084)*GETPIVOTDATA("Outcome",$B$2,"Outcome",0)/GETPIVOTDATA("Outcome",$B$2)</f>
        <v>0.65104166666666663</v>
      </c>
      <c r="SG8">
        <f t="shared" ref="SG8" si="496">GETPIVOTDATA("Outcome",$B$2,"DiabetesPedigreeFunction",0.078)*GETPIVOTDATA("Outcome",$B$2,"Outcome",0)/GETPIVOTDATA("Outcome",$B$2)</f>
        <v>0.65104166666666663</v>
      </c>
      <c r="SH8">
        <f t="shared" ref="SH8" si="497">GETPIVOTDATA("Outcome",$B$2,"DiabetesPedigreeFunction",0.084)*GETPIVOTDATA("Outcome",$B$2,"Outcome",0)/GETPIVOTDATA("Outcome",$B$2)</f>
        <v>0.65104166666666663</v>
      </c>
      <c r="SI8">
        <f t="shared" ref="SI8" si="498">GETPIVOTDATA("Outcome",$B$2,"DiabetesPedigreeFunction",0.078)*GETPIVOTDATA("Outcome",$B$2,"Outcome",0)/GETPIVOTDATA("Outcome",$B$2)</f>
        <v>0.65104166666666663</v>
      </c>
      <c r="SJ8">
        <f t="shared" ref="SJ8" si="499">GETPIVOTDATA("Outcome",$B$2,"DiabetesPedigreeFunction",0.084)*GETPIVOTDATA("Outcome",$B$2,"Outcome",0)/GETPIVOTDATA("Outcome",$B$2)</f>
        <v>0.65104166666666663</v>
      </c>
      <c r="SK8">
        <f t="shared" ref="SK8" si="500">GETPIVOTDATA("Outcome",$B$2,"DiabetesPedigreeFunction",0.078)*GETPIVOTDATA("Outcome",$B$2,"Outcome",0)/GETPIVOTDATA("Outcome",$B$2)</f>
        <v>0.65104166666666663</v>
      </c>
      <c r="SL8">
        <f t="shared" ref="SL8" si="501">GETPIVOTDATA("Outcome",$B$2,"DiabetesPedigreeFunction",0.084)*GETPIVOTDATA("Outcome",$B$2,"Outcome",0)/GETPIVOTDATA("Outcome",$B$2)</f>
        <v>0.65104166666666663</v>
      </c>
      <c r="SM8">
        <f t="shared" ref="SM8" si="502">GETPIVOTDATA("Outcome",$B$2,"DiabetesPedigreeFunction",0.078)*GETPIVOTDATA("Outcome",$B$2,"Outcome",0)/GETPIVOTDATA("Outcome",$B$2)</f>
        <v>0.65104166666666663</v>
      </c>
      <c r="SN8">
        <f t="shared" ref="SN8" si="503">GETPIVOTDATA("Outcome",$B$2,"DiabetesPedigreeFunction",0.084)*GETPIVOTDATA("Outcome",$B$2,"Outcome",0)/GETPIVOTDATA("Outcome",$B$2)</f>
        <v>0.65104166666666663</v>
      </c>
      <c r="SO8">
        <f t="shared" ref="SO8" si="504">GETPIVOTDATA("Outcome",$B$2,"DiabetesPedigreeFunction",0.078)*GETPIVOTDATA("Outcome",$B$2,"Outcome",0)/GETPIVOTDATA("Outcome",$B$2)</f>
        <v>0.65104166666666663</v>
      </c>
      <c r="SP8">
        <f t="shared" ref="SP8" si="505">GETPIVOTDATA("Outcome",$B$2,"DiabetesPedigreeFunction",0.084)*GETPIVOTDATA("Outcome",$B$2,"Outcome",0)/GETPIVOTDATA("Outcome",$B$2)</f>
        <v>0.65104166666666663</v>
      </c>
      <c r="SQ8">
        <f t="shared" ref="SQ8" si="506">GETPIVOTDATA("Outcome",$B$2,"DiabetesPedigreeFunction",0.078)*GETPIVOTDATA("Outcome",$B$2,"Outcome",0)/GETPIVOTDATA("Outcome",$B$2)</f>
        <v>0.65104166666666663</v>
      </c>
      <c r="SR8">
        <f t="shared" ref="SR8" si="507">GETPIVOTDATA("Outcome",$B$2,"DiabetesPedigreeFunction",0.084)*GETPIVOTDATA("Outcome",$B$2,"Outcome",0)/GETPIVOTDATA("Outcome",$B$2)</f>
        <v>0.65104166666666663</v>
      </c>
      <c r="SS8">
        <f t="shared" ref="SS8" si="508">GETPIVOTDATA("Outcome",$B$2,"DiabetesPedigreeFunction",0.078)*GETPIVOTDATA("Outcome",$B$2,"Outcome",0)/GETPIVOTDATA("Outcome",$B$2)</f>
        <v>0.65104166666666663</v>
      </c>
      <c r="ST8">
        <f t="shared" ref="ST8" si="509">GETPIVOTDATA("Outcome",$B$2,"DiabetesPedigreeFunction",0.084)*GETPIVOTDATA("Outcome",$B$2,"Outcome",0)/GETPIVOTDATA("Outcome",$B$2)</f>
        <v>0.65104166666666663</v>
      </c>
      <c r="SU8">
        <f t="shared" ref="SU8" si="510">GETPIVOTDATA("Outcome",$B$2,"DiabetesPedigreeFunction",0.078)*GETPIVOTDATA("Outcome",$B$2,"Outcome",0)/GETPIVOTDATA("Outcome",$B$2)</f>
        <v>0.65104166666666663</v>
      </c>
      <c r="SV8">
        <f t="shared" ref="SV8" si="511">GETPIVOTDATA("Outcome",$B$2,"DiabetesPedigreeFunction",0.084)*GETPIVOTDATA("Outcome",$B$2,"Outcome",0)/GETPIVOTDATA("Outcome",$B$2)</f>
        <v>0.65104166666666663</v>
      </c>
      <c r="SW8">
        <f t="shared" ref="SW8" si="512">GETPIVOTDATA("Outcome",$B$2,"DiabetesPedigreeFunction",0.078)*GETPIVOTDATA("Outcome",$B$2,"Outcome",0)/GETPIVOTDATA("Outcome",$B$2)</f>
        <v>0.65104166666666663</v>
      </c>
      <c r="SX8">
        <f t="shared" ref="SX8" si="513">GETPIVOTDATA("Outcome",$B$2,"DiabetesPedigreeFunction",0.084)*GETPIVOTDATA("Outcome",$B$2,"Outcome",0)/GETPIVOTDATA("Outcome",$B$2)</f>
        <v>0.65104166666666663</v>
      </c>
      <c r="SY8">
        <f t="shared" ref="SY8" si="514">GETPIVOTDATA("Outcome",$B$2,"DiabetesPedigreeFunction",0.078)*GETPIVOTDATA("Outcome",$B$2,"Outcome",0)/GETPIVOTDATA("Outcome",$B$2)</f>
        <v>0.65104166666666663</v>
      </c>
    </row>
    <row r="9" spans="2:520" x14ac:dyDescent="0.3">
      <c r="C9">
        <f>GETPIVOTDATA("Outcome",$B$2,"DiabetesPedigreeFunction",0.078)*GETPIVOTDATA("Outcome",$B$2,"Outcome",1)/GETPIVOTDATA("Outcome",$B$2)</f>
        <v>0.34895833333333331</v>
      </c>
      <c r="D9">
        <f>GETPIVOTDATA("Outcome",$B$2,"DiabetesPedigreeFunction",0.084)*GETPIVOTDATA("Outcome",$B$2,"Outcome",1)/GETPIVOTDATA("Outcome",$B$2)</f>
        <v>0.34895833333333331</v>
      </c>
      <c r="E9">
        <f t="shared" ref="E9" si="515">GETPIVOTDATA("Outcome",$B$2,"DiabetesPedigreeFunction",0.078)*GETPIVOTDATA("Outcome",$B$2,"Outcome",1)/GETPIVOTDATA("Outcome",$B$2)</f>
        <v>0.34895833333333331</v>
      </c>
      <c r="F9">
        <f t="shared" ref="F9" si="516">GETPIVOTDATA("Outcome",$B$2,"DiabetesPedigreeFunction",0.084)*GETPIVOTDATA("Outcome",$B$2,"Outcome",1)/GETPIVOTDATA("Outcome",$B$2)</f>
        <v>0.34895833333333331</v>
      </c>
      <c r="G9">
        <f t="shared" ref="G9" si="517">GETPIVOTDATA("Outcome",$B$2,"DiabetesPedigreeFunction",0.078)*GETPIVOTDATA("Outcome",$B$2,"Outcome",1)/GETPIVOTDATA("Outcome",$B$2)</f>
        <v>0.34895833333333331</v>
      </c>
      <c r="H9">
        <f t="shared" ref="H9" si="518">GETPIVOTDATA("Outcome",$B$2,"DiabetesPedigreeFunction",0.084)*GETPIVOTDATA("Outcome",$B$2,"Outcome",1)/GETPIVOTDATA("Outcome",$B$2)</f>
        <v>0.34895833333333331</v>
      </c>
      <c r="I9">
        <f t="shared" ref="I9" si="519">GETPIVOTDATA("Outcome",$B$2,"DiabetesPedigreeFunction",0.078)*GETPIVOTDATA("Outcome",$B$2,"Outcome",1)/GETPIVOTDATA("Outcome",$B$2)</f>
        <v>0.34895833333333331</v>
      </c>
      <c r="J9">
        <f t="shared" ref="J9" si="520">GETPIVOTDATA("Outcome",$B$2,"DiabetesPedigreeFunction",0.084)*GETPIVOTDATA("Outcome",$B$2,"Outcome",1)/GETPIVOTDATA("Outcome",$B$2)</f>
        <v>0.34895833333333331</v>
      </c>
      <c r="K9">
        <f t="shared" ref="K9" si="521">GETPIVOTDATA("Outcome",$B$2,"DiabetesPedigreeFunction",0.078)*GETPIVOTDATA("Outcome",$B$2,"Outcome",1)/GETPIVOTDATA("Outcome",$B$2)</f>
        <v>0.34895833333333331</v>
      </c>
      <c r="L9">
        <f t="shared" ref="L9" si="522">GETPIVOTDATA("Outcome",$B$2,"DiabetesPedigreeFunction",0.084)*GETPIVOTDATA("Outcome",$B$2,"Outcome",1)/GETPIVOTDATA("Outcome",$B$2)</f>
        <v>0.34895833333333331</v>
      </c>
      <c r="M9">
        <f t="shared" ref="M9" si="523">GETPIVOTDATA("Outcome",$B$2,"DiabetesPedigreeFunction",0.078)*GETPIVOTDATA("Outcome",$B$2,"Outcome",1)/GETPIVOTDATA("Outcome",$B$2)</f>
        <v>0.34895833333333331</v>
      </c>
      <c r="N9">
        <f t="shared" ref="N9" si="524">GETPIVOTDATA("Outcome",$B$2,"DiabetesPedigreeFunction",0.084)*GETPIVOTDATA("Outcome",$B$2,"Outcome",1)/GETPIVOTDATA("Outcome",$B$2)</f>
        <v>0.34895833333333331</v>
      </c>
      <c r="O9">
        <f t="shared" ref="O9" si="525">GETPIVOTDATA("Outcome",$B$2,"DiabetesPedigreeFunction",0.078)*GETPIVOTDATA("Outcome",$B$2,"Outcome",1)/GETPIVOTDATA("Outcome",$B$2)</f>
        <v>0.34895833333333331</v>
      </c>
      <c r="P9">
        <f t="shared" ref="P9" si="526">GETPIVOTDATA("Outcome",$B$2,"DiabetesPedigreeFunction",0.084)*GETPIVOTDATA("Outcome",$B$2,"Outcome",1)/GETPIVOTDATA("Outcome",$B$2)</f>
        <v>0.34895833333333331</v>
      </c>
      <c r="Q9">
        <f t="shared" ref="Q9" si="527">GETPIVOTDATA("Outcome",$B$2,"DiabetesPedigreeFunction",0.078)*GETPIVOTDATA("Outcome",$B$2,"Outcome",1)/GETPIVOTDATA("Outcome",$B$2)</f>
        <v>0.34895833333333331</v>
      </c>
      <c r="R9">
        <f t="shared" ref="R9" si="528">GETPIVOTDATA("Outcome",$B$2,"DiabetesPedigreeFunction",0.084)*GETPIVOTDATA("Outcome",$B$2,"Outcome",1)/GETPIVOTDATA("Outcome",$B$2)</f>
        <v>0.34895833333333331</v>
      </c>
      <c r="S9">
        <f t="shared" ref="S9" si="529">GETPIVOTDATA("Outcome",$B$2,"DiabetesPedigreeFunction",0.078)*GETPIVOTDATA("Outcome",$B$2,"Outcome",1)/GETPIVOTDATA("Outcome",$B$2)</f>
        <v>0.34895833333333331</v>
      </c>
      <c r="T9">
        <f t="shared" ref="T9" si="530">GETPIVOTDATA("Outcome",$B$2,"DiabetesPedigreeFunction",0.084)*GETPIVOTDATA("Outcome",$B$2,"Outcome",1)/GETPIVOTDATA("Outcome",$B$2)</f>
        <v>0.34895833333333331</v>
      </c>
      <c r="U9">
        <f t="shared" ref="U9" si="531">GETPIVOTDATA("Outcome",$B$2,"DiabetesPedigreeFunction",0.078)*GETPIVOTDATA("Outcome",$B$2,"Outcome",1)/GETPIVOTDATA("Outcome",$B$2)</f>
        <v>0.34895833333333331</v>
      </c>
      <c r="V9">
        <f t="shared" ref="V9" si="532">GETPIVOTDATA("Outcome",$B$2,"DiabetesPedigreeFunction",0.084)*GETPIVOTDATA("Outcome",$B$2,"Outcome",1)/GETPIVOTDATA("Outcome",$B$2)</f>
        <v>0.34895833333333331</v>
      </c>
      <c r="W9">
        <f t="shared" ref="W9" si="533">GETPIVOTDATA("Outcome",$B$2,"DiabetesPedigreeFunction",0.078)*GETPIVOTDATA("Outcome",$B$2,"Outcome",1)/GETPIVOTDATA("Outcome",$B$2)</f>
        <v>0.34895833333333331</v>
      </c>
      <c r="X9">
        <f t="shared" ref="X9" si="534">GETPIVOTDATA("Outcome",$B$2,"DiabetesPedigreeFunction",0.084)*GETPIVOTDATA("Outcome",$B$2,"Outcome",1)/GETPIVOTDATA("Outcome",$B$2)</f>
        <v>0.34895833333333331</v>
      </c>
      <c r="Y9">
        <f t="shared" ref="Y9" si="535">GETPIVOTDATA("Outcome",$B$2,"DiabetesPedigreeFunction",0.078)*GETPIVOTDATA("Outcome",$B$2,"Outcome",1)/GETPIVOTDATA("Outcome",$B$2)</f>
        <v>0.34895833333333331</v>
      </c>
      <c r="Z9">
        <f t="shared" ref="Z9" si="536">GETPIVOTDATA("Outcome",$B$2,"DiabetesPedigreeFunction",0.084)*GETPIVOTDATA("Outcome",$B$2,"Outcome",1)/GETPIVOTDATA("Outcome",$B$2)</f>
        <v>0.34895833333333331</v>
      </c>
      <c r="AA9">
        <f t="shared" ref="AA9" si="537">GETPIVOTDATA("Outcome",$B$2,"DiabetesPedigreeFunction",0.078)*GETPIVOTDATA("Outcome",$B$2,"Outcome",1)/GETPIVOTDATA("Outcome",$B$2)</f>
        <v>0.34895833333333331</v>
      </c>
      <c r="AB9">
        <f t="shared" ref="AB9" si="538">GETPIVOTDATA("Outcome",$B$2,"DiabetesPedigreeFunction",0.084)*GETPIVOTDATA("Outcome",$B$2,"Outcome",1)/GETPIVOTDATA("Outcome",$B$2)</f>
        <v>0.34895833333333331</v>
      </c>
      <c r="AC9">
        <f t="shared" ref="AC9" si="539">GETPIVOTDATA("Outcome",$B$2,"DiabetesPedigreeFunction",0.078)*GETPIVOTDATA("Outcome",$B$2,"Outcome",1)/GETPIVOTDATA("Outcome",$B$2)</f>
        <v>0.34895833333333331</v>
      </c>
      <c r="AD9">
        <f t="shared" ref="AD9" si="540">GETPIVOTDATA("Outcome",$B$2,"DiabetesPedigreeFunction",0.084)*GETPIVOTDATA("Outcome",$B$2,"Outcome",1)/GETPIVOTDATA("Outcome",$B$2)</f>
        <v>0.34895833333333331</v>
      </c>
      <c r="AE9">
        <f t="shared" ref="AE9" si="541">GETPIVOTDATA("Outcome",$B$2,"DiabetesPedigreeFunction",0.078)*GETPIVOTDATA("Outcome",$B$2,"Outcome",1)/GETPIVOTDATA("Outcome",$B$2)</f>
        <v>0.34895833333333331</v>
      </c>
      <c r="AF9">
        <f t="shared" ref="AF9" si="542">GETPIVOTDATA("Outcome",$B$2,"DiabetesPedigreeFunction",0.084)*GETPIVOTDATA("Outcome",$B$2,"Outcome",1)/GETPIVOTDATA("Outcome",$B$2)</f>
        <v>0.34895833333333331</v>
      </c>
      <c r="AG9">
        <f t="shared" ref="AG9" si="543">GETPIVOTDATA("Outcome",$B$2,"DiabetesPedigreeFunction",0.078)*GETPIVOTDATA("Outcome",$B$2,"Outcome",1)/GETPIVOTDATA("Outcome",$B$2)</f>
        <v>0.34895833333333331</v>
      </c>
      <c r="AH9">
        <f t="shared" ref="AH9" si="544">GETPIVOTDATA("Outcome",$B$2,"DiabetesPedigreeFunction",0.084)*GETPIVOTDATA("Outcome",$B$2,"Outcome",1)/GETPIVOTDATA("Outcome",$B$2)</f>
        <v>0.34895833333333331</v>
      </c>
      <c r="AI9">
        <f t="shared" ref="AI9" si="545">GETPIVOTDATA("Outcome",$B$2,"DiabetesPedigreeFunction",0.078)*GETPIVOTDATA("Outcome",$B$2,"Outcome",1)/GETPIVOTDATA("Outcome",$B$2)</f>
        <v>0.34895833333333331</v>
      </c>
      <c r="AJ9">
        <f t="shared" ref="AJ9" si="546">GETPIVOTDATA("Outcome",$B$2,"DiabetesPedigreeFunction",0.084)*GETPIVOTDATA("Outcome",$B$2,"Outcome",1)/GETPIVOTDATA("Outcome",$B$2)</f>
        <v>0.34895833333333331</v>
      </c>
      <c r="AK9">
        <f t="shared" ref="AK9" si="547">GETPIVOTDATA("Outcome",$B$2,"DiabetesPedigreeFunction",0.078)*GETPIVOTDATA("Outcome",$B$2,"Outcome",1)/GETPIVOTDATA("Outcome",$B$2)</f>
        <v>0.34895833333333331</v>
      </c>
      <c r="AL9">
        <f t="shared" ref="AL9" si="548">GETPIVOTDATA("Outcome",$B$2,"DiabetesPedigreeFunction",0.084)*GETPIVOTDATA("Outcome",$B$2,"Outcome",1)/GETPIVOTDATA("Outcome",$B$2)</f>
        <v>0.34895833333333331</v>
      </c>
      <c r="AM9">
        <f t="shared" ref="AM9" si="549">GETPIVOTDATA("Outcome",$B$2,"DiabetesPedigreeFunction",0.078)*GETPIVOTDATA("Outcome",$B$2,"Outcome",1)/GETPIVOTDATA("Outcome",$B$2)</f>
        <v>0.34895833333333331</v>
      </c>
      <c r="AN9">
        <f t="shared" ref="AN9" si="550">GETPIVOTDATA("Outcome",$B$2,"DiabetesPedigreeFunction",0.084)*GETPIVOTDATA("Outcome",$B$2,"Outcome",1)/GETPIVOTDATA("Outcome",$B$2)</f>
        <v>0.34895833333333331</v>
      </c>
      <c r="AO9">
        <f t="shared" ref="AO9" si="551">GETPIVOTDATA("Outcome",$B$2,"DiabetesPedigreeFunction",0.078)*GETPIVOTDATA("Outcome",$B$2,"Outcome",1)/GETPIVOTDATA("Outcome",$B$2)</f>
        <v>0.34895833333333331</v>
      </c>
      <c r="AP9">
        <f t="shared" ref="AP9" si="552">GETPIVOTDATA("Outcome",$B$2,"DiabetesPedigreeFunction",0.084)*GETPIVOTDATA("Outcome",$B$2,"Outcome",1)/GETPIVOTDATA("Outcome",$B$2)</f>
        <v>0.34895833333333331</v>
      </c>
      <c r="AQ9">
        <f t="shared" ref="AQ9" si="553">GETPIVOTDATA("Outcome",$B$2,"DiabetesPedigreeFunction",0.078)*GETPIVOTDATA("Outcome",$B$2,"Outcome",1)/GETPIVOTDATA("Outcome",$B$2)</f>
        <v>0.34895833333333331</v>
      </c>
      <c r="AR9">
        <f t="shared" ref="AR9" si="554">GETPIVOTDATA("Outcome",$B$2,"DiabetesPedigreeFunction",0.084)*GETPIVOTDATA("Outcome",$B$2,"Outcome",1)/GETPIVOTDATA("Outcome",$B$2)</f>
        <v>0.34895833333333331</v>
      </c>
      <c r="AS9">
        <f t="shared" ref="AS9" si="555">GETPIVOTDATA("Outcome",$B$2,"DiabetesPedigreeFunction",0.078)*GETPIVOTDATA("Outcome",$B$2,"Outcome",1)/GETPIVOTDATA("Outcome",$B$2)</f>
        <v>0.34895833333333331</v>
      </c>
      <c r="AT9">
        <f t="shared" ref="AT9" si="556">GETPIVOTDATA("Outcome",$B$2,"DiabetesPedigreeFunction",0.084)*GETPIVOTDATA("Outcome",$B$2,"Outcome",1)/GETPIVOTDATA("Outcome",$B$2)</f>
        <v>0.34895833333333331</v>
      </c>
      <c r="AU9">
        <f t="shared" ref="AU9" si="557">GETPIVOTDATA("Outcome",$B$2,"DiabetesPedigreeFunction",0.078)*GETPIVOTDATA("Outcome",$B$2,"Outcome",1)/GETPIVOTDATA("Outcome",$B$2)</f>
        <v>0.34895833333333331</v>
      </c>
      <c r="AV9">
        <f t="shared" ref="AV9" si="558">GETPIVOTDATA("Outcome",$B$2,"DiabetesPedigreeFunction",0.084)*GETPIVOTDATA("Outcome",$B$2,"Outcome",1)/GETPIVOTDATA("Outcome",$B$2)</f>
        <v>0.34895833333333331</v>
      </c>
      <c r="AW9">
        <f t="shared" ref="AW9" si="559">GETPIVOTDATA("Outcome",$B$2,"DiabetesPedigreeFunction",0.078)*GETPIVOTDATA("Outcome",$B$2,"Outcome",1)/GETPIVOTDATA("Outcome",$B$2)</f>
        <v>0.34895833333333331</v>
      </c>
      <c r="AX9">
        <f t="shared" ref="AX9" si="560">GETPIVOTDATA("Outcome",$B$2,"DiabetesPedigreeFunction",0.084)*GETPIVOTDATA("Outcome",$B$2,"Outcome",1)/GETPIVOTDATA("Outcome",$B$2)</f>
        <v>0.34895833333333331</v>
      </c>
      <c r="AY9">
        <f t="shared" ref="AY9" si="561">GETPIVOTDATA("Outcome",$B$2,"DiabetesPedigreeFunction",0.078)*GETPIVOTDATA("Outcome",$B$2,"Outcome",1)/GETPIVOTDATA("Outcome",$B$2)</f>
        <v>0.34895833333333331</v>
      </c>
      <c r="AZ9">
        <f t="shared" ref="AZ9" si="562">GETPIVOTDATA("Outcome",$B$2,"DiabetesPedigreeFunction",0.084)*GETPIVOTDATA("Outcome",$B$2,"Outcome",1)/GETPIVOTDATA("Outcome",$B$2)</f>
        <v>0.34895833333333331</v>
      </c>
      <c r="BA9">
        <f t="shared" ref="BA9" si="563">GETPIVOTDATA("Outcome",$B$2,"DiabetesPedigreeFunction",0.078)*GETPIVOTDATA("Outcome",$B$2,"Outcome",1)/GETPIVOTDATA("Outcome",$B$2)</f>
        <v>0.34895833333333331</v>
      </c>
      <c r="BB9">
        <f t="shared" ref="BB9" si="564">GETPIVOTDATA("Outcome",$B$2,"DiabetesPedigreeFunction",0.084)*GETPIVOTDATA("Outcome",$B$2,"Outcome",1)/GETPIVOTDATA("Outcome",$B$2)</f>
        <v>0.34895833333333331</v>
      </c>
      <c r="BC9">
        <f t="shared" ref="BC9" si="565">GETPIVOTDATA("Outcome",$B$2,"DiabetesPedigreeFunction",0.078)*GETPIVOTDATA("Outcome",$B$2,"Outcome",1)/GETPIVOTDATA("Outcome",$B$2)</f>
        <v>0.34895833333333331</v>
      </c>
      <c r="BD9">
        <f t="shared" ref="BD9" si="566">GETPIVOTDATA("Outcome",$B$2,"DiabetesPedigreeFunction",0.084)*GETPIVOTDATA("Outcome",$B$2,"Outcome",1)/GETPIVOTDATA("Outcome",$B$2)</f>
        <v>0.34895833333333331</v>
      </c>
      <c r="BE9">
        <f t="shared" ref="BE9" si="567">GETPIVOTDATA("Outcome",$B$2,"DiabetesPedigreeFunction",0.078)*GETPIVOTDATA("Outcome",$B$2,"Outcome",1)/GETPIVOTDATA("Outcome",$B$2)</f>
        <v>0.34895833333333331</v>
      </c>
      <c r="BF9">
        <f t="shared" ref="BF9" si="568">GETPIVOTDATA("Outcome",$B$2,"DiabetesPedigreeFunction",0.084)*GETPIVOTDATA("Outcome",$B$2,"Outcome",1)/GETPIVOTDATA("Outcome",$B$2)</f>
        <v>0.34895833333333331</v>
      </c>
      <c r="BG9">
        <f t="shared" ref="BG9" si="569">GETPIVOTDATA("Outcome",$B$2,"DiabetesPedigreeFunction",0.078)*GETPIVOTDATA("Outcome",$B$2,"Outcome",1)/GETPIVOTDATA("Outcome",$B$2)</f>
        <v>0.34895833333333331</v>
      </c>
      <c r="BH9">
        <f t="shared" ref="BH9" si="570">GETPIVOTDATA("Outcome",$B$2,"DiabetesPedigreeFunction",0.084)*GETPIVOTDATA("Outcome",$B$2,"Outcome",1)/GETPIVOTDATA("Outcome",$B$2)</f>
        <v>0.34895833333333331</v>
      </c>
      <c r="BI9">
        <f t="shared" ref="BI9" si="571">GETPIVOTDATA("Outcome",$B$2,"DiabetesPedigreeFunction",0.078)*GETPIVOTDATA("Outcome",$B$2,"Outcome",1)/GETPIVOTDATA("Outcome",$B$2)</f>
        <v>0.34895833333333331</v>
      </c>
      <c r="BJ9">
        <f t="shared" ref="BJ9" si="572">GETPIVOTDATA("Outcome",$B$2,"DiabetesPedigreeFunction",0.084)*GETPIVOTDATA("Outcome",$B$2,"Outcome",1)/GETPIVOTDATA("Outcome",$B$2)</f>
        <v>0.34895833333333331</v>
      </c>
      <c r="BK9">
        <f t="shared" ref="BK9" si="573">GETPIVOTDATA("Outcome",$B$2,"DiabetesPedigreeFunction",0.078)*GETPIVOTDATA("Outcome",$B$2,"Outcome",1)/GETPIVOTDATA("Outcome",$B$2)</f>
        <v>0.34895833333333331</v>
      </c>
      <c r="BL9">
        <f t="shared" ref="BL9" si="574">GETPIVOTDATA("Outcome",$B$2,"DiabetesPedigreeFunction",0.084)*GETPIVOTDATA("Outcome",$B$2,"Outcome",1)/GETPIVOTDATA("Outcome",$B$2)</f>
        <v>0.34895833333333331</v>
      </c>
      <c r="BM9">
        <f t="shared" ref="BM9" si="575">GETPIVOTDATA("Outcome",$B$2,"DiabetesPedigreeFunction",0.078)*GETPIVOTDATA("Outcome",$B$2,"Outcome",1)/GETPIVOTDATA("Outcome",$B$2)</f>
        <v>0.34895833333333331</v>
      </c>
      <c r="BN9">
        <f t="shared" ref="BN9" si="576">GETPIVOTDATA("Outcome",$B$2,"DiabetesPedigreeFunction",0.084)*GETPIVOTDATA("Outcome",$B$2,"Outcome",1)/GETPIVOTDATA("Outcome",$B$2)</f>
        <v>0.34895833333333331</v>
      </c>
      <c r="BO9">
        <f t="shared" ref="BO9" si="577">GETPIVOTDATA("Outcome",$B$2,"DiabetesPedigreeFunction",0.078)*GETPIVOTDATA("Outcome",$B$2,"Outcome",1)/GETPIVOTDATA("Outcome",$B$2)</f>
        <v>0.34895833333333331</v>
      </c>
      <c r="BP9">
        <f t="shared" ref="BP9" si="578">GETPIVOTDATA("Outcome",$B$2,"DiabetesPedigreeFunction",0.084)*GETPIVOTDATA("Outcome",$B$2,"Outcome",1)/GETPIVOTDATA("Outcome",$B$2)</f>
        <v>0.34895833333333331</v>
      </c>
      <c r="BQ9">
        <f t="shared" ref="BQ9" si="579">GETPIVOTDATA("Outcome",$B$2,"DiabetesPedigreeFunction",0.078)*GETPIVOTDATA("Outcome",$B$2,"Outcome",1)/GETPIVOTDATA("Outcome",$B$2)</f>
        <v>0.34895833333333331</v>
      </c>
      <c r="BR9">
        <f t="shared" ref="BR9" si="580">GETPIVOTDATA("Outcome",$B$2,"DiabetesPedigreeFunction",0.084)*GETPIVOTDATA("Outcome",$B$2,"Outcome",1)/GETPIVOTDATA("Outcome",$B$2)</f>
        <v>0.34895833333333331</v>
      </c>
      <c r="BS9">
        <f t="shared" ref="BS9" si="581">GETPIVOTDATA("Outcome",$B$2,"DiabetesPedigreeFunction",0.078)*GETPIVOTDATA("Outcome",$B$2,"Outcome",1)/GETPIVOTDATA("Outcome",$B$2)</f>
        <v>0.34895833333333331</v>
      </c>
      <c r="BT9">
        <f t="shared" ref="BT9" si="582">GETPIVOTDATA("Outcome",$B$2,"DiabetesPedigreeFunction",0.084)*GETPIVOTDATA("Outcome",$B$2,"Outcome",1)/GETPIVOTDATA("Outcome",$B$2)</f>
        <v>0.34895833333333331</v>
      </c>
      <c r="BU9">
        <f t="shared" ref="BU9" si="583">GETPIVOTDATA("Outcome",$B$2,"DiabetesPedigreeFunction",0.078)*GETPIVOTDATA("Outcome",$B$2,"Outcome",1)/GETPIVOTDATA("Outcome",$B$2)</f>
        <v>0.34895833333333331</v>
      </c>
      <c r="BV9">
        <f t="shared" ref="BV9" si="584">GETPIVOTDATA("Outcome",$B$2,"DiabetesPedigreeFunction",0.084)*GETPIVOTDATA("Outcome",$B$2,"Outcome",1)/GETPIVOTDATA("Outcome",$B$2)</f>
        <v>0.34895833333333331</v>
      </c>
      <c r="BW9">
        <f t="shared" ref="BW9" si="585">GETPIVOTDATA("Outcome",$B$2,"DiabetesPedigreeFunction",0.078)*GETPIVOTDATA("Outcome",$B$2,"Outcome",1)/GETPIVOTDATA("Outcome",$B$2)</f>
        <v>0.34895833333333331</v>
      </c>
      <c r="BX9">
        <f t="shared" ref="BX9" si="586">GETPIVOTDATA("Outcome",$B$2,"DiabetesPedigreeFunction",0.084)*GETPIVOTDATA("Outcome",$B$2,"Outcome",1)/GETPIVOTDATA("Outcome",$B$2)</f>
        <v>0.34895833333333331</v>
      </c>
      <c r="BY9">
        <f t="shared" ref="BY9" si="587">GETPIVOTDATA("Outcome",$B$2,"DiabetesPedigreeFunction",0.078)*GETPIVOTDATA("Outcome",$B$2,"Outcome",1)/GETPIVOTDATA("Outcome",$B$2)</f>
        <v>0.34895833333333331</v>
      </c>
      <c r="BZ9">
        <f t="shared" ref="BZ9" si="588">GETPIVOTDATA("Outcome",$B$2,"DiabetesPedigreeFunction",0.084)*GETPIVOTDATA("Outcome",$B$2,"Outcome",1)/GETPIVOTDATA("Outcome",$B$2)</f>
        <v>0.34895833333333331</v>
      </c>
      <c r="CA9">
        <f t="shared" ref="CA9" si="589">GETPIVOTDATA("Outcome",$B$2,"DiabetesPedigreeFunction",0.078)*GETPIVOTDATA("Outcome",$B$2,"Outcome",1)/GETPIVOTDATA("Outcome",$B$2)</f>
        <v>0.34895833333333331</v>
      </c>
      <c r="CB9">
        <f t="shared" ref="CB9" si="590">GETPIVOTDATA("Outcome",$B$2,"DiabetesPedigreeFunction",0.084)*GETPIVOTDATA("Outcome",$B$2,"Outcome",1)/GETPIVOTDATA("Outcome",$B$2)</f>
        <v>0.34895833333333331</v>
      </c>
      <c r="CC9">
        <f t="shared" ref="CC9" si="591">GETPIVOTDATA("Outcome",$B$2,"DiabetesPedigreeFunction",0.078)*GETPIVOTDATA("Outcome",$B$2,"Outcome",1)/GETPIVOTDATA("Outcome",$B$2)</f>
        <v>0.34895833333333331</v>
      </c>
      <c r="CD9">
        <f t="shared" ref="CD9" si="592">GETPIVOTDATA("Outcome",$B$2,"DiabetesPedigreeFunction",0.084)*GETPIVOTDATA("Outcome",$B$2,"Outcome",1)/GETPIVOTDATA("Outcome",$B$2)</f>
        <v>0.34895833333333331</v>
      </c>
      <c r="CE9">
        <f t="shared" ref="CE9" si="593">GETPIVOTDATA("Outcome",$B$2,"DiabetesPedigreeFunction",0.078)*GETPIVOTDATA("Outcome",$B$2,"Outcome",1)/GETPIVOTDATA("Outcome",$B$2)</f>
        <v>0.34895833333333331</v>
      </c>
      <c r="CF9">
        <f t="shared" ref="CF9" si="594">GETPIVOTDATA("Outcome",$B$2,"DiabetesPedigreeFunction",0.084)*GETPIVOTDATA("Outcome",$B$2,"Outcome",1)/GETPIVOTDATA("Outcome",$B$2)</f>
        <v>0.34895833333333331</v>
      </c>
      <c r="CG9">
        <f t="shared" ref="CG9" si="595">GETPIVOTDATA("Outcome",$B$2,"DiabetesPedigreeFunction",0.078)*GETPIVOTDATA("Outcome",$B$2,"Outcome",1)/GETPIVOTDATA("Outcome",$B$2)</f>
        <v>0.34895833333333331</v>
      </c>
      <c r="CH9">
        <f t="shared" ref="CH9" si="596">GETPIVOTDATA("Outcome",$B$2,"DiabetesPedigreeFunction",0.084)*GETPIVOTDATA("Outcome",$B$2,"Outcome",1)/GETPIVOTDATA("Outcome",$B$2)</f>
        <v>0.34895833333333331</v>
      </c>
      <c r="CI9">
        <f t="shared" ref="CI9" si="597">GETPIVOTDATA("Outcome",$B$2,"DiabetesPedigreeFunction",0.078)*GETPIVOTDATA("Outcome",$B$2,"Outcome",1)/GETPIVOTDATA("Outcome",$B$2)</f>
        <v>0.34895833333333331</v>
      </c>
      <c r="CJ9">
        <f t="shared" ref="CJ9" si="598">GETPIVOTDATA("Outcome",$B$2,"DiabetesPedigreeFunction",0.084)*GETPIVOTDATA("Outcome",$B$2,"Outcome",1)/GETPIVOTDATA("Outcome",$B$2)</f>
        <v>0.34895833333333331</v>
      </c>
      <c r="CK9">
        <f t="shared" ref="CK9" si="599">GETPIVOTDATA("Outcome",$B$2,"DiabetesPedigreeFunction",0.078)*GETPIVOTDATA("Outcome",$B$2,"Outcome",1)/GETPIVOTDATA("Outcome",$B$2)</f>
        <v>0.34895833333333331</v>
      </c>
      <c r="CL9">
        <f t="shared" ref="CL9" si="600">GETPIVOTDATA("Outcome",$B$2,"DiabetesPedigreeFunction",0.084)*GETPIVOTDATA("Outcome",$B$2,"Outcome",1)/GETPIVOTDATA("Outcome",$B$2)</f>
        <v>0.34895833333333331</v>
      </c>
      <c r="CM9">
        <f t="shared" ref="CM9" si="601">GETPIVOTDATA("Outcome",$B$2,"DiabetesPedigreeFunction",0.078)*GETPIVOTDATA("Outcome",$B$2,"Outcome",1)/GETPIVOTDATA("Outcome",$B$2)</f>
        <v>0.34895833333333331</v>
      </c>
      <c r="CN9">
        <f t="shared" ref="CN9" si="602">GETPIVOTDATA("Outcome",$B$2,"DiabetesPedigreeFunction",0.084)*GETPIVOTDATA("Outcome",$B$2,"Outcome",1)/GETPIVOTDATA("Outcome",$B$2)</f>
        <v>0.34895833333333331</v>
      </c>
      <c r="CO9">
        <f t="shared" ref="CO9" si="603">GETPIVOTDATA("Outcome",$B$2,"DiabetesPedigreeFunction",0.078)*GETPIVOTDATA("Outcome",$B$2,"Outcome",1)/GETPIVOTDATA("Outcome",$B$2)</f>
        <v>0.34895833333333331</v>
      </c>
      <c r="CP9">
        <f t="shared" ref="CP9" si="604">GETPIVOTDATA("Outcome",$B$2,"DiabetesPedigreeFunction",0.084)*GETPIVOTDATA("Outcome",$B$2,"Outcome",1)/GETPIVOTDATA("Outcome",$B$2)</f>
        <v>0.34895833333333331</v>
      </c>
      <c r="CQ9">
        <f t="shared" ref="CQ9" si="605">GETPIVOTDATA("Outcome",$B$2,"DiabetesPedigreeFunction",0.078)*GETPIVOTDATA("Outcome",$B$2,"Outcome",1)/GETPIVOTDATA("Outcome",$B$2)</f>
        <v>0.34895833333333331</v>
      </c>
      <c r="CR9">
        <f t="shared" ref="CR9" si="606">GETPIVOTDATA("Outcome",$B$2,"DiabetesPedigreeFunction",0.084)*GETPIVOTDATA("Outcome",$B$2,"Outcome",1)/GETPIVOTDATA("Outcome",$B$2)</f>
        <v>0.34895833333333331</v>
      </c>
      <c r="CS9">
        <f t="shared" ref="CS9" si="607">GETPIVOTDATA("Outcome",$B$2,"DiabetesPedigreeFunction",0.078)*GETPIVOTDATA("Outcome",$B$2,"Outcome",1)/GETPIVOTDATA("Outcome",$B$2)</f>
        <v>0.34895833333333331</v>
      </c>
      <c r="CT9">
        <f t="shared" ref="CT9" si="608">GETPIVOTDATA("Outcome",$B$2,"DiabetesPedigreeFunction",0.084)*GETPIVOTDATA("Outcome",$B$2,"Outcome",1)/GETPIVOTDATA("Outcome",$B$2)</f>
        <v>0.34895833333333331</v>
      </c>
      <c r="CU9">
        <f t="shared" ref="CU9" si="609">GETPIVOTDATA("Outcome",$B$2,"DiabetesPedigreeFunction",0.078)*GETPIVOTDATA("Outcome",$B$2,"Outcome",1)/GETPIVOTDATA("Outcome",$B$2)</f>
        <v>0.34895833333333331</v>
      </c>
      <c r="CV9">
        <f t="shared" ref="CV9" si="610">GETPIVOTDATA("Outcome",$B$2,"DiabetesPedigreeFunction",0.084)*GETPIVOTDATA("Outcome",$B$2,"Outcome",1)/GETPIVOTDATA("Outcome",$B$2)</f>
        <v>0.34895833333333331</v>
      </c>
      <c r="CW9">
        <f t="shared" ref="CW9" si="611">GETPIVOTDATA("Outcome",$B$2,"DiabetesPedigreeFunction",0.078)*GETPIVOTDATA("Outcome",$B$2,"Outcome",1)/GETPIVOTDATA("Outcome",$B$2)</f>
        <v>0.34895833333333331</v>
      </c>
      <c r="CX9">
        <f t="shared" ref="CX9" si="612">GETPIVOTDATA("Outcome",$B$2,"DiabetesPedigreeFunction",0.084)*GETPIVOTDATA("Outcome",$B$2,"Outcome",1)/GETPIVOTDATA("Outcome",$B$2)</f>
        <v>0.34895833333333331</v>
      </c>
      <c r="CY9">
        <f t="shared" ref="CY9" si="613">GETPIVOTDATA("Outcome",$B$2,"DiabetesPedigreeFunction",0.078)*GETPIVOTDATA("Outcome",$B$2,"Outcome",1)/GETPIVOTDATA("Outcome",$B$2)</f>
        <v>0.34895833333333331</v>
      </c>
      <c r="CZ9">
        <f t="shared" ref="CZ9" si="614">GETPIVOTDATA("Outcome",$B$2,"DiabetesPedigreeFunction",0.084)*GETPIVOTDATA("Outcome",$B$2,"Outcome",1)/GETPIVOTDATA("Outcome",$B$2)</f>
        <v>0.34895833333333331</v>
      </c>
      <c r="DA9">
        <f t="shared" ref="DA9" si="615">GETPIVOTDATA("Outcome",$B$2,"DiabetesPedigreeFunction",0.078)*GETPIVOTDATA("Outcome",$B$2,"Outcome",1)/GETPIVOTDATA("Outcome",$B$2)</f>
        <v>0.34895833333333331</v>
      </c>
      <c r="DB9">
        <f t="shared" ref="DB9" si="616">GETPIVOTDATA("Outcome",$B$2,"DiabetesPedigreeFunction",0.084)*GETPIVOTDATA("Outcome",$B$2,"Outcome",1)/GETPIVOTDATA("Outcome",$B$2)</f>
        <v>0.34895833333333331</v>
      </c>
      <c r="DC9">
        <f t="shared" ref="DC9" si="617">GETPIVOTDATA("Outcome",$B$2,"DiabetesPedigreeFunction",0.078)*GETPIVOTDATA("Outcome",$B$2,"Outcome",1)/GETPIVOTDATA("Outcome",$B$2)</f>
        <v>0.34895833333333331</v>
      </c>
      <c r="DD9">
        <f t="shared" ref="DD9" si="618">GETPIVOTDATA("Outcome",$B$2,"DiabetesPedigreeFunction",0.084)*GETPIVOTDATA("Outcome",$B$2,"Outcome",1)/GETPIVOTDATA("Outcome",$B$2)</f>
        <v>0.34895833333333331</v>
      </c>
      <c r="DE9">
        <f t="shared" ref="DE9" si="619">GETPIVOTDATA("Outcome",$B$2,"DiabetesPedigreeFunction",0.078)*GETPIVOTDATA("Outcome",$B$2,"Outcome",1)/GETPIVOTDATA("Outcome",$B$2)</f>
        <v>0.34895833333333331</v>
      </c>
      <c r="DF9">
        <f t="shared" ref="DF9" si="620">GETPIVOTDATA("Outcome",$B$2,"DiabetesPedigreeFunction",0.084)*GETPIVOTDATA("Outcome",$B$2,"Outcome",1)/GETPIVOTDATA("Outcome",$B$2)</f>
        <v>0.34895833333333331</v>
      </c>
      <c r="DG9">
        <f t="shared" ref="DG9" si="621">GETPIVOTDATA("Outcome",$B$2,"DiabetesPedigreeFunction",0.078)*GETPIVOTDATA("Outcome",$B$2,"Outcome",1)/GETPIVOTDATA("Outcome",$B$2)</f>
        <v>0.34895833333333331</v>
      </c>
      <c r="DH9">
        <f t="shared" ref="DH9" si="622">GETPIVOTDATA("Outcome",$B$2,"DiabetesPedigreeFunction",0.084)*GETPIVOTDATA("Outcome",$B$2,"Outcome",1)/GETPIVOTDATA("Outcome",$B$2)</f>
        <v>0.34895833333333331</v>
      </c>
      <c r="DI9">
        <f t="shared" ref="DI9" si="623">GETPIVOTDATA("Outcome",$B$2,"DiabetesPedigreeFunction",0.078)*GETPIVOTDATA("Outcome",$B$2,"Outcome",1)/GETPIVOTDATA("Outcome",$B$2)</f>
        <v>0.34895833333333331</v>
      </c>
      <c r="DJ9">
        <f t="shared" ref="DJ9" si="624">GETPIVOTDATA("Outcome",$B$2,"DiabetesPedigreeFunction",0.084)*GETPIVOTDATA("Outcome",$B$2,"Outcome",1)/GETPIVOTDATA("Outcome",$B$2)</f>
        <v>0.34895833333333331</v>
      </c>
      <c r="DK9">
        <f t="shared" ref="DK9" si="625">GETPIVOTDATA("Outcome",$B$2,"DiabetesPedigreeFunction",0.078)*GETPIVOTDATA("Outcome",$B$2,"Outcome",1)/GETPIVOTDATA("Outcome",$B$2)</f>
        <v>0.34895833333333331</v>
      </c>
      <c r="DL9">
        <f t="shared" ref="DL9" si="626">GETPIVOTDATA("Outcome",$B$2,"DiabetesPedigreeFunction",0.084)*GETPIVOTDATA("Outcome",$B$2,"Outcome",1)/GETPIVOTDATA("Outcome",$B$2)</f>
        <v>0.34895833333333331</v>
      </c>
      <c r="DM9">
        <f t="shared" ref="DM9" si="627">GETPIVOTDATA("Outcome",$B$2,"DiabetesPedigreeFunction",0.078)*GETPIVOTDATA("Outcome",$B$2,"Outcome",1)/GETPIVOTDATA("Outcome",$B$2)</f>
        <v>0.34895833333333331</v>
      </c>
      <c r="DN9">
        <f t="shared" ref="DN9" si="628">GETPIVOTDATA("Outcome",$B$2,"DiabetesPedigreeFunction",0.084)*GETPIVOTDATA("Outcome",$B$2,"Outcome",1)/GETPIVOTDATA("Outcome",$B$2)</f>
        <v>0.34895833333333331</v>
      </c>
      <c r="DO9">
        <f t="shared" ref="DO9" si="629">GETPIVOTDATA("Outcome",$B$2,"DiabetesPedigreeFunction",0.078)*GETPIVOTDATA("Outcome",$B$2,"Outcome",1)/GETPIVOTDATA("Outcome",$B$2)</f>
        <v>0.34895833333333331</v>
      </c>
      <c r="DP9">
        <f t="shared" ref="DP9" si="630">GETPIVOTDATA("Outcome",$B$2,"DiabetesPedigreeFunction",0.084)*GETPIVOTDATA("Outcome",$B$2,"Outcome",1)/GETPIVOTDATA("Outcome",$B$2)</f>
        <v>0.34895833333333331</v>
      </c>
      <c r="DQ9">
        <f t="shared" ref="DQ9" si="631">GETPIVOTDATA("Outcome",$B$2,"DiabetesPedigreeFunction",0.078)*GETPIVOTDATA("Outcome",$B$2,"Outcome",1)/GETPIVOTDATA("Outcome",$B$2)</f>
        <v>0.34895833333333331</v>
      </c>
      <c r="DR9">
        <f t="shared" ref="DR9" si="632">GETPIVOTDATA("Outcome",$B$2,"DiabetesPedigreeFunction",0.084)*GETPIVOTDATA("Outcome",$B$2,"Outcome",1)/GETPIVOTDATA("Outcome",$B$2)</f>
        <v>0.34895833333333331</v>
      </c>
      <c r="DS9">
        <f t="shared" ref="DS9" si="633">GETPIVOTDATA("Outcome",$B$2,"DiabetesPedigreeFunction",0.078)*GETPIVOTDATA("Outcome",$B$2,"Outcome",1)/GETPIVOTDATA("Outcome",$B$2)</f>
        <v>0.34895833333333331</v>
      </c>
      <c r="DT9">
        <f t="shared" ref="DT9" si="634">GETPIVOTDATA("Outcome",$B$2,"DiabetesPedigreeFunction",0.084)*GETPIVOTDATA("Outcome",$B$2,"Outcome",1)/GETPIVOTDATA("Outcome",$B$2)</f>
        <v>0.34895833333333331</v>
      </c>
      <c r="DU9">
        <f t="shared" ref="DU9" si="635">GETPIVOTDATA("Outcome",$B$2,"DiabetesPedigreeFunction",0.078)*GETPIVOTDATA("Outcome",$B$2,"Outcome",1)/GETPIVOTDATA("Outcome",$B$2)</f>
        <v>0.34895833333333331</v>
      </c>
      <c r="DV9">
        <f t="shared" ref="DV9" si="636">GETPIVOTDATA("Outcome",$B$2,"DiabetesPedigreeFunction",0.084)*GETPIVOTDATA("Outcome",$B$2,"Outcome",1)/GETPIVOTDATA("Outcome",$B$2)</f>
        <v>0.34895833333333331</v>
      </c>
      <c r="DW9">
        <f t="shared" ref="DW9" si="637">GETPIVOTDATA("Outcome",$B$2,"DiabetesPedigreeFunction",0.078)*GETPIVOTDATA("Outcome",$B$2,"Outcome",1)/GETPIVOTDATA("Outcome",$B$2)</f>
        <v>0.34895833333333331</v>
      </c>
      <c r="DX9">
        <f t="shared" ref="DX9" si="638">GETPIVOTDATA("Outcome",$B$2,"DiabetesPedigreeFunction",0.084)*GETPIVOTDATA("Outcome",$B$2,"Outcome",1)/GETPIVOTDATA("Outcome",$B$2)</f>
        <v>0.34895833333333331</v>
      </c>
      <c r="DY9">
        <f t="shared" ref="DY9" si="639">GETPIVOTDATA("Outcome",$B$2,"DiabetesPedigreeFunction",0.078)*GETPIVOTDATA("Outcome",$B$2,"Outcome",1)/GETPIVOTDATA("Outcome",$B$2)</f>
        <v>0.34895833333333331</v>
      </c>
      <c r="DZ9">
        <f t="shared" ref="DZ9" si="640">GETPIVOTDATA("Outcome",$B$2,"DiabetesPedigreeFunction",0.084)*GETPIVOTDATA("Outcome",$B$2,"Outcome",1)/GETPIVOTDATA("Outcome",$B$2)</f>
        <v>0.34895833333333331</v>
      </c>
      <c r="EA9">
        <f t="shared" ref="EA9" si="641">GETPIVOTDATA("Outcome",$B$2,"DiabetesPedigreeFunction",0.078)*GETPIVOTDATA("Outcome",$B$2,"Outcome",1)/GETPIVOTDATA("Outcome",$B$2)</f>
        <v>0.34895833333333331</v>
      </c>
      <c r="EB9">
        <f t="shared" ref="EB9" si="642">GETPIVOTDATA("Outcome",$B$2,"DiabetesPedigreeFunction",0.084)*GETPIVOTDATA("Outcome",$B$2,"Outcome",1)/GETPIVOTDATA("Outcome",$B$2)</f>
        <v>0.34895833333333331</v>
      </c>
      <c r="EC9">
        <f t="shared" ref="EC9" si="643">GETPIVOTDATA("Outcome",$B$2,"DiabetesPedigreeFunction",0.078)*GETPIVOTDATA("Outcome",$B$2,"Outcome",1)/GETPIVOTDATA("Outcome",$B$2)</f>
        <v>0.34895833333333331</v>
      </c>
      <c r="ED9">
        <f t="shared" ref="ED9" si="644">GETPIVOTDATA("Outcome",$B$2,"DiabetesPedigreeFunction",0.084)*GETPIVOTDATA("Outcome",$B$2,"Outcome",1)/GETPIVOTDATA("Outcome",$B$2)</f>
        <v>0.34895833333333331</v>
      </c>
      <c r="EE9">
        <f t="shared" ref="EE9" si="645">GETPIVOTDATA("Outcome",$B$2,"DiabetesPedigreeFunction",0.078)*GETPIVOTDATA("Outcome",$B$2,"Outcome",1)/GETPIVOTDATA("Outcome",$B$2)</f>
        <v>0.34895833333333331</v>
      </c>
      <c r="EF9">
        <f t="shared" ref="EF9" si="646">GETPIVOTDATA("Outcome",$B$2,"DiabetesPedigreeFunction",0.084)*GETPIVOTDATA("Outcome",$B$2,"Outcome",1)/GETPIVOTDATA("Outcome",$B$2)</f>
        <v>0.34895833333333331</v>
      </c>
      <c r="EG9">
        <f t="shared" ref="EG9" si="647">GETPIVOTDATA("Outcome",$B$2,"DiabetesPedigreeFunction",0.078)*GETPIVOTDATA("Outcome",$B$2,"Outcome",1)/GETPIVOTDATA("Outcome",$B$2)</f>
        <v>0.34895833333333331</v>
      </c>
      <c r="EH9">
        <f t="shared" ref="EH9" si="648">GETPIVOTDATA("Outcome",$B$2,"DiabetesPedigreeFunction",0.084)*GETPIVOTDATA("Outcome",$B$2,"Outcome",1)/GETPIVOTDATA("Outcome",$B$2)</f>
        <v>0.34895833333333331</v>
      </c>
      <c r="EI9">
        <f t="shared" ref="EI9" si="649">GETPIVOTDATA("Outcome",$B$2,"DiabetesPedigreeFunction",0.078)*GETPIVOTDATA("Outcome",$B$2,"Outcome",1)/GETPIVOTDATA("Outcome",$B$2)</f>
        <v>0.34895833333333331</v>
      </c>
      <c r="EJ9">
        <f t="shared" ref="EJ9" si="650">GETPIVOTDATA("Outcome",$B$2,"DiabetesPedigreeFunction",0.084)*GETPIVOTDATA("Outcome",$B$2,"Outcome",1)/GETPIVOTDATA("Outcome",$B$2)</f>
        <v>0.34895833333333331</v>
      </c>
      <c r="EK9">
        <f t="shared" ref="EK9" si="651">GETPIVOTDATA("Outcome",$B$2,"DiabetesPedigreeFunction",0.078)*GETPIVOTDATA("Outcome",$B$2,"Outcome",1)/GETPIVOTDATA("Outcome",$B$2)</f>
        <v>0.34895833333333331</v>
      </c>
      <c r="EL9">
        <f t="shared" ref="EL9" si="652">GETPIVOTDATA("Outcome",$B$2,"DiabetesPedigreeFunction",0.084)*GETPIVOTDATA("Outcome",$B$2,"Outcome",1)/GETPIVOTDATA("Outcome",$B$2)</f>
        <v>0.34895833333333331</v>
      </c>
      <c r="EM9">
        <f t="shared" ref="EM9" si="653">GETPIVOTDATA("Outcome",$B$2,"DiabetesPedigreeFunction",0.078)*GETPIVOTDATA("Outcome",$B$2,"Outcome",1)/GETPIVOTDATA("Outcome",$B$2)</f>
        <v>0.34895833333333331</v>
      </c>
      <c r="EN9">
        <f t="shared" ref="EN9" si="654">GETPIVOTDATA("Outcome",$B$2,"DiabetesPedigreeFunction",0.084)*GETPIVOTDATA("Outcome",$B$2,"Outcome",1)/GETPIVOTDATA("Outcome",$B$2)</f>
        <v>0.34895833333333331</v>
      </c>
      <c r="EO9">
        <f t="shared" ref="EO9" si="655">GETPIVOTDATA("Outcome",$B$2,"DiabetesPedigreeFunction",0.078)*GETPIVOTDATA("Outcome",$B$2,"Outcome",1)/GETPIVOTDATA("Outcome",$B$2)</f>
        <v>0.34895833333333331</v>
      </c>
      <c r="EP9">
        <f t="shared" ref="EP9" si="656">GETPIVOTDATA("Outcome",$B$2,"DiabetesPedigreeFunction",0.084)*GETPIVOTDATA("Outcome",$B$2,"Outcome",1)/GETPIVOTDATA("Outcome",$B$2)</f>
        <v>0.34895833333333331</v>
      </c>
      <c r="EQ9">
        <f t="shared" ref="EQ9" si="657">GETPIVOTDATA("Outcome",$B$2,"DiabetesPedigreeFunction",0.078)*GETPIVOTDATA("Outcome",$B$2,"Outcome",1)/GETPIVOTDATA("Outcome",$B$2)</f>
        <v>0.34895833333333331</v>
      </c>
      <c r="ER9">
        <f t="shared" ref="ER9" si="658">GETPIVOTDATA("Outcome",$B$2,"DiabetesPedigreeFunction",0.084)*GETPIVOTDATA("Outcome",$B$2,"Outcome",1)/GETPIVOTDATA("Outcome",$B$2)</f>
        <v>0.34895833333333331</v>
      </c>
      <c r="ES9">
        <f t="shared" ref="ES9" si="659">GETPIVOTDATA("Outcome",$B$2,"DiabetesPedigreeFunction",0.078)*GETPIVOTDATA("Outcome",$B$2,"Outcome",1)/GETPIVOTDATA("Outcome",$B$2)</f>
        <v>0.34895833333333331</v>
      </c>
      <c r="ET9">
        <f t="shared" ref="ET9" si="660">GETPIVOTDATA("Outcome",$B$2,"DiabetesPedigreeFunction",0.084)*GETPIVOTDATA("Outcome",$B$2,"Outcome",1)/GETPIVOTDATA("Outcome",$B$2)</f>
        <v>0.34895833333333331</v>
      </c>
      <c r="EU9">
        <f t="shared" ref="EU9" si="661">GETPIVOTDATA("Outcome",$B$2,"DiabetesPedigreeFunction",0.078)*GETPIVOTDATA("Outcome",$B$2,"Outcome",1)/GETPIVOTDATA("Outcome",$B$2)</f>
        <v>0.34895833333333331</v>
      </c>
      <c r="EV9">
        <f t="shared" ref="EV9" si="662">GETPIVOTDATA("Outcome",$B$2,"DiabetesPedigreeFunction",0.084)*GETPIVOTDATA("Outcome",$B$2,"Outcome",1)/GETPIVOTDATA("Outcome",$B$2)</f>
        <v>0.34895833333333331</v>
      </c>
      <c r="EW9">
        <f t="shared" ref="EW9" si="663">GETPIVOTDATA("Outcome",$B$2,"DiabetesPedigreeFunction",0.078)*GETPIVOTDATA("Outcome",$B$2,"Outcome",1)/GETPIVOTDATA("Outcome",$B$2)</f>
        <v>0.34895833333333331</v>
      </c>
      <c r="EX9">
        <f t="shared" ref="EX9" si="664">GETPIVOTDATA("Outcome",$B$2,"DiabetesPedigreeFunction",0.084)*GETPIVOTDATA("Outcome",$B$2,"Outcome",1)/GETPIVOTDATA("Outcome",$B$2)</f>
        <v>0.34895833333333331</v>
      </c>
      <c r="EY9">
        <f t="shared" ref="EY9" si="665">GETPIVOTDATA("Outcome",$B$2,"DiabetesPedigreeFunction",0.078)*GETPIVOTDATA("Outcome",$B$2,"Outcome",1)/GETPIVOTDATA("Outcome",$B$2)</f>
        <v>0.34895833333333331</v>
      </c>
      <c r="EZ9">
        <f t="shared" ref="EZ9" si="666">GETPIVOTDATA("Outcome",$B$2,"DiabetesPedigreeFunction",0.084)*GETPIVOTDATA("Outcome",$B$2,"Outcome",1)/GETPIVOTDATA("Outcome",$B$2)</f>
        <v>0.34895833333333331</v>
      </c>
      <c r="FA9">
        <f t="shared" ref="FA9" si="667">GETPIVOTDATA("Outcome",$B$2,"DiabetesPedigreeFunction",0.078)*GETPIVOTDATA("Outcome",$B$2,"Outcome",1)/GETPIVOTDATA("Outcome",$B$2)</f>
        <v>0.34895833333333331</v>
      </c>
      <c r="FB9">
        <f t="shared" ref="FB9" si="668">GETPIVOTDATA("Outcome",$B$2,"DiabetesPedigreeFunction",0.084)*GETPIVOTDATA("Outcome",$B$2,"Outcome",1)/GETPIVOTDATA("Outcome",$B$2)</f>
        <v>0.34895833333333331</v>
      </c>
      <c r="FC9">
        <f t="shared" ref="FC9" si="669">GETPIVOTDATA("Outcome",$B$2,"DiabetesPedigreeFunction",0.078)*GETPIVOTDATA("Outcome",$B$2,"Outcome",1)/GETPIVOTDATA("Outcome",$B$2)</f>
        <v>0.34895833333333331</v>
      </c>
      <c r="FD9">
        <f t="shared" ref="FD9" si="670">GETPIVOTDATA("Outcome",$B$2,"DiabetesPedigreeFunction",0.084)*GETPIVOTDATA("Outcome",$B$2,"Outcome",1)/GETPIVOTDATA("Outcome",$B$2)</f>
        <v>0.34895833333333331</v>
      </c>
      <c r="FE9">
        <f t="shared" ref="FE9" si="671">GETPIVOTDATA("Outcome",$B$2,"DiabetesPedigreeFunction",0.078)*GETPIVOTDATA("Outcome",$B$2,"Outcome",1)/GETPIVOTDATA("Outcome",$B$2)</f>
        <v>0.34895833333333331</v>
      </c>
      <c r="FF9">
        <f t="shared" ref="FF9" si="672">GETPIVOTDATA("Outcome",$B$2,"DiabetesPedigreeFunction",0.084)*GETPIVOTDATA("Outcome",$B$2,"Outcome",1)/GETPIVOTDATA("Outcome",$B$2)</f>
        <v>0.34895833333333331</v>
      </c>
      <c r="FG9">
        <f t="shared" ref="FG9" si="673">GETPIVOTDATA("Outcome",$B$2,"DiabetesPedigreeFunction",0.078)*GETPIVOTDATA("Outcome",$B$2,"Outcome",1)/GETPIVOTDATA("Outcome",$B$2)</f>
        <v>0.34895833333333331</v>
      </c>
      <c r="FH9">
        <f t="shared" ref="FH9" si="674">GETPIVOTDATA("Outcome",$B$2,"DiabetesPedigreeFunction",0.084)*GETPIVOTDATA("Outcome",$B$2,"Outcome",1)/GETPIVOTDATA("Outcome",$B$2)</f>
        <v>0.34895833333333331</v>
      </c>
      <c r="FI9">
        <f t="shared" ref="FI9" si="675">GETPIVOTDATA("Outcome",$B$2,"DiabetesPedigreeFunction",0.078)*GETPIVOTDATA("Outcome",$B$2,"Outcome",1)/GETPIVOTDATA("Outcome",$B$2)</f>
        <v>0.34895833333333331</v>
      </c>
      <c r="FJ9">
        <f t="shared" ref="FJ9" si="676">GETPIVOTDATA("Outcome",$B$2,"DiabetesPedigreeFunction",0.084)*GETPIVOTDATA("Outcome",$B$2,"Outcome",1)/GETPIVOTDATA("Outcome",$B$2)</f>
        <v>0.34895833333333331</v>
      </c>
      <c r="FK9">
        <f t="shared" ref="FK9" si="677">GETPIVOTDATA("Outcome",$B$2,"DiabetesPedigreeFunction",0.078)*GETPIVOTDATA("Outcome",$B$2,"Outcome",1)/GETPIVOTDATA("Outcome",$B$2)</f>
        <v>0.34895833333333331</v>
      </c>
      <c r="FL9">
        <f t="shared" ref="FL9" si="678">GETPIVOTDATA("Outcome",$B$2,"DiabetesPedigreeFunction",0.084)*GETPIVOTDATA("Outcome",$B$2,"Outcome",1)/GETPIVOTDATA("Outcome",$B$2)</f>
        <v>0.34895833333333331</v>
      </c>
      <c r="FM9">
        <f t="shared" ref="FM9" si="679">GETPIVOTDATA("Outcome",$B$2,"DiabetesPedigreeFunction",0.078)*GETPIVOTDATA("Outcome",$B$2,"Outcome",1)/GETPIVOTDATA("Outcome",$B$2)</f>
        <v>0.34895833333333331</v>
      </c>
      <c r="FN9">
        <f t="shared" ref="FN9" si="680">GETPIVOTDATA("Outcome",$B$2,"DiabetesPedigreeFunction",0.084)*GETPIVOTDATA("Outcome",$B$2,"Outcome",1)/GETPIVOTDATA("Outcome",$B$2)</f>
        <v>0.34895833333333331</v>
      </c>
      <c r="FO9">
        <f t="shared" ref="FO9" si="681">GETPIVOTDATA("Outcome",$B$2,"DiabetesPedigreeFunction",0.078)*GETPIVOTDATA("Outcome",$B$2,"Outcome",1)/GETPIVOTDATA("Outcome",$B$2)</f>
        <v>0.34895833333333331</v>
      </c>
      <c r="FP9">
        <f t="shared" ref="FP9" si="682">GETPIVOTDATA("Outcome",$B$2,"DiabetesPedigreeFunction",0.084)*GETPIVOTDATA("Outcome",$B$2,"Outcome",1)/GETPIVOTDATA("Outcome",$B$2)</f>
        <v>0.34895833333333331</v>
      </c>
      <c r="FQ9">
        <f t="shared" ref="FQ9" si="683">GETPIVOTDATA("Outcome",$B$2,"DiabetesPedigreeFunction",0.078)*GETPIVOTDATA("Outcome",$B$2,"Outcome",1)/GETPIVOTDATA("Outcome",$B$2)</f>
        <v>0.34895833333333331</v>
      </c>
      <c r="FR9">
        <f t="shared" ref="FR9" si="684">GETPIVOTDATA("Outcome",$B$2,"DiabetesPedigreeFunction",0.084)*GETPIVOTDATA("Outcome",$B$2,"Outcome",1)/GETPIVOTDATA("Outcome",$B$2)</f>
        <v>0.34895833333333331</v>
      </c>
      <c r="FS9">
        <f t="shared" ref="FS9" si="685">GETPIVOTDATA("Outcome",$B$2,"DiabetesPedigreeFunction",0.078)*GETPIVOTDATA("Outcome",$B$2,"Outcome",1)/GETPIVOTDATA("Outcome",$B$2)</f>
        <v>0.34895833333333331</v>
      </c>
      <c r="FT9">
        <f t="shared" ref="FT9" si="686">GETPIVOTDATA("Outcome",$B$2,"DiabetesPedigreeFunction",0.084)*GETPIVOTDATA("Outcome",$B$2,"Outcome",1)/GETPIVOTDATA("Outcome",$B$2)</f>
        <v>0.34895833333333331</v>
      </c>
      <c r="FU9">
        <f t="shared" ref="FU9" si="687">GETPIVOTDATA("Outcome",$B$2,"DiabetesPedigreeFunction",0.078)*GETPIVOTDATA("Outcome",$B$2,"Outcome",1)/GETPIVOTDATA("Outcome",$B$2)</f>
        <v>0.34895833333333331</v>
      </c>
      <c r="FV9">
        <f t="shared" ref="FV9" si="688">GETPIVOTDATA("Outcome",$B$2,"DiabetesPedigreeFunction",0.084)*GETPIVOTDATA("Outcome",$B$2,"Outcome",1)/GETPIVOTDATA("Outcome",$B$2)</f>
        <v>0.34895833333333331</v>
      </c>
      <c r="FW9">
        <f t="shared" ref="FW9" si="689">GETPIVOTDATA("Outcome",$B$2,"DiabetesPedigreeFunction",0.078)*GETPIVOTDATA("Outcome",$B$2,"Outcome",1)/GETPIVOTDATA("Outcome",$B$2)</f>
        <v>0.34895833333333331</v>
      </c>
      <c r="FX9">
        <f t="shared" ref="FX9" si="690">GETPIVOTDATA("Outcome",$B$2,"DiabetesPedigreeFunction",0.084)*GETPIVOTDATA("Outcome",$B$2,"Outcome",1)/GETPIVOTDATA("Outcome",$B$2)</f>
        <v>0.34895833333333331</v>
      </c>
      <c r="FY9">
        <f t="shared" ref="FY9" si="691">GETPIVOTDATA("Outcome",$B$2,"DiabetesPedigreeFunction",0.078)*GETPIVOTDATA("Outcome",$B$2,"Outcome",1)/GETPIVOTDATA("Outcome",$B$2)</f>
        <v>0.34895833333333331</v>
      </c>
      <c r="FZ9">
        <f t="shared" ref="FZ9" si="692">GETPIVOTDATA("Outcome",$B$2,"DiabetesPedigreeFunction",0.084)*GETPIVOTDATA("Outcome",$B$2,"Outcome",1)/GETPIVOTDATA("Outcome",$B$2)</f>
        <v>0.34895833333333331</v>
      </c>
      <c r="GA9">
        <f t="shared" ref="GA9" si="693">GETPIVOTDATA("Outcome",$B$2,"DiabetesPedigreeFunction",0.078)*GETPIVOTDATA("Outcome",$B$2,"Outcome",1)/GETPIVOTDATA("Outcome",$B$2)</f>
        <v>0.34895833333333331</v>
      </c>
      <c r="GB9">
        <f t="shared" ref="GB9" si="694">GETPIVOTDATA("Outcome",$B$2,"DiabetesPedigreeFunction",0.084)*GETPIVOTDATA("Outcome",$B$2,"Outcome",1)/GETPIVOTDATA("Outcome",$B$2)</f>
        <v>0.34895833333333331</v>
      </c>
      <c r="GC9">
        <f t="shared" ref="GC9" si="695">GETPIVOTDATA("Outcome",$B$2,"DiabetesPedigreeFunction",0.078)*GETPIVOTDATA("Outcome",$B$2,"Outcome",1)/GETPIVOTDATA("Outcome",$B$2)</f>
        <v>0.34895833333333331</v>
      </c>
      <c r="GD9">
        <f t="shared" ref="GD9" si="696">GETPIVOTDATA("Outcome",$B$2,"DiabetesPedigreeFunction",0.084)*GETPIVOTDATA("Outcome",$B$2,"Outcome",1)/GETPIVOTDATA("Outcome",$B$2)</f>
        <v>0.34895833333333331</v>
      </c>
      <c r="GE9">
        <f t="shared" ref="GE9" si="697">GETPIVOTDATA("Outcome",$B$2,"DiabetesPedigreeFunction",0.078)*GETPIVOTDATA("Outcome",$B$2,"Outcome",1)/GETPIVOTDATA("Outcome",$B$2)</f>
        <v>0.34895833333333331</v>
      </c>
      <c r="GF9">
        <f t="shared" ref="GF9" si="698">GETPIVOTDATA("Outcome",$B$2,"DiabetesPedigreeFunction",0.084)*GETPIVOTDATA("Outcome",$B$2,"Outcome",1)/GETPIVOTDATA("Outcome",$B$2)</f>
        <v>0.34895833333333331</v>
      </c>
      <c r="GG9">
        <f t="shared" ref="GG9" si="699">GETPIVOTDATA("Outcome",$B$2,"DiabetesPedigreeFunction",0.078)*GETPIVOTDATA("Outcome",$B$2,"Outcome",1)/GETPIVOTDATA("Outcome",$B$2)</f>
        <v>0.34895833333333331</v>
      </c>
      <c r="GH9">
        <f t="shared" ref="GH9" si="700">GETPIVOTDATA("Outcome",$B$2,"DiabetesPedigreeFunction",0.084)*GETPIVOTDATA("Outcome",$B$2,"Outcome",1)/GETPIVOTDATA("Outcome",$B$2)</f>
        <v>0.34895833333333331</v>
      </c>
      <c r="GI9">
        <f t="shared" ref="GI9" si="701">GETPIVOTDATA("Outcome",$B$2,"DiabetesPedigreeFunction",0.078)*GETPIVOTDATA("Outcome",$B$2,"Outcome",1)/GETPIVOTDATA("Outcome",$B$2)</f>
        <v>0.34895833333333331</v>
      </c>
      <c r="GJ9">
        <f t="shared" ref="GJ9" si="702">GETPIVOTDATA("Outcome",$B$2,"DiabetesPedigreeFunction",0.084)*GETPIVOTDATA("Outcome",$B$2,"Outcome",1)/GETPIVOTDATA("Outcome",$B$2)</f>
        <v>0.34895833333333331</v>
      </c>
      <c r="GK9">
        <f t="shared" ref="GK9" si="703">GETPIVOTDATA("Outcome",$B$2,"DiabetesPedigreeFunction",0.078)*GETPIVOTDATA("Outcome",$B$2,"Outcome",1)/GETPIVOTDATA("Outcome",$B$2)</f>
        <v>0.34895833333333331</v>
      </c>
      <c r="GL9">
        <f t="shared" ref="GL9" si="704">GETPIVOTDATA("Outcome",$B$2,"DiabetesPedigreeFunction",0.084)*GETPIVOTDATA("Outcome",$B$2,"Outcome",1)/GETPIVOTDATA("Outcome",$B$2)</f>
        <v>0.34895833333333331</v>
      </c>
      <c r="GM9">
        <f t="shared" ref="GM9" si="705">GETPIVOTDATA("Outcome",$B$2,"DiabetesPedigreeFunction",0.078)*GETPIVOTDATA("Outcome",$B$2,"Outcome",1)/GETPIVOTDATA("Outcome",$B$2)</f>
        <v>0.34895833333333331</v>
      </c>
      <c r="GN9">
        <f t="shared" ref="GN9" si="706">GETPIVOTDATA("Outcome",$B$2,"DiabetesPedigreeFunction",0.084)*GETPIVOTDATA("Outcome",$B$2,"Outcome",1)/GETPIVOTDATA("Outcome",$B$2)</f>
        <v>0.34895833333333331</v>
      </c>
      <c r="GO9">
        <f t="shared" ref="GO9" si="707">GETPIVOTDATA("Outcome",$B$2,"DiabetesPedigreeFunction",0.078)*GETPIVOTDATA("Outcome",$B$2,"Outcome",1)/GETPIVOTDATA("Outcome",$B$2)</f>
        <v>0.34895833333333331</v>
      </c>
      <c r="GP9">
        <f t="shared" ref="GP9" si="708">GETPIVOTDATA("Outcome",$B$2,"DiabetesPedigreeFunction",0.084)*GETPIVOTDATA("Outcome",$B$2,"Outcome",1)/GETPIVOTDATA("Outcome",$B$2)</f>
        <v>0.34895833333333331</v>
      </c>
      <c r="GQ9">
        <f t="shared" ref="GQ9" si="709">GETPIVOTDATA("Outcome",$B$2,"DiabetesPedigreeFunction",0.078)*GETPIVOTDATA("Outcome",$B$2,"Outcome",1)/GETPIVOTDATA("Outcome",$B$2)</f>
        <v>0.34895833333333331</v>
      </c>
      <c r="GR9">
        <f t="shared" ref="GR9" si="710">GETPIVOTDATA("Outcome",$B$2,"DiabetesPedigreeFunction",0.084)*GETPIVOTDATA("Outcome",$B$2,"Outcome",1)/GETPIVOTDATA("Outcome",$B$2)</f>
        <v>0.34895833333333331</v>
      </c>
      <c r="GS9">
        <f t="shared" ref="GS9" si="711">GETPIVOTDATA("Outcome",$B$2,"DiabetesPedigreeFunction",0.078)*GETPIVOTDATA("Outcome",$B$2,"Outcome",1)/GETPIVOTDATA("Outcome",$B$2)</f>
        <v>0.34895833333333331</v>
      </c>
      <c r="GT9">
        <f t="shared" ref="GT9" si="712">GETPIVOTDATA("Outcome",$B$2,"DiabetesPedigreeFunction",0.084)*GETPIVOTDATA("Outcome",$B$2,"Outcome",1)/GETPIVOTDATA("Outcome",$B$2)</f>
        <v>0.34895833333333331</v>
      </c>
      <c r="GU9">
        <f t="shared" ref="GU9" si="713">GETPIVOTDATA("Outcome",$B$2,"DiabetesPedigreeFunction",0.078)*GETPIVOTDATA("Outcome",$B$2,"Outcome",1)/GETPIVOTDATA("Outcome",$B$2)</f>
        <v>0.34895833333333331</v>
      </c>
      <c r="GV9">
        <f t="shared" ref="GV9" si="714">GETPIVOTDATA("Outcome",$B$2,"DiabetesPedigreeFunction",0.084)*GETPIVOTDATA("Outcome",$B$2,"Outcome",1)/GETPIVOTDATA("Outcome",$B$2)</f>
        <v>0.34895833333333331</v>
      </c>
      <c r="GW9">
        <f t="shared" ref="GW9" si="715">GETPIVOTDATA("Outcome",$B$2,"DiabetesPedigreeFunction",0.078)*GETPIVOTDATA("Outcome",$B$2,"Outcome",1)/GETPIVOTDATA("Outcome",$B$2)</f>
        <v>0.34895833333333331</v>
      </c>
      <c r="GX9">
        <f t="shared" ref="GX9" si="716">GETPIVOTDATA("Outcome",$B$2,"DiabetesPedigreeFunction",0.084)*GETPIVOTDATA("Outcome",$B$2,"Outcome",1)/GETPIVOTDATA("Outcome",$B$2)</f>
        <v>0.34895833333333331</v>
      </c>
      <c r="GY9">
        <f t="shared" ref="GY9" si="717">GETPIVOTDATA("Outcome",$B$2,"DiabetesPedigreeFunction",0.078)*GETPIVOTDATA("Outcome",$B$2,"Outcome",1)/GETPIVOTDATA("Outcome",$B$2)</f>
        <v>0.34895833333333331</v>
      </c>
      <c r="GZ9">
        <f t="shared" ref="GZ9" si="718">GETPIVOTDATA("Outcome",$B$2,"DiabetesPedigreeFunction",0.084)*GETPIVOTDATA("Outcome",$B$2,"Outcome",1)/GETPIVOTDATA("Outcome",$B$2)</f>
        <v>0.34895833333333331</v>
      </c>
      <c r="HA9">
        <f t="shared" ref="HA9" si="719">GETPIVOTDATA("Outcome",$B$2,"DiabetesPedigreeFunction",0.078)*GETPIVOTDATA("Outcome",$B$2,"Outcome",1)/GETPIVOTDATA("Outcome",$B$2)</f>
        <v>0.34895833333333331</v>
      </c>
      <c r="HB9">
        <f t="shared" ref="HB9" si="720">GETPIVOTDATA("Outcome",$B$2,"DiabetesPedigreeFunction",0.084)*GETPIVOTDATA("Outcome",$B$2,"Outcome",1)/GETPIVOTDATA("Outcome",$B$2)</f>
        <v>0.34895833333333331</v>
      </c>
      <c r="HC9">
        <f t="shared" ref="HC9" si="721">GETPIVOTDATA("Outcome",$B$2,"DiabetesPedigreeFunction",0.078)*GETPIVOTDATA("Outcome",$B$2,"Outcome",1)/GETPIVOTDATA("Outcome",$B$2)</f>
        <v>0.34895833333333331</v>
      </c>
      <c r="HD9">
        <f t="shared" ref="HD9" si="722">GETPIVOTDATA("Outcome",$B$2,"DiabetesPedigreeFunction",0.084)*GETPIVOTDATA("Outcome",$B$2,"Outcome",1)/GETPIVOTDATA("Outcome",$B$2)</f>
        <v>0.34895833333333331</v>
      </c>
      <c r="HE9">
        <f t="shared" ref="HE9" si="723">GETPIVOTDATA("Outcome",$B$2,"DiabetesPedigreeFunction",0.078)*GETPIVOTDATA("Outcome",$B$2,"Outcome",1)/GETPIVOTDATA("Outcome",$B$2)</f>
        <v>0.34895833333333331</v>
      </c>
      <c r="HF9">
        <f t="shared" ref="HF9" si="724">GETPIVOTDATA("Outcome",$B$2,"DiabetesPedigreeFunction",0.084)*GETPIVOTDATA("Outcome",$B$2,"Outcome",1)/GETPIVOTDATA("Outcome",$B$2)</f>
        <v>0.34895833333333331</v>
      </c>
      <c r="HG9">
        <f t="shared" ref="HG9" si="725">GETPIVOTDATA("Outcome",$B$2,"DiabetesPedigreeFunction",0.078)*GETPIVOTDATA("Outcome",$B$2,"Outcome",1)/GETPIVOTDATA("Outcome",$B$2)</f>
        <v>0.34895833333333331</v>
      </c>
      <c r="HH9">
        <f t="shared" ref="HH9" si="726">GETPIVOTDATA("Outcome",$B$2,"DiabetesPedigreeFunction",0.084)*GETPIVOTDATA("Outcome",$B$2,"Outcome",1)/GETPIVOTDATA("Outcome",$B$2)</f>
        <v>0.34895833333333331</v>
      </c>
      <c r="HI9">
        <f t="shared" ref="HI9" si="727">GETPIVOTDATA("Outcome",$B$2,"DiabetesPedigreeFunction",0.078)*GETPIVOTDATA("Outcome",$B$2,"Outcome",1)/GETPIVOTDATA("Outcome",$B$2)</f>
        <v>0.34895833333333331</v>
      </c>
      <c r="HJ9">
        <f t="shared" ref="HJ9" si="728">GETPIVOTDATA("Outcome",$B$2,"DiabetesPedigreeFunction",0.084)*GETPIVOTDATA("Outcome",$B$2,"Outcome",1)/GETPIVOTDATA("Outcome",$B$2)</f>
        <v>0.34895833333333331</v>
      </c>
      <c r="HK9">
        <f t="shared" ref="HK9" si="729">GETPIVOTDATA("Outcome",$B$2,"DiabetesPedigreeFunction",0.078)*GETPIVOTDATA("Outcome",$B$2,"Outcome",1)/GETPIVOTDATA("Outcome",$B$2)</f>
        <v>0.34895833333333331</v>
      </c>
      <c r="HL9">
        <f t="shared" ref="HL9" si="730">GETPIVOTDATA("Outcome",$B$2,"DiabetesPedigreeFunction",0.084)*GETPIVOTDATA("Outcome",$B$2,"Outcome",1)/GETPIVOTDATA("Outcome",$B$2)</f>
        <v>0.34895833333333331</v>
      </c>
      <c r="HM9">
        <f t="shared" ref="HM9" si="731">GETPIVOTDATA("Outcome",$B$2,"DiabetesPedigreeFunction",0.078)*GETPIVOTDATA("Outcome",$B$2,"Outcome",1)/GETPIVOTDATA("Outcome",$B$2)</f>
        <v>0.34895833333333331</v>
      </c>
      <c r="HN9">
        <f t="shared" ref="HN9" si="732">GETPIVOTDATA("Outcome",$B$2,"DiabetesPedigreeFunction",0.084)*GETPIVOTDATA("Outcome",$B$2,"Outcome",1)/GETPIVOTDATA("Outcome",$B$2)</f>
        <v>0.34895833333333331</v>
      </c>
      <c r="HO9">
        <f t="shared" ref="HO9" si="733">GETPIVOTDATA("Outcome",$B$2,"DiabetesPedigreeFunction",0.078)*GETPIVOTDATA("Outcome",$B$2,"Outcome",1)/GETPIVOTDATA("Outcome",$B$2)</f>
        <v>0.34895833333333331</v>
      </c>
      <c r="HP9">
        <f t="shared" ref="HP9" si="734">GETPIVOTDATA("Outcome",$B$2,"DiabetesPedigreeFunction",0.084)*GETPIVOTDATA("Outcome",$B$2,"Outcome",1)/GETPIVOTDATA("Outcome",$B$2)</f>
        <v>0.34895833333333331</v>
      </c>
      <c r="HQ9">
        <f t="shared" ref="HQ9" si="735">GETPIVOTDATA("Outcome",$B$2,"DiabetesPedigreeFunction",0.078)*GETPIVOTDATA("Outcome",$B$2,"Outcome",1)/GETPIVOTDATA("Outcome",$B$2)</f>
        <v>0.34895833333333331</v>
      </c>
      <c r="HR9">
        <f t="shared" ref="HR9" si="736">GETPIVOTDATA("Outcome",$B$2,"DiabetesPedigreeFunction",0.084)*GETPIVOTDATA("Outcome",$B$2,"Outcome",1)/GETPIVOTDATA("Outcome",$B$2)</f>
        <v>0.34895833333333331</v>
      </c>
      <c r="HS9">
        <f t="shared" ref="HS9" si="737">GETPIVOTDATA("Outcome",$B$2,"DiabetesPedigreeFunction",0.078)*GETPIVOTDATA("Outcome",$B$2,"Outcome",1)/GETPIVOTDATA("Outcome",$B$2)</f>
        <v>0.34895833333333331</v>
      </c>
      <c r="HT9">
        <f t="shared" ref="HT9" si="738">GETPIVOTDATA("Outcome",$B$2,"DiabetesPedigreeFunction",0.084)*GETPIVOTDATA("Outcome",$B$2,"Outcome",1)/GETPIVOTDATA("Outcome",$B$2)</f>
        <v>0.34895833333333331</v>
      </c>
      <c r="HU9">
        <f t="shared" ref="HU9" si="739">GETPIVOTDATA("Outcome",$B$2,"DiabetesPedigreeFunction",0.078)*GETPIVOTDATA("Outcome",$B$2,"Outcome",1)/GETPIVOTDATA("Outcome",$B$2)</f>
        <v>0.34895833333333331</v>
      </c>
      <c r="HV9">
        <f t="shared" ref="HV9" si="740">GETPIVOTDATA("Outcome",$B$2,"DiabetesPedigreeFunction",0.084)*GETPIVOTDATA("Outcome",$B$2,"Outcome",1)/GETPIVOTDATA("Outcome",$B$2)</f>
        <v>0.34895833333333331</v>
      </c>
      <c r="HW9">
        <f t="shared" ref="HW9" si="741">GETPIVOTDATA("Outcome",$B$2,"DiabetesPedigreeFunction",0.078)*GETPIVOTDATA("Outcome",$B$2,"Outcome",1)/GETPIVOTDATA("Outcome",$B$2)</f>
        <v>0.34895833333333331</v>
      </c>
      <c r="HX9">
        <f t="shared" ref="HX9" si="742">GETPIVOTDATA("Outcome",$B$2,"DiabetesPedigreeFunction",0.084)*GETPIVOTDATA("Outcome",$B$2,"Outcome",1)/GETPIVOTDATA("Outcome",$B$2)</f>
        <v>0.34895833333333331</v>
      </c>
      <c r="HY9">
        <f t="shared" ref="HY9" si="743">GETPIVOTDATA("Outcome",$B$2,"DiabetesPedigreeFunction",0.078)*GETPIVOTDATA("Outcome",$B$2,"Outcome",1)/GETPIVOTDATA("Outcome",$B$2)</f>
        <v>0.34895833333333331</v>
      </c>
      <c r="HZ9">
        <f t="shared" ref="HZ9" si="744">GETPIVOTDATA("Outcome",$B$2,"DiabetesPedigreeFunction",0.084)*GETPIVOTDATA("Outcome",$B$2,"Outcome",1)/GETPIVOTDATA("Outcome",$B$2)</f>
        <v>0.34895833333333331</v>
      </c>
      <c r="IA9">
        <f t="shared" ref="IA9" si="745">GETPIVOTDATA("Outcome",$B$2,"DiabetesPedigreeFunction",0.078)*GETPIVOTDATA("Outcome",$B$2,"Outcome",1)/GETPIVOTDATA("Outcome",$B$2)</f>
        <v>0.34895833333333331</v>
      </c>
      <c r="IB9">
        <f t="shared" ref="IB9" si="746">GETPIVOTDATA("Outcome",$B$2,"DiabetesPedigreeFunction",0.084)*GETPIVOTDATA("Outcome",$B$2,"Outcome",1)/GETPIVOTDATA("Outcome",$B$2)</f>
        <v>0.34895833333333331</v>
      </c>
      <c r="IC9">
        <f t="shared" ref="IC9" si="747">GETPIVOTDATA("Outcome",$B$2,"DiabetesPedigreeFunction",0.078)*GETPIVOTDATA("Outcome",$B$2,"Outcome",1)/GETPIVOTDATA("Outcome",$B$2)</f>
        <v>0.34895833333333331</v>
      </c>
      <c r="ID9">
        <f t="shared" ref="ID9" si="748">GETPIVOTDATA("Outcome",$B$2,"DiabetesPedigreeFunction",0.084)*GETPIVOTDATA("Outcome",$B$2,"Outcome",1)/GETPIVOTDATA("Outcome",$B$2)</f>
        <v>0.34895833333333331</v>
      </c>
      <c r="IE9">
        <f t="shared" ref="IE9" si="749">GETPIVOTDATA("Outcome",$B$2,"DiabetesPedigreeFunction",0.078)*GETPIVOTDATA("Outcome",$B$2,"Outcome",1)/GETPIVOTDATA("Outcome",$B$2)</f>
        <v>0.34895833333333331</v>
      </c>
      <c r="IF9">
        <f t="shared" ref="IF9" si="750">GETPIVOTDATA("Outcome",$B$2,"DiabetesPedigreeFunction",0.084)*GETPIVOTDATA("Outcome",$B$2,"Outcome",1)/GETPIVOTDATA("Outcome",$B$2)</f>
        <v>0.34895833333333331</v>
      </c>
      <c r="IG9">
        <f t="shared" ref="IG9" si="751">GETPIVOTDATA("Outcome",$B$2,"DiabetesPedigreeFunction",0.078)*GETPIVOTDATA("Outcome",$B$2,"Outcome",1)/GETPIVOTDATA("Outcome",$B$2)</f>
        <v>0.34895833333333331</v>
      </c>
      <c r="IH9">
        <f t="shared" ref="IH9" si="752">GETPIVOTDATA("Outcome",$B$2,"DiabetesPedigreeFunction",0.084)*GETPIVOTDATA("Outcome",$B$2,"Outcome",1)/GETPIVOTDATA("Outcome",$B$2)</f>
        <v>0.34895833333333331</v>
      </c>
      <c r="II9">
        <f t="shared" ref="II9" si="753">GETPIVOTDATA("Outcome",$B$2,"DiabetesPedigreeFunction",0.078)*GETPIVOTDATA("Outcome",$B$2,"Outcome",1)/GETPIVOTDATA("Outcome",$B$2)</f>
        <v>0.34895833333333331</v>
      </c>
      <c r="IJ9">
        <f t="shared" ref="IJ9" si="754">GETPIVOTDATA("Outcome",$B$2,"DiabetesPedigreeFunction",0.084)*GETPIVOTDATA("Outcome",$B$2,"Outcome",1)/GETPIVOTDATA("Outcome",$B$2)</f>
        <v>0.34895833333333331</v>
      </c>
      <c r="IK9">
        <f t="shared" ref="IK9" si="755">GETPIVOTDATA("Outcome",$B$2,"DiabetesPedigreeFunction",0.078)*GETPIVOTDATA("Outcome",$B$2,"Outcome",1)/GETPIVOTDATA("Outcome",$B$2)</f>
        <v>0.34895833333333331</v>
      </c>
      <c r="IL9">
        <f t="shared" ref="IL9" si="756">GETPIVOTDATA("Outcome",$B$2,"DiabetesPedigreeFunction",0.084)*GETPIVOTDATA("Outcome",$B$2,"Outcome",1)/GETPIVOTDATA("Outcome",$B$2)</f>
        <v>0.34895833333333331</v>
      </c>
      <c r="IM9">
        <f t="shared" ref="IM9" si="757">GETPIVOTDATA("Outcome",$B$2,"DiabetesPedigreeFunction",0.078)*GETPIVOTDATA("Outcome",$B$2,"Outcome",1)/GETPIVOTDATA("Outcome",$B$2)</f>
        <v>0.34895833333333331</v>
      </c>
      <c r="IN9">
        <f t="shared" ref="IN9" si="758">GETPIVOTDATA("Outcome",$B$2,"DiabetesPedigreeFunction",0.084)*GETPIVOTDATA("Outcome",$B$2,"Outcome",1)/GETPIVOTDATA("Outcome",$B$2)</f>
        <v>0.34895833333333331</v>
      </c>
      <c r="IO9">
        <f t="shared" ref="IO9" si="759">GETPIVOTDATA("Outcome",$B$2,"DiabetesPedigreeFunction",0.078)*GETPIVOTDATA("Outcome",$B$2,"Outcome",1)/GETPIVOTDATA("Outcome",$B$2)</f>
        <v>0.34895833333333331</v>
      </c>
      <c r="IP9">
        <f t="shared" ref="IP9" si="760">GETPIVOTDATA("Outcome",$B$2,"DiabetesPedigreeFunction",0.084)*GETPIVOTDATA("Outcome",$B$2,"Outcome",1)/GETPIVOTDATA("Outcome",$B$2)</f>
        <v>0.34895833333333331</v>
      </c>
      <c r="IQ9">
        <f t="shared" ref="IQ9" si="761">GETPIVOTDATA("Outcome",$B$2,"DiabetesPedigreeFunction",0.078)*GETPIVOTDATA("Outcome",$B$2,"Outcome",1)/GETPIVOTDATA("Outcome",$B$2)</f>
        <v>0.34895833333333331</v>
      </c>
      <c r="IR9">
        <f t="shared" ref="IR9" si="762">GETPIVOTDATA("Outcome",$B$2,"DiabetesPedigreeFunction",0.084)*GETPIVOTDATA("Outcome",$B$2,"Outcome",1)/GETPIVOTDATA("Outcome",$B$2)</f>
        <v>0.34895833333333331</v>
      </c>
      <c r="IS9">
        <f t="shared" ref="IS9" si="763">GETPIVOTDATA("Outcome",$B$2,"DiabetesPedigreeFunction",0.078)*GETPIVOTDATA("Outcome",$B$2,"Outcome",1)/GETPIVOTDATA("Outcome",$B$2)</f>
        <v>0.34895833333333331</v>
      </c>
      <c r="IT9">
        <f t="shared" ref="IT9" si="764">GETPIVOTDATA("Outcome",$B$2,"DiabetesPedigreeFunction",0.084)*GETPIVOTDATA("Outcome",$B$2,"Outcome",1)/GETPIVOTDATA("Outcome",$B$2)</f>
        <v>0.34895833333333331</v>
      </c>
      <c r="IU9">
        <f t="shared" ref="IU9" si="765">GETPIVOTDATA("Outcome",$B$2,"DiabetesPedigreeFunction",0.078)*GETPIVOTDATA("Outcome",$B$2,"Outcome",1)/GETPIVOTDATA("Outcome",$B$2)</f>
        <v>0.34895833333333331</v>
      </c>
      <c r="IV9">
        <f t="shared" ref="IV9" si="766">GETPIVOTDATA("Outcome",$B$2,"DiabetesPedigreeFunction",0.084)*GETPIVOTDATA("Outcome",$B$2,"Outcome",1)/GETPIVOTDATA("Outcome",$B$2)</f>
        <v>0.34895833333333331</v>
      </c>
      <c r="IW9">
        <f t="shared" ref="IW9" si="767">GETPIVOTDATA("Outcome",$B$2,"DiabetesPedigreeFunction",0.078)*GETPIVOTDATA("Outcome",$B$2,"Outcome",1)/GETPIVOTDATA("Outcome",$B$2)</f>
        <v>0.34895833333333331</v>
      </c>
      <c r="IX9">
        <f t="shared" ref="IX9" si="768">GETPIVOTDATA("Outcome",$B$2,"DiabetesPedigreeFunction",0.084)*GETPIVOTDATA("Outcome",$B$2,"Outcome",1)/GETPIVOTDATA("Outcome",$B$2)</f>
        <v>0.34895833333333331</v>
      </c>
      <c r="IY9">
        <f t="shared" ref="IY9" si="769">GETPIVOTDATA("Outcome",$B$2,"DiabetesPedigreeFunction",0.078)*GETPIVOTDATA("Outcome",$B$2,"Outcome",1)/GETPIVOTDATA("Outcome",$B$2)</f>
        <v>0.34895833333333331</v>
      </c>
      <c r="IZ9">
        <f t="shared" ref="IZ9" si="770">GETPIVOTDATA("Outcome",$B$2,"DiabetesPedigreeFunction",0.084)*GETPIVOTDATA("Outcome",$B$2,"Outcome",1)/GETPIVOTDATA("Outcome",$B$2)</f>
        <v>0.34895833333333331</v>
      </c>
      <c r="JA9">
        <f t="shared" ref="JA9" si="771">GETPIVOTDATA("Outcome",$B$2,"DiabetesPedigreeFunction",0.078)*GETPIVOTDATA("Outcome",$B$2,"Outcome",1)/GETPIVOTDATA("Outcome",$B$2)</f>
        <v>0.34895833333333331</v>
      </c>
      <c r="JB9">
        <f t="shared" ref="JB9" si="772">GETPIVOTDATA("Outcome",$B$2,"DiabetesPedigreeFunction",0.084)*GETPIVOTDATA("Outcome",$B$2,"Outcome",1)/GETPIVOTDATA("Outcome",$B$2)</f>
        <v>0.34895833333333331</v>
      </c>
      <c r="JC9">
        <f t="shared" ref="JC9" si="773">GETPIVOTDATA("Outcome",$B$2,"DiabetesPedigreeFunction",0.078)*GETPIVOTDATA("Outcome",$B$2,"Outcome",1)/GETPIVOTDATA("Outcome",$B$2)</f>
        <v>0.34895833333333331</v>
      </c>
      <c r="JD9">
        <f t="shared" ref="JD9" si="774">GETPIVOTDATA("Outcome",$B$2,"DiabetesPedigreeFunction",0.084)*GETPIVOTDATA("Outcome",$B$2,"Outcome",1)/GETPIVOTDATA("Outcome",$B$2)</f>
        <v>0.34895833333333331</v>
      </c>
      <c r="JE9">
        <f t="shared" ref="JE9" si="775">GETPIVOTDATA("Outcome",$B$2,"DiabetesPedigreeFunction",0.078)*GETPIVOTDATA("Outcome",$B$2,"Outcome",1)/GETPIVOTDATA("Outcome",$B$2)</f>
        <v>0.34895833333333331</v>
      </c>
      <c r="JF9">
        <f t="shared" ref="JF9" si="776">GETPIVOTDATA("Outcome",$B$2,"DiabetesPedigreeFunction",0.084)*GETPIVOTDATA("Outcome",$B$2,"Outcome",1)/GETPIVOTDATA("Outcome",$B$2)</f>
        <v>0.34895833333333331</v>
      </c>
      <c r="JG9">
        <f t="shared" ref="JG9" si="777">GETPIVOTDATA("Outcome",$B$2,"DiabetesPedigreeFunction",0.078)*GETPIVOTDATA("Outcome",$B$2,"Outcome",1)/GETPIVOTDATA("Outcome",$B$2)</f>
        <v>0.34895833333333331</v>
      </c>
      <c r="JH9">
        <f t="shared" ref="JH9" si="778">GETPIVOTDATA("Outcome",$B$2,"DiabetesPedigreeFunction",0.084)*GETPIVOTDATA("Outcome",$B$2,"Outcome",1)/GETPIVOTDATA("Outcome",$B$2)</f>
        <v>0.34895833333333331</v>
      </c>
      <c r="JI9">
        <f t="shared" ref="JI9" si="779">GETPIVOTDATA("Outcome",$B$2,"DiabetesPedigreeFunction",0.078)*GETPIVOTDATA("Outcome",$B$2,"Outcome",1)/GETPIVOTDATA("Outcome",$B$2)</f>
        <v>0.34895833333333331</v>
      </c>
      <c r="JJ9">
        <f t="shared" ref="JJ9" si="780">GETPIVOTDATA("Outcome",$B$2,"DiabetesPedigreeFunction",0.084)*GETPIVOTDATA("Outcome",$B$2,"Outcome",1)/GETPIVOTDATA("Outcome",$B$2)</f>
        <v>0.34895833333333331</v>
      </c>
      <c r="JK9">
        <f t="shared" ref="JK9" si="781">GETPIVOTDATA("Outcome",$B$2,"DiabetesPedigreeFunction",0.078)*GETPIVOTDATA("Outcome",$B$2,"Outcome",1)/GETPIVOTDATA("Outcome",$B$2)</f>
        <v>0.34895833333333331</v>
      </c>
      <c r="JL9">
        <f t="shared" ref="JL9" si="782">GETPIVOTDATA("Outcome",$B$2,"DiabetesPedigreeFunction",0.084)*GETPIVOTDATA("Outcome",$B$2,"Outcome",1)/GETPIVOTDATA("Outcome",$B$2)</f>
        <v>0.34895833333333331</v>
      </c>
      <c r="JM9">
        <f t="shared" ref="JM9" si="783">GETPIVOTDATA("Outcome",$B$2,"DiabetesPedigreeFunction",0.078)*GETPIVOTDATA("Outcome",$B$2,"Outcome",1)/GETPIVOTDATA("Outcome",$B$2)</f>
        <v>0.34895833333333331</v>
      </c>
      <c r="JN9">
        <f t="shared" ref="JN9" si="784">GETPIVOTDATA("Outcome",$B$2,"DiabetesPedigreeFunction",0.084)*GETPIVOTDATA("Outcome",$B$2,"Outcome",1)/GETPIVOTDATA("Outcome",$B$2)</f>
        <v>0.34895833333333331</v>
      </c>
      <c r="JO9">
        <f t="shared" ref="JO9" si="785">GETPIVOTDATA("Outcome",$B$2,"DiabetesPedigreeFunction",0.078)*GETPIVOTDATA("Outcome",$B$2,"Outcome",1)/GETPIVOTDATA("Outcome",$B$2)</f>
        <v>0.34895833333333331</v>
      </c>
      <c r="JP9">
        <f t="shared" ref="JP9" si="786">GETPIVOTDATA("Outcome",$B$2,"DiabetesPedigreeFunction",0.084)*GETPIVOTDATA("Outcome",$B$2,"Outcome",1)/GETPIVOTDATA("Outcome",$B$2)</f>
        <v>0.34895833333333331</v>
      </c>
      <c r="JQ9">
        <f t="shared" ref="JQ9" si="787">GETPIVOTDATA("Outcome",$B$2,"DiabetesPedigreeFunction",0.078)*GETPIVOTDATA("Outcome",$B$2,"Outcome",1)/GETPIVOTDATA("Outcome",$B$2)</f>
        <v>0.34895833333333331</v>
      </c>
      <c r="JR9">
        <f t="shared" ref="JR9" si="788">GETPIVOTDATA("Outcome",$B$2,"DiabetesPedigreeFunction",0.084)*GETPIVOTDATA("Outcome",$B$2,"Outcome",1)/GETPIVOTDATA("Outcome",$B$2)</f>
        <v>0.34895833333333331</v>
      </c>
      <c r="JS9">
        <f t="shared" ref="JS9" si="789">GETPIVOTDATA("Outcome",$B$2,"DiabetesPedigreeFunction",0.078)*GETPIVOTDATA("Outcome",$B$2,"Outcome",1)/GETPIVOTDATA("Outcome",$B$2)</f>
        <v>0.34895833333333331</v>
      </c>
      <c r="JT9">
        <f t="shared" ref="JT9" si="790">GETPIVOTDATA("Outcome",$B$2,"DiabetesPedigreeFunction",0.084)*GETPIVOTDATA("Outcome",$B$2,"Outcome",1)/GETPIVOTDATA("Outcome",$B$2)</f>
        <v>0.34895833333333331</v>
      </c>
      <c r="JU9">
        <f t="shared" ref="JU9" si="791">GETPIVOTDATA("Outcome",$B$2,"DiabetesPedigreeFunction",0.078)*GETPIVOTDATA("Outcome",$B$2,"Outcome",1)/GETPIVOTDATA("Outcome",$B$2)</f>
        <v>0.34895833333333331</v>
      </c>
      <c r="JV9">
        <f t="shared" ref="JV9" si="792">GETPIVOTDATA("Outcome",$B$2,"DiabetesPedigreeFunction",0.084)*GETPIVOTDATA("Outcome",$B$2,"Outcome",1)/GETPIVOTDATA("Outcome",$B$2)</f>
        <v>0.34895833333333331</v>
      </c>
      <c r="JW9">
        <f t="shared" ref="JW9" si="793">GETPIVOTDATA("Outcome",$B$2,"DiabetesPedigreeFunction",0.078)*GETPIVOTDATA("Outcome",$B$2,"Outcome",1)/GETPIVOTDATA("Outcome",$B$2)</f>
        <v>0.34895833333333331</v>
      </c>
      <c r="JX9">
        <f t="shared" ref="JX9" si="794">GETPIVOTDATA("Outcome",$B$2,"DiabetesPedigreeFunction",0.084)*GETPIVOTDATA("Outcome",$B$2,"Outcome",1)/GETPIVOTDATA("Outcome",$B$2)</f>
        <v>0.34895833333333331</v>
      </c>
      <c r="JY9">
        <f t="shared" ref="JY9" si="795">GETPIVOTDATA("Outcome",$B$2,"DiabetesPedigreeFunction",0.078)*GETPIVOTDATA("Outcome",$B$2,"Outcome",1)/GETPIVOTDATA("Outcome",$B$2)</f>
        <v>0.34895833333333331</v>
      </c>
      <c r="JZ9">
        <f t="shared" ref="JZ9" si="796">GETPIVOTDATA("Outcome",$B$2,"DiabetesPedigreeFunction",0.084)*GETPIVOTDATA("Outcome",$B$2,"Outcome",1)/GETPIVOTDATA("Outcome",$B$2)</f>
        <v>0.34895833333333331</v>
      </c>
      <c r="KA9">
        <f t="shared" ref="KA9" si="797">GETPIVOTDATA("Outcome",$B$2,"DiabetesPedigreeFunction",0.078)*GETPIVOTDATA("Outcome",$B$2,"Outcome",1)/GETPIVOTDATA("Outcome",$B$2)</f>
        <v>0.34895833333333331</v>
      </c>
      <c r="KB9">
        <f t="shared" ref="KB9" si="798">GETPIVOTDATA("Outcome",$B$2,"DiabetesPedigreeFunction",0.084)*GETPIVOTDATA("Outcome",$B$2,"Outcome",1)/GETPIVOTDATA("Outcome",$B$2)</f>
        <v>0.34895833333333331</v>
      </c>
      <c r="KC9">
        <f t="shared" ref="KC9" si="799">GETPIVOTDATA("Outcome",$B$2,"DiabetesPedigreeFunction",0.078)*GETPIVOTDATA("Outcome",$B$2,"Outcome",1)/GETPIVOTDATA("Outcome",$B$2)</f>
        <v>0.34895833333333331</v>
      </c>
      <c r="KD9">
        <f t="shared" ref="KD9" si="800">GETPIVOTDATA("Outcome",$B$2,"DiabetesPedigreeFunction",0.084)*GETPIVOTDATA("Outcome",$B$2,"Outcome",1)/GETPIVOTDATA("Outcome",$B$2)</f>
        <v>0.34895833333333331</v>
      </c>
      <c r="KE9">
        <f t="shared" ref="KE9" si="801">GETPIVOTDATA("Outcome",$B$2,"DiabetesPedigreeFunction",0.078)*GETPIVOTDATA("Outcome",$B$2,"Outcome",1)/GETPIVOTDATA("Outcome",$B$2)</f>
        <v>0.34895833333333331</v>
      </c>
      <c r="KF9">
        <f t="shared" ref="KF9" si="802">GETPIVOTDATA("Outcome",$B$2,"DiabetesPedigreeFunction",0.084)*GETPIVOTDATA("Outcome",$B$2,"Outcome",1)/GETPIVOTDATA("Outcome",$B$2)</f>
        <v>0.34895833333333331</v>
      </c>
      <c r="KG9">
        <f t="shared" ref="KG9" si="803">GETPIVOTDATA("Outcome",$B$2,"DiabetesPedigreeFunction",0.078)*GETPIVOTDATA("Outcome",$B$2,"Outcome",1)/GETPIVOTDATA("Outcome",$B$2)</f>
        <v>0.34895833333333331</v>
      </c>
      <c r="KH9">
        <f t="shared" ref="KH9" si="804">GETPIVOTDATA("Outcome",$B$2,"DiabetesPedigreeFunction",0.084)*GETPIVOTDATA("Outcome",$B$2,"Outcome",1)/GETPIVOTDATA("Outcome",$B$2)</f>
        <v>0.34895833333333331</v>
      </c>
      <c r="KI9">
        <f t="shared" ref="KI9" si="805">GETPIVOTDATA("Outcome",$B$2,"DiabetesPedigreeFunction",0.078)*GETPIVOTDATA("Outcome",$B$2,"Outcome",1)/GETPIVOTDATA("Outcome",$B$2)</f>
        <v>0.34895833333333331</v>
      </c>
      <c r="KJ9">
        <f t="shared" ref="KJ9" si="806">GETPIVOTDATA("Outcome",$B$2,"DiabetesPedigreeFunction",0.084)*GETPIVOTDATA("Outcome",$B$2,"Outcome",1)/GETPIVOTDATA("Outcome",$B$2)</f>
        <v>0.34895833333333331</v>
      </c>
      <c r="KK9">
        <f t="shared" ref="KK9" si="807">GETPIVOTDATA("Outcome",$B$2,"DiabetesPedigreeFunction",0.078)*GETPIVOTDATA("Outcome",$B$2,"Outcome",1)/GETPIVOTDATA("Outcome",$B$2)</f>
        <v>0.34895833333333331</v>
      </c>
      <c r="KL9">
        <f t="shared" ref="KL9" si="808">GETPIVOTDATA("Outcome",$B$2,"DiabetesPedigreeFunction",0.084)*GETPIVOTDATA("Outcome",$B$2,"Outcome",1)/GETPIVOTDATA("Outcome",$B$2)</f>
        <v>0.34895833333333331</v>
      </c>
      <c r="KM9">
        <f t="shared" ref="KM9" si="809">GETPIVOTDATA("Outcome",$B$2,"DiabetesPedigreeFunction",0.078)*GETPIVOTDATA("Outcome",$B$2,"Outcome",1)/GETPIVOTDATA("Outcome",$B$2)</f>
        <v>0.34895833333333331</v>
      </c>
      <c r="KN9">
        <f t="shared" ref="KN9" si="810">GETPIVOTDATA("Outcome",$B$2,"DiabetesPedigreeFunction",0.084)*GETPIVOTDATA("Outcome",$B$2,"Outcome",1)/GETPIVOTDATA("Outcome",$B$2)</f>
        <v>0.34895833333333331</v>
      </c>
      <c r="KO9">
        <f t="shared" ref="KO9" si="811">GETPIVOTDATA("Outcome",$B$2,"DiabetesPedigreeFunction",0.078)*GETPIVOTDATA("Outcome",$B$2,"Outcome",1)/GETPIVOTDATA("Outcome",$B$2)</f>
        <v>0.34895833333333331</v>
      </c>
      <c r="KP9">
        <f t="shared" ref="KP9" si="812">GETPIVOTDATA("Outcome",$B$2,"DiabetesPedigreeFunction",0.084)*GETPIVOTDATA("Outcome",$B$2,"Outcome",1)/GETPIVOTDATA("Outcome",$B$2)</f>
        <v>0.34895833333333331</v>
      </c>
      <c r="KQ9">
        <f t="shared" ref="KQ9" si="813">GETPIVOTDATA("Outcome",$B$2,"DiabetesPedigreeFunction",0.078)*GETPIVOTDATA("Outcome",$B$2,"Outcome",1)/GETPIVOTDATA("Outcome",$B$2)</f>
        <v>0.34895833333333331</v>
      </c>
      <c r="KR9">
        <f t="shared" ref="KR9" si="814">GETPIVOTDATA("Outcome",$B$2,"DiabetesPedigreeFunction",0.084)*GETPIVOTDATA("Outcome",$B$2,"Outcome",1)/GETPIVOTDATA("Outcome",$B$2)</f>
        <v>0.34895833333333331</v>
      </c>
      <c r="KS9">
        <f t="shared" ref="KS9" si="815">GETPIVOTDATA("Outcome",$B$2,"DiabetesPedigreeFunction",0.078)*GETPIVOTDATA("Outcome",$B$2,"Outcome",1)/GETPIVOTDATA("Outcome",$B$2)</f>
        <v>0.34895833333333331</v>
      </c>
      <c r="KT9">
        <f t="shared" ref="KT9" si="816">GETPIVOTDATA("Outcome",$B$2,"DiabetesPedigreeFunction",0.084)*GETPIVOTDATA("Outcome",$B$2,"Outcome",1)/GETPIVOTDATA("Outcome",$B$2)</f>
        <v>0.34895833333333331</v>
      </c>
      <c r="KU9">
        <f t="shared" ref="KU9" si="817">GETPIVOTDATA("Outcome",$B$2,"DiabetesPedigreeFunction",0.078)*GETPIVOTDATA("Outcome",$B$2,"Outcome",1)/GETPIVOTDATA("Outcome",$B$2)</f>
        <v>0.34895833333333331</v>
      </c>
      <c r="KV9">
        <f t="shared" ref="KV9" si="818">GETPIVOTDATA("Outcome",$B$2,"DiabetesPedigreeFunction",0.084)*GETPIVOTDATA("Outcome",$B$2,"Outcome",1)/GETPIVOTDATA("Outcome",$B$2)</f>
        <v>0.34895833333333331</v>
      </c>
      <c r="KW9">
        <f t="shared" ref="KW9" si="819">GETPIVOTDATA("Outcome",$B$2,"DiabetesPedigreeFunction",0.078)*GETPIVOTDATA("Outcome",$B$2,"Outcome",1)/GETPIVOTDATA("Outcome",$B$2)</f>
        <v>0.34895833333333331</v>
      </c>
      <c r="KX9">
        <f t="shared" ref="KX9" si="820">GETPIVOTDATA("Outcome",$B$2,"DiabetesPedigreeFunction",0.084)*GETPIVOTDATA("Outcome",$B$2,"Outcome",1)/GETPIVOTDATA("Outcome",$B$2)</f>
        <v>0.34895833333333331</v>
      </c>
      <c r="KY9">
        <f t="shared" ref="KY9" si="821">GETPIVOTDATA("Outcome",$B$2,"DiabetesPedigreeFunction",0.078)*GETPIVOTDATA("Outcome",$B$2,"Outcome",1)/GETPIVOTDATA("Outcome",$B$2)</f>
        <v>0.34895833333333331</v>
      </c>
      <c r="KZ9">
        <f t="shared" ref="KZ9" si="822">GETPIVOTDATA("Outcome",$B$2,"DiabetesPedigreeFunction",0.084)*GETPIVOTDATA("Outcome",$B$2,"Outcome",1)/GETPIVOTDATA("Outcome",$B$2)</f>
        <v>0.34895833333333331</v>
      </c>
      <c r="LA9">
        <f t="shared" ref="LA9" si="823">GETPIVOTDATA("Outcome",$B$2,"DiabetesPedigreeFunction",0.078)*GETPIVOTDATA("Outcome",$B$2,"Outcome",1)/GETPIVOTDATA("Outcome",$B$2)</f>
        <v>0.34895833333333331</v>
      </c>
      <c r="LB9">
        <f t="shared" ref="LB9" si="824">GETPIVOTDATA("Outcome",$B$2,"DiabetesPedigreeFunction",0.084)*GETPIVOTDATA("Outcome",$B$2,"Outcome",1)/GETPIVOTDATA("Outcome",$B$2)</f>
        <v>0.34895833333333331</v>
      </c>
      <c r="LC9">
        <f t="shared" ref="LC9" si="825">GETPIVOTDATA("Outcome",$B$2,"DiabetesPedigreeFunction",0.078)*GETPIVOTDATA("Outcome",$B$2,"Outcome",1)/GETPIVOTDATA("Outcome",$B$2)</f>
        <v>0.34895833333333331</v>
      </c>
      <c r="LD9">
        <f t="shared" ref="LD9" si="826">GETPIVOTDATA("Outcome",$B$2,"DiabetesPedigreeFunction",0.084)*GETPIVOTDATA("Outcome",$B$2,"Outcome",1)/GETPIVOTDATA("Outcome",$B$2)</f>
        <v>0.34895833333333331</v>
      </c>
      <c r="LE9">
        <f t="shared" ref="LE9" si="827">GETPIVOTDATA("Outcome",$B$2,"DiabetesPedigreeFunction",0.078)*GETPIVOTDATA("Outcome",$B$2,"Outcome",1)/GETPIVOTDATA("Outcome",$B$2)</f>
        <v>0.34895833333333331</v>
      </c>
      <c r="LF9">
        <f t="shared" ref="LF9" si="828">GETPIVOTDATA("Outcome",$B$2,"DiabetesPedigreeFunction",0.084)*GETPIVOTDATA("Outcome",$B$2,"Outcome",1)/GETPIVOTDATA("Outcome",$B$2)</f>
        <v>0.34895833333333331</v>
      </c>
      <c r="LG9">
        <f t="shared" ref="LG9" si="829">GETPIVOTDATA("Outcome",$B$2,"DiabetesPedigreeFunction",0.078)*GETPIVOTDATA("Outcome",$B$2,"Outcome",1)/GETPIVOTDATA("Outcome",$B$2)</f>
        <v>0.34895833333333331</v>
      </c>
      <c r="LH9">
        <f t="shared" ref="LH9" si="830">GETPIVOTDATA("Outcome",$B$2,"DiabetesPedigreeFunction",0.084)*GETPIVOTDATA("Outcome",$B$2,"Outcome",1)/GETPIVOTDATA("Outcome",$B$2)</f>
        <v>0.34895833333333331</v>
      </c>
      <c r="LI9">
        <f t="shared" ref="LI9" si="831">GETPIVOTDATA("Outcome",$B$2,"DiabetesPedigreeFunction",0.078)*GETPIVOTDATA("Outcome",$B$2,"Outcome",1)/GETPIVOTDATA("Outcome",$B$2)</f>
        <v>0.34895833333333331</v>
      </c>
      <c r="LJ9">
        <f t="shared" ref="LJ9" si="832">GETPIVOTDATA("Outcome",$B$2,"DiabetesPedigreeFunction",0.084)*GETPIVOTDATA("Outcome",$B$2,"Outcome",1)/GETPIVOTDATA("Outcome",$B$2)</f>
        <v>0.34895833333333331</v>
      </c>
      <c r="LK9">
        <f t="shared" ref="LK9" si="833">GETPIVOTDATA("Outcome",$B$2,"DiabetesPedigreeFunction",0.078)*GETPIVOTDATA("Outcome",$B$2,"Outcome",1)/GETPIVOTDATA("Outcome",$B$2)</f>
        <v>0.34895833333333331</v>
      </c>
      <c r="LL9">
        <f t="shared" ref="LL9" si="834">GETPIVOTDATA("Outcome",$B$2,"DiabetesPedigreeFunction",0.084)*GETPIVOTDATA("Outcome",$B$2,"Outcome",1)/GETPIVOTDATA("Outcome",$B$2)</f>
        <v>0.34895833333333331</v>
      </c>
      <c r="LM9">
        <f t="shared" ref="LM9" si="835">GETPIVOTDATA("Outcome",$B$2,"DiabetesPedigreeFunction",0.078)*GETPIVOTDATA("Outcome",$B$2,"Outcome",1)/GETPIVOTDATA("Outcome",$B$2)</f>
        <v>0.34895833333333331</v>
      </c>
      <c r="LN9">
        <f t="shared" ref="LN9" si="836">GETPIVOTDATA("Outcome",$B$2,"DiabetesPedigreeFunction",0.084)*GETPIVOTDATA("Outcome",$B$2,"Outcome",1)/GETPIVOTDATA("Outcome",$B$2)</f>
        <v>0.34895833333333331</v>
      </c>
      <c r="LO9">
        <f t="shared" ref="LO9" si="837">GETPIVOTDATA("Outcome",$B$2,"DiabetesPedigreeFunction",0.078)*GETPIVOTDATA("Outcome",$B$2,"Outcome",1)/GETPIVOTDATA("Outcome",$B$2)</f>
        <v>0.34895833333333331</v>
      </c>
      <c r="LP9">
        <f t="shared" ref="LP9" si="838">GETPIVOTDATA("Outcome",$B$2,"DiabetesPedigreeFunction",0.084)*GETPIVOTDATA("Outcome",$B$2,"Outcome",1)/GETPIVOTDATA("Outcome",$B$2)</f>
        <v>0.34895833333333331</v>
      </c>
      <c r="LQ9">
        <f t="shared" ref="LQ9" si="839">GETPIVOTDATA("Outcome",$B$2,"DiabetesPedigreeFunction",0.078)*GETPIVOTDATA("Outcome",$B$2,"Outcome",1)/GETPIVOTDATA("Outcome",$B$2)</f>
        <v>0.34895833333333331</v>
      </c>
      <c r="LR9">
        <f t="shared" ref="LR9" si="840">GETPIVOTDATA("Outcome",$B$2,"DiabetesPedigreeFunction",0.084)*GETPIVOTDATA("Outcome",$B$2,"Outcome",1)/GETPIVOTDATA("Outcome",$B$2)</f>
        <v>0.34895833333333331</v>
      </c>
      <c r="LS9">
        <f t="shared" ref="LS9" si="841">GETPIVOTDATA("Outcome",$B$2,"DiabetesPedigreeFunction",0.078)*GETPIVOTDATA("Outcome",$B$2,"Outcome",1)/GETPIVOTDATA("Outcome",$B$2)</f>
        <v>0.34895833333333331</v>
      </c>
      <c r="LT9">
        <f t="shared" ref="LT9" si="842">GETPIVOTDATA("Outcome",$B$2,"DiabetesPedigreeFunction",0.084)*GETPIVOTDATA("Outcome",$B$2,"Outcome",1)/GETPIVOTDATA("Outcome",$B$2)</f>
        <v>0.34895833333333331</v>
      </c>
      <c r="LU9">
        <f t="shared" ref="LU9" si="843">GETPIVOTDATA("Outcome",$B$2,"DiabetesPedigreeFunction",0.078)*GETPIVOTDATA("Outcome",$B$2,"Outcome",1)/GETPIVOTDATA("Outcome",$B$2)</f>
        <v>0.34895833333333331</v>
      </c>
      <c r="LV9">
        <f t="shared" ref="LV9" si="844">GETPIVOTDATA("Outcome",$B$2,"DiabetesPedigreeFunction",0.084)*GETPIVOTDATA("Outcome",$B$2,"Outcome",1)/GETPIVOTDATA("Outcome",$B$2)</f>
        <v>0.34895833333333331</v>
      </c>
      <c r="LW9">
        <f t="shared" ref="LW9" si="845">GETPIVOTDATA("Outcome",$B$2,"DiabetesPedigreeFunction",0.078)*GETPIVOTDATA("Outcome",$B$2,"Outcome",1)/GETPIVOTDATA("Outcome",$B$2)</f>
        <v>0.34895833333333331</v>
      </c>
      <c r="LX9">
        <f t="shared" ref="LX9" si="846">GETPIVOTDATA("Outcome",$B$2,"DiabetesPedigreeFunction",0.084)*GETPIVOTDATA("Outcome",$B$2,"Outcome",1)/GETPIVOTDATA("Outcome",$B$2)</f>
        <v>0.34895833333333331</v>
      </c>
      <c r="LY9">
        <f t="shared" ref="LY9" si="847">GETPIVOTDATA("Outcome",$B$2,"DiabetesPedigreeFunction",0.078)*GETPIVOTDATA("Outcome",$B$2,"Outcome",1)/GETPIVOTDATA("Outcome",$B$2)</f>
        <v>0.34895833333333331</v>
      </c>
      <c r="LZ9">
        <f t="shared" ref="LZ9" si="848">GETPIVOTDATA("Outcome",$B$2,"DiabetesPedigreeFunction",0.084)*GETPIVOTDATA("Outcome",$B$2,"Outcome",1)/GETPIVOTDATA("Outcome",$B$2)</f>
        <v>0.34895833333333331</v>
      </c>
      <c r="MA9">
        <f t="shared" ref="MA9" si="849">GETPIVOTDATA("Outcome",$B$2,"DiabetesPedigreeFunction",0.078)*GETPIVOTDATA("Outcome",$B$2,"Outcome",1)/GETPIVOTDATA("Outcome",$B$2)</f>
        <v>0.34895833333333331</v>
      </c>
      <c r="MB9">
        <f t="shared" ref="MB9" si="850">GETPIVOTDATA("Outcome",$B$2,"DiabetesPedigreeFunction",0.084)*GETPIVOTDATA("Outcome",$B$2,"Outcome",1)/GETPIVOTDATA("Outcome",$B$2)</f>
        <v>0.34895833333333331</v>
      </c>
      <c r="MC9">
        <f t="shared" ref="MC9" si="851">GETPIVOTDATA("Outcome",$B$2,"DiabetesPedigreeFunction",0.078)*GETPIVOTDATA("Outcome",$B$2,"Outcome",1)/GETPIVOTDATA("Outcome",$B$2)</f>
        <v>0.34895833333333331</v>
      </c>
      <c r="MD9">
        <f t="shared" ref="MD9" si="852">GETPIVOTDATA("Outcome",$B$2,"DiabetesPedigreeFunction",0.084)*GETPIVOTDATA("Outcome",$B$2,"Outcome",1)/GETPIVOTDATA("Outcome",$B$2)</f>
        <v>0.34895833333333331</v>
      </c>
      <c r="ME9">
        <f t="shared" ref="ME9" si="853">GETPIVOTDATA("Outcome",$B$2,"DiabetesPedigreeFunction",0.078)*GETPIVOTDATA("Outcome",$B$2,"Outcome",1)/GETPIVOTDATA("Outcome",$B$2)</f>
        <v>0.34895833333333331</v>
      </c>
      <c r="MF9">
        <f t="shared" ref="MF9" si="854">GETPIVOTDATA("Outcome",$B$2,"DiabetesPedigreeFunction",0.084)*GETPIVOTDATA("Outcome",$B$2,"Outcome",1)/GETPIVOTDATA("Outcome",$B$2)</f>
        <v>0.34895833333333331</v>
      </c>
      <c r="MG9">
        <f t="shared" ref="MG9" si="855">GETPIVOTDATA("Outcome",$B$2,"DiabetesPedigreeFunction",0.078)*GETPIVOTDATA("Outcome",$B$2,"Outcome",1)/GETPIVOTDATA("Outcome",$B$2)</f>
        <v>0.34895833333333331</v>
      </c>
      <c r="MH9">
        <f t="shared" ref="MH9" si="856">GETPIVOTDATA("Outcome",$B$2,"DiabetesPedigreeFunction",0.084)*GETPIVOTDATA("Outcome",$B$2,"Outcome",1)/GETPIVOTDATA("Outcome",$B$2)</f>
        <v>0.34895833333333331</v>
      </c>
      <c r="MI9">
        <f t="shared" ref="MI9" si="857">GETPIVOTDATA("Outcome",$B$2,"DiabetesPedigreeFunction",0.078)*GETPIVOTDATA("Outcome",$B$2,"Outcome",1)/GETPIVOTDATA("Outcome",$B$2)</f>
        <v>0.34895833333333331</v>
      </c>
      <c r="MJ9">
        <f t="shared" ref="MJ9" si="858">GETPIVOTDATA("Outcome",$B$2,"DiabetesPedigreeFunction",0.084)*GETPIVOTDATA("Outcome",$B$2,"Outcome",1)/GETPIVOTDATA("Outcome",$B$2)</f>
        <v>0.34895833333333331</v>
      </c>
      <c r="MK9">
        <f t="shared" ref="MK9" si="859">GETPIVOTDATA("Outcome",$B$2,"DiabetesPedigreeFunction",0.078)*GETPIVOTDATA("Outcome",$B$2,"Outcome",1)/GETPIVOTDATA("Outcome",$B$2)</f>
        <v>0.34895833333333331</v>
      </c>
      <c r="ML9">
        <f t="shared" ref="ML9" si="860">GETPIVOTDATA("Outcome",$B$2,"DiabetesPedigreeFunction",0.084)*GETPIVOTDATA("Outcome",$B$2,"Outcome",1)/GETPIVOTDATA("Outcome",$B$2)</f>
        <v>0.34895833333333331</v>
      </c>
      <c r="MM9">
        <f t="shared" ref="MM9" si="861">GETPIVOTDATA("Outcome",$B$2,"DiabetesPedigreeFunction",0.078)*GETPIVOTDATA("Outcome",$B$2,"Outcome",1)/GETPIVOTDATA("Outcome",$B$2)</f>
        <v>0.34895833333333331</v>
      </c>
      <c r="MN9">
        <f t="shared" ref="MN9" si="862">GETPIVOTDATA("Outcome",$B$2,"DiabetesPedigreeFunction",0.084)*GETPIVOTDATA("Outcome",$B$2,"Outcome",1)/GETPIVOTDATA("Outcome",$B$2)</f>
        <v>0.34895833333333331</v>
      </c>
      <c r="MO9">
        <f t="shared" ref="MO9" si="863">GETPIVOTDATA("Outcome",$B$2,"DiabetesPedigreeFunction",0.078)*GETPIVOTDATA("Outcome",$B$2,"Outcome",1)/GETPIVOTDATA("Outcome",$B$2)</f>
        <v>0.34895833333333331</v>
      </c>
      <c r="MP9">
        <f t="shared" ref="MP9" si="864">GETPIVOTDATA("Outcome",$B$2,"DiabetesPedigreeFunction",0.084)*GETPIVOTDATA("Outcome",$B$2,"Outcome",1)/GETPIVOTDATA("Outcome",$B$2)</f>
        <v>0.34895833333333331</v>
      </c>
      <c r="MQ9">
        <f t="shared" ref="MQ9" si="865">GETPIVOTDATA("Outcome",$B$2,"DiabetesPedigreeFunction",0.078)*GETPIVOTDATA("Outcome",$B$2,"Outcome",1)/GETPIVOTDATA("Outcome",$B$2)</f>
        <v>0.34895833333333331</v>
      </c>
      <c r="MR9">
        <f t="shared" ref="MR9" si="866">GETPIVOTDATA("Outcome",$B$2,"DiabetesPedigreeFunction",0.084)*GETPIVOTDATA("Outcome",$B$2,"Outcome",1)/GETPIVOTDATA("Outcome",$B$2)</f>
        <v>0.34895833333333331</v>
      </c>
      <c r="MS9">
        <f t="shared" ref="MS9" si="867">GETPIVOTDATA("Outcome",$B$2,"DiabetesPedigreeFunction",0.078)*GETPIVOTDATA("Outcome",$B$2,"Outcome",1)/GETPIVOTDATA("Outcome",$B$2)</f>
        <v>0.34895833333333331</v>
      </c>
      <c r="MT9">
        <f t="shared" ref="MT9" si="868">GETPIVOTDATA("Outcome",$B$2,"DiabetesPedigreeFunction",0.084)*GETPIVOTDATA("Outcome",$B$2,"Outcome",1)/GETPIVOTDATA("Outcome",$B$2)</f>
        <v>0.34895833333333331</v>
      </c>
      <c r="MU9">
        <f t="shared" ref="MU9" si="869">GETPIVOTDATA("Outcome",$B$2,"DiabetesPedigreeFunction",0.078)*GETPIVOTDATA("Outcome",$B$2,"Outcome",1)/GETPIVOTDATA("Outcome",$B$2)</f>
        <v>0.34895833333333331</v>
      </c>
      <c r="MV9">
        <f t="shared" ref="MV9" si="870">GETPIVOTDATA("Outcome",$B$2,"DiabetesPedigreeFunction",0.084)*GETPIVOTDATA("Outcome",$B$2,"Outcome",1)/GETPIVOTDATA("Outcome",$B$2)</f>
        <v>0.34895833333333331</v>
      </c>
      <c r="MW9">
        <f t="shared" ref="MW9" si="871">GETPIVOTDATA("Outcome",$B$2,"DiabetesPedigreeFunction",0.078)*GETPIVOTDATA("Outcome",$B$2,"Outcome",1)/GETPIVOTDATA("Outcome",$B$2)</f>
        <v>0.34895833333333331</v>
      </c>
      <c r="MX9">
        <f t="shared" ref="MX9" si="872">GETPIVOTDATA("Outcome",$B$2,"DiabetesPedigreeFunction",0.084)*GETPIVOTDATA("Outcome",$B$2,"Outcome",1)/GETPIVOTDATA("Outcome",$B$2)</f>
        <v>0.34895833333333331</v>
      </c>
      <c r="MY9">
        <f t="shared" ref="MY9" si="873">GETPIVOTDATA("Outcome",$B$2,"DiabetesPedigreeFunction",0.078)*GETPIVOTDATA("Outcome",$B$2,"Outcome",1)/GETPIVOTDATA("Outcome",$B$2)</f>
        <v>0.34895833333333331</v>
      </c>
      <c r="MZ9">
        <f t="shared" ref="MZ9" si="874">GETPIVOTDATA("Outcome",$B$2,"DiabetesPedigreeFunction",0.084)*GETPIVOTDATA("Outcome",$B$2,"Outcome",1)/GETPIVOTDATA("Outcome",$B$2)</f>
        <v>0.34895833333333331</v>
      </c>
      <c r="NA9">
        <f t="shared" ref="NA9" si="875">GETPIVOTDATA("Outcome",$B$2,"DiabetesPedigreeFunction",0.078)*GETPIVOTDATA("Outcome",$B$2,"Outcome",1)/GETPIVOTDATA("Outcome",$B$2)</f>
        <v>0.34895833333333331</v>
      </c>
      <c r="NB9">
        <f t="shared" ref="NB9" si="876">GETPIVOTDATA("Outcome",$B$2,"DiabetesPedigreeFunction",0.084)*GETPIVOTDATA("Outcome",$B$2,"Outcome",1)/GETPIVOTDATA("Outcome",$B$2)</f>
        <v>0.34895833333333331</v>
      </c>
      <c r="NC9">
        <f t="shared" ref="NC9" si="877">GETPIVOTDATA("Outcome",$B$2,"DiabetesPedigreeFunction",0.078)*GETPIVOTDATA("Outcome",$B$2,"Outcome",1)/GETPIVOTDATA("Outcome",$B$2)</f>
        <v>0.34895833333333331</v>
      </c>
      <c r="ND9">
        <f t="shared" ref="ND9" si="878">GETPIVOTDATA("Outcome",$B$2,"DiabetesPedigreeFunction",0.084)*GETPIVOTDATA("Outcome",$B$2,"Outcome",1)/GETPIVOTDATA("Outcome",$B$2)</f>
        <v>0.34895833333333331</v>
      </c>
      <c r="NE9">
        <f t="shared" ref="NE9" si="879">GETPIVOTDATA("Outcome",$B$2,"DiabetesPedigreeFunction",0.078)*GETPIVOTDATA("Outcome",$B$2,"Outcome",1)/GETPIVOTDATA("Outcome",$B$2)</f>
        <v>0.34895833333333331</v>
      </c>
      <c r="NF9">
        <f t="shared" ref="NF9" si="880">GETPIVOTDATA("Outcome",$B$2,"DiabetesPedigreeFunction",0.084)*GETPIVOTDATA("Outcome",$B$2,"Outcome",1)/GETPIVOTDATA("Outcome",$B$2)</f>
        <v>0.34895833333333331</v>
      </c>
      <c r="NG9">
        <f t="shared" ref="NG9" si="881">GETPIVOTDATA("Outcome",$B$2,"DiabetesPedigreeFunction",0.078)*GETPIVOTDATA("Outcome",$B$2,"Outcome",1)/GETPIVOTDATA("Outcome",$B$2)</f>
        <v>0.34895833333333331</v>
      </c>
      <c r="NH9">
        <f t="shared" ref="NH9" si="882">GETPIVOTDATA("Outcome",$B$2,"DiabetesPedigreeFunction",0.084)*GETPIVOTDATA("Outcome",$B$2,"Outcome",1)/GETPIVOTDATA("Outcome",$B$2)</f>
        <v>0.34895833333333331</v>
      </c>
      <c r="NI9">
        <f t="shared" ref="NI9" si="883">GETPIVOTDATA("Outcome",$B$2,"DiabetesPedigreeFunction",0.078)*GETPIVOTDATA("Outcome",$B$2,"Outcome",1)/GETPIVOTDATA("Outcome",$B$2)</f>
        <v>0.34895833333333331</v>
      </c>
      <c r="NJ9">
        <f t="shared" ref="NJ9" si="884">GETPIVOTDATA("Outcome",$B$2,"DiabetesPedigreeFunction",0.084)*GETPIVOTDATA("Outcome",$B$2,"Outcome",1)/GETPIVOTDATA("Outcome",$B$2)</f>
        <v>0.34895833333333331</v>
      </c>
      <c r="NK9">
        <f t="shared" ref="NK9" si="885">GETPIVOTDATA("Outcome",$B$2,"DiabetesPedigreeFunction",0.078)*GETPIVOTDATA("Outcome",$B$2,"Outcome",1)/GETPIVOTDATA("Outcome",$B$2)</f>
        <v>0.34895833333333331</v>
      </c>
      <c r="NL9">
        <f t="shared" ref="NL9" si="886">GETPIVOTDATA("Outcome",$B$2,"DiabetesPedigreeFunction",0.084)*GETPIVOTDATA("Outcome",$B$2,"Outcome",1)/GETPIVOTDATA("Outcome",$B$2)</f>
        <v>0.34895833333333331</v>
      </c>
      <c r="NM9">
        <f t="shared" ref="NM9" si="887">GETPIVOTDATA("Outcome",$B$2,"DiabetesPedigreeFunction",0.078)*GETPIVOTDATA("Outcome",$B$2,"Outcome",1)/GETPIVOTDATA("Outcome",$B$2)</f>
        <v>0.34895833333333331</v>
      </c>
      <c r="NN9">
        <f t="shared" ref="NN9" si="888">GETPIVOTDATA("Outcome",$B$2,"DiabetesPedigreeFunction",0.084)*GETPIVOTDATA("Outcome",$B$2,"Outcome",1)/GETPIVOTDATA("Outcome",$B$2)</f>
        <v>0.34895833333333331</v>
      </c>
      <c r="NO9">
        <f t="shared" ref="NO9" si="889">GETPIVOTDATA("Outcome",$B$2,"DiabetesPedigreeFunction",0.078)*GETPIVOTDATA("Outcome",$B$2,"Outcome",1)/GETPIVOTDATA("Outcome",$B$2)</f>
        <v>0.34895833333333331</v>
      </c>
      <c r="NP9">
        <f t="shared" ref="NP9" si="890">GETPIVOTDATA("Outcome",$B$2,"DiabetesPedigreeFunction",0.084)*GETPIVOTDATA("Outcome",$B$2,"Outcome",1)/GETPIVOTDATA("Outcome",$B$2)</f>
        <v>0.34895833333333331</v>
      </c>
      <c r="NQ9">
        <f t="shared" ref="NQ9" si="891">GETPIVOTDATA("Outcome",$B$2,"DiabetesPedigreeFunction",0.078)*GETPIVOTDATA("Outcome",$B$2,"Outcome",1)/GETPIVOTDATA("Outcome",$B$2)</f>
        <v>0.34895833333333331</v>
      </c>
      <c r="NR9">
        <f t="shared" ref="NR9" si="892">GETPIVOTDATA("Outcome",$B$2,"DiabetesPedigreeFunction",0.084)*GETPIVOTDATA("Outcome",$B$2,"Outcome",1)/GETPIVOTDATA("Outcome",$B$2)</f>
        <v>0.34895833333333331</v>
      </c>
      <c r="NS9">
        <f t="shared" ref="NS9" si="893">GETPIVOTDATA("Outcome",$B$2,"DiabetesPedigreeFunction",0.078)*GETPIVOTDATA("Outcome",$B$2,"Outcome",1)/GETPIVOTDATA("Outcome",$B$2)</f>
        <v>0.34895833333333331</v>
      </c>
      <c r="NT9">
        <f t="shared" ref="NT9" si="894">GETPIVOTDATA("Outcome",$B$2,"DiabetesPedigreeFunction",0.084)*GETPIVOTDATA("Outcome",$B$2,"Outcome",1)/GETPIVOTDATA("Outcome",$B$2)</f>
        <v>0.34895833333333331</v>
      </c>
      <c r="NU9">
        <f t="shared" ref="NU9" si="895">GETPIVOTDATA("Outcome",$B$2,"DiabetesPedigreeFunction",0.078)*GETPIVOTDATA("Outcome",$B$2,"Outcome",1)/GETPIVOTDATA("Outcome",$B$2)</f>
        <v>0.34895833333333331</v>
      </c>
      <c r="NV9">
        <f t="shared" ref="NV9" si="896">GETPIVOTDATA("Outcome",$B$2,"DiabetesPedigreeFunction",0.084)*GETPIVOTDATA("Outcome",$B$2,"Outcome",1)/GETPIVOTDATA("Outcome",$B$2)</f>
        <v>0.34895833333333331</v>
      </c>
      <c r="NW9">
        <f t="shared" ref="NW9" si="897">GETPIVOTDATA("Outcome",$B$2,"DiabetesPedigreeFunction",0.078)*GETPIVOTDATA("Outcome",$B$2,"Outcome",1)/GETPIVOTDATA("Outcome",$B$2)</f>
        <v>0.34895833333333331</v>
      </c>
      <c r="NX9">
        <f t="shared" ref="NX9" si="898">GETPIVOTDATA("Outcome",$B$2,"DiabetesPedigreeFunction",0.084)*GETPIVOTDATA("Outcome",$B$2,"Outcome",1)/GETPIVOTDATA("Outcome",$B$2)</f>
        <v>0.34895833333333331</v>
      </c>
      <c r="NY9">
        <f t="shared" ref="NY9" si="899">GETPIVOTDATA("Outcome",$B$2,"DiabetesPedigreeFunction",0.078)*GETPIVOTDATA("Outcome",$B$2,"Outcome",1)/GETPIVOTDATA("Outcome",$B$2)</f>
        <v>0.34895833333333331</v>
      </c>
      <c r="NZ9">
        <f t="shared" ref="NZ9" si="900">GETPIVOTDATA("Outcome",$B$2,"DiabetesPedigreeFunction",0.084)*GETPIVOTDATA("Outcome",$B$2,"Outcome",1)/GETPIVOTDATA("Outcome",$B$2)</f>
        <v>0.34895833333333331</v>
      </c>
      <c r="OA9">
        <f t="shared" ref="OA9" si="901">GETPIVOTDATA("Outcome",$B$2,"DiabetesPedigreeFunction",0.078)*GETPIVOTDATA("Outcome",$B$2,"Outcome",1)/GETPIVOTDATA("Outcome",$B$2)</f>
        <v>0.34895833333333331</v>
      </c>
      <c r="OB9">
        <f t="shared" ref="OB9" si="902">GETPIVOTDATA("Outcome",$B$2,"DiabetesPedigreeFunction",0.084)*GETPIVOTDATA("Outcome",$B$2,"Outcome",1)/GETPIVOTDATA("Outcome",$B$2)</f>
        <v>0.34895833333333331</v>
      </c>
      <c r="OC9">
        <f t="shared" ref="OC9" si="903">GETPIVOTDATA("Outcome",$B$2,"DiabetesPedigreeFunction",0.078)*GETPIVOTDATA("Outcome",$B$2,"Outcome",1)/GETPIVOTDATA("Outcome",$B$2)</f>
        <v>0.34895833333333331</v>
      </c>
      <c r="OD9">
        <f t="shared" ref="OD9" si="904">GETPIVOTDATA("Outcome",$B$2,"DiabetesPedigreeFunction",0.084)*GETPIVOTDATA("Outcome",$B$2,"Outcome",1)/GETPIVOTDATA("Outcome",$B$2)</f>
        <v>0.34895833333333331</v>
      </c>
      <c r="OE9">
        <f t="shared" ref="OE9" si="905">GETPIVOTDATA("Outcome",$B$2,"DiabetesPedigreeFunction",0.078)*GETPIVOTDATA("Outcome",$B$2,"Outcome",1)/GETPIVOTDATA("Outcome",$B$2)</f>
        <v>0.34895833333333331</v>
      </c>
      <c r="OF9">
        <f t="shared" ref="OF9" si="906">GETPIVOTDATA("Outcome",$B$2,"DiabetesPedigreeFunction",0.084)*GETPIVOTDATA("Outcome",$B$2,"Outcome",1)/GETPIVOTDATA("Outcome",$B$2)</f>
        <v>0.34895833333333331</v>
      </c>
      <c r="OG9">
        <f t="shared" ref="OG9" si="907">GETPIVOTDATA("Outcome",$B$2,"DiabetesPedigreeFunction",0.078)*GETPIVOTDATA("Outcome",$B$2,"Outcome",1)/GETPIVOTDATA("Outcome",$B$2)</f>
        <v>0.34895833333333331</v>
      </c>
      <c r="OH9">
        <f t="shared" ref="OH9" si="908">GETPIVOTDATA("Outcome",$B$2,"DiabetesPedigreeFunction",0.084)*GETPIVOTDATA("Outcome",$B$2,"Outcome",1)/GETPIVOTDATA("Outcome",$B$2)</f>
        <v>0.34895833333333331</v>
      </c>
      <c r="OI9">
        <f t="shared" ref="OI9" si="909">GETPIVOTDATA("Outcome",$B$2,"DiabetesPedigreeFunction",0.078)*GETPIVOTDATA("Outcome",$B$2,"Outcome",1)/GETPIVOTDATA("Outcome",$B$2)</f>
        <v>0.34895833333333331</v>
      </c>
      <c r="OJ9">
        <f t="shared" ref="OJ9" si="910">GETPIVOTDATA("Outcome",$B$2,"DiabetesPedigreeFunction",0.084)*GETPIVOTDATA("Outcome",$B$2,"Outcome",1)/GETPIVOTDATA("Outcome",$B$2)</f>
        <v>0.34895833333333331</v>
      </c>
      <c r="OK9">
        <f t="shared" ref="OK9" si="911">GETPIVOTDATA("Outcome",$B$2,"DiabetesPedigreeFunction",0.078)*GETPIVOTDATA("Outcome",$B$2,"Outcome",1)/GETPIVOTDATA("Outcome",$B$2)</f>
        <v>0.34895833333333331</v>
      </c>
      <c r="OL9">
        <f t="shared" ref="OL9" si="912">GETPIVOTDATA("Outcome",$B$2,"DiabetesPedigreeFunction",0.084)*GETPIVOTDATA("Outcome",$B$2,"Outcome",1)/GETPIVOTDATA("Outcome",$B$2)</f>
        <v>0.34895833333333331</v>
      </c>
      <c r="OM9">
        <f t="shared" ref="OM9" si="913">GETPIVOTDATA("Outcome",$B$2,"DiabetesPedigreeFunction",0.078)*GETPIVOTDATA("Outcome",$B$2,"Outcome",1)/GETPIVOTDATA("Outcome",$B$2)</f>
        <v>0.34895833333333331</v>
      </c>
      <c r="ON9">
        <f t="shared" ref="ON9" si="914">GETPIVOTDATA("Outcome",$B$2,"DiabetesPedigreeFunction",0.084)*GETPIVOTDATA("Outcome",$B$2,"Outcome",1)/GETPIVOTDATA("Outcome",$B$2)</f>
        <v>0.34895833333333331</v>
      </c>
      <c r="OO9">
        <f t="shared" ref="OO9" si="915">GETPIVOTDATA("Outcome",$B$2,"DiabetesPedigreeFunction",0.078)*GETPIVOTDATA("Outcome",$B$2,"Outcome",1)/GETPIVOTDATA("Outcome",$B$2)</f>
        <v>0.34895833333333331</v>
      </c>
      <c r="OP9">
        <f t="shared" ref="OP9" si="916">GETPIVOTDATA("Outcome",$B$2,"DiabetesPedigreeFunction",0.084)*GETPIVOTDATA("Outcome",$B$2,"Outcome",1)/GETPIVOTDATA("Outcome",$B$2)</f>
        <v>0.34895833333333331</v>
      </c>
      <c r="OQ9">
        <f t="shared" ref="OQ9" si="917">GETPIVOTDATA("Outcome",$B$2,"DiabetesPedigreeFunction",0.078)*GETPIVOTDATA("Outcome",$B$2,"Outcome",1)/GETPIVOTDATA("Outcome",$B$2)</f>
        <v>0.34895833333333331</v>
      </c>
      <c r="OR9">
        <f t="shared" ref="OR9" si="918">GETPIVOTDATA("Outcome",$B$2,"DiabetesPedigreeFunction",0.084)*GETPIVOTDATA("Outcome",$B$2,"Outcome",1)/GETPIVOTDATA("Outcome",$B$2)</f>
        <v>0.34895833333333331</v>
      </c>
      <c r="OS9">
        <f t="shared" ref="OS9" si="919">GETPIVOTDATA("Outcome",$B$2,"DiabetesPedigreeFunction",0.078)*GETPIVOTDATA("Outcome",$B$2,"Outcome",1)/GETPIVOTDATA("Outcome",$B$2)</f>
        <v>0.34895833333333331</v>
      </c>
      <c r="OT9">
        <f t="shared" ref="OT9" si="920">GETPIVOTDATA("Outcome",$B$2,"DiabetesPedigreeFunction",0.084)*GETPIVOTDATA("Outcome",$B$2,"Outcome",1)/GETPIVOTDATA("Outcome",$B$2)</f>
        <v>0.34895833333333331</v>
      </c>
      <c r="OU9">
        <f t="shared" ref="OU9" si="921">GETPIVOTDATA("Outcome",$B$2,"DiabetesPedigreeFunction",0.078)*GETPIVOTDATA("Outcome",$B$2,"Outcome",1)/GETPIVOTDATA("Outcome",$B$2)</f>
        <v>0.34895833333333331</v>
      </c>
      <c r="OV9">
        <f t="shared" ref="OV9" si="922">GETPIVOTDATA("Outcome",$B$2,"DiabetesPedigreeFunction",0.084)*GETPIVOTDATA("Outcome",$B$2,"Outcome",1)/GETPIVOTDATA("Outcome",$B$2)</f>
        <v>0.34895833333333331</v>
      </c>
      <c r="OW9">
        <f t="shared" ref="OW9" si="923">GETPIVOTDATA("Outcome",$B$2,"DiabetesPedigreeFunction",0.078)*GETPIVOTDATA("Outcome",$B$2,"Outcome",1)/GETPIVOTDATA("Outcome",$B$2)</f>
        <v>0.34895833333333331</v>
      </c>
      <c r="OX9">
        <f t="shared" ref="OX9" si="924">GETPIVOTDATA("Outcome",$B$2,"DiabetesPedigreeFunction",0.084)*GETPIVOTDATA("Outcome",$B$2,"Outcome",1)/GETPIVOTDATA("Outcome",$B$2)</f>
        <v>0.34895833333333331</v>
      </c>
      <c r="OY9">
        <f t="shared" ref="OY9" si="925">GETPIVOTDATA("Outcome",$B$2,"DiabetesPedigreeFunction",0.078)*GETPIVOTDATA("Outcome",$B$2,"Outcome",1)/GETPIVOTDATA("Outcome",$B$2)</f>
        <v>0.34895833333333331</v>
      </c>
      <c r="OZ9">
        <f t="shared" ref="OZ9" si="926">GETPIVOTDATA("Outcome",$B$2,"DiabetesPedigreeFunction",0.084)*GETPIVOTDATA("Outcome",$B$2,"Outcome",1)/GETPIVOTDATA("Outcome",$B$2)</f>
        <v>0.34895833333333331</v>
      </c>
      <c r="PA9">
        <f t="shared" ref="PA9" si="927">GETPIVOTDATA("Outcome",$B$2,"DiabetesPedigreeFunction",0.078)*GETPIVOTDATA("Outcome",$B$2,"Outcome",1)/GETPIVOTDATA("Outcome",$B$2)</f>
        <v>0.34895833333333331</v>
      </c>
      <c r="PB9">
        <f t="shared" ref="PB9" si="928">GETPIVOTDATA("Outcome",$B$2,"DiabetesPedigreeFunction",0.084)*GETPIVOTDATA("Outcome",$B$2,"Outcome",1)/GETPIVOTDATA("Outcome",$B$2)</f>
        <v>0.34895833333333331</v>
      </c>
      <c r="PC9">
        <f t="shared" ref="PC9" si="929">GETPIVOTDATA("Outcome",$B$2,"DiabetesPedigreeFunction",0.078)*GETPIVOTDATA("Outcome",$B$2,"Outcome",1)/GETPIVOTDATA("Outcome",$B$2)</f>
        <v>0.34895833333333331</v>
      </c>
      <c r="PD9">
        <f t="shared" ref="PD9" si="930">GETPIVOTDATA("Outcome",$B$2,"DiabetesPedigreeFunction",0.084)*GETPIVOTDATA("Outcome",$B$2,"Outcome",1)/GETPIVOTDATA("Outcome",$B$2)</f>
        <v>0.34895833333333331</v>
      </c>
      <c r="PE9">
        <f t="shared" ref="PE9" si="931">GETPIVOTDATA("Outcome",$B$2,"DiabetesPedigreeFunction",0.078)*GETPIVOTDATA("Outcome",$B$2,"Outcome",1)/GETPIVOTDATA("Outcome",$B$2)</f>
        <v>0.34895833333333331</v>
      </c>
      <c r="PF9">
        <f t="shared" ref="PF9" si="932">GETPIVOTDATA("Outcome",$B$2,"DiabetesPedigreeFunction",0.084)*GETPIVOTDATA("Outcome",$B$2,"Outcome",1)/GETPIVOTDATA("Outcome",$B$2)</f>
        <v>0.34895833333333331</v>
      </c>
      <c r="PG9">
        <f t="shared" ref="PG9" si="933">GETPIVOTDATA("Outcome",$B$2,"DiabetesPedigreeFunction",0.078)*GETPIVOTDATA("Outcome",$B$2,"Outcome",1)/GETPIVOTDATA("Outcome",$B$2)</f>
        <v>0.34895833333333331</v>
      </c>
      <c r="PH9">
        <f t="shared" ref="PH9" si="934">GETPIVOTDATA("Outcome",$B$2,"DiabetesPedigreeFunction",0.084)*GETPIVOTDATA("Outcome",$B$2,"Outcome",1)/GETPIVOTDATA("Outcome",$B$2)</f>
        <v>0.34895833333333331</v>
      </c>
      <c r="PI9">
        <f t="shared" ref="PI9" si="935">GETPIVOTDATA("Outcome",$B$2,"DiabetesPedigreeFunction",0.078)*GETPIVOTDATA("Outcome",$B$2,"Outcome",1)/GETPIVOTDATA("Outcome",$B$2)</f>
        <v>0.34895833333333331</v>
      </c>
      <c r="PJ9">
        <f t="shared" ref="PJ9" si="936">GETPIVOTDATA("Outcome",$B$2,"DiabetesPedigreeFunction",0.084)*GETPIVOTDATA("Outcome",$B$2,"Outcome",1)/GETPIVOTDATA("Outcome",$B$2)</f>
        <v>0.34895833333333331</v>
      </c>
      <c r="PK9">
        <f t="shared" ref="PK9" si="937">GETPIVOTDATA("Outcome",$B$2,"DiabetesPedigreeFunction",0.078)*GETPIVOTDATA("Outcome",$B$2,"Outcome",1)/GETPIVOTDATA("Outcome",$B$2)</f>
        <v>0.34895833333333331</v>
      </c>
      <c r="PL9">
        <f t="shared" ref="PL9" si="938">GETPIVOTDATA("Outcome",$B$2,"DiabetesPedigreeFunction",0.084)*GETPIVOTDATA("Outcome",$B$2,"Outcome",1)/GETPIVOTDATA("Outcome",$B$2)</f>
        <v>0.34895833333333331</v>
      </c>
      <c r="PM9">
        <f t="shared" ref="PM9" si="939">GETPIVOTDATA("Outcome",$B$2,"DiabetesPedigreeFunction",0.078)*GETPIVOTDATA("Outcome",$B$2,"Outcome",1)/GETPIVOTDATA("Outcome",$B$2)</f>
        <v>0.34895833333333331</v>
      </c>
      <c r="PN9">
        <f t="shared" ref="PN9" si="940">GETPIVOTDATA("Outcome",$B$2,"DiabetesPedigreeFunction",0.084)*GETPIVOTDATA("Outcome",$B$2,"Outcome",1)/GETPIVOTDATA("Outcome",$B$2)</f>
        <v>0.34895833333333331</v>
      </c>
      <c r="PO9">
        <f t="shared" ref="PO9" si="941">GETPIVOTDATA("Outcome",$B$2,"DiabetesPedigreeFunction",0.078)*GETPIVOTDATA("Outcome",$B$2,"Outcome",1)/GETPIVOTDATA("Outcome",$B$2)</f>
        <v>0.34895833333333331</v>
      </c>
      <c r="PP9">
        <f t="shared" ref="PP9" si="942">GETPIVOTDATA("Outcome",$B$2,"DiabetesPedigreeFunction",0.084)*GETPIVOTDATA("Outcome",$B$2,"Outcome",1)/GETPIVOTDATA("Outcome",$B$2)</f>
        <v>0.34895833333333331</v>
      </c>
      <c r="PQ9">
        <f t="shared" ref="PQ9" si="943">GETPIVOTDATA("Outcome",$B$2,"DiabetesPedigreeFunction",0.078)*GETPIVOTDATA("Outcome",$B$2,"Outcome",1)/GETPIVOTDATA("Outcome",$B$2)</f>
        <v>0.34895833333333331</v>
      </c>
      <c r="PR9">
        <f t="shared" ref="PR9" si="944">GETPIVOTDATA("Outcome",$B$2,"DiabetesPedigreeFunction",0.084)*GETPIVOTDATA("Outcome",$B$2,"Outcome",1)/GETPIVOTDATA("Outcome",$B$2)</f>
        <v>0.34895833333333331</v>
      </c>
      <c r="PS9">
        <f t="shared" ref="PS9" si="945">GETPIVOTDATA("Outcome",$B$2,"DiabetesPedigreeFunction",0.078)*GETPIVOTDATA("Outcome",$B$2,"Outcome",1)/GETPIVOTDATA("Outcome",$B$2)</f>
        <v>0.34895833333333331</v>
      </c>
      <c r="PT9">
        <f t="shared" ref="PT9" si="946">GETPIVOTDATA("Outcome",$B$2,"DiabetesPedigreeFunction",0.084)*GETPIVOTDATA("Outcome",$B$2,"Outcome",1)/GETPIVOTDATA("Outcome",$B$2)</f>
        <v>0.34895833333333331</v>
      </c>
      <c r="PU9">
        <f t="shared" ref="PU9" si="947">GETPIVOTDATA("Outcome",$B$2,"DiabetesPedigreeFunction",0.078)*GETPIVOTDATA("Outcome",$B$2,"Outcome",1)/GETPIVOTDATA("Outcome",$B$2)</f>
        <v>0.34895833333333331</v>
      </c>
      <c r="PV9">
        <f t="shared" ref="PV9" si="948">GETPIVOTDATA("Outcome",$B$2,"DiabetesPedigreeFunction",0.084)*GETPIVOTDATA("Outcome",$B$2,"Outcome",1)/GETPIVOTDATA("Outcome",$B$2)</f>
        <v>0.34895833333333331</v>
      </c>
      <c r="PW9">
        <f t="shared" ref="PW9" si="949">GETPIVOTDATA("Outcome",$B$2,"DiabetesPedigreeFunction",0.078)*GETPIVOTDATA("Outcome",$B$2,"Outcome",1)/GETPIVOTDATA("Outcome",$B$2)</f>
        <v>0.34895833333333331</v>
      </c>
      <c r="PX9">
        <f t="shared" ref="PX9" si="950">GETPIVOTDATA("Outcome",$B$2,"DiabetesPedigreeFunction",0.084)*GETPIVOTDATA("Outcome",$B$2,"Outcome",1)/GETPIVOTDATA("Outcome",$B$2)</f>
        <v>0.34895833333333331</v>
      </c>
      <c r="PY9">
        <f t="shared" ref="PY9" si="951">GETPIVOTDATA("Outcome",$B$2,"DiabetesPedigreeFunction",0.078)*GETPIVOTDATA("Outcome",$B$2,"Outcome",1)/GETPIVOTDATA("Outcome",$B$2)</f>
        <v>0.34895833333333331</v>
      </c>
      <c r="PZ9">
        <f t="shared" ref="PZ9" si="952">GETPIVOTDATA("Outcome",$B$2,"DiabetesPedigreeFunction",0.084)*GETPIVOTDATA("Outcome",$B$2,"Outcome",1)/GETPIVOTDATA("Outcome",$B$2)</f>
        <v>0.34895833333333331</v>
      </c>
      <c r="QA9">
        <f t="shared" ref="QA9" si="953">GETPIVOTDATA("Outcome",$B$2,"DiabetesPedigreeFunction",0.078)*GETPIVOTDATA("Outcome",$B$2,"Outcome",1)/GETPIVOTDATA("Outcome",$B$2)</f>
        <v>0.34895833333333331</v>
      </c>
      <c r="QB9">
        <f t="shared" ref="QB9" si="954">GETPIVOTDATA("Outcome",$B$2,"DiabetesPedigreeFunction",0.084)*GETPIVOTDATA("Outcome",$B$2,"Outcome",1)/GETPIVOTDATA("Outcome",$B$2)</f>
        <v>0.34895833333333331</v>
      </c>
      <c r="QC9">
        <f t="shared" ref="QC9" si="955">GETPIVOTDATA("Outcome",$B$2,"DiabetesPedigreeFunction",0.078)*GETPIVOTDATA("Outcome",$B$2,"Outcome",1)/GETPIVOTDATA("Outcome",$B$2)</f>
        <v>0.34895833333333331</v>
      </c>
      <c r="QD9">
        <f t="shared" ref="QD9" si="956">GETPIVOTDATA("Outcome",$B$2,"DiabetesPedigreeFunction",0.084)*GETPIVOTDATA("Outcome",$B$2,"Outcome",1)/GETPIVOTDATA("Outcome",$B$2)</f>
        <v>0.34895833333333331</v>
      </c>
      <c r="QE9">
        <f t="shared" ref="QE9" si="957">GETPIVOTDATA("Outcome",$B$2,"DiabetesPedigreeFunction",0.078)*GETPIVOTDATA("Outcome",$B$2,"Outcome",1)/GETPIVOTDATA("Outcome",$B$2)</f>
        <v>0.34895833333333331</v>
      </c>
      <c r="QF9">
        <f t="shared" ref="QF9" si="958">GETPIVOTDATA("Outcome",$B$2,"DiabetesPedigreeFunction",0.084)*GETPIVOTDATA("Outcome",$B$2,"Outcome",1)/GETPIVOTDATA("Outcome",$B$2)</f>
        <v>0.34895833333333331</v>
      </c>
      <c r="QG9">
        <f t="shared" ref="QG9" si="959">GETPIVOTDATA("Outcome",$B$2,"DiabetesPedigreeFunction",0.078)*GETPIVOTDATA("Outcome",$B$2,"Outcome",1)/GETPIVOTDATA("Outcome",$B$2)</f>
        <v>0.34895833333333331</v>
      </c>
      <c r="QH9">
        <f t="shared" ref="QH9" si="960">GETPIVOTDATA("Outcome",$B$2,"DiabetesPedigreeFunction",0.084)*GETPIVOTDATA("Outcome",$B$2,"Outcome",1)/GETPIVOTDATA("Outcome",$B$2)</f>
        <v>0.34895833333333331</v>
      </c>
      <c r="QI9">
        <f t="shared" ref="QI9" si="961">GETPIVOTDATA("Outcome",$B$2,"DiabetesPedigreeFunction",0.078)*GETPIVOTDATA("Outcome",$B$2,"Outcome",1)/GETPIVOTDATA("Outcome",$B$2)</f>
        <v>0.34895833333333331</v>
      </c>
      <c r="QJ9">
        <f t="shared" ref="QJ9" si="962">GETPIVOTDATA("Outcome",$B$2,"DiabetesPedigreeFunction",0.084)*GETPIVOTDATA("Outcome",$B$2,"Outcome",1)/GETPIVOTDATA("Outcome",$B$2)</f>
        <v>0.34895833333333331</v>
      </c>
      <c r="QK9">
        <f t="shared" ref="QK9" si="963">GETPIVOTDATA("Outcome",$B$2,"DiabetesPedigreeFunction",0.078)*GETPIVOTDATA("Outcome",$B$2,"Outcome",1)/GETPIVOTDATA("Outcome",$B$2)</f>
        <v>0.34895833333333331</v>
      </c>
      <c r="QL9">
        <f t="shared" ref="QL9" si="964">GETPIVOTDATA("Outcome",$B$2,"DiabetesPedigreeFunction",0.084)*GETPIVOTDATA("Outcome",$B$2,"Outcome",1)/GETPIVOTDATA("Outcome",$B$2)</f>
        <v>0.34895833333333331</v>
      </c>
      <c r="QM9">
        <f t="shared" ref="QM9" si="965">GETPIVOTDATA("Outcome",$B$2,"DiabetesPedigreeFunction",0.078)*GETPIVOTDATA("Outcome",$B$2,"Outcome",1)/GETPIVOTDATA("Outcome",$B$2)</f>
        <v>0.34895833333333331</v>
      </c>
      <c r="QN9">
        <f t="shared" ref="QN9" si="966">GETPIVOTDATA("Outcome",$B$2,"DiabetesPedigreeFunction",0.084)*GETPIVOTDATA("Outcome",$B$2,"Outcome",1)/GETPIVOTDATA("Outcome",$B$2)</f>
        <v>0.34895833333333331</v>
      </c>
      <c r="QO9">
        <f t="shared" ref="QO9" si="967">GETPIVOTDATA("Outcome",$B$2,"DiabetesPedigreeFunction",0.078)*GETPIVOTDATA("Outcome",$B$2,"Outcome",1)/GETPIVOTDATA("Outcome",$B$2)</f>
        <v>0.34895833333333331</v>
      </c>
      <c r="QP9">
        <f t="shared" ref="QP9" si="968">GETPIVOTDATA("Outcome",$B$2,"DiabetesPedigreeFunction",0.084)*GETPIVOTDATA("Outcome",$B$2,"Outcome",1)/GETPIVOTDATA("Outcome",$B$2)</f>
        <v>0.34895833333333331</v>
      </c>
      <c r="QQ9">
        <f t="shared" ref="QQ9" si="969">GETPIVOTDATA("Outcome",$B$2,"DiabetesPedigreeFunction",0.078)*GETPIVOTDATA("Outcome",$B$2,"Outcome",1)/GETPIVOTDATA("Outcome",$B$2)</f>
        <v>0.34895833333333331</v>
      </c>
      <c r="QR9">
        <f t="shared" ref="QR9" si="970">GETPIVOTDATA("Outcome",$B$2,"DiabetesPedigreeFunction",0.084)*GETPIVOTDATA("Outcome",$B$2,"Outcome",1)/GETPIVOTDATA("Outcome",$B$2)</f>
        <v>0.34895833333333331</v>
      </c>
      <c r="QS9">
        <f t="shared" ref="QS9" si="971">GETPIVOTDATA("Outcome",$B$2,"DiabetesPedigreeFunction",0.078)*GETPIVOTDATA("Outcome",$B$2,"Outcome",1)/GETPIVOTDATA("Outcome",$B$2)</f>
        <v>0.34895833333333331</v>
      </c>
      <c r="QT9">
        <f t="shared" ref="QT9" si="972">GETPIVOTDATA("Outcome",$B$2,"DiabetesPedigreeFunction",0.084)*GETPIVOTDATA("Outcome",$B$2,"Outcome",1)/GETPIVOTDATA("Outcome",$B$2)</f>
        <v>0.34895833333333331</v>
      </c>
      <c r="QU9">
        <f t="shared" ref="QU9" si="973">GETPIVOTDATA("Outcome",$B$2,"DiabetesPedigreeFunction",0.078)*GETPIVOTDATA("Outcome",$B$2,"Outcome",1)/GETPIVOTDATA("Outcome",$B$2)</f>
        <v>0.34895833333333331</v>
      </c>
      <c r="QV9">
        <f t="shared" ref="QV9" si="974">GETPIVOTDATA("Outcome",$B$2,"DiabetesPedigreeFunction",0.084)*GETPIVOTDATA("Outcome",$B$2,"Outcome",1)/GETPIVOTDATA("Outcome",$B$2)</f>
        <v>0.34895833333333331</v>
      </c>
      <c r="QW9">
        <f t="shared" ref="QW9" si="975">GETPIVOTDATA("Outcome",$B$2,"DiabetesPedigreeFunction",0.078)*GETPIVOTDATA("Outcome",$B$2,"Outcome",1)/GETPIVOTDATA("Outcome",$B$2)</f>
        <v>0.34895833333333331</v>
      </c>
      <c r="QX9">
        <f t="shared" ref="QX9" si="976">GETPIVOTDATA("Outcome",$B$2,"DiabetesPedigreeFunction",0.084)*GETPIVOTDATA("Outcome",$B$2,"Outcome",1)/GETPIVOTDATA("Outcome",$B$2)</f>
        <v>0.34895833333333331</v>
      </c>
      <c r="QY9">
        <f t="shared" ref="QY9" si="977">GETPIVOTDATA("Outcome",$B$2,"DiabetesPedigreeFunction",0.078)*GETPIVOTDATA("Outcome",$B$2,"Outcome",1)/GETPIVOTDATA("Outcome",$B$2)</f>
        <v>0.34895833333333331</v>
      </c>
      <c r="QZ9">
        <f t="shared" ref="QZ9" si="978">GETPIVOTDATA("Outcome",$B$2,"DiabetesPedigreeFunction",0.084)*GETPIVOTDATA("Outcome",$B$2,"Outcome",1)/GETPIVOTDATA("Outcome",$B$2)</f>
        <v>0.34895833333333331</v>
      </c>
      <c r="RA9">
        <f t="shared" ref="RA9" si="979">GETPIVOTDATA("Outcome",$B$2,"DiabetesPedigreeFunction",0.078)*GETPIVOTDATA("Outcome",$B$2,"Outcome",1)/GETPIVOTDATA("Outcome",$B$2)</f>
        <v>0.34895833333333331</v>
      </c>
      <c r="RB9">
        <f t="shared" ref="RB9" si="980">GETPIVOTDATA("Outcome",$B$2,"DiabetesPedigreeFunction",0.084)*GETPIVOTDATA("Outcome",$B$2,"Outcome",1)/GETPIVOTDATA("Outcome",$B$2)</f>
        <v>0.34895833333333331</v>
      </c>
      <c r="RC9">
        <f t="shared" ref="RC9" si="981">GETPIVOTDATA("Outcome",$B$2,"DiabetesPedigreeFunction",0.078)*GETPIVOTDATA("Outcome",$B$2,"Outcome",1)/GETPIVOTDATA("Outcome",$B$2)</f>
        <v>0.34895833333333331</v>
      </c>
      <c r="RD9">
        <f t="shared" ref="RD9" si="982">GETPIVOTDATA("Outcome",$B$2,"DiabetesPedigreeFunction",0.084)*GETPIVOTDATA("Outcome",$B$2,"Outcome",1)/GETPIVOTDATA("Outcome",$B$2)</f>
        <v>0.34895833333333331</v>
      </c>
      <c r="RE9">
        <f t="shared" ref="RE9" si="983">GETPIVOTDATA("Outcome",$B$2,"DiabetesPedigreeFunction",0.078)*GETPIVOTDATA("Outcome",$B$2,"Outcome",1)/GETPIVOTDATA("Outcome",$B$2)</f>
        <v>0.34895833333333331</v>
      </c>
      <c r="RF9">
        <f t="shared" ref="RF9" si="984">GETPIVOTDATA("Outcome",$B$2,"DiabetesPedigreeFunction",0.084)*GETPIVOTDATA("Outcome",$B$2,"Outcome",1)/GETPIVOTDATA("Outcome",$B$2)</f>
        <v>0.34895833333333331</v>
      </c>
      <c r="RG9">
        <f t="shared" ref="RG9" si="985">GETPIVOTDATA("Outcome",$B$2,"DiabetesPedigreeFunction",0.078)*GETPIVOTDATA("Outcome",$B$2,"Outcome",1)/GETPIVOTDATA("Outcome",$B$2)</f>
        <v>0.34895833333333331</v>
      </c>
      <c r="RH9">
        <f t="shared" ref="RH9" si="986">GETPIVOTDATA("Outcome",$B$2,"DiabetesPedigreeFunction",0.084)*GETPIVOTDATA("Outcome",$B$2,"Outcome",1)/GETPIVOTDATA("Outcome",$B$2)</f>
        <v>0.34895833333333331</v>
      </c>
      <c r="RI9">
        <f t="shared" ref="RI9" si="987">GETPIVOTDATA("Outcome",$B$2,"DiabetesPedigreeFunction",0.078)*GETPIVOTDATA("Outcome",$B$2,"Outcome",1)/GETPIVOTDATA("Outcome",$B$2)</f>
        <v>0.34895833333333331</v>
      </c>
      <c r="RJ9">
        <f t="shared" ref="RJ9" si="988">GETPIVOTDATA("Outcome",$B$2,"DiabetesPedigreeFunction",0.084)*GETPIVOTDATA("Outcome",$B$2,"Outcome",1)/GETPIVOTDATA("Outcome",$B$2)</f>
        <v>0.34895833333333331</v>
      </c>
      <c r="RK9">
        <f t="shared" ref="RK9" si="989">GETPIVOTDATA("Outcome",$B$2,"DiabetesPedigreeFunction",0.078)*GETPIVOTDATA("Outcome",$B$2,"Outcome",1)/GETPIVOTDATA("Outcome",$B$2)</f>
        <v>0.34895833333333331</v>
      </c>
      <c r="RL9">
        <f t="shared" ref="RL9" si="990">GETPIVOTDATA("Outcome",$B$2,"DiabetesPedigreeFunction",0.084)*GETPIVOTDATA("Outcome",$B$2,"Outcome",1)/GETPIVOTDATA("Outcome",$B$2)</f>
        <v>0.34895833333333331</v>
      </c>
      <c r="RM9">
        <f t="shared" ref="RM9" si="991">GETPIVOTDATA("Outcome",$B$2,"DiabetesPedigreeFunction",0.078)*GETPIVOTDATA("Outcome",$B$2,"Outcome",1)/GETPIVOTDATA("Outcome",$B$2)</f>
        <v>0.34895833333333331</v>
      </c>
      <c r="RN9">
        <f t="shared" ref="RN9" si="992">GETPIVOTDATA("Outcome",$B$2,"DiabetesPedigreeFunction",0.084)*GETPIVOTDATA("Outcome",$B$2,"Outcome",1)/GETPIVOTDATA("Outcome",$B$2)</f>
        <v>0.34895833333333331</v>
      </c>
      <c r="RO9">
        <f t="shared" ref="RO9" si="993">GETPIVOTDATA("Outcome",$B$2,"DiabetesPedigreeFunction",0.078)*GETPIVOTDATA("Outcome",$B$2,"Outcome",1)/GETPIVOTDATA("Outcome",$B$2)</f>
        <v>0.34895833333333331</v>
      </c>
      <c r="RP9">
        <f t="shared" ref="RP9" si="994">GETPIVOTDATA("Outcome",$B$2,"DiabetesPedigreeFunction",0.084)*GETPIVOTDATA("Outcome",$B$2,"Outcome",1)/GETPIVOTDATA("Outcome",$B$2)</f>
        <v>0.34895833333333331</v>
      </c>
      <c r="RQ9">
        <f t="shared" ref="RQ9" si="995">GETPIVOTDATA("Outcome",$B$2,"DiabetesPedigreeFunction",0.078)*GETPIVOTDATA("Outcome",$B$2,"Outcome",1)/GETPIVOTDATA("Outcome",$B$2)</f>
        <v>0.34895833333333331</v>
      </c>
      <c r="RR9">
        <f t="shared" ref="RR9" si="996">GETPIVOTDATA("Outcome",$B$2,"DiabetesPedigreeFunction",0.084)*GETPIVOTDATA("Outcome",$B$2,"Outcome",1)/GETPIVOTDATA("Outcome",$B$2)</f>
        <v>0.34895833333333331</v>
      </c>
      <c r="RS9">
        <f t="shared" ref="RS9" si="997">GETPIVOTDATA("Outcome",$B$2,"DiabetesPedigreeFunction",0.078)*GETPIVOTDATA("Outcome",$B$2,"Outcome",1)/GETPIVOTDATA("Outcome",$B$2)</f>
        <v>0.34895833333333331</v>
      </c>
      <c r="RT9">
        <f t="shared" ref="RT9" si="998">GETPIVOTDATA("Outcome",$B$2,"DiabetesPedigreeFunction",0.084)*GETPIVOTDATA("Outcome",$B$2,"Outcome",1)/GETPIVOTDATA("Outcome",$B$2)</f>
        <v>0.34895833333333331</v>
      </c>
      <c r="RU9">
        <f t="shared" ref="RU9" si="999">GETPIVOTDATA("Outcome",$B$2,"DiabetesPedigreeFunction",0.078)*GETPIVOTDATA("Outcome",$B$2,"Outcome",1)/GETPIVOTDATA("Outcome",$B$2)</f>
        <v>0.34895833333333331</v>
      </c>
      <c r="RV9">
        <f t="shared" ref="RV9" si="1000">GETPIVOTDATA("Outcome",$B$2,"DiabetesPedigreeFunction",0.084)*GETPIVOTDATA("Outcome",$B$2,"Outcome",1)/GETPIVOTDATA("Outcome",$B$2)</f>
        <v>0.34895833333333331</v>
      </c>
      <c r="RW9">
        <f t="shared" ref="RW9" si="1001">GETPIVOTDATA("Outcome",$B$2,"DiabetesPedigreeFunction",0.078)*GETPIVOTDATA("Outcome",$B$2,"Outcome",1)/GETPIVOTDATA("Outcome",$B$2)</f>
        <v>0.34895833333333331</v>
      </c>
      <c r="RX9">
        <f t="shared" ref="RX9" si="1002">GETPIVOTDATA("Outcome",$B$2,"DiabetesPedigreeFunction",0.084)*GETPIVOTDATA("Outcome",$B$2,"Outcome",1)/GETPIVOTDATA("Outcome",$B$2)</f>
        <v>0.34895833333333331</v>
      </c>
      <c r="RY9">
        <f t="shared" ref="RY9" si="1003">GETPIVOTDATA("Outcome",$B$2,"DiabetesPedigreeFunction",0.078)*GETPIVOTDATA("Outcome",$B$2,"Outcome",1)/GETPIVOTDATA("Outcome",$B$2)</f>
        <v>0.34895833333333331</v>
      </c>
      <c r="RZ9">
        <f t="shared" ref="RZ9" si="1004">GETPIVOTDATA("Outcome",$B$2,"DiabetesPedigreeFunction",0.084)*GETPIVOTDATA("Outcome",$B$2,"Outcome",1)/GETPIVOTDATA("Outcome",$B$2)</f>
        <v>0.34895833333333331</v>
      </c>
      <c r="SA9">
        <f t="shared" ref="SA9" si="1005">GETPIVOTDATA("Outcome",$B$2,"DiabetesPedigreeFunction",0.078)*GETPIVOTDATA("Outcome",$B$2,"Outcome",1)/GETPIVOTDATA("Outcome",$B$2)</f>
        <v>0.34895833333333331</v>
      </c>
      <c r="SB9">
        <f t="shared" ref="SB9" si="1006">GETPIVOTDATA("Outcome",$B$2,"DiabetesPedigreeFunction",0.084)*GETPIVOTDATA("Outcome",$B$2,"Outcome",1)/GETPIVOTDATA("Outcome",$B$2)</f>
        <v>0.34895833333333331</v>
      </c>
      <c r="SC9">
        <f t="shared" ref="SC9" si="1007">GETPIVOTDATA("Outcome",$B$2,"DiabetesPedigreeFunction",0.078)*GETPIVOTDATA("Outcome",$B$2,"Outcome",1)/GETPIVOTDATA("Outcome",$B$2)</f>
        <v>0.34895833333333331</v>
      </c>
      <c r="SD9">
        <f t="shared" ref="SD9" si="1008">GETPIVOTDATA("Outcome",$B$2,"DiabetesPedigreeFunction",0.084)*GETPIVOTDATA("Outcome",$B$2,"Outcome",1)/GETPIVOTDATA("Outcome",$B$2)</f>
        <v>0.34895833333333331</v>
      </c>
      <c r="SE9">
        <f t="shared" ref="SE9" si="1009">GETPIVOTDATA("Outcome",$B$2,"DiabetesPedigreeFunction",0.078)*GETPIVOTDATA("Outcome",$B$2,"Outcome",1)/GETPIVOTDATA("Outcome",$B$2)</f>
        <v>0.34895833333333331</v>
      </c>
      <c r="SF9">
        <f t="shared" ref="SF9" si="1010">GETPIVOTDATA("Outcome",$B$2,"DiabetesPedigreeFunction",0.084)*GETPIVOTDATA("Outcome",$B$2,"Outcome",1)/GETPIVOTDATA("Outcome",$B$2)</f>
        <v>0.34895833333333331</v>
      </c>
      <c r="SG9">
        <f t="shared" ref="SG9" si="1011">GETPIVOTDATA("Outcome",$B$2,"DiabetesPedigreeFunction",0.078)*GETPIVOTDATA("Outcome",$B$2,"Outcome",1)/GETPIVOTDATA("Outcome",$B$2)</f>
        <v>0.34895833333333331</v>
      </c>
      <c r="SH9">
        <f t="shared" ref="SH9" si="1012">GETPIVOTDATA("Outcome",$B$2,"DiabetesPedigreeFunction",0.084)*GETPIVOTDATA("Outcome",$B$2,"Outcome",1)/GETPIVOTDATA("Outcome",$B$2)</f>
        <v>0.34895833333333331</v>
      </c>
      <c r="SI9">
        <f t="shared" ref="SI9" si="1013">GETPIVOTDATA("Outcome",$B$2,"DiabetesPedigreeFunction",0.078)*GETPIVOTDATA("Outcome",$B$2,"Outcome",1)/GETPIVOTDATA("Outcome",$B$2)</f>
        <v>0.34895833333333331</v>
      </c>
      <c r="SJ9">
        <f t="shared" ref="SJ9" si="1014">GETPIVOTDATA("Outcome",$B$2,"DiabetesPedigreeFunction",0.084)*GETPIVOTDATA("Outcome",$B$2,"Outcome",1)/GETPIVOTDATA("Outcome",$B$2)</f>
        <v>0.34895833333333331</v>
      </c>
      <c r="SK9">
        <f t="shared" ref="SK9" si="1015">GETPIVOTDATA("Outcome",$B$2,"DiabetesPedigreeFunction",0.078)*GETPIVOTDATA("Outcome",$B$2,"Outcome",1)/GETPIVOTDATA("Outcome",$B$2)</f>
        <v>0.34895833333333331</v>
      </c>
      <c r="SL9">
        <f t="shared" ref="SL9" si="1016">GETPIVOTDATA("Outcome",$B$2,"DiabetesPedigreeFunction",0.084)*GETPIVOTDATA("Outcome",$B$2,"Outcome",1)/GETPIVOTDATA("Outcome",$B$2)</f>
        <v>0.34895833333333331</v>
      </c>
      <c r="SM9">
        <f t="shared" ref="SM9" si="1017">GETPIVOTDATA("Outcome",$B$2,"DiabetesPedigreeFunction",0.078)*GETPIVOTDATA("Outcome",$B$2,"Outcome",1)/GETPIVOTDATA("Outcome",$B$2)</f>
        <v>0.34895833333333331</v>
      </c>
      <c r="SN9">
        <f t="shared" ref="SN9" si="1018">GETPIVOTDATA("Outcome",$B$2,"DiabetesPedigreeFunction",0.084)*GETPIVOTDATA("Outcome",$B$2,"Outcome",1)/GETPIVOTDATA("Outcome",$B$2)</f>
        <v>0.34895833333333331</v>
      </c>
      <c r="SO9">
        <f t="shared" ref="SO9" si="1019">GETPIVOTDATA("Outcome",$B$2,"DiabetesPedigreeFunction",0.078)*GETPIVOTDATA("Outcome",$B$2,"Outcome",1)/GETPIVOTDATA("Outcome",$B$2)</f>
        <v>0.34895833333333331</v>
      </c>
      <c r="SP9">
        <f t="shared" ref="SP9" si="1020">GETPIVOTDATA("Outcome",$B$2,"DiabetesPedigreeFunction",0.084)*GETPIVOTDATA("Outcome",$B$2,"Outcome",1)/GETPIVOTDATA("Outcome",$B$2)</f>
        <v>0.34895833333333331</v>
      </c>
      <c r="SQ9">
        <f t="shared" ref="SQ9" si="1021">GETPIVOTDATA("Outcome",$B$2,"DiabetesPedigreeFunction",0.078)*GETPIVOTDATA("Outcome",$B$2,"Outcome",1)/GETPIVOTDATA("Outcome",$B$2)</f>
        <v>0.34895833333333331</v>
      </c>
      <c r="SR9">
        <f t="shared" ref="SR9" si="1022">GETPIVOTDATA("Outcome",$B$2,"DiabetesPedigreeFunction",0.084)*GETPIVOTDATA("Outcome",$B$2,"Outcome",1)/GETPIVOTDATA("Outcome",$B$2)</f>
        <v>0.34895833333333331</v>
      </c>
      <c r="SS9">
        <f t="shared" ref="SS9" si="1023">GETPIVOTDATA("Outcome",$B$2,"DiabetesPedigreeFunction",0.078)*GETPIVOTDATA("Outcome",$B$2,"Outcome",1)/GETPIVOTDATA("Outcome",$B$2)</f>
        <v>0.34895833333333331</v>
      </c>
      <c r="ST9">
        <f t="shared" ref="ST9" si="1024">GETPIVOTDATA("Outcome",$B$2,"DiabetesPedigreeFunction",0.084)*GETPIVOTDATA("Outcome",$B$2,"Outcome",1)/GETPIVOTDATA("Outcome",$B$2)</f>
        <v>0.34895833333333331</v>
      </c>
      <c r="SU9">
        <f t="shared" ref="SU9" si="1025">GETPIVOTDATA("Outcome",$B$2,"DiabetesPedigreeFunction",0.078)*GETPIVOTDATA("Outcome",$B$2,"Outcome",1)/GETPIVOTDATA("Outcome",$B$2)</f>
        <v>0.34895833333333331</v>
      </c>
      <c r="SV9">
        <f t="shared" ref="SV9" si="1026">GETPIVOTDATA("Outcome",$B$2,"DiabetesPedigreeFunction",0.084)*GETPIVOTDATA("Outcome",$B$2,"Outcome",1)/GETPIVOTDATA("Outcome",$B$2)</f>
        <v>0.34895833333333331</v>
      </c>
      <c r="SW9">
        <f t="shared" ref="SW9" si="1027">GETPIVOTDATA("Outcome",$B$2,"DiabetesPedigreeFunction",0.078)*GETPIVOTDATA("Outcome",$B$2,"Outcome",1)/GETPIVOTDATA("Outcome",$B$2)</f>
        <v>0.34895833333333331</v>
      </c>
      <c r="SX9">
        <f t="shared" ref="SX9" si="1028">GETPIVOTDATA("Outcome",$B$2,"DiabetesPedigreeFunction",0.084)*GETPIVOTDATA("Outcome",$B$2,"Outcome",1)/GETPIVOTDATA("Outcome",$B$2)</f>
        <v>0.34895833333333331</v>
      </c>
      <c r="SY9">
        <f t="shared" ref="SY9" si="1029">GETPIVOTDATA("Outcome",$B$2,"DiabetesPedigreeFunction",0.078)*GETPIVOTDATA("Outcome",$B$2,"Outcome",1)/GETPIVOTDATA("Outcome",$B$2)</f>
        <v>0.34895833333333331</v>
      </c>
    </row>
    <row r="21" spans="1:6" x14ac:dyDescent="0.3">
      <c r="A21" s="13" t="s">
        <v>6</v>
      </c>
      <c r="B21" s="13" t="s">
        <v>8</v>
      </c>
      <c r="D21" s="8" t="s">
        <v>24</v>
      </c>
      <c r="E21" s="8" t="s">
        <v>25</v>
      </c>
      <c r="F21" s="8" t="s">
        <v>18</v>
      </c>
    </row>
    <row r="22" spans="1:6" x14ac:dyDescent="0.3">
      <c r="A22" s="10">
        <v>0.627</v>
      </c>
      <c r="B22" s="10">
        <v>1</v>
      </c>
      <c r="D22" s="3">
        <v>1</v>
      </c>
      <c r="E22">
        <f>GETPIVOTDATA("Outcome",$B$2,"DiabetesPedigreeFunction",0.078)*GETPIVOTDATA("Outcome",$B$2,"Outcome",0)/GETPIVOTDATA("Outcome",$B$2)</f>
        <v>0.65104166666666663</v>
      </c>
      <c r="F22">
        <f>(D22-E22)^2/E22</f>
        <v>0.18704166666666672</v>
      </c>
    </row>
    <row r="23" spans="1:6" x14ac:dyDescent="0.3">
      <c r="A23" s="10">
        <v>0.35099999999999998</v>
      </c>
      <c r="B23" s="10">
        <v>0</v>
      </c>
      <c r="D23" s="3">
        <v>1</v>
      </c>
      <c r="E23">
        <f>GETPIVOTDATA("Outcome",$B$2,"DiabetesPedigreeFunction",0.084)*GETPIVOTDATA("Outcome",$B$2,"Outcome",0)/GETPIVOTDATA("Outcome",$B$2)</f>
        <v>0.65104166666666663</v>
      </c>
      <c r="F23">
        <f>(D23-E23)^2/E23</f>
        <v>0.18704166666666672</v>
      </c>
    </row>
    <row r="24" spans="1:6" x14ac:dyDescent="0.3">
      <c r="A24" s="10">
        <v>0.67200000000000004</v>
      </c>
      <c r="B24" s="10">
        <v>1</v>
      </c>
      <c r="D24" s="3">
        <v>2</v>
      </c>
      <c r="E24">
        <f>GETPIVOTDATA("Outcome",$B$2,"DiabetesPedigreeFunction",0.078)*GETPIVOTDATA("Outcome",$B$2,"Outcome",0)/GETPIVOTDATA("Outcome",$B$2)</f>
        <v>0.65104166666666663</v>
      </c>
      <c r="F24">
        <f t="shared" ref="F24:F87" si="1030">(D24-E24)^2/E24</f>
        <v>2.7950416666666675</v>
      </c>
    </row>
    <row r="25" spans="1:6" x14ac:dyDescent="0.3">
      <c r="A25" s="10">
        <v>0.16700000000000001</v>
      </c>
      <c r="B25" s="10">
        <v>0</v>
      </c>
      <c r="D25" s="3">
        <v>1</v>
      </c>
      <c r="E25">
        <f>GETPIVOTDATA("Outcome",$B$2,"DiabetesPedigreeFunction",0.084)*GETPIVOTDATA("Outcome",$B$2,"Outcome",0)/GETPIVOTDATA("Outcome",$B$2)</f>
        <v>0.65104166666666663</v>
      </c>
      <c r="F25">
        <f t="shared" si="1030"/>
        <v>0.18704166666666672</v>
      </c>
    </row>
    <row r="26" spans="1:6" x14ac:dyDescent="0.3">
      <c r="A26" s="10">
        <v>2.2879999999999998</v>
      </c>
      <c r="B26" s="10">
        <v>1</v>
      </c>
      <c r="D26" s="3">
        <v>1</v>
      </c>
      <c r="E26">
        <f>GETPIVOTDATA("Outcome",$B$2,"DiabetesPedigreeFunction",0.078)*GETPIVOTDATA("Outcome",$B$2,"Outcome",0)/GETPIVOTDATA("Outcome",$B$2)</f>
        <v>0.65104166666666663</v>
      </c>
      <c r="F26">
        <f t="shared" si="1030"/>
        <v>0.18704166666666672</v>
      </c>
    </row>
    <row r="27" spans="1:6" x14ac:dyDescent="0.3">
      <c r="A27" s="10">
        <v>0.20100000000000001</v>
      </c>
      <c r="B27" s="10">
        <v>0</v>
      </c>
      <c r="D27" s="3">
        <v>1</v>
      </c>
      <c r="E27">
        <f>GETPIVOTDATA("Outcome",$B$2,"DiabetesPedigreeFunction",0.084)*GETPIVOTDATA("Outcome",$B$2,"Outcome",0)/GETPIVOTDATA("Outcome",$B$2)</f>
        <v>0.65104166666666663</v>
      </c>
      <c r="F27">
        <f t="shared" si="1030"/>
        <v>0.18704166666666672</v>
      </c>
    </row>
    <row r="28" spans="1:6" x14ac:dyDescent="0.3">
      <c r="A28" s="10">
        <v>0.248</v>
      </c>
      <c r="B28" s="10">
        <v>1</v>
      </c>
      <c r="D28" s="3">
        <v>1</v>
      </c>
      <c r="E28">
        <f>GETPIVOTDATA("Outcome",$B$2,"DiabetesPedigreeFunction",0.078)*GETPIVOTDATA("Outcome",$B$2,"Outcome",0)/GETPIVOTDATA("Outcome",$B$2)</f>
        <v>0.65104166666666663</v>
      </c>
      <c r="F28">
        <f t="shared" si="1030"/>
        <v>0.18704166666666672</v>
      </c>
    </row>
    <row r="29" spans="1:6" x14ac:dyDescent="0.3">
      <c r="A29" s="10">
        <v>0.13400000000000001</v>
      </c>
      <c r="B29" s="10">
        <v>0</v>
      </c>
      <c r="D29" s="3">
        <v>1</v>
      </c>
      <c r="E29">
        <f>GETPIVOTDATA("Outcome",$B$2,"DiabetesPedigreeFunction",0.084)*GETPIVOTDATA("Outcome",$B$2,"Outcome",0)/GETPIVOTDATA("Outcome",$B$2)</f>
        <v>0.65104166666666663</v>
      </c>
      <c r="F29">
        <f t="shared" si="1030"/>
        <v>0.18704166666666672</v>
      </c>
    </row>
    <row r="30" spans="1:6" x14ac:dyDescent="0.3">
      <c r="A30" s="10">
        <v>0.158</v>
      </c>
      <c r="B30" s="10">
        <v>1</v>
      </c>
      <c r="D30" s="3">
        <v>1</v>
      </c>
      <c r="E30">
        <f>GETPIVOTDATA("Outcome",$B$2,"DiabetesPedigreeFunction",0.078)*GETPIVOTDATA("Outcome",$B$2,"Outcome",0)/GETPIVOTDATA("Outcome",$B$2)</f>
        <v>0.65104166666666663</v>
      </c>
      <c r="F30">
        <f t="shared" si="1030"/>
        <v>0.18704166666666672</v>
      </c>
    </row>
    <row r="31" spans="1:6" x14ac:dyDescent="0.3">
      <c r="A31" s="10">
        <v>0.23200000000000001</v>
      </c>
      <c r="B31" s="10">
        <v>1</v>
      </c>
      <c r="D31" s="3">
        <v>1</v>
      </c>
      <c r="E31">
        <f>GETPIVOTDATA("Outcome",$B$2,"DiabetesPedigreeFunction",0.084)*GETPIVOTDATA("Outcome",$B$2,"Outcome",0)/GETPIVOTDATA("Outcome",$B$2)</f>
        <v>0.65104166666666663</v>
      </c>
      <c r="F31">
        <f t="shared" si="1030"/>
        <v>0.18704166666666672</v>
      </c>
    </row>
    <row r="32" spans="1:6" x14ac:dyDescent="0.3">
      <c r="A32" s="10">
        <v>0.191</v>
      </c>
      <c r="B32" s="10">
        <v>0</v>
      </c>
      <c r="D32" s="3">
        <v>1</v>
      </c>
      <c r="E32">
        <f>GETPIVOTDATA("Outcome",$B$2,"DiabetesPedigreeFunction",0.078)*GETPIVOTDATA("Outcome",$B$2,"Outcome",0)/GETPIVOTDATA("Outcome",$B$2)</f>
        <v>0.65104166666666663</v>
      </c>
      <c r="F32">
        <f t="shared" si="1030"/>
        <v>0.18704166666666672</v>
      </c>
    </row>
    <row r="33" spans="1:6" x14ac:dyDescent="0.3">
      <c r="A33" s="10">
        <v>0.53700000000000003</v>
      </c>
      <c r="B33" s="10">
        <v>1</v>
      </c>
      <c r="D33" s="3">
        <v>1</v>
      </c>
      <c r="E33">
        <f>GETPIVOTDATA("Outcome",$B$2,"DiabetesPedigreeFunction",0.084)*GETPIVOTDATA("Outcome",$B$2,"Outcome",0)/GETPIVOTDATA("Outcome",$B$2)</f>
        <v>0.65104166666666663</v>
      </c>
      <c r="F33">
        <f t="shared" si="1030"/>
        <v>0.18704166666666672</v>
      </c>
    </row>
    <row r="34" spans="1:6" x14ac:dyDescent="0.3">
      <c r="A34" s="10">
        <v>1.4410000000000001</v>
      </c>
      <c r="B34" s="10">
        <v>0</v>
      </c>
      <c r="D34" s="3">
        <v>1</v>
      </c>
      <c r="E34">
        <f>GETPIVOTDATA("Outcome",$B$2,"DiabetesPedigreeFunction",0.078)*GETPIVOTDATA("Outcome",$B$2,"Outcome",0)/GETPIVOTDATA("Outcome",$B$2)</f>
        <v>0.65104166666666663</v>
      </c>
      <c r="F34">
        <f t="shared" si="1030"/>
        <v>0.18704166666666672</v>
      </c>
    </row>
    <row r="35" spans="1:6" x14ac:dyDescent="0.3">
      <c r="A35" s="10">
        <v>0.39800000000000002</v>
      </c>
      <c r="B35" s="10">
        <v>1</v>
      </c>
      <c r="D35" s="3">
        <v>1</v>
      </c>
      <c r="E35">
        <f>GETPIVOTDATA("Outcome",$B$2,"DiabetesPedigreeFunction",0.084)*GETPIVOTDATA("Outcome",$B$2,"Outcome",0)/GETPIVOTDATA("Outcome",$B$2)</f>
        <v>0.65104166666666663</v>
      </c>
      <c r="F35">
        <f t="shared" si="1030"/>
        <v>0.18704166666666672</v>
      </c>
    </row>
    <row r="36" spans="1:6" x14ac:dyDescent="0.3">
      <c r="A36" s="10">
        <v>0.58699999999999997</v>
      </c>
      <c r="B36" s="10">
        <v>1</v>
      </c>
      <c r="D36" s="3">
        <v>1</v>
      </c>
      <c r="E36">
        <f>GETPIVOTDATA("Outcome",$B$2,"DiabetesPedigreeFunction",0.078)*GETPIVOTDATA("Outcome",$B$2,"Outcome",0)/GETPIVOTDATA("Outcome",$B$2)</f>
        <v>0.65104166666666663</v>
      </c>
      <c r="F36">
        <f t="shared" si="1030"/>
        <v>0.18704166666666672</v>
      </c>
    </row>
    <row r="37" spans="1:6" x14ac:dyDescent="0.3">
      <c r="A37" s="10">
        <v>0.48399999999999999</v>
      </c>
      <c r="B37" s="10">
        <v>1</v>
      </c>
      <c r="D37" s="3">
        <v>1</v>
      </c>
      <c r="E37">
        <f>GETPIVOTDATA("Outcome",$B$2,"DiabetesPedigreeFunction",0.084)*GETPIVOTDATA("Outcome",$B$2,"Outcome",0)/GETPIVOTDATA("Outcome",$B$2)</f>
        <v>0.65104166666666663</v>
      </c>
      <c r="F37">
        <f t="shared" si="1030"/>
        <v>0.18704166666666672</v>
      </c>
    </row>
    <row r="38" spans="1:6" x14ac:dyDescent="0.3">
      <c r="A38" s="10">
        <v>0.55100000000000005</v>
      </c>
      <c r="B38" s="10">
        <v>1</v>
      </c>
      <c r="D38" s="3">
        <v>1</v>
      </c>
      <c r="E38">
        <f>GETPIVOTDATA("Outcome",$B$2,"DiabetesPedigreeFunction",0.078)*GETPIVOTDATA("Outcome",$B$2,"Outcome",0)/GETPIVOTDATA("Outcome",$B$2)</f>
        <v>0.65104166666666663</v>
      </c>
      <c r="F38">
        <f t="shared" si="1030"/>
        <v>0.18704166666666672</v>
      </c>
    </row>
    <row r="39" spans="1:6" x14ac:dyDescent="0.3">
      <c r="A39" s="10">
        <v>0.254</v>
      </c>
      <c r="B39" s="10">
        <v>1</v>
      </c>
      <c r="D39" s="3">
        <v>2</v>
      </c>
      <c r="E39">
        <f>GETPIVOTDATA("Outcome",$B$2,"DiabetesPedigreeFunction",0.084)*GETPIVOTDATA("Outcome",$B$2,"Outcome",0)/GETPIVOTDATA("Outcome",$B$2)</f>
        <v>0.65104166666666663</v>
      </c>
      <c r="F39">
        <f t="shared" si="1030"/>
        <v>2.7950416666666675</v>
      </c>
    </row>
    <row r="40" spans="1:6" x14ac:dyDescent="0.3">
      <c r="A40" s="10">
        <v>0.183</v>
      </c>
      <c r="B40" s="10">
        <v>0</v>
      </c>
      <c r="D40" s="3"/>
      <c r="E40">
        <f>GETPIVOTDATA("Outcome",$B$2,"DiabetesPedigreeFunction",0.078)*GETPIVOTDATA("Outcome",$B$2,"Outcome",0)/GETPIVOTDATA("Outcome",$B$2)</f>
        <v>0.65104166666666663</v>
      </c>
      <c r="F40">
        <f t="shared" si="1030"/>
        <v>0.65104166666666663</v>
      </c>
    </row>
    <row r="41" spans="1:6" x14ac:dyDescent="0.3">
      <c r="A41" s="10">
        <v>0.52900000000000003</v>
      </c>
      <c r="B41" s="10">
        <v>1</v>
      </c>
      <c r="D41" s="3">
        <v>1</v>
      </c>
      <c r="E41">
        <f>GETPIVOTDATA("Outcome",$B$2,"DiabetesPedigreeFunction",0.084)*GETPIVOTDATA("Outcome",$B$2,"Outcome",0)/GETPIVOTDATA("Outcome",$B$2)</f>
        <v>0.65104166666666663</v>
      </c>
      <c r="F41">
        <f t="shared" si="1030"/>
        <v>0.18704166666666672</v>
      </c>
    </row>
    <row r="42" spans="1:6" x14ac:dyDescent="0.3">
      <c r="A42" s="10">
        <v>0.70399999999999996</v>
      </c>
      <c r="B42" s="10">
        <v>0</v>
      </c>
      <c r="D42" s="3"/>
      <c r="E42">
        <f>GETPIVOTDATA("Outcome",$B$2,"DiabetesPedigreeFunction",0.078)*GETPIVOTDATA("Outcome",$B$2,"Outcome",0)/GETPIVOTDATA("Outcome",$B$2)</f>
        <v>0.65104166666666663</v>
      </c>
      <c r="F42">
        <f t="shared" si="1030"/>
        <v>0.65104166666666663</v>
      </c>
    </row>
    <row r="43" spans="1:6" x14ac:dyDescent="0.3">
      <c r="A43" s="10">
        <v>0.38800000000000001</v>
      </c>
      <c r="B43" s="10">
        <v>0</v>
      </c>
      <c r="D43" s="3">
        <v>1</v>
      </c>
      <c r="E43">
        <f>GETPIVOTDATA("Outcome",$B$2,"DiabetesPedigreeFunction",0.084)*GETPIVOTDATA("Outcome",$B$2,"Outcome",0)/GETPIVOTDATA("Outcome",$B$2)</f>
        <v>0.65104166666666663</v>
      </c>
      <c r="F43">
        <f t="shared" si="1030"/>
        <v>0.18704166666666672</v>
      </c>
    </row>
    <row r="44" spans="1:6" x14ac:dyDescent="0.3">
      <c r="A44" s="10">
        <v>0.45100000000000001</v>
      </c>
      <c r="B44" s="10">
        <v>1</v>
      </c>
      <c r="D44" s="3">
        <v>1</v>
      </c>
      <c r="E44">
        <f>GETPIVOTDATA("Outcome",$B$2,"DiabetesPedigreeFunction",0.078)*GETPIVOTDATA("Outcome",$B$2,"Outcome",0)/GETPIVOTDATA("Outcome",$B$2)</f>
        <v>0.65104166666666663</v>
      </c>
      <c r="F44">
        <f t="shared" si="1030"/>
        <v>0.18704166666666672</v>
      </c>
    </row>
    <row r="45" spans="1:6" x14ac:dyDescent="0.3">
      <c r="A45" s="10">
        <v>0.26300000000000001</v>
      </c>
      <c r="B45" s="10">
        <v>1</v>
      </c>
      <c r="D45" s="3">
        <v>2</v>
      </c>
      <c r="E45">
        <f>GETPIVOTDATA("Outcome",$B$2,"DiabetesPedigreeFunction",0.084)*GETPIVOTDATA("Outcome",$B$2,"Outcome",0)/GETPIVOTDATA("Outcome",$B$2)</f>
        <v>0.65104166666666663</v>
      </c>
      <c r="F45">
        <f t="shared" si="1030"/>
        <v>2.7950416666666675</v>
      </c>
    </row>
    <row r="46" spans="1:6" x14ac:dyDescent="0.3">
      <c r="A46" s="10">
        <v>0.254</v>
      </c>
      <c r="B46" s="10">
        <v>1</v>
      </c>
      <c r="D46" s="3"/>
      <c r="E46">
        <f>GETPIVOTDATA("Outcome",$B$2,"DiabetesPedigreeFunction",0.078)*GETPIVOTDATA("Outcome",$B$2,"Outcome",0)/GETPIVOTDATA("Outcome",$B$2)</f>
        <v>0.65104166666666663</v>
      </c>
      <c r="F46">
        <f t="shared" si="1030"/>
        <v>0.65104166666666663</v>
      </c>
    </row>
    <row r="47" spans="1:6" x14ac:dyDescent="0.3">
      <c r="A47" s="10">
        <v>0.20499999999999999</v>
      </c>
      <c r="B47" s="10">
        <v>1</v>
      </c>
      <c r="D47" s="3">
        <v>1</v>
      </c>
      <c r="E47">
        <f>GETPIVOTDATA("Outcome",$B$2,"DiabetesPedigreeFunction",0.084)*GETPIVOTDATA("Outcome",$B$2,"Outcome",0)/GETPIVOTDATA("Outcome",$B$2)</f>
        <v>0.65104166666666663</v>
      </c>
      <c r="F47">
        <f t="shared" si="1030"/>
        <v>0.18704166666666672</v>
      </c>
    </row>
    <row r="48" spans="1:6" x14ac:dyDescent="0.3">
      <c r="A48" s="10">
        <v>0.25700000000000001</v>
      </c>
      <c r="B48" s="10">
        <v>1</v>
      </c>
      <c r="D48" s="3">
        <v>1</v>
      </c>
      <c r="E48">
        <f>GETPIVOTDATA("Outcome",$B$2,"DiabetesPedigreeFunction",0.078)*GETPIVOTDATA("Outcome",$B$2,"Outcome",0)/GETPIVOTDATA("Outcome",$B$2)</f>
        <v>0.65104166666666663</v>
      </c>
      <c r="F48">
        <f t="shared" si="1030"/>
        <v>0.18704166666666672</v>
      </c>
    </row>
    <row r="49" spans="1:6" x14ac:dyDescent="0.3">
      <c r="A49" s="10">
        <v>0.48699999999999999</v>
      </c>
      <c r="B49" s="10">
        <v>0</v>
      </c>
      <c r="D49" s="3">
        <v>1</v>
      </c>
      <c r="E49">
        <f>GETPIVOTDATA("Outcome",$B$2,"DiabetesPedigreeFunction",0.084)*GETPIVOTDATA("Outcome",$B$2,"Outcome",0)/GETPIVOTDATA("Outcome",$B$2)</f>
        <v>0.65104166666666663</v>
      </c>
      <c r="F49">
        <f t="shared" si="1030"/>
        <v>0.18704166666666672</v>
      </c>
    </row>
    <row r="50" spans="1:6" x14ac:dyDescent="0.3">
      <c r="A50" s="10">
        <v>0.245</v>
      </c>
      <c r="B50" s="10">
        <v>0</v>
      </c>
      <c r="D50" s="3">
        <v>2</v>
      </c>
      <c r="E50">
        <f>GETPIVOTDATA("Outcome",$B$2,"DiabetesPedigreeFunction",0.078)*GETPIVOTDATA("Outcome",$B$2,"Outcome",0)/GETPIVOTDATA("Outcome",$B$2)</f>
        <v>0.65104166666666663</v>
      </c>
      <c r="F50">
        <f t="shared" si="1030"/>
        <v>2.7950416666666675</v>
      </c>
    </row>
    <row r="51" spans="1:6" x14ac:dyDescent="0.3">
      <c r="A51" s="10">
        <v>0.33700000000000002</v>
      </c>
      <c r="B51" s="10">
        <v>0</v>
      </c>
      <c r="D51" s="3">
        <v>1</v>
      </c>
      <c r="E51">
        <f>GETPIVOTDATA("Outcome",$B$2,"DiabetesPedigreeFunction",0.084)*GETPIVOTDATA("Outcome",$B$2,"Outcome",0)/GETPIVOTDATA("Outcome",$B$2)</f>
        <v>0.65104166666666663</v>
      </c>
      <c r="F51">
        <f t="shared" si="1030"/>
        <v>0.18704166666666672</v>
      </c>
    </row>
    <row r="52" spans="1:6" x14ac:dyDescent="0.3">
      <c r="A52" s="10">
        <v>0.54600000000000004</v>
      </c>
      <c r="B52" s="10">
        <v>0</v>
      </c>
      <c r="D52" s="3">
        <v>3</v>
      </c>
      <c r="E52">
        <f>GETPIVOTDATA("Outcome",$B$2,"DiabetesPedigreeFunction",0.078)*GETPIVOTDATA("Outcome",$B$2,"Outcome",0)/GETPIVOTDATA("Outcome",$B$2)</f>
        <v>0.65104166666666663</v>
      </c>
      <c r="F52">
        <f t="shared" si="1030"/>
        <v>8.4750416666666677</v>
      </c>
    </row>
    <row r="53" spans="1:6" x14ac:dyDescent="0.3">
      <c r="A53" s="10">
        <v>0.85099999999999998</v>
      </c>
      <c r="B53" s="10">
        <v>1</v>
      </c>
      <c r="D53" s="3">
        <v>2</v>
      </c>
      <c r="E53">
        <f>GETPIVOTDATA("Outcome",$B$2,"DiabetesPedigreeFunction",0.084)*GETPIVOTDATA("Outcome",$B$2,"Outcome",0)/GETPIVOTDATA("Outcome",$B$2)</f>
        <v>0.65104166666666663</v>
      </c>
      <c r="F53">
        <f t="shared" si="1030"/>
        <v>2.7950416666666675</v>
      </c>
    </row>
    <row r="54" spans="1:6" x14ac:dyDescent="0.3">
      <c r="A54" s="10">
        <v>0.26700000000000002</v>
      </c>
      <c r="B54" s="10">
        <v>0</v>
      </c>
      <c r="D54" s="3">
        <v>1</v>
      </c>
      <c r="E54">
        <f>GETPIVOTDATA("Outcome",$B$2,"DiabetesPedigreeFunction",0.078)*GETPIVOTDATA("Outcome",$B$2,"Outcome",0)/GETPIVOTDATA("Outcome",$B$2)</f>
        <v>0.65104166666666663</v>
      </c>
      <c r="F54">
        <f t="shared" si="1030"/>
        <v>0.18704166666666672</v>
      </c>
    </row>
    <row r="55" spans="1:6" x14ac:dyDescent="0.3">
      <c r="A55" s="10">
        <v>0.188</v>
      </c>
      <c r="B55" s="10">
        <v>0</v>
      </c>
      <c r="D55" s="3">
        <v>1</v>
      </c>
      <c r="E55">
        <f>GETPIVOTDATA("Outcome",$B$2,"DiabetesPedigreeFunction",0.084)*GETPIVOTDATA("Outcome",$B$2,"Outcome",0)/GETPIVOTDATA("Outcome",$B$2)</f>
        <v>0.65104166666666663</v>
      </c>
      <c r="F55">
        <f t="shared" si="1030"/>
        <v>0.18704166666666672</v>
      </c>
    </row>
    <row r="56" spans="1:6" x14ac:dyDescent="0.3">
      <c r="A56" s="10">
        <v>0.51200000000000001</v>
      </c>
      <c r="B56" s="10">
        <v>0</v>
      </c>
      <c r="D56" s="3">
        <v>1</v>
      </c>
      <c r="E56">
        <f>GETPIVOTDATA("Outcome",$B$2,"DiabetesPedigreeFunction",0.078)*GETPIVOTDATA("Outcome",$B$2,"Outcome",0)/GETPIVOTDATA("Outcome",$B$2)</f>
        <v>0.65104166666666663</v>
      </c>
      <c r="F56">
        <f t="shared" si="1030"/>
        <v>0.18704166666666672</v>
      </c>
    </row>
    <row r="57" spans="1:6" x14ac:dyDescent="0.3">
      <c r="A57" s="10">
        <v>0.96599999999999997</v>
      </c>
      <c r="B57" s="10">
        <v>0</v>
      </c>
      <c r="D57" s="3">
        <v>2</v>
      </c>
      <c r="E57">
        <f>GETPIVOTDATA("Outcome",$B$2,"DiabetesPedigreeFunction",0.084)*GETPIVOTDATA("Outcome",$B$2,"Outcome",0)/GETPIVOTDATA("Outcome",$B$2)</f>
        <v>0.65104166666666663</v>
      </c>
      <c r="F57">
        <f t="shared" si="1030"/>
        <v>2.7950416666666675</v>
      </c>
    </row>
    <row r="58" spans="1:6" x14ac:dyDescent="0.3">
      <c r="A58" s="10">
        <v>0.42</v>
      </c>
      <c r="B58" s="10">
        <v>0</v>
      </c>
      <c r="D58" s="3">
        <v>1</v>
      </c>
      <c r="E58">
        <f>GETPIVOTDATA("Outcome",$B$2,"DiabetesPedigreeFunction",0.078)*GETPIVOTDATA("Outcome",$B$2,"Outcome",0)/GETPIVOTDATA("Outcome",$B$2)</f>
        <v>0.65104166666666663</v>
      </c>
      <c r="F58">
        <f t="shared" si="1030"/>
        <v>0.18704166666666672</v>
      </c>
    </row>
    <row r="59" spans="1:6" x14ac:dyDescent="0.3">
      <c r="A59" s="10">
        <v>0.66500000000000004</v>
      </c>
      <c r="B59" s="10">
        <v>1</v>
      </c>
      <c r="D59" s="3">
        <v>1</v>
      </c>
      <c r="E59">
        <f>GETPIVOTDATA("Outcome",$B$2,"DiabetesPedigreeFunction",0.084)*GETPIVOTDATA("Outcome",$B$2,"Outcome",0)/GETPIVOTDATA("Outcome",$B$2)</f>
        <v>0.65104166666666663</v>
      </c>
      <c r="F59">
        <f t="shared" si="1030"/>
        <v>0.18704166666666672</v>
      </c>
    </row>
    <row r="60" spans="1:6" x14ac:dyDescent="0.3">
      <c r="A60" s="10">
        <v>0.503</v>
      </c>
      <c r="B60" s="10">
        <v>1</v>
      </c>
      <c r="D60" s="3">
        <v>2</v>
      </c>
      <c r="E60">
        <f>GETPIVOTDATA("Outcome",$B$2,"DiabetesPedigreeFunction",0.078)*GETPIVOTDATA("Outcome",$B$2,"Outcome",0)/GETPIVOTDATA("Outcome",$B$2)</f>
        <v>0.65104166666666663</v>
      </c>
      <c r="F60">
        <f t="shared" si="1030"/>
        <v>2.7950416666666675</v>
      </c>
    </row>
    <row r="61" spans="1:6" x14ac:dyDescent="0.3">
      <c r="A61" s="10">
        <v>1.39</v>
      </c>
      <c r="B61" s="10">
        <v>1</v>
      </c>
      <c r="D61" s="3">
        <v>1</v>
      </c>
      <c r="E61">
        <f>GETPIVOTDATA("Outcome",$B$2,"DiabetesPedigreeFunction",0.084)*GETPIVOTDATA("Outcome",$B$2,"Outcome",0)/GETPIVOTDATA("Outcome",$B$2)</f>
        <v>0.65104166666666663</v>
      </c>
      <c r="F61">
        <f t="shared" si="1030"/>
        <v>0.18704166666666672</v>
      </c>
    </row>
    <row r="62" spans="1:6" x14ac:dyDescent="0.3">
      <c r="A62" s="10">
        <v>0.27100000000000002</v>
      </c>
      <c r="B62" s="10">
        <v>0</v>
      </c>
      <c r="D62" s="3">
        <v>1</v>
      </c>
      <c r="E62">
        <f>GETPIVOTDATA("Outcome",$B$2,"DiabetesPedigreeFunction",0.078)*GETPIVOTDATA("Outcome",$B$2,"Outcome",0)/GETPIVOTDATA("Outcome",$B$2)</f>
        <v>0.65104166666666663</v>
      </c>
      <c r="F62">
        <f t="shared" si="1030"/>
        <v>0.18704166666666672</v>
      </c>
    </row>
    <row r="63" spans="1:6" x14ac:dyDescent="0.3">
      <c r="A63" s="10">
        <v>0.69599999999999995</v>
      </c>
      <c r="B63" s="10">
        <v>0</v>
      </c>
      <c r="D63" s="3">
        <v>1</v>
      </c>
      <c r="E63">
        <f>GETPIVOTDATA("Outcome",$B$2,"DiabetesPedigreeFunction",0.084)*GETPIVOTDATA("Outcome",$B$2,"Outcome",0)/GETPIVOTDATA("Outcome",$B$2)</f>
        <v>0.65104166666666663</v>
      </c>
      <c r="F63">
        <f t="shared" si="1030"/>
        <v>0.18704166666666672</v>
      </c>
    </row>
    <row r="64" spans="1:6" x14ac:dyDescent="0.3">
      <c r="A64" s="10">
        <v>0.23499999999999999</v>
      </c>
      <c r="B64" s="10">
        <v>0</v>
      </c>
      <c r="D64" s="3">
        <v>1</v>
      </c>
      <c r="E64">
        <f>GETPIVOTDATA("Outcome",$B$2,"DiabetesPedigreeFunction",0.078)*GETPIVOTDATA("Outcome",$B$2,"Outcome",0)/GETPIVOTDATA("Outcome",$B$2)</f>
        <v>0.65104166666666663</v>
      </c>
      <c r="F64">
        <f t="shared" si="1030"/>
        <v>0.18704166666666672</v>
      </c>
    </row>
    <row r="65" spans="1:6" x14ac:dyDescent="0.3">
      <c r="A65" s="10">
        <v>0.72099999999999997</v>
      </c>
      <c r="B65" s="10">
        <v>1</v>
      </c>
      <c r="D65" s="3">
        <v>1</v>
      </c>
      <c r="E65">
        <f>GETPIVOTDATA("Outcome",$B$2,"DiabetesPedigreeFunction",0.084)*GETPIVOTDATA("Outcome",$B$2,"Outcome",0)/GETPIVOTDATA("Outcome",$B$2)</f>
        <v>0.65104166666666663</v>
      </c>
      <c r="F65">
        <f t="shared" si="1030"/>
        <v>0.18704166666666672</v>
      </c>
    </row>
    <row r="66" spans="1:6" x14ac:dyDescent="0.3">
      <c r="A66" s="10">
        <v>0.29399999999999998</v>
      </c>
      <c r="B66" s="10">
        <v>0</v>
      </c>
      <c r="D66" s="3">
        <v>1</v>
      </c>
      <c r="E66">
        <f>GETPIVOTDATA("Outcome",$B$2,"DiabetesPedigreeFunction",0.078)*GETPIVOTDATA("Outcome",$B$2,"Outcome",0)/GETPIVOTDATA("Outcome",$B$2)</f>
        <v>0.65104166666666663</v>
      </c>
      <c r="F66">
        <f t="shared" si="1030"/>
        <v>0.18704166666666672</v>
      </c>
    </row>
    <row r="67" spans="1:6" x14ac:dyDescent="0.3">
      <c r="A67" s="10">
        <v>1.893</v>
      </c>
      <c r="B67" s="10">
        <v>1</v>
      </c>
      <c r="D67" s="3">
        <v>2</v>
      </c>
      <c r="E67">
        <f>GETPIVOTDATA("Outcome",$B$2,"DiabetesPedigreeFunction",0.084)*GETPIVOTDATA("Outcome",$B$2,"Outcome",0)/GETPIVOTDATA("Outcome",$B$2)</f>
        <v>0.65104166666666663</v>
      </c>
      <c r="F67">
        <f t="shared" si="1030"/>
        <v>2.7950416666666675</v>
      </c>
    </row>
    <row r="68" spans="1:6" x14ac:dyDescent="0.3">
      <c r="A68" s="10">
        <v>0.56399999999999995</v>
      </c>
      <c r="B68" s="10">
        <v>0</v>
      </c>
      <c r="D68" s="3">
        <v>1</v>
      </c>
      <c r="E68">
        <f>GETPIVOTDATA("Outcome",$B$2,"DiabetesPedigreeFunction",0.078)*GETPIVOTDATA("Outcome",$B$2,"Outcome",0)/GETPIVOTDATA("Outcome",$B$2)</f>
        <v>0.65104166666666663</v>
      </c>
      <c r="F68">
        <f t="shared" si="1030"/>
        <v>0.18704166666666672</v>
      </c>
    </row>
    <row r="69" spans="1:6" x14ac:dyDescent="0.3">
      <c r="A69" s="10">
        <v>0.58599999999999997</v>
      </c>
      <c r="B69" s="10">
        <v>0</v>
      </c>
      <c r="D69" s="3">
        <v>1</v>
      </c>
      <c r="E69">
        <f>GETPIVOTDATA("Outcome",$B$2,"DiabetesPedigreeFunction",0.084)*GETPIVOTDATA("Outcome",$B$2,"Outcome",0)/GETPIVOTDATA("Outcome",$B$2)</f>
        <v>0.65104166666666663</v>
      </c>
      <c r="F69">
        <f t="shared" si="1030"/>
        <v>0.18704166666666672</v>
      </c>
    </row>
    <row r="70" spans="1:6" x14ac:dyDescent="0.3">
      <c r="A70" s="10">
        <v>0.34399999999999997</v>
      </c>
      <c r="B70" s="10">
        <v>1</v>
      </c>
      <c r="D70" s="3">
        <v>1</v>
      </c>
      <c r="E70">
        <f>GETPIVOTDATA("Outcome",$B$2,"DiabetesPedigreeFunction",0.078)*GETPIVOTDATA("Outcome",$B$2,"Outcome",0)/GETPIVOTDATA("Outcome",$B$2)</f>
        <v>0.65104166666666663</v>
      </c>
      <c r="F70">
        <f t="shared" si="1030"/>
        <v>0.18704166666666672</v>
      </c>
    </row>
    <row r="71" spans="1:6" x14ac:dyDescent="0.3">
      <c r="A71" s="10">
        <v>0.30499999999999999</v>
      </c>
      <c r="B71" s="10">
        <v>0</v>
      </c>
      <c r="D71" s="3"/>
      <c r="E71">
        <f>GETPIVOTDATA("Outcome",$B$2,"DiabetesPedigreeFunction",0.084)*GETPIVOTDATA("Outcome",$B$2,"Outcome",0)/GETPIVOTDATA("Outcome",$B$2)</f>
        <v>0.65104166666666663</v>
      </c>
      <c r="F71">
        <f t="shared" si="1030"/>
        <v>0.65104166666666663</v>
      </c>
    </row>
    <row r="72" spans="1:6" x14ac:dyDescent="0.3">
      <c r="A72" s="10">
        <v>0.49099999999999999</v>
      </c>
      <c r="B72" s="10">
        <v>0</v>
      </c>
      <c r="D72" s="3">
        <v>2</v>
      </c>
      <c r="E72">
        <f>GETPIVOTDATA("Outcome",$B$2,"DiabetesPedigreeFunction",0.078)*GETPIVOTDATA("Outcome",$B$2,"Outcome",0)/GETPIVOTDATA("Outcome",$B$2)</f>
        <v>0.65104166666666663</v>
      </c>
      <c r="F72">
        <f t="shared" si="1030"/>
        <v>2.7950416666666675</v>
      </c>
    </row>
    <row r="73" spans="1:6" x14ac:dyDescent="0.3">
      <c r="A73" s="10">
        <v>0.52600000000000002</v>
      </c>
      <c r="B73" s="10">
        <v>0</v>
      </c>
      <c r="D73" s="3">
        <v>1</v>
      </c>
      <c r="E73">
        <f>GETPIVOTDATA("Outcome",$B$2,"DiabetesPedigreeFunction",0.084)*GETPIVOTDATA("Outcome",$B$2,"Outcome",0)/GETPIVOTDATA("Outcome",$B$2)</f>
        <v>0.65104166666666663</v>
      </c>
      <c r="F73">
        <f t="shared" si="1030"/>
        <v>0.18704166666666672</v>
      </c>
    </row>
    <row r="74" spans="1:6" x14ac:dyDescent="0.3">
      <c r="A74" s="10">
        <v>0.34200000000000003</v>
      </c>
      <c r="B74" s="10">
        <v>0</v>
      </c>
      <c r="D74" s="3">
        <v>1</v>
      </c>
      <c r="E74">
        <f>GETPIVOTDATA("Outcome",$B$2,"DiabetesPedigreeFunction",0.078)*GETPIVOTDATA("Outcome",$B$2,"Outcome",0)/GETPIVOTDATA("Outcome",$B$2)</f>
        <v>0.65104166666666663</v>
      </c>
      <c r="F74">
        <f t="shared" si="1030"/>
        <v>0.18704166666666672</v>
      </c>
    </row>
    <row r="75" spans="1:6" x14ac:dyDescent="0.3">
      <c r="A75" s="10">
        <v>0.46700000000000003</v>
      </c>
      <c r="B75" s="10">
        <v>1</v>
      </c>
      <c r="D75" s="3">
        <v>4</v>
      </c>
      <c r="E75">
        <f>GETPIVOTDATA("Outcome",$B$2,"DiabetesPedigreeFunction",0.084)*GETPIVOTDATA("Outcome",$B$2,"Outcome",0)/GETPIVOTDATA("Outcome",$B$2)</f>
        <v>0.65104166666666663</v>
      </c>
      <c r="F75">
        <f t="shared" si="1030"/>
        <v>17.227041666666668</v>
      </c>
    </row>
    <row r="76" spans="1:6" x14ac:dyDescent="0.3">
      <c r="A76" s="10">
        <v>0.71799999999999997</v>
      </c>
      <c r="B76" s="10">
        <v>0</v>
      </c>
      <c r="D76" s="3">
        <v>1</v>
      </c>
      <c r="E76">
        <f>GETPIVOTDATA("Outcome",$B$2,"DiabetesPedigreeFunction",0.078)*GETPIVOTDATA("Outcome",$B$2,"Outcome",0)/GETPIVOTDATA("Outcome",$B$2)</f>
        <v>0.65104166666666663</v>
      </c>
      <c r="F76">
        <f t="shared" si="1030"/>
        <v>0.18704166666666672</v>
      </c>
    </row>
    <row r="77" spans="1:6" x14ac:dyDescent="0.3">
      <c r="A77" s="10">
        <v>0.248</v>
      </c>
      <c r="B77" s="10">
        <v>0</v>
      </c>
      <c r="D77" s="3">
        <v>1</v>
      </c>
      <c r="E77">
        <f>GETPIVOTDATA("Outcome",$B$2,"DiabetesPedigreeFunction",0.084)*GETPIVOTDATA("Outcome",$B$2,"Outcome",0)/GETPIVOTDATA("Outcome",$B$2)</f>
        <v>0.65104166666666663</v>
      </c>
      <c r="F77">
        <f t="shared" si="1030"/>
        <v>0.18704166666666672</v>
      </c>
    </row>
    <row r="78" spans="1:6" x14ac:dyDescent="0.3">
      <c r="A78" s="10">
        <v>0.254</v>
      </c>
      <c r="B78" s="10">
        <v>1</v>
      </c>
      <c r="D78" s="3">
        <v>1</v>
      </c>
      <c r="E78">
        <f>GETPIVOTDATA("Outcome",$B$2,"DiabetesPedigreeFunction",0.078)*GETPIVOTDATA("Outcome",$B$2,"Outcome",0)/GETPIVOTDATA("Outcome",$B$2)</f>
        <v>0.65104166666666663</v>
      </c>
      <c r="F78">
        <f t="shared" si="1030"/>
        <v>0.18704166666666672</v>
      </c>
    </row>
    <row r="79" spans="1:6" x14ac:dyDescent="0.3">
      <c r="A79" s="10">
        <v>0.96199999999999997</v>
      </c>
      <c r="B79" s="10">
        <v>0</v>
      </c>
      <c r="D79" s="3">
        <v>1</v>
      </c>
      <c r="E79">
        <f>GETPIVOTDATA("Outcome",$B$2,"DiabetesPedigreeFunction",0.084)*GETPIVOTDATA("Outcome",$B$2,"Outcome",0)/GETPIVOTDATA("Outcome",$B$2)</f>
        <v>0.65104166666666663</v>
      </c>
      <c r="F79">
        <f t="shared" si="1030"/>
        <v>0.18704166666666672</v>
      </c>
    </row>
    <row r="80" spans="1:6" x14ac:dyDescent="0.3">
      <c r="A80" s="10">
        <v>1.7809999999999999</v>
      </c>
      <c r="B80" s="10">
        <v>0</v>
      </c>
      <c r="D80" s="3">
        <v>1</v>
      </c>
      <c r="E80">
        <f>GETPIVOTDATA("Outcome",$B$2,"DiabetesPedigreeFunction",0.078)*GETPIVOTDATA("Outcome",$B$2,"Outcome",0)/GETPIVOTDATA("Outcome",$B$2)</f>
        <v>0.65104166666666663</v>
      </c>
      <c r="F80">
        <f t="shared" si="1030"/>
        <v>0.18704166666666672</v>
      </c>
    </row>
    <row r="81" spans="1:6" x14ac:dyDescent="0.3">
      <c r="A81" s="10">
        <v>0.17299999999999999</v>
      </c>
      <c r="B81" s="10">
        <v>0</v>
      </c>
      <c r="D81" s="3">
        <v>1</v>
      </c>
      <c r="E81">
        <f>GETPIVOTDATA("Outcome",$B$2,"DiabetesPedigreeFunction",0.084)*GETPIVOTDATA("Outcome",$B$2,"Outcome",0)/GETPIVOTDATA("Outcome",$B$2)</f>
        <v>0.65104166666666663</v>
      </c>
      <c r="F81">
        <f t="shared" si="1030"/>
        <v>0.18704166666666672</v>
      </c>
    </row>
    <row r="82" spans="1:6" x14ac:dyDescent="0.3">
      <c r="A82" s="10">
        <v>0.30399999999999999</v>
      </c>
      <c r="B82" s="10">
        <v>0</v>
      </c>
      <c r="D82" s="3">
        <v>1</v>
      </c>
      <c r="E82">
        <f>GETPIVOTDATA("Outcome",$B$2,"DiabetesPedigreeFunction",0.078)*GETPIVOTDATA("Outcome",$B$2,"Outcome",0)/GETPIVOTDATA("Outcome",$B$2)</f>
        <v>0.65104166666666663</v>
      </c>
      <c r="F82">
        <f t="shared" si="1030"/>
        <v>0.18704166666666672</v>
      </c>
    </row>
    <row r="83" spans="1:6" x14ac:dyDescent="0.3">
      <c r="A83" s="10">
        <v>0.27</v>
      </c>
      <c r="B83" s="10">
        <v>1</v>
      </c>
      <c r="D83" s="3">
        <v>1</v>
      </c>
      <c r="E83">
        <f>GETPIVOTDATA("Outcome",$B$2,"DiabetesPedigreeFunction",0.084)*GETPIVOTDATA("Outcome",$B$2,"Outcome",0)/GETPIVOTDATA("Outcome",$B$2)</f>
        <v>0.65104166666666663</v>
      </c>
      <c r="F83">
        <f t="shared" si="1030"/>
        <v>0.18704166666666672</v>
      </c>
    </row>
    <row r="84" spans="1:6" x14ac:dyDescent="0.3">
      <c r="A84" s="10">
        <v>0.58699999999999997</v>
      </c>
      <c r="B84" s="10">
        <v>0</v>
      </c>
      <c r="D84" s="3">
        <v>1</v>
      </c>
      <c r="E84">
        <f>GETPIVOTDATA("Outcome",$B$2,"DiabetesPedigreeFunction",0.078)*GETPIVOTDATA("Outcome",$B$2,"Outcome",0)/GETPIVOTDATA("Outcome",$B$2)</f>
        <v>0.65104166666666663</v>
      </c>
      <c r="F84">
        <f t="shared" si="1030"/>
        <v>0.18704166666666672</v>
      </c>
    </row>
    <row r="85" spans="1:6" x14ac:dyDescent="0.3">
      <c r="A85" s="10">
        <v>0.69899999999999995</v>
      </c>
      <c r="B85" s="10">
        <v>0</v>
      </c>
      <c r="D85" s="3">
        <v>1</v>
      </c>
      <c r="E85">
        <f>GETPIVOTDATA("Outcome",$B$2,"DiabetesPedigreeFunction",0.084)*GETPIVOTDATA("Outcome",$B$2,"Outcome",0)/GETPIVOTDATA("Outcome",$B$2)</f>
        <v>0.65104166666666663</v>
      </c>
      <c r="F85">
        <f t="shared" si="1030"/>
        <v>0.18704166666666672</v>
      </c>
    </row>
    <row r="86" spans="1:6" x14ac:dyDescent="0.3">
      <c r="A86" s="10">
        <v>0.25800000000000001</v>
      </c>
      <c r="B86" s="10">
        <v>1</v>
      </c>
      <c r="D86" s="3">
        <v>1</v>
      </c>
      <c r="E86">
        <f>GETPIVOTDATA("Outcome",$B$2,"DiabetesPedigreeFunction",0.078)*GETPIVOTDATA("Outcome",$B$2,"Outcome",0)/GETPIVOTDATA("Outcome",$B$2)</f>
        <v>0.65104166666666663</v>
      </c>
      <c r="F86">
        <f t="shared" si="1030"/>
        <v>0.18704166666666672</v>
      </c>
    </row>
    <row r="87" spans="1:6" x14ac:dyDescent="0.3">
      <c r="A87" s="10">
        <v>0.20300000000000001</v>
      </c>
      <c r="B87" s="10">
        <v>0</v>
      </c>
      <c r="D87" s="3">
        <v>1</v>
      </c>
      <c r="E87">
        <f>GETPIVOTDATA("Outcome",$B$2,"DiabetesPedigreeFunction",0.084)*GETPIVOTDATA("Outcome",$B$2,"Outcome",0)/GETPIVOTDATA("Outcome",$B$2)</f>
        <v>0.65104166666666663</v>
      </c>
      <c r="F87">
        <f t="shared" si="1030"/>
        <v>0.18704166666666672</v>
      </c>
    </row>
    <row r="88" spans="1:6" x14ac:dyDescent="0.3">
      <c r="A88" s="10">
        <v>0.85499999999999998</v>
      </c>
      <c r="B88" s="10">
        <v>1</v>
      </c>
      <c r="D88" s="3">
        <v>1</v>
      </c>
      <c r="E88">
        <f>GETPIVOTDATA("Outcome",$B$2,"DiabetesPedigreeFunction",0.078)*GETPIVOTDATA("Outcome",$B$2,"Outcome",0)/GETPIVOTDATA("Outcome",$B$2)</f>
        <v>0.65104166666666663</v>
      </c>
      <c r="F88">
        <f t="shared" ref="F88:F151" si="1031">(D88-E88)^2/E88</f>
        <v>0.18704166666666672</v>
      </c>
    </row>
    <row r="89" spans="1:6" x14ac:dyDescent="0.3">
      <c r="A89" s="10">
        <v>0.84499999999999997</v>
      </c>
      <c r="B89" s="10">
        <v>0</v>
      </c>
      <c r="D89" s="3">
        <v>1</v>
      </c>
      <c r="E89">
        <f>GETPIVOTDATA("Outcome",$B$2,"DiabetesPedigreeFunction",0.084)*GETPIVOTDATA("Outcome",$B$2,"Outcome",0)/GETPIVOTDATA("Outcome",$B$2)</f>
        <v>0.65104166666666663</v>
      </c>
      <c r="F89">
        <f t="shared" si="1031"/>
        <v>0.18704166666666672</v>
      </c>
    </row>
    <row r="90" spans="1:6" x14ac:dyDescent="0.3">
      <c r="A90" s="10">
        <v>0.33400000000000002</v>
      </c>
      <c r="B90" s="10">
        <v>0</v>
      </c>
      <c r="D90" s="3">
        <v>3</v>
      </c>
      <c r="E90">
        <f>GETPIVOTDATA("Outcome",$B$2,"DiabetesPedigreeFunction",0.078)*GETPIVOTDATA("Outcome",$B$2,"Outcome",0)/GETPIVOTDATA("Outcome",$B$2)</f>
        <v>0.65104166666666663</v>
      </c>
      <c r="F90">
        <f t="shared" si="1031"/>
        <v>8.4750416666666677</v>
      </c>
    </row>
    <row r="91" spans="1:6" x14ac:dyDescent="0.3">
      <c r="A91" s="10">
        <v>0.189</v>
      </c>
      <c r="B91" s="10">
        <v>0</v>
      </c>
      <c r="D91" s="3">
        <v>1</v>
      </c>
      <c r="E91">
        <f>GETPIVOTDATA("Outcome",$B$2,"DiabetesPedigreeFunction",0.084)*GETPIVOTDATA("Outcome",$B$2,"Outcome",0)/GETPIVOTDATA("Outcome",$B$2)</f>
        <v>0.65104166666666663</v>
      </c>
      <c r="F91">
        <f t="shared" si="1031"/>
        <v>0.18704166666666672</v>
      </c>
    </row>
    <row r="92" spans="1:6" x14ac:dyDescent="0.3">
      <c r="A92" s="10">
        <v>0.86699999999999999</v>
      </c>
      <c r="B92" s="10">
        <v>1</v>
      </c>
      <c r="D92" s="3">
        <v>2</v>
      </c>
      <c r="E92">
        <f>GETPIVOTDATA("Outcome",$B$2,"DiabetesPedigreeFunction",0.078)*GETPIVOTDATA("Outcome",$B$2,"Outcome",0)/GETPIVOTDATA("Outcome",$B$2)</f>
        <v>0.65104166666666663</v>
      </c>
      <c r="F92">
        <f t="shared" si="1031"/>
        <v>2.7950416666666675</v>
      </c>
    </row>
    <row r="93" spans="1:6" x14ac:dyDescent="0.3">
      <c r="A93" s="10">
        <v>0.41099999999999998</v>
      </c>
      <c r="B93" s="10">
        <v>0</v>
      </c>
      <c r="D93" s="3">
        <v>4</v>
      </c>
      <c r="E93">
        <f>GETPIVOTDATA("Outcome",$B$2,"DiabetesPedigreeFunction",0.084)*GETPIVOTDATA("Outcome",$B$2,"Outcome",0)/GETPIVOTDATA("Outcome",$B$2)</f>
        <v>0.65104166666666663</v>
      </c>
      <c r="F93">
        <f t="shared" si="1031"/>
        <v>17.227041666666668</v>
      </c>
    </row>
    <row r="94" spans="1:6" x14ac:dyDescent="0.3">
      <c r="A94" s="10">
        <v>0.58299999999999996</v>
      </c>
      <c r="B94" s="10">
        <v>1</v>
      </c>
      <c r="D94" s="3">
        <v>2</v>
      </c>
      <c r="E94">
        <f>GETPIVOTDATA("Outcome",$B$2,"DiabetesPedigreeFunction",0.078)*GETPIVOTDATA("Outcome",$B$2,"Outcome",0)/GETPIVOTDATA("Outcome",$B$2)</f>
        <v>0.65104166666666663</v>
      </c>
      <c r="F94">
        <f t="shared" si="1031"/>
        <v>2.7950416666666675</v>
      </c>
    </row>
    <row r="95" spans="1:6" x14ac:dyDescent="0.3">
      <c r="A95" s="10">
        <v>0.23100000000000001</v>
      </c>
      <c r="B95" s="10">
        <v>0</v>
      </c>
      <c r="D95" s="3">
        <v>2</v>
      </c>
      <c r="E95">
        <f>GETPIVOTDATA("Outcome",$B$2,"DiabetesPedigreeFunction",0.084)*GETPIVOTDATA("Outcome",$B$2,"Outcome",0)/GETPIVOTDATA("Outcome",$B$2)</f>
        <v>0.65104166666666663</v>
      </c>
      <c r="F95">
        <f t="shared" si="1031"/>
        <v>2.7950416666666675</v>
      </c>
    </row>
    <row r="96" spans="1:6" x14ac:dyDescent="0.3">
      <c r="A96" s="10">
        <v>0.39600000000000002</v>
      </c>
      <c r="B96" s="10">
        <v>0</v>
      </c>
      <c r="D96" s="3">
        <v>1</v>
      </c>
      <c r="E96">
        <f>GETPIVOTDATA("Outcome",$B$2,"DiabetesPedigreeFunction",0.078)*GETPIVOTDATA("Outcome",$B$2,"Outcome",0)/GETPIVOTDATA("Outcome",$B$2)</f>
        <v>0.65104166666666663</v>
      </c>
      <c r="F96">
        <f t="shared" si="1031"/>
        <v>0.18704166666666672</v>
      </c>
    </row>
    <row r="97" spans="1:6" x14ac:dyDescent="0.3">
      <c r="A97" s="10">
        <v>0.14000000000000001</v>
      </c>
      <c r="B97" s="10">
        <v>0</v>
      </c>
      <c r="D97" s="3"/>
      <c r="E97">
        <f>GETPIVOTDATA("Outcome",$B$2,"DiabetesPedigreeFunction",0.084)*GETPIVOTDATA("Outcome",$B$2,"Outcome",0)/GETPIVOTDATA("Outcome",$B$2)</f>
        <v>0.65104166666666663</v>
      </c>
      <c r="F97">
        <f t="shared" si="1031"/>
        <v>0.65104166666666663</v>
      </c>
    </row>
    <row r="98" spans="1:6" x14ac:dyDescent="0.3">
      <c r="A98" s="10">
        <v>0.39100000000000001</v>
      </c>
      <c r="B98" s="10">
        <v>0</v>
      </c>
      <c r="D98" s="3">
        <v>3</v>
      </c>
      <c r="E98">
        <f>GETPIVOTDATA("Outcome",$B$2,"DiabetesPedigreeFunction",0.078)*GETPIVOTDATA("Outcome",$B$2,"Outcome",0)/GETPIVOTDATA("Outcome",$B$2)</f>
        <v>0.65104166666666663</v>
      </c>
      <c r="F98">
        <f t="shared" si="1031"/>
        <v>8.4750416666666677</v>
      </c>
    </row>
    <row r="99" spans="1:6" x14ac:dyDescent="0.3">
      <c r="A99" s="10">
        <v>0.37</v>
      </c>
      <c r="B99" s="10">
        <v>0</v>
      </c>
      <c r="D99" s="3">
        <v>2</v>
      </c>
      <c r="E99">
        <f>GETPIVOTDATA("Outcome",$B$2,"DiabetesPedigreeFunction",0.084)*GETPIVOTDATA("Outcome",$B$2,"Outcome",0)/GETPIVOTDATA("Outcome",$B$2)</f>
        <v>0.65104166666666663</v>
      </c>
      <c r="F99">
        <f t="shared" si="1031"/>
        <v>2.7950416666666675</v>
      </c>
    </row>
    <row r="100" spans="1:6" x14ac:dyDescent="0.3">
      <c r="A100" s="10">
        <v>0.27</v>
      </c>
      <c r="B100" s="10">
        <v>1</v>
      </c>
      <c r="D100" s="3"/>
      <c r="E100">
        <f>GETPIVOTDATA("Outcome",$B$2,"DiabetesPedigreeFunction",0.078)*GETPIVOTDATA("Outcome",$B$2,"Outcome",0)/GETPIVOTDATA("Outcome",$B$2)</f>
        <v>0.65104166666666663</v>
      </c>
      <c r="F100">
        <f t="shared" si="1031"/>
        <v>0.65104166666666663</v>
      </c>
    </row>
    <row r="101" spans="1:6" x14ac:dyDescent="0.3">
      <c r="A101" s="10">
        <v>0.307</v>
      </c>
      <c r="B101" s="10">
        <v>0</v>
      </c>
      <c r="D101" s="3">
        <v>3</v>
      </c>
      <c r="E101">
        <f>GETPIVOTDATA("Outcome",$B$2,"DiabetesPedigreeFunction",0.084)*GETPIVOTDATA("Outcome",$B$2,"Outcome",0)/GETPIVOTDATA("Outcome",$B$2)</f>
        <v>0.65104166666666663</v>
      </c>
      <c r="F101">
        <f t="shared" si="1031"/>
        <v>8.4750416666666677</v>
      </c>
    </row>
    <row r="102" spans="1:6" x14ac:dyDescent="0.3">
      <c r="A102" s="10">
        <v>0.14000000000000001</v>
      </c>
      <c r="B102" s="10">
        <v>0</v>
      </c>
      <c r="D102" s="3">
        <v>1</v>
      </c>
      <c r="E102">
        <f>GETPIVOTDATA("Outcome",$B$2,"DiabetesPedigreeFunction",0.078)*GETPIVOTDATA("Outcome",$B$2,"Outcome",0)/GETPIVOTDATA("Outcome",$B$2)</f>
        <v>0.65104166666666663</v>
      </c>
      <c r="F102">
        <f t="shared" si="1031"/>
        <v>0.18704166666666672</v>
      </c>
    </row>
    <row r="103" spans="1:6" x14ac:dyDescent="0.3">
      <c r="A103" s="10">
        <v>0.10199999999999999</v>
      </c>
      <c r="B103" s="10">
        <v>0</v>
      </c>
      <c r="D103" s="3">
        <v>1</v>
      </c>
      <c r="E103">
        <f>GETPIVOTDATA("Outcome",$B$2,"DiabetesPedigreeFunction",0.084)*GETPIVOTDATA("Outcome",$B$2,"Outcome",0)/GETPIVOTDATA("Outcome",$B$2)</f>
        <v>0.65104166666666663</v>
      </c>
      <c r="F103">
        <f t="shared" si="1031"/>
        <v>0.18704166666666672</v>
      </c>
    </row>
    <row r="104" spans="1:6" x14ac:dyDescent="0.3">
      <c r="A104" s="10">
        <v>0.76700000000000002</v>
      </c>
      <c r="B104" s="10">
        <v>0</v>
      </c>
      <c r="D104" s="3">
        <v>2</v>
      </c>
      <c r="E104">
        <f>GETPIVOTDATA("Outcome",$B$2,"DiabetesPedigreeFunction",0.078)*GETPIVOTDATA("Outcome",$B$2,"Outcome",0)/GETPIVOTDATA("Outcome",$B$2)</f>
        <v>0.65104166666666663</v>
      </c>
      <c r="F104">
        <f t="shared" si="1031"/>
        <v>2.7950416666666675</v>
      </c>
    </row>
    <row r="105" spans="1:6" x14ac:dyDescent="0.3">
      <c r="A105" s="10">
        <v>0.23699999999999999</v>
      </c>
      <c r="B105" s="10">
        <v>0</v>
      </c>
      <c r="D105" s="3">
        <v>1</v>
      </c>
      <c r="E105">
        <f>GETPIVOTDATA("Outcome",$B$2,"DiabetesPedigreeFunction",0.084)*GETPIVOTDATA("Outcome",$B$2,"Outcome",0)/GETPIVOTDATA("Outcome",$B$2)</f>
        <v>0.65104166666666663</v>
      </c>
      <c r="F105">
        <f t="shared" si="1031"/>
        <v>0.18704166666666672</v>
      </c>
    </row>
    <row r="106" spans="1:6" x14ac:dyDescent="0.3">
      <c r="A106" s="10">
        <v>0.22700000000000001</v>
      </c>
      <c r="B106" s="10">
        <v>1</v>
      </c>
      <c r="D106" s="3">
        <v>2</v>
      </c>
      <c r="E106">
        <f>GETPIVOTDATA("Outcome",$B$2,"DiabetesPedigreeFunction",0.078)*GETPIVOTDATA("Outcome",$B$2,"Outcome",0)/GETPIVOTDATA("Outcome",$B$2)</f>
        <v>0.65104166666666663</v>
      </c>
      <c r="F106">
        <f t="shared" si="1031"/>
        <v>2.7950416666666675</v>
      </c>
    </row>
    <row r="107" spans="1:6" x14ac:dyDescent="0.3">
      <c r="A107" s="10">
        <v>0.69799999999999995</v>
      </c>
      <c r="B107" s="10">
        <v>0</v>
      </c>
      <c r="D107" s="3">
        <v>5</v>
      </c>
      <c r="E107">
        <f>GETPIVOTDATA("Outcome",$B$2,"DiabetesPedigreeFunction",0.084)*GETPIVOTDATA("Outcome",$B$2,"Outcome",0)/GETPIVOTDATA("Outcome",$B$2)</f>
        <v>0.65104166666666663</v>
      </c>
      <c r="F107">
        <f t="shared" si="1031"/>
        <v>29.051041666666666</v>
      </c>
    </row>
    <row r="108" spans="1:6" x14ac:dyDescent="0.3">
      <c r="A108" s="10">
        <v>0.17799999999999999</v>
      </c>
      <c r="B108" s="10">
        <v>0</v>
      </c>
      <c r="D108" s="3">
        <v>1</v>
      </c>
      <c r="E108">
        <f>GETPIVOTDATA("Outcome",$B$2,"DiabetesPedigreeFunction",0.078)*GETPIVOTDATA("Outcome",$B$2,"Outcome",0)/GETPIVOTDATA("Outcome",$B$2)</f>
        <v>0.65104166666666663</v>
      </c>
      <c r="F108">
        <f t="shared" si="1031"/>
        <v>0.18704166666666672</v>
      </c>
    </row>
    <row r="109" spans="1:6" x14ac:dyDescent="0.3">
      <c r="A109" s="10">
        <v>0.32400000000000001</v>
      </c>
      <c r="B109" s="10">
        <v>0</v>
      </c>
      <c r="D109" s="3">
        <v>1</v>
      </c>
      <c r="E109">
        <f>GETPIVOTDATA("Outcome",$B$2,"DiabetesPedigreeFunction",0.084)*GETPIVOTDATA("Outcome",$B$2,"Outcome",0)/GETPIVOTDATA("Outcome",$B$2)</f>
        <v>0.65104166666666663</v>
      </c>
      <c r="F109">
        <f t="shared" si="1031"/>
        <v>0.18704166666666672</v>
      </c>
    </row>
    <row r="110" spans="1:6" x14ac:dyDescent="0.3">
      <c r="A110" s="10">
        <v>0.153</v>
      </c>
      <c r="B110" s="10">
        <v>1</v>
      </c>
      <c r="D110" s="3"/>
      <c r="E110">
        <f>GETPIVOTDATA("Outcome",$B$2,"DiabetesPedigreeFunction",0.078)*GETPIVOTDATA("Outcome",$B$2,"Outcome",0)/GETPIVOTDATA("Outcome",$B$2)</f>
        <v>0.65104166666666663</v>
      </c>
      <c r="F110">
        <f t="shared" si="1031"/>
        <v>0.65104166666666663</v>
      </c>
    </row>
    <row r="111" spans="1:6" x14ac:dyDescent="0.3">
      <c r="A111" s="10">
        <v>0.16500000000000001</v>
      </c>
      <c r="B111" s="10">
        <v>0</v>
      </c>
      <c r="D111" s="3">
        <v>1</v>
      </c>
      <c r="E111">
        <f>GETPIVOTDATA("Outcome",$B$2,"DiabetesPedigreeFunction",0.084)*GETPIVOTDATA("Outcome",$B$2,"Outcome",0)/GETPIVOTDATA("Outcome",$B$2)</f>
        <v>0.65104166666666663</v>
      </c>
      <c r="F111">
        <f t="shared" si="1031"/>
        <v>0.18704166666666672</v>
      </c>
    </row>
    <row r="112" spans="1:6" x14ac:dyDescent="0.3">
      <c r="A112" s="10">
        <v>0.25800000000000001</v>
      </c>
      <c r="B112" s="10">
        <v>0</v>
      </c>
      <c r="D112" s="3">
        <v>1</v>
      </c>
      <c r="E112">
        <f>GETPIVOTDATA("Outcome",$B$2,"DiabetesPedigreeFunction",0.078)*GETPIVOTDATA("Outcome",$B$2,"Outcome",0)/GETPIVOTDATA("Outcome",$B$2)</f>
        <v>0.65104166666666663</v>
      </c>
      <c r="F112">
        <f t="shared" si="1031"/>
        <v>0.18704166666666672</v>
      </c>
    </row>
    <row r="113" spans="1:6" x14ac:dyDescent="0.3">
      <c r="A113" s="10">
        <v>0.443</v>
      </c>
      <c r="B113" s="10">
        <v>0</v>
      </c>
      <c r="D113" s="3">
        <v>2</v>
      </c>
      <c r="E113">
        <f>GETPIVOTDATA("Outcome",$B$2,"DiabetesPedigreeFunction",0.084)*GETPIVOTDATA("Outcome",$B$2,"Outcome",0)/GETPIVOTDATA("Outcome",$B$2)</f>
        <v>0.65104166666666663</v>
      </c>
      <c r="F113">
        <f t="shared" si="1031"/>
        <v>2.7950416666666675</v>
      </c>
    </row>
    <row r="114" spans="1:6" x14ac:dyDescent="0.3">
      <c r="A114" s="10">
        <v>0.26100000000000001</v>
      </c>
      <c r="B114" s="10">
        <v>0</v>
      </c>
      <c r="D114" s="3">
        <v>1</v>
      </c>
      <c r="E114">
        <f>GETPIVOTDATA("Outcome",$B$2,"DiabetesPedigreeFunction",0.078)*GETPIVOTDATA("Outcome",$B$2,"Outcome",0)/GETPIVOTDATA("Outcome",$B$2)</f>
        <v>0.65104166666666663</v>
      </c>
      <c r="F114">
        <f t="shared" si="1031"/>
        <v>0.18704166666666672</v>
      </c>
    </row>
    <row r="115" spans="1:6" x14ac:dyDescent="0.3">
      <c r="A115" s="10">
        <v>0.27700000000000002</v>
      </c>
      <c r="B115" s="10">
        <v>1</v>
      </c>
      <c r="D115" s="3"/>
      <c r="E115">
        <f>GETPIVOTDATA("Outcome",$B$2,"DiabetesPedigreeFunction",0.084)*GETPIVOTDATA("Outcome",$B$2,"Outcome",0)/GETPIVOTDATA("Outcome",$B$2)</f>
        <v>0.65104166666666663</v>
      </c>
      <c r="F115">
        <f t="shared" si="1031"/>
        <v>0.65104166666666663</v>
      </c>
    </row>
    <row r="116" spans="1:6" x14ac:dyDescent="0.3">
      <c r="A116" s="10">
        <v>0.76100000000000001</v>
      </c>
      <c r="B116" s="10">
        <v>0</v>
      </c>
      <c r="D116" s="3">
        <v>1</v>
      </c>
      <c r="E116">
        <f>GETPIVOTDATA("Outcome",$B$2,"DiabetesPedigreeFunction",0.078)*GETPIVOTDATA("Outcome",$B$2,"Outcome",0)/GETPIVOTDATA("Outcome",$B$2)</f>
        <v>0.65104166666666663</v>
      </c>
      <c r="F116">
        <f t="shared" si="1031"/>
        <v>0.18704166666666672</v>
      </c>
    </row>
    <row r="117" spans="1:6" x14ac:dyDescent="0.3">
      <c r="A117" s="10">
        <v>0.255</v>
      </c>
      <c r="B117" s="10">
        <v>0</v>
      </c>
      <c r="D117" s="3"/>
      <c r="E117">
        <f>GETPIVOTDATA("Outcome",$B$2,"DiabetesPedigreeFunction",0.084)*GETPIVOTDATA("Outcome",$B$2,"Outcome",0)/GETPIVOTDATA("Outcome",$B$2)</f>
        <v>0.65104166666666663</v>
      </c>
      <c r="F117">
        <f t="shared" si="1031"/>
        <v>0.65104166666666663</v>
      </c>
    </row>
    <row r="118" spans="1:6" x14ac:dyDescent="0.3">
      <c r="A118" s="10">
        <v>0.13</v>
      </c>
      <c r="B118" s="10">
        <v>0</v>
      </c>
      <c r="D118" s="3">
        <v>2</v>
      </c>
      <c r="E118">
        <f>GETPIVOTDATA("Outcome",$B$2,"DiabetesPedigreeFunction",0.078)*GETPIVOTDATA("Outcome",$B$2,"Outcome",0)/GETPIVOTDATA("Outcome",$B$2)</f>
        <v>0.65104166666666663</v>
      </c>
      <c r="F118">
        <f t="shared" si="1031"/>
        <v>2.7950416666666675</v>
      </c>
    </row>
    <row r="119" spans="1:6" x14ac:dyDescent="0.3">
      <c r="A119" s="10">
        <v>0.32300000000000001</v>
      </c>
      <c r="B119" s="10">
        <v>0</v>
      </c>
      <c r="D119" s="3">
        <v>1</v>
      </c>
      <c r="E119">
        <f>GETPIVOTDATA("Outcome",$B$2,"DiabetesPedigreeFunction",0.084)*GETPIVOTDATA("Outcome",$B$2,"Outcome",0)/GETPIVOTDATA("Outcome",$B$2)</f>
        <v>0.65104166666666663</v>
      </c>
      <c r="F119">
        <f t="shared" si="1031"/>
        <v>0.18704166666666672</v>
      </c>
    </row>
    <row r="120" spans="1:6" x14ac:dyDescent="0.3">
      <c r="A120" s="10">
        <v>0.35599999999999998</v>
      </c>
      <c r="B120" s="10">
        <v>0</v>
      </c>
      <c r="D120" s="3"/>
      <c r="E120">
        <f>GETPIVOTDATA("Outcome",$B$2,"DiabetesPedigreeFunction",0.078)*GETPIVOTDATA("Outcome",$B$2,"Outcome",0)/GETPIVOTDATA("Outcome",$B$2)</f>
        <v>0.65104166666666663</v>
      </c>
      <c r="F120">
        <f t="shared" si="1031"/>
        <v>0.65104166666666663</v>
      </c>
    </row>
    <row r="121" spans="1:6" x14ac:dyDescent="0.3">
      <c r="A121" s="10">
        <v>0.32500000000000001</v>
      </c>
      <c r="B121" s="10">
        <v>1</v>
      </c>
      <c r="D121" s="3"/>
      <c r="E121">
        <f>GETPIVOTDATA("Outcome",$B$2,"DiabetesPedigreeFunction",0.084)*GETPIVOTDATA("Outcome",$B$2,"Outcome",0)/GETPIVOTDATA("Outcome",$B$2)</f>
        <v>0.65104166666666663</v>
      </c>
      <c r="F121">
        <f t="shared" si="1031"/>
        <v>0.65104166666666663</v>
      </c>
    </row>
    <row r="122" spans="1:6" x14ac:dyDescent="0.3">
      <c r="A122" s="10">
        <v>1.222</v>
      </c>
      <c r="B122" s="10">
        <v>1</v>
      </c>
      <c r="D122" s="3">
        <v>1</v>
      </c>
      <c r="E122">
        <f>GETPIVOTDATA("Outcome",$B$2,"DiabetesPedigreeFunction",0.078)*GETPIVOTDATA("Outcome",$B$2,"Outcome",0)/GETPIVOTDATA("Outcome",$B$2)</f>
        <v>0.65104166666666663</v>
      </c>
      <c r="F122">
        <f t="shared" si="1031"/>
        <v>0.18704166666666672</v>
      </c>
    </row>
    <row r="123" spans="1:6" x14ac:dyDescent="0.3">
      <c r="A123" s="10">
        <v>0.17899999999999999</v>
      </c>
      <c r="B123" s="10">
        <v>0</v>
      </c>
      <c r="D123" s="3">
        <v>1</v>
      </c>
      <c r="E123">
        <f>GETPIVOTDATA("Outcome",$B$2,"DiabetesPedigreeFunction",0.084)*GETPIVOTDATA("Outcome",$B$2,"Outcome",0)/GETPIVOTDATA("Outcome",$B$2)</f>
        <v>0.65104166666666663</v>
      </c>
      <c r="F123">
        <f t="shared" si="1031"/>
        <v>0.18704166666666672</v>
      </c>
    </row>
    <row r="124" spans="1:6" x14ac:dyDescent="0.3">
      <c r="A124" s="10">
        <v>0.26200000000000001</v>
      </c>
      <c r="B124" s="10">
        <v>0</v>
      </c>
      <c r="D124" s="3">
        <v>2</v>
      </c>
      <c r="E124">
        <f>GETPIVOTDATA("Outcome",$B$2,"DiabetesPedigreeFunction",0.078)*GETPIVOTDATA("Outcome",$B$2,"Outcome",0)/GETPIVOTDATA("Outcome",$B$2)</f>
        <v>0.65104166666666663</v>
      </c>
      <c r="F124">
        <f t="shared" si="1031"/>
        <v>2.7950416666666675</v>
      </c>
    </row>
    <row r="125" spans="1:6" x14ac:dyDescent="0.3">
      <c r="A125" s="10">
        <v>0.28299999999999997</v>
      </c>
      <c r="B125" s="10">
        <v>0</v>
      </c>
      <c r="D125" s="3"/>
      <c r="E125">
        <f>GETPIVOTDATA("Outcome",$B$2,"DiabetesPedigreeFunction",0.084)*GETPIVOTDATA("Outcome",$B$2,"Outcome",0)/GETPIVOTDATA("Outcome",$B$2)</f>
        <v>0.65104166666666663</v>
      </c>
      <c r="F125">
        <f t="shared" si="1031"/>
        <v>0.65104166666666663</v>
      </c>
    </row>
    <row r="126" spans="1:6" x14ac:dyDescent="0.3">
      <c r="A126" s="10">
        <v>0.93</v>
      </c>
      <c r="B126" s="10">
        <v>0</v>
      </c>
      <c r="D126" s="3">
        <v>1</v>
      </c>
      <c r="E126">
        <f>GETPIVOTDATA("Outcome",$B$2,"DiabetesPedigreeFunction",0.078)*GETPIVOTDATA("Outcome",$B$2,"Outcome",0)/GETPIVOTDATA("Outcome",$B$2)</f>
        <v>0.65104166666666663</v>
      </c>
      <c r="F126">
        <f t="shared" si="1031"/>
        <v>0.18704166666666672</v>
      </c>
    </row>
    <row r="127" spans="1:6" x14ac:dyDescent="0.3">
      <c r="A127" s="10">
        <v>0.80100000000000005</v>
      </c>
      <c r="B127" s="10">
        <v>0</v>
      </c>
      <c r="D127" s="3">
        <v>1</v>
      </c>
      <c r="E127">
        <f>GETPIVOTDATA("Outcome",$B$2,"DiabetesPedigreeFunction",0.084)*GETPIVOTDATA("Outcome",$B$2,"Outcome",0)/GETPIVOTDATA("Outcome",$B$2)</f>
        <v>0.65104166666666663</v>
      </c>
      <c r="F127">
        <f t="shared" si="1031"/>
        <v>0.18704166666666672</v>
      </c>
    </row>
    <row r="128" spans="1:6" x14ac:dyDescent="0.3">
      <c r="A128" s="10">
        <v>0.20699999999999999</v>
      </c>
      <c r="B128" s="10">
        <v>0</v>
      </c>
      <c r="D128" s="3">
        <v>2</v>
      </c>
      <c r="E128">
        <f>GETPIVOTDATA("Outcome",$B$2,"DiabetesPedigreeFunction",0.078)*GETPIVOTDATA("Outcome",$B$2,"Outcome",0)/GETPIVOTDATA("Outcome",$B$2)</f>
        <v>0.65104166666666663</v>
      </c>
      <c r="F128">
        <f t="shared" si="1031"/>
        <v>2.7950416666666675</v>
      </c>
    </row>
    <row r="129" spans="1:6" x14ac:dyDescent="0.3">
      <c r="A129" s="10">
        <v>0.28699999999999998</v>
      </c>
      <c r="B129" s="10">
        <v>0</v>
      </c>
      <c r="D129" s="3">
        <v>3</v>
      </c>
      <c r="E129">
        <f>GETPIVOTDATA("Outcome",$B$2,"DiabetesPedigreeFunction",0.084)*GETPIVOTDATA("Outcome",$B$2,"Outcome",0)/GETPIVOTDATA("Outcome",$B$2)</f>
        <v>0.65104166666666663</v>
      </c>
      <c r="F129">
        <f t="shared" si="1031"/>
        <v>8.4750416666666677</v>
      </c>
    </row>
    <row r="130" spans="1:6" x14ac:dyDescent="0.3">
      <c r="A130" s="10">
        <v>0.33600000000000002</v>
      </c>
      <c r="B130" s="10">
        <v>0</v>
      </c>
      <c r="D130" s="3">
        <v>4</v>
      </c>
      <c r="E130">
        <f>GETPIVOTDATA("Outcome",$B$2,"DiabetesPedigreeFunction",0.078)*GETPIVOTDATA("Outcome",$B$2,"Outcome",0)/GETPIVOTDATA("Outcome",$B$2)</f>
        <v>0.65104166666666663</v>
      </c>
      <c r="F130">
        <f t="shared" si="1031"/>
        <v>17.227041666666668</v>
      </c>
    </row>
    <row r="131" spans="1:6" x14ac:dyDescent="0.3">
      <c r="A131" s="10">
        <v>0.247</v>
      </c>
      <c r="B131" s="10">
        <v>1</v>
      </c>
      <c r="D131" s="3">
        <v>3</v>
      </c>
      <c r="E131">
        <f>GETPIVOTDATA("Outcome",$B$2,"DiabetesPedigreeFunction",0.084)*GETPIVOTDATA("Outcome",$B$2,"Outcome",0)/GETPIVOTDATA("Outcome",$B$2)</f>
        <v>0.65104166666666663</v>
      </c>
      <c r="F131">
        <f t="shared" si="1031"/>
        <v>8.4750416666666677</v>
      </c>
    </row>
    <row r="132" spans="1:6" x14ac:dyDescent="0.3">
      <c r="A132" s="10">
        <v>0.19900000000000001</v>
      </c>
      <c r="B132" s="10">
        <v>1</v>
      </c>
      <c r="D132" s="3"/>
      <c r="E132">
        <f>GETPIVOTDATA("Outcome",$B$2,"DiabetesPedigreeFunction",0.078)*GETPIVOTDATA("Outcome",$B$2,"Outcome",0)/GETPIVOTDATA("Outcome",$B$2)</f>
        <v>0.65104166666666663</v>
      </c>
      <c r="F132">
        <f t="shared" si="1031"/>
        <v>0.65104166666666663</v>
      </c>
    </row>
    <row r="133" spans="1:6" x14ac:dyDescent="0.3">
      <c r="A133" s="10">
        <v>0.54300000000000004</v>
      </c>
      <c r="B133" s="10">
        <v>1</v>
      </c>
      <c r="D133" s="3"/>
      <c r="E133">
        <f>GETPIVOTDATA("Outcome",$B$2,"DiabetesPedigreeFunction",0.084)*GETPIVOTDATA("Outcome",$B$2,"Outcome",0)/GETPIVOTDATA("Outcome",$B$2)</f>
        <v>0.65104166666666663</v>
      </c>
      <c r="F133">
        <f t="shared" si="1031"/>
        <v>0.65104166666666663</v>
      </c>
    </row>
    <row r="134" spans="1:6" x14ac:dyDescent="0.3">
      <c r="A134" s="10">
        <v>0.192</v>
      </c>
      <c r="B134" s="10">
        <v>0</v>
      </c>
      <c r="D134" s="3"/>
      <c r="E134">
        <f>GETPIVOTDATA("Outcome",$B$2,"DiabetesPedigreeFunction",0.078)*GETPIVOTDATA("Outcome",$B$2,"Outcome",0)/GETPIVOTDATA("Outcome",$B$2)</f>
        <v>0.65104166666666663</v>
      </c>
      <c r="F134">
        <f t="shared" si="1031"/>
        <v>0.65104166666666663</v>
      </c>
    </row>
    <row r="135" spans="1:6" x14ac:dyDescent="0.3">
      <c r="A135" s="10">
        <v>0.39100000000000001</v>
      </c>
      <c r="B135" s="10">
        <v>0</v>
      </c>
      <c r="D135" s="3">
        <v>1</v>
      </c>
      <c r="E135">
        <f>GETPIVOTDATA("Outcome",$B$2,"DiabetesPedigreeFunction",0.084)*GETPIVOTDATA("Outcome",$B$2,"Outcome",0)/GETPIVOTDATA("Outcome",$B$2)</f>
        <v>0.65104166666666663</v>
      </c>
      <c r="F135">
        <f t="shared" si="1031"/>
        <v>0.18704166666666672</v>
      </c>
    </row>
    <row r="136" spans="1:6" x14ac:dyDescent="0.3">
      <c r="A136" s="10">
        <v>0.58799999999999997</v>
      </c>
      <c r="B136" s="10">
        <v>1</v>
      </c>
      <c r="D136" s="3">
        <v>2</v>
      </c>
      <c r="E136">
        <f>GETPIVOTDATA("Outcome",$B$2,"DiabetesPedigreeFunction",0.078)*GETPIVOTDATA("Outcome",$B$2,"Outcome",0)/GETPIVOTDATA("Outcome",$B$2)</f>
        <v>0.65104166666666663</v>
      </c>
      <c r="F136">
        <f t="shared" si="1031"/>
        <v>2.7950416666666675</v>
      </c>
    </row>
    <row r="137" spans="1:6" x14ac:dyDescent="0.3">
      <c r="A137" s="10">
        <v>0.53900000000000003</v>
      </c>
      <c r="B137" s="10">
        <v>1</v>
      </c>
      <c r="D137" s="3">
        <v>3</v>
      </c>
      <c r="E137">
        <f>GETPIVOTDATA("Outcome",$B$2,"DiabetesPedigreeFunction",0.084)*GETPIVOTDATA("Outcome",$B$2,"Outcome",0)/GETPIVOTDATA("Outcome",$B$2)</f>
        <v>0.65104166666666663</v>
      </c>
      <c r="F137">
        <f t="shared" si="1031"/>
        <v>8.4750416666666677</v>
      </c>
    </row>
    <row r="138" spans="1:6" x14ac:dyDescent="0.3">
      <c r="A138" s="10">
        <v>0.22</v>
      </c>
      <c r="B138" s="10">
        <v>1</v>
      </c>
      <c r="D138" s="3">
        <v>1</v>
      </c>
      <c r="E138">
        <f>GETPIVOTDATA("Outcome",$B$2,"DiabetesPedigreeFunction",0.078)*GETPIVOTDATA("Outcome",$B$2,"Outcome",0)/GETPIVOTDATA("Outcome",$B$2)</f>
        <v>0.65104166666666663</v>
      </c>
      <c r="F138">
        <f t="shared" si="1031"/>
        <v>0.18704166666666672</v>
      </c>
    </row>
    <row r="139" spans="1:6" x14ac:dyDescent="0.3">
      <c r="A139" s="10">
        <v>0.65400000000000003</v>
      </c>
      <c r="B139" s="10">
        <v>0</v>
      </c>
      <c r="D139" s="3">
        <v>1</v>
      </c>
      <c r="E139">
        <f>GETPIVOTDATA("Outcome",$B$2,"DiabetesPedigreeFunction",0.084)*GETPIVOTDATA("Outcome",$B$2,"Outcome",0)/GETPIVOTDATA("Outcome",$B$2)</f>
        <v>0.65104166666666663</v>
      </c>
      <c r="F139">
        <f t="shared" si="1031"/>
        <v>0.18704166666666672</v>
      </c>
    </row>
    <row r="140" spans="1:6" x14ac:dyDescent="0.3">
      <c r="A140" s="10">
        <v>0.443</v>
      </c>
      <c r="B140" s="10">
        <v>0</v>
      </c>
      <c r="D140" s="3">
        <v>1</v>
      </c>
      <c r="E140">
        <f>GETPIVOTDATA("Outcome",$B$2,"DiabetesPedigreeFunction",0.078)*GETPIVOTDATA("Outcome",$B$2,"Outcome",0)/GETPIVOTDATA("Outcome",$B$2)</f>
        <v>0.65104166666666663</v>
      </c>
      <c r="F140">
        <f t="shared" si="1031"/>
        <v>0.18704166666666672</v>
      </c>
    </row>
    <row r="141" spans="1:6" x14ac:dyDescent="0.3">
      <c r="A141" s="10">
        <v>0.223</v>
      </c>
      <c r="B141" s="10">
        <v>0</v>
      </c>
      <c r="D141" s="3">
        <v>2</v>
      </c>
      <c r="E141">
        <f>GETPIVOTDATA("Outcome",$B$2,"DiabetesPedigreeFunction",0.084)*GETPIVOTDATA("Outcome",$B$2,"Outcome",0)/GETPIVOTDATA("Outcome",$B$2)</f>
        <v>0.65104166666666663</v>
      </c>
      <c r="F141">
        <f t="shared" si="1031"/>
        <v>2.7950416666666675</v>
      </c>
    </row>
    <row r="142" spans="1:6" x14ac:dyDescent="0.3">
      <c r="A142" s="10">
        <v>0.75900000000000001</v>
      </c>
      <c r="B142" s="10">
        <v>1</v>
      </c>
      <c r="D142" s="3">
        <v>2</v>
      </c>
      <c r="E142">
        <f>GETPIVOTDATA("Outcome",$B$2,"DiabetesPedigreeFunction",0.078)*GETPIVOTDATA("Outcome",$B$2,"Outcome",0)/GETPIVOTDATA("Outcome",$B$2)</f>
        <v>0.65104166666666663</v>
      </c>
      <c r="F142">
        <f t="shared" si="1031"/>
        <v>2.7950416666666675</v>
      </c>
    </row>
    <row r="143" spans="1:6" x14ac:dyDescent="0.3">
      <c r="A143" s="10">
        <v>0.26</v>
      </c>
      <c r="B143" s="10">
        <v>0</v>
      </c>
      <c r="D143" s="3">
        <v>2</v>
      </c>
      <c r="E143">
        <f>GETPIVOTDATA("Outcome",$B$2,"DiabetesPedigreeFunction",0.084)*GETPIVOTDATA("Outcome",$B$2,"Outcome",0)/GETPIVOTDATA("Outcome",$B$2)</f>
        <v>0.65104166666666663</v>
      </c>
      <c r="F143">
        <f t="shared" si="1031"/>
        <v>2.7950416666666675</v>
      </c>
    </row>
    <row r="144" spans="1:6" x14ac:dyDescent="0.3">
      <c r="A144" s="10">
        <v>0.40400000000000003</v>
      </c>
      <c r="B144" s="10">
        <v>0</v>
      </c>
      <c r="D144" s="3">
        <v>1</v>
      </c>
      <c r="E144">
        <f>GETPIVOTDATA("Outcome",$B$2,"DiabetesPedigreeFunction",0.078)*GETPIVOTDATA("Outcome",$B$2,"Outcome",0)/GETPIVOTDATA("Outcome",$B$2)</f>
        <v>0.65104166666666663</v>
      </c>
      <c r="F144">
        <f t="shared" si="1031"/>
        <v>0.18704166666666672</v>
      </c>
    </row>
    <row r="145" spans="1:6" x14ac:dyDescent="0.3">
      <c r="A145" s="10">
        <v>0.186</v>
      </c>
      <c r="B145" s="10">
        <v>0</v>
      </c>
      <c r="D145" s="3">
        <v>2</v>
      </c>
      <c r="E145">
        <f>GETPIVOTDATA("Outcome",$B$2,"DiabetesPedigreeFunction",0.084)*GETPIVOTDATA("Outcome",$B$2,"Outcome",0)/GETPIVOTDATA("Outcome",$B$2)</f>
        <v>0.65104166666666663</v>
      </c>
      <c r="F145">
        <f t="shared" si="1031"/>
        <v>2.7950416666666675</v>
      </c>
    </row>
    <row r="146" spans="1:6" x14ac:dyDescent="0.3">
      <c r="A146" s="10">
        <v>0.27800000000000002</v>
      </c>
      <c r="B146" s="10">
        <v>1</v>
      </c>
      <c r="D146" s="3">
        <v>1</v>
      </c>
      <c r="E146">
        <f>GETPIVOTDATA("Outcome",$B$2,"DiabetesPedigreeFunction",0.078)*GETPIVOTDATA("Outcome",$B$2,"Outcome",0)/GETPIVOTDATA("Outcome",$B$2)</f>
        <v>0.65104166666666663</v>
      </c>
      <c r="F146">
        <f t="shared" si="1031"/>
        <v>0.18704166666666672</v>
      </c>
    </row>
    <row r="147" spans="1:6" x14ac:dyDescent="0.3">
      <c r="A147" s="10">
        <v>0.496</v>
      </c>
      <c r="B147" s="10">
        <v>1</v>
      </c>
      <c r="D147" s="3">
        <v>3</v>
      </c>
      <c r="E147">
        <f>GETPIVOTDATA("Outcome",$B$2,"DiabetesPedigreeFunction",0.084)*GETPIVOTDATA("Outcome",$B$2,"Outcome",0)/GETPIVOTDATA("Outcome",$B$2)</f>
        <v>0.65104166666666663</v>
      </c>
      <c r="F147">
        <f t="shared" si="1031"/>
        <v>8.4750416666666677</v>
      </c>
    </row>
    <row r="148" spans="1:6" x14ac:dyDescent="0.3">
      <c r="A148" s="10">
        <v>0.45200000000000001</v>
      </c>
      <c r="B148" s="10">
        <v>0</v>
      </c>
      <c r="D148" s="3">
        <v>1</v>
      </c>
      <c r="E148">
        <f>GETPIVOTDATA("Outcome",$B$2,"DiabetesPedigreeFunction",0.078)*GETPIVOTDATA("Outcome",$B$2,"Outcome",0)/GETPIVOTDATA("Outcome",$B$2)</f>
        <v>0.65104166666666663</v>
      </c>
      <c r="F148">
        <f t="shared" si="1031"/>
        <v>0.18704166666666672</v>
      </c>
    </row>
    <row r="149" spans="1:6" x14ac:dyDescent="0.3">
      <c r="A149" s="10">
        <v>0.26100000000000001</v>
      </c>
      <c r="B149" s="10">
        <v>0</v>
      </c>
      <c r="D149" s="3">
        <v>3</v>
      </c>
      <c r="E149">
        <f>GETPIVOTDATA("Outcome",$B$2,"DiabetesPedigreeFunction",0.084)*GETPIVOTDATA("Outcome",$B$2,"Outcome",0)/GETPIVOTDATA("Outcome",$B$2)</f>
        <v>0.65104166666666663</v>
      </c>
      <c r="F149">
        <f t="shared" si="1031"/>
        <v>8.4750416666666677</v>
      </c>
    </row>
    <row r="150" spans="1:6" x14ac:dyDescent="0.3">
      <c r="A150" s="10">
        <v>0.40300000000000002</v>
      </c>
      <c r="B150" s="10">
        <v>1</v>
      </c>
      <c r="D150" s="3">
        <v>3</v>
      </c>
      <c r="E150">
        <f>GETPIVOTDATA("Outcome",$B$2,"DiabetesPedigreeFunction",0.078)*GETPIVOTDATA("Outcome",$B$2,"Outcome",0)/GETPIVOTDATA("Outcome",$B$2)</f>
        <v>0.65104166666666663</v>
      </c>
      <c r="F150">
        <f t="shared" si="1031"/>
        <v>8.4750416666666677</v>
      </c>
    </row>
    <row r="151" spans="1:6" x14ac:dyDescent="0.3">
      <c r="A151" s="10">
        <v>0.74099999999999999</v>
      </c>
      <c r="B151" s="10">
        <v>1</v>
      </c>
      <c r="D151" s="3">
        <v>2</v>
      </c>
      <c r="E151">
        <f>GETPIVOTDATA("Outcome",$B$2,"DiabetesPedigreeFunction",0.084)*GETPIVOTDATA("Outcome",$B$2,"Outcome",0)/GETPIVOTDATA("Outcome",$B$2)</f>
        <v>0.65104166666666663</v>
      </c>
      <c r="F151">
        <f t="shared" si="1031"/>
        <v>2.7950416666666675</v>
      </c>
    </row>
    <row r="152" spans="1:6" x14ac:dyDescent="0.3">
      <c r="A152" s="10">
        <v>0.36099999999999999</v>
      </c>
      <c r="B152" s="10">
        <v>1</v>
      </c>
      <c r="D152" s="3">
        <v>3</v>
      </c>
      <c r="E152">
        <f>GETPIVOTDATA("Outcome",$B$2,"DiabetesPedigreeFunction",0.078)*GETPIVOTDATA("Outcome",$B$2,"Outcome",0)/GETPIVOTDATA("Outcome",$B$2)</f>
        <v>0.65104166666666663</v>
      </c>
      <c r="F152">
        <f t="shared" ref="F152:F215" si="1032">(D152-E152)^2/E152</f>
        <v>8.4750416666666677</v>
      </c>
    </row>
    <row r="153" spans="1:6" x14ac:dyDescent="0.3">
      <c r="A153" s="10">
        <v>1.1140000000000001</v>
      </c>
      <c r="B153" s="10">
        <v>1</v>
      </c>
      <c r="D153" s="3">
        <v>2</v>
      </c>
      <c r="E153">
        <f>GETPIVOTDATA("Outcome",$B$2,"DiabetesPedigreeFunction",0.084)*GETPIVOTDATA("Outcome",$B$2,"Outcome",0)/GETPIVOTDATA("Outcome",$B$2)</f>
        <v>0.65104166666666663</v>
      </c>
      <c r="F153">
        <f t="shared" si="1032"/>
        <v>2.7950416666666675</v>
      </c>
    </row>
    <row r="154" spans="1:6" x14ac:dyDescent="0.3">
      <c r="A154" s="10">
        <v>0.35599999999999998</v>
      </c>
      <c r="B154" s="10">
        <v>1</v>
      </c>
      <c r="D154" s="3">
        <v>3</v>
      </c>
      <c r="E154">
        <f>GETPIVOTDATA("Outcome",$B$2,"DiabetesPedigreeFunction",0.078)*GETPIVOTDATA("Outcome",$B$2,"Outcome",0)/GETPIVOTDATA("Outcome",$B$2)</f>
        <v>0.65104166666666663</v>
      </c>
      <c r="F154">
        <f t="shared" si="1032"/>
        <v>8.4750416666666677</v>
      </c>
    </row>
    <row r="155" spans="1:6" x14ac:dyDescent="0.3">
      <c r="A155" s="10">
        <v>0.45700000000000002</v>
      </c>
      <c r="B155" s="10">
        <v>0</v>
      </c>
      <c r="D155" s="3"/>
      <c r="E155">
        <f>GETPIVOTDATA("Outcome",$B$2,"DiabetesPedigreeFunction",0.084)*GETPIVOTDATA("Outcome",$B$2,"Outcome",0)/GETPIVOTDATA("Outcome",$B$2)</f>
        <v>0.65104166666666663</v>
      </c>
      <c r="F155">
        <f t="shared" si="1032"/>
        <v>0.65104166666666663</v>
      </c>
    </row>
    <row r="156" spans="1:6" x14ac:dyDescent="0.3">
      <c r="A156" s="10">
        <v>0.64700000000000002</v>
      </c>
      <c r="B156" s="10">
        <v>0</v>
      </c>
      <c r="D156" s="3">
        <v>1</v>
      </c>
      <c r="E156">
        <f>GETPIVOTDATA("Outcome",$B$2,"DiabetesPedigreeFunction",0.078)*GETPIVOTDATA("Outcome",$B$2,"Outcome",0)/GETPIVOTDATA("Outcome",$B$2)</f>
        <v>0.65104166666666663</v>
      </c>
      <c r="F156">
        <f t="shared" si="1032"/>
        <v>0.18704166666666672</v>
      </c>
    </row>
    <row r="157" spans="1:6" x14ac:dyDescent="0.3">
      <c r="A157" s="10">
        <v>8.7999999999999995E-2</v>
      </c>
      <c r="B157" s="10">
        <v>0</v>
      </c>
      <c r="D157" s="3">
        <v>2</v>
      </c>
      <c r="E157">
        <f>GETPIVOTDATA("Outcome",$B$2,"DiabetesPedigreeFunction",0.084)*GETPIVOTDATA("Outcome",$B$2,"Outcome",0)/GETPIVOTDATA("Outcome",$B$2)</f>
        <v>0.65104166666666663</v>
      </c>
      <c r="F157">
        <f t="shared" si="1032"/>
        <v>2.7950416666666675</v>
      </c>
    </row>
    <row r="158" spans="1:6" x14ac:dyDescent="0.3">
      <c r="A158" s="10">
        <v>0.59699999999999998</v>
      </c>
      <c r="B158" s="10">
        <v>0</v>
      </c>
      <c r="D158" s="3">
        <v>3</v>
      </c>
      <c r="E158">
        <f>GETPIVOTDATA("Outcome",$B$2,"DiabetesPedigreeFunction",0.078)*GETPIVOTDATA("Outcome",$B$2,"Outcome",0)/GETPIVOTDATA("Outcome",$B$2)</f>
        <v>0.65104166666666663</v>
      </c>
      <c r="F158">
        <f t="shared" si="1032"/>
        <v>8.4750416666666677</v>
      </c>
    </row>
    <row r="159" spans="1:6" x14ac:dyDescent="0.3">
      <c r="A159" s="10">
        <v>0.53200000000000003</v>
      </c>
      <c r="B159" s="10">
        <v>0</v>
      </c>
      <c r="D159" s="3">
        <v>2</v>
      </c>
      <c r="E159">
        <f>GETPIVOTDATA("Outcome",$B$2,"DiabetesPedigreeFunction",0.084)*GETPIVOTDATA("Outcome",$B$2,"Outcome",0)/GETPIVOTDATA("Outcome",$B$2)</f>
        <v>0.65104166666666663</v>
      </c>
      <c r="F159">
        <f t="shared" si="1032"/>
        <v>2.7950416666666675</v>
      </c>
    </row>
    <row r="160" spans="1:6" x14ac:dyDescent="0.3">
      <c r="A160" s="10">
        <v>0.70299999999999996</v>
      </c>
      <c r="B160" s="10">
        <v>0</v>
      </c>
      <c r="D160" s="3">
        <v>2</v>
      </c>
      <c r="E160">
        <f>GETPIVOTDATA("Outcome",$B$2,"DiabetesPedigreeFunction",0.078)*GETPIVOTDATA("Outcome",$B$2,"Outcome",0)/GETPIVOTDATA("Outcome",$B$2)</f>
        <v>0.65104166666666663</v>
      </c>
      <c r="F160">
        <f t="shared" si="1032"/>
        <v>2.7950416666666675</v>
      </c>
    </row>
    <row r="161" spans="1:6" x14ac:dyDescent="0.3">
      <c r="A161" s="10">
        <v>0.159</v>
      </c>
      <c r="B161" s="10">
        <v>0</v>
      </c>
      <c r="D161" s="3">
        <v>1</v>
      </c>
      <c r="E161">
        <f>GETPIVOTDATA("Outcome",$B$2,"DiabetesPedigreeFunction",0.084)*GETPIVOTDATA("Outcome",$B$2,"Outcome",0)/GETPIVOTDATA("Outcome",$B$2)</f>
        <v>0.65104166666666663</v>
      </c>
      <c r="F161">
        <f t="shared" si="1032"/>
        <v>0.18704166666666672</v>
      </c>
    </row>
    <row r="162" spans="1:6" x14ac:dyDescent="0.3">
      <c r="A162" s="10">
        <v>0.26800000000000002</v>
      </c>
      <c r="B162" s="10">
        <v>0</v>
      </c>
      <c r="D162" s="3"/>
      <c r="E162">
        <f>GETPIVOTDATA("Outcome",$B$2,"DiabetesPedigreeFunction",0.078)*GETPIVOTDATA("Outcome",$B$2,"Outcome",0)/GETPIVOTDATA("Outcome",$B$2)</f>
        <v>0.65104166666666663</v>
      </c>
      <c r="F162">
        <f t="shared" si="1032"/>
        <v>0.65104166666666663</v>
      </c>
    </row>
    <row r="163" spans="1:6" x14ac:dyDescent="0.3">
      <c r="A163" s="10">
        <v>0.28599999999999998</v>
      </c>
      <c r="B163" s="10">
        <v>0</v>
      </c>
      <c r="D163" s="3"/>
      <c r="E163">
        <f>GETPIVOTDATA("Outcome",$B$2,"DiabetesPedigreeFunction",0.084)*GETPIVOTDATA("Outcome",$B$2,"Outcome",0)/GETPIVOTDATA("Outcome",$B$2)</f>
        <v>0.65104166666666663</v>
      </c>
      <c r="F163">
        <f t="shared" si="1032"/>
        <v>0.65104166666666663</v>
      </c>
    </row>
    <row r="164" spans="1:6" x14ac:dyDescent="0.3">
      <c r="A164" s="10">
        <v>0.318</v>
      </c>
      <c r="B164" s="10">
        <v>0</v>
      </c>
      <c r="D164" s="3"/>
      <c r="E164">
        <f>GETPIVOTDATA("Outcome",$B$2,"DiabetesPedigreeFunction",0.078)*GETPIVOTDATA("Outcome",$B$2,"Outcome",0)/GETPIVOTDATA("Outcome",$B$2)</f>
        <v>0.65104166666666663</v>
      </c>
      <c r="F164">
        <f t="shared" si="1032"/>
        <v>0.65104166666666663</v>
      </c>
    </row>
    <row r="165" spans="1:6" x14ac:dyDescent="0.3">
      <c r="A165" s="10">
        <v>0.27200000000000002</v>
      </c>
      <c r="B165" s="10">
        <v>1</v>
      </c>
      <c r="D165" s="3">
        <v>1</v>
      </c>
      <c r="E165">
        <f>GETPIVOTDATA("Outcome",$B$2,"DiabetesPedigreeFunction",0.084)*GETPIVOTDATA("Outcome",$B$2,"Outcome",0)/GETPIVOTDATA("Outcome",$B$2)</f>
        <v>0.65104166666666663</v>
      </c>
      <c r="F165">
        <f t="shared" si="1032"/>
        <v>0.18704166666666672</v>
      </c>
    </row>
    <row r="166" spans="1:6" x14ac:dyDescent="0.3">
      <c r="A166" s="10">
        <v>0.23699999999999999</v>
      </c>
      <c r="B166" s="10">
        <v>0</v>
      </c>
      <c r="D166" s="3">
        <v>3</v>
      </c>
      <c r="E166">
        <f>GETPIVOTDATA("Outcome",$B$2,"DiabetesPedigreeFunction",0.078)*GETPIVOTDATA("Outcome",$B$2,"Outcome",0)/GETPIVOTDATA("Outcome",$B$2)</f>
        <v>0.65104166666666663</v>
      </c>
      <c r="F166">
        <f t="shared" si="1032"/>
        <v>8.4750416666666677</v>
      </c>
    </row>
    <row r="167" spans="1:6" x14ac:dyDescent="0.3">
      <c r="A167" s="10">
        <v>0.57199999999999995</v>
      </c>
      <c r="B167" s="10">
        <v>0</v>
      </c>
      <c r="D167" s="3">
        <v>1</v>
      </c>
      <c r="E167">
        <f>GETPIVOTDATA("Outcome",$B$2,"DiabetesPedigreeFunction",0.084)*GETPIVOTDATA("Outcome",$B$2,"Outcome",0)/GETPIVOTDATA("Outcome",$B$2)</f>
        <v>0.65104166666666663</v>
      </c>
      <c r="F167">
        <f t="shared" si="1032"/>
        <v>0.18704166666666672</v>
      </c>
    </row>
    <row r="168" spans="1:6" x14ac:dyDescent="0.3">
      <c r="A168" s="10">
        <v>9.6000000000000002E-2</v>
      </c>
      <c r="B168" s="10">
        <v>0</v>
      </c>
      <c r="D168" s="3">
        <v>1</v>
      </c>
      <c r="E168">
        <f>GETPIVOTDATA("Outcome",$B$2,"DiabetesPedigreeFunction",0.078)*GETPIVOTDATA("Outcome",$B$2,"Outcome",0)/GETPIVOTDATA("Outcome",$B$2)</f>
        <v>0.65104166666666663</v>
      </c>
      <c r="F168">
        <f t="shared" si="1032"/>
        <v>0.18704166666666672</v>
      </c>
    </row>
    <row r="169" spans="1:6" x14ac:dyDescent="0.3">
      <c r="A169" s="10">
        <v>1.4</v>
      </c>
      <c r="B169" s="10">
        <v>0</v>
      </c>
      <c r="D169" s="3">
        <v>4</v>
      </c>
      <c r="E169">
        <f>GETPIVOTDATA("Outcome",$B$2,"DiabetesPedigreeFunction",0.084)*GETPIVOTDATA("Outcome",$B$2,"Outcome",0)/GETPIVOTDATA("Outcome",$B$2)</f>
        <v>0.65104166666666663</v>
      </c>
      <c r="F169">
        <f t="shared" si="1032"/>
        <v>17.227041666666668</v>
      </c>
    </row>
    <row r="170" spans="1:6" x14ac:dyDescent="0.3">
      <c r="A170" s="10">
        <v>0.218</v>
      </c>
      <c r="B170" s="10">
        <v>0</v>
      </c>
      <c r="D170" s="3">
        <v>2</v>
      </c>
      <c r="E170">
        <f>GETPIVOTDATA("Outcome",$B$2,"DiabetesPedigreeFunction",0.078)*GETPIVOTDATA("Outcome",$B$2,"Outcome",0)/GETPIVOTDATA("Outcome",$B$2)</f>
        <v>0.65104166666666663</v>
      </c>
      <c r="F170">
        <f t="shared" si="1032"/>
        <v>2.7950416666666675</v>
      </c>
    </row>
    <row r="171" spans="1:6" x14ac:dyDescent="0.3">
      <c r="A171" s="10">
        <v>8.5000000000000006E-2</v>
      </c>
      <c r="B171" s="10">
        <v>0</v>
      </c>
      <c r="D171" s="3">
        <v>1</v>
      </c>
      <c r="E171">
        <f>GETPIVOTDATA("Outcome",$B$2,"DiabetesPedigreeFunction",0.084)*GETPIVOTDATA("Outcome",$B$2,"Outcome",0)/GETPIVOTDATA("Outcome",$B$2)</f>
        <v>0.65104166666666663</v>
      </c>
      <c r="F171">
        <f t="shared" si="1032"/>
        <v>0.18704166666666672</v>
      </c>
    </row>
    <row r="172" spans="1:6" x14ac:dyDescent="0.3">
      <c r="A172" s="10">
        <v>0.39900000000000002</v>
      </c>
      <c r="B172" s="10">
        <v>0</v>
      </c>
      <c r="D172" s="3">
        <v>1</v>
      </c>
      <c r="E172">
        <f>GETPIVOTDATA("Outcome",$B$2,"DiabetesPedigreeFunction",0.078)*GETPIVOTDATA("Outcome",$B$2,"Outcome",0)/GETPIVOTDATA("Outcome",$B$2)</f>
        <v>0.65104166666666663</v>
      </c>
      <c r="F172">
        <f t="shared" si="1032"/>
        <v>0.18704166666666672</v>
      </c>
    </row>
    <row r="173" spans="1:6" x14ac:dyDescent="0.3">
      <c r="A173" s="10">
        <v>0.432</v>
      </c>
      <c r="B173" s="10">
        <v>0</v>
      </c>
      <c r="D173" s="3">
        <v>2</v>
      </c>
      <c r="E173">
        <f>GETPIVOTDATA("Outcome",$B$2,"DiabetesPedigreeFunction",0.084)*GETPIVOTDATA("Outcome",$B$2,"Outcome",0)/GETPIVOTDATA("Outcome",$B$2)</f>
        <v>0.65104166666666663</v>
      </c>
      <c r="F173">
        <f t="shared" si="1032"/>
        <v>2.7950416666666675</v>
      </c>
    </row>
    <row r="174" spans="1:6" x14ac:dyDescent="0.3">
      <c r="A174" s="10">
        <v>1.1890000000000001</v>
      </c>
      <c r="B174" s="10">
        <v>1</v>
      </c>
      <c r="D174" s="3">
        <v>2</v>
      </c>
      <c r="E174">
        <f>GETPIVOTDATA("Outcome",$B$2,"DiabetesPedigreeFunction",0.078)*GETPIVOTDATA("Outcome",$B$2,"Outcome",0)/GETPIVOTDATA("Outcome",$B$2)</f>
        <v>0.65104166666666663</v>
      </c>
      <c r="F174">
        <f t="shared" si="1032"/>
        <v>2.7950416666666675</v>
      </c>
    </row>
    <row r="175" spans="1:6" x14ac:dyDescent="0.3">
      <c r="A175" s="10">
        <v>0.68700000000000006</v>
      </c>
      <c r="B175" s="10">
        <v>0</v>
      </c>
      <c r="D175" s="3">
        <v>3</v>
      </c>
      <c r="E175">
        <f>GETPIVOTDATA("Outcome",$B$2,"DiabetesPedigreeFunction",0.084)*GETPIVOTDATA("Outcome",$B$2,"Outcome",0)/GETPIVOTDATA("Outcome",$B$2)</f>
        <v>0.65104166666666663</v>
      </c>
      <c r="F175">
        <f t="shared" si="1032"/>
        <v>8.4750416666666677</v>
      </c>
    </row>
    <row r="176" spans="1:6" x14ac:dyDescent="0.3">
      <c r="A176" s="10">
        <v>0.13700000000000001</v>
      </c>
      <c r="B176" s="10">
        <v>1</v>
      </c>
      <c r="D176" s="3">
        <v>1</v>
      </c>
      <c r="E176">
        <f>GETPIVOTDATA("Outcome",$B$2,"DiabetesPedigreeFunction",0.078)*GETPIVOTDATA("Outcome",$B$2,"Outcome",0)/GETPIVOTDATA("Outcome",$B$2)</f>
        <v>0.65104166666666663</v>
      </c>
      <c r="F176">
        <f t="shared" si="1032"/>
        <v>0.18704166666666672</v>
      </c>
    </row>
    <row r="177" spans="1:6" x14ac:dyDescent="0.3">
      <c r="A177" s="10">
        <v>0.33700000000000002</v>
      </c>
      <c r="B177" s="10">
        <v>1</v>
      </c>
      <c r="D177" s="3">
        <v>3</v>
      </c>
      <c r="E177">
        <f>GETPIVOTDATA("Outcome",$B$2,"DiabetesPedigreeFunction",0.084)*GETPIVOTDATA("Outcome",$B$2,"Outcome",0)/GETPIVOTDATA("Outcome",$B$2)</f>
        <v>0.65104166666666663</v>
      </c>
      <c r="F177">
        <f t="shared" si="1032"/>
        <v>8.4750416666666677</v>
      </c>
    </row>
    <row r="178" spans="1:6" x14ac:dyDescent="0.3">
      <c r="A178" s="10">
        <v>0.63700000000000001</v>
      </c>
      <c r="B178" s="10">
        <v>0</v>
      </c>
      <c r="D178" s="3">
        <v>1</v>
      </c>
      <c r="E178">
        <f>GETPIVOTDATA("Outcome",$B$2,"DiabetesPedigreeFunction",0.078)*GETPIVOTDATA("Outcome",$B$2,"Outcome",0)/GETPIVOTDATA("Outcome",$B$2)</f>
        <v>0.65104166666666663</v>
      </c>
      <c r="F178">
        <f t="shared" si="1032"/>
        <v>0.18704166666666672</v>
      </c>
    </row>
    <row r="179" spans="1:6" x14ac:dyDescent="0.3">
      <c r="A179" s="10">
        <v>0.83299999999999996</v>
      </c>
      <c r="B179" s="10">
        <v>0</v>
      </c>
      <c r="D179" s="3"/>
      <c r="E179">
        <f>GETPIVOTDATA("Outcome",$B$2,"DiabetesPedigreeFunction",0.084)*GETPIVOTDATA("Outcome",$B$2,"Outcome",0)/GETPIVOTDATA("Outcome",$B$2)</f>
        <v>0.65104166666666663</v>
      </c>
      <c r="F179">
        <f t="shared" si="1032"/>
        <v>0.65104166666666663</v>
      </c>
    </row>
    <row r="180" spans="1:6" x14ac:dyDescent="0.3">
      <c r="A180" s="10">
        <v>0.22900000000000001</v>
      </c>
      <c r="B180" s="10">
        <v>0</v>
      </c>
      <c r="D180" s="3"/>
      <c r="E180">
        <f>GETPIVOTDATA("Outcome",$B$2,"DiabetesPedigreeFunction",0.078)*GETPIVOTDATA("Outcome",$B$2,"Outcome",0)/GETPIVOTDATA("Outcome",$B$2)</f>
        <v>0.65104166666666663</v>
      </c>
      <c r="F180">
        <f t="shared" si="1032"/>
        <v>0.65104166666666663</v>
      </c>
    </row>
    <row r="181" spans="1:6" x14ac:dyDescent="0.3">
      <c r="A181" s="10">
        <v>0.81699999999999995</v>
      </c>
      <c r="B181" s="10">
        <v>1</v>
      </c>
      <c r="D181" s="3">
        <v>4</v>
      </c>
      <c r="E181">
        <f>GETPIVOTDATA("Outcome",$B$2,"DiabetesPedigreeFunction",0.084)*GETPIVOTDATA("Outcome",$B$2,"Outcome",0)/GETPIVOTDATA("Outcome",$B$2)</f>
        <v>0.65104166666666663</v>
      </c>
      <c r="F181">
        <f t="shared" si="1032"/>
        <v>17.227041666666668</v>
      </c>
    </row>
    <row r="182" spans="1:6" x14ac:dyDescent="0.3">
      <c r="A182" s="10">
        <v>0.29399999999999998</v>
      </c>
      <c r="B182" s="10">
        <v>0</v>
      </c>
      <c r="D182" s="3">
        <v>1</v>
      </c>
      <c r="E182">
        <f>GETPIVOTDATA("Outcome",$B$2,"DiabetesPedigreeFunction",0.078)*GETPIVOTDATA("Outcome",$B$2,"Outcome",0)/GETPIVOTDATA("Outcome",$B$2)</f>
        <v>0.65104166666666663</v>
      </c>
      <c r="F182">
        <f t="shared" si="1032"/>
        <v>0.18704166666666672</v>
      </c>
    </row>
    <row r="183" spans="1:6" x14ac:dyDescent="0.3">
      <c r="A183" s="10">
        <v>0.20399999999999999</v>
      </c>
      <c r="B183" s="10">
        <v>0</v>
      </c>
      <c r="D183" s="3"/>
      <c r="E183">
        <f>GETPIVOTDATA("Outcome",$B$2,"DiabetesPedigreeFunction",0.084)*GETPIVOTDATA("Outcome",$B$2,"Outcome",0)/GETPIVOTDATA("Outcome",$B$2)</f>
        <v>0.65104166666666663</v>
      </c>
      <c r="F183">
        <f t="shared" si="1032"/>
        <v>0.65104166666666663</v>
      </c>
    </row>
    <row r="184" spans="1:6" x14ac:dyDescent="0.3">
      <c r="A184" s="10">
        <v>0.16700000000000001</v>
      </c>
      <c r="B184" s="10">
        <v>0</v>
      </c>
      <c r="D184" s="3">
        <v>1</v>
      </c>
      <c r="E184">
        <f>GETPIVOTDATA("Outcome",$B$2,"DiabetesPedigreeFunction",0.078)*GETPIVOTDATA("Outcome",$B$2,"Outcome",0)/GETPIVOTDATA("Outcome",$B$2)</f>
        <v>0.65104166666666663</v>
      </c>
      <c r="F184">
        <f t="shared" si="1032"/>
        <v>0.18704166666666672</v>
      </c>
    </row>
    <row r="185" spans="1:6" x14ac:dyDescent="0.3">
      <c r="A185" s="10">
        <v>0.36799999999999999</v>
      </c>
      <c r="B185" s="10">
        <v>0</v>
      </c>
      <c r="D185" s="3">
        <v>4</v>
      </c>
      <c r="E185">
        <f>GETPIVOTDATA("Outcome",$B$2,"DiabetesPedigreeFunction",0.084)*GETPIVOTDATA("Outcome",$B$2,"Outcome",0)/GETPIVOTDATA("Outcome",$B$2)</f>
        <v>0.65104166666666663</v>
      </c>
      <c r="F185">
        <f t="shared" si="1032"/>
        <v>17.227041666666668</v>
      </c>
    </row>
    <row r="186" spans="1:6" x14ac:dyDescent="0.3">
      <c r="A186" s="10">
        <v>0.74299999999999999</v>
      </c>
      <c r="B186" s="10">
        <v>1</v>
      </c>
      <c r="D186" s="3">
        <v>3</v>
      </c>
      <c r="E186">
        <f>GETPIVOTDATA("Outcome",$B$2,"DiabetesPedigreeFunction",0.078)*GETPIVOTDATA("Outcome",$B$2,"Outcome",0)/GETPIVOTDATA("Outcome",$B$2)</f>
        <v>0.65104166666666663</v>
      </c>
      <c r="F186">
        <f t="shared" si="1032"/>
        <v>8.4750416666666677</v>
      </c>
    </row>
    <row r="187" spans="1:6" x14ac:dyDescent="0.3">
      <c r="A187" s="10">
        <v>0.72199999999999998</v>
      </c>
      <c r="B187" s="10">
        <v>1</v>
      </c>
      <c r="D187" s="3">
        <v>2</v>
      </c>
      <c r="E187">
        <f>GETPIVOTDATA("Outcome",$B$2,"DiabetesPedigreeFunction",0.084)*GETPIVOTDATA("Outcome",$B$2,"Outcome",0)/GETPIVOTDATA("Outcome",$B$2)</f>
        <v>0.65104166666666663</v>
      </c>
      <c r="F187">
        <f t="shared" si="1032"/>
        <v>2.7950416666666675</v>
      </c>
    </row>
    <row r="188" spans="1:6" x14ac:dyDescent="0.3">
      <c r="A188" s="10">
        <v>0.25600000000000001</v>
      </c>
      <c r="B188" s="10">
        <v>0</v>
      </c>
      <c r="D188" s="3">
        <v>1</v>
      </c>
      <c r="E188">
        <f>GETPIVOTDATA("Outcome",$B$2,"DiabetesPedigreeFunction",0.078)*GETPIVOTDATA("Outcome",$B$2,"Outcome",0)/GETPIVOTDATA("Outcome",$B$2)</f>
        <v>0.65104166666666663</v>
      </c>
      <c r="F188">
        <f t="shared" si="1032"/>
        <v>0.18704166666666672</v>
      </c>
    </row>
    <row r="189" spans="1:6" x14ac:dyDescent="0.3">
      <c r="A189" s="10">
        <v>0.70899999999999996</v>
      </c>
      <c r="B189" s="10">
        <v>0</v>
      </c>
      <c r="D189" s="3">
        <v>2</v>
      </c>
      <c r="E189">
        <f>GETPIVOTDATA("Outcome",$B$2,"DiabetesPedigreeFunction",0.084)*GETPIVOTDATA("Outcome",$B$2,"Outcome",0)/GETPIVOTDATA("Outcome",$B$2)</f>
        <v>0.65104166666666663</v>
      </c>
      <c r="F189">
        <f t="shared" si="1032"/>
        <v>2.7950416666666675</v>
      </c>
    </row>
    <row r="190" spans="1:6" x14ac:dyDescent="0.3">
      <c r="A190" s="10">
        <v>0.47099999999999997</v>
      </c>
      <c r="B190" s="10">
        <v>0</v>
      </c>
      <c r="D190" s="3">
        <v>1</v>
      </c>
      <c r="E190">
        <f>GETPIVOTDATA("Outcome",$B$2,"DiabetesPedigreeFunction",0.078)*GETPIVOTDATA("Outcome",$B$2,"Outcome",0)/GETPIVOTDATA("Outcome",$B$2)</f>
        <v>0.65104166666666663</v>
      </c>
      <c r="F190">
        <f t="shared" si="1032"/>
        <v>0.18704166666666672</v>
      </c>
    </row>
    <row r="191" spans="1:6" x14ac:dyDescent="0.3">
      <c r="A191" s="10">
        <v>0.495</v>
      </c>
      <c r="B191" s="10">
        <v>0</v>
      </c>
      <c r="D191" s="3">
        <v>2</v>
      </c>
      <c r="E191">
        <f>GETPIVOTDATA("Outcome",$B$2,"DiabetesPedigreeFunction",0.084)*GETPIVOTDATA("Outcome",$B$2,"Outcome",0)/GETPIVOTDATA("Outcome",$B$2)</f>
        <v>0.65104166666666663</v>
      </c>
      <c r="F191">
        <f t="shared" si="1032"/>
        <v>2.7950416666666675</v>
      </c>
    </row>
    <row r="192" spans="1:6" x14ac:dyDescent="0.3">
      <c r="A192" s="10">
        <v>0.18</v>
      </c>
      <c r="B192" s="10">
        <v>1</v>
      </c>
      <c r="D192" s="3">
        <v>1</v>
      </c>
      <c r="E192">
        <f>GETPIVOTDATA("Outcome",$B$2,"DiabetesPedigreeFunction",0.078)*GETPIVOTDATA("Outcome",$B$2,"Outcome",0)/GETPIVOTDATA("Outcome",$B$2)</f>
        <v>0.65104166666666663</v>
      </c>
      <c r="F192">
        <f t="shared" si="1032"/>
        <v>0.18704166666666672</v>
      </c>
    </row>
    <row r="193" spans="1:6" x14ac:dyDescent="0.3">
      <c r="A193" s="10">
        <v>0.54200000000000004</v>
      </c>
      <c r="B193" s="10">
        <v>1</v>
      </c>
      <c r="D193" s="3">
        <v>1</v>
      </c>
      <c r="E193">
        <f>GETPIVOTDATA("Outcome",$B$2,"DiabetesPedigreeFunction",0.084)*GETPIVOTDATA("Outcome",$B$2,"Outcome",0)/GETPIVOTDATA("Outcome",$B$2)</f>
        <v>0.65104166666666663</v>
      </c>
      <c r="F193">
        <f t="shared" si="1032"/>
        <v>0.18704166666666672</v>
      </c>
    </row>
    <row r="194" spans="1:6" x14ac:dyDescent="0.3">
      <c r="A194" s="10">
        <v>0.77300000000000002</v>
      </c>
      <c r="B194" s="10">
        <v>0</v>
      </c>
      <c r="D194" s="3"/>
      <c r="E194">
        <f>GETPIVOTDATA("Outcome",$B$2,"DiabetesPedigreeFunction",0.078)*GETPIVOTDATA("Outcome",$B$2,"Outcome",0)/GETPIVOTDATA("Outcome",$B$2)</f>
        <v>0.65104166666666663</v>
      </c>
      <c r="F194">
        <f t="shared" si="1032"/>
        <v>0.65104166666666663</v>
      </c>
    </row>
    <row r="195" spans="1:6" x14ac:dyDescent="0.3">
      <c r="A195" s="10">
        <v>0.67800000000000005</v>
      </c>
      <c r="B195" s="10">
        <v>0</v>
      </c>
      <c r="D195" s="3">
        <v>1</v>
      </c>
      <c r="E195">
        <f>GETPIVOTDATA("Outcome",$B$2,"DiabetesPedigreeFunction",0.084)*GETPIVOTDATA("Outcome",$B$2,"Outcome",0)/GETPIVOTDATA("Outcome",$B$2)</f>
        <v>0.65104166666666663</v>
      </c>
      <c r="F195">
        <f t="shared" si="1032"/>
        <v>0.18704166666666672</v>
      </c>
    </row>
    <row r="196" spans="1:6" x14ac:dyDescent="0.3">
      <c r="A196" s="10">
        <v>0.37</v>
      </c>
      <c r="B196" s="10">
        <v>0</v>
      </c>
      <c r="D196" s="3">
        <v>2</v>
      </c>
      <c r="E196">
        <f>GETPIVOTDATA("Outcome",$B$2,"DiabetesPedigreeFunction",0.078)*GETPIVOTDATA("Outcome",$B$2,"Outcome",0)/GETPIVOTDATA("Outcome",$B$2)</f>
        <v>0.65104166666666663</v>
      </c>
      <c r="F196">
        <f t="shared" si="1032"/>
        <v>2.7950416666666675</v>
      </c>
    </row>
    <row r="197" spans="1:6" x14ac:dyDescent="0.3">
      <c r="A197" s="10">
        <v>0.71899999999999997</v>
      </c>
      <c r="B197" s="10">
        <v>1</v>
      </c>
      <c r="D197" s="3"/>
      <c r="E197">
        <f>GETPIVOTDATA("Outcome",$B$2,"DiabetesPedigreeFunction",0.084)*GETPIVOTDATA("Outcome",$B$2,"Outcome",0)/GETPIVOTDATA("Outcome",$B$2)</f>
        <v>0.65104166666666663</v>
      </c>
      <c r="F197">
        <f t="shared" si="1032"/>
        <v>0.65104166666666663</v>
      </c>
    </row>
    <row r="198" spans="1:6" x14ac:dyDescent="0.3">
      <c r="A198" s="10">
        <v>0.38200000000000001</v>
      </c>
      <c r="B198" s="10">
        <v>0</v>
      </c>
      <c r="D198" s="3">
        <v>1</v>
      </c>
      <c r="E198">
        <f>GETPIVOTDATA("Outcome",$B$2,"DiabetesPedigreeFunction",0.078)*GETPIVOTDATA("Outcome",$B$2,"Outcome",0)/GETPIVOTDATA("Outcome",$B$2)</f>
        <v>0.65104166666666663</v>
      </c>
      <c r="F198">
        <f t="shared" si="1032"/>
        <v>0.18704166666666672</v>
      </c>
    </row>
    <row r="199" spans="1:6" x14ac:dyDescent="0.3">
      <c r="A199" s="10">
        <v>0.31900000000000001</v>
      </c>
      <c r="B199" s="10">
        <v>1</v>
      </c>
      <c r="D199" s="3"/>
      <c r="E199">
        <f>GETPIVOTDATA("Outcome",$B$2,"DiabetesPedigreeFunction",0.084)*GETPIVOTDATA("Outcome",$B$2,"Outcome",0)/GETPIVOTDATA("Outcome",$B$2)</f>
        <v>0.65104166666666663</v>
      </c>
      <c r="F199">
        <f t="shared" si="1032"/>
        <v>0.65104166666666663</v>
      </c>
    </row>
    <row r="200" spans="1:6" x14ac:dyDescent="0.3">
      <c r="A200" s="10">
        <v>0.19</v>
      </c>
      <c r="B200" s="10">
        <v>0</v>
      </c>
      <c r="D200" s="3">
        <v>1</v>
      </c>
      <c r="E200">
        <f>GETPIVOTDATA("Outcome",$B$2,"DiabetesPedigreeFunction",0.078)*GETPIVOTDATA("Outcome",$B$2,"Outcome",0)/GETPIVOTDATA("Outcome",$B$2)</f>
        <v>0.65104166666666663</v>
      </c>
      <c r="F200">
        <f t="shared" si="1032"/>
        <v>0.18704166666666672</v>
      </c>
    </row>
    <row r="201" spans="1:6" x14ac:dyDescent="0.3">
      <c r="A201" s="10">
        <v>0.95599999999999996</v>
      </c>
      <c r="B201" s="10">
        <v>1</v>
      </c>
      <c r="D201" s="3">
        <v>1</v>
      </c>
      <c r="E201">
        <f>GETPIVOTDATA("Outcome",$B$2,"DiabetesPedigreeFunction",0.084)*GETPIVOTDATA("Outcome",$B$2,"Outcome",0)/GETPIVOTDATA("Outcome",$B$2)</f>
        <v>0.65104166666666663</v>
      </c>
      <c r="F201">
        <f t="shared" si="1032"/>
        <v>0.18704166666666672</v>
      </c>
    </row>
    <row r="202" spans="1:6" x14ac:dyDescent="0.3">
      <c r="A202" s="10">
        <v>8.4000000000000005E-2</v>
      </c>
      <c r="B202" s="10">
        <v>0</v>
      </c>
      <c r="D202" s="3"/>
      <c r="E202">
        <f>GETPIVOTDATA("Outcome",$B$2,"DiabetesPedigreeFunction",0.078)*GETPIVOTDATA("Outcome",$B$2,"Outcome",0)/GETPIVOTDATA("Outcome",$B$2)</f>
        <v>0.65104166666666663</v>
      </c>
      <c r="F202">
        <f t="shared" si="1032"/>
        <v>0.65104166666666663</v>
      </c>
    </row>
    <row r="203" spans="1:6" x14ac:dyDescent="0.3">
      <c r="A203" s="10">
        <v>0.72499999999999998</v>
      </c>
      <c r="B203" s="10">
        <v>0</v>
      </c>
      <c r="D203" s="3">
        <v>1</v>
      </c>
      <c r="E203">
        <f>GETPIVOTDATA("Outcome",$B$2,"DiabetesPedigreeFunction",0.084)*GETPIVOTDATA("Outcome",$B$2,"Outcome",0)/GETPIVOTDATA("Outcome",$B$2)</f>
        <v>0.65104166666666663</v>
      </c>
      <c r="F203">
        <f t="shared" si="1032"/>
        <v>0.18704166666666672</v>
      </c>
    </row>
    <row r="204" spans="1:6" x14ac:dyDescent="0.3">
      <c r="A204" s="10">
        <v>0.29899999999999999</v>
      </c>
      <c r="B204" s="10">
        <v>0</v>
      </c>
      <c r="D204" s="3">
        <v>1</v>
      </c>
      <c r="E204">
        <f>GETPIVOTDATA("Outcome",$B$2,"DiabetesPedigreeFunction",0.078)*GETPIVOTDATA("Outcome",$B$2,"Outcome",0)/GETPIVOTDATA("Outcome",$B$2)</f>
        <v>0.65104166666666663</v>
      </c>
      <c r="F204">
        <f t="shared" si="1032"/>
        <v>0.18704166666666672</v>
      </c>
    </row>
    <row r="205" spans="1:6" x14ac:dyDescent="0.3">
      <c r="A205" s="10">
        <v>0.26800000000000002</v>
      </c>
      <c r="B205" s="10">
        <v>0</v>
      </c>
      <c r="D205" s="3"/>
      <c r="E205">
        <f>GETPIVOTDATA("Outcome",$B$2,"DiabetesPedigreeFunction",0.084)*GETPIVOTDATA("Outcome",$B$2,"Outcome",0)/GETPIVOTDATA("Outcome",$B$2)</f>
        <v>0.65104166666666663</v>
      </c>
      <c r="F205">
        <f t="shared" si="1032"/>
        <v>0.65104166666666663</v>
      </c>
    </row>
    <row r="206" spans="1:6" x14ac:dyDescent="0.3">
      <c r="A206" s="10">
        <v>0.24399999999999999</v>
      </c>
      <c r="B206" s="10">
        <v>0</v>
      </c>
      <c r="D206" s="3">
        <v>2</v>
      </c>
      <c r="E206">
        <f>GETPIVOTDATA("Outcome",$B$2,"DiabetesPedigreeFunction",0.078)*GETPIVOTDATA("Outcome",$B$2,"Outcome",0)/GETPIVOTDATA("Outcome",$B$2)</f>
        <v>0.65104166666666663</v>
      </c>
      <c r="F206">
        <f t="shared" si="1032"/>
        <v>2.7950416666666675</v>
      </c>
    </row>
    <row r="207" spans="1:6" x14ac:dyDescent="0.3">
      <c r="A207" s="10">
        <v>0.745</v>
      </c>
      <c r="B207" s="10">
        <v>1</v>
      </c>
      <c r="D207" s="3">
        <v>1</v>
      </c>
      <c r="E207">
        <f>GETPIVOTDATA("Outcome",$B$2,"DiabetesPedigreeFunction",0.084)*GETPIVOTDATA("Outcome",$B$2,"Outcome",0)/GETPIVOTDATA("Outcome",$B$2)</f>
        <v>0.65104166666666663</v>
      </c>
      <c r="F207">
        <f t="shared" si="1032"/>
        <v>0.18704166666666672</v>
      </c>
    </row>
    <row r="208" spans="1:6" x14ac:dyDescent="0.3">
      <c r="A208" s="10">
        <v>0.61499999999999999</v>
      </c>
      <c r="B208" s="10">
        <v>1</v>
      </c>
      <c r="D208" s="3">
        <v>1</v>
      </c>
      <c r="E208">
        <f>GETPIVOTDATA("Outcome",$B$2,"DiabetesPedigreeFunction",0.078)*GETPIVOTDATA("Outcome",$B$2,"Outcome",0)/GETPIVOTDATA("Outcome",$B$2)</f>
        <v>0.65104166666666663</v>
      </c>
      <c r="F208">
        <f t="shared" si="1032"/>
        <v>0.18704166666666672</v>
      </c>
    </row>
    <row r="209" spans="1:6" x14ac:dyDescent="0.3">
      <c r="A209" s="10">
        <v>1.321</v>
      </c>
      <c r="B209" s="10">
        <v>1</v>
      </c>
      <c r="D209" s="3">
        <v>2</v>
      </c>
      <c r="E209">
        <f>GETPIVOTDATA("Outcome",$B$2,"DiabetesPedigreeFunction",0.084)*GETPIVOTDATA("Outcome",$B$2,"Outcome",0)/GETPIVOTDATA("Outcome",$B$2)</f>
        <v>0.65104166666666663</v>
      </c>
      <c r="F209">
        <f t="shared" si="1032"/>
        <v>2.7950416666666675</v>
      </c>
    </row>
    <row r="210" spans="1:6" x14ac:dyDescent="0.3">
      <c r="A210" s="10">
        <v>0.64</v>
      </c>
      <c r="B210" s="10">
        <v>1</v>
      </c>
      <c r="D210" s="3">
        <v>1</v>
      </c>
      <c r="E210">
        <f>GETPIVOTDATA("Outcome",$B$2,"DiabetesPedigreeFunction",0.078)*GETPIVOTDATA("Outcome",$B$2,"Outcome",0)/GETPIVOTDATA("Outcome",$B$2)</f>
        <v>0.65104166666666663</v>
      </c>
      <c r="F210">
        <f t="shared" si="1032"/>
        <v>0.18704166666666672</v>
      </c>
    </row>
    <row r="211" spans="1:6" x14ac:dyDescent="0.3">
      <c r="A211" s="10">
        <v>0.36099999999999999</v>
      </c>
      <c r="B211" s="10">
        <v>1</v>
      </c>
      <c r="D211" s="3">
        <v>2</v>
      </c>
      <c r="E211">
        <f>GETPIVOTDATA("Outcome",$B$2,"DiabetesPedigreeFunction",0.084)*GETPIVOTDATA("Outcome",$B$2,"Outcome",0)/GETPIVOTDATA("Outcome",$B$2)</f>
        <v>0.65104166666666663</v>
      </c>
      <c r="F211">
        <f t="shared" si="1032"/>
        <v>2.7950416666666675</v>
      </c>
    </row>
    <row r="212" spans="1:6" x14ac:dyDescent="0.3">
      <c r="A212" s="10">
        <v>0.14199999999999999</v>
      </c>
      <c r="B212" s="10">
        <v>0</v>
      </c>
      <c r="D212" s="3">
        <v>1</v>
      </c>
      <c r="E212">
        <f>GETPIVOTDATA("Outcome",$B$2,"DiabetesPedigreeFunction",0.078)*GETPIVOTDATA("Outcome",$B$2,"Outcome",0)/GETPIVOTDATA("Outcome",$B$2)</f>
        <v>0.65104166666666663</v>
      </c>
      <c r="F212">
        <f t="shared" si="1032"/>
        <v>0.18704166666666672</v>
      </c>
    </row>
    <row r="213" spans="1:6" x14ac:dyDescent="0.3">
      <c r="A213" s="10">
        <v>0.374</v>
      </c>
      <c r="B213" s="10">
        <v>0</v>
      </c>
      <c r="D213" s="3"/>
      <c r="E213">
        <f>GETPIVOTDATA("Outcome",$B$2,"DiabetesPedigreeFunction",0.084)*GETPIVOTDATA("Outcome",$B$2,"Outcome",0)/GETPIVOTDATA("Outcome",$B$2)</f>
        <v>0.65104166666666663</v>
      </c>
      <c r="F213">
        <f t="shared" si="1032"/>
        <v>0.65104166666666663</v>
      </c>
    </row>
    <row r="214" spans="1:6" x14ac:dyDescent="0.3">
      <c r="A214" s="10">
        <v>0.38300000000000001</v>
      </c>
      <c r="B214" s="10">
        <v>1</v>
      </c>
      <c r="D214" s="3"/>
      <c r="E214">
        <f>GETPIVOTDATA("Outcome",$B$2,"DiabetesPedigreeFunction",0.078)*GETPIVOTDATA("Outcome",$B$2,"Outcome",0)/GETPIVOTDATA("Outcome",$B$2)</f>
        <v>0.65104166666666663</v>
      </c>
      <c r="F214">
        <f t="shared" si="1032"/>
        <v>0.65104166666666663</v>
      </c>
    </row>
    <row r="215" spans="1:6" x14ac:dyDescent="0.3">
      <c r="A215" s="10">
        <v>0.57799999999999996</v>
      </c>
      <c r="B215" s="10">
        <v>1</v>
      </c>
      <c r="D215" s="3"/>
      <c r="E215">
        <f>GETPIVOTDATA("Outcome",$B$2,"DiabetesPedigreeFunction",0.084)*GETPIVOTDATA("Outcome",$B$2,"Outcome",0)/GETPIVOTDATA("Outcome",$B$2)</f>
        <v>0.65104166666666663</v>
      </c>
      <c r="F215">
        <f t="shared" si="1032"/>
        <v>0.65104166666666663</v>
      </c>
    </row>
    <row r="216" spans="1:6" x14ac:dyDescent="0.3">
      <c r="A216" s="10">
        <v>0.13600000000000001</v>
      </c>
      <c r="B216" s="10">
        <v>0</v>
      </c>
      <c r="D216" s="3">
        <v>1</v>
      </c>
      <c r="E216">
        <f>GETPIVOTDATA("Outcome",$B$2,"DiabetesPedigreeFunction",0.078)*GETPIVOTDATA("Outcome",$B$2,"Outcome",0)/GETPIVOTDATA("Outcome",$B$2)</f>
        <v>0.65104166666666663</v>
      </c>
      <c r="F216">
        <f t="shared" ref="F216:F279" si="1033">(D216-E216)^2/E216</f>
        <v>0.18704166666666672</v>
      </c>
    </row>
    <row r="217" spans="1:6" x14ac:dyDescent="0.3">
      <c r="A217" s="10">
        <v>0.39500000000000002</v>
      </c>
      <c r="B217" s="10">
        <v>1</v>
      </c>
      <c r="D217" s="3">
        <v>1</v>
      </c>
      <c r="E217">
        <f>GETPIVOTDATA("Outcome",$B$2,"DiabetesPedigreeFunction",0.084)*GETPIVOTDATA("Outcome",$B$2,"Outcome",0)/GETPIVOTDATA("Outcome",$B$2)</f>
        <v>0.65104166666666663</v>
      </c>
      <c r="F217">
        <f t="shared" si="1033"/>
        <v>0.18704166666666672</v>
      </c>
    </row>
    <row r="218" spans="1:6" x14ac:dyDescent="0.3">
      <c r="A218" s="10">
        <v>0.187</v>
      </c>
      <c r="B218" s="10">
        <v>0</v>
      </c>
      <c r="D218" s="3">
        <v>1</v>
      </c>
      <c r="E218">
        <f>GETPIVOTDATA("Outcome",$B$2,"DiabetesPedigreeFunction",0.078)*GETPIVOTDATA("Outcome",$B$2,"Outcome",0)/GETPIVOTDATA("Outcome",$B$2)</f>
        <v>0.65104166666666663</v>
      </c>
      <c r="F218">
        <f t="shared" si="1033"/>
        <v>0.18704166666666672</v>
      </c>
    </row>
    <row r="219" spans="1:6" x14ac:dyDescent="0.3">
      <c r="A219" s="10">
        <v>0.67800000000000005</v>
      </c>
      <c r="B219" s="10">
        <v>1</v>
      </c>
      <c r="D219" s="3">
        <v>1</v>
      </c>
      <c r="E219">
        <f>GETPIVOTDATA("Outcome",$B$2,"DiabetesPedigreeFunction",0.084)*GETPIVOTDATA("Outcome",$B$2,"Outcome",0)/GETPIVOTDATA("Outcome",$B$2)</f>
        <v>0.65104166666666663</v>
      </c>
      <c r="F219">
        <f t="shared" si="1033"/>
        <v>0.18704166666666672</v>
      </c>
    </row>
    <row r="220" spans="1:6" x14ac:dyDescent="0.3">
      <c r="A220" s="10">
        <v>0.90500000000000003</v>
      </c>
      <c r="B220" s="10">
        <v>1</v>
      </c>
      <c r="D220" s="3"/>
      <c r="E220">
        <f>GETPIVOTDATA("Outcome",$B$2,"DiabetesPedigreeFunction",0.078)*GETPIVOTDATA("Outcome",$B$2,"Outcome",0)/GETPIVOTDATA("Outcome",$B$2)</f>
        <v>0.65104166666666663</v>
      </c>
      <c r="F220">
        <f t="shared" si="1033"/>
        <v>0.65104166666666663</v>
      </c>
    </row>
    <row r="221" spans="1:6" x14ac:dyDescent="0.3">
      <c r="A221" s="10">
        <v>0.15</v>
      </c>
      <c r="B221" s="10">
        <v>1</v>
      </c>
      <c r="D221" s="3">
        <v>1</v>
      </c>
      <c r="E221">
        <f>GETPIVOTDATA("Outcome",$B$2,"DiabetesPedigreeFunction",0.084)*GETPIVOTDATA("Outcome",$B$2,"Outcome",0)/GETPIVOTDATA("Outcome",$B$2)</f>
        <v>0.65104166666666663</v>
      </c>
      <c r="F221">
        <f t="shared" si="1033"/>
        <v>0.18704166666666672</v>
      </c>
    </row>
    <row r="222" spans="1:6" x14ac:dyDescent="0.3">
      <c r="A222" s="10">
        <v>0.874</v>
      </c>
      <c r="B222" s="10">
        <v>0</v>
      </c>
      <c r="D222" s="3"/>
      <c r="E222">
        <f>GETPIVOTDATA("Outcome",$B$2,"DiabetesPedigreeFunction",0.078)*GETPIVOTDATA("Outcome",$B$2,"Outcome",0)/GETPIVOTDATA("Outcome",$B$2)</f>
        <v>0.65104166666666663</v>
      </c>
      <c r="F222">
        <f t="shared" si="1033"/>
        <v>0.65104166666666663</v>
      </c>
    </row>
    <row r="223" spans="1:6" x14ac:dyDescent="0.3">
      <c r="A223" s="10">
        <v>0.23599999999999999</v>
      </c>
      <c r="B223" s="10">
        <v>0</v>
      </c>
      <c r="D223" s="3"/>
      <c r="E223">
        <f>GETPIVOTDATA("Outcome",$B$2,"DiabetesPedigreeFunction",0.084)*GETPIVOTDATA("Outcome",$B$2,"Outcome",0)/GETPIVOTDATA("Outcome",$B$2)</f>
        <v>0.65104166666666663</v>
      </c>
      <c r="F223">
        <f t="shared" si="1033"/>
        <v>0.65104166666666663</v>
      </c>
    </row>
    <row r="224" spans="1:6" x14ac:dyDescent="0.3">
      <c r="A224" s="10">
        <v>0.78700000000000003</v>
      </c>
      <c r="B224" s="10">
        <v>0</v>
      </c>
      <c r="D224" s="3">
        <v>1</v>
      </c>
      <c r="E224">
        <f>GETPIVOTDATA("Outcome",$B$2,"DiabetesPedigreeFunction",0.078)*GETPIVOTDATA("Outcome",$B$2,"Outcome",0)/GETPIVOTDATA("Outcome",$B$2)</f>
        <v>0.65104166666666663</v>
      </c>
      <c r="F224">
        <f t="shared" si="1033"/>
        <v>0.18704166666666672</v>
      </c>
    </row>
    <row r="225" spans="1:6" x14ac:dyDescent="0.3">
      <c r="A225" s="10">
        <v>0.23499999999999999</v>
      </c>
      <c r="B225" s="10">
        <v>0</v>
      </c>
      <c r="D225" s="3">
        <v>1</v>
      </c>
      <c r="E225">
        <f>GETPIVOTDATA("Outcome",$B$2,"DiabetesPedigreeFunction",0.084)*GETPIVOTDATA("Outcome",$B$2,"Outcome",0)/GETPIVOTDATA("Outcome",$B$2)</f>
        <v>0.65104166666666663</v>
      </c>
      <c r="F225">
        <f t="shared" si="1033"/>
        <v>0.18704166666666672</v>
      </c>
    </row>
    <row r="226" spans="1:6" x14ac:dyDescent="0.3">
      <c r="A226" s="10">
        <v>0.32400000000000001</v>
      </c>
      <c r="B226" s="10">
        <v>0</v>
      </c>
      <c r="D226" s="3">
        <v>1</v>
      </c>
      <c r="E226">
        <f>GETPIVOTDATA("Outcome",$B$2,"DiabetesPedigreeFunction",0.078)*GETPIVOTDATA("Outcome",$B$2,"Outcome",0)/GETPIVOTDATA("Outcome",$B$2)</f>
        <v>0.65104166666666663</v>
      </c>
      <c r="F226">
        <f t="shared" si="1033"/>
        <v>0.18704166666666672</v>
      </c>
    </row>
    <row r="227" spans="1:6" x14ac:dyDescent="0.3">
      <c r="A227" s="10">
        <v>0.40699999999999997</v>
      </c>
      <c r="B227" s="10">
        <v>0</v>
      </c>
      <c r="D227" s="3">
        <v>1</v>
      </c>
      <c r="E227">
        <f>GETPIVOTDATA("Outcome",$B$2,"DiabetesPedigreeFunction",0.084)*GETPIVOTDATA("Outcome",$B$2,"Outcome",0)/GETPIVOTDATA("Outcome",$B$2)</f>
        <v>0.65104166666666663</v>
      </c>
      <c r="F227">
        <f t="shared" si="1033"/>
        <v>0.18704166666666672</v>
      </c>
    </row>
    <row r="228" spans="1:6" x14ac:dyDescent="0.3">
      <c r="A228" s="10">
        <v>0.60499999999999998</v>
      </c>
      <c r="B228" s="10">
        <v>1</v>
      </c>
      <c r="D228" s="3">
        <v>1</v>
      </c>
      <c r="E228">
        <f>GETPIVOTDATA("Outcome",$B$2,"DiabetesPedigreeFunction",0.078)*GETPIVOTDATA("Outcome",$B$2,"Outcome",0)/GETPIVOTDATA("Outcome",$B$2)</f>
        <v>0.65104166666666663</v>
      </c>
      <c r="F228">
        <f t="shared" si="1033"/>
        <v>0.18704166666666672</v>
      </c>
    </row>
    <row r="229" spans="1:6" x14ac:dyDescent="0.3">
      <c r="A229" s="10">
        <v>0.151</v>
      </c>
      <c r="B229" s="10">
        <v>1</v>
      </c>
      <c r="D229" s="3">
        <v>2</v>
      </c>
      <c r="E229">
        <f>GETPIVOTDATA("Outcome",$B$2,"DiabetesPedigreeFunction",0.084)*GETPIVOTDATA("Outcome",$B$2,"Outcome",0)/GETPIVOTDATA("Outcome",$B$2)</f>
        <v>0.65104166666666663</v>
      </c>
      <c r="F229">
        <f t="shared" si="1033"/>
        <v>2.7950416666666675</v>
      </c>
    </row>
    <row r="230" spans="1:6" x14ac:dyDescent="0.3">
      <c r="A230" s="10">
        <v>0.28899999999999998</v>
      </c>
      <c r="B230" s="10">
        <v>0</v>
      </c>
      <c r="D230" s="3"/>
      <c r="E230">
        <f>GETPIVOTDATA("Outcome",$B$2,"DiabetesPedigreeFunction",0.078)*GETPIVOTDATA("Outcome",$B$2,"Outcome",0)/GETPIVOTDATA("Outcome",$B$2)</f>
        <v>0.65104166666666663</v>
      </c>
      <c r="F230">
        <f t="shared" si="1033"/>
        <v>0.65104166666666663</v>
      </c>
    </row>
    <row r="231" spans="1:6" x14ac:dyDescent="0.3">
      <c r="A231" s="10">
        <v>0.35499999999999998</v>
      </c>
      <c r="B231" s="10">
        <v>1</v>
      </c>
      <c r="D231" s="3">
        <v>1</v>
      </c>
      <c r="E231">
        <f>GETPIVOTDATA("Outcome",$B$2,"DiabetesPedigreeFunction",0.084)*GETPIVOTDATA("Outcome",$B$2,"Outcome",0)/GETPIVOTDATA("Outcome",$B$2)</f>
        <v>0.65104166666666663</v>
      </c>
      <c r="F231">
        <f t="shared" si="1033"/>
        <v>0.18704166666666672</v>
      </c>
    </row>
    <row r="232" spans="1:6" x14ac:dyDescent="0.3">
      <c r="A232" s="10">
        <v>0.28999999999999998</v>
      </c>
      <c r="B232" s="10">
        <v>0</v>
      </c>
      <c r="D232" s="3">
        <v>1</v>
      </c>
      <c r="E232">
        <f>GETPIVOTDATA("Outcome",$B$2,"DiabetesPedigreeFunction",0.078)*GETPIVOTDATA("Outcome",$B$2,"Outcome",0)/GETPIVOTDATA("Outcome",$B$2)</f>
        <v>0.65104166666666663</v>
      </c>
      <c r="F232">
        <f t="shared" si="1033"/>
        <v>0.18704166666666672</v>
      </c>
    </row>
    <row r="233" spans="1:6" x14ac:dyDescent="0.3">
      <c r="A233" s="10">
        <v>0.375</v>
      </c>
      <c r="B233" s="10">
        <v>0</v>
      </c>
      <c r="D233" s="3"/>
      <c r="E233">
        <f>GETPIVOTDATA("Outcome",$B$2,"DiabetesPedigreeFunction",0.084)*GETPIVOTDATA("Outcome",$B$2,"Outcome",0)/GETPIVOTDATA("Outcome",$B$2)</f>
        <v>0.65104166666666663</v>
      </c>
      <c r="F233">
        <f t="shared" si="1033"/>
        <v>0.65104166666666663</v>
      </c>
    </row>
    <row r="234" spans="1:6" x14ac:dyDescent="0.3">
      <c r="A234" s="10">
        <v>0.16400000000000001</v>
      </c>
      <c r="B234" s="10">
        <v>0</v>
      </c>
      <c r="D234" s="3">
        <v>1</v>
      </c>
      <c r="E234">
        <f>GETPIVOTDATA("Outcome",$B$2,"DiabetesPedigreeFunction",0.078)*GETPIVOTDATA("Outcome",$B$2,"Outcome",0)/GETPIVOTDATA("Outcome",$B$2)</f>
        <v>0.65104166666666663</v>
      </c>
      <c r="F234">
        <f t="shared" si="1033"/>
        <v>0.18704166666666672</v>
      </c>
    </row>
    <row r="235" spans="1:6" x14ac:dyDescent="0.3">
      <c r="A235" s="10">
        <v>0.43099999999999999</v>
      </c>
      <c r="B235" s="10">
        <v>1</v>
      </c>
      <c r="D235" s="3">
        <v>1</v>
      </c>
      <c r="E235">
        <f>GETPIVOTDATA("Outcome",$B$2,"DiabetesPedigreeFunction",0.084)*GETPIVOTDATA("Outcome",$B$2,"Outcome",0)/GETPIVOTDATA("Outcome",$B$2)</f>
        <v>0.65104166666666663</v>
      </c>
      <c r="F235">
        <f t="shared" si="1033"/>
        <v>0.18704166666666672</v>
      </c>
    </row>
    <row r="236" spans="1:6" x14ac:dyDescent="0.3">
      <c r="A236" s="10">
        <v>0.26</v>
      </c>
      <c r="B236" s="10">
        <v>1</v>
      </c>
      <c r="D236" s="3">
        <v>1</v>
      </c>
      <c r="E236">
        <f>GETPIVOTDATA("Outcome",$B$2,"DiabetesPedigreeFunction",0.078)*GETPIVOTDATA("Outcome",$B$2,"Outcome",0)/GETPIVOTDATA("Outcome",$B$2)</f>
        <v>0.65104166666666663</v>
      </c>
      <c r="F236">
        <f t="shared" si="1033"/>
        <v>0.18704166666666672</v>
      </c>
    </row>
    <row r="237" spans="1:6" x14ac:dyDescent="0.3">
      <c r="A237" s="10">
        <v>0.74199999999999999</v>
      </c>
      <c r="B237" s="10">
        <v>1</v>
      </c>
      <c r="D237" s="3">
        <v>1</v>
      </c>
      <c r="E237">
        <f>GETPIVOTDATA("Outcome",$B$2,"DiabetesPedigreeFunction",0.084)*GETPIVOTDATA("Outcome",$B$2,"Outcome",0)/GETPIVOTDATA("Outcome",$B$2)</f>
        <v>0.65104166666666663</v>
      </c>
      <c r="F237">
        <f t="shared" si="1033"/>
        <v>0.18704166666666672</v>
      </c>
    </row>
    <row r="238" spans="1:6" x14ac:dyDescent="0.3">
      <c r="A238" s="10">
        <v>0.51400000000000001</v>
      </c>
      <c r="B238" s="10">
        <v>1</v>
      </c>
      <c r="D238" s="3"/>
      <c r="E238">
        <f>GETPIVOTDATA("Outcome",$B$2,"DiabetesPedigreeFunction",0.078)*GETPIVOTDATA("Outcome",$B$2,"Outcome",0)/GETPIVOTDATA("Outcome",$B$2)</f>
        <v>0.65104166666666663</v>
      </c>
      <c r="F238">
        <f t="shared" si="1033"/>
        <v>0.65104166666666663</v>
      </c>
    </row>
    <row r="239" spans="1:6" x14ac:dyDescent="0.3">
      <c r="A239" s="10">
        <v>0.46400000000000002</v>
      </c>
      <c r="B239" s="10">
        <v>0</v>
      </c>
      <c r="D239" s="3">
        <v>1</v>
      </c>
      <c r="E239">
        <f>GETPIVOTDATA("Outcome",$B$2,"DiabetesPedigreeFunction",0.084)*GETPIVOTDATA("Outcome",$B$2,"Outcome",0)/GETPIVOTDATA("Outcome",$B$2)</f>
        <v>0.65104166666666663</v>
      </c>
      <c r="F239">
        <f t="shared" si="1033"/>
        <v>0.18704166666666672</v>
      </c>
    </row>
    <row r="240" spans="1:6" x14ac:dyDescent="0.3">
      <c r="A240" s="10">
        <v>1.224</v>
      </c>
      <c r="B240" s="10">
        <v>1</v>
      </c>
      <c r="D240" s="3">
        <v>1</v>
      </c>
      <c r="E240">
        <f>GETPIVOTDATA("Outcome",$B$2,"DiabetesPedigreeFunction",0.078)*GETPIVOTDATA("Outcome",$B$2,"Outcome",0)/GETPIVOTDATA("Outcome",$B$2)</f>
        <v>0.65104166666666663</v>
      </c>
      <c r="F240">
        <f t="shared" si="1033"/>
        <v>0.18704166666666672</v>
      </c>
    </row>
    <row r="241" spans="1:6" x14ac:dyDescent="0.3">
      <c r="A241" s="10">
        <v>0.26100000000000001</v>
      </c>
      <c r="B241" s="10">
        <v>1</v>
      </c>
      <c r="D241" s="3">
        <v>3</v>
      </c>
      <c r="E241">
        <f>GETPIVOTDATA("Outcome",$B$2,"DiabetesPedigreeFunction",0.084)*GETPIVOTDATA("Outcome",$B$2,"Outcome",0)/GETPIVOTDATA("Outcome",$B$2)</f>
        <v>0.65104166666666663</v>
      </c>
      <c r="F241">
        <f t="shared" si="1033"/>
        <v>8.4750416666666677</v>
      </c>
    </row>
    <row r="242" spans="1:6" x14ac:dyDescent="0.3">
      <c r="A242" s="10">
        <v>1.0720000000000001</v>
      </c>
      <c r="B242" s="10">
        <v>1</v>
      </c>
      <c r="D242" s="3">
        <v>3</v>
      </c>
      <c r="E242">
        <f>GETPIVOTDATA("Outcome",$B$2,"DiabetesPedigreeFunction",0.078)*GETPIVOTDATA("Outcome",$B$2,"Outcome",0)/GETPIVOTDATA("Outcome",$B$2)</f>
        <v>0.65104166666666663</v>
      </c>
      <c r="F242">
        <f t="shared" si="1033"/>
        <v>8.4750416666666677</v>
      </c>
    </row>
    <row r="243" spans="1:6" x14ac:dyDescent="0.3">
      <c r="A243" s="10">
        <v>0.80500000000000005</v>
      </c>
      <c r="B243" s="10">
        <v>1</v>
      </c>
      <c r="D243" s="3">
        <v>1</v>
      </c>
      <c r="E243">
        <f>GETPIVOTDATA("Outcome",$B$2,"DiabetesPedigreeFunction",0.084)*GETPIVOTDATA("Outcome",$B$2,"Outcome",0)/GETPIVOTDATA("Outcome",$B$2)</f>
        <v>0.65104166666666663</v>
      </c>
      <c r="F243">
        <f t="shared" si="1033"/>
        <v>0.18704166666666672</v>
      </c>
    </row>
    <row r="244" spans="1:6" x14ac:dyDescent="0.3">
      <c r="A244" s="10">
        <v>0.20899999999999999</v>
      </c>
      <c r="B244" s="10">
        <v>0</v>
      </c>
      <c r="D244" s="3">
        <v>1</v>
      </c>
      <c r="E244">
        <f>GETPIVOTDATA("Outcome",$B$2,"DiabetesPedigreeFunction",0.078)*GETPIVOTDATA("Outcome",$B$2,"Outcome",0)/GETPIVOTDATA("Outcome",$B$2)</f>
        <v>0.65104166666666663</v>
      </c>
      <c r="F244">
        <f t="shared" si="1033"/>
        <v>0.18704166666666672</v>
      </c>
    </row>
    <row r="245" spans="1:6" x14ac:dyDescent="0.3">
      <c r="A245" s="10">
        <v>0.68700000000000006</v>
      </c>
      <c r="B245" s="10">
        <v>0</v>
      </c>
      <c r="D245" s="3"/>
      <c r="E245">
        <f>GETPIVOTDATA("Outcome",$B$2,"DiabetesPedigreeFunction",0.084)*GETPIVOTDATA("Outcome",$B$2,"Outcome",0)/GETPIVOTDATA("Outcome",$B$2)</f>
        <v>0.65104166666666663</v>
      </c>
      <c r="F245">
        <f t="shared" si="1033"/>
        <v>0.65104166666666663</v>
      </c>
    </row>
    <row r="246" spans="1:6" x14ac:dyDescent="0.3">
      <c r="A246" s="10">
        <v>0.66600000000000004</v>
      </c>
      <c r="B246" s="10">
        <v>0</v>
      </c>
      <c r="D246" s="3">
        <v>1</v>
      </c>
      <c r="E246">
        <f>GETPIVOTDATA("Outcome",$B$2,"DiabetesPedigreeFunction",0.078)*GETPIVOTDATA("Outcome",$B$2,"Outcome",0)/GETPIVOTDATA("Outcome",$B$2)</f>
        <v>0.65104166666666663</v>
      </c>
      <c r="F246">
        <f t="shared" si="1033"/>
        <v>0.18704166666666672</v>
      </c>
    </row>
    <row r="247" spans="1:6" x14ac:dyDescent="0.3">
      <c r="A247" s="10">
        <v>0.10100000000000001</v>
      </c>
      <c r="B247" s="10">
        <v>0</v>
      </c>
      <c r="D247" s="3"/>
      <c r="E247">
        <f>GETPIVOTDATA("Outcome",$B$2,"DiabetesPedigreeFunction",0.084)*GETPIVOTDATA("Outcome",$B$2,"Outcome",0)/GETPIVOTDATA("Outcome",$B$2)</f>
        <v>0.65104166666666663</v>
      </c>
      <c r="F247">
        <f t="shared" si="1033"/>
        <v>0.65104166666666663</v>
      </c>
    </row>
    <row r="248" spans="1:6" x14ac:dyDescent="0.3">
      <c r="A248" s="10">
        <v>0.19800000000000001</v>
      </c>
      <c r="B248" s="10">
        <v>0</v>
      </c>
      <c r="D248" s="3">
        <v>1</v>
      </c>
      <c r="E248">
        <f>GETPIVOTDATA("Outcome",$B$2,"DiabetesPedigreeFunction",0.078)*GETPIVOTDATA("Outcome",$B$2,"Outcome",0)/GETPIVOTDATA("Outcome",$B$2)</f>
        <v>0.65104166666666663</v>
      </c>
      <c r="F248">
        <f t="shared" si="1033"/>
        <v>0.18704166666666672</v>
      </c>
    </row>
    <row r="249" spans="1:6" x14ac:dyDescent="0.3">
      <c r="A249" s="10">
        <v>0.65200000000000002</v>
      </c>
      <c r="B249" s="10">
        <v>1</v>
      </c>
      <c r="D249" s="3">
        <v>2</v>
      </c>
      <c r="E249">
        <f>GETPIVOTDATA("Outcome",$B$2,"DiabetesPedigreeFunction",0.084)*GETPIVOTDATA("Outcome",$B$2,"Outcome",0)/GETPIVOTDATA("Outcome",$B$2)</f>
        <v>0.65104166666666663</v>
      </c>
      <c r="F249">
        <f t="shared" si="1033"/>
        <v>2.7950416666666675</v>
      </c>
    </row>
    <row r="250" spans="1:6" x14ac:dyDescent="0.3">
      <c r="A250" s="10">
        <v>2.3290000000000002</v>
      </c>
      <c r="B250" s="10">
        <v>0</v>
      </c>
      <c r="D250" s="3">
        <v>1</v>
      </c>
      <c r="E250">
        <f>GETPIVOTDATA("Outcome",$B$2,"DiabetesPedigreeFunction",0.078)*GETPIVOTDATA("Outcome",$B$2,"Outcome",0)/GETPIVOTDATA("Outcome",$B$2)</f>
        <v>0.65104166666666663</v>
      </c>
      <c r="F250">
        <f t="shared" si="1033"/>
        <v>0.18704166666666672</v>
      </c>
    </row>
    <row r="251" spans="1:6" x14ac:dyDescent="0.3">
      <c r="A251" s="10">
        <v>8.8999999999999996E-2</v>
      </c>
      <c r="B251" s="10">
        <v>0</v>
      </c>
      <c r="D251" s="3"/>
      <c r="E251">
        <f>GETPIVOTDATA("Outcome",$B$2,"DiabetesPedigreeFunction",0.084)*GETPIVOTDATA("Outcome",$B$2,"Outcome",0)/GETPIVOTDATA("Outcome",$B$2)</f>
        <v>0.65104166666666663</v>
      </c>
      <c r="F251">
        <f t="shared" si="1033"/>
        <v>0.65104166666666663</v>
      </c>
    </row>
    <row r="252" spans="1:6" x14ac:dyDescent="0.3">
      <c r="A252" s="10">
        <v>0.64500000000000002</v>
      </c>
      <c r="B252" s="10">
        <v>1</v>
      </c>
      <c r="D252" s="3"/>
      <c r="E252">
        <f>GETPIVOTDATA("Outcome",$B$2,"DiabetesPedigreeFunction",0.078)*GETPIVOTDATA("Outcome",$B$2,"Outcome",0)/GETPIVOTDATA("Outcome",$B$2)</f>
        <v>0.65104166666666663</v>
      </c>
      <c r="F252">
        <f t="shared" si="1033"/>
        <v>0.65104166666666663</v>
      </c>
    </row>
    <row r="253" spans="1:6" x14ac:dyDescent="0.3">
      <c r="A253" s="10">
        <v>0.23799999999999999</v>
      </c>
      <c r="B253" s="10">
        <v>1</v>
      </c>
      <c r="D253" s="3">
        <v>1</v>
      </c>
      <c r="E253">
        <f>GETPIVOTDATA("Outcome",$B$2,"DiabetesPedigreeFunction",0.084)*GETPIVOTDATA("Outcome",$B$2,"Outcome",0)/GETPIVOTDATA("Outcome",$B$2)</f>
        <v>0.65104166666666663</v>
      </c>
      <c r="F253">
        <f t="shared" si="1033"/>
        <v>0.18704166666666672</v>
      </c>
    </row>
    <row r="254" spans="1:6" x14ac:dyDescent="0.3">
      <c r="A254" s="10">
        <v>0.58299999999999996</v>
      </c>
      <c r="B254" s="10">
        <v>0</v>
      </c>
      <c r="D254" s="3">
        <v>2</v>
      </c>
      <c r="E254">
        <f>GETPIVOTDATA("Outcome",$B$2,"DiabetesPedigreeFunction",0.078)*GETPIVOTDATA("Outcome",$B$2,"Outcome",0)/GETPIVOTDATA("Outcome",$B$2)</f>
        <v>0.65104166666666663</v>
      </c>
      <c r="F254">
        <f t="shared" si="1033"/>
        <v>2.7950416666666675</v>
      </c>
    </row>
    <row r="255" spans="1:6" x14ac:dyDescent="0.3">
      <c r="A255" s="10">
        <v>0.39400000000000002</v>
      </c>
      <c r="B255" s="10">
        <v>0</v>
      </c>
      <c r="D255" s="3"/>
      <c r="E255">
        <f>GETPIVOTDATA("Outcome",$B$2,"DiabetesPedigreeFunction",0.084)*GETPIVOTDATA("Outcome",$B$2,"Outcome",0)/GETPIVOTDATA("Outcome",$B$2)</f>
        <v>0.65104166666666663</v>
      </c>
      <c r="F255">
        <f t="shared" si="1033"/>
        <v>0.65104166666666663</v>
      </c>
    </row>
    <row r="256" spans="1:6" x14ac:dyDescent="0.3">
      <c r="A256" s="10">
        <v>0.29299999999999998</v>
      </c>
      <c r="B256" s="10">
        <v>0</v>
      </c>
      <c r="D256" s="3">
        <v>1</v>
      </c>
      <c r="E256">
        <f>GETPIVOTDATA("Outcome",$B$2,"DiabetesPedigreeFunction",0.078)*GETPIVOTDATA("Outcome",$B$2,"Outcome",0)/GETPIVOTDATA("Outcome",$B$2)</f>
        <v>0.65104166666666663</v>
      </c>
      <c r="F256">
        <f t="shared" si="1033"/>
        <v>0.18704166666666672</v>
      </c>
    </row>
    <row r="257" spans="1:6" x14ac:dyDescent="0.3">
      <c r="A257" s="10">
        <v>0.47899999999999998</v>
      </c>
      <c r="B257" s="10">
        <v>1</v>
      </c>
      <c r="D257" s="3">
        <v>1</v>
      </c>
      <c r="E257">
        <f>GETPIVOTDATA("Outcome",$B$2,"DiabetesPedigreeFunction",0.084)*GETPIVOTDATA("Outcome",$B$2,"Outcome",0)/GETPIVOTDATA("Outcome",$B$2)</f>
        <v>0.65104166666666663</v>
      </c>
      <c r="F257">
        <f t="shared" si="1033"/>
        <v>0.18704166666666672</v>
      </c>
    </row>
    <row r="258" spans="1:6" x14ac:dyDescent="0.3">
      <c r="A258" s="10">
        <v>0.58599999999999997</v>
      </c>
      <c r="B258" s="10">
        <v>1</v>
      </c>
      <c r="D258" s="3">
        <v>1</v>
      </c>
      <c r="E258">
        <f>GETPIVOTDATA("Outcome",$B$2,"DiabetesPedigreeFunction",0.078)*GETPIVOTDATA("Outcome",$B$2,"Outcome",0)/GETPIVOTDATA("Outcome",$B$2)</f>
        <v>0.65104166666666663</v>
      </c>
      <c r="F258">
        <f t="shared" si="1033"/>
        <v>0.18704166666666672</v>
      </c>
    </row>
    <row r="259" spans="1:6" x14ac:dyDescent="0.3">
      <c r="A259" s="10">
        <v>0.68600000000000005</v>
      </c>
      <c r="B259" s="10">
        <v>1</v>
      </c>
      <c r="D259" s="3">
        <v>2</v>
      </c>
      <c r="E259">
        <f>GETPIVOTDATA("Outcome",$B$2,"DiabetesPedigreeFunction",0.084)*GETPIVOTDATA("Outcome",$B$2,"Outcome",0)/GETPIVOTDATA("Outcome",$B$2)</f>
        <v>0.65104166666666663</v>
      </c>
      <c r="F259">
        <f t="shared" si="1033"/>
        <v>2.7950416666666675</v>
      </c>
    </row>
    <row r="260" spans="1:6" x14ac:dyDescent="0.3">
      <c r="A260" s="10">
        <v>0.83099999999999996</v>
      </c>
      <c r="B260" s="10">
        <v>1</v>
      </c>
      <c r="D260" s="3">
        <v>1</v>
      </c>
      <c r="E260">
        <f>GETPIVOTDATA("Outcome",$B$2,"DiabetesPedigreeFunction",0.078)*GETPIVOTDATA("Outcome",$B$2,"Outcome",0)/GETPIVOTDATA("Outcome",$B$2)</f>
        <v>0.65104166666666663</v>
      </c>
      <c r="F260">
        <f t="shared" si="1033"/>
        <v>0.18704166666666672</v>
      </c>
    </row>
    <row r="261" spans="1:6" x14ac:dyDescent="0.3">
      <c r="A261" s="10">
        <v>0.58199999999999996</v>
      </c>
      <c r="B261" s="10">
        <v>0</v>
      </c>
      <c r="D261" s="3">
        <v>1</v>
      </c>
      <c r="E261">
        <f>GETPIVOTDATA("Outcome",$B$2,"DiabetesPedigreeFunction",0.084)*GETPIVOTDATA("Outcome",$B$2,"Outcome",0)/GETPIVOTDATA("Outcome",$B$2)</f>
        <v>0.65104166666666663</v>
      </c>
      <c r="F261">
        <f t="shared" si="1033"/>
        <v>0.18704166666666672</v>
      </c>
    </row>
    <row r="262" spans="1:6" x14ac:dyDescent="0.3">
      <c r="A262" s="10">
        <v>0.192</v>
      </c>
      <c r="B262" s="10">
        <v>0</v>
      </c>
      <c r="D262" s="3">
        <v>1</v>
      </c>
      <c r="E262">
        <f>GETPIVOTDATA("Outcome",$B$2,"DiabetesPedigreeFunction",0.078)*GETPIVOTDATA("Outcome",$B$2,"Outcome",0)/GETPIVOTDATA("Outcome",$B$2)</f>
        <v>0.65104166666666663</v>
      </c>
      <c r="F262">
        <f t="shared" si="1033"/>
        <v>0.18704166666666672</v>
      </c>
    </row>
    <row r="263" spans="1:6" x14ac:dyDescent="0.3">
      <c r="A263" s="10">
        <v>0.44600000000000001</v>
      </c>
      <c r="B263" s="10">
        <v>0</v>
      </c>
      <c r="D263" s="3">
        <v>1</v>
      </c>
      <c r="E263">
        <f>GETPIVOTDATA("Outcome",$B$2,"DiabetesPedigreeFunction",0.084)*GETPIVOTDATA("Outcome",$B$2,"Outcome",0)/GETPIVOTDATA("Outcome",$B$2)</f>
        <v>0.65104166666666663</v>
      </c>
      <c r="F263">
        <f t="shared" si="1033"/>
        <v>0.18704166666666672</v>
      </c>
    </row>
    <row r="264" spans="1:6" x14ac:dyDescent="0.3">
      <c r="A264" s="10">
        <v>0.40200000000000002</v>
      </c>
      <c r="B264" s="10">
        <v>1</v>
      </c>
      <c r="D264" s="3">
        <v>1</v>
      </c>
      <c r="E264">
        <f>GETPIVOTDATA("Outcome",$B$2,"DiabetesPedigreeFunction",0.078)*GETPIVOTDATA("Outcome",$B$2,"Outcome",0)/GETPIVOTDATA("Outcome",$B$2)</f>
        <v>0.65104166666666663</v>
      </c>
      <c r="F264">
        <f t="shared" si="1033"/>
        <v>0.18704166666666672</v>
      </c>
    </row>
    <row r="265" spans="1:6" x14ac:dyDescent="0.3">
      <c r="A265" s="10">
        <v>1.3180000000000001</v>
      </c>
      <c r="B265" s="10">
        <v>1</v>
      </c>
      <c r="D265" s="3">
        <v>2</v>
      </c>
      <c r="E265">
        <f>GETPIVOTDATA("Outcome",$B$2,"DiabetesPedigreeFunction",0.084)*GETPIVOTDATA("Outcome",$B$2,"Outcome",0)/GETPIVOTDATA("Outcome",$B$2)</f>
        <v>0.65104166666666663</v>
      </c>
      <c r="F265">
        <f t="shared" si="1033"/>
        <v>2.7950416666666675</v>
      </c>
    </row>
    <row r="266" spans="1:6" x14ac:dyDescent="0.3">
      <c r="A266" s="10">
        <v>0.32900000000000001</v>
      </c>
      <c r="B266" s="10">
        <v>0</v>
      </c>
      <c r="D266" s="3"/>
      <c r="E266">
        <f>GETPIVOTDATA("Outcome",$B$2,"DiabetesPedigreeFunction",0.078)*GETPIVOTDATA("Outcome",$B$2,"Outcome",0)/GETPIVOTDATA("Outcome",$B$2)</f>
        <v>0.65104166666666663</v>
      </c>
      <c r="F266">
        <f t="shared" si="1033"/>
        <v>0.65104166666666663</v>
      </c>
    </row>
    <row r="267" spans="1:6" x14ac:dyDescent="0.3">
      <c r="A267" s="10">
        <v>1.2130000000000001</v>
      </c>
      <c r="B267" s="10">
        <v>1</v>
      </c>
      <c r="D267" s="3">
        <v>1</v>
      </c>
      <c r="E267">
        <f>GETPIVOTDATA("Outcome",$B$2,"DiabetesPedigreeFunction",0.084)*GETPIVOTDATA("Outcome",$B$2,"Outcome",0)/GETPIVOTDATA("Outcome",$B$2)</f>
        <v>0.65104166666666663</v>
      </c>
      <c r="F267">
        <f t="shared" si="1033"/>
        <v>0.18704166666666672</v>
      </c>
    </row>
    <row r="268" spans="1:6" x14ac:dyDescent="0.3">
      <c r="A268" s="10">
        <v>0.25800000000000001</v>
      </c>
      <c r="B268" s="10">
        <v>0</v>
      </c>
      <c r="D268" s="3">
        <v>1</v>
      </c>
      <c r="E268">
        <f>GETPIVOTDATA("Outcome",$B$2,"DiabetesPedigreeFunction",0.078)*GETPIVOTDATA("Outcome",$B$2,"Outcome",0)/GETPIVOTDATA("Outcome",$B$2)</f>
        <v>0.65104166666666663</v>
      </c>
      <c r="F268">
        <f t="shared" si="1033"/>
        <v>0.18704166666666672</v>
      </c>
    </row>
    <row r="269" spans="1:6" x14ac:dyDescent="0.3">
      <c r="A269" s="10">
        <v>0.42699999999999999</v>
      </c>
      <c r="B269" s="10">
        <v>0</v>
      </c>
      <c r="D269" s="3">
        <v>2</v>
      </c>
      <c r="E269">
        <f>GETPIVOTDATA("Outcome",$B$2,"DiabetesPedigreeFunction",0.084)*GETPIVOTDATA("Outcome",$B$2,"Outcome",0)/GETPIVOTDATA("Outcome",$B$2)</f>
        <v>0.65104166666666663</v>
      </c>
      <c r="F269">
        <f t="shared" si="1033"/>
        <v>2.7950416666666675</v>
      </c>
    </row>
    <row r="270" spans="1:6" x14ac:dyDescent="0.3">
      <c r="A270" s="10">
        <v>0.28199999999999997</v>
      </c>
      <c r="B270" s="10">
        <v>0</v>
      </c>
      <c r="D270" s="3"/>
      <c r="E270">
        <f>GETPIVOTDATA("Outcome",$B$2,"DiabetesPedigreeFunction",0.078)*GETPIVOTDATA("Outcome",$B$2,"Outcome",0)/GETPIVOTDATA("Outcome",$B$2)</f>
        <v>0.65104166666666663</v>
      </c>
      <c r="F270">
        <f t="shared" si="1033"/>
        <v>0.65104166666666663</v>
      </c>
    </row>
    <row r="271" spans="1:6" x14ac:dyDescent="0.3">
      <c r="A271" s="10">
        <v>0.14299999999999999</v>
      </c>
      <c r="B271" s="10">
        <v>0</v>
      </c>
      <c r="D271" s="3">
        <v>1</v>
      </c>
      <c r="E271">
        <f>GETPIVOTDATA("Outcome",$B$2,"DiabetesPedigreeFunction",0.084)*GETPIVOTDATA("Outcome",$B$2,"Outcome",0)/GETPIVOTDATA("Outcome",$B$2)</f>
        <v>0.65104166666666663</v>
      </c>
      <c r="F271">
        <f t="shared" si="1033"/>
        <v>0.18704166666666672</v>
      </c>
    </row>
    <row r="272" spans="1:6" x14ac:dyDescent="0.3">
      <c r="A272" s="10">
        <v>0.38</v>
      </c>
      <c r="B272" s="10">
        <v>0</v>
      </c>
      <c r="D272" s="3">
        <v>1</v>
      </c>
      <c r="E272">
        <f>GETPIVOTDATA("Outcome",$B$2,"DiabetesPedigreeFunction",0.078)*GETPIVOTDATA("Outcome",$B$2,"Outcome",0)/GETPIVOTDATA("Outcome",$B$2)</f>
        <v>0.65104166666666663</v>
      </c>
      <c r="F272">
        <f t="shared" si="1033"/>
        <v>0.18704166666666672</v>
      </c>
    </row>
    <row r="273" spans="1:6" x14ac:dyDescent="0.3">
      <c r="A273" s="10">
        <v>0.28399999999999997</v>
      </c>
      <c r="B273" s="10">
        <v>0</v>
      </c>
      <c r="D273" s="3">
        <v>2</v>
      </c>
      <c r="E273">
        <f>GETPIVOTDATA("Outcome",$B$2,"DiabetesPedigreeFunction",0.084)*GETPIVOTDATA("Outcome",$B$2,"Outcome",0)/GETPIVOTDATA("Outcome",$B$2)</f>
        <v>0.65104166666666663</v>
      </c>
      <c r="F273">
        <f t="shared" si="1033"/>
        <v>2.7950416666666675</v>
      </c>
    </row>
    <row r="274" spans="1:6" x14ac:dyDescent="0.3">
      <c r="A274" s="10">
        <v>0.249</v>
      </c>
      <c r="B274" s="10">
        <v>0</v>
      </c>
      <c r="D274" s="3"/>
      <c r="E274">
        <f>GETPIVOTDATA("Outcome",$B$2,"DiabetesPedigreeFunction",0.078)*GETPIVOTDATA("Outcome",$B$2,"Outcome",0)/GETPIVOTDATA("Outcome",$B$2)</f>
        <v>0.65104166666666663</v>
      </c>
      <c r="F274">
        <f t="shared" si="1033"/>
        <v>0.65104166666666663</v>
      </c>
    </row>
    <row r="275" spans="1:6" x14ac:dyDescent="0.3">
      <c r="A275" s="10">
        <v>0.23799999999999999</v>
      </c>
      <c r="B275" s="10">
        <v>0</v>
      </c>
      <c r="D275" s="3">
        <v>1</v>
      </c>
      <c r="E275">
        <f>GETPIVOTDATA("Outcome",$B$2,"DiabetesPedigreeFunction",0.084)*GETPIVOTDATA("Outcome",$B$2,"Outcome",0)/GETPIVOTDATA("Outcome",$B$2)</f>
        <v>0.65104166666666663</v>
      </c>
      <c r="F275">
        <f t="shared" si="1033"/>
        <v>0.18704166666666672</v>
      </c>
    </row>
    <row r="276" spans="1:6" x14ac:dyDescent="0.3">
      <c r="A276" s="10">
        <v>0.92600000000000005</v>
      </c>
      <c r="B276" s="10">
        <v>1</v>
      </c>
      <c r="D276" s="3"/>
      <c r="E276">
        <f>GETPIVOTDATA("Outcome",$B$2,"DiabetesPedigreeFunction",0.078)*GETPIVOTDATA("Outcome",$B$2,"Outcome",0)/GETPIVOTDATA("Outcome",$B$2)</f>
        <v>0.65104166666666663</v>
      </c>
      <c r="F276">
        <f t="shared" si="1033"/>
        <v>0.65104166666666663</v>
      </c>
    </row>
    <row r="277" spans="1:6" x14ac:dyDescent="0.3">
      <c r="A277" s="10">
        <v>0.54300000000000004</v>
      </c>
      <c r="B277" s="10">
        <v>1</v>
      </c>
      <c r="D277" s="3">
        <v>2</v>
      </c>
      <c r="E277">
        <f>GETPIVOTDATA("Outcome",$B$2,"DiabetesPedigreeFunction",0.084)*GETPIVOTDATA("Outcome",$B$2,"Outcome",0)/GETPIVOTDATA("Outcome",$B$2)</f>
        <v>0.65104166666666663</v>
      </c>
      <c r="F277">
        <f t="shared" si="1033"/>
        <v>2.7950416666666675</v>
      </c>
    </row>
    <row r="278" spans="1:6" x14ac:dyDescent="0.3">
      <c r="A278" s="10">
        <v>0.55700000000000005</v>
      </c>
      <c r="B278" s="10">
        <v>0</v>
      </c>
      <c r="D278" s="3">
        <v>2</v>
      </c>
      <c r="E278">
        <f>GETPIVOTDATA("Outcome",$B$2,"DiabetesPedigreeFunction",0.078)*GETPIVOTDATA("Outcome",$B$2,"Outcome",0)/GETPIVOTDATA("Outcome",$B$2)</f>
        <v>0.65104166666666663</v>
      </c>
      <c r="F278">
        <f t="shared" si="1033"/>
        <v>2.7950416666666675</v>
      </c>
    </row>
    <row r="279" spans="1:6" x14ac:dyDescent="0.3">
      <c r="A279" s="10">
        <v>9.1999999999999998E-2</v>
      </c>
      <c r="B279" s="10">
        <v>0</v>
      </c>
      <c r="D279" s="3">
        <v>1</v>
      </c>
      <c r="E279">
        <f>GETPIVOTDATA("Outcome",$B$2,"DiabetesPedigreeFunction",0.084)*GETPIVOTDATA("Outcome",$B$2,"Outcome",0)/GETPIVOTDATA("Outcome",$B$2)</f>
        <v>0.65104166666666663</v>
      </c>
      <c r="F279">
        <f t="shared" si="1033"/>
        <v>0.18704166666666672</v>
      </c>
    </row>
    <row r="280" spans="1:6" x14ac:dyDescent="0.3">
      <c r="A280" s="10">
        <v>0.65500000000000003</v>
      </c>
      <c r="B280" s="10">
        <v>0</v>
      </c>
      <c r="D280" s="3"/>
      <c r="E280">
        <f>GETPIVOTDATA("Outcome",$B$2,"DiabetesPedigreeFunction",0.078)*GETPIVOTDATA("Outcome",$B$2,"Outcome",0)/GETPIVOTDATA("Outcome",$B$2)</f>
        <v>0.65104166666666663</v>
      </c>
      <c r="F280">
        <f t="shared" ref="F280:F343" si="1034">(D280-E280)^2/E280</f>
        <v>0.65104166666666663</v>
      </c>
    </row>
    <row r="281" spans="1:6" x14ac:dyDescent="0.3">
      <c r="A281" s="10">
        <v>1.353</v>
      </c>
      <c r="B281" s="10">
        <v>1</v>
      </c>
      <c r="D281" s="3"/>
      <c r="E281">
        <f>GETPIVOTDATA("Outcome",$B$2,"DiabetesPedigreeFunction",0.084)*GETPIVOTDATA("Outcome",$B$2,"Outcome",0)/GETPIVOTDATA("Outcome",$B$2)</f>
        <v>0.65104166666666663</v>
      </c>
      <c r="F281">
        <f t="shared" si="1034"/>
        <v>0.65104166666666663</v>
      </c>
    </row>
    <row r="282" spans="1:6" x14ac:dyDescent="0.3">
      <c r="A282" s="10">
        <v>0.29899999999999999</v>
      </c>
      <c r="B282" s="10">
        <v>0</v>
      </c>
      <c r="D282" s="3">
        <v>2</v>
      </c>
      <c r="E282">
        <f>GETPIVOTDATA("Outcome",$B$2,"DiabetesPedigreeFunction",0.078)*GETPIVOTDATA("Outcome",$B$2,"Outcome",0)/GETPIVOTDATA("Outcome",$B$2)</f>
        <v>0.65104166666666663</v>
      </c>
      <c r="F282">
        <f t="shared" si="1034"/>
        <v>2.7950416666666675</v>
      </c>
    </row>
    <row r="283" spans="1:6" x14ac:dyDescent="0.3">
      <c r="A283" s="10">
        <v>0.76100000000000001</v>
      </c>
      <c r="B283" s="10">
        <v>1</v>
      </c>
      <c r="D283" s="3">
        <v>1</v>
      </c>
      <c r="E283">
        <f>GETPIVOTDATA("Outcome",$B$2,"DiabetesPedigreeFunction",0.084)*GETPIVOTDATA("Outcome",$B$2,"Outcome",0)/GETPIVOTDATA("Outcome",$B$2)</f>
        <v>0.65104166666666663</v>
      </c>
      <c r="F283">
        <f t="shared" si="1034"/>
        <v>0.18704166666666672</v>
      </c>
    </row>
    <row r="284" spans="1:6" x14ac:dyDescent="0.3">
      <c r="A284" s="10">
        <v>0.61199999999999999</v>
      </c>
      <c r="B284" s="10">
        <v>0</v>
      </c>
      <c r="D284" s="3">
        <v>1</v>
      </c>
      <c r="E284">
        <f>GETPIVOTDATA("Outcome",$B$2,"DiabetesPedigreeFunction",0.078)*GETPIVOTDATA("Outcome",$B$2,"Outcome",0)/GETPIVOTDATA("Outcome",$B$2)</f>
        <v>0.65104166666666663</v>
      </c>
      <c r="F284">
        <f t="shared" si="1034"/>
        <v>0.18704166666666672</v>
      </c>
    </row>
    <row r="285" spans="1:6" x14ac:dyDescent="0.3">
      <c r="A285" s="10">
        <v>0.2</v>
      </c>
      <c r="B285" s="10">
        <v>0</v>
      </c>
      <c r="D285" s="3">
        <v>1</v>
      </c>
      <c r="E285">
        <f>GETPIVOTDATA("Outcome",$B$2,"DiabetesPedigreeFunction",0.084)*GETPIVOTDATA("Outcome",$B$2,"Outcome",0)/GETPIVOTDATA("Outcome",$B$2)</f>
        <v>0.65104166666666663</v>
      </c>
      <c r="F285">
        <f t="shared" si="1034"/>
        <v>0.18704166666666672</v>
      </c>
    </row>
    <row r="286" spans="1:6" x14ac:dyDescent="0.3">
      <c r="A286" s="10">
        <v>0.22600000000000001</v>
      </c>
      <c r="B286" s="10">
        <v>1</v>
      </c>
      <c r="D286" s="3">
        <v>1</v>
      </c>
      <c r="E286">
        <f>GETPIVOTDATA("Outcome",$B$2,"DiabetesPedigreeFunction",0.078)*GETPIVOTDATA("Outcome",$B$2,"Outcome",0)/GETPIVOTDATA("Outcome",$B$2)</f>
        <v>0.65104166666666663</v>
      </c>
      <c r="F286">
        <f t="shared" si="1034"/>
        <v>0.18704166666666672</v>
      </c>
    </row>
    <row r="287" spans="1:6" x14ac:dyDescent="0.3">
      <c r="A287" s="10">
        <v>0.997</v>
      </c>
      <c r="B287" s="10">
        <v>0</v>
      </c>
      <c r="D287" s="3">
        <v>1</v>
      </c>
      <c r="E287">
        <f>GETPIVOTDATA("Outcome",$B$2,"DiabetesPedigreeFunction",0.084)*GETPIVOTDATA("Outcome",$B$2,"Outcome",0)/GETPIVOTDATA("Outcome",$B$2)</f>
        <v>0.65104166666666663</v>
      </c>
      <c r="F287">
        <f t="shared" si="1034"/>
        <v>0.18704166666666672</v>
      </c>
    </row>
    <row r="288" spans="1:6" x14ac:dyDescent="0.3">
      <c r="A288" s="10">
        <v>0.93300000000000005</v>
      </c>
      <c r="B288" s="10">
        <v>1</v>
      </c>
      <c r="D288" s="3">
        <v>1</v>
      </c>
      <c r="E288">
        <f>GETPIVOTDATA("Outcome",$B$2,"DiabetesPedigreeFunction",0.078)*GETPIVOTDATA("Outcome",$B$2,"Outcome",0)/GETPIVOTDATA("Outcome",$B$2)</f>
        <v>0.65104166666666663</v>
      </c>
      <c r="F288">
        <f t="shared" si="1034"/>
        <v>0.18704166666666672</v>
      </c>
    </row>
    <row r="289" spans="1:6" x14ac:dyDescent="0.3">
      <c r="A289" s="10">
        <v>1.101</v>
      </c>
      <c r="B289" s="10">
        <v>0</v>
      </c>
      <c r="D289" s="3">
        <v>1</v>
      </c>
      <c r="E289">
        <f>GETPIVOTDATA("Outcome",$B$2,"DiabetesPedigreeFunction",0.084)*GETPIVOTDATA("Outcome",$B$2,"Outcome",0)/GETPIVOTDATA("Outcome",$B$2)</f>
        <v>0.65104166666666663</v>
      </c>
      <c r="F289">
        <f t="shared" si="1034"/>
        <v>0.18704166666666672</v>
      </c>
    </row>
    <row r="290" spans="1:6" x14ac:dyDescent="0.3">
      <c r="A290" s="10">
        <v>7.8E-2</v>
      </c>
      <c r="B290" s="10">
        <v>0</v>
      </c>
      <c r="D290" s="3"/>
      <c r="E290">
        <f>GETPIVOTDATA("Outcome",$B$2,"DiabetesPedigreeFunction",0.078)*GETPIVOTDATA("Outcome",$B$2,"Outcome",0)/GETPIVOTDATA("Outcome",$B$2)</f>
        <v>0.65104166666666663</v>
      </c>
      <c r="F290">
        <f t="shared" si="1034"/>
        <v>0.65104166666666663</v>
      </c>
    </row>
    <row r="291" spans="1:6" x14ac:dyDescent="0.3">
      <c r="A291" s="10">
        <v>0.24</v>
      </c>
      <c r="B291" s="10">
        <v>1</v>
      </c>
      <c r="D291" s="3">
        <v>2</v>
      </c>
      <c r="E291">
        <f>GETPIVOTDATA("Outcome",$B$2,"DiabetesPedigreeFunction",0.084)*GETPIVOTDATA("Outcome",$B$2,"Outcome",0)/GETPIVOTDATA("Outcome",$B$2)</f>
        <v>0.65104166666666663</v>
      </c>
      <c r="F291">
        <f t="shared" si="1034"/>
        <v>2.7950416666666675</v>
      </c>
    </row>
    <row r="292" spans="1:6" x14ac:dyDescent="0.3">
      <c r="A292" s="10">
        <v>1.1359999999999999</v>
      </c>
      <c r="B292" s="10">
        <v>1</v>
      </c>
      <c r="D292" s="3"/>
      <c r="E292">
        <f>GETPIVOTDATA("Outcome",$B$2,"DiabetesPedigreeFunction",0.078)*GETPIVOTDATA("Outcome",$B$2,"Outcome",0)/GETPIVOTDATA("Outcome",$B$2)</f>
        <v>0.65104166666666663</v>
      </c>
      <c r="F292">
        <f t="shared" si="1034"/>
        <v>0.65104166666666663</v>
      </c>
    </row>
    <row r="293" spans="1:6" x14ac:dyDescent="0.3">
      <c r="A293" s="10">
        <v>0.128</v>
      </c>
      <c r="B293" s="10">
        <v>0</v>
      </c>
      <c r="D293" s="3">
        <v>2</v>
      </c>
      <c r="E293">
        <f>GETPIVOTDATA("Outcome",$B$2,"DiabetesPedigreeFunction",0.084)*GETPIVOTDATA("Outcome",$B$2,"Outcome",0)/GETPIVOTDATA("Outcome",$B$2)</f>
        <v>0.65104166666666663</v>
      </c>
      <c r="F293">
        <f t="shared" si="1034"/>
        <v>2.7950416666666675</v>
      </c>
    </row>
    <row r="294" spans="1:6" x14ac:dyDescent="0.3">
      <c r="A294" s="10">
        <v>0.254</v>
      </c>
      <c r="B294" s="10">
        <v>0</v>
      </c>
      <c r="D294" s="3">
        <v>1</v>
      </c>
      <c r="E294">
        <f>GETPIVOTDATA("Outcome",$B$2,"DiabetesPedigreeFunction",0.078)*GETPIVOTDATA("Outcome",$B$2,"Outcome",0)/GETPIVOTDATA("Outcome",$B$2)</f>
        <v>0.65104166666666663</v>
      </c>
      <c r="F294">
        <f t="shared" si="1034"/>
        <v>0.18704166666666672</v>
      </c>
    </row>
    <row r="295" spans="1:6" x14ac:dyDescent="0.3">
      <c r="A295" s="10">
        <v>0.42199999999999999</v>
      </c>
      <c r="B295" s="10">
        <v>0</v>
      </c>
      <c r="D295" s="3"/>
      <c r="E295">
        <f>GETPIVOTDATA("Outcome",$B$2,"DiabetesPedigreeFunction",0.084)*GETPIVOTDATA("Outcome",$B$2,"Outcome",0)/GETPIVOTDATA("Outcome",$B$2)</f>
        <v>0.65104166666666663</v>
      </c>
      <c r="F295">
        <f t="shared" si="1034"/>
        <v>0.65104166666666663</v>
      </c>
    </row>
    <row r="296" spans="1:6" x14ac:dyDescent="0.3">
      <c r="A296" s="10">
        <v>0.251</v>
      </c>
      <c r="B296" s="10">
        <v>0</v>
      </c>
      <c r="D296" s="3">
        <v>1</v>
      </c>
      <c r="E296">
        <f>GETPIVOTDATA("Outcome",$B$2,"DiabetesPedigreeFunction",0.078)*GETPIVOTDATA("Outcome",$B$2,"Outcome",0)/GETPIVOTDATA("Outcome",$B$2)</f>
        <v>0.65104166666666663</v>
      </c>
      <c r="F296">
        <f t="shared" si="1034"/>
        <v>0.18704166666666672</v>
      </c>
    </row>
    <row r="297" spans="1:6" x14ac:dyDescent="0.3">
      <c r="A297" s="10">
        <v>0.67700000000000005</v>
      </c>
      <c r="B297" s="10">
        <v>0</v>
      </c>
      <c r="D297" s="3">
        <v>1</v>
      </c>
      <c r="E297">
        <f>GETPIVOTDATA("Outcome",$B$2,"DiabetesPedigreeFunction",0.084)*GETPIVOTDATA("Outcome",$B$2,"Outcome",0)/GETPIVOTDATA("Outcome",$B$2)</f>
        <v>0.65104166666666663</v>
      </c>
      <c r="F297">
        <f t="shared" si="1034"/>
        <v>0.18704166666666672</v>
      </c>
    </row>
    <row r="298" spans="1:6" x14ac:dyDescent="0.3">
      <c r="A298" s="10">
        <v>0.29599999999999999</v>
      </c>
      <c r="B298" s="10">
        <v>1</v>
      </c>
      <c r="D298" s="3"/>
      <c r="E298">
        <f>GETPIVOTDATA("Outcome",$B$2,"DiabetesPedigreeFunction",0.078)*GETPIVOTDATA("Outcome",$B$2,"Outcome",0)/GETPIVOTDATA("Outcome",$B$2)</f>
        <v>0.65104166666666663</v>
      </c>
      <c r="F298">
        <f t="shared" si="1034"/>
        <v>0.65104166666666663</v>
      </c>
    </row>
    <row r="299" spans="1:6" x14ac:dyDescent="0.3">
      <c r="A299" s="10">
        <v>0.45400000000000001</v>
      </c>
      <c r="B299" s="10">
        <v>0</v>
      </c>
      <c r="D299" s="3">
        <v>1</v>
      </c>
      <c r="E299">
        <f>GETPIVOTDATA("Outcome",$B$2,"DiabetesPedigreeFunction",0.084)*GETPIVOTDATA("Outcome",$B$2,"Outcome",0)/GETPIVOTDATA("Outcome",$B$2)</f>
        <v>0.65104166666666663</v>
      </c>
      <c r="F299">
        <f t="shared" si="1034"/>
        <v>0.18704166666666672</v>
      </c>
    </row>
    <row r="300" spans="1:6" x14ac:dyDescent="0.3">
      <c r="A300" s="10">
        <v>0.74399999999999999</v>
      </c>
      <c r="B300" s="10">
        <v>0</v>
      </c>
      <c r="D300" s="3">
        <v>1</v>
      </c>
      <c r="E300">
        <f>GETPIVOTDATA("Outcome",$B$2,"DiabetesPedigreeFunction",0.078)*GETPIVOTDATA("Outcome",$B$2,"Outcome",0)/GETPIVOTDATA("Outcome",$B$2)</f>
        <v>0.65104166666666663</v>
      </c>
      <c r="F300">
        <f t="shared" si="1034"/>
        <v>0.18704166666666672</v>
      </c>
    </row>
    <row r="301" spans="1:6" x14ac:dyDescent="0.3">
      <c r="A301" s="10">
        <v>0.88100000000000001</v>
      </c>
      <c r="B301" s="10">
        <v>0</v>
      </c>
      <c r="D301" s="3">
        <v>1</v>
      </c>
      <c r="E301">
        <f>GETPIVOTDATA("Outcome",$B$2,"DiabetesPedigreeFunction",0.084)*GETPIVOTDATA("Outcome",$B$2,"Outcome",0)/GETPIVOTDATA("Outcome",$B$2)</f>
        <v>0.65104166666666663</v>
      </c>
      <c r="F301">
        <f t="shared" si="1034"/>
        <v>0.18704166666666672</v>
      </c>
    </row>
    <row r="302" spans="1:6" x14ac:dyDescent="0.3">
      <c r="A302" s="10">
        <v>0.33400000000000002</v>
      </c>
      <c r="B302" s="10">
        <v>1</v>
      </c>
      <c r="D302" s="3">
        <v>1</v>
      </c>
      <c r="E302">
        <f>GETPIVOTDATA("Outcome",$B$2,"DiabetesPedigreeFunction",0.078)*GETPIVOTDATA("Outcome",$B$2,"Outcome",0)/GETPIVOTDATA("Outcome",$B$2)</f>
        <v>0.65104166666666663</v>
      </c>
      <c r="F302">
        <f t="shared" si="1034"/>
        <v>0.18704166666666672</v>
      </c>
    </row>
    <row r="303" spans="1:6" x14ac:dyDescent="0.3">
      <c r="A303" s="10">
        <v>0.28000000000000003</v>
      </c>
      <c r="B303" s="10">
        <v>0</v>
      </c>
      <c r="D303" s="3">
        <v>1</v>
      </c>
      <c r="E303">
        <f>GETPIVOTDATA("Outcome",$B$2,"DiabetesPedigreeFunction",0.084)*GETPIVOTDATA("Outcome",$B$2,"Outcome",0)/GETPIVOTDATA("Outcome",$B$2)</f>
        <v>0.65104166666666663</v>
      </c>
      <c r="F303">
        <f t="shared" si="1034"/>
        <v>0.18704166666666672</v>
      </c>
    </row>
    <row r="304" spans="1:6" x14ac:dyDescent="0.3">
      <c r="A304" s="10">
        <v>0.26200000000000001</v>
      </c>
      <c r="B304" s="10">
        <v>0</v>
      </c>
      <c r="D304" s="3">
        <v>1</v>
      </c>
      <c r="E304">
        <f>GETPIVOTDATA("Outcome",$B$2,"DiabetesPedigreeFunction",0.078)*GETPIVOTDATA("Outcome",$B$2,"Outcome",0)/GETPIVOTDATA("Outcome",$B$2)</f>
        <v>0.65104166666666663</v>
      </c>
      <c r="F304">
        <f t="shared" si="1034"/>
        <v>0.18704166666666672</v>
      </c>
    </row>
    <row r="305" spans="1:6" x14ac:dyDescent="0.3">
      <c r="A305" s="10">
        <v>0.16500000000000001</v>
      </c>
      <c r="B305" s="10">
        <v>1</v>
      </c>
      <c r="D305" s="3">
        <v>2</v>
      </c>
      <c r="E305">
        <f>GETPIVOTDATA("Outcome",$B$2,"DiabetesPedigreeFunction",0.084)*GETPIVOTDATA("Outcome",$B$2,"Outcome",0)/GETPIVOTDATA("Outcome",$B$2)</f>
        <v>0.65104166666666663</v>
      </c>
      <c r="F305">
        <f t="shared" si="1034"/>
        <v>2.7950416666666675</v>
      </c>
    </row>
    <row r="306" spans="1:6" x14ac:dyDescent="0.3">
      <c r="A306" s="10">
        <v>0.25900000000000001</v>
      </c>
      <c r="B306" s="10">
        <v>1</v>
      </c>
      <c r="D306" s="3">
        <v>2</v>
      </c>
      <c r="E306">
        <f>GETPIVOTDATA("Outcome",$B$2,"DiabetesPedigreeFunction",0.078)*GETPIVOTDATA("Outcome",$B$2,"Outcome",0)/GETPIVOTDATA("Outcome",$B$2)</f>
        <v>0.65104166666666663</v>
      </c>
      <c r="F306">
        <f t="shared" si="1034"/>
        <v>2.7950416666666675</v>
      </c>
    </row>
    <row r="307" spans="1:6" x14ac:dyDescent="0.3">
      <c r="A307" s="10">
        <v>0.64700000000000002</v>
      </c>
      <c r="B307" s="10">
        <v>0</v>
      </c>
      <c r="D307" s="3">
        <v>1</v>
      </c>
      <c r="E307">
        <f>GETPIVOTDATA("Outcome",$B$2,"DiabetesPedigreeFunction",0.084)*GETPIVOTDATA("Outcome",$B$2,"Outcome",0)/GETPIVOTDATA("Outcome",$B$2)</f>
        <v>0.65104166666666663</v>
      </c>
      <c r="F307">
        <f t="shared" si="1034"/>
        <v>0.18704166666666672</v>
      </c>
    </row>
    <row r="308" spans="1:6" x14ac:dyDescent="0.3">
      <c r="A308" s="10">
        <v>0.61899999999999999</v>
      </c>
      <c r="B308" s="10">
        <v>0</v>
      </c>
      <c r="D308" s="3">
        <v>1</v>
      </c>
      <c r="E308">
        <f>GETPIVOTDATA("Outcome",$B$2,"DiabetesPedigreeFunction",0.078)*GETPIVOTDATA("Outcome",$B$2,"Outcome",0)/GETPIVOTDATA("Outcome",$B$2)</f>
        <v>0.65104166666666663</v>
      </c>
      <c r="F308">
        <f t="shared" si="1034"/>
        <v>0.18704166666666672</v>
      </c>
    </row>
    <row r="309" spans="1:6" x14ac:dyDescent="0.3">
      <c r="A309" s="10">
        <v>0.80800000000000005</v>
      </c>
      <c r="B309" s="10">
        <v>1</v>
      </c>
      <c r="D309" s="3">
        <v>1</v>
      </c>
      <c r="E309">
        <f>GETPIVOTDATA("Outcome",$B$2,"DiabetesPedigreeFunction",0.084)*GETPIVOTDATA("Outcome",$B$2,"Outcome",0)/GETPIVOTDATA("Outcome",$B$2)</f>
        <v>0.65104166666666663</v>
      </c>
      <c r="F309">
        <f t="shared" si="1034"/>
        <v>0.18704166666666672</v>
      </c>
    </row>
    <row r="310" spans="1:6" x14ac:dyDescent="0.3">
      <c r="A310" s="10">
        <v>0.34</v>
      </c>
      <c r="B310" s="10">
        <v>0</v>
      </c>
      <c r="D310" s="3"/>
      <c r="E310">
        <f>GETPIVOTDATA("Outcome",$B$2,"DiabetesPedigreeFunction",0.078)*GETPIVOTDATA("Outcome",$B$2,"Outcome",0)/GETPIVOTDATA("Outcome",$B$2)</f>
        <v>0.65104166666666663</v>
      </c>
      <c r="F310">
        <f t="shared" si="1034"/>
        <v>0.65104166666666663</v>
      </c>
    </row>
    <row r="311" spans="1:6" x14ac:dyDescent="0.3">
      <c r="A311" s="10">
        <v>0.26300000000000001</v>
      </c>
      <c r="B311" s="10">
        <v>0</v>
      </c>
      <c r="D311" s="3"/>
      <c r="E311">
        <f>GETPIVOTDATA("Outcome",$B$2,"DiabetesPedigreeFunction",0.084)*GETPIVOTDATA("Outcome",$B$2,"Outcome",0)/GETPIVOTDATA("Outcome",$B$2)</f>
        <v>0.65104166666666663</v>
      </c>
      <c r="F311">
        <f t="shared" si="1034"/>
        <v>0.65104166666666663</v>
      </c>
    </row>
    <row r="312" spans="1:6" x14ac:dyDescent="0.3">
      <c r="A312" s="10">
        <v>0.434</v>
      </c>
      <c r="B312" s="10">
        <v>0</v>
      </c>
      <c r="D312" s="3">
        <v>1</v>
      </c>
      <c r="E312">
        <f>GETPIVOTDATA("Outcome",$B$2,"DiabetesPedigreeFunction",0.078)*GETPIVOTDATA("Outcome",$B$2,"Outcome",0)/GETPIVOTDATA("Outcome",$B$2)</f>
        <v>0.65104166666666663</v>
      </c>
      <c r="F312">
        <f t="shared" si="1034"/>
        <v>0.18704166666666672</v>
      </c>
    </row>
    <row r="313" spans="1:6" x14ac:dyDescent="0.3">
      <c r="A313" s="10">
        <v>0.75700000000000001</v>
      </c>
      <c r="B313" s="10">
        <v>1</v>
      </c>
      <c r="D313" s="3">
        <v>1</v>
      </c>
      <c r="E313">
        <f>GETPIVOTDATA("Outcome",$B$2,"DiabetesPedigreeFunction",0.084)*GETPIVOTDATA("Outcome",$B$2,"Outcome",0)/GETPIVOTDATA("Outcome",$B$2)</f>
        <v>0.65104166666666663</v>
      </c>
      <c r="F313">
        <f t="shared" si="1034"/>
        <v>0.18704166666666672</v>
      </c>
    </row>
    <row r="314" spans="1:6" x14ac:dyDescent="0.3">
      <c r="A314" s="10">
        <v>1.224</v>
      </c>
      <c r="B314" s="10">
        <v>1</v>
      </c>
      <c r="D314" s="3"/>
      <c r="E314">
        <f>GETPIVOTDATA("Outcome",$B$2,"DiabetesPedigreeFunction",0.078)*GETPIVOTDATA("Outcome",$B$2,"Outcome",0)/GETPIVOTDATA("Outcome",$B$2)</f>
        <v>0.65104166666666663</v>
      </c>
      <c r="F314">
        <f t="shared" si="1034"/>
        <v>0.65104166666666663</v>
      </c>
    </row>
    <row r="315" spans="1:6" x14ac:dyDescent="0.3">
      <c r="A315" s="10">
        <v>0.61299999999999999</v>
      </c>
      <c r="B315" s="10">
        <v>1</v>
      </c>
      <c r="D315" s="3">
        <v>1</v>
      </c>
      <c r="E315">
        <f>GETPIVOTDATA("Outcome",$B$2,"DiabetesPedigreeFunction",0.084)*GETPIVOTDATA("Outcome",$B$2,"Outcome",0)/GETPIVOTDATA("Outcome",$B$2)</f>
        <v>0.65104166666666663</v>
      </c>
      <c r="F315">
        <f t="shared" si="1034"/>
        <v>0.18704166666666672</v>
      </c>
    </row>
    <row r="316" spans="1:6" x14ac:dyDescent="0.3">
      <c r="A316" s="10">
        <v>0.254</v>
      </c>
      <c r="B316" s="10">
        <v>0</v>
      </c>
      <c r="D316" s="3">
        <v>1</v>
      </c>
      <c r="E316">
        <f>GETPIVOTDATA("Outcome",$B$2,"DiabetesPedigreeFunction",0.078)*GETPIVOTDATA("Outcome",$B$2,"Outcome",0)/GETPIVOTDATA("Outcome",$B$2)</f>
        <v>0.65104166666666663</v>
      </c>
      <c r="F316">
        <f t="shared" si="1034"/>
        <v>0.18704166666666672</v>
      </c>
    </row>
    <row r="317" spans="1:6" x14ac:dyDescent="0.3">
      <c r="A317" s="10">
        <v>0.69199999999999995</v>
      </c>
      <c r="B317" s="10">
        <v>0</v>
      </c>
      <c r="D317" s="3">
        <v>1</v>
      </c>
      <c r="E317">
        <f>GETPIVOTDATA("Outcome",$B$2,"DiabetesPedigreeFunction",0.084)*GETPIVOTDATA("Outcome",$B$2,"Outcome",0)/GETPIVOTDATA("Outcome",$B$2)</f>
        <v>0.65104166666666663</v>
      </c>
      <c r="F317">
        <f t="shared" si="1034"/>
        <v>0.18704166666666672</v>
      </c>
    </row>
    <row r="318" spans="1:6" x14ac:dyDescent="0.3">
      <c r="A318" s="10">
        <v>0.33700000000000002</v>
      </c>
      <c r="B318" s="10">
        <v>1</v>
      </c>
      <c r="D318" s="3"/>
      <c r="E318">
        <f>GETPIVOTDATA("Outcome",$B$2,"DiabetesPedigreeFunction",0.078)*GETPIVOTDATA("Outcome",$B$2,"Outcome",0)/GETPIVOTDATA("Outcome",$B$2)</f>
        <v>0.65104166666666663</v>
      </c>
      <c r="F318">
        <f t="shared" si="1034"/>
        <v>0.65104166666666663</v>
      </c>
    </row>
    <row r="319" spans="1:6" x14ac:dyDescent="0.3">
      <c r="A319" s="10">
        <v>0.52</v>
      </c>
      <c r="B319" s="10">
        <v>0</v>
      </c>
      <c r="D319" s="3">
        <v>2</v>
      </c>
      <c r="E319">
        <f>GETPIVOTDATA("Outcome",$B$2,"DiabetesPedigreeFunction",0.084)*GETPIVOTDATA("Outcome",$B$2,"Outcome",0)/GETPIVOTDATA("Outcome",$B$2)</f>
        <v>0.65104166666666663</v>
      </c>
      <c r="F319">
        <f t="shared" si="1034"/>
        <v>2.7950416666666675</v>
      </c>
    </row>
    <row r="320" spans="1:6" x14ac:dyDescent="0.3">
      <c r="A320" s="10">
        <v>0.41199999999999998</v>
      </c>
      <c r="B320" s="10">
        <v>1</v>
      </c>
      <c r="D320" s="3">
        <v>1</v>
      </c>
      <c r="E320">
        <f>GETPIVOTDATA("Outcome",$B$2,"DiabetesPedigreeFunction",0.078)*GETPIVOTDATA("Outcome",$B$2,"Outcome",0)/GETPIVOTDATA("Outcome",$B$2)</f>
        <v>0.65104166666666663</v>
      </c>
      <c r="F320">
        <f t="shared" si="1034"/>
        <v>0.18704166666666672</v>
      </c>
    </row>
    <row r="321" spans="1:6" x14ac:dyDescent="0.3">
      <c r="A321" s="10">
        <v>0.84</v>
      </c>
      <c r="B321" s="10">
        <v>0</v>
      </c>
      <c r="D321" s="3">
        <v>1</v>
      </c>
      <c r="E321">
        <f>GETPIVOTDATA("Outcome",$B$2,"DiabetesPedigreeFunction",0.084)*GETPIVOTDATA("Outcome",$B$2,"Outcome",0)/GETPIVOTDATA("Outcome",$B$2)</f>
        <v>0.65104166666666663</v>
      </c>
      <c r="F321">
        <f t="shared" si="1034"/>
        <v>0.18704166666666672</v>
      </c>
    </row>
    <row r="322" spans="1:6" x14ac:dyDescent="0.3">
      <c r="A322" s="10">
        <v>0.83899999999999997</v>
      </c>
      <c r="B322" s="10">
        <v>1</v>
      </c>
      <c r="D322" s="3">
        <v>2</v>
      </c>
      <c r="E322">
        <f>GETPIVOTDATA("Outcome",$B$2,"DiabetesPedigreeFunction",0.078)*GETPIVOTDATA("Outcome",$B$2,"Outcome",0)/GETPIVOTDATA("Outcome",$B$2)</f>
        <v>0.65104166666666663</v>
      </c>
      <c r="F322">
        <f t="shared" si="1034"/>
        <v>2.7950416666666675</v>
      </c>
    </row>
    <row r="323" spans="1:6" x14ac:dyDescent="0.3">
      <c r="A323" s="10">
        <v>0.42199999999999999</v>
      </c>
      <c r="B323" s="10">
        <v>1</v>
      </c>
      <c r="D323" s="3">
        <v>1</v>
      </c>
      <c r="E323">
        <f>GETPIVOTDATA("Outcome",$B$2,"DiabetesPedigreeFunction",0.084)*GETPIVOTDATA("Outcome",$B$2,"Outcome",0)/GETPIVOTDATA("Outcome",$B$2)</f>
        <v>0.65104166666666663</v>
      </c>
      <c r="F323">
        <f t="shared" si="1034"/>
        <v>0.18704166666666672</v>
      </c>
    </row>
    <row r="324" spans="1:6" x14ac:dyDescent="0.3">
      <c r="A324" s="10">
        <v>0.156</v>
      </c>
      <c r="B324" s="10">
        <v>0</v>
      </c>
      <c r="D324" s="3"/>
      <c r="E324">
        <f>GETPIVOTDATA("Outcome",$B$2,"DiabetesPedigreeFunction",0.078)*GETPIVOTDATA("Outcome",$B$2,"Outcome",0)/GETPIVOTDATA("Outcome",$B$2)</f>
        <v>0.65104166666666663</v>
      </c>
      <c r="F324">
        <f t="shared" si="1034"/>
        <v>0.65104166666666663</v>
      </c>
    </row>
    <row r="325" spans="1:6" x14ac:dyDescent="0.3">
      <c r="A325" s="10">
        <v>0.20899999999999999</v>
      </c>
      <c r="B325" s="10">
        <v>1</v>
      </c>
      <c r="D325" s="3">
        <v>1</v>
      </c>
      <c r="E325">
        <f>GETPIVOTDATA("Outcome",$B$2,"DiabetesPedigreeFunction",0.084)*GETPIVOTDATA("Outcome",$B$2,"Outcome",0)/GETPIVOTDATA("Outcome",$B$2)</f>
        <v>0.65104166666666663</v>
      </c>
      <c r="F325">
        <f t="shared" si="1034"/>
        <v>0.18704166666666672</v>
      </c>
    </row>
    <row r="326" spans="1:6" x14ac:dyDescent="0.3">
      <c r="A326" s="10">
        <v>0.20699999999999999</v>
      </c>
      <c r="B326" s="10">
        <v>0</v>
      </c>
      <c r="D326" s="3"/>
      <c r="E326">
        <f>GETPIVOTDATA("Outcome",$B$2,"DiabetesPedigreeFunction",0.078)*GETPIVOTDATA("Outcome",$B$2,"Outcome",0)/GETPIVOTDATA("Outcome",$B$2)</f>
        <v>0.65104166666666663</v>
      </c>
      <c r="F326">
        <f t="shared" si="1034"/>
        <v>0.65104166666666663</v>
      </c>
    </row>
    <row r="327" spans="1:6" x14ac:dyDescent="0.3">
      <c r="A327" s="10">
        <v>0.215</v>
      </c>
      <c r="B327" s="10">
        <v>0</v>
      </c>
      <c r="D327" s="3">
        <v>1</v>
      </c>
      <c r="E327">
        <f>GETPIVOTDATA("Outcome",$B$2,"DiabetesPedigreeFunction",0.084)*GETPIVOTDATA("Outcome",$B$2,"Outcome",0)/GETPIVOTDATA("Outcome",$B$2)</f>
        <v>0.65104166666666663</v>
      </c>
      <c r="F327">
        <f t="shared" si="1034"/>
        <v>0.18704166666666672</v>
      </c>
    </row>
    <row r="328" spans="1:6" x14ac:dyDescent="0.3">
      <c r="A328" s="10">
        <v>0.32600000000000001</v>
      </c>
      <c r="B328" s="10">
        <v>1</v>
      </c>
      <c r="D328" s="3"/>
      <c r="E328">
        <f>GETPIVOTDATA("Outcome",$B$2,"DiabetesPedigreeFunction",0.078)*GETPIVOTDATA("Outcome",$B$2,"Outcome",0)/GETPIVOTDATA("Outcome",$B$2)</f>
        <v>0.65104166666666663</v>
      </c>
      <c r="F328">
        <f t="shared" si="1034"/>
        <v>0.65104166666666663</v>
      </c>
    </row>
    <row r="329" spans="1:6" x14ac:dyDescent="0.3">
      <c r="A329" s="10">
        <v>0.14299999999999999</v>
      </c>
      <c r="B329" s="10">
        <v>0</v>
      </c>
      <c r="D329" s="3"/>
      <c r="E329">
        <f>GETPIVOTDATA("Outcome",$B$2,"DiabetesPedigreeFunction",0.084)*GETPIVOTDATA("Outcome",$B$2,"Outcome",0)/GETPIVOTDATA("Outcome",$B$2)</f>
        <v>0.65104166666666663</v>
      </c>
      <c r="F329">
        <f t="shared" si="1034"/>
        <v>0.65104166666666663</v>
      </c>
    </row>
    <row r="330" spans="1:6" x14ac:dyDescent="0.3">
      <c r="A330" s="10">
        <v>1.391</v>
      </c>
      <c r="B330" s="10">
        <v>1</v>
      </c>
      <c r="D330" s="3"/>
      <c r="E330">
        <f>GETPIVOTDATA("Outcome",$B$2,"DiabetesPedigreeFunction",0.078)*GETPIVOTDATA("Outcome",$B$2,"Outcome",0)/GETPIVOTDATA("Outcome",$B$2)</f>
        <v>0.65104166666666663</v>
      </c>
      <c r="F330">
        <f t="shared" si="1034"/>
        <v>0.65104166666666663</v>
      </c>
    </row>
    <row r="331" spans="1:6" x14ac:dyDescent="0.3">
      <c r="A331" s="10">
        <v>0.875</v>
      </c>
      <c r="B331" s="10">
        <v>1</v>
      </c>
      <c r="D331" s="3"/>
      <c r="E331">
        <f>GETPIVOTDATA("Outcome",$B$2,"DiabetesPedigreeFunction",0.084)*GETPIVOTDATA("Outcome",$B$2,"Outcome",0)/GETPIVOTDATA("Outcome",$B$2)</f>
        <v>0.65104166666666663</v>
      </c>
      <c r="F331">
        <f t="shared" si="1034"/>
        <v>0.65104166666666663</v>
      </c>
    </row>
    <row r="332" spans="1:6" x14ac:dyDescent="0.3">
      <c r="A332" s="10">
        <v>0.313</v>
      </c>
      <c r="B332" s="10">
        <v>0</v>
      </c>
      <c r="D332" s="3">
        <v>1</v>
      </c>
      <c r="E332">
        <f>GETPIVOTDATA("Outcome",$B$2,"DiabetesPedigreeFunction",0.078)*GETPIVOTDATA("Outcome",$B$2,"Outcome",0)/GETPIVOTDATA("Outcome",$B$2)</f>
        <v>0.65104166666666663</v>
      </c>
      <c r="F332">
        <f t="shared" si="1034"/>
        <v>0.18704166666666672</v>
      </c>
    </row>
    <row r="333" spans="1:6" x14ac:dyDescent="0.3">
      <c r="A333" s="10">
        <v>0.60499999999999998</v>
      </c>
      <c r="B333" s="10">
        <v>0</v>
      </c>
      <c r="D333" s="3">
        <v>1</v>
      </c>
      <c r="E333">
        <f>GETPIVOTDATA("Outcome",$B$2,"DiabetesPedigreeFunction",0.084)*GETPIVOTDATA("Outcome",$B$2,"Outcome",0)/GETPIVOTDATA("Outcome",$B$2)</f>
        <v>0.65104166666666663</v>
      </c>
      <c r="F333">
        <f t="shared" si="1034"/>
        <v>0.18704166666666672</v>
      </c>
    </row>
    <row r="334" spans="1:6" x14ac:dyDescent="0.3">
      <c r="A334" s="10">
        <v>0.433</v>
      </c>
      <c r="B334" s="10">
        <v>1</v>
      </c>
      <c r="D334" s="3">
        <v>1</v>
      </c>
      <c r="E334">
        <f>GETPIVOTDATA("Outcome",$B$2,"DiabetesPedigreeFunction",0.078)*GETPIVOTDATA("Outcome",$B$2,"Outcome",0)/GETPIVOTDATA("Outcome",$B$2)</f>
        <v>0.65104166666666663</v>
      </c>
      <c r="F334">
        <f t="shared" si="1034"/>
        <v>0.18704166666666672</v>
      </c>
    </row>
    <row r="335" spans="1:6" x14ac:dyDescent="0.3">
      <c r="A335" s="10">
        <v>0.626</v>
      </c>
      <c r="B335" s="10">
        <v>0</v>
      </c>
      <c r="D335" s="3"/>
      <c r="E335">
        <f>GETPIVOTDATA("Outcome",$B$2,"DiabetesPedigreeFunction",0.084)*GETPIVOTDATA("Outcome",$B$2,"Outcome",0)/GETPIVOTDATA("Outcome",$B$2)</f>
        <v>0.65104166666666663</v>
      </c>
      <c r="F335">
        <f t="shared" si="1034"/>
        <v>0.65104166666666663</v>
      </c>
    </row>
    <row r="336" spans="1:6" x14ac:dyDescent="0.3">
      <c r="A336" s="10">
        <v>1.127</v>
      </c>
      <c r="B336" s="10">
        <v>1</v>
      </c>
      <c r="D336" s="3">
        <v>3</v>
      </c>
      <c r="E336">
        <f>GETPIVOTDATA("Outcome",$B$2,"DiabetesPedigreeFunction",0.078)*GETPIVOTDATA("Outcome",$B$2,"Outcome",0)/GETPIVOTDATA("Outcome",$B$2)</f>
        <v>0.65104166666666663</v>
      </c>
      <c r="F336">
        <f t="shared" si="1034"/>
        <v>8.4750416666666677</v>
      </c>
    </row>
    <row r="337" spans="1:6" x14ac:dyDescent="0.3">
      <c r="A337" s="10">
        <v>0.315</v>
      </c>
      <c r="B337" s="10">
        <v>0</v>
      </c>
      <c r="D337" s="3"/>
      <c r="E337">
        <f>GETPIVOTDATA("Outcome",$B$2,"DiabetesPedigreeFunction",0.084)*GETPIVOTDATA("Outcome",$B$2,"Outcome",0)/GETPIVOTDATA("Outcome",$B$2)</f>
        <v>0.65104166666666663</v>
      </c>
      <c r="F337">
        <f t="shared" si="1034"/>
        <v>0.65104166666666663</v>
      </c>
    </row>
    <row r="338" spans="1:6" x14ac:dyDescent="0.3">
      <c r="A338" s="10">
        <v>0.28399999999999997</v>
      </c>
      <c r="B338" s="10">
        <v>0</v>
      </c>
      <c r="D338" s="3">
        <v>1</v>
      </c>
      <c r="E338">
        <f>GETPIVOTDATA("Outcome",$B$2,"DiabetesPedigreeFunction",0.078)*GETPIVOTDATA("Outcome",$B$2,"Outcome",0)/GETPIVOTDATA("Outcome",$B$2)</f>
        <v>0.65104166666666663</v>
      </c>
      <c r="F338">
        <f t="shared" si="1034"/>
        <v>0.18704166666666672</v>
      </c>
    </row>
    <row r="339" spans="1:6" x14ac:dyDescent="0.3">
      <c r="A339" s="10">
        <v>0.34499999999999997</v>
      </c>
      <c r="B339" s="10">
        <v>1</v>
      </c>
      <c r="D339" s="3">
        <v>2</v>
      </c>
      <c r="E339">
        <f>GETPIVOTDATA("Outcome",$B$2,"DiabetesPedigreeFunction",0.084)*GETPIVOTDATA("Outcome",$B$2,"Outcome",0)/GETPIVOTDATA("Outcome",$B$2)</f>
        <v>0.65104166666666663</v>
      </c>
      <c r="F339">
        <f t="shared" si="1034"/>
        <v>2.7950416666666675</v>
      </c>
    </row>
    <row r="340" spans="1:6" x14ac:dyDescent="0.3">
      <c r="A340" s="10">
        <v>0.15</v>
      </c>
      <c r="B340" s="10">
        <v>0</v>
      </c>
      <c r="D340" s="3">
        <v>1</v>
      </c>
      <c r="E340">
        <f>GETPIVOTDATA("Outcome",$B$2,"DiabetesPedigreeFunction",0.078)*GETPIVOTDATA("Outcome",$B$2,"Outcome",0)/GETPIVOTDATA("Outcome",$B$2)</f>
        <v>0.65104166666666663</v>
      </c>
      <c r="F340">
        <f t="shared" si="1034"/>
        <v>0.18704166666666672</v>
      </c>
    </row>
    <row r="341" spans="1:6" x14ac:dyDescent="0.3">
      <c r="A341" s="10">
        <v>0.129</v>
      </c>
      <c r="B341" s="10">
        <v>1</v>
      </c>
      <c r="D341" s="3">
        <v>1</v>
      </c>
      <c r="E341">
        <f>GETPIVOTDATA("Outcome",$B$2,"DiabetesPedigreeFunction",0.084)*GETPIVOTDATA("Outcome",$B$2,"Outcome",0)/GETPIVOTDATA("Outcome",$B$2)</f>
        <v>0.65104166666666663</v>
      </c>
      <c r="F341">
        <f t="shared" si="1034"/>
        <v>0.18704166666666672</v>
      </c>
    </row>
    <row r="342" spans="1:6" x14ac:dyDescent="0.3">
      <c r="A342" s="10">
        <v>0.52700000000000002</v>
      </c>
      <c r="B342" s="10">
        <v>0</v>
      </c>
      <c r="D342" s="3">
        <v>1</v>
      </c>
      <c r="E342">
        <f>GETPIVOTDATA("Outcome",$B$2,"DiabetesPedigreeFunction",0.078)*GETPIVOTDATA("Outcome",$B$2,"Outcome",0)/GETPIVOTDATA("Outcome",$B$2)</f>
        <v>0.65104166666666663</v>
      </c>
      <c r="F342">
        <f t="shared" si="1034"/>
        <v>0.18704166666666672</v>
      </c>
    </row>
    <row r="343" spans="1:6" x14ac:dyDescent="0.3">
      <c r="A343" s="10">
        <v>0.19700000000000001</v>
      </c>
      <c r="B343" s="10">
        <v>1</v>
      </c>
      <c r="D343" s="3"/>
      <c r="E343">
        <f>GETPIVOTDATA("Outcome",$B$2,"DiabetesPedigreeFunction",0.084)*GETPIVOTDATA("Outcome",$B$2,"Outcome",0)/GETPIVOTDATA("Outcome",$B$2)</f>
        <v>0.65104166666666663</v>
      </c>
      <c r="F343">
        <f t="shared" si="1034"/>
        <v>0.65104166666666663</v>
      </c>
    </row>
    <row r="344" spans="1:6" x14ac:dyDescent="0.3">
      <c r="A344" s="10">
        <v>0.254</v>
      </c>
      <c r="B344" s="10">
        <v>1</v>
      </c>
      <c r="D344" s="3"/>
      <c r="E344">
        <f>GETPIVOTDATA("Outcome",$B$2,"DiabetesPedigreeFunction",0.078)*GETPIVOTDATA("Outcome",$B$2,"Outcome",0)/GETPIVOTDATA("Outcome",$B$2)</f>
        <v>0.65104166666666663</v>
      </c>
      <c r="F344">
        <f t="shared" ref="F344:F407" si="1035">(D344-E344)^2/E344</f>
        <v>0.65104166666666663</v>
      </c>
    </row>
    <row r="345" spans="1:6" x14ac:dyDescent="0.3">
      <c r="A345" s="10">
        <v>0.73099999999999998</v>
      </c>
      <c r="B345" s="10">
        <v>1</v>
      </c>
      <c r="D345" s="3">
        <v>1</v>
      </c>
      <c r="E345">
        <f>GETPIVOTDATA("Outcome",$B$2,"DiabetesPedigreeFunction",0.084)*GETPIVOTDATA("Outcome",$B$2,"Outcome",0)/GETPIVOTDATA("Outcome",$B$2)</f>
        <v>0.65104166666666663</v>
      </c>
      <c r="F345">
        <f t="shared" si="1035"/>
        <v>0.18704166666666672</v>
      </c>
    </row>
    <row r="346" spans="1:6" x14ac:dyDescent="0.3">
      <c r="A346" s="10">
        <v>0.14799999999999999</v>
      </c>
      <c r="B346" s="10">
        <v>0</v>
      </c>
      <c r="D346" s="3">
        <v>1</v>
      </c>
      <c r="E346">
        <f>GETPIVOTDATA("Outcome",$B$2,"DiabetesPedigreeFunction",0.078)*GETPIVOTDATA("Outcome",$B$2,"Outcome",0)/GETPIVOTDATA("Outcome",$B$2)</f>
        <v>0.65104166666666663</v>
      </c>
      <c r="F346">
        <f t="shared" si="1035"/>
        <v>0.18704166666666672</v>
      </c>
    </row>
    <row r="347" spans="1:6" x14ac:dyDescent="0.3">
      <c r="A347" s="10">
        <v>0.123</v>
      </c>
      <c r="B347" s="10">
        <v>0</v>
      </c>
      <c r="D347" s="3"/>
      <c r="E347">
        <f>GETPIVOTDATA("Outcome",$B$2,"DiabetesPedigreeFunction",0.084)*GETPIVOTDATA("Outcome",$B$2,"Outcome",0)/GETPIVOTDATA("Outcome",$B$2)</f>
        <v>0.65104166666666663</v>
      </c>
      <c r="F347">
        <f t="shared" si="1035"/>
        <v>0.65104166666666663</v>
      </c>
    </row>
    <row r="348" spans="1:6" x14ac:dyDescent="0.3">
      <c r="A348" s="10">
        <v>0.69199999999999995</v>
      </c>
      <c r="B348" s="10">
        <v>1</v>
      </c>
      <c r="D348" s="3"/>
      <c r="E348">
        <f>GETPIVOTDATA("Outcome",$B$2,"DiabetesPedigreeFunction",0.078)*GETPIVOTDATA("Outcome",$B$2,"Outcome",0)/GETPIVOTDATA("Outcome",$B$2)</f>
        <v>0.65104166666666663</v>
      </c>
      <c r="F348">
        <f t="shared" si="1035"/>
        <v>0.65104166666666663</v>
      </c>
    </row>
    <row r="349" spans="1:6" x14ac:dyDescent="0.3">
      <c r="A349" s="10">
        <v>0.2</v>
      </c>
      <c r="B349" s="10">
        <v>0</v>
      </c>
      <c r="D349" s="3">
        <v>1</v>
      </c>
      <c r="E349">
        <f>GETPIVOTDATA("Outcome",$B$2,"DiabetesPedigreeFunction",0.084)*GETPIVOTDATA("Outcome",$B$2,"Outcome",0)/GETPIVOTDATA("Outcome",$B$2)</f>
        <v>0.65104166666666663</v>
      </c>
      <c r="F349">
        <f t="shared" si="1035"/>
        <v>0.18704166666666672</v>
      </c>
    </row>
    <row r="350" spans="1:6" x14ac:dyDescent="0.3">
      <c r="A350" s="10">
        <v>0.127</v>
      </c>
      <c r="B350" s="10">
        <v>1</v>
      </c>
      <c r="D350" s="3">
        <v>2</v>
      </c>
      <c r="E350">
        <f>GETPIVOTDATA("Outcome",$B$2,"DiabetesPedigreeFunction",0.078)*GETPIVOTDATA("Outcome",$B$2,"Outcome",0)/GETPIVOTDATA("Outcome",$B$2)</f>
        <v>0.65104166666666663</v>
      </c>
      <c r="F350">
        <f t="shared" si="1035"/>
        <v>2.7950416666666675</v>
      </c>
    </row>
    <row r="351" spans="1:6" x14ac:dyDescent="0.3">
      <c r="A351" s="10">
        <v>0.122</v>
      </c>
      <c r="B351" s="10">
        <v>0</v>
      </c>
      <c r="D351" s="3">
        <v>1</v>
      </c>
      <c r="E351">
        <f>GETPIVOTDATA("Outcome",$B$2,"DiabetesPedigreeFunction",0.084)*GETPIVOTDATA("Outcome",$B$2,"Outcome",0)/GETPIVOTDATA("Outcome",$B$2)</f>
        <v>0.65104166666666663</v>
      </c>
      <c r="F351">
        <f t="shared" si="1035"/>
        <v>0.18704166666666672</v>
      </c>
    </row>
    <row r="352" spans="1:6" x14ac:dyDescent="0.3">
      <c r="A352" s="10">
        <v>1.476</v>
      </c>
      <c r="B352" s="10">
        <v>0</v>
      </c>
      <c r="D352" s="3">
        <v>1</v>
      </c>
      <c r="E352">
        <f>GETPIVOTDATA("Outcome",$B$2,"DiabetesPedigreeFunction",0.078)*GETPIVOTDATA("Outcome",$B$2,"Outcome",0)/GETPIVOTDATA("Outcome",$B$2)</f>
        <v>0.65104166666666663</v>
      </c>
      <c r="F352">
        <f t="shared" si="1035"/>
        <v>0.18704166666666672</v>
      </c>
    </row>
    <row r="353" spans="1:6" x14ac:dyDescent="0.3">
      <c r="A353" s="10">
        <v>0.16600000000000001</v>
      </c>
      <c r="B353" s="10">
        <v>0</v>
      </c>
      <c r="D353" s="3">
        <v>2</v>
      </c>
      <c r="E353">
        <f>GETPIVOTDATA("Outcome",$B$2,"DiabetesPedigreeFunction",0.084)*GETPIVOTDATA("Outcome",$B$2,"Outcome",0)/GETPIVOTDATA("Outcome",$B$2)</f>
        <v>0.65104166666666663</v>
      </c>
      <c r="F353">
        <f t="shared" si="1035"/>
        <v>2.7950416666666675</v>
      </c>
    </row>
    <row r="354" spans="1:6" x14ac:dyDescent="0.3">
      <c r="A354" s="10">
        <v>0.28199999999999997</v>
      </c>
      <c r="B354" s="10">
        <v>1</v>
      </c>
      <c r="D354" s="3"/>
      <c r="E354">
        <f>GETPIVOTDATA("Outcome",$B$2,"DiabetesPedigreeFunction",0.078)*GETPIVOTDATA("Outcome",$B$2,"Outcome",0)/GETPIVOTDATA("Outcome",$B$2)</f>
        <v>0.65104166666666663</v>
      </c>
      <c r="F354">
        <f t="shared" si="1035"/>
        <v>0.65104166666666663</v>
      </c>
    </row>
    <row r="355" spans="1:6" x14ac:dyDescent="0.3">
      <c r="A355" s="10">
        <v>0.13700000000000001</v>
      </c>
      <c r="B355" s="10">
        <v>0</v>
      </c>
      <c r="D355" s="3">
        <v>2</v>
      </c>
      <c r="E355">
        <f>GETPIVOTDATA("Outcome",$B$2,"DiabetesPedigreeFunction",0.084)*GETPIVOTDATA("Outcome",$B$2,"Outcome",0)/GETPIVOTDATA("Outcome",$B$2)</f>
        <v>0.65104166666666663</v>
      </c>
      <c r="F355">
        <f t="shared" si="1035"/>
        <v>2.7950416666666675</v>
      </c>
    </row>
    <row r="356" spans="1:6" x14ac:dyDescent="0.3">
      <c r="A356" s="10">
        <v>0.26</v>
      </c>
      <c r="B356" s="10">
        <v>0</v>
      </c>
      <c r="D356" s="3"/>
      <c r="E356">
        <f>GETPIVOTDATA("Outcome",$B$2,"DiabetesPedigreeFunction",0.078)*GETPIVOTDATA("Outcome",$B$2,"Outcome",0)/GETPIVOTDATA("Outcome",$B$2)</f>
        <v>0.65104166666666663</v>
      </c>
      <c r="F356">
        <f t="shared" si="1035"/>
        <v>0.65104166666666663</v>
      </c>
    </row>
    <row r="357" spans="1:6" x14ac:dyDescent="0.3">
      <c r="A357" s="10">
        <v>0.25900000000000001</v>
      </c>
      <c r="B357" s="10">
        <v>0</v>
      </c>
      <c r="D357" s="3">
        <v>1</v>
      </c>
      <c r="E357">
        <f>GETPIVOTDATA("Outcome",$B$2,"DiabetesPedigreeFunction",0.084)*GETPIVOTDATA("Outcome",$B$2,"Outcome",0)/GETPIVOTDATA("Outcome",$B$2)</f>
        <v>0.65104166666666663</v>
      </c>
      <c r="F357">
        <f t="shared" si="1035"/>
        <v>0.18704166666666672</v>
      </c>
    </row>
    <row r="358" spans="1:6" x14ac:dyDescent="0.3">
      <c r="A358" s="10">
        <v>0.93200000000000005</v>
      </c>
      <c r="B358" s="10">
        <v>0</v>
      </c>
      <c r="D358" s="3">
        <v>1</v>
      </c>
      <c r="E358">
        <f>GETPIVOTDATA("Outcome",$B$2,"DiabetesPedigreeFunction",0.078)*GETPIVOTDATA("Outcome",$B$2,"Outcome",0)/GETPIVOTDATA("Outcome",$B$2)</f>
        <v>0.65104166666666663</v>
      </c>
      <c r="F358">
        <f t="shared" si="1035"/>
        <v>0.18704166666666672</v>
      </c>
    </row>
    <row r="359" spans="1:6" x14ac:dyDescent="0.3">
      <c r="A359" s="10">
        <v>0.34300000000000003</v>
      </c>
      <c r="B359" s="10">
        <v>1</v>
      </c>
      <c r="D359" s="3">
        <v>1</v>
      </c>
      <c r="E359">
        <f>GETPIVOTDATA("Outcome",$B$2,"DiabetesPedigreeFunction",0.084)*GETPIVOTDATA("Outcome",$B$2,"Outcome",0)/GETPIVOTDATA("Outcome",$B$2)</f>
        <v>0.65104166666666663</v>
      </c>
      <c r="F359">
        <f t="shared" si="1035"/>
        <v>0.18704166666666672</v>
      </c>
    </row>
    <row r="360" spans="1:6" x14ac:dyDescent="0.3">
      <c r="A360" s="10">
        <v>0.89300000000000002</v>
      </c>
      <c r="B360" s="10">
        <v>1</v>
      </c>
      <c r="D360" s="3">
        <v>2</v>
      </c>
      <c r="E360">
        <f>GETPIVOTDATA("Outcome",$B$2,"DiabetesPedigreeFunction",0.078)*GETPIVOTDATA("Outcome",$B$2,"Outcome",0)/GETPIVOTDATA("Outcome",$B$2)</f>
        <v>0.65104166666666663</v>
      </c>
      <c r="F360">
        <f t="shared" si="1035"/>
        <v>2.7950416666666675</v>
      </c>
    </row>
    <row r="361" spans="1:6" x14ac:dyDescent="0.3">
      <c r="A361" s="10">
        <v>0.33100000000000002</v>
      </c>
      <c r="B361" s="10">
        <v>1</v>
      </c>
      <c r="D361" s="3">
        <v>1</v>
      </c>
      <c r="E361">
        <f>GETPIVOTDATA("Outcome",$B$2,"DiabetesPedigreeFunction",0.084)*GETPIVOTDATA("Outcome",$B$2,"Outcome",0)/GETPIVOTDATA("Outcome",$B$2)</f>
        <v>0.65104166666666663</v>
      </c>
      <c r="F361">
        <f t="shared" si="1035"/>
        <v>0.18704166666666672</v>
      </c>
    </row>
    <row r="362" spans="1:6" x14ac:dyDescent="0.3">
      <c r="A362" s="10">
        <v>0.47199999999999998</v>
      </c>
      <c r="B362" s="10">
        <v>0</v>
      </c>
      <c r="D362" s="3">
        <v>1</v>
      </c>
      <c r="E362">
        <f>GETPIVOTDATA("Outcome",$B$2,"DiabetesPedigreeFunction",0.078)*GETPIVOTDATA("Outcome",$B$2,"Outcome",0)/GETPIVOTDATA("Outcome",$B$2)</f>
        <v>0.65104166666666663</v>
      </c>
      <c r="F362">
        <f t="shared" si="1035"/>
        <v>0.18704166666666672</v>
      </c>
    </row>
    <row r="363" spans="1:6" x14ac:dyDescent="0.3">
      <c r="A363" s="10">
        <v>0.67300000000000004</v>
      </c>
      <c r="B363" s="10">
        <v>0</v>
      </c>
      <c r="D363" s="3">
        <v>1</v>
      </c>
      <c r="E363">
        <f>GETPIVOTDATA("Outcome",$B$2,"DiabetesPedigreeFunction",0.084)*GETPIVOTDATA("Outcome",$B$2,"Outcome",0)/GETPIVOTDATA("Outcome",$B$2)</f>
        <v>0.65104166666666663</v>
      </c>
      <c r="F363">
        <f t="shared" si="1035"/>
        <v>0.18704166666666672</v>
      </c>
    </row>
    <row r="364" spans="1:6" x14ac:dyDescent="0.3">
      <c r="A364" s="10">
        <v>0.38900000000000001</v>
      </c>
      <c r="B364" s="10">
        <v>0</v>
      </c>
      <c r="D364" s="3">
        <v>1</v>
      </c>
      <c r="E364">
        <f>GETPIVOTDATA("Outcome",$B$2,"DiabetesPedigreeFunction",0.078)*GETPIVOTDATA("Outcome",$B$2,"Outcome",0)/GETPIVOTDATA("Outcome",$B$2)</f>
        <v>0.65104166666666663</v>
      </c>
      <c r="F364">
        <f t="shared" si="1035"/>
        <v>0.18704166666666672</v>
      </c>
    </row>
    <row r="365" spans="1:6" x14ac:dyDescent="0.3">
      <c r="A365" s="10">
        <v>0.28999999999999998</v>
      </c>
      <c r="B365" s="10">
        <v>0</v>
      </c>
      <c r="D365" s="3">
        <v>1</v>
      </c>
      <c r="E365">
        <f>GETPIVOTDATA("Outcome",$B$2,"DiabetesPedigreeFunction",0.084)*GETPIVOTDATA("Outcome",$B$2,"Outcome",0)/GETPIVOTDATA("Outcome",$B$2)</f>
        <v>0.65104166666666663</v>
      </c>
      <c r="F365">
        <f t="shared" si="1035"/>
        <v>0.18704166666666672</v>
      </c>
    </row>
    <row r="366" spans="1:6" x14ac:dyDescent="0.3">
      <c r="A366" s="10">
        <v>0.48499999999999999</v>
      </c>
      <c r="B366" s="10">
        <v>0</v>
      </c>
      <c r="D366" s="3"/>
      <c r="E366">
        <f>GETPIVOTDATA("Outcome",$B$2,"DiabetesPedigreeFunction",0.078)*GETPIVOTDATA("Outcome",$B$2,"Outcome",0)/GETPIVOTDATA("Outcome",$B$2)</f>
        <v>0.65104166666666663</v>
      </c>
      <c r="F366">
        <f t="shared" si="1035"/>
        <v>0.65104166666666663</v>
      </c>
    </row>
    <row r="367" spans="1:6" x14ac:dyDescent="0.3">
      <c r="A367" s="10">
        <v>0.34899999999999998</v>
      </c>
      <c r="B367" s="10">
        <v>0</v>
      </c>
      <c r="D367" s="3">
        <v>1</v>
      </c>
      <c r="E367">
        <f>GETPIVOTDATA("Outcome",$B$2,"DiabetesPedigreeFunction",0.084)*GETPIVOTDATA("Outcome",$B$2,"Outcome",0)/GETPIVOTDATA("Outcome",$B$2)</f>
        <v>0.65104166666666663</v>
      </c>
      <c r="F367">
        <f t="shared" si="1035"/>
        <v>0.18704166666666672</v>
      </c>
    </row>
    <row r="368" spans="1:6" x14ac:dyDescent="0.3">
      <c r="A368" s="10">
        <v>0.65400000000000003</v>
      </c>
      <c r="B368" s="10">
        <v>0</v>
      </c>
      <c r="D368" s="3"/>
      <c r="E368">
        <f>GETPIVOTDATA("Outcome",$B$2,"DiabetesPedigreeFunction",0.078)*GETPIVOTDATA("Outcome",$B$2,"Outcome",0)/GETPIVOTDATA("Outcome",$B$2)</f>
        <v>0.65104166666666663</v>
      </c>
      <c r="F368">
        <f t="shared" si="1035"/>
        <v>0.65104166666666663</v>
      </c>
    </row>
    <row r="369" spans="1:6" x14ac:dyDescent="0.3">
      <c r="A369" s="10">
        <v>0.187</v>
      </c>
      <c r="B369" s="10">
        <v>0</v>
      </c>
      <c r="D369" s="3">
        <v>1</v>
      </c>
      <c r="E369">
        <f>GETPIVOTDATA("Outcome",$B$2,"DiabetesPedigreeFunction",0.084)*GETPIVOTDATA("Outcome",$B$2,"Outcome",0)/GETPIVOTDATA("Outcome",$B$2)</f>
        <v>0.65104166666666663</v>
      </c>
      <c r="F369">
        <f t="shared" si="1035"/>
        <v>0.18704166666666672</v>
      </c>
    </row>
    <row r="370" spans="1:6" x14ac:dyDescent="0.3">
      <c r="A370" s="10">
        <v>0.27900000000000003</v>
      </c>
      <c r="B370" s="10">
        <v>0</v>
      </c>
      <c r="D370" s="3">
        <v>1</v>
      </c>
      <c r="E370">
        <f>GETPIVOTDATA("Outcome",$B$2,"DiabetesPedigreeFunction",0.078)*GETPIVOTDATA("Outcome",$B$2,"Outcome",0)/GETPIVOTDATA("Outcome",$B$2)</f>
        <v>0.65104166666666663</v>
      </c>
      <c r="F370">
        <f t="shared" si="1035"/>
        <v>0.18704166666666672</v>
      </c>
    </row>
    <row r="371" spans="1:6" x14ac:dyDescent="0.3">
      <c r="A371" s="10">
        <v>0.34599999999999997</v>
      </c>
      <c r="B371" s="10">
        <v>1</v>
      </c>
      <c r="D371" s="3">
        <v>1</v>
      </c>
      <c r="E371">
        <f>GETPIVOTDATA("Outcome",$B$2,"DiabetesPedigreeFunction",0.084)*GETPIVOTDATA("Outcome",$B$2,"Outcome",0)/GETPIVOTDATA("Outcome",$B$2)</f>
        <v>0.65104166666666663</v>
      </c>
      <c r="F371">
        <f t="shared" si="1035"/>
        <v>0.18704166666666672</v>
      </c>
    </row>
    <row r="372" spans="1:6" x14ac:dyDescent="0.3">
      <c r="A372" s="10">
        <v>0.23699999999999999</v>
      </c>
      <c r="B372" s="10">
        <v>0</v>
      </c>
      <c r="D372" s="3"/>
      <c r="E372">
        <f>GETPIVOTDATA("Outcome",$B$2,"DiabetesPedigreeFunction",0.078)*GETPIVOTDATA("Outcome",$B$2,"Outcome",0)/GETPIVOTDATA("Outcome",$B$2)</f>
        <v>0.65104166666666663</v>
      </c>
      <c r="F372">
        <f t="shared" si="1035"/>
        <v>0.65104166666666663</v>
      </c>
    </row>
    <row r="373" spans="1:6" x14ac:dyDescent="0.3">
      <c r="A373" s="10">
        <v>0.252</v>
      </c>
      <c r="B373" s="10">
        <v>0</v>
      </c>
      <c r="D373" s="3">
        <v>1</v>
      </c>
      <c r="E373">
        <f>GETPIVOTDATA("Outcome",$B$2,"DiabetesPedigreeFunction",0.084)*GETPIVOTDATA("Outcome",$B$2,"Outcome",0)/GETPIVOTDATA("Outcome",$B$2)</f>
        <v>0.65104166666666663</v>
      </c>
      <c r="F373">
        <f t="shared" si="1035"/>
        <v>0.18704166666666672</v>
      </c>
    </row>
    <row r="374" spans="1:6" x14ac:dyDescent="0.3">
      <c r="A374" s="10">
        <v>0.24299999999999999</v>
      </c>
      <c r="B374" s="10">
        <v>0</v>
      </c>
      <c r="D374" s="3"/>
      <c r="E374">
        <f>GETPIVOTDATA("Outcome",$B$2,"DiabetesPedigreeFunction",0.078)*GETPIVOTDATA("Outcome",$B$2,"Outcome",0)/GETPIVOTDATA("Outcome",$B$2)</f>
        <v>0.65104166666666663</v>
      </c>
      <c r="F374">
        <f t="shared" si="1035"/>
        <v>0.65104166666666663</v>
      </c>
    </row>
    <row r="375" spans="1:6" x14ac:dyDescent="0.3">
      <c r="A375" s="10">
        <v>0.57999999999999996</v>
      </c>
      <c r="B375" s="10">
        <v>0</v>
      </c>
      <c r="D375" s="3">
        <v>1</v>
      </c>
      <c r="E375">
        <f>GETPIVOTDATA("Outcome",$B$2,"DiabetesPedigreeFunction",0.084)*GETPIVOTDATA("Outcome",$B$2,"Outcome",0)/GETPIVOTDATA("Outcome",$B$2)</f>
        <v>0.65104166666666663</v>
      </c>
      <c r="F375">
        <f t="shared" si="1035"/>
        <v>0.18704166666666672</v>
      </c>
    </row>
    <row r="376" spans="1:6" x14ac:dyDescent="0.3">
      <c r="A376" s="10">
        <v>0.55900000000000005</v>
      </c>
      <c r="B376" s="10">
        <v>0</v>
      </c>
      <c r="D376" s="3">
        <v>1</v>
      </c>
      <c r="E376">
        <f>GETPIVOTDATA("Outcome",$B$2,"DiabetesPedigreeFunction",0.078)*GETPIVOTDATA("Outcome",$B$2,"Outcome",0)/GETPIVOTDATA("Outcome",$B$2)</f>
        <v>0.65104166666666663</v>
      </c>
      <c r="F376">
        <f t="shared" si="1035"/>
        <v>0.18704166666666672</v>
      </c>
    </row>
    <row r="377" spans="1:6" x14ac:dyDescent="0.3">
      <c r="A377" s="10">
        <v>0.30199999999999999</v>
      </c>
      <c r="B377" s="10">
        <v>1</v>
      </c>
      <c r="D377" s="3">
        <v>1</v>
      </c>
      <c r="E377">
        <f>GETPIVOTDATA("Outcome",$B$2,"DiabetesPedigreeFunction",0.084)*GETPIVOTDATA("Outcome",$B$2,"Outcome",0)/GETPIVOTDATA("Outcome",$B$2)</f>
        <v>0.65104166666666663</v>
      </c>
      <c r="F377">
        <f t="shared" si="1035"/>
        <v>0.18704166666666672</v>
      </c>
    </row>
    <row r="378" spans="1:6" x14ac:dyDescent="0.3">
      <c r="A378" s="10">
        <v>0.96199999999999997</v>
      </c>
      <c r="B378" s="10">
        <v>1</v>
      </c>
      <c r="D378" s="3"/>
      <c r="E378">
        <f>GETPIVOTDATA("Outcome",$B$2,"DiabetesPedigreeFunction",0.078)*GETPIVOTDATA("Outcome",$B$2,"Outcome",0)/GETPIVOTDATA("Outcome",$B$2)</f>
        <v>0.65104166666666663</v>
      </c>
      <c r="F378">
        <f t="shared" si="1035"/>
        <v>0.65104166666666663</v>
      </c>
    </row>
    <row r="379" spans="1:6" x14ac:dyDescent="0.3">
      <c r="A379" s="10">
        <v>0.56899999999999995</v>
      </c>
      <c r="B379" s="10">
        <v>1</v>
      </c>
      <c r="D379" s="3"/>
      <c r="E379">
        <f>GETPIVOTDATA("Outcome",$B$2,"DiabetesPedigreeFunction",0.084)*GETPIVOTDATA("Outcome",$B$2,"Outcome",0)/GETPIVOTDATA("Outcome",$B$2)</f>
        <v>0.65104166666666663</v>
      </c>
      <c r="F379">
        <f t="shared" si="1035"/>
        <v>0.65104166666666663</v>
      </c>
    </row>
    <row r="380" spans="1:6" x14ac:dyDescent="0.3">
      <c r="A380" s="10">
        <v>0.378</v>
      </c>
      <c r="B380" s="10">
        <v>0</v>
      </c>
      <c r="D380" s="3">
        <v>2</v>
      </c>
      <c r="E380">
        <f>GETPIVOTDATA("Outcome",$B$2,"DiabetesPedigreeFunction",0.078)*GETPIVOTDATA("Outcome",$B$2,"Outcome",0)/GETPIVOTDATA("Outcome",$B$2)</f>
        <v>0.65104166666666663</v>
      </c>
      <c r="F380">
        <f t="shared" si="1035"/>
        <v>2.7950416666666675</v>
      </c>
    </row>
    <row r="381" spans="1:6" x14ac:dyDescent="0.3">
      <c r="A381" s="10">
        <v>0.875</v>
      </c>
      <c r="B381" s="10">
        <v>1</v>
      </c>
      <c r="D381" s="3">
        <v>1</v>
      </c>
      <c r="E381">
        <f>GETPIVOTDATA("Outcome",$B$2,"DiabetesPedigreeFunction",0.084)*GETPIVOTDATA("Outcome",$B$2,"Outcome",0)/GETPIVOTDATA("Outcome",$B$2)</f>
        <v>0.65104166666666663</v>
      </c>
      <c r="F381">
        <f t="shared" si="1035"/>
        <v>0.18704166666666672</v>
      </c>
    </row>
    <row r="382" spans="1:6" x14ac:dyDescent="0.3">
      <c r="A382" s="10">
        <v>0.58299999999999996</v>
      </c>
      <c r="B382" s="10">
        <v>1</v>
      </c>
      <c r="D382" s="3"/>
      <c r="E382">
        <f>GETPIVOTDATA("Outcome",$B$2,"DiabetesPedigreeFunction",0.078)*GETPIVOTDATA("Outcome",$B$2,"Outcome",0)/GETPIVOTDATA("Outcome",$B$2)</f>
        <v>0.65104166666666663</v>
      </c>
      <c r="F382">
        <f t="shared" si="1035"/>
        <v>0.65104166666666663</v>
      </c>
    </row>
    <row r="383" spans="1:6" x14ac:dyDescent="0.3">
      <c r="A383" s="10">
        <v>0.20699999999999999</v>
      </c>
      <c r="B383" s="10">
        <v>0</v>
      </c>
      <c r="D383" s="3">
        <v>2</v>
      </c>
      <c r="E383">
        <f>GETPIVOTDATA("Outcome",$B$2,"DiabetesPedigreeFunction",0.084)*GETPIVOTDATA("Outcome",$B$2,"Outcome",0)/GETPIVOTDATA("Outcome",$B$2)</f>
        <v>0.65104166666666663</v>
      </c>
      <c r="F383">
        <f t="shared" si="1035"/>
        <v>2.7950416666666675</v>
      </c>
    </row>
    <row r="384" spans="1:6" x14ac:dyDescent="0.3">
      <c r="A384" s="10">
        <v>0.30499999999999999</v>
      </c>
      <c r="B384" s="10">
        <v>0</v>
      </c>
      <c r="D384" s="3">
        <v>1</v>
      </c>
      <c r="E384">
        <f>GETPIVOTDATA("Outcome",$B$2,"DiabetesPedigreeFunction",0.078)*GETPIVOTDATA("Outcome",$B$2,"Outcome",0)/GETPIVOTDATA("Outcome",$B$2)</f>
        <v>0.65104166666666663</v>
      </c>
      <c r="F384">
        <f t="shared" si="1035"/>
        <v>0.18704166666666672</v>
      </c>
    </row>
    <row r="385" spans="1:6" x14ac:dyDescent="0.3">
      <c r="A385" s="10">
        <v>0.52</v>
      </c>
      <c r="B385" s="10">
        <v>1</v>
      </c>
      <c r="D385" s="3">
        <v>1</v>
      </c>
      <c r="E385">
        <f>GETPIVOTDATA("Outcome",$B$2,"DiabetesPedigreeFunction",0.084)*GETPIVOTDATA("Outcome",$B$2,"Outcome",0)/GETPIVOTDATA("Outcome",$B$2)</f>
        <v>0.65104166666666663</v>
      </c>
      <c r="F385">
        <f t="shared" si="1035"/>
        <v>0.18704166666666672</v>
      </c>
    </row>
    <row r="386" spans="1:6" x14ac:dyDescent="0.3">
      <c r="A386" s="10">
        <v>0.38500000000000001</v>
      </c>
      <c r="B386" s="10">
        <v>0</v>
      </c>
      <c r="D386" s="3">
        <v>1</v>
      </c>
      <c r="E386">
        <f>GETPIVOTDATA("Outcome",$B$2,"DiabetesPedigreeFunction",0.078)*GETPIVOTDATA("Outcome",$B$2,"Outcome",0)/GETPIVOTDATA("Outcome",$B$2)</f>
        <v>0.65104166666666663</v>
      </c>
      <c r="F386">
        <f t="shared" si="1035"/>
        <v>0.18704166666666672</v>
      </c>
    </row>
    <row r="387" spans="1:6" x14ac:dyDescent="0.3">
      <c r="A387" s="10">
        <v>0.499</v>
      </c>
      <c r="B387" s="10">
        <v>0</v>
      </c>
      <c r="D387" s="3"/>
      <c r="E387">
        <f>GETPIVOTDATA("Outcome",$B$2,"DiabetesPedigreeFunction",0.084)*GETPIVOTDATA("Outcome",$B$2,"Outcome",0)/GETPIVOTDATA("Outcome",$B$2)</f>
        <v>0.65104166666666663</v>
      </c>
      <c r="F387">
        <f t="shared" si="1035"/>
        <v>0.65104166666666663</v>
      </c>
    </row>
    <row r="388" spans="1:6" x14ac:dyDescent="0.3">
      <c r="A388" s="10">
        <v>0.36799999999999999</v>
      </c>
      <c r="B388" s="10">
        <v>1</v>
      </c>
      <c r="D388" s="3"/>
      <c r="E388">
        <f>GETPIVOTDATA("Outcome",$B$2,"DiabetesPedigreeFunction",0.078)*GETPIVOTDATA("Outcome",$B$2,"Outcome",0)/GETPIVOTDATA("Outcome",$B$2)</f>
        <v>0.65104166666666663</v>
      </c>
      <c r="F388">
        <f t="shared" si="1035"/>
        <v>0.65104166666666663</v>
      </c>
    </row>
    <row r="389" spans="1:6" x14ac:dyDescent="0.3">
      <c r="A389" s="10">
        <v>0.252</v>
      </c>
      <c r="B389" s="10">
        <v>0</v>
      </c>
      <c r="D389" s="3">
        <v>1</v>
      </c>
      <c r="E389">
        <f>GETPIVOTDATA("Outcome",$B$2,"DiabetesPedigreeFunction",0.084)*GETPIVOTDATA("Outcome",$B$2,"Outcome",0)/GETPIVOTDATA("Outcome",$B$2)</f>
        <v>0.65104166666666663</v>
      </c>
      <c r="F389">
        <f t="shared" si="1035"/>
        <v>0.18704166666666672</v>
      </c>
    </row>
    <row r="390" spans="1:6" x14ac:dyDescent="0.3">
      <c r="A390" s="10">
        <v>0.30599999999999999</v>
      </c>
      <c r="B390" s="10">
        <v>0</v>
      </c>
      <c r="D390" s="3"/>
      <c r="E390">
        <f>GETPIVOTDATA("Outcome",$B$2,"DiabetesPedigreeFunction",0.078)*GETPIVOTDATA("Outcome",$B$2,"Outcome",0)/GETPIVOTDATA("Outcome",$B$2)</f>
        <v>0.65104166666666663</v>
      </c>
      <c r="F390">
        <f t="shared" si="1035"/>
        <v>0.65104166666666663</v>
      </c>
    </row>
    <row r="391" spans="1:6" x14ac:dyDescent="0.3">
      <c r="A391" s="10">
        <v>0.23400000000000001</v>
      </c>
      <c r="B391" s="10">
        <v>1</v>
      </c>
      <c r="D391" s="3">
        <v>1</v>
      </c>
      <c r="E391">
        <f>GETPIVOTDATA("Outcome",$B$2,"DiabetesPedigreeFunction",0.084)*GETPIVOTDATA("Outcome",$B$2,"Outcome",0)/GETPIVOTDATA("Outcome",$B$2)</f>
        <v>0.65104166666666663</v>
      </c>
      <c r="F391">
        <f t="shared" si="1035"/>
        <v>0.18704166666666672</v>
      </c>
    </row>
    <row r="392" spans="1:6" x14ac:dyDescent="0.3">
      <c r="A392" s="10">
        <v>2.137</v>
      </c>
      <c r="B392" s="10">
        <v>1</v>
      </c>
      <c r="D392" s="3">
        <v>1</v>
      </c>
      <c r="E392">
        <f>GETPIVOTDATA("Outcome",$B$2,"DiabetesPedigreeFunction",0.078)*GETPIVOTDATA("Outcome",$B$2,"Outcome",0)/GETPIVOTDATA("Outcome",$B$2)</f>
        <v>0.65104166666666663</v>
      </c>
      <c r="F392">
        <f t="shared" si="1035"/>
        <v>0.18704166666666672</v>
      </c>
    </row>
    <row r="393" spans="1:6" x14ac:dyDescent="0.3">
      <c r="A393" s="10">
        <v>1.7310000000000001</v>
      </c>
      <c r="B393" s="10">
        <v>0</v>
      </c>
      <c r="D393" s="3">
        <v>1</v>
      </c>
      <c r="E393">
        <f>GETPIVOTDATA("Outcome",$B$2,"DiabetesPedigreeFunction",0.084)*GETPIVOTDATA("Outcome",$B$2,"Outcome",0)/GETPIVOTDATA("Outcome",$B$2)</f>
        <v>0.65104166666666663</v>
      </c>
      <c r="F393">
        <f t="shared" si="1035"/>
        <v>0.18704166666666672</v>
      </c>
    </row>
    <row r="394" spans="1:6" x14ac:dyDescent="0.3">
      <c r="A394" s="10">
        <v>0.54500000000000004</v>
      </c>
      <c r="B394" s="10">
        <v>0</v>
      </c>
      <c r="D394" s="3">
        <v>1</v>
      </c>
      <c r="E394">
        <f>GETPIVOTDATA("Outcome",$B$2,"DiabetesPedigreeFunction",0.078)*GETPIVOTDATA("Outcome",$B$2,"Outcome",0)/GETPIVOTDATA("Outcome",$B$2)</f>
        <v>0.65104166666666663</v>
      </c>
      <c r="F394">
        <f t="shared" si="1035"/>
        <v>0.18704166666666672</v>
      </c>
    </row>
    <row r="395" spans="1:6" x14ac:dyDescent="0.3">
      <c r="A395" s="10">
        <v>0.22500000000000001</v>
      </c>
      <c r="B395" s="10">
        <v>0</v>
      </c>
      <c r="D395" s="3">
        <v>1</v>
      </c>
      <c r="E395">
        <f>GETPIVOTDATA("Outcome",$B$2,"DiabetesPedigreeFunction",0.084)*GETPIVOTDATA("Outcome",$B$2,"Outcome",0)/GETPIVOTDATA("Outcome",$B$2)</f>
        <v>0.65104166666666663</v>
      </c>
      <c r="F395">
        <f t="shared" si="1035"/>
        <v>0.18704166666666672</v>
      </c>
    </row>
    <row r="396" spans="1:6" x14ac:dyDescent="0.3">
      <c r="A396" s="10">
        <v>0.81599999999999995</v>
      </c>
      <c r="B396" s="10">
        <v>0</v>
      </c>
      <c r="D396" s="3"/>
      <c r="E396">
        <f>GETPIVOTDATA("Outcome",$B$2,"DiabetesPedigreeFunction",0.078)*GETPIVOTDATA("Outcome",$B$2,"Outcome",0)/GETPIVOTDATA("Outcome",$B$2)</f>
        <v>0.65104166666666663</v>
      </c>
      <c r="F396">
        <f t="shared" si="1035"/>
        <v>0.65104166666666663</v>
      </c>
    </row>
    <row r="397" spans="1:6" x14ac:dyDescent="0.3">
      <c r="A397" s="10">
        <v>0.52800000000000002</v>
      </c>
      <c r="B397" s="10">
        <v>1</v>
      </c>
      <c r="D397" s="3">
        <v>1</v>
      </c>
      <c r="E397">
        <f>GETPIVOTDATA("Outcome",$B$2,"DiabetesPedigreeFunction",0.084)*GETPIVOTDATA("Outcome",$B$2,"Outcome",0)/GETPIVOTDATA("Outcome",$B$2)</f>
        <v>0.65104166666666663</v>
      </c>
      <c r="F397">
        <f t="shared" si="1035"/>
        <v>0.18704166666666672</v>
      </c>
    </row>
    <row r="398" spans="1:6" x14ac:dyDescent="0.3">
      <c r="A398" s="10">
        <v>0.29899999999999999</v>
      </c>
      <c r="B398" s="10">
        <v>0</v>
      </c>
      <c r="D398" s="3">
        <v>3</v>
      </c>
      <c r="E398">
        <f>GETPIVOTDATA("Outcome",$B$2,"DiabetesPedigreeFunction",0.078)*GETPIVOTDATA("Outcome",$B$2,"Outcome",0)/GETPIVOTDATA("Outcome",$B$2)</f>
        <v>0.65104166666666663</v>
      </c>
      <c r="F398">
        <f t="shared" si="1035"/>
        <v>8.4750416666666677</v>
      </c>
    </row>
    <row r="399" spans="1:6" x14ac:dyDescent="0.3">
      <c r="A399" s="10">
        <v>0.50900000000000001</v>
      </c>
      <c r="B399" s="10">
        <v>0</v>
      </c>
      <c r="D399" s="3">
        <v>2</v>
      </c>
      <c r="E399">
        <f>GETPIVOTDATA("Outcome",$B$2,"DiabetesPedigreeFunction",0.084)*GETPIVOTDATA("Outcome",$B$2,"Outcome",0)/GETPIVOTDATA("Outcome",$B$2)</f>
        <v>0.65104166666666663</v>
      </c>
      <c r="F399">
        <f t="shared" si="1035"/>
        <v>2.7950416666666675</v>
      </c>
    </row>
    <row r="400" spans="1:6" x14ac:dyDescent="0.3">
      <c r="A400" s="10">
        <v>0.23799999999999999</v>
      </c>
      <c r="B400" s="10">
        <v>1</v>
      </c>
      <c r="D400" s="3"/>
      <c r="E400">
        <f>GETPIVOTDATA("Outcome",$B$2,"DiabetesPedigreeFunction",0.078)*GETPIVOTDATA("Outcome",$B$2,"Outcome",0)/GETPIVOTDATA("Outcome",$B$2)</f>
        <v>0.65104166666666663</v>
      </c>
      <c r="F400">
        <f t="shared" si="1035"/>
        <v>0.65104166666666663</v>
      </c>
    </row>
    <row r="401" spans="1:6" x14ac:dyDescent="0.3">
      <c r="A401" s="10">
        <v>1.0209999999999999</v>
      </c>
      <c r="B401" s="10">
        <v>0</v>
      </c>
      <c r="D401" s="3">
        <v>1</v>
      </c>
      <c r="E401">
        <f>GETPIVOTDATA("Outcome",$B$2,"DiabetesPedigreeFunction",0.084)*GETPIVOTDATA("Outcome",$B$2,"Outcome",0)/GETPIVOTDATA("Outcome",$B$2)</f>
        <v>0.65104166666666663</v>
      </c>
      <c r="F401">
        <f t="shared" si="1035"/>
        <v>0.18704166666666672</v>
      </c>
    </row>
    <row r="402" spans="1:6" x14ac:dyDescent="0.3">
      <c r="A402" s="10">
        <v>0.82099999999999995</v>
      </c>
      <c r="B402" s="10">
        <v>0</v>
      </c>
      <c r="D402" s="3">
        <v>1</v>
      </c>
      <c r="E402">
        <f>GETPIVOTDATA("Outcome",$B$2,"DiabetesPedigreeFunction",0.078)*GETPIVOTDATA("Outcome",$B$2,"Outcome",0)/GETPIVOTDATA("Outcome",$B$2)</f>
        <v>0.65104166666666663</v>
      </c>
      <c r="F402">
        <f t="shared" si="1035"/>
        <v>0.18704166666666672</v>
      </c>
    </row>
    <row r="403" spans="1:6" x14ac:dyDescent="0.3">
      <c r="A403" s="10">
        <v>0.23599999999999999</v>
      </c>
      <c r="B403" s="10">
        <v>0</v>
      </c>
      <c r="D403" s="3">
        <v>1</v>
      </c>
      <c r="E403">
        <f>GETPIVOTDATA("Outcome",$B$2,"DiabetesPedigreeFunction",0.084)*GETPIVOTDATA("Outcome",$B$2,"Outcome",0)/GETPIVOTDATA("Outcome",$B$2)</f>
        <v>0.65104166666666663</v>
      </c>
      <c r="F403">
        <f t="shared" si="1035"/>
        <v>0.18704166666666672</v>
      </c>
    </row>
    <row r="404" spans="1:6" x14ac:dyDescent="0.3">
      <c r="A404" s="10">
        <v>0.94699999999999995</v>
      </c>
      <c r="B404" s="10">
        <v>0</v>
      </c>
      <c r="D404" s="3">
        <v>1</v>
      </c>
      <c r="E404">
        <f>GETPIVOTDATA("Outcome",$B$2,"DiabetesPedigreeFunction",0.078)*GETPIVOTDATA("Outcome",$B$2,"Outcome",0)/GETPIVOTDATA("Outcome",$B$2)</f>
        <v>0.65104166666666663</v>
      </c>
      <c r="F404">
        <f t="shared" si="1035"/>
        <v>0.18704166666666672</v>
      </c>
    </row>
    <row r="405" spans="1:6" x14ac:dyDescent="0.3">
      <c r="A405" s="10">
        <v>1.268</v>
      </c>
      <c r="B405" s="10">
        <v>0</v>
      </c>
      <c r="D405" s="3"/>
      <c r="E405">
        <f>GETPIVOTDATA("Outcome",$B$2,"DiabetesPedigreeFunction",0.084)*GETPIVOTDATA("Outcome",$B$2,"Outcome",0)/GETPIVOTDATA("Outcome",$B$2)</f>
        <v>0.65104166666666663</v>
      </c>
      <c r="F405">
        <f t="shared" si="1035"/>
        <v>0.65104166666666663</v>
      </c>
    </row>
    <row r="406" spans="1:6" x14ac:dyDescent="0.3">
      <c r="A406" s="10">
        <v>0.221</v>
      </c>
      <c r="B406" s="10">
        <v>0</v>
      </c>
      <c r="D406" s="3">
        <v>1</v>
      </c>
      <c r="E406">
        <f>GETPIVOTDATA("Outcome",$B$2,"DiabetesPedigreeFunction",0.078)*GETPIVOTDATA("Outcome",$B$2,"Outcome",0)/GETPIVOTDATA("Outcome",$B$2)</f>
        <v>0.65104166666666663</v>
      </c>
      <c r="F406">
        <f t="shared" si="1035"/>
        <v>0.18704166666666672</v>
      </c>
    </row>
    <row r="407" spans="1:6" x14ac:dyDescent="0.3">
      <c r="A407" s="10">
        <v>0.20499999999999999</v>
      </c>
      <c r="B407" s="10">
        <v>0</v>
      </c>
      <c r="D407" s="3">
        <v>1</v>
      </c>
      <c r="E407">
        <f>GETPIVOTDATA("Outcome",$B$2,"DiabetesPedigreeFunction",0.084)*GETPIVOTDATA("Outcome",$B$2,"Outcome",0)/GETPIVOTDATA("Outcome",$B$2)</f>
        <v>0.65104166666666663</v>
      </c>
      <c r="F407">
        <f t="shared" si="1035"/>
        <v>0.18704166666666672</v>
      </c>
    </row>
    <row r="408" spans="1:6" x14ac:dyDescent="0.3">
      <c r="A408" s="10">
        <v>0.66</v>
      </c>
      <c r="B408" s="10">
        <v>1</v>
      </c>
      <c r="D408" s="3">
        <v>1</v>
      </c>
      <c r="E408">
        <f>GETPIVOTDATA("Outcome",$B$2,"DiabetesPedigreeFunction",0.078)*GETPIVOTDATA("Outcome",$B$2,"Outcome",0)/GETPIVOTDATA("Outcome",$B$2)</f>
        <v>0.65104166666666663</v>
      </c>
      <c r="F408">
        <f t="shared" ref="F408:F471" si="1036">(D408-E408)^2/E408</f>
        <v>0.18704166666666672</v>
      </c>
    </row>
    <row r="409" spans="1:6" x14ac:dyDescent="0.3">
      <c r="A409" s="10">
        <v>0.23899999999999999</v>
      </c>
      <c r="B409" s="10">
        <v>1</v>
      </c>
      <c r="D409" s="3">
        <v>1</v>
      </c>
      <c r="E409">
        <f>GETPIVOTDATA("Outcome",$B$2,"DiabetesPedigreeFunction",0.084)*GETPIVOTDATA("Outcome",$B$2,"Outcome",0)/GETPIVOTDATA("Outcome",$B$2)</f>
        <v>0.65104166666666663</v>
      </c>
      <c r="F409">
        <f t="shared" si="1036"/>
        <v>0.18704166666666672</v>
      </c>
    </row>
    <row r="410" spans="1:6" x14ac:dyDescent="0.3">
      <c r="A410" s="10">
        <v>0.45200000000000001</v>
      </c>
      <c r="B410" s="10">
        <v>1</v>
      </c>
      <c r="D410" s="3"/>
      <c r="E410">
        <f>GETPIVOTDATA("Outcome",$B$2,"DiabetesPedigreeFunction",0.078)*GETPIVOTDATA("Outcome",$B$2,"Outcome",0)/GETPIVOTDATA("Outcome",$B$2)</f>
        <v>0.65104166666666663</v>
      </c>
      <c r="F410">
        <f t="shared" si="1036"/>
        <v>0.65104166666666663</v>
      </c>
    </row>
    <row r="411" spans="1:6" x14ac:dyDescent="0.3">
      <c r="A411" s="10">
        <v>0.94899999999999995</v>
      </c>
      <c r="B411" s="10">
        <v>0</v>
      </c>
      <c r="D411" s="3">
        <v>1</v>
      </c>
      <c r="E411">
        <f>GETPIVOTDATA("Outcome",$B$2,"DiabetesPedigreeFunction",0.084)*GETPIVOTDATA("Outcome",$B$2,"Outcome",0)/GETPIVOTDATA("Outcome",$B$2)</f>
        <v>0.65104166666666663</v>
      </c>
      <c r="F411">
        <f t="shared" si="1036"/>
        <v>0.18704166666666672</v>
      </c>
    </row>
    <row r="412" spans="1:6" x14ac:dyDescent="0.3">
      <c r="A412" s="10">
        <v>0.44400000000000001</v>
      </c>
      <c r="B412" s="10">
        <v>0</v>
      </c>
      <c r="D412" s="3">
        <v>1</v>
      </c>
      <c r="E412">
        <f>GETPIVOTDATA("Outcome",$B$2,"DiabetesPedigreeFunction",0.078)*GETPIVOTDATA("Outcome",$B$2,"Outcome",0)/GETPIVOTDATA("Outcome",$B$2)</f>
        <v>0.65104166666666663</v>
      </c>
      <c r="F412">
        <f t="shared" si="1036"/>
        <v>0.18704166666666672</v>
      </c>
    </row>
    <row r="413" spans="1:6" x14ac:dyDescent="0.3">
      <c r="A413" s="10">
        <v>0.34</v>
      </c>
      <c r="B413" s="10">
        <v>1</v>
      </c>
      <c r="D413" s="3"/>
      <c r="E413">
        <f>GETPIVOTDATA("Outcome",$B$2,"DiabetesPedigreeFunction",0.084)*GETPIVOTDATA("Outcome",$B$2,"Outcome",0)/GETPIVOTDATA("Outcome",$B$2)</f>
        <v>0.65104166666666663</v>
      </c>
      <c r="F413">
        <f t="shared" si="1036"/>
        <v>0.65104166666666663</v>
      </c>
    </row>
    <row r="414" spans="1:6" x14ac:dyDescent="0.3">
      <c r="A414" s="10">
        <v>0.38900000000000001</v>
      </c>
      <c r="B414" s="10">
        <v>0</v>
      </c>
      <c r="D414" s="3"/>
      <c r="E414">
        <f>GETPIVOTDATA("Outcome",$B$2,"DiabetesPedigreeFunction",0.078)*GETPIVOTDATA("Outcome",$B$2,"Outcome",0)/GETPIVOTDATA("Outcome",$B$2)</f>
        <v>0.65104166666666663</v>
      </c>
      <c r="F414">
        <f t="shared" si="1036"/>
        <v>0.65104166666666663</v>
      </c>
    </row>
    <row r="415" spans="1:6" x14ac:dyDescent="0.3">
      <c r="A415" s="10">
        <v>0.46300000000000002</v>
      </c>
      <c r="B415" s="10">
        <v>0</v>
      </c>
      <c r="D415" s="3"/>
      <c r="E415">
        <f>GETPIVOTDATA("Outcome",$B$2,"DiabetesPedigreeFunction",0.084)*GETPIVOTDATA("Outcome",$B$2,"Outcome",0)/GETPIVOTDATA("Outcome",$B$2)</f>
        <v>0.65104166666666663</v>
      </c>
      <c r="F415">
        <f t="shared" si="1036"/>
        <v>0.65104166666666663</v>
      </c>
    </row>
    <row r="416" spans="1:6" x14ac:dyDescent="0.3">
      <c r="A416" s="10">
        <v>0.80300000000000005</v>
      </c>
      <c r="B416" s="10">
        <v>1</v>
      </c>
      <c r="D416" s="3">
        <v>1</v>
      </c>
      <c r="E416">
        <f>GETPIVOTDATA("Outcome",$B$2,"DiabetesPedigreeFunction",0.078)*GETPIVOTDATA("Outcome",$B$2,"Outcome",0)/GETPIVOTDATA("Outcome",$B$2)</f>
        <v>0.65104166666666663</v>
      </c>
      <c r="F416">
        <f t="shared" si="1036"/>
        <v>0.18704166666666672</v>
      </c>
    </row>
    <row r="417" spans="1:6" x14ac:dyDescent="0.3">
      <c r="A417" s="10">
        <v>1.6</v>
      </c>
      <c r="B417" s="10">
        <v>0</v>
      </c>
      <c r="D417" s="3">
        <v>1</v>
      </c>
      <c r="E417">
        <f>GETPIVOTDATA("Outcome",$B$2,"DiabetesPedigreeFunction",0.084)*GETPIVOTDATA("Outcome",$B$2,"Outcome",0)/GETPIVOTDATA("Outcome",$B$2)</f>
        <v>0.65104166666666663</v>
      </c>
      <c r="F417">
        <f t="shared" si="1036"/>
        <v>0.18704166666666672</v>
      </c>
    </row>
    <row r="418" spans="1:6" x14ac:dyDescent="0.3">
      <c r="A418" s="10">
        <v>0.94399999999999995</v>
      </c>
      <c r="B418" s="10">
        <v>0</v>
      </c>
      <c r="D418" s="3">
        <v>1</v>
      </c>
      <c r="E418">
        <f>GETPIVOTDATA("Outcome",$B$2,"DiabetesPedigreeFunction",0.078)*GETPIVOTDATA("Outcome",$B$2,"Outcome",0)/GETPIVOTDATA("Outcome",$B$2)</f>
        <v>0.65104166666666663</v>
      </c>
      <c r="F418">
        <f t="shared" si="1036"/>
        <v>0.18704166666666672</v>
      </c>
    </row>
    <row r="419" spans="1:6" x14ac:dyDescent="0.3">
      <c r="A419" s="10">
        <v>0.19600000000000001</v>
      </c>
      <c r="B419" s="10">
        <v>1</v>
      </c>
      <c r="D419" s="3"/>
      <c r="E419">
        <f>GETPIVOTDATA("Outcome",$B$2,"DiabetesPedigreeFunction",0.084)*GETPIVOTDATA("Outcome",$B$2,"Outcome",0)/GETPIVOTDATA("Outcome",$B$2)</f>
        <v>0.65104166666666663</v>
      </c>
      <c r="F419">
        <f t="shared" si="1036"/>
        <v>0.65104166666666663</v>
      </c>
    </row>
    <row r="420" spans="1:6" x14ac:dyDescent="0.3">
      <c r="A420" s="10">
        <v>0.38900000000000001</v>
      </c>
      <c r="B420" s="10">
        <v>0</v>
      </c>
      <c r="D420" s="3"/>
      <c r="E420">
        <f>GETPIVOTDATA("Outcome",$B$2,"DiabetesPedigreeFunction",0.078)*GETPIVOTDATA("Outcome",$B$2,"Outcome",0)/GETPIVOTDATA("Outcome",$B$2)</f>
        <v>0.65104166666666663</v>
      </c>
      <c r="F420">
        <f t="shared" si="1036"/>
        <v>0.65104166666666663</v>
      </c>
    </row>
    <row r="421" spans="1:6" x14ac:dyDescent="0.3">
      <c r="A421" s="10">
        <v>0.24099999999999999</v>
      </c>
      <c r="B421" s="10">
        <v>1</v>
      </c>
      <c r="D421" s="3">
        <v>2</v>
      </c>
      <c r="E421">
        <f>GETPIVOTDATA("Outcome",$B$2,"DiabetesPedigreeFunction",0.084)*GETPIVOTDATA("Outcome",$B$2,"Outcome",0)/GETPIVOTDATA("Outcome",$B$2)</f>
        <v>0.65104166666666663</v>
      </c>
      <c r="F421">
        <f t="shared" si="1036"/>
        <v>2.7950416666666675</v>
      </c>
    </row>
    <row r="422" spans="1:6" x14ac:dyDescent="0.3">
      <c r="A422" s="10">
        <v>0.161</v>
      </c>
      <c r="B422" s="10">
        <v>1</v>
      </c>
      <c r="D422" s="3"/>
      <c r="E422">
        <f>GETPIVOTDATA("Outcome",$B$2,"DiabetesPedigreeFunction",0.078)*GETPIVOTDATA("Outcome",$B$2,"Outcome",0)/GETPIVOTDATA("Outcome",$B$2)</f>
        <v>0.65104166666666663</v>
      </c>
      <c r="F422">
        <f t="shared" si="1036"/>
        <v>0.65104166666666663</v>
      </c>
    </row>
    <row r="423" spans="1:6" x14ac:dyDescent="0.3">
      <c r="A423" s="10">
        <v>0.151</v>
      </c>
      <c r="B423" s="10">
        <v>0</v>
      </c>
      <c r="D423" s="3">
        <v>1</v>
      </c>
      <c r="E423">
        <f>GETPIVOTDATA("Outcome",$B$2,"DiabetesPedigreeFunction",0.084)*GETPIVOTDATA("Outcome",$B$2,"Outcome",0)/GETPIVOTDATA("Outcome",$B$2)</f>
        <v>0.65104166666666663</v>
      </c>
      <c r="F423">
        <f t="shared" si="1036"/>
        <v>0.18704166666666672</v>
      </c>
    </row>
    <row r="424" spans="1:6" x14ac:dyDescent="0.3">
      <c r="A424" s="10">
        <v>0.28599999999999998</v>
      </c>
      <c r="B424" s="10">
        <v>1</v>
      </c>
      <c r="D424" s="3">
        <v>1</v>
      </c>
      <c r="E424">
        <f>GETPIVOTDATA("Outcome",$B$2,"DiabetesPedigreeFunction",0.078)*GETPIVOTDATA("Outcome",$B$2,"Outcome",0)/GETPIVOTDATA("Outcome",$B$2)</f>
        <v>0.65104166666666663</v>
      </c>
      <c r="F424">
        <f t="shared" si="1036"/>
        <v>0.18704166666666672</v>
      </c>
    </row>
    <row r="425" spans="1:6" x14ac:dyDescent="0.3">
      <c r="A425" s="10">
        <v>0.28000000000000003</v>
      </c>
      <c r="B425" s="10">
        <v>0</v>
      </c>
      <c r="D425" s="3"/>
      <c r="E425">
        <f>GETPIVOTDATA("Outcome",$B$2,"DiabetesPedigreeFunction",0.084)*GETPIVOTDATA("Outcome",$B$2,"Outcome",0)/GETPIVOTDATA("Outcome",$B$2)</f>
        <v>0.65104166666666663</v>
      </c>
      <c r="F425">
        <f t="shared" si="1036"/>
        <v>0.65104166666666663</v>
      </c>
    </row>
    <row r="426" spans="1:6" x14ac:dyDescent="0.3">
      <c r="A426" s="10">
        <v>0.13500000000000001</v>
      </c>
      <c r="B426" s="10">
        <v>1</v>
      </c>
      <c r="D426" s="3"/>
      <c r="E426">
        <f>GETPIVOTDATA("Outcome",$B$2,"DiabetesPedigreeFunction",0.078)*GETPIVOTDATA("Outcome",$B$2,"Outcome",0)/GETPIVOTDATA("Outcome",$B$2)</f>
        <v>0.65104166666666663</v>
      </c>
      <c r="F426">
        <f t="shared" si="1036"/>
        <v>0.65104166666666663</v>
      </c>
    </row>
    <row r="427" spans="1:6" x14ac:dyDescent="0.3">
      <c r="A427" s="10">
        <v>0.52</v>
      </c>
      <c r="B427" s="10">
        <v>0</v>
      </c>
      <c r="D427" s="3"/>
      <c r="E427">
        <f>GETPIVOTDATA("Outcome",$B$2,"DiabetesPedigreeFunction",0.084)*GETPIVOTDATA("Outcome",$B$2,"Outcome",0)/GETPIVOTDATA("Outcome",$B$2)</f>
        <v>0.65104166666666663</v>
      </c>
      <c r="F427">
        <f t="shared" si="1036"/>
        <v>0.65104166666666663</v>
      </c>
    </row>
    <row r="428" spans="1:6" x14ac:dyDescent="0.3">
      <c r="A428" s="10">
        <v>0.376</v>
      </c>
      <c r="B428" s="10">
        <v>1</v>
      </c>
      <c r="D428" s="3">
        <v>1</v>
      </c>
      <c r="E428">
        <f>GETPIVOTDATA("Outcome",$B$2,"DiabetesPedigreeFunction",0.078)*GETPIVOTDATA("Outcome",$B$2,"Outcome",0)/GETPIVOTDATA("Outcome",$B$2)</f>
        <v>0.65104166666666663</v>
      </c>
      <c r="F428">
        <f t="shared" si="1036"/>
        <v>0.18704166666666672</v>
      </c>
    </row>
    <row r="429" spans="1:6" x14ac:dyDescent="0.3">
      <c r="A429" s="10">
        <v>0.33600000000000002</v>
      </c>
      <c r="B429" s="10">
        <v>0</v>
      </c>
      <c r="D429" s="3"/>
      <c r="E429">
        <f>GETPIVOTDATA("Outcome",$B$2,"DiabetesPedigreeFunction",0.084)*GETPIVOTDATA("Outcome",$B$2,"Outcome",0)/GETPIVOTDATA("Outcome",$B$2)</f>
        <v>0.65104166666666663</v>
      </c>
      <c r="F429">
        <f t="shared" si="1036"/>
        <v>0.65104166666666663</v>
      </c>
    </row>
    <row r="430" spans="1:6" x14ac:dyDescent="0.3">
      <c r="A430" s="10">
        <v>1.1910000000000001</v>
      </c>
      <c r="B430" s="10">
        <v>1</v>
      </c>
      <c r="D430" s="3">
        <v>1</v>
      </c>
      <c r="E430">
        <f>GETPIVOTDATA("Outcome",$B$2,"DiabetesPedigreeFunction",0.078)*GETPIVOTDATA("Outcome",$B$2,"Outcome",0)/GETPIVOTDATA("Outcome",$B$2)</f>
        <v>0.65104166666666663</v>
      </c>
      <c r="F430">
        <f t="shared" si="1036"/>
        <v>0.18704166666666672</v>
      </c>
    </row>
    <row r="431" spans="1:6" x14ac:dyDescent="0.3">
      <c r="A431" s="10">
        <v>0.70199999999999996</v>
      </c>
      <c r="B431" s="10">
        <v>1</v>
      </c>
      <c r="D431" s="3"/>
      <c r="E431">
        <f>GETPIVOTDATA("Outcome",$B$2,"DiabetesPedigreeFunction",0.084)*GETPIVOTDATA("Outcome",$B$2,"Outcome",0)/GETPIVOTDATA("Outcome",$B$2)</f>
        <v>0.65104166666666663</v>
      </c>
      <c r="F431">
        <f t="shared" si="1036"/>
        <v>0.65104166666666663</v>
      </c>
    </row>
    <row r="432" spans="1:6" x14ac:dyDescent="0.3">
      <c r="A432" s="10">
        <v>0.67400000000000004</v>
      </c>
      <c r="B432" s="10">
        <v>0</v>
      </c>
      <c r="D432" s="3"/>
      <c r="E432">
        <f>GETPIVOTDATA("Outcome",$B$2,"DiabetesPedigreeFunction",0.078)*GETPIVOTDATA("Outcome",$B$2,"Outcome",0)/GETPIVOTDATA("Outcome",$B$2)</f>
        <v>0.65104166666666663</v>
      </c>
      <c r="F432">
        <f t="shared" si="1036"/>
        <v>0.65104166666666663</v>
      </c>
    </row>
    <row r="433" spans="1:6" x14ac:dyDescent="0.3">
      <c r="A433" s="10">
        <v>0.52800000000000002</v>
      </c>
      <c r="B433" s="10">
        <v>0</v>
      </c>
      <c r="D433" s="3">
        <v>1</v>
      </c>
      <c r="E433">
        <f>GETPIVOTDATA("Outcome",$B$2,"DiabetesPedigreeFunction",0.084)*GETPIVOTDATA("Outcome",$B$2,"Outcome",0)/GETPIVOTDATA("Outcome",$B$2)</f>
        <v>0.65104166666666663</v>
      </c>
      <c r="F433">
        <f t="shared" si="1036"/>
        <v>0.18704166666666672</v>
      </c>
    </row>
    <row r="434" spans="1:6" x14ac:dyDescent="0.3">
      <c r="A434" s="10">
        <v>1.0760000000000001</v>
      </c>
      <c r="B434" s="10">
        <v>0</v>
      </c>
      <c r="D434" s="3">
        <v>1</v>
      </c>
      <c r="E434">
        <f>GETPIVOTDATA("Outcome",$B$2,"DiabetesPedigreeFunction",0.078)*GETPIVOTDATA("Outcome",$B$2,"Outcome",0)/GETPIVOTDATA("Outcome",$B$2)</f>
        <v>0.65104166666666663</v>
      </c>
      <c r="F434">
        <f t="shared" si="1036"/>
        <v>0.18704166666666672</v>
      </c>
    </row>
    <row r="435" spans="1:6" x14ac:dyDescent="0.3">
      <c r="A435" s="10">
        <v>0.25600000000000001</v>
      </c>
      <c r="B435" s="10">
        <v>0</v>
      </c>
      <c r="D435" s="3">
        <v>1</v>
      </c>
      <c r="E435">
        <f>GETPIVOTDATA("Outcome",$B$2,"DiabetesPedigreeFunction",0.084)*GETPIVOTDATA("Outcome",$B$2,"Outcome",0)/GETPIVOTDATA("Outcome",$B$2)</f>
        <v>0.65104166666666663</v>
      </c>
      <c r="F435">
        <f t="shared" si="1036"/>
        <v>0.18704166666666672</v>
      </c>
    </row>
    <row r="436" spans="1:6" x14ac:dyDescent="0.3">
      <c r="A436" s="10">
        <v>0.53400000000000003</v>
      </c>
      <c r="B436" s="10">
        <v>1</v>
      </c>
      <c r="D436" s="3"/>
      <c r="E436">
        <f>GETPIVOTDATA("Outcome",$B$2,"DiabetesPedigreeFunction",0.078)*GETPIVOTDATA("Outcome",$B$2,"Outcome",0)/GETPIVOTDATA("Outcome",$B$2)</f>
        <v>0.65104166666666663</v>
      </c>
      <c r="F436">
        <f t="shared" si="1036"/>
        <v>0.65104166666666663</v>
      </c>
    </row>
    <row r="437" spans="1:6" x14ac:dyDescent="0.3">
      <c r="A437" s="10">
        <v>0.25800000000000001</v>
      </c>
      <c r="B437" s="10">
        <v>1</v>
      </c>
      <c r="D437" s="3">
        <v>1</v>
      </c>
      <c r="E437">
        <f>GETPIVOTDATA("Outcome",$B$2,"DiabetesPedigreeFunction",0.084)*GETPIVOTDATA("Outcome",$B$2,"Outcome",0)/GETPIVOTDATA("Outcome",$B$2)</f>
        <v>0.65104166666666663</v>
      </c>
      <c r="F437">
        <f t="shared" si="1036"/>
        <v>0.18704166666666672</v>
      </c>
    </row>
    <row r="438" spans="1:6" x14ac:dyDescent="0.3">
      <c r="A438" s="10">
        <v>1.095</v>
      </c>
      <c r="B438" s="10">
        <v>0</v>
      </c>
      <c r="D438" s="3"/>
      <c r="E438">
        <f>GETPIVOTDATA("Outcome",$B$2,"DiabetesPedigreeFunction",0.078)*GETPIVOTDATA("Outcome",$B$2,"Outcome",0)/GETPIVOTDATA("Outcome",$B$2)</f>
        <v>0.65104166666666663</v>
      </c>
      <c r="F438">
        <f t="shared" si="1036"/>
        <v>0.65104166666666663</v>
      </c>
    </row>
    <row r="439" spans="1:6" x14ac:dyDescent="0.3">
      <c r="A439" s="10">
        <v>0.55400000000000005</v>
      </c>
      <c r="B439" s="10">
        <v>1</v>
      </c>
      <c r="D439" s="3">
        <v>1</v>
      </c>
      <c r="E439">
        <f>GETPIVOTDATA("Outcome",$B$2,"DiabetesPedigreeFunction",0.084)*GETPIVOTDATA("Outcome",$B$2,"Outcome",0)/GETPIVOTDATA("Outcome",$B$2)</f>
        <v>0.65104166666666663</v>
      </c>
      <c r="F439">
        <f t="shared" si="1036"/>
        <v>0.18704166666666672</v>
      </c>
    </row>
    <row r="440" spans="1:6" x14ac:dyDescent="0.3">
      <c r="A440" s="10">
        <v>0.624</v>
      </c>
      <c r="B440" s="10">
        <v>0</v>
      </c>
      <c r="D440" s="3">
        <v>1</v>
      </c>
      <c r="E440">
        <f>GETPIVOTDATA("Outcome",$B$2,"DiabetesPedigreeFunction",0.078)*GETPIVOTDATA("Outcome",$B$2,"Outcome",0)/GETPIVOTDATA("Outcome",$B$2)</f>
        <v>0.65104166666666663</v>
      </c>
      <c r="F440">
        <f t="shared" si="1036"/>
        <v>0.18704166666666672</v>
      </c>
    </row>
    <row r="441" spans="1:6" x14ac:dyDescent="0.3">
      <c r="A441" s="10">
        <v>0.219</v>
      </c>
      <c r="B441" s="10">
        <v>1</v>
      </c>
      <c r="D441" s="3"/>
      <c r="E441">
        <f>GETPIVOTDATA("Outcome",$B$2,"DiabetesPedigreeFunction",0.084)*GETPIVOTDATA("Outcome",$B$2,"Outcome",0)/GETPIVOTDATA("Outcome",$B$2)</f>
        <v>0.65104166666666663</v>
      </c>
      <c r="F441">
        <f t="shared" si="1036"/>
        <v>0.65104166666666663</v>
      </c>
    </row>
    <row r="442" spans="1:6" x14ac:dyDescent="0.3">
      <c r="A442" s="10">
        <v>0.50700000000000001</v>
      </c>
      <c r="B442" s="10">
        <v>0</v>
      </c>
      <c r="D442" s="3">
        <v>1</v>
      </c>
      <c r="E442">
        <f>GETPIVOTDATA("Outcome",$B$2,"DiabetesPedigreeFunction",0.078)*GETPIVOTDATA("Outcome",$B$2,"Outcome",0)/GETPIVOTDATA("Outcome",$B$2)</f>
        <v>0.65104166666666663</v>
      </c>
      <c r="F442">
        <f t="shared" si="1036"/>
        <v>0.18704166666666672</v>
      </c>
    </row>
    <row r="443" spans="1:6" x14ac:dyDescent="0.3">
      <c r="A443" s="10">
        <v>0.56100000000000005</v>
      </c>
      <c r="B443" s="10">
        <v>0</v>
      </c>
      <c r="D443" s="3"/>
      <c r="E443">
        <f>GETPIVOTDATA("Outcome",$B$2,"DiabetesPedigreeFunction",0.084)*GETPIVOTDATA("Outcome",$B$2,"Outcome",0)/GETPIVOTDATA("Outcome",$B$2)</f>
        <v>0.65104166666666663</v>
      </c>
      <c r="F443">
        <f t="shared" si="1036"/>
        <v>0.65104166666666663</v>
      </c>
    </row>
    <row r="444" spans="1:6" x14ac:dyDescent="0.3">
      <c r="A444" s="10">
        <v>0.496</v>
      </c>
      <c r="B444" s="10">
        <v>0</v>
      </c>
      <c r="D444" s="3"/>
      <c r="E444">
        <f>GETPIVOTDATA("Outcome",$B$2,"DiabetesPedigreeFunction",0.078)*GETPIVOTDATA("Outcome",$B$2,"Outcome",0)/GETPIVOTDATA("Outcome",$B$2)</f>
        <v>0.65104166666666663</v>
      </c>
      <c r="F444">
        <f t="shared" si="1036"/>
        <v>0.65104166666666663</v>
      </c>
    </row>
    <row r="445" spans="1:6" x14ac:dyDescent="0.3">
      <c r="A445" s="10">
        <v>0.42099999999999999</v>
      </c>
      <c r="B445" s="10">
        <v>0</v>
      </c>
      <c r="D445" s="3">
        <v>1</v>
      </c>
      <c r="E445">
        <f>GETPIVOTDATA("Outcome",$B$2,"DiabetesPedigreeFunction",0.084)*GETPIVOTDATA("Outcome",$B$2,"Outcome",0)/GETPIVOTDATA("Outcome",$B$2)</f>
        <v>0.65104166666666663</v>
      </c>
      <c r="F445">
        <f t="shared" si="1036"/>
        <v>0.18704166666666672</v>
      </c>
    </row>
    <row r="446" spans="1:6" x14ac:dyDescent="0.3">
      <c r="A446" s="10">
        <v>0.51600000000000001</v>
      </c>
      <c r="B446" s="10">
        <v>1</v>
      </c>
      <c r="D446" s="3">
        <v>1</v>
      </c>
      <c r="E446">
        <f>GETPIVOTDATA("Outcome",$B$2,"DiabetesPedigreeFunction",0.078)*GETPIVOTDATA("Outcome",$B$2,"Outcome",0)/GETPIVOTDATA("Outcome",$B$2)</f>
        <v>0.65104166666666663</v>
      </c>
      <c r="F446">
        <f t="shared" si="1036"/>
        <v>0.18704166666666672</v>
      </c>
    </row>
    <row r="447" spans="1:6" x14ac:dyDescent="0.3">
      <c r="A447" s="10">
        <v>0.26400000000000001</v>
      </c>
      <c r="B447" s="10">
        <v>1</v>
      </c>
      <c r="D447" s="3"/>
      <c r="E447">
        <f>GETPIVOTDATA("Outcome",$B$2,"DiabetesPedigreeFunction",0.084)*GETPIVOTDATA("Outcome",$B$2,"Outcome",0)/GETPIVOTDATA("Outcome",$B$2)</f>
        <v>0.65104166666666663</v>
      </c>
      <c r="F447">
        <f t="shared" si="1036"/>
        <v>0.65104166666666663</v>
      </c>
    </row>
    <row r="448" spans="1:6" x14ac:dyDescent="0.3">
      <c r="A448" s="10">
        <v>0.25600000000000001</v>
      </c>
      <c r="B448" s="10">
        <v>0</v>
      </c>
      <c r="D448" s="3">
        <v>1</v>
      </c>
      <c r="E448">
        <f>GETPIVOTDATA("Outcome",$B$2,"DiabetesPedigreeFunction",0.078)*GETPIVOTDATA("Outcome",$B$2,"Outcome",0)/GETPIVOTDATA("Outcome",$B$2)</f>
        <v>0.65104166666666663</v>
      </c>
      <c r="F448">
        <f t="shared" si="1036"/>
        <v>0.18704166666666672</v>
      </c>
    </row>
    <row r="449" spans="1:6" x14ac:dyDescent="0.3">
      <c r="A449" s="10">
        <v>0.32800000000000001</v>
      </c>
      <c r="B449" s="10">
        <v>1</v>
      </c>
      <c r="D449" s="3"/>
      <c r="E449">
        <f>GETPIVOTDATA("Outcome",$B$2,"DiabetesPedigreeFunction",0.084)*GETPIVOTDATA("Outcome",$B$2,"Outcome",0)/GETPIVOTDATA("Outcome",$B$2)</f>
        <v>0.65104166666666663</v>
      </c>
      <c r="F449">
        <f t="shared" si="1036"/>
        <v>0.65104166666666663</v>
      </c>
    </row>
    <row r="450" spans="1:6" x14ac:dyDescent="0.3">
      <c r="A450" s="10">
        <v>0.28399999999999997</v>
      </c>
      <c r="B450" s="10">
        <v>0</v>
      </c>
      <c r="D450" s="3"/>
      <c r="E450">
        <f>GETPIVOTDATA("Outcome",$B$2,"DiabetesPedigreeFunction",0.078)*GETPIVOTDATA("Outcome",$B$2,"Outcome",0)/GETPIVOTDATA("Outcome",$B$2)</f>
        <v>0.65104166666666663</v>
      </c>
      <c r="F450">
        <f t="shared" si="1036"/>
        <v>0.65104166666666663</v>
      </c>
    </row>
    <row r="451" spans="1:6" x14ac:dyDescent="0.3">
      <c r="A451" s="10">
        <v>0.23300000000000001</v>
      </c>
      <c r="B451" s="10">
        <v>1</v>
      </c>
      <c r="D451" s="3">
        <v>1</v>
      </c>
      <c r="E451">
        <f>GETPIVOTDATA("Outcome",$B$2,"DiabetesPedigreeFunction",0.084)*GETPIVOTDATA("Outcome",$B$2,"Outcome",0)/GETPIVOTDATA("Outcome",$B$2)</f>
        <v>0.65104166666666663</v>
      </c>
      <c r="F451">
        <f t="shared" si="1036"/>
        <v>0.18704166666666672</v>
      </c>
    </row>
    <row r="452" spans="1:6" x14ac:dyDescent="0.3">
      <c r="A452" s="10">
        <v>0.108</v>
      </c>
      <c r="B452" s="10">
        <v>0</v>
      </c>
      <c r="D452" s="3"/>
      <c r="E452">
        <f>GETPIVOTDATA("Outcome",$B$2,"DiabetesPedigreeFunction",0.078)*GETPIVOTDATA("Outcome",$B$2,"Outcome",0)/GETPIVOTDATA("Outcome",$B$2)</f>
        <v>0.65104166666666663</v>
      </c>
      <c r="F452">
        <f t="shared" si="1036"/>
        <v>0.65104166666666663</v>
      </c>
    </row>
    <row r="453" spans="1:6" x14ac:dyDescent="0.3">
      <c r="A453" s="10">
        <v>0.55100000000000005</v>
      </c>
      <c r="B453" s="10">
        <v>0</v>
      </c>
      <c r="D453" s="3">
        <v>1</v>
      </c>
      <c r="E453">
        <f>GETPIVOTDATA("Outcome",$B$2,"DiabetesPedigreeFunction",0.084)*GETPIVOTDATA("Outcome",$B$2,"Outcome",0)/GETPIVOTDATA("Outcome",$B$2)</f>
        <v>0.65104166666666663</v>
      </c>
      <c r="F453">
        <f t="shared" si="1036"/>
        <v>0.18704166666666672</v>
      </c>
    </row>
    <row r="454" spans="1:6" x14ac:dyDescent="0.3">
      <c r="A454" s="10">
        <v>0.52700000000000002</v>
      </c>
      <c r="B454" s="10">
        <v>0</v>
      </c>
      <c r="D454" s="3">
        <v>1</v>
      </c>
      <c r="E454">
        <f>GETPIVOTDATA("Outcome",$B$2,"DiabetesPedigreeFunction",0.078)*GETPIVOTDATA("Outcome",$B$2,"Outcome",0)/GETPIVOTDATA("Outcome",$B$2)</f>
        <v>0.65104166666666663</v>
      </c>
      <c r="F454">
        <f t="shared" si="1036"/>
        <v>0.18704166666666672</v>
      </c>
    </row>
    <row r="455" spans="1:6" x14ac:dyDescent="0.3">
      <c r="A455" s="10">
        <v>0.16700000000000001</v>
      </c>
      <c r="B455" s="10">
        <v>0</v>
      </c>
      <c r="D455" s="3">
        <v>1</v>
      </c>
      <c r="E455">
        <f>GETPIVOTDATA("Outcome",$B$2,"DiabetesPedigreeFunction",0.084)*GETPIVOTDATA("Outcome",$B$2,"Outcome",0)/GETPIVOTDATA("Outcome",$B$2)</f>
        <v>0.65104166666666663</v>
      </c>
      <c r="F455">
        <f t="shared" si="1036"/>
        <v>0.18704166666666672</v>
      </c>
    </row>
    <row r="456" spans="1:6" x14ac:dyDescent="0.3">
      <c r="A456" s="10">
        <v>1.1379999999999999</v>
      </c>
      <c r="B456" s="10">
        <v>0</v>
      </c>
      <c r="D456" s="3">
        <v>1</v>
      </c>
      <c r="E456">
        <f>GETPIVOTDATA("Outcome",$B$2,"DiabetesPedigreeFunction",0.078)*GETPIVOTDATA("Outcome",$B$2,"Outcome",0)/GETPIVOTDATA("Outcome",$B$2)</f>
        <v>0.65104166666666663</v>
      </c>
      <c r="F456">
        <f t="shared" si="1036"/>
        <v>0.18704166666666672</v>
      </c>
    </row>
    <row r="457" spans="1:6" x14ac:dyDescent="0.3">
      <c r="A457" s="10">
        <v>0.20499999999999999</v>
      </c>
      <c r="B457" s="10">
        <v>1</v>
      </c>
      <c r="D457" s="3">
        <v>1</v>
      </c>
      <c r="E457">
        <f>GETPIVOTDATA("Outcome",$B$2,"DiabetesPedigreeFunction",0.084)*GETPIVOTDATA("Outcome",$B$2,"Outcome",0)/GETPIVOTDATA("Outcome",$B$2)</f>
        <v>0.65104166666666663</v>
      </c>
      <c r="F457">
        <f t="shared" si="1036"/>
        <v>0.18704166666666672</v>
      </c>
    </row>
    <row r="458" spans="1:6" x14ac:dyDescent="0.3">
      <c r="A458" s="10">
        <v>0.24399999999999999</v>
      </c>
      <c r="B458" s="10">
        <v>0</v>
      </c>
      <c r="D458" s="3"/>
      <c r="E458">
        <f>GETPIVOTDATA("Outcome",$B$2,"DiabetesPedigreeFunction",0.078)*GETPIVOTDATA("Outcome",$B$2,"Outcome",0)/GETPIVOTDATA("Outcome",$B$2)</f>
        <v>0.65104166666666663</v>
      </c>
      <c r="F458">
        <f t="shared" si="1036"/>
        <v>0.65104166666666663</v>
      </c>
    </row>
    <row r="459" spans="1:6" x14ac:dyDescent="0.3">
      <c r="A459" s="10">
        <v>0.434</v>
      </c>
      <c r="B459" s="10">
        <v>0</v>
      </c>
      <c r="D459" s="3"/>
      <c r="E459">
        <f>GETPIVOTDATA("Outcome",$B$2,"DiabetesPedigreeFunction",0.084)*GETPIVOTDATA("Outcome",$B$2,"Outcome",0)/GETPIVOTDATA("Outcome",$B$2)</f>
        <v>0.65104166666666663</v>
      </c>
      <c r="F459">
        <f t="shared" si="1036"/>
        <v>0.65104166666666663</v>
      </c>
    </row>
    <row r="460" spans="1:6" x14ac:dyDescent="0.3">
      <c r="A460" s="10">
        <v>0.14699999999999999</v>
      </c>
      <c r="B460" s="10">
        <v>0</v>
      </c>
      <c r="D460" s="3">
        <v>1</v>
      </c>
      <c r="E460">
        <f>GETPIVOTDATA("Outcome",$B$2,"DiabetesPedigreeFunction",0.078)*GETPIVOTDATA("Outcome",$B$2,"Outcome",0)/GETPIVOTDATA("Outcome",$B$2)</f>
        <v>0.65104166666666663</v>
      </c>
      <c r="F460">
        <f t="shared" si="1036"/>
        <v>0.18704166666666672</v>
      </c>
    </row>
    <row r="461" spans="1:6" x14ac:dyDescent="0.3">
      <c r="A461" s="10">
        <v>0.72699999999999998</v>
      </c>
      <c r="B461" s="10">
        <v>0</v>
      </c>
      <c r="D461" s="3"/>
      <c r="E461">
        <f>GETPIVOTDATA("Outcome",$B$2,"DiabetesPedigreeFunction",0.084)*GETPIVOTDATA("Outcome",$B$2,"Outcome",0)/GETPIVOTDATA("Outcome",$B$2)</f>
        <v>0.65104166666666663</v>
      </c>
      <c r="F461">
        <f t="shared" si="1036"/>
        <v>0.65104166666666663</v>
      </c>
    </row>
    <row r="462" spans="1:6" x14ac:dyDescent="0.3">
      <c r="A462" s="10">
        <v>0.435</v>
      </c>
      <c r="B462" s="10">
        <v>1</v>
      </c>
      <c r="D462" s="3"/>
      <c r="E462">
        <f>GETPIVOTDATA("Outcome",$B$2,"DiabetesPedigreeFunction",0.078)*GETPIVOTDATA("Outcome",$B$2,"Outcome",0)/GETPIVOTDATA("Outcome",$B$2)</f>
        <v>0.65104166666666663</v>
      </c>
      <c r="F462">
        <f t="shared" si="1036"/>
        <v>0.65104166666666663</v>
      </c>
    </row>
    <row r="463" spans="1:6" x14ac:dyDescent="0.3">
      <c r="A463" s="10">
        <v>0.497</v>
      </c>
      <c r="B463" s="10">
        <v>0</v>
      </c>
      <c r="D463" s="3">
        <v>1</v>
      </c>
      <c r="E463">
        <f>GETPIVOTDATA("Outcome",$B$2,"DiabetesPedigreeFunction",0.084)*GETPIVOTDATA("Outcome",$B$2,"Outcome",0)/GETPIVOTDATA("Outcome",$B$2)</f>
        <v>0.65104166666666663</v>
      </c>
      <c r="F463">
        <f t="shared" si="1036"/>
        <v>0.18704166666666672</v>
      </c>
    </row>
    <row r="464" spans="1:6" x14ac:dyDescent="0.3">
      <c r="A464" s="10">
        <v>0.23</v>
      </c>
      <c r="B464" s="10">
        <v>0</v>
      </c>
      <c r="D464" s="3"/>
      <c r="E464">
        <f>GETPIVOTDATA("Outcome",$B$2,"DiabetesPedigreeFunction",0.078)*GETPIVOTDATA("Outcome",$B$2,"Outcome",0)/GETPIVOTDATA("Outcome",$B$2)</f>
        <v>0.65104166666666663</v>
      </c>
      <c r="F464">
        <f t="shared" si="1036"/>
        <v>0.65104166666666663</v>
      </c>
    </row>
    <row r="465" spans="1:6" x14ac:dyDescent="0.3">
      <c r="A465" s="10">
        <v>0.95499999999999996</v>
      </c>
      <c r="B465" s="10">
        <v>1</v>
      </c>
      <c r="D465" s="3">
        <v>1</v>
      </c>
      <c r="E465">
        <f>GETPIVOTDATA("Outcome",$B$2,"DiabetesPedigreeFunction",0.084)*GETPIVOTDATA("Outcome",$B$2,"Outcome",0)/GETPIVOTDATA("Outcome",$B$2)</f>
        <v>0.65104166666666663</v>
      </c>
      <c r="F465">
        <f t="shared" si="1036"/>
        <v>0.18704166666666672</v>
      </c>
    </row>
    <row r="466" spans="1:6" x14ac:dyDescent="0.3">
      <c r="A466" s="10">
        <v>0.38</v>
      </c>
      <c r="B466" s="10">
        <v>1</v>
      </c>
      <c r="D466" s="3">
        <v>1</v>
      </c>
      <c r="E466">
        <f>GETPIVOTDATA("Outcome",$B$2,"DiabetesPedigreeFunction",0.078)*GETPIVOTDATA("Outcome",$B$2,"Outcome",0)/GETPIVOTDATA("Outcome",$B$2)</f>
        <v>0.65104166666666663</v>
      </c>
      <c r="F466">
        <f t="shared" si="1036"/>
        <v>0.18704166666666672</v>
      </c>
    </row>
    <row r="467" spans="1:6" x14ac:dyDescent="0.3">
      <c r="A467" s="10">
        <v>2.42</v>
      </c>
      <c r="B467" s="10">
        <v>1</v>
      </c>
      <c r="D467" s="3">
        <v>1</v>
      </c>
      <c r="E467">
        <f>GETPIVOTDATA("Outcome",$B$2,"DiabetesPedigreeFunction",0.084)*GETPIVOTDATA("Outcome",$B$2,"Outcome",0)/GETPIVOTDATA("Outcome",$B$2)</f>
        <v>0.65104166666666663</v>
      </c>
      <c r="F467">
        <f t="shared" si="1036"/>
        <v>0.18704166666666672</v>
      </c>
    </row>
    <row r="468" spans="1:6" x14ac:dyDescent="0.3">
      <c r="A468" s="10">
        <v>0.65800000000000003</v>
      </c>
      <c r="B468" s="10">
        <v>0</v>
      </c>
      <c r="D468" s="3">
        <v>1</v>
      </c>
      <c r="E468">
        <f>GETPIVOTDATA("Outcome",$B$2,"DiabetesPedigreeFunction",0.078)*GETPIVOTDATA("Outcome",$B$2,"Outcome",0)/GETPIVOTDATA("Outcome",$B$2)</f>
        <v>0.65104166666666663</v>
      </c>
      <c r="F468">
        <f t="shared" si="1036"/>
        <v>0.18704166666666672</v>
      </c>
    </row>
    <row r="469" spans="1:6" x14ac:dyDescent="0.3">
      <c r="A469" s="10">
        <v>0.33</v>
      </c>
      <c r="B469" s="10">
        <v>0</v>
      </c>
      <c r="D469" s="3">
        <v>1</v>
      </c>
      <c r="E469">
        <f>GETPIVOTDATA("Outcome",$B$2,"DiabetesPedigreeFunction",0.084)*GETPIVOTDATA("Outcome",$B$2,"Outcome",0)/GETPIVOTDATA("Outcome",$B$2)</f>
        <v>0.65104166666666663</v>
      </c>
      <c r="F469">
        <f t="shared" si="1036"/>
        <v>0.18704166666666672</v>
      </c>
    </row>
    <row r="470" spans="1:6" x14ac:dyDescent="0.3">
      <c r="A470" s="10">
        <v>0.51</v>
      </c>
      <c r="B470" s="10">
        <v>1</v>
      </c>
      <c r="D470" s="3"/>
      <c r="E470">
        <f>GETPIVOTDATA("Outcome",$B$2,"DiabetesPedigreeFunction",0.078)*GETPIVOTDATA("Outcome",$B$2,"Outcome",0)/GETPIVOTDATA("Outcome",$B$2)</f>
        <v>0.65104166666666663</v>
      </c>
      <c r="F470">
        <f t="shared" si="1036"/>
        <v>0.65104166666666663</v>
      </c>
    </row>
    <row r="471" spans="1:6" x14ac:dyDescent="0.3">
      <c r="A471" s="10">
        <v>0.28499999999999998</v>
      </c>
      <c r="B471" s="10">
        <v>0</v>
      </c>
      <c r="D471" s="3">
        <v>1</v>
      </c>
      <c r="E471">
        <f>GETPIVOTDATA("Outcome",$B$2,"DiabetesPedigreeFunction",0.084)*GETPIVOTDATA("Outcome",$B$2,"Outcome",0)/GETPIVOTDATA("Outcome",$B$2)</f>
        <v>0.65104166666666663</v>
      </c>
      <c r="F471">
        <f t="shared" si="1036"/>
        <v>0.18704166666666672</v>
      </c>
    </row>
    <row r="472" spans="1:6" x14ac:dyDescent="0.3">
      <c r="A472" s="10">
        <v>0.41499999999999998</v>
      </c>
      <c r="B472" s="10">
        <v>0</v>
      </c>
      <c r="D472" s="3"/>
      <c r="E472">
        <f>GETPIVOTDATA("Outcome",$B$2,"DiabetesPedigreeFunction",0.078)*GETPIVOTDATA("Outcome",$B$2,"Outcome",0)/GETPIVOTDATA("Outcome",$B$2)</f>
        <v>0.65104166666666663</v>
      </c>
      <c r="F472">
        <f t="shared" ref="F472:F535" si="1037">(D472-E472)^2/E472</f>
        <v>0.65104166666666663</v>
      </c>
    </row>
    <row r="473" spans="1:6" x14ac:dyDescent="0.3">
      <c r="A473" s="10">
        <v>0.54200000000000004</v>
      </c>
      <c r="B473" s="10">
        <v>1</v>
      </c>
      <c r="D473" s="3">
        <v>1</v>
      </c>
      <c r="E473">
        <f>GETPIVOTDATA("Outcome",$B$2,"DiabetesPedigreeFunction",0.084)*GETPIVOTDATA("Outcome",$B$2,"Outcome",0)/GETPIVOTDATA("Outcome",$B$2)</f>
        <v>0.65104166666666663</v>
      </c>
      <c r="F473">
        <f t="shared" si="1037"/>
        <v>0.18704166666666672</v>
      </c>
    </row>
    <row r="474" spans="1:6" x14ac:dyDescent="0.3">
      <c r="A474" s="10">
        <v>0.38100000000000001</v>
      </c>
      <c r="B474" s="10">
        <v>0</v>
      </c>
      <c r="D474" s="3"/>
      <c r="E474">
        <f>GETPIVOTDATA("Outcome",$B$2,"DiabetesPedigreeFunction",0.078)*GETPIVOTDATA("Outcome",$B$2,"Outcome",0)/GETPIVOTDATA("Outcome",$B$2)</f>
        <v>0.65104166666666663</v>
      </c>
      <c r="F474">
        <f t="shared" si="1037"/>
        <v>0.65104166666666663</v>
      </c>
    </row>
    <row r="475" spans="1:6" x14ac:dyDescent="0.3">
      <c r="A475" s="10">
        <v>0.83199999999999996</v>
      </c>
      <c r="B475" s="10">
        <v>0</v>
      </c>
      <c r="D475" s="3"/>
      <c r="E475">
        <f>GETPIVOTDATA("Outcome",$B$2,"DiabetesPedigreeFunction",0.084)*GETPIVOTDATA("Outcome",$B$2,"Outcome",0)/GETPIVOTDATA("Outcome",$B$2)</f>
        <v>0.65104166666666663</v>
      </c>
      <c r="F475">
        <f t="shared" si="1037"/>
        <v>0.65104166666666663</v>
      </c>
    </row>
    <row r="476" spans="1:6" x14ac:dyDescent="0.3">
      <c r="A476" s="10">
        <v>0.498</v>
      </c>
      <c r="B476" s="10">
        <v>0</v>
      </c>
      <c r="D476" s="3">
        <v>1</v>
      </c>
      <c r="E476">
        <f>GETPIVOTDATA("Outcome",$B$2,"DiabetesPedigreeFunction",0.078)*GETPIVOTDATA("Outcome",$B$2,"Outcome",0)/GETPIVOTDATA("Outcome",$B$2)</f>
        <v>0.65104166666666663</v>
      </c>
      <c r="F476">
        <f t="shared" si="1037"/>
        <v>0.18704166666666672</v>
      </c>
    </row>
    <row r="477" spans="1:6" x14ac:dyDescent="0.3">
      <c r="A477" s="10">
        <v>0.21199999999999999</v>
      </c>
      <c r="B477" s="10">
        <v>1</v>
      </c>
      <c r="D477" s="3">
        <v>1</v>
      </c>
      <c r="E477">
        <f>GETPIVOTDATA("Outcome",$B$2,"DiabetesPedigreeFunction",0.084)*GETPIVOTDATA("Outcome",$B$2,"Outcome",0)/GETPIVOTDATA("Outcome",$B$2)</f>
        <v>0.65104166666666663</v>
      </c>
      <c r="F477">
        <f t="shared" si="1037"/>
        <v>0.18704166666666672</v>
      </c>
    </row>
    <row r="478" spans="1:6" x14ac:dyDescent="0.3">
      <c r="A478" s="10">
        <v>0.68700000000000006</v>
      </c>
      <c r="B478" s="10">
        <v>0</v>
      </c>
      <c r="D478" s="3"/>
      <c r="E478">
        <f>GETPIVOTDATA("Outcome",$B$2,"DiabetesPedigreeFunction",0.078)*GETPIVOTDATA("Outcome",$B$2,"Outcome",0)/GETPIVOTDATA("Outcome",$B$2)</f>
        <v>0.65104166666666663</v>
      </c>
      <c r="F478">
        <f t="shared" si="1037"/>
        <v>0.65104166666666663</v>
      </c>
    </row>
    <row r="479" spans="1:6" x14ac:dyDescent="0.3">
      <c r="A479" s="10">
        <v>0.36399999999999999</v>
      </c>
      <c r="B479" s="10">
        <v>0</v>
      </c>
      <c r="D479" s="3">
        <v>1</v>
      </c>
      <c r="E479">
        <f>GETPIVOTDATA("Outcome",$B$2,"DiabetesPedigreeFunction",0.084)*GETPIVOTDATA("Outcome",$B$2,"Outcome",0)/GETPIVOTDATA("Outcome",$B$2)</f>
        <v>0.65104166666666663</v>
      </c>
      <c r="F479">
        <f t="shared" si="1037"/>
        <v>0.18704166666666672</v>
      </c>
    </row>
    <row r="480" spans="1:6" x14ac:dyDescent="0.3">
      <c r="A480" s="10">
        <v>1.0009999999999999</v>
      </c>
      <c r="B480" s="10">
        <v>1</v>
      </c>
      <c r="D480" s="3">
        <v>1</v>
      </c>
      <c r="E480">
        <f>GETPIVOTDATA("Outcome",$B$2,"DiabetesPedigreeFunction",0.078)*GETPIVOTDATA("Outcome",$B$2,"Outcome",0)/GETPIVOTDATA("Outcome",$B$2)</f>
        <v>0.65104166666666663</v>
      </c>
      <c r="F480">
        <f t="shared" si="1037"/>
        <v>0.18704166666666672</v>
      </c>
    </row>
    <row r="481" spans="1:6" x14ac:dyDescent="0.3">
      <c r="A481" s="10">
        <v>0.46</v>
      </c>
      <c r="B481" s="10">
        <v>0</v>
      </c>
      <c r="D481" s="3">
        <v>1</v>
      </c>
      <c r="E481">
        <f>GETPIVOTDATA("Outcome",$B$2,"DiabetesPedigreeFunction",0.084)*GETPIVOTDATA("Outcome",$B$2,"Outcome",0)/GETPIVOTDATA("Outcome",$B$2)</f>
        <v>0.65104166666666663</v>
      </c>
      <c r="F481">
        <f t="shared" si="1037"/>
        <v>0.18704166666666672</v>
      </c>
    </row>
    <row r="482" spans="1:6" x14ac:dyDescent="0.3">
      <c r="A482" s="10">
        <v>0.73299999999999998</v>
      </c>
      <c r="B482" s="10">
        <v>0</v>
      </c>
      <c r="D482" s="3"/>
      <c r="E482">
        <f>GETPIVOTDATA("Outcome",$B$2,"DiabetesPedigreeFunction",0.078)*GETPIVOTDATA("Outcome",$B$2,"Outcome",0)/GETPIVOTDATA("Outcome",$B$2)</f>
        <v>0.65104166666666663</v>
      </c>
      <c r="F482">
        <f t="shared" si="1037"/>
        <v>0.65104166666666663</v>
      </c>
    </row>
    <row r="483" spans="1:6" x14ac:dyDescent="0.3">
      <c r="A483" s="10">
        <v>0.41599999999999998</v>
      </c>
      <c r="B483" s="10">
        <v>0</v>
      </c>
      <c r="D483" s="3"/>
      <c r="E483">
        <f>GETPIVOTDATA("Outcome",$B$2,"DiabetesPedigreeFunction",0.084)*GETPIVOTDATA("Outcome",$B$2,"Outcome",0)/GETPIVOTDATA("Outcome",$B$2)</f>
        <v>0.65104166666666663</v>
      </c>
      <c r="F483">
        <f t="shared" si="1037"/>
        <v>0.65104166666666663</v>
      </c>
    </row>
    <row r="484" spans="1:6" x14ac:dyDescent="0.3">
      <c r="A484" s="10">
        <v>0.70499999999999996</v>
      </c>
      <c r="B484" s="10">
        <v>0</v>
      </c>
      <c r="D484" s="3">
        <v>1</v>
      </c>
      <c r="E484">
        <f>GETPIVOTDATA("Outcome",$B$2,"DiabetesPedigreeFunction",0.078)*GETPIVOTDATA("Outcome",$B$2,"Outcome",0)/GETPIVOTDATA("Outcome",$B$2)</f>
        <v>0.65104166666666663</v>
      </c>
      <c r="F484">
        <f t="shared" si="1037"/>
        <v>0.18704166666666672</v>
      </c>
    </row>
    <row r="485" spans="1:6" x14ac:dyDescent="0.3">
      <c r="A485" s="10">
        <v>0.25800000000000001</v>
      </c>
      <c r="B485" s="10">
        <v>0</v>
      </c>
      <c r="D485" s="3">
        <v>1</v>
      </c>
      <c r="E485">
        <f>GETPIVOTDATA("Outcome",$B$2,"DiabetesPedigreeFunction",0.084)*GETPIVOTDATA("Outcome",$B$2,"Outcome",0)/GETPIVOTDATA("Outcome",$B$2)</f>
        <v>0.65104166666666663</v>
      </c>
      <c r="F485">
        <f t="shared" si="1037"/>
        <v>0.18704166666666672</v>
      </c>
    </row>
    <row r="486" spans="1:6" x14ac:dyDescent="0.3">
      <c r="A486" s="10">
        <v>1.022</v>
      </c>
      <c r="B486" s="10">
        <v>0</v>
      </c>
      <c r="D486" s="3">
        <v>1</v>
      </c>
      <c r="E486">
        <f>GETPIVOTDATA("Outcome",$B$2,"DiabetesPedigreeFunction",0.078)*GETPIVOTDATA("Outcome",$B$2,"Outcome",0)/GETPIVOTDATA("Outcome",$B$2)</f>
        <v>0.65104166666666663</v>
      </c>
      <c r="F486">
        <f t="shared" si="1037"/>
        <v>0.18704166666666672</v>
      </c>
    </row>
    <row r="487" spans="1:6" x14ac:dyDescent="0.3">
      <c r="A487" s="10">
        <v>0.45200000000000001</v>
      </c>
      <c r="B487" s="10">
        <v>0</v>
      </c>
      <c r="D487" s="3"/>
      <c r="E487">
        <f>GETPIVOTDATA("Outcome",$B$2,"DiabetesPedigreeFunction",0.084)*GETPIVOTDATA("Outcome",$B$2,"Outcome",0)/GETPIVOTDATA("Outcome",$B$2)</f>
        <v>0.65104166666666663</v>
      </c>
      <c r="F487">
        <f t="shared" si="1037"/>
        <v>0.65104166666666663</v>
      </c>
    </row>
    <row r="488" spans="1:6" x14ac:dyDescent="0.3">
      <c r="A488" s="10">
        <v>0.26900000000000002</v>
      </c>
      <c r="B488" s="10">
        <v>0</v>
      </c>
      <c r="D488" s="3">
        <v>1</v>
      </c>
      <c r="E488">
        <f>GETPIVOTDATA("Outcome",$B$2,"DiabetesPedigreeFunction",0.078)*GETPIVOTDATA("Outcome",$B$2,"Outcome",0)/GETPIVOTDATA("Outcome",$B$2)</f>
        <v>0.65104166666666663</v>
      </c>
      <c r="F488">
        <f t="shared" si="1037"/>
        <v>0.18704166666666672</v>
      </c>
    </row>
    <row r="489" spans="1:6" x14ac:dyDescent="0.3">
      <c r="A489" s="10">
        <v>0.6</v>
      </c>
      <c r="B489" s="10">
        <v>0</v>
      </c>
      <c r="D489" s="3"/>
      <c r="E489">
        <f>GETPIVOTDATA("Outcome",$B$2,"DiabetesPedigreeFunction",0.084)*GETPIVOTDATA("Outcome",$B$2,"Outcome",0)/GETPIVOTDATA("Outcome",$B$2)</f>
        <v>0.65104166666666663</v>
      </c>
      <c r="F489">
        <f t="shared" si="1037"/>
        <v>0.65104166666666663</v>
      </c>
    </row>
    <row r="490" spans="1:6" x14ac:dyDescent="0.3">
      <c r="A490" s="10">
        <v>0.183</v>
      </c>
      <c r="B490" s="10">
        <v>1</v>
      </c>
      <c r="D490" s="3">
        <v>1</v>
      </c>
      <c r="E490">
        <f>GETPIVOTDATA("Outcome",$B$2,"DiabetesPedigreeFunction",0.078)*GETPIVOTDATA("Outcome",$B$2,"Outcome",0)/GETPIVOTDATA("Outcome",$B$2)</f>
        <v>0.65104166666666663</v>
      </c>
      <c r="F490">
        <f t="shared" si="1037"/>
        <v>0.18704166666666672</v>
      </c>
    </row>
    <row r="491" spans="1:6" x14ac:dyDescent="0.3">
      <c r="A491" s="10">
        <v>0.57099999999999995</v>
      </c>
      <c r="B491" s="10">
        <v>0</v>
      </c>
      <c r="D491" s="3">
        <v>1</v>
      </c>
      <c r="E491">
        <f>GETPIVOTDATA("Outcome",$B$2,"DiabetesPedigreeFunction",0.084)*GETPIVOTDATA("Outcome",$B$2,"Outcome",0)/GETPIVOTDATA("Outcome",$B$2)</f>
        <v>0.65104166666666663</v>
      </c>
      <c r="F491">
        <f t="shared" si="1037"/>
        <v>0.18704166666666672</v>
      </c>
    </row>
    <row r="492" spans="1:6" x14ac:dyDescent="0.3">
      <c r="A492" s="10">
        <v>0.60699999999999998</v>
      </c>
      <c r="B492" s="10">
        <v>0</v>
      </c>
      <c r="D492" s="3"/>
      <c r="E492">
        <f>GETPIVOTDATA("Outcome",$B$2,"DiabetesPedigreeFunction",0.078)*GETPIVOTDATA("Outcome",$B$2,"Outcome",0)/GETPIVOTDATA("Outcome",$B$2)</f>
        <v>0.65104166666666663</v>
      </c>
      <c r="F492">
        <f t="shared" si="1037"/>
        <v>0.65104166666666663</v>
      </c>
    </row>
    <row r="493" spans="1:6" x14ac:dyDescent="0.3">
      <c r="A493" s="10">
        <v>0.17</v>
      </c>
      <c r="B493" s="10">
        <v>0</v>
      </c>
      <c r="D493" s="3"/>
      <c r="E493">
        <f>GETPIVOTDATA("Outcome",$B$2,"DiabetesPedigreeFunction",0.084)*GETPIVOTDATA("Outcome",$B$2,"Outcome",0)/GETPIVOTDATA("Outcome",$B$2)</f>
        <v>0.65104166666666663</v>
      </c>
      <c r="F493">
        <f t="shared" si="1037"/>
        <v>0.65104166666666663</v>
      </c>
    </row>
    <row r="494" spans="1:6" x14ac:dyDescent="0.3">
      <c r="A494" s="10">
        <v>0.25900000000000001</v>
      </c>
      <c r="B494" s="10">
        <v>0</v>
      </c>
      <c r="D494" s="3"/>
      <c r="E494">
        <f>GETPIVOTDATA("Outcome",$B$2,"DiabetesPedigreeFunction",0.078)*GETPIVOTDATA("Outcome",$B$2,"Outcome",0)/GETPIVOTDATA("Outcome",$B$2)</f>
        <v>0.65104166666666663</v>
      </c>
      <c r="F494">
        <f t="shared" si="1037"/>
        <v>0.65104166666666663</v>
      </c>
    </row>
    <row r="495" spans="1:6" x14ac:dyDescent="0.3">
      <c r="A495" s="10">
        <v>0.21</v>
      </c>
      <c r="B495" s="10">
        <v>0</v>
      </c>
      <c r="D495" s="3">
        <v>1</v>
      </c>
      <c r="E495">
        <f>GETPIVOTDATA("Outcome",$B$2,"DiabetesPedigreeFunction",0.084)*GETPIVOTDATA("Outcome",$B$2,"Outcome",0)/GETPIVOTDATA("Outcome",$B$2)</f>
        <v>0.65104166666666663</v>
      </c>
      <c r="F495">
        <f t="shared" si="1037"/>
        <v>0.18704166666666672</v>
      </c>
    </row>
    <row r="496" spans="1:6" x14ac:dyDescent="0.3">
      <c r="A496" s="10">
        <v>0.126</v>
      </c>
      <c r="B496" s="10">
        <v>0</v>
      </c>
      <c r="D496" s="3">
        <v>1</v>
      </c>
      <c r="E496">
        <f>GETPIVOTDATA("Outcome",$B$2,"DiabetesPedigreeFunction",0.078)*GETPIVOTDATA("Outcome",$B$2,"Outcome",0)/GETPIVOTDATA("Outcome",$B$2)</f>
        <v>0.65104166666666663</v>
      </c>
      <c r="F496">
        <f t="shared" si="1037"/>
        <v>0.18704166666666672</v>
      </c>
    </row>
    <row r="497" spans="1:6" x14ac:dyDescent="0.3">
      <c r="A497" s="10">
        <v>0.23100000000000001</v>
      </c>
      <c r="B497" s="10">
        <v>0</v>
      </c>
      <c r="D497" s="3">
        <v>1</v>
      </c>
      <c r="E497">
        <f>GETPIVOTDATA("Outcome",$B$2,"DiabetesPedigreeFunction",0.084)*GETPIVOTDATA("Outcome",$B$2,"Outcome",0)/GETPIVOTDATA("Outcome",$B$2)</f>
        <v>0.65104166666666663</v>
      </c>
      <c r="F497">
        <f t="shared" si="1037"/>
        <v>0.18704166666666672</v>
      </c>
    </row>
    <row r="498" spans="1:6" x14ac:dyDescent="0.3">
      <c r="A498" s="10">
        <v>0.71099999999999997</v>
      </c>
      <c r="B498" s="10">
        <v>1</v>
      </c>
      <c r="D498" s="3">
        <v>1</v>
      </c>
      <c r="E498">
        <f>GETPIVOTDATA("Outcome",$B$2,"DiabetesPedigreeFunction",0.078)*GETPIVOTDATA("Outcome",$B$2,"Outcome",0)/GETPIVOTDATA("Outcome",$B$2)</f>
        <v>0.65104166666666663</v>
      </c>
      <c r="F498">
        <f t="shared" si="1037"/>
        <v>0.18704166666666672</v>
      </c>
    </row>
    <row r="499" spans="1:6" x14ac:dyDescent="0.3">
      <c r="A499" s="10">
        <v>0.46600000000000003</v>
      </c>
      <c r="B499" s="10">
        <v>0</v>
      </c>
      <c r="D499" s="3"/>
      <c r="E499">
        <f>GETPIVOTDATA("Outcome",$B$2,"DiabetesPedigreeFunction",0.084)*GETPIVOTDATA("Outcome",$B$2,"Outcome",0)/GETPIVOTDATA("Outcome",$B$2)</f>
        <v>0.65104166666666663</v>
      </c>
      <c r="F499">
        <f t="shared" si="1037"/>
        <v>0.65104166666666663</v>
      </c>
    </row>
    <row r="500" spans="1:6" x14ac:dyDescent="0.3">
      <c r="A500" s="10">
        <v>0.16200000000000001</v>
      </c>
      <c r="B500" s="10">
        <v>0</v>
      </c>
      <c r="D500" s="3"/>
      <c r="E500">
        <f>GETPIVOTDATA("Outcome",$B$2,"DiabetesPedigreeFunction",0.078)*GETPIVOTDATA("Outcome",$B$2,"Outcome",0)/GETPIVOTDATA("Outcome",$B$2)</f>
        <v>0.65104166666666663</v>
      </c>
      <c r="F500">
        <f t="shared" si="1037"/>
        <v>0.65104166666666663</v>
      </c>
    </row>
    <row r="501" spans="1:6" x14ac:dyDescent="0.3">
      <c r="A501" s="10">
        <v>0.41899999999999998</v>
      </c>
      <c r="B501" s="10">
        <v>0</v>
      </c>
      <c r="D501" s="3"/>
      <c r="E501">
        <f>GETPIVOTDATA("Outcome",$B$2,"DiabetesPedigreeFunction",0.084)*GETPIVOTDATA("Outcome",$B$2,"Outcome",0)/GETPIVOTDATA("Outcome",$B$2)</f>
        <v>0.65104166666666663</v>
      </c>
      <c r="F501">
        <f t="shared" si="1037"/>
        <v>0.65104166666666663</v>
      </c>
    </row>
    <row r="502" spans="1:6" x14ac:dyDescent="0.3">
      <c r="A502" s="10">
        <v>0.34399999999999997</v>
      </c>
      <c r="B502" s="10">
        <v>1</v>
      </c>
      <c r="D502" s="3">
        <v>1</v>
      </c>
      <c r="E502">
        <f>GETPIVOTDATA("Outcome",$B$2,"DiabetesPedigreeFunction",0.078)*GETPIVOTDATA("Outcome",$B$2,"Outcome",0)/GETPIVOTDATA("Outcome",$B$2)</f>
        <v>0.65104166666666663</v>
      </c>
      <c r="F502">
        <f t="shared" si="1037"/>
        <v>0.18704166666666672</v>
      </c>
    </row>
    <row r="503" spans="1:6" x14ac:dyDescent="0.3">
      <c r="A503" s="10">
        <v>0.19700000000000001</v>
      </c>
      <c r="B503" s="10">
        <v>0</v>
      </c>
      <c r="D503" s="3"/>
      <c r="E503">
        <f>GETPIVOTDATA("Outcome",$B$2,"DiabetesPedigreeFunction",0.084)*GETPIVOTDATA("Outcome",$B$2,"Outcome",0)/GETPIVOTDATA("Outcome",$B$2)</f>
        <v>0.65104166666666663</v>
      </c>
      <c r="F503">
        <f t="shared" si="1037"/>
        <v>0.65104166666666663</v>
      </c>
    </row>
    <row r="504" spans="1:6" x14ac:dyDescent="0.3">
      <c r="A504" s="10">
        <v>0.30599999999999999</v>
      </c>
      <c r="B504" s="10">
        <v>0</v>
      </c>
      <c r="D504" s="3"/>
      <c r="E504">
        <f>GETPIVOTDATA("Outcome",$B$2,"DiabetesPedigreeFunction",0.078)*GETPIVOTDATA("Outcome",$B$2,"Outcome",0)/GETPIVOTDATA("Outcome",$B$2)</f>
        <v>0.65104166666666663</v>
      </c>
      <c r="F504">
        <f t="shared" si="1037"/>
        <v>0.65104166666666663</v>
      </c>
    </row>
    <row r="505" spans="1:6" x14ac:dyDescent="0.3">
      <c r="A505" s="10">
        <v>0.23300000000000001</v>
      </c>
      <c r="B505" s="10">
        <v>0</v>
      </c>
      <c r="D505" s="3">
        <v>1</v>
      </c>
      <c r="E505">
        <f>GETPIVOTDATA("Outcome",$B$2,"DiabetesPedigreeFunction",0.084)*GETPIVOTDATA("Outcome",$B$2,"Outcome",0)/GETPIVOTDATA("Outcome",$B$2)</f>
        <v>0.65104166666666663</v>
      </c>
      <c r="F505">
        <f t="shared" si="1037"/>
        <v>0.18704166666666672</v>
      </c>
    </row>
    <row r="506" spans="1:6" x14ac:dyDescent="0.3">
      <c r="A506" s="10">
        <v>0.63</v>
      </c>
      <c r="B506" s="10">
        <v>1</v>
      </c>
      <c r="D506" s="3">
        <v>1</v>
      </c>
      <c r="E506">
        <f>GETPIVOTDATA("Outcome",$B$2,"DiabetesPedigreeFunction",0.078)*GETPIVOTDATA("Outcome",$B$2,"Outcome",0)/GETPIVOTDATA("Outcome",$B$2)</f>
        <v>0.65104166666666663</v>
      </c>
      <c r="F506">
        <f t="shared" si="1037"/>
        <v>0.18704166666666672</v>
      </c>
    </row>
    <row r="507" spans="1:6" x14ac:dyDescent="0.3">
      <c r="A507" s="10">
        <v>0.36499999999999999</v>
      </c>
      <c r="B507" s="10">
        <v>1</v>
      </c>
      <c r="D507" s="3">
        <v>1</v>
      </c>
      <c r="E507">
        <f>GETPIVOTDATA("Outcome",$B$2,"DiabetesPedigreeFunction",0.084)*GETPIVOTDATA("Outcome",$B$2,"Outcome",0)/GETPIVOTDATA("Outcome",$B$2)</f>
        <v>0.65104166666666663</v>
      </c>
      <c r="F507">
        <f t="shared" si="1037"/>
        <v>0.18704166666666672</v>
      </c>
    </row>
    <row r="508" spans="1:6" x14ac:dyDescent="0.3">
      <c r="A508" s="10">
        <v>0.53600000000000003</v>
      </c>
      <c r="B508" s="10">
        <v>0</v>
      </c>
      <c r="D508" s="3"/>
      <c r="E508">
        <f>GETPIVOTDATA("Outcome",$B$2,"DiabetesPedigreeFunction",0.078)*GETPIVOTDATA("Outcome",$B$2,"Outcome",0)/GETPIVOTDATA("Outcome",$B$2)</f>
        <v>0.65104166666666663</v>
      </c>
      <c r="F508">
        <f t="shared" si="1037"/>
        <v>0.65104166666666663</v>
      </c>
    </row>
    <row r="509" spans="1:6" x14ac:dyDescent="0.3">
      <c r="A509" s="10">
        <v>1.159</v>
      </c>
      <c r="B509" s="10">
        <v>0</v>
      </c>
      <c r="D509" s="3"/>
      <c r="E509">
        <f>GETPIVOTDATA("Outcome",$B$2,"DiabetesPedigreeFunction",0.084)*GETPIVOTDATA("Outcome",$B$2,"Outcome",0)/GETPIVOTDATA("Outcome",$B$2)</f>
        <v>0.65104166666666663</v>
      </c>
      <c r="F509">
        <f t="shared" si="1037"/>
        <v>0.65104166666666663</v>
      </c>
    </row>
    <row r="510" spans="1:6" x14ac:dyDescent="0.3">
      <c r="A510" s="10">
        <v>0.29399999999999998</v>
      </c>
      <c r="B510" s="10">
        <v>0</v>
      </c>
      <c r="D510" s="3"/>
      <c r="E510">
        <f>GETPIVOTDATA("Outcome",$B$2,"DiabetesPedigreeFunction",0.078)*GETPIVOTDATA("Outcome",$B$2,"Outcome",0)/GETPIVOTDATA("Outcome",$B$2)</f>
        <v>0.65104166666666663</v>
      </c>
      <c r="F510">
        <f t="shared" si="1037"/>
        <v>0.65104166666666663</v>
      </c>
    </row>
    <row r="511" spans="1:6" x14ac:dyDescent="0.3">
      <c r="A511" s="10">
        <v>0.55100000000000005</v>
      </c>
      <c r="B511" s="10">
        <v>0</v>
      </c>
      <c r="D511" s="3"/>
      <c r="E511">
        <f>GETPIVOTDATA("Outcome",$B$2,"DiabetesPedigreeFunction",0.084)*GETPIVOTDATA("Outcome",$B$2,"Outcome",0)/GETPIVOTDATA("Outcome",$B$2)</f>
        <v>0.65104166666666663</v>
      </c>
      <c r="F511">
        <f t="shared" si="1037"/>
        <v>0.65104166666666663</v>
      </c>
    </row>
    <row r="512" spans="1:6" x14ac:dyDescent="0.3">
      <c r="A512" s="10">
        <v>0.629</v>
      </c>
      <c r="B512" s="10">
        <v>0</v>
      </c>
      <c r="D512" s="3"/>
      <c r="E512">
        <f>GETPIVOTDATA("Outcome",$B$2,"DiabetesPedigreeFunction",0.078)*GETPIVOTDATA("Outcome",$B$2,"Outcome",0)/GETPIVOTDATA("Outcome",$B$2)</f>
        <v>0.65104166666666663</v>
      </c>
      <c r="F512">
        <f t="shared" si="1037"/>
        <v>0.65104166666666663</v>
      </c>
    </row>
    <row r="513" spans="1:6" x14ac:dyDescent="0.3">
      <c r="A513" s="10">
        <v>0.29199999999999998</v>
      </c>
      <c r="B513" s="10">
        <v>0</v>
      </c>
      <c r="D513" s="3"/>
      <c r="E513">
        <f>GETPIVOTDATA("Outcome",$B$2,"DiabetesPedigreeFunction",0.084)*GETPIVOTDATA("Outcome",$B$2,"Outcome",0)/GETPIVOTDATA("Outcome",$B$2)</f>
        <v>0.65104166666666663</v>
      </c>
      <c r="F513">
        <f t="shared" si="1037"/>
        <v>0.65104166666666663</v>
      </c>
    </row>
    <row r="514" spans="1:6" x14ac:dyDescent="0.3">
      <c r="A514" s="10">
        <v>0.14499999999999999</v>
      </c>
      <c r="B514" s="10">
        <v>0</v>
      </c>
      <c r="D514" s="3">
        <v>1</v>
      </c>
      <c r="E514">
        <f>GETPIVOTDATA("Outcome",$B$2,"DiabetesPedigreeFunction",0.078)*GETPIVOTDATA("Outcome",$B$2,"Outcome",0)/GETPIVOTDATA("Outcome",$B$2)</f>
        <v>0.65104166666666663</v>
      </c>
      <c r="F514">
        <f t="shared" si="1037"/>
        <v>0.18704166666666672</v>
      </c>
    </row>
    <row r="515" spans="1:6" x14ac:dyDescent="0.3">
      <c r="A515" s="10">
        <v>1.1439999999999999</v>
      </c>
      <c r="B515" s="10">
        <v>1</v>
      </c>
      <c r="D515" s="3"/>
      <c r="E515">
        <f>GETPIVOTDATA("Outcome",$B$2,"DiabetesPedigreeFunction",0.084)*GETPIVOTDATA("Outcome",$B$2,"Outcome",0)/GETPIVOTDATA("Outcome",$B$2)</f>
        <v>0.65104166666666663</v>
      </c>
      <c r="F515">
        <f t="shared" si="1037"/>
        <v>0.65104166666666663</v>
      </c>
    </row>
    <row r="516" spans="1:6" x14ac:dyDescent="0.3">
      <c r="A516" s="10">
        <v>0.17399999999999999</v>
      </c>
      <c r="B516" s="10">
        <v>0</v>
      </c>
      <c r="D516" s="3">
        <v>1</v>
      </c>
      <c r="E516">
        <f>GETPIVOTDATA("Outcome",$B$2,"DiabetesPedigreeFunction",0.078)*GETPIVOTDATA("Outcome",$B$2,"Outcome",0)/GETPIVOTDATA("Outcome",$B$2)</f>
        <v>0.65104166666666663</v>
      </c>
      <c r="F516">
        <f t="shared" si="1037"/>
        <v>0.18704166666666672</v>
      </c>
    </row>
    <row r="517" spans="1:6" x14ac:dyDescent="0.3">
      <c r="A517" s="10">
        <v>0.30399999999999999</v>
      </c>
      <c r="B517" s="10">
        <v>0</v>
      </c>
      <c r="D517" s="3"/>
      <c r="E517">
        <f>GETPIVOTDATA("Outcome",$B$2,"DiabetesPedigreeFunction",0.084)*GETPIVOTDATA("Outcome",$B$2,"Outcome",0)/GETPIVOTDATA("Outcome",$B$2)</f>
        <v>0.65104166666666663</v>
      </c>
      <c r="F517">
        <f t="shared" si="1037"/>
        <v>0.65104166666666663</v>
      </c>
    </row>
    <row r="518" spans="1:6" x14ac:dyDescent="0.3">
      <c r="A518" s="10">
        <v>0.29199999999999998</v>
      </c>
      <c r="B518" s="10">
        <v>0</v>
      </c>
      <c r="D518" s="3"/>
      <c r="E518">
        <f>GETPIVOTDATA("Outcome",$B$2,"DiabetesPedigreeFunction",0.078)*GETPIVOTDATA("Outcome",$B$2,"Outcome",0)/GETPIVOTDATA("Outcome",$B$2)</f>
        <v>0.65104166666666663</v>
      </c>
      <c r="F518">
        <f t="shared" si="1037"/>
        <v>0.65104166666666663</v>
      </c>
    </row>
    <row r="519" spans="1:6" x14ac:dyDescent="0.3">
      <c r="A519" s="10">
        <v>0.54700000000000004</v>
      </c>
      <c r="B519" s="10">
        <v>0</v>
      </c>
      <c r="D519" s="3"/>
      <c r="E519">
        <f>GETPIVOTDATA("Outcome",$B$2,"DiabetesPedigreeFunction",0.084)*GETPIVOTDATA("Outcome",$B$2,"Outcome",0)/GETPIVOTDATA("Outcome",$B$2)</f>
        <v>0.65104166666666663</v>
      </c>
      <c r="F519">
        <f t="shared" si="1037"/>
        <v>0.65104166666666663</v>
      </c>
    </row>
    <row r="520" spans="1:6" x14ac:dyDescent="0.3">
      <c r="A520" s="10">
        <v>0.16300000000000001</v>
      </c>
      <c r="B520" s="10">
        <v>1</v>
      </c>
      <c r="D520" s="3"/>
      <c r="E520">
        <f>GETPIVOTDATA("Outcome",$B$2,"DiabetesPedigreeFunction",0.078)*GETPIVOTDATA("Outcome",$B$2,"Outcome",0)/GETPIVOTDATA("Outcome",$B$2)</f>
        <v>0.65104166666666663</v>
      </c>
      <c r="F520">
        <f t="shared" si="1037"/>
        <v>0.65104166666666663</v>
      </c>
    </row>
    <row r="521" spans="1:6" x14ac:dyDescent="0.3">
      <c r="A521" s="10">
        <v>0.83899999999999997</v>
      </c>
      <c r="B521" s="10">
        <v>0</v>
      </c>
      <c r="D521" s="3"/>
      <c r="E521">
        <f>GETPIVOTDATA("Outcome",$B$2,"DiabetesPedigreeFunction",0.084)*GETPIVOTDATA("Outcome",$B$2,"Outcome",0)/GETPIVOTDATA("Outcome",$B$2)</f>
        <v>0.65104166666666663</v>
      </c>
      <c r="F521">
        <f t="shared" si="1037"/>
        <v>0.65104166666666663</v>
      </c>
    </row>
    <row r="522" spans="1:6" x14ac:dyDescent="0.3">
      <c r="A522" s="10">
        <v>0.313</v>
      </c>
      <c r="B522" s="10">
        <v>0</v>
      </c>
      <c r="D522" s="3"/>
      <c r="E522">
        <f>GETPIVOTDATA("Outcome",$B$2,"DiabetesPedigreeFunction",0.078)*GETPIVOTDATA("Outcome",$B$2,"Outcome",0)/GETPIVOTDATA("Outcome",$B$2)</f>
        <v>0.65104166666666663</v>
      </c>
      <c r="F522">
        <f t="shared" si="1037"/>
        <v>0.65104166666666663</v>
      </c>
    </row>
    <row r="523" spans="1:6" x14ac:dyDescent="0.3">
      <c r="A523" s="10">
        <v>0.26700000000000002</v>
      </c>
      <c r="B523" s="10">
        <v>0</v>
      </c>
      <c r="D523" s="3"/>
      <c r="E523">
        <f>GETPIVOTDATA("Outcome",$B$2,"DiabetesPedigreeFunction",0.084)*GETPIVOTDATA("Outcome",$B$2,"Outcome",0)/GETPIVOTDATA("Outcome",$B$2)</f>
        <v>0.65104166666666663</v>
      </c>
      <c r="F523">
        <f t="shared" si="1037"/>
        <v>0.65104166666666663</v>
      </c>
    </row>
    <row r="524" spans="1:6" x14ac:dyDescent="0.3">
      <c r="A524" s="10">
        <v>0.72699999999999998</v>
      </c>
      <c r="B524" s="10">
        <v>1</v>
      </c>
      <c r="D524" s="3"/>
      <c r="E524">
        <f>GETPIVOTDATA("Outcome",$B$2,"DiabetesPedigreeFunction",0.078)*GETPIVOTDATA("Outcome",$B$2,"Outcome",0)/GETPIVOTDATA("Outcome",$B$2)</f>
        <v>0.65104166666666663</v>
      </c>
      <c r="F524">
        <f t="shared" si="1037"/>
        <v>0.65104166666666663</v>
      </c>
    </row>
    <row r="525" spans="1:6" x14ac:dyDescent="0.3">
      <c r="A525" s="10">
        <v>0.73799999999999999</v>
      </c>
      <c r="B525" s="10">
        <v>0</v>
      </c>
      <c r="D525" s="3">
        <v>1</v>
      </c>
      <c r="E525">
        <f>GETPIVOTDATA("Outcome",$B$2,"DiabetesPedigreeFunction",0.084)*GETPIVOTDATA("Outcome",$B$2,"Outcome",0)/GETPIVOTDATA("Outcome",$B$2)</f>
        <v>0.65104166666666663</v>
      </c>
      <c r="F525">
        <f t="shared" si="1037"/>
        <v>0.18704166666666672</v>
      </c>
    </row>
    <row r="526" spans="1:6" x14ac:dyDescent="0.3">
      <c r="A526" s="10">
        <v>0.23799999999999999</v>
      </c>
      <c r="B526" s="10">
        <v>0</v>
      </c>
      <c r="D526" s="3">
        <v>1</v>
      </c>
      <c r="E526">
        <f>GETPIVOTDATA("Outcome",$B$2,"DiabetesPedigreeFunction",0.078)*GETPIVOTDATA("Outcome",$B$2,"Outcome",0)/GETPIVOTDATA("Outcome",$B$2)</f>
        <v>0.65104166666666663</v>
      </c>
      <c r="F526">
        <f t="shared" si="1037"/>
        <v>0.18704166666666672</v>
      </c>
    </row>
    <row r="527" spans="1:6" x14ac:dyDescent="0.3">
      <c r="A527" s="10">
        <v>0.26300000000000001</v>
      </c>
      <c r="B527" s="10">
        <v>0</v>
      </c>
      <c r="D527" s="3">
        <v>1</v>
      </c>
      <c r="E527">
        <f>GETPIVOTDATA("Outcome",$B$2,"DiabetesPedigreeFunction",0.084)*GETPIVOTDATA("Outcome",$B$2,"Outcome",0)/GETPIVOTDATA("Outcome",$B$2)</f>
        <v>0.65104166666666663</v>
      </c>
      <c r="F527">
        <f t="shared" si="1037"/>
        <v>0.18704166666666672</v>
      </c>
    </row>
    <row r="528" spans="1:6" x14ac:dyDescent="0.3">
      <c r="A528" s="10">
        <v>0.314</v>
      </c>
      <c r="B528" s="10">
        <v>1</v>
      </c>
      <c r="D528" s="3">
        <v>1</v>
      </c>
      <c r="E528">
        <f>GETPIVOTDATA("Outcome",$B$2,"DiabetesPedigreeFunction",0.078)*GETPIVOTDATA("Outcome",$B$2,"Outcome",0)/GETPIVOTDATA("Outcome",$B$2)</f>
        <v>0.65104166666666663</v>
      </c>
      <c r="F528">
        <f t="shared" si="1037"/>
        <v>0.18704166666666672</v>
      </c>
    </row>
    <row r="529" spans="1:6" x14ac:dyDescent="0.3">
      <c r="A529" s="10">
        <v>0.69199999999999995</v>
      </c>
      <c r="B529" s="10">
        <v>0</v>
      </c>
      <c r="D529" s="3">
        <v>1</v>
      </c>
      <c r="E529">
        <f>GETPIVOTDATA("Outcome",$B$2,"DiabetesPedigreeFunction",0.084)*GETPIVOTDATA("Outcome",$B$2,"Outcome",0)/GETPIVOTDATA("Outcome",$B$2)</f>
        <v>0.65104166666666663</v>
      </c>
      <c r="F529">
        <f t="shared" si="1037"/>
        <v>0.18704166666666672</v>
      </c>
    </row>
    <row r="530" spans="1:6" x14ac:dyDescent="0.3">
      <c r="A530" s="10">
        <v>0.96799999999999997</v>
      </c>
      <c r="B530" s="10">
        <v>0</v>
      </c>
      <c r="D530" s="3">
        <v>1</v>
      </c>
      <c r="E530">
        <f>GETPIVOTDATA("Outcome",$B$2,"DiabetesPedigreeFunction",0.078)*GETPIVOTDATA("Outcome",$B$2,"Outcome",0)/GETPIVOTDATA("Outcome",$B$2)</f>
        <v>0.65104166666666663</v>
      </c>
      <c r="F530">
        <f t="shared" si="1037"/>
        <v>0.18704166666666672</v>
      </c>
    </row>
    <row r="531" spans="1:6" x14ac:dyDescent="0.3">
      <c r="A531" s="10">
        <v>0.40899999999999997</v>
      </c>
      <c r="B531" s="10">
        <v>0</v>
      </c>
      <c r="D531" s="3">
        <v>1</v>
      </c>
      <c r="E531">
        <f>GETPIVOTDATA("Outcome",$B$2,"DiabetesPedigreeFunction",0.084)*GETPIVOTDATA("Outcome",$B$2,"Outcome",0)/GETPIVOTDATA("Outcome",$B$2)</f>
        <v>0.65104166666666663</v>
      </c>
      <c r="F531">
        <f t="shared" si="1037"/>
        <v>0.18704166666666672</v>
      </c>
    </row>
    <row r="532" spans="1:6" x14ac:dyDescent="0.3">
      <c r="A532" s="10">
        <v>0.29699999999999999</v>
      </c>
      <c r="B532" s="10">
        <v>1</v>
      </c>
      <c r="D532" s="3">
        <v>1</v>
      </c>
      <c r="E532">
        <f>GETPIVOTDATA("Outcome",$B$2,"DiabetesPedigreeFunction",0.078)*GETPIVOTDATA("Outcome",$B$2,"Outcome",0)/GETPIVOTDATA("Outcome",$B$2)</f>
        <v>0.65104166666666663</v>
      </c>
      <c r="F532">
        <f t="shared" si="1037"/>
        <v>0.18704166666666672</v>
      </c>
    </row>
    <row r="533" spans="1:6" x14ac:dyDescent="0.3">
      <c r="A533" s="10">
        <v>0.20699999999999999</v>
      </c>
      <c r="B533" s="10">
        <v>0</v>
      </c>
      <c r="D533" s="3">
        <v>1</v>
      </c>
      <c r="E533">
        <f>GETPIVOTDATA("Outcome",$B$2,"DiabetesPedigreeFunction",0.084)*GETPIVOTDATA("Outcome",$B$2,"Outcome",0)/GETPIVOTDATA("Outcome",$B$2)</f>
        <v>0.65104166666666663</v>
      </c>
      <c r="F533">
        <f t="shared" si="1037"/>
        <v>0.18704166666666672</v>
      </c>
    </row>
    <row r="534" spans="1:6" x14ac:dyDescent="0.3">
      <c r="A534" s="10">
        <v>0.2</v>
      </c>
      <c r="B534" s="10">
        <v>0</v>
      </c>
      <c r="D534" s="3"/>
      <c r="E534">
        <f>GETPIVOTDATA("Outcome",$B$2,"DiabetesPedigreeFunction",0.078)*GETPIVOTDATA("Outcome",$B$2,"Outcome",0)/GETPIVOTDATA("Outcome",$B$2)</f>
        <v>0.65104166666666663</v>
      </c>
      <c r="F534">
        <f t="shared" si="1037"/>
        <v>0.65104166666666663</v>
      </c>
    </row>
    <row r="535" spans="1:6" x14ac:dyDescent="0.3">
      <c r="A535" s="10">
        <v>0.52500000000000002</v>
      </c>
      <c r="B535" s="10">
        <v>0</v>
      </c>
      <c r="D535" s="3"/>
      <c r="E535">
        <f>GETPIVOTDATA("Outcome",$B$2,"DiabetesPedigreeFunction",0.084)*GETPIVOTDATA("Outcome",$B$2,"Outcome",0)/GETPIVOTDATA("Outcome",$B$2)</f>
        <v>0.65104166666666663</v>
      </c>
      <c r="F535">
        <f t="shared" si="1037"/>
        <v>0.65104166666666663</v>
      </c>
    </row>
    <row r="536" spans="1:6" x14ac:dyDescent="0.3">
      <c r="A536" s="10">
        <v>0.154</v>
      </c>
      <c r="B536" s="10">
        <v>0</v>
      </c>
      <c r="D536" s="3"/>
      <c r="E536">
        <f>GETPIVOTDATA("Outcome",$B$2,"DiabetesPedigreeFunction",0.078)*GETPIVOTDATA("Outcome",$B$2,"Outcome",0)/GETPIVOTDATA("Outcome",$B$2)</f>
        <v>0.65104166666666663</v>
      </c>
      <c r="F536">
        <f t="shared" ref="F536:F599" si="1038">(D536-E536)^2/E536</f>
        <v>0.65104166666666663</v>
      </c>
    </row>
    <row r="537" spans="1:6" x14ac:dyDescent="0.3">
      <c r="A537" s="10">
        <v>0.26800000000000002</v>
      </c>
      <c r="B537" s="10">
        <v>1</v>
      </c>
      <c r="D537" s="3">
        <v>1</v>
      </c>
      <c r="E537">
        <f>GETPIVOTDATA("Outcome",$B$2,"DiabetesPedigreeFunction",0.084)*GETPIVOTDATA("Outcome",$B$2,"Outcome",0)/GETPIVOTDATA("Outcome",$B$2)</f>
        <v>0.65104166666666663</v>
      </c>
      <c r="F537">
        <f t="shared" si="1038"/>
        <v>0.18704166666666672</v>
      </c>
    </row>
    <row r="538" spans="1:6" x14ac:dyDescent="0.3">
      <c r="A538" s="10">
        <v>0.77100000000000002</v>
      </c>
      <c r="B538" s="10">
        <v>1</v>
      </c>
      <c r="D538" s="3"/>
      <c r="E538">
        <f>GETPIVOTDATA("Outcome",$B$2,"DiabetesPedigreeFunction",0.078)*GETPIVOTDATA("Outcome",$B$2,"Outcome",0)/GETPIVOTDATA("Outcome",$B$2)</f>
        <v>0.65104166666666663</v>
      </c>
      <c r="F538">
        <f t="shared" si="1038"/>
        <v>0.65104166666666663</v>
      </c>
    </row>
    <row r="539" spans="1:6" x14ac:dyDescent="0.3">
      <c r="A539" s="10">
        <v>0.30399999999999999</v>
      </c>
      <c r="B539" s="10">
        <v>0</v>
      </c>
      <c r="D539" s="3"/>
      <c r="E539">
        <f>GETPIVOTDATA("Outcome",$B$2,"DiabetesPedigreeFunction",0.078)*GETPIVOTDATA("Outcome",$B$2,"Outcome",1)/GETPIVOTDATA("Outcome",$B$2)</f>
        <v>0.34895833333333331</v>
      </c>
      <c r="F539">
        <f t="shared" si="1038"/>
        <v>0.34895833333333331</v>
      </c>
    </row>
    <row r="540" spans="1:6" x14ac:dyDescent="0.3">
      <c r="A540" s="10">
        <v>0.18</v>
      </c>
      <c r="B540" s="10">
        <v>0</v>
      </c>
      <c r="D540" s="3"/>
      <c r="E540">
        <f>GETPIVOTDATA("Outcome",$B$2,"DiabetesPedigreeFunction",0.084)*GETPIVOTDATA("Outcome",$B$2,"Outcome",1)/GETPIVOTDATA("Outcome",$B$2)</f>
        <v>0.34895833333333331</v>
      </c>
      <c r="F540">
        <f t="shared" si="1038"/>
        <v>0.34895833333333331</v>
      </c>
    </row>
    <row r="541" spans="1:6" x14ac:dyDescent="0.3">
      <c r="A541" s="10">
        <v>0.58199999999999996</v>
      </c>
      <c r="B541" s="10">
        <v>0</v>
      </c>
      <c r="D541" s="3"/>
      <c r="E541">
        <f>GETPIVOTDATA("Outcome",$B$2,"DiabetesPedigreeFunction",0.078)*GETPIVOTDATA("Outcome",$B$2,"Outcome",1)/GETPIVOTDATA("Outcome",$B$2)</f>
        <v>0.34895833333333331</v>
      </c>
      <c r="F541">
        <f t="shared" si="1038"/>
        <v>0.34895833333333331</v>
      </c>
    </row>
    <row r="542" spans="1:6" x14ac:dyDescent="0.3">
      <c r="A542" s="10">
        <v>0.187</v>
      </c>
      <c r="B542" s="10">
        <v>0</v>
      </c>
      <c r="D542" s="3">
        <v>1</v>
      </c>
      <c r="E542">
        <f>GETPIVOTDATA("Outcome",$B$2,"DiabetesPedigreeFunction",0.084)*GETPIVOTDATA("Outcome",$B$2,"Outcome",1)/GETPIVOTDATA("Outcome",$B$2)</f>
        <v>0.34895833333333331</v>
      </c>
      <c r="F542">
        <f t="shared" si="1038"/>
        <v>1.2146299751243785</v>
      </c>
    </row>
    <row r="543" spans="1:6" x14ac:dyDescent="0.3">
      <c r="A543" s="10">
        <v>0.30499999999999999</v>
      </c>
      <c r="B543" s="10">
        <v>0</v>
      </c>
      <c r="D543" s="3"/>
      <c r="E543">
        <f>GETPIVOTDATA("Outcome",$B$2,"DiabetesPedigreeFunction",0.078)*GETPIVOTDATA("Outcome",$B$2,"Outcome",1)/GETPIVOTDATA("Outcome",$B$2)</f>
        <v>0.34895833333333331</v>
      </c>
      <c r="F543">
        <f t="shared" si="1038"/>
        <v>0.34895833333333331</v>
      </c>
    </row>
    <row r="544" spans="1:6" x14ac:dyDescent="0.3">
      <c r="A544" s="10">
        <v>0.189</v>
      </c>
      <c r="B544" s="10">
        <v>0</v>
      </c>
      <c r="D544" s="3"/>
      <c r="E544">
        <f>GETPIVOTDATA("Outcome",$B$2,"DiabetesPedigreeFunction",0.084)*GETPIVOTDATA("Outcome",$B$2,"Outcome",1)/GETPIVOTDATA("Outcome",$B$2)</f>
        <v>0.34895833333333331</v>
      </c>
      <c r="F544">
        <f t="shared" si="1038"/>
        <v>0.34895833333333331</v>
      </c>
    </row>
    <row r="545" spans="1:6" x14ac:dyDescent="0.3">
      <c r="A545" s="10">
        <v>0.65200000000000002</v>
      </c>
      <c r="B545" s="10">
        <v>1</v>
      </c>
      <c r="D545" s="3"/>
      <c r="E545">
        <f>GETPIVOTDATA("Outcome",$B$2,"DiabetesPedigreeFunction",0.078)*GETPIVOTDATA("Outcome",$B$2,"Outcome",1)/GETPIVOTDATA("Outcome",$B$2)</f>
        <v>0.34895833333333331</v>
      </c>
      <c r="F545">
        <f t="shared" si="1038"/>
        <v>0.34895833333333331</v>
      </c>
    </row>
    <row r="546" spans="1:6" x14ac:dyDescent="0.3">
      <c r="A546" s="10">
        <v>0.151</v>
      </c>
      <c r="B546" s="10">
        <v>0</v>
      </c>
      <c r="D546" s="3"/>
      <c r="E546">
        <f>GETPIVOTDATA("Outcome",$B$2,"DiabetesPedigreeFunction",0.084)*GETPIVOTDATA("Outcome",$B$2,"Outcome",1)/GETPIVOTDATA("Outcome",$B$2)</f>
        <v>0.34895833333333331</v>
      </c>
      <c r="F546">
        <f t="shared" si="1038"/>
        <v>0.34895833333333331</v>
      </c>
    </row>
    <row r="547" spans="1:6" x14ac:dyDescent="0.3">
      <c r="A547" s="10">
        <v>0.44400000000000001</v>
      </c>
      <c r="B547" s="10">
        <v>0</v>
      </c>
      <c r="D547" s="3"/>
      <c r="E547">
        <f>GETPIVOTDATA("Outcome",$B$2,"DiabetesPedigreeFunction",0.078)*GETPIVOTDATA("Outcome",$B$2,"Outcome",1)/GETPIVOTDATA("Outcome",$B$2)</f>
        <v>0.34895833333333331</v>
      </c>
      <c r="F547">
        <f t="shared" si="1038"/>
        <v>0.34895833333333331</v>
      </c>
    </row>
    <row r="548" spans="1:6" x14ac:dyDescent="0.3">
      <c r="A548" s="10">
        <v>0.29899999999999999</v>
      </c>
      <c r="B548" s="10">
        <v>0</v>
      </c>
      <c r="D548" s="3"/>
      <c r="E548">
        <f>GETPIVOTDATA("Outcome",$B$2,"DiabetesPedigreeFunction",0.084)*GETPIVOTDATA("Outcome",$B$2,"Outcome",1)/GETPIVOTDATA("Outcome",$B$2)</f>
        <v>0.34895833333333331</v>
      </c>
      <c r="F548">
        <f t="shared" si="1038"/>
        <v>0.34895833333333331</v>
      </c>
    </row>
    <row r="549" spans="1:6" x14ac:dyDescent="0.3">
      <c r="A549" s="10">
        <v>0.107</v>
      </c>
      <c r="B549" s="10">
        <v>0</v>
      </c>
      <c r="D549" s="3"/>
      <c r="E549">
        <f>GETPIVOTDATA("Outcome",$B$2,"DiabetesPedigreeFunction",0.078)*GETPIVOTDATA("Outcome",$B$2,"Outcome",1)/GETPIVOTDATA("Outcome",$B$2)</f>
        <v>0.34895833333333331</v>
      </c>
      <c r="F549">
        <f t="shared" si="1038"/>
        <v>0.34895833333333331</v>
      </c>
    </row>
    <row r="550" spans="1:6" x14ac:dyDescent="0.3">
      <c r="A550" s="10">
        <v>0.49299999999999999</v>
      </c>
      <c r="B550" s="10">
        <v>0</v>
      </c>
      <c r="D550" s="3"/>
      <c r="E550">
        <f>GETPIVOTDATA("Outcome",$B$2,"DiabetesPedigreeFunction",0.084)*GETPIVOTDATA("Outcome",$B$2,"Outcome",1)/GETPIVOTDATA("Outcome",$B$2)</f>
        <v>0.34895833333333331</v>
      </c>
      <c r="F550">
        <f t="shared" si="1038"/>
        <v>0.34895833333333331</v>
      </c>
    </row>
    <row r="551" spans="1:6" x14ac:dyDescent="0.3">
      <c r="A551" s="10">
        <v>0.66</v>
      </c>
      <c r="B551" s="10">
        <v>0</v>
      </c>
      <c r="D551" s="3"/>
      <c r="E551">
        <f>GETPIVOTDATA("Outcome",$B$2,"DiabetesPedigreeFunction",0.078)*GETPIVOTDATA("Outcome",$B$2,"Outcome",1)/GETPIVOTDATA("Outcome",$B$2)</f>
        <v>0.34895833333333331</v>
      </c>
      <c r="F551">
        <f t="shared" si="1038"/>
        <v>0.34895833333333331</v>
      </c>
    </row>
    <row r="552" spans="1:6" x14ac:dyDescent="0.3">
      <c r="A552" s="10">
        <v>0.71699999999999997</v>
      </c>
      <c r="B552" s="10">
        <v>0</v>
      </c>
      <c r="D552" s="3"/>
      <c r="E552">
        <f>GETPIVOTDATA("Outcome",$B$2,"DiabetesPedigreeFunction",0.084)*GETPIVOTDATA("Outcome",$B$2,"Outcome",1)/GETPIVOTDATA("Outcome",$B$2)</f>
        <v>0.34895833333333331</v>
      </c>
      <c r="F552">
        <f t="shared" si="1038"/>
        <v>0.34895833333333331</v>
      </c>
    </row>
    <row r="553" spans="1:6" x14ac:dyDescent="0.3">
      <c r="A553" s="10">
        <v>0.68600000000000005</v>
      </c>
      <c r="B553" s="10">
        <v>0</v>
      </c>
      <c r="D553" s="3">
        <v>1</v>
      </c>
      <c r="E553">
        <f>GETPIVOTDATA("Outcome",$B$2,"DiabetesPedigreeFunction",0.078)*GETPIVOTDATA("Outcome",$B$2,"Outcome",1)/GETPIVOTDATA("Outcome",$B$2)</f>
        <v>0.34895833333333331</v>
      </c>
      <c r="F553">
        <f t="shared" si="1038"/>
        <v>1.2146299751243785</v>
      </c>
    </row>
    <row r="554" spans="1:6" x14ac:dyDescent="0.3">
      <c r="A554" s="10">
        <v>0.91700000000000004</v>
      </c>
      <c r="B554" s="10">
        <v>0</v>
      </c>
      <c r="D554" s="3"/>
      <c r="E554">
        <f>GETPIVOTDATA("Outcome",$B$2,"DiabetesPedigreeFunction",0.084)*GETPIVOTDATA("Outcome",$B$2,"Outcome",1)/GETPIVOTDATA("Outcome",$B$2)</f>
        <v>0.34895833333333331</v>
      </c>
      <c r="F554">
        <f t="shared" si="1038"/>
        <v>0.34895833333333331</v>
      </c>
    </row>
    <row r="555" spans="1:6" x14ac:dyDescent="0.3">
      <c r="A555" s="10">
        <v>0.501</v>
      </c>
      <c r="B555" s="10">
        <v>0</v>
      </c>
      <c r="D555" s="3"/>
      <c r="E555">
        <f>GETPIVOTDATA("Outcome",$B$2,"DiabetesPedigreeFunction",0.078)*GETPIVOTDATA("Outcome",$B$2,"Outcome",1)/GETPIVOTDATA("Outcome",$B$2)</f>
        <v>0.34895833333333331</v>
      </c>
      <c r="F555">
        <f t="shared" si="1038"/>
        <v>0.34895833333333331</v>
      </c>
    </row>
    <row r="556" spans="1:6" x14ac:dyDescent="0.3">
      <c r="A556" s="10">
        <v>1.2509999999999999</v>
      </c>
      <c r="B556" s="10">
        <v>0</v>
      </c>
      <c r="D556" s="3"/>
      <c r="E556">
        <f>GETPIVOTDATA("Outcome",$B$2,"DiabetesPedigreeFunction",0.084)*GETPIVOTDATA("Outcome",$B$2,"Outcome",1)/GETPIVOTDATA("Outcome",$B$2)</f>
        <v>0.34895833333333331</v>
      </c>
      <c r="F556">
        <f t="shared" si="1038"/>
        <v>0.34895833333333331</v>
      </c>
    </row>
    <row r="557" spans="1:6" x14ac:dyDescent="0.3">
      <c r="A557" s="10">
        <v>0.30199999999999999</v>
      </c>
      <c r="B557" s="10">
        <v>1</v>
      </c>
      <c r="D557" s="3">
        <v>2</v>
      </c>
      <c r="E557">
        <f>GETPIVOTDATA("Outcome",$B$2,"DiabetesPedigreeFunction",0.078)*GETPIVOTDATA("Outcome",$B$2,"Outcome",1)/GETPIVOTDATA("Outcome",$B$2)</f>
        <v>0.34895833333333331</v>
      </c>
      <c r="F557">
        <f t="shared" si="1038"/>
        <v>7.8116449004975133</v>
      </c>
    </row>
    <row r="558" spans="1:6" x14ac:dyDescent="0.3">
      <c r="A558" s="10">
        <v>0.19700000000000001</v>
      </c>
      <c r="B558" s="10">
        <v>0</v>
      </c>
      <c r="D558" s="3">
        <v>1</v>
      </c>
      <c r="E558">
        <f>GETPIVOTDATA("Outcome",$B$2,"DiabetesPedigreeFunction",0.084)*GETPIVOTDATA("Outcome",$B$2,"Outcome",1)/GETPIVOTDATA("Outcome",$B$2)</f>
        <v>0.34895833333333331</v>
      </c>
      <c r="F558">
        <f t="shared" si="1038"/>
        <v>1.2146299751243785</v>
      </c>
    </row>
    <row r="559" spans="1:6" x14ac:dyDescent="0.3">
      <c r="A559" s="10">
        <v>0.73499999999999999</v>
      </c>
      <c r="B559" s="10">
        <v>0</v>
      </c>
      <c r="D559" s="3">
        <v>2</v>
      </c>
      <c r="E559">
        <f>GETPIVOTDATA("Outcome",$B$2,"DiabetesPedigreeFunction",0.078)*GETPIVOTDATA("Outcome",$B$2,"Outcome",1)/GETPIVOTDATA("Outcome",$B$2)</f>
        <v>0.34895833333333331</v>
      </c>
      <c r="F559">
        <f t="shared" si="1038"/>
        <v>7.8116449004975133</v>
      </c>
    </row>
    <row r="560" spans="1:6" x14ac:dyDescent="0.3">
      <c r="A560" s="10">
        <v>0.80400000000000005</v>
      </c>
      <c r="B560" s="10">
        <v>0</v>
      </c>
      <c r="D560" s="3"/>
      <c r="E560">
        <f>GETPIVOTDATA("Outcome",$B$2,"DiabetesPedigreeFunction",0.084)*GETPIVOTDATA("Outcome",$B$2,"Outcome",1)/GETPIVOTDATA("Outcome",$B$2)</f>
        <v>0.34895833333333331</v>
      </c>
      <c r="F560">
        <f t="shared" si="1038"/>
        <v>0.34895833333333331</v>
      </c>
    </row>
    <row r="561" spans="1:6" x14ac:dyDescent="0.3">
      <c r="A561" s="10">
        <v>0.96799999999999997</v>
      </c>
      <c r="B561" s="10">
        <v>1</v>
      </c>
      <c r="D561" s="3"/>
      <c r="E561">
        <f>GETPIVOTDATA("Outcome",$B$2,"DiabetesPedigreeFunction",0.078)*GETPIVOTDATA("Outcome",$B$2,"Outcome",1)/GETPIVOTDATA("Outcome",$B$2)</f>
        <v>0.34895833333333331</v>
      </c>
      <c r="F561">
        <f t="shared" si="1038"/>
        <v>0.34895833333333331</v>
      </c>
    </row>
    <row r="562" spans="1:6" x14ac:dyDescent="0.3">
      <c r="A562" s="10">
        <v>0.66100000000000003</v>
      </c>
      <c r="B562" s="10">
        <v>1</v>
      </c>
      <c r="D562" s="3"/>
      <c r="E562">
        <f>GETPIVOTDATA("Outcome",$B$2,"DiabetesPedigreeFunction",0.084)*GETPIVOTDATA("Outcome",$B$2,"Outcome",1)/GETPIVOTDATA("Outcome",$B$2)</f>
        <v>0.34895833333333331</v>
      </c>
      <c r="F562">
        <f t="shared" si="1038"/>
        <v>0.34895833333333331</v>
      </c>
    </row>
    <row r="563" spans="1:6" x14ac:dyDescent="0.3">
      <c r="A563" s="10">
        <v>0.54900000000000004</v>
      </c>
      <c r="B563" s="10">
        <v>1</v>
      </c>
      <c r="D563" s="3">
        <v>1</v>
      </c>
      <c r="E563">
        <f>GETPIVOTDATA("Outcome",$B$2,"DiabetesPedigreeFunction",0.078)*GETPIVOTDATA("Outcome",$B$2,"Outcome",1)/GETPIVOTDATA("Outcome",$B$2)</f>
        <v>0.34895833333333331</v>
      </c>
      <c r="F563">
        <f t="shared" si="1038"/>
        <v>1.2146299751243785</v>
      </c>
    </row>
    <row r="564" spans="1:6" x14ac:dyDescent="0.3">
      <c r="A564" s="10">
        <v>0.82499999999999996</v>
      </c>
      <c r="B564" s="10">
        <v>1</v>
      </c>
      <c r="D564" s="3"/>
      <c r="E564">
        <f>GETPIVOTDATA("Outcome",$B$2,"DiabetesPedigreeFunction",0.084)*GETPIVOTDATA("Outcome",$B$2,"Outcome",1)/GETPIVOTDATA("Outcome",$B$2)</f>
        <v>0.34895833333333331</v>
      </c>
      <c r="F564">
        <f t="shared" si="1038"/>
        <v>0.34895833333333331</v>
      </c>
    </row>
    <row r="565" spans="1:6" x14ac:dyDescent="0.3">
      <c r="A565" s="10">
        <v>0.159</v>
      </c>
      <c r="B565" s="10">
        <v>0</v>
      </c>
      <c r="D565" s="3">
        <v>1</v>
      </c>
      <c r="E565">
        <f>GETPIVOTDATA("Outcome",$B$2,"DiabetesPedigreeFunction",0.078)*GETPIVOTDATA("Outcome",$B$2,"Outcome",1)/GETPIVOTDATA("Outcome",$B$2)</f>
        <v>0.34895833333333331</v>
      </c>
      <c r="F565">
        <f t="shared" si="1038"/>
        <v>1.2146299751243785</v>
      </c>
    </row>
    <row r="566" spans="1:6" x14ac:dyDescent="0.3">
      <c r="A566" s="10">
        <v>0.36499999999999999</v>
      </c>
      <c r="B566" s="10">
        <v>0</v>
      </c>
      <c r="D566" s="3"/>
      <c r="E566">
        <f>GETPIVOTDATA("Outcome",$B$2,"DiabetesPedigreeFunction",0.084)*GETPIVOTDATA("Outcome",$B$2,"Outcome",1)/GETPIVOTDATA("Outcome",$B$2)</f>
        <v>0.34895833333333331</v>
      </c>
      <c r="F566">
        <f t="shared" si="1038"/>
        <v>0.34895833333333331</v>
      </c>
    </row>
    <row r="567" spans="1:6" x14ac:dyDescent="0.3">
      <c r="A567" s="10">
        <v>0.42299999999999999</v>
      </c>
      <c r="B567" s="10">
        <v>1</v>
      </c>
      <c r="D567" s="3"/>
      <c r="E567">
        <f>GETPIVOTDATA("Outcome",$B$2,"DiabetesPedigreeFunction",0.078)*GETPIVOTDATA("Outcome",$B$2,"Outcome",1)/GETPIVOTDATA("Outcome",$B$2)</f>
        <v>0.34895833333333331</v>
      </c>
      <c r="F567">
        <f t="shared" si="1038"/>
        <v>0.34895833333333331</v>
      </c>
    </row>
    <row r="568" spans="1:6" x14ac:dyDescent="0.3">
      <c r="A568" s="10">
        <v>1.034</v>
      </c>
      <c r="B568" s="10">
        <v>1</v>
      </c>
      <c r="D568" s="3">
        <v>2</v>
      </c>
      <c r="E568">
        <f>GETPIVOTDATA("Outcome",$B$2,"DiabetesPedigreeFunction",0.084)*GETPIVOTDATA("Outcome",$B$2,"Outcome",1)/GETPIVOTDATA("Outcome",$B$2)</f>
        <v>0.34895833333333331</v>
      </c>
      <c r="F568">
        <f t="shared" si="1038"/>
        <v>7.8116449004975133</v>
      </c>
    </row>
    <row r="569" spans="1:6" x14ac:dyDescent="0.3">
      <c r="A569" s="10">
        <v>0.16</v>
      </c>
      <c r="B569" s="10">
        <v>0</v>
      </c>
      <c r="D569" s="3"/>
      <c r="E569">
        <f>GETPIVOTDATA("Outcome",$B$2,"DiabetesPedigreeFunction",0.078)*GETPIVOTDATA("Outcome",$B$2,"Outcome",1)/GETPIVOTDATA("Outcome",$B$2)</f>
        <v>0.34895833333333331</v>
      </c>
      <c r="F569">
        <f t="shared" si="1038"/>
        <v>0.34895833333333331</v>
      </c>
    </row>
    <row r="570" spans="1:6" x14ac:dyDescent="0.3">
      <c r="A570" s="10">
        <v>0.34100000000000003</v>
      </c>
      <c r="B570" s="10">
        <v>0</v>
      </c>
      <c r="D570" s="3"/>
      <c r="E570">
        <f>GETPIVOTDATA("Outcome",$B$2,"DiabetesPedigreeFunction",0.084)*GETPIVOTDATA("Outcome",$B$2,"Outcome",1)/GETPIVOTDATA("Outcome",$B$2)</f>
        <v>0.34895833333333331</v>
      </c>
      <c r="F570">
        <f t="shared" si="1038"/>
        <v>0.34895833333333331</v>
      </c>
    </row>
    <row r="571" spans="1:6" x14ac:dyDescent="0.3">
      <c r="A571" s="10">
        <v>0.68</v>
      </c>
      <c r="B571" s="10">
        <v>0</v>
      </c>
      <c r="D571" s="3"/>
      <c r="E571">
        <f>GETPIVOTDATA("Outcome",$B$2,"DiabetesPedigreeFunction",0.078)*GETPIVOTDATA("Outcome",$B$2,"Outcome",1)/GETPIVOTDATA("Outcome",$B$2)</f>
        <v>0.34895833333333331</v>
      </c>
      <c r="F571">
        <f t="shared" si="1038"/>
        <v>0.34895833333333331</v>
      </c>
    </row>
    <row r="572" spans="1:6" x14ac:dyDescent="0.3">
      <c r="A572" s="10">
        <v>0.20399999999999999</v>
      </c>
      <c r="B572" s="10">
        <v>0</v>
      </c>
      <c r="D572" s="3"/>
      <c r="E572">
        <f>GETPIVOTDATA("Outcome",$B$2,"DiabetesPedigreeFunction",0.084)*GETPIVOTDATA("Outcome",$B$2,"Outcome",1)/GETPIVOTDATA("Outcome",$B$2)</f>
        <v>0.34895833333333331</v>
      </c>
      <c r="F572">
        <f t="shared" si="1038"/>
        <v>0.34895833333333331</v>
      </c>
    </row>
    <row r="573" spans="1:6" x14ac:dyDescent="0.3">
      <c r="A573" s="10">
        <v>0.59099999999999997</v>
      </c>
      <c r="B573" s="10">
        <v>0</v>
      </c>
      <c r="D573" s="3"/>
      <c r="E573">
        <f>GETPIVOTDATA("Outcome",$B$2,"DiabetesPedigreeFunction",0.078)*GETPIVOTDATA("Outcome",$B$2,"Outcome",1)/GETPIVOTDATA("Outcome",$B$2)</f>
        <v>0.34895833333333331</v>
      </c>
      <c r="F573">
        <f t="shared" si="1038"/>
        <v>0.34895833333333331</v>
      </c>
    </row>
    <row r="574" spans="1:6" x14ac:dyDescent="0.3">
      <c r="A574" s="10">
        <v>0.247</v>
      </c>
      <c r="B574" s="10">
        <v>0</v>
      </c>
      <c r="D574" s="3">
        <v>1</v>
      </c>
      <c r="E574">
        <f>GETPIVOTDATA("Outcome",$B$2,"DiabetesPedigreeFunction",0.084)*GETPIVOTDATA("Outcome",$B$2,"Outcome",1)/GETPIVOTDATA("Outcome",$B$2)</f>
        <v>0.34895833333333331</v>
      </c>
      <c r="F574">
        <f t="shared" si="1038"/>
        <v>1.2146299751243785</v>
      </c>
    </row>
    <row r="575" spans="1:6" x14ac:dyDescent="0.3">
      <c r="A575" s="10">
        <v>0.42199999999999999</v>
      </c>
      <c r="B575" s="10">
        <v>0</v>
      </c>
      <c r="D575" s="3"/>
      <c r="E575">
        <f>GETPIVOTDATA("Outcome",$B$2,"DiabetesPedigreeFunction",0.078)*GETPIVOTDATA("Outcome",$B$2,"Outcome",1)/GETPIVOTDATA("Outcome",$B$2)</f>
        <v>0.34895833333333331</v>
      </c>
      <c r="F575">
        <f t="shared" si="1038"/>
        <v>0.34895833333333331</v>
      </c>
    </row>
    <row r="576" spans="1:6" x14ac:dyDescent="0.3">
      <c r="A576" s="10">
        <v>0.47099999999999997</v>
      </c>
      <c r="B576" s="10">
        <v>0</v>
      </c>
      <c r="D576" s="3">
        <v>1</v>
      </c>
      <c r="E576">
        <f>GETPIVOTDATA("Outcome",$B$2,"DiabetesPedigreeFunction",0.084)*GETPIVOTDATA("Outcome",$B$2,"Outcome",1)/GETPIVOTDATA("Outcome",$B$2)</f>
        <v>0.34895833333333331</v>
      </c>
      <c r="F576">
        <f t="shared" si="1038"/>
        <v>1.2146299751243785</v>
      </c>
    </row>
    <row r="577" spans="1:6" x14ac:dyDescent="0.3">
      <c r="A577" s="10">
        <v>0.161</v>
      </c>
      <c r="B577" s="10">
        <v>0</v>
      </c>
      <c r="D577" s="3">
        <v>1</v>
      </c>
      <c r="E577">
        <f>GETPIVOTDATA("Outcome",$B$2,"DiabetesPedigreeFunction",0.078)*GETPIVOTDATA("Outcome",$B$2,"Outcome",1)/GETPIVOTDATA("Outcome",$B$2)</f>
        <v>0.34895833333333331</v>
      </c>
      <c r="F577">
        <f t="shared" si="1038"/>
        <v>1.2146299751243785</v>
      </c>
    </row>
    <row r="578" spans="1:6" x14ac:dyDescent="0.3">
      <c r="A578" s="10">
        <v>0.218</v>
      </c>
      <c r="B578" s="10">
        <v>0</v>
      </c>
      <c r="D578" s="3">
        <v>1</v>
      </c>
      <c r="E578">
        <f>GETPIVOTDATA("Outcome",$B$2,"DiabetesPedigreeFunction",0.084)*GETPIVOTDATA("Outcome",$B$2,"Outcome",1)/GETPIVOTDATA("Outcome",$B$2)</f>
        <v>0.34895833333333331</v>
      </c>
      <c r="F578">
        <f t="shared" si="1038"/>
        <v>1.2146299751243785</v>
      </c>
    </row>
    <row r="579" spans="1:6" x14ac:dyDescent="0.3">
      <c r="A579" s="10">
        <v>0.23699999999999999</v>
      </c>
      <c r="B579" s="10">
        <v>0</v>
      </c>
      <c r="D579" s="3"/>
      <c r="E579">
        <f>GETPIVOTDATA("Outcome",$B$2,"DiabetesPedigreeFunction",0.078)*GETPIVOTDATA("Outcome",$B$2,"Outcome",1)/GETPIVOTDATA("Outcome",$B$2)</f>
        <v>0.34895833333333331</v>
      </c>
      <c r="F579">
        <f t="shared" si="1038"/>
        <v>0.34895833333333331</v>
      </c>
    </row>
    <row r="580" spans="1:6" x14ac:dyDescent="0.3">
      <c r="A580" s="10">
        <v>0.126</v>
      </c>
      <c r="B580" s="10">
        <v>0</v>
      </c>
      <c r="D580" s="3"/>
      <c r="E580">
        <f>GETPIVOTDATA("Outcome",$B$2,"DiabetesPedigreeFunction",0.084)*GETPIVOTDATA("Outcome",$B$2,"Outcome",1)/GETPIVOTDATA("Outcome",$B$2)</f>
        <v>0.34895833333333331</v>
      </c>
      <c r="F580">
        <f t="shared" si="1038"/>
        <v>0.34895833333333331</v>
      </c>
    </row>
    <row r="581" spans="1:6" x14ac:dyDescent="0.3">
      <c r="A581" s="10">
        <v>0.3</v>
      </c>
      <c r="B581" s="10">
        <v>0</v>
      </c>
      <c r="D581" s="3"/>
      <c r="E581">
        <f>GETPIVOTDATA("Outcome",$B$2,"DiabetesPedigreeFunction",0.078)*GETPIVOTDATA("Outcome",$B$2,"Outcome",1)/GETPIVOTDATA("Outcome",$B$2)</f>
        <v>0.34895833333333331</v>
      </c>
      <c r="F581">
        <f t="shared" si="1038"/>
        <v>0.34895833333333331</v>
      </c>
    </row>
    <row r="582" spans="1:6" x14ac:dyDescent="0.3">
      <c r="A582" s="10">
        <v>0.121</v>
      </c>
      <c r="B582" s="10">
        <v>1</v>
      </c>
      <c r="D582" s="3"/>
      <c r="E582">
        <f>GETPIVOTDATA("Outcome",$B$2,"DiabetesPedigreeFunction",0.084)*GETPIVOTDATA("Outcome",$B$2,"Outcome",1)/GETPIVOTDATA("Outcome",$B$2)</f>
        <v>0.34895833333333331</v>
      </c>
      <c r="F582">
        <f t="shared" si="1038"/>
        <v>0.34895833333333331</v>
      </c>
    </row>
    <row r="583" spans="1:6" x14ac:dyDescent="0.3">
      <c r="A583" s="10">
        <v>0.502</v>
      </c>
      <c r="B583" s="10">
        <v>1</v>
      </c>
      <c r="D583" s="3">
        <v>1</v>
      </c>
      <c r="E583">
        <f>GETPIVOTDATA("Outcome",$B$2,"DiabetesPedigreeFunction",0.078)*GETPIVOTDATA("Outcome",$B$2,"Outcome",1)/GETPIVOTDATA("Outcome",$B$2)</f>
        <v>0.34895833333333331</v>
      </c>
      <c r="F583">
        <f t="shared" si="1038"/>
        <v>1.2146299751243785</v>
      </c>
    </row>
    <row r="584" spans="1:6" x14ac:dyDescent="0.3">
      <c r="A584" s="10">
        <v>0.40100000000000002</v>
      </c>
      <c r="B584" s="10">
        <v>0</v>
      </c>
      <c r="D584" s="3"/>
      <c r="E584">
        <f>GETPIVOTDATA("Outcome",$B$2,"DiabetesPedigreeFunction",0.084)*GETPIVOTDATA("Outcome",$B$2,"Outcome",1)/GETPIVOTDATA("Outcome",$B$2)</f>
        <v>0.34895833333333331</v>
      </c>
      <c r="F584">
        <f t="shared" si="1038"/>
        <v>0.34895833333333331</v>
      </c>
    </row>
    <row r="585" spans="1:6" x14ac:dyDescent="0.3">
      <c r="A585" s="10">
        <v>0.497</v>
      </c>
      <c r="B585" s="10">
        <v>0</v>
      </c>
      <c r="D585" s="3"/>
      <c r="E585">
        <f>GETPIVOTDATA("Outcome",$B$2,"DiabetesPedigreeFunction",0.078)*GETPIVOTDATA("Outcome",$B$2,"Outcome",1)/GETPIVOTDATA("Outcome",$B$2)</f>
        <v>0.34895833333333331</v>
      </c>
      <c r="F585">
        <f t="shared" si="1038"/>
        <v>0.34895833333333331</v>
      </c>
    </row>
    <row r="586" spans="1:6" x14ac:dyDescent="0.3">
      <c r="A586" s="10">
        <v>0.60099999999999998</v>
      </c>
      <c r="B586" s="10">
        <v>0</v>
      </c>
      <c r="D586" s="3">
        <v>1</v>
      </c>
      <c r="E586">
        <f>GETPIVOTDATA("Outcome",$B$2,"DiabetesPedigreeFunction",0.084)*GETPIVOTDATA("Outcome",$B$2,"Outcome",1)/GETPIVOTDATA("Outcome",$B$2)</f>
        <v>0.34895833333333331</v>
      </c>
      <c r="F586">
        <f t="shared" si="1038"/>
        <v>1.2146299751243785</v>
      </c>
    </row>
    <row r="587" spans="1:6" x14ac:dyDescent="0.3">
      <c r="A587" s="10">
        <v>0.748</v>
      </c>
      <c r="B587" s="10">
        <v>0</v>
      </c>
      <c r="D587" s="3"/>
      <c r="E587">
        <f>GETPIVOTDATA("Outcome",$B$2,"DiabetesPedigreeFunction",0.078)*GETPIVOTDATA("Outcome",$B$2,"Outcome",1)/GETPIVOTDATA("Outcome",$B$2)</f>
        <v>0.34895833333333331</v>
      </c>
      <c r="F587">
        <f t="shared" si="1038"/>
        <v>0.34895833333333331</v>
      </c>
    </row>
    <row r="588" spans="1:6" x14ac:dyDescent="0.3">
      <c r="A588" s="10">
        <v>0.41199999999999998</v>
      </c>
      <c r="B588" s="10">
        <v>0</v>
      </c>
      <c r="D588" s="3">
        <v>1</v>
      </c>
      <c r="E588">
        <f>GETPIVOTDATA("Outcome",$B$2,"DiabetesPedigreeFunction",0.084)*GETPIVOTDATA("Outcome",$B$2,"Outcome",1)/GETPIVOTDATA("Outcome",$B$2)</f>
        <v>0.34895833333333331</v>
      </c>
      <c r="F588">
        <f t="shared" si="1038"/>
        <v>1.2146299751243785</v>
      </c>
    </row>
    <row r="589" spans="1:6" x14ac:dyDescent="0.3">
      <c r="A589" s="10">
        <v>8.5000000000000006E-2</v>
      </c>
      <c r="B589" s="10">
        <v>0</v>
      </c>
      <c r="D589" s="3"/>
      <c r="E589">
        <f>GETPIVOTDATA("Outcome",$B$2,"DiabetesPedigreeFunction",0.078)*GETPIVOTDATA("Outcome",$B$2,"Outcome",1)/GETPIVOTDATA("Outcome",$B$2)</f>
        <v>0.34895833333333331</v>
      </c>
      <c r="F589">
        <f t="shared" si="1038"/>
        <v>0.34895833333333331</v>
      </c>
    </row>
    <row r="590" spans="1:6" x14ac:dyDescent="0.3">
      <c r="A590" s="10">
        <v>0.33800000000000002</v>
      </c>
      <c r="B590" s="10">
        <v>0</v>
      </c>
      <c r="D590" s="3">
        <v>2</v>
      </c>
      <c r="E590">
        <f>GETPIVOTDATA("Outcome",$B$2,"DiabetesPedigreeFunction",0.084)*GETPIVOTDATA("Outcome",$B$2,"Outcome",1)/GETPIVOTDATA("Outcome",$B$2)</f>
        <v>0.34895833333333331</v>
      </c>
      <c r="F590">
        <f t="shared" si="1038"/>
        <v>7.8116449004975133</v>
      </c>
    </row>
    <row r="591" spans="1:6" x14ac:dyDescent="0.3">
      <c r="A591" s="10">
        <v>0.20300000000000001</v>
      </c>
      <c r="B591" s="10">
        <v>1</v>
      </c>
      <c r="D591" s="3"/>
      <c r="E591">
        <f>GETPIVOTDATA("Outcome",$B$2,"DiabetesPedigreeFunction",0.078)*GETPIVOTDATA("Outcome",$B$2,"Outcome",1)/GETPIVOTDATA("Outcome",$B$2)</f>
        <v>0.34895833333333331</v>
      </c>
      <c r="F591">
        <f t="shared" si="1038"/>
        <v>0.34895833333333331</v>
      </c>
    </row>
    <row r="592" spans="1:6" x14ac:dyDescent="0.3">
      <c r="A592" s="10">
        <v>0.27</v>
      </c>
      <c r="B592" s="10">
        <v>0</v>
      </c>
      <c r="D592" s="3"/>
      <c r="E592">
        <f>GETPIVOTDATA("Outcome",$B$2,"DiabetesPedigreeFunction",0.084)*GETPIVOTDATA("Outcome",$B$2,"Outcome",1)/GETPIVOTDATA("Outcome",$B$2)</f>
        <v>0.34895833333333331</v>
      </c>
      <c r="F592">
        <f t="shared" si="1038"/>
        <v>0.34895833333333331</v>
      </c>
    </row>
    <row r="593" spans="1:6" x14ac:dyDescent="0.3">
      <c r="A593" s="10">
        <v>0.26800000000000002</v>
      </c>
      <c r="B593" s="10">
        <v>0</v>
      </c>
      <c r="D593" s="3"/>
      <c r="E593">
        <f>GETPIVOTDATA("Outcome",$B$2,"DiabetesPedigreeFunction",0.078)*GETPIVOTDATA("Outcome",$B$2,"Outcome",1)/GETPIVOTDATA("Outcome",$B$2)</f>
        <v>0.34895833333333331</v>
      </c>
      <c r="F593">
        <f t="shared" si="1038"/>
        <v>0.34895833333333331</v>
      </c>
    </row>
    <row r="594" spans="1:6" x14ac:dyDescent="0.3">
      <c r="A594" s="10">
        <v>0.43</v>
      </c>
      <c r="B594" s="10">
        <v>0</v>
      </c>
      <c r="D594" s="3"/>
      <c r="E594">
        <f>GETPIVOTDATA("Outcome",$B$2,"DiabetesPedigreeFunction",0.084)*GETPIVOTDATA("Outcome",$B$2,"Outcome",1)/GETPIVOTDATA("Outcome",$B$2)</f>
        <v>0.34895833333333331</v>
      </c>
      <c r="F594">
        <f t="shared" si="1038"/>
        <v>0.34895833333333331</v>
      </c>
    </row>
    <row r="595" spans="1:6" x14ac:dyDescent="0.3">
      <c r="A595" s="10">
        <v>0.19800000000000001</v>
      </c>
      <c r="B595" s="10">
        <v>0</v>
      </c>
      <c r="D595" s="3"/>
      <c r="E595">
        <f>GETPIVOTDATA("Outcome",$B$2,"DiabetesPedigreeFunction",0.078)*GETPIVOTDATA("Outcome",$B$2,"Outcome",1)/GETPIVOTDATA("Outcome",$B$2)</f>
        <v>0.34895833333333331</v>
      </c>
      <c r="F595">
        <f t="shared" si="1038"/>
        <v>0.34895833333333331</v>
      </c>
    </row>
    <row r="596" spans="1:6" x14ac:dyDescent="0.3">
      <c r="A596" s="10">
        <v>0.89200000000000002</v>
      </c>
      <c r="B596" s="10">
        <v>0</v>
      </c>
      <c r="D596" s="3"/>
      <c r="E596">
        <f>GETPIVOTDATA("Outcome",$B$2,"DiabetesPedigreeFunction",0.084)*GETPIVOTDATA("Outcome",$B$2,"Outcome",1)/GETPIVOTDATA("Outcome",$B$2)</f>
        <v>0.34895833333333331</v>
      </c>
      <c r="F596">
        <f t="shared" si="1038"/>
        <v>0.34895833333333331</v>
      </c>
    </row>
    <row r="597" spans="1:6" x14ac:dyDescent="0.3">
      <c r="A597" s="10">
        <v>0.28000000000000003</v>
      </c>
      <c r="B597" s="10">
        <v>0</v>
      </c>
      <c r="D597" s="3"/>
      <c r="E597">
        <f>GETPIVOTDATA("Outcome",$B$2,"DiabetesPedigreeFunction",0.078)*GETPIVOTDATA("Outcome",$B$2,"Outcome",1)/GETPIVOTDATA("Outcome",$B$2)</f>
        <v>0.34895833333333331</v>
      </c>
      <c r="F597">
        <f t="shared" si="1038"/>
        <v>0.34895833333333331</v>
      </c>
    </row>
    <row r="598" spans="1:6" x14ac:dyDescent="0.3">
      <c r="A598" s="10">
        <v>0.81299999999999994</v>
      </c>
      <c r="B598" s="10">
        <v>0</v>
      </c>
      <c r="D598" s="3"/>
      <c r="E598">
        <f>GETPIVOTDATA("Outcome",$B$2,"DiabetesPedigreeFunction",0.084)*GETPIVOTDATA("Outcome",$B$2,"Outcome",1)/GETPIVOTDATA("Outcome",$B$2)</f>
        <v>0.34895833333333331</v>
      </c>
      <c r="F598">
        <f t="shared" si="1038"/>
        <v>0.34895833333333331</v>
      </c>
    </row>
    <row r="599" spans="1:6" x14ac:dyDescent="0.3">
      <c r="A599" s="10">
        <v>0.69299999999999995</v>
      </c>
      <c r="B599" s="10">
        <v>1</v>
      </c>
      <c r="D599" s="3"/>
      <c r="E599">
        <f>GETPIVOTDATA("Outcome",$B$2,"DiabetesPedigreeFunction",0.078)*GETPIVOTDATA("Outcome",$B$2,"Outcome",1)/GETPIVOTDATA("Outcome",$B$2)</f>
        <v>0.34895833333333331</v>
      </c>
      <c r="F599">
        <f t="shared" si="1038"/>
        <v>0.34895833333333331</v>
      </c>
    </row>
    <row r="600" spans="1:6" x14ac:dyDescent="0.3">
      <c r="A600" s="10">
        <v>0.245</v>
      </c>
      <c r="B600" s="10">
        <v>0</v>
      </c>
      <c r="D600" s="3">
        <v>2</v>
      </c>
      <c r="E600">
        <f>GETPIVOTDATA("Outcome",$B$2,"DiabetesPedigreeFunction",0.084)*GETPIVOTDATA("Outcome",$B$2,"Outcome",1)/GETPIVOTDATA("Outcome",$B$2)</f>
        <v>0.34895833333333331</v>
      </c>
      <c r="F600">
        <f t="shared" ref="F600:F663" si="1039">(D600-E600)^2/E600</f>
        <v>7.8116449004975133</v>
      </c>
    </row>
    <row r="601" spans="1:6" x14ac:dyDescent="0.3">
      <c r="A601" s="10">
        <v>0.57499999999999996</v>
      </c>
      <c r="B601" s="10">
        <v>1</v>
      </c>
      <c r="D601" s="3"/>
      <c r="E601">
        <f>GETPIVOTDATA("Outcome",$B$2,"DiabetesPedigreeFunction",0.078)*GETPIVOTDATA("Outcome",$B$2,"Outcome",1)/GETPIVOTDATA("Outcome",$B$2)</f>
        <v>0.34895833333333331</v>
      </c>
      <c r="F601">
        <f t="shared" si="1039"/>
        <v>0.34895833333333331</v>
      </c>
    </row>
    <row r="602" spans="1:6" x14ac:dyDescent="0.3">
      <c r="A602" s="10">
        <v>0.371</v>
      </c>
      <c r="B602" s="10">
        <v>1</v>
      </c>
      <c r="D602" s="3">
        <v>1</v>
      </c>
      <c r="E602">
        <f>GETPIVOTDATA("Outcome",$B$2,"DiabetesPedigreeFunction",0.084)*GETPIVOTDATA("Outcome",$B$2,"Outcome",1)/GETPIVOTDATA("Outcome",$B$2)</f>
        <v>0.34895833333333331</v>
      </c>
      <c r="F602">
        <f t="shared" si="1039"/>
        <v>1.2146299751243785</v>
      </c>
    </row>
    <row r="603" spans="1:6" x14ac:dyDescent="0.3">
      <c r="A603" s="10">
        <v>0.20599999999999999</v>
      </c>
      <c r="B603" s="10">
        <v>0</v>
      </c>
      <c r="D603" s="3"/>
      <c r="E603">
        <f>GETPIVOTDATA("Outcome",$B$2,"DiabetesPedigreeFunction",0.078)*GETPIVOTDATA("Outcome",$B$2,"Outcome",1)/GETPIVOTDATA("Outcome",$B$2)</f>
        <v>0.34895833333333331</v>
      </c>
      <c r="F603">
        <f t="shared" si="1039"/>
        <v>0.34895833333333331</v>
      </c>
    </row>
    <row r="604" spans="1:6" x14ac:dyDescent="0.3">
      <c r="A604" s="10">
        <v>0.25900000000000001</v>
      </c>
      <c r="B604" s="10">
        <v>0</v>
      </c>
      <c r="D604" s="3"/>
      <c r="E604">
        <f>GETPIVOTDATA("Outcome",$B$2,"DiabetesPedigreeFunction",0.084)*GETPIVOTDATA("Outcome",$B$2,"Outcome",1)/GETPIVOTDATA("Outcome",$B$2)</f>
        <v>0.34895833333333331</v>
      </c>
      <c r="F604">
        <f t="shared" si="1039"/>
        <v>0.34895833333333331</v>
      </c>
    </row>
    <row r="605" spans="1:6" x14ac:dyDescent="0.3">
      <c r="A605" s="10">
        <v>0.19</v>
      </c>
      <c r="B605" s="10">
        <v>0</v>
      </c>
      <c r="D605" s="3">
        <v>1</v>
      </c>
      <c r="E605">
        <f>GETPIVOTDATA("Outcome",$B$2,"DiabetesPedigreeFunction",0.078)*GETPIVOTDATA("Outcome",$B$2,"Outcome",1)/GETPIVOTDATA("Outcome",$B$2)</f>
        <v>0.34895833333333331</v>
      </c>
      <c r="F605">
        <f t="shared" si="1039"/>
        <v>1.2146299751243785</v>
      </c>
    </row>
    <row r="606" spans="1:6" x14ac:dyDescent="0.3">
      <c r="A606" s="10">
        <v>0.68700000000000006</v>
      </c>
      <c r="B606" s="10">
        <v>1</v>
      </c>
      <c r="D606" s="3"/>
      <c r="E606">
        <f>GETPIVOTDATA("Outcome",$B$2,"DiabetesPedigreeFunction",0.084)*GETPIVOTDATA("Outcome",$B$2,"Outcome",1)/GETPIVOTDATA("Outcome",$B$2)</f>
        <v>0.34895833333333331</v>
      </c>
      <c r="F606">
        <f t="shared" si="1039"/>
        <v>0.34895833333333331</v>
      </c>
    </row>
    <row r="607" spans="1:6" x14ac:dyDescent="0.3">
      <c r="A607" s="10">
        <v>0.41699999999999998</v>
      </c>
      <c r="B607" s="10">
        <v>0</v>
      </c>
      <c r="D607" s="3"/>
      <c r="E607">
        <f>GETPIVOTDATA("Outcome",$B$2,"DiabetesPedigreeFunction",0.078)*GETPIVOTDATA("Outcome",$B$2,"Outcome",1)/GETPIVOTDATA("Outcome",$B$2)</f>
        <v>0.34895833333333331</v>
      </c>
      <c r="F607">
        <f t="shared" si="1039"/>
        <v>0.34895833333333331</v>
      </c>
    </row>
    <row r="608" spans="1:6" x14ac:dyDescent="0.3">
      <c r="A608" s="10">
        <v>0.129</v>
      </c>
      <c r="B608" s="10">
        <v>1</v>
      </c>
      <c r="D608" s="3"/>
      <c r="E608">
        <f>GETPIVOTDATA("Outcome",$B$2,"DiabetesPedigreeFunction",0.084)*GETPIVOTDATA("Outcome",$B$2,"Outcome",1)/GETPIVOTDATA("Outcome",$B$2)</f>
        <v>0.34895833333333331</v>
      </c>
      <c r="F608">
        <f t="shared" si="1039"/>
        <v>0.34895833333333331</v>
      </c>
    </row>
    <row r="609" spans="1:6" x14ac:dyDescent="0.3">
      <c r="A609" s="10">
        <v>0.249</v>
      </c>
      <c r="B609" s="10">
        <v>0</v>
      </c>
      <c r="D609" s="3"/>
      <c r="E609">
        <f>GETPIVOTDATA("Outcome",$B$2,"DiabetesPedigreeFunction",0.078)*GETPIVOTDATA("Outcome",$B$2,"Outcome",1)/GETPIVOTDATA("Outcome",$B$2)</f>
        <v>0.34895833333333331</v>
      </c>
      <c r="F609">
        <f t="shared" si="1039"/>
        <v>0.34895833333333331</v>
      </c>
    </row>
    <row r="610" spans="1:6" x14ac:dyDescent="0.3">
      <c r="A610" s="10">
        <v>1.1539999999999999</v>
      </c>
      <c r="B610" s="10">
        <v>1</v>
      </c>
      <c r="D610" s="3"/>
      <c r="E610">
        <f>GETPIVOTDATA("Outcome",$B$2,"DiabetesPedigreeFunction",0.084)*GETPIVOTDATA("Outcome",$B$2,"Outcome",1)/GETPIVOTDATA("Outcome",$B$2)</f>
        <v>0.34895833333333331</v>
      </c>
      <c r="F610">
        <f t="shared" si="1039"/>
        <v>0.34895833333333331</v>
      </c>
    </row>
    <row r="611" spans="1:6" x14ac:dyDescent="0.3">
      <c r="A611" s="10">
        <v>0.34200000000000003</v>
      </c>
      <c r="B611" s="10">
        <v>0</v>
      </c>
      <c r="D611" s="3"/>
      <c r="E611">
        <f>GETPIVOTDATA("Outcome",$B$2,"DiabetesPedigreeFunction",0.078)*GETPIVOTDATA("Outcome",$B$2,"Outcome",1)/GETPIVOTDATA("Outcome",$B$2)</f>
        <v>0.34895833333333331</v>
      </c>
      <c r="F611">
        <f t="shared" si="1039"/>
        <v>0.34895833333333331</v>
      </c>
    </row>
    <row r="612" spans="1:6" x14ac:dyDescent="0.3">
      <c r="A612" s="10">
        <v>0.92500000000000004</v>
      </c>
      <c r="B612" s="10">
        <v>1</v>
      </c>
      <c r="D612" s="3"/>
      <c r="E612">
        <f>GETPIVOTDATA("Outcome",$B$2,"DiabetesPedigreeFunction",0.084)*GETPIVOTDATA("Outcome",$B$2,"Outcome",1)/GETPIVOTDATA("Outcome",$B$2)</f>
        <v>0.34895833333333331</v>
      </c>
      <c r="F612">
        <f t="shared" si="1039"/>
        <v>0.34895833333333331</v>
      </c>
    </row>
    <row r="613" spans="1:6" x14ac:dyDescent="0.3">
      <c r="A613" s="10">
        <v>0.17499999999999999</v>
      </c>
      <c r="B613" s="10">
        <v>0</v>
      </c>
      <c r="D613" s="3"/>
      <c r="E613">
        <f>GETPIVOTDATA("Outcome",$B$2,"DiabetesPedigreeFunction",0.078)*GETPIVOTDATA("Outcome",$B$2,"Outcome",1)/GETPIVOTDATA("Outcome",$B$2)</f>
        <v>0.34895833333333331</v>
      </c>
      <c r="F613">
        <f t="shared" si="1039"/>
        <v>0.34895833333333331</v>
      </c>
    </row>
    <row r="614" spans="1:6" x14ac:dyDescent="0.3">
      <c r="A614" s="10">
        <v>0.40200000000000002</v>
      </c>
      <c r="B614" s="10">
        <v>1</v>
      </c>
      <c r="D614" s="3">
        <v>1</v>
      </c>
      <c r="E614">
        <f>GETPIVOTDATA("Outcome",$B$2,"DiabetesPedigreeFunction",0.084)*GETPIVOTDATA("Outcome",$B$2,"Outcome",1)/GETPIVOTDATA("Outcome",$B$2)</f>
        <v>0.34895833333333331</v>
      </c>
      <c r="F614">
        <f t="shared" si="1039"/>
        <v>1.2146299751243785</v>
      </c>
    </row>
    <row r="615" spans="1:6" x14ac:dyDescent="0.3">
      <c r="A615" s="10">
        <v>1.6990000000000001</v>
      </c>
      <c r="B615" s="10">
        <v>0</v>
      </c>
      <c r="D615" s="3">
        <v>1</v>
      </c>
      <c r="E615">
        <f>GETPIVOTDATA("Outcome",$B$2,"DiabetesPedigreeFunction",0.078)*GETPIVOTDATA("Outcome",$B$2,"Outcome",1)/GETPIVOTDATA("Outcome",$B$2)</f>
        <v>0.34895833333333331</v>
      </c>
      <c r="F615">
        <f t="shared" si="1039"/>
        <v>1.2146299751243785</v>
      </c>
    </row>
    <row r="616" spans="1:6" x14ac:dyDescent="0.3">
      <c r="A616" s="10">
        <v>0.73299999999999998</v>
      </c>
      <c r="B616" s="10">
        <v>0</v>
      </c>
      <c r="D616" s="3"/>
      <c r="E616">
        <f>GETPIVOTDATA("Outcome",$B$2,"DiabetesPedigreeFunction",0.084)*GETPIVOTDATA("Outcome",$B$2,"Outcome",1)/GETPIVOTDATA("Outcome",$B$2)</f>
        <v>0.34895833333333331</v>
      </c>
      <c r="F616">
        <f t="shared" si="1039"/>
        <v>0.34895833333333331</v>
      </c>
    </row>
    <row r="617" spans="1:6" x14ac:dyDescent="0.3">
      <c r="A617" s="10">
        <v>0.68200000000000005</v>
      </c>
      <c r="B617" s="10">
        <v>1</v>
      </c>
      <c r="D617" s="3">
        <v>1</v>
      </c>
      <c r="E617">
        <f>GETPIVOTDATA("Outcome",$B$2,"DiabetesPedigreeFunction",0.078)*GETPIVOTDATA("Outcome",$B$2,"Outcome",1)/GETPIVOTDATA("Outcome",$B$2)</f>
        <v>0.34895833333333331</v>
      </c>
      <c r="F617">
        <f t="shared" si="1039"/>
        <v>1.2146299751243785</v>
      </c>
    </row>
    <row r="618" spans="1:6" x14ac:dyDescent="0.3">
      <c r="A618" s="10">
        <v>0.19400000000000001</v>
      </c>
      <c r="B618" s="10">
        <v>0</v>
      </c>
      <c r="D618" s="3"/>
      <c r="E618">
        <f>GETPIVOTDATA("Outcome",$B$2,"DiabetesPedigreeFunction",0.084)*GETPIVOTDATA("Outcome",$B$2,"Outcome",1)/GETPIVOTDATA("Outcome",$B$2)</f>
        <v>0.34895833333333331</v>
      </c>
      <c r="F618">
        <f t="shared" si="1039"/>
        <v>0.34895833333333331</v>
      </c>
    </row>
    <row r="619" spans="1:6" x14ac:dyDescent="0.3">
      <c r="A619" s="10">
        <v>0.55900000000000005</v>
      </c>
      <c r="B619" s="10">
        <v>0</v>
      </c>
      <c r="D619" s="3"/>
      <c r="E619">
        <f>GETPIVOTDATA("Outcome",$B$2,"DiabetesPedigreeFunction",0.078)*GETPIVOTDATA("Outcome",$B$2,"Outcome",1)/GETPIVOTDATA("Outcome",$B$2)</f>
        <v>0.34895833333333331</v>
      </c>
      <c r="F619">
        <f t="shared" si="1039"/>
        <v>0.34895833333333331</v>
      </c>
    </row>
    <row r="620" spans="1:6" x14ac:dyDescent="0.3">
      <c r="A620" s="10">
        <v>8.7999999999999995E-2</v>
      </c>
      <c r="B620" s="10">
        <v>1</v>
      </c>
      <c r="D620" s="3">
        <v>1</v>
      </c>
      <c r="E620">
        <f>GETPIVOTDATA("Outcome",$B$2,"DiabetesPedigreeFunction",0.084)*GETPIVOTDATA("Outcome",$B$2,"Outcome",1)/GETPIVOTDATA("Outcome",$B$2)</f>
        <v>0.34895833333333331</v>
      </c>
      <c r="F620">
        <f t="shared" si="1039"/>
        <v>1.2146299751243785</v>
      </c>
    </row>
    <row r="621" spans="1:6" x14ac:dyDescent="0.3">
      <c r="A621" s="10">
        <v>0.40699999999999997</v>
      </c>
      <c r="B621" s="10">
        <v>0</v>
      </c>
      <c r="D621" s="3"/>
      <c r="E621">
        <f>GETPIVOTDATA("Outcome",$B$2,"DiabetesPedigreeFunction",0.078)*GETPIVOTDATA("Outcome",$B$2,"Outcome",1)/GETPIVOTDATA("Outcome",$B$2)</f>
        <v>0.34895833333333331</v>
      </c>
      <c r="F621">
        <f t="shared" si="1039"/>
        <v>0.34895833333333331</v>
      </c>
    </row>
    <row r="622" spans="1:6" x14ac:dyDescent="0.3">
      <c r="A622" s="10">
        <v>0.4</v>
      </c>
      <c r="B622" s="10">
        <v>0</v>
      </c>
      <c r="D622" s="3">
        <v>2</v>
      </c>
      <c r="E622">
        <f>GETPIVOTDATA("Outcome",$B$2,"DiabetesPedigreeFunction",0.084)*GETPIVOTDATA("Outcome",$B$2,"Outcome",1)/GETPIVOTDATA("Outcome",$B$2)</f>
        <v>0.34895833333333331</v>
      </c>
      <c r="F622">
        <f t="shared" si="1039"/>
        <v>7.8116449004975133</v>
      </c>
    </row>
    <row r="623" spans="1:6" x14ac:dyDescent="0.3">
      <c r="A623" s="10">
        <v>0.19</v>
      </c>
      <c r="B623" s="10">
        <v>0</v>
      </c>
      <c r="D623" s="3"/>
      <c r="E623">
        <f>GETPIVOTDATA("Outcome",$B$2,"DiabetesPedigreeFunction",0.078)*GETPIVOTDATA("Outcome",$B$2,"Outcome",1)/GETPIVOTDATA("Outcome",$B$2)</f>
        <v>0.34895833333333331</v>
      </c>
      <c r="F623">
        <f t="shared" si="1039"/>
        <v>0.34895833333333331</v>
      </c>
    </row>
    <row r="624" spans="1:6" x14ac:dyDescent="0.3">
      <c r="A624" s="10">
        <v>0.1</v>
      </c>
      <c r="B624" s="10">
        <v>0</v>
      </c>
      <c r="D624" s="3"/>
      <c r="E624">
        <f>GETPIVOTDATA("Outcome",$B$2,"DiabetesPedigreeFunction",0.084)*GETPIVOTDATA("Outcome",$B$2,"Outcome",1)/GETPIVOTDATA("Outcome",$B$2)</f>
        <v>0.34895833333333331</v>
      </c>
      <c r="F624">
        <f t="shared" si="1039"/>
        <v>0.34895833333333331</v>
      </c>
    </row>
    <row r="625" spans="1:6" x14ac:dyDescent="0.3">
      <c r="A625" s="10">
        <v>0.69199999999999995</v>
      </c>
      <c r="B625" s="10">
        <v>1</v>
      </c>
      <c r="D625" s="3">
        <v>1</v>
      </c>
      <c r="E625">
        <f>GETPIVOTDATA("Outcome",$B$2,"DiabetesPedigreeFunction",0.078)*GETPIVOTDATA("Outcome",$B$2,"Outcome",1)/GETPIVOTDATA("Outcome",$B$2)</f>
        <v>0.34895833333333331</v>
      </c>
      <c r="F625">
        <f t="shared" si="1039"/>
        <v>1.2146299751243785</v>
      </c>
    </row>
    <row r="626" spans="1:6" x14ac:dyDescent="0.3">
      <c r="A626" s="10">
        <v>0.21199999999999999</v>
      </c>
      <c r="B626" s="10">
        <v>1</v>
      </c>
      <c r="D626" s="3"/>
      <c r="E626">
        <f>GETPIVOTDATA("Outcome",$B$2,"DiabetesPedigreeFunction",0.084)*GETPIVOTDATA("Outcome",$B$2,"Outcome",1)/GETPIVOTDATA("Outcome",$B$2)</f>
        <v>0.34895833333333331</v>
      </c>
      <c r="F626">
        <f t="shared" si="1039"/>
        <v>0.34895833333333331</v>
      </c>
    </row>
    <row r="627" spans="1:6" x14ac:dyDescent="0.3">
      <c r="A627" s="10">
        <v>0.51400000000000001</v>
      </c>
      <c r="B627" s="10">
        <v>0</v>
      </c>
      <c r="D627" s="3">
        <v>2</v>
      </c>
      <c r="E627">
        <f>GETPIVOTDATA("Outcome",$B$2,"DiabetesPedigreeFunction",0.078)*GETPIVOTDATA("Outcome",$B$2,"Outcome",1)/GETPIVOTDATA("Outcome",$B$2)</f>
        <v>0.34895833333333331</v>
      </c>
      <c r="F627">
        <f t="shared" si="1039"/>
        <v>7.8116449004975133</v>
      </c>
    </row>
    <row r="628" spans="1:6" x14ac:dyDescent="0.3">
      <c r="A628" s="10">
        <v>1.258</v>
      </c>
      <c r="B628" s="10">
        <v>1</v>
      </c>
      <c r="D628" s="3"/>
      <c r="E628">
        <f>GETPIVOTDATA("Outcome",$B$2,"DiabetesPedigreeFunction",0.084)*GETPIVOTDATA("Outcome",$B$2,"Outcome",1)/GETPIVOTDATA("Outcome",$B$2)</f>
        <v>0.34895833333333331</v>
      </c>
      <c r="F628">
        <f t="shared" si="1039"/>
        <v>0.34895833333333331</v>
      </c>
    </row>
    <row r="629" spans="1:6" x14ac:dyDescent="0.3">
      <c r="A629" s="10">
        <v>0.48199999999999998</v>
      </c>
      <c r="B629" s="10">
        <v>0</v>
      </c>
      <c r="D629" s="3"/>
      <c r="E629">
        <f>GETPIVOTDATA("Outcome",$B$2,"DiabetesPedigreeFunction",0.078)*GETPIVOTDATA("Outcome",$B$2,"Outcome",1)/GETPIVOTDATA("Outcome",$B$2)</f>
        <v>0.34895833333333331</v>
      </c>
      <c r="F629">
        <f t="shared" si="1039"/>
        <v>0.34895833333333331</v>
      </c>
    </row>
    <row r="630" spans="1:6" x14ac:dyDescent="0.3">
      <c r="A630" s="10">
        <v>0.27</v>
      </c>
      <c r="B630" s="10">
        <v>0</v>
      </c>
      <c r="D630" s="3"/>
      <c r="E630">
        <f>GETPIVOTDATA("Outcome",$B$2,"DiabetesPedigreeFunction",0.084)*GETPIVOTDATA("Outcome",$B$2,"Outcome",1)/GETPIVOTDATA("Outcome",$B$2)</f>
        <v>0.34895833333333331</v>
      </c>
      <c r="F630">
        <f t="shared" si="1039"/>
        <v>0.34895833333333331</v>
      </c>
    </row>
    <row r="631" spans="1:6" x14ac:dyDescent="0.3">
      <c r="A631" s="10">
        <v>0.13800000000000001</v>
      </c>
      <c r="B631" s="10">
        <v>0</v>
      </c>
      <c r="D631" s="3">
        <v>1</v>
      </c>
      <c r="E631">
        <f>GETPIVOTDATA("Outcome",$B$2,"DiabetesPedigreeFunction",0.078)*GETPIVOTDATA("Outcome",$B$2,"Outcome",1)/GETPIVOTDATA("Outcome",$B$2)</f>
        <v>0.34895833333333331</v>
      </c>
      <c r="F631">
        <f t="shared" si="1039"/>
        <v>1.2146299751243785</v>
      </c>
    </row>
    <row r="632" spans="1:6" x14ac:dyDescent="0.3">
      <c r="A632" s="10">
        <v>0.29199999999999998</v>
      </c>
      <c r="B632" s="10">
        <v>0</v>
      </c>
      <c r="D632" s="3">
        <v>1</v>
      </c>
      <c r="E632">
        <f>GETPIVOTDATA("Outcome",$B$2,"DiabetesPedigreeFunction",0.084)*GETPIVOTDATA("Outcome",$B$2,"Outcome",1)/GETPIVOTDATA("Outcome",$B$2)</f>
        <v>0.34895833333333331</v>
      </c>
      <c r="F632">
        <f t="shared" si="1039"/>
        <v>1.2146299751243785</v>
      </c>
    </row>
    <row r="633" spans="1:6" x14ac:dyDescent="0.3">
      <c r="A633" s="10">
        <v>0.59299999999999997</v>
      </c>
      <c r="B633" s="10">
        <v>1</v>
      </c>
      <c r="D633" s="3"/>
      <c r="E633">
        <f>GETPIVOTDATA("Outcome",$B$2,"DiabetesPedigreeFunction",0.078)*GETPIVOTDATA("Outcome",$B$2,"Outcome",1)/GETPIVOTDATA("Outcome",$B$2)</f>
        <v>0.34895833333333331</v>
      </c>
      <c r="F633">
        <f t="shared" si="1039"/>
        <v>0.34895833333333331</v>
      </c>
    </row>
    <row r="634" spans="1:6" x14ac:dyDescent="0.3">
      <c r="A634" s="10">
        <v>0.78700000000000003</v>
      </c>
      <c r="B634" s="10">
        <v>1</v>
      </c>
      <c r="D634" s="3">
        <v>1</v>
      </c>
      <c r="E634">
        <f>GETPIVOTDATA("Outcome",$B$2,"DiabetesPedigreeFunction",0.084)*GETPIVOTDATA("Outcome",$B$2,"Outcome",1)/GETPIVOTDATA("Outcome",$B$2)</f>
        <v>0.34895833333333331</v>
      </c>
      <c r="F634">
        <f t="shared" si="1039"/>
        <v>1.2146299751243785</v>
      </c>
    </row>
    <row r="635" spans="1:6" x14ac:dyDescent="0.3">
      <c r="A635" s="10">
        <v>0.878</v>
      </c>
      <c r="B635" s="10">
        <v>0</v>
      </c>
      <c r="D635" s="3"/>
      <c r="E635">
        <f>GETPIVOTDATA("Outcome",$B$2,"DiabetesPedigreeFunction",0.078)*GETPIVOTDATA("Outcome",$B$2,"Outcome",1)/GETPIVOTDATA("Outcome",$B$2)</f>
        <v>0.34895833333333331</v>
      </c>
      <c r="F635">
        <f t="shared" si="1039"/>
        <v>0.34895833333333331</v>
      </c>
    </row>
    <row r="636" spans="1:6" x14ac:dyDescent="0.3">
      <c r="A636" s="10">
        <v>0.55700000000000005</v>
      </c>
      <c r="B636" s="10">
        <v>1</v>
      </c>
      <c r="D636" s="3"/>
      <c r="E636">
        <f>GETPIVOTDATA("Outcome",$B$2,"DiabetesPedigreeFunction",0.084)*GETPIVOTDATA("Outcome",$B$2,"Outcome",1)/GETPIVOTDATA("Outcome",$B$2)</f>
        <v>0.34895833333333331</v>
      </c>
      <c r="F636">
        <f t="shared" si="1039"/>
        <v>0.34895833333333331</v>
      </c>
    </row>
    <row r="637" spans="1:6" x14ac:dyDescent="0.3">
      <c r="A637" s="10">
        <v>0.20699999999999999</v>
      </c>
      <c r="B637" s="10">
        <v>0</v>
      </c>
      <c r="D637" s="3">
        <v>1</v>
      </c>
      <c r="E637">
        <f>GETPIVOTDATA("Outcome",$B$2,"DiabetesPedigreeFunction",0.078)*GETPIVOTDATA("Outcome",$B$2,"Outcome",1)/GETPIVOTDATA("Outcome",$B$2)</f>
        <v>0.34895833333333331</v>
      </c>
      <c r="F637">
        <f t="shared" si="1039"/>
        <v>1.2146299751243785</v>
      </c>
    </row>
    <row r="638" spans="1:6" x14ac:dyDescent="0.3">
      <c r="A638" s="10">
        <v>0.157</v>
      </c>
      <c r="B638" s="10">
        <v>0</v>
      </c>
      <c r="D638" s="3">
        <v>1</v>
      </c>
      <c r="E638">
        <f>GETPIVOTDATA("Outcome",$B$2,"DiabetesPedigreeFunction",0.084)*GETPIVOTDATA("Outcome",$B$2,"Outcome",1)/GETPIVOTDATA("Outcome",$B$2)</f>
        <v>0.34895833333333331</v>
      </c>
      <c r="F638">
        <f t="shared" si="1039"/>
        <v>1.2146299751243785</v>
      </c>
    </row>
    <row r="639" spans="1:6" x14ac:dyDescent="0.3">
      <c r="A639" s="10">
        <v>0.25700000000000001</v>
      </c>
      <c r="B639" s="10">
        <v>0</v>
      </c>
      <c r="D639" s="3"/>
      <c r="E639">
        <f>GETPIVOTDATA("Outcome",$B$2,"DiabetesPedigreeFunction",0.078)*GETPIVOTDATA("Outcome",$B$2,"Outcome",1)/GETPIVOTDATA("Outcome",$B$2)</f>
        <v>0.34895833333333331</v>
      </c>
      <c r="F639">
        <f t="shared" si="1039"/>
        <v>0.34895833333333331</v>
      </c>
    </row>
    <row r="640" spans="1:6" x14ac:dyDescent="0.3">
      <c r="A640" s="10">
        <v>1.282</v>
      </c>
      <c r="B640" s="10">
        <v>1</v>
      </c>
      <c r="D640" s="3">
        <v>1</v>
      </c>
      <c r="E640">
        <f>GETPIVOTDATA("Outcome",$B$2,"DiabetesPedigreeFunction",0.084)*GETPIVOTDATA("Outcome",$B$2,"Outcome",1)/GETPIVOTDATA("Outcome",$B$2)</f>
        <v>0.34895833333333331</v>
      </c>
      <c r="F640">
        <f t="shared" si="1039"/>
        <v>1.2146299751243785</v>
      </c>
    </row>
    <row r="641" spans="1:6" x14ac:dyDescent="0.3">
      <c r="A641" s="10">
        <v>0.14099999999999999</v>
      </c>
      <c r="B641" s="10">
        <v>1</v>
      </c>
      <c r="D641" s="3"/>
      <c r="E641">
        <f>GETPIVOTDATA("Outcome",$B$2,"DiabetesPedigreeFunction",0.078)*GETPIVOTDATA("Outcome",$B$2,"Outcome",1)/GETPIVOTDATA("Outcome",$B$2)</f>
        <v>0.34895833333333331</v>
      </c>
      <c r="F641">
        <f t="shared" si="1039"/>
        <v>0.34895833333333331</v>
      </c>
    </row>
    <row r="642" spans="1:6" x14ac:dyDescent="0.3">
      <c r="A642" s="10">
        <v>0.246</v>
      </c>
      <c r="B642" s="10">
        <v>0</v>
      </c>
      <c r="D642" s="3">
        <v>1</v>
      </c>
      <c r="E642">
        <f>GETPIVOTDATA("Outcome",$B$2,"DiabetesPedigreeFunction",0.084)*GETPIVOTDATA("Outcome",$B$2,"Outcome",1)/GETPIVOTDATA("Outcome",$B$2)</f>
        <v>0.34895833333333331</v>
      </c>
      <c r="F642">
        <f t="shared" si="1039"/>
        <v>1.2146299751243785</v>
      </c>
    </row>
    <row r="643" spans="1:6" x14ac:dyDescent="0.3">
      <c r="A643" s="10">
        <v>1.698</v>
      </c>
      <c r="B643" s="10">
        <v>0</v>
      </c>
      <c r="D643" s="3">
        <v>1</v>
      </c>
      <c r="E643">
        <f>GETPIVOTDATA("Outcome",$B$2,"DiabetesPedigreeFunction",0.078)*GETPIVOTDATA("Outcome",$B$2,"Outcome",1)/GETPIVOTDATA("Outcome",$B$2)</f>
        <v>0.34895833333333331</v>
      </c>
      <c r="F643">
        <f t="shared" si="1039"/>
        <v>1.2146299751243785</v>
      </c>
    </row>
    <row r="644" spans="1:6" x14ac:dyDescent="0.3">
      <c r="A644" s="10">
        <v>1.4610000000000001</v>
      </c>
      <c r="B644" s="10">
        <v>0</v>
      </c>
      <c r="D644" s="3">
        <v>1</v>
      </c>
      <c r="E644">
        <f>GETPIVOTDATA("Outcome",$B$2,"DiabetesPedigreeFunction",0.084)*GETPIVOTDATA("Outcome",$B$2,"Outcome",1)/GETPIVOTDATA("Outcome",$B$2)</f>
        <v>0.34895833333333331</v>
      </c>
      <c r="F644">
        <f t="shared" si="1039"/>
        <v>1.2146299751243785</v>
      </c>
    </row>
    <row r="645" spans="1:6" x14ac:dyDescent="0.3">
      <c r="A645" s="10">
        <v>0.34699999999999998</v>
      </c>
      <c r="B645" s="10">
        <v>0</v>
      </c>
      <c r="D645" s="3">
        <v>1</v>
      </c>
      <c r="E645">
        <f>GETPIVOTDATA("Outcome",$B$2,"DiabetesPedigreeFunction",0.078)*GETPIVOTDATA("Outcome",$B$2,"Outcome",1)/GETPIVOTDATA("Outcome",$B$2)</f>
        <v>0.34895833333333331</v>
      </c>
      <c r="F645">
        <f t="shared" si="1039"/>
        <v>1.2146299751243785</v>
      </c>
    </row>
    <row r="646" spans="1:6" x14ac:dyDescent="0.3">
      <c r="A646" s="10">
        <v>0.158</v>
      </c>
      <c r="B646" s="10">
        <v>0</v>
      </c>
      <c r="D646" s="3"/>
      <c r="E646">
        <f>GETPIVOTDATA("Outcome",$B$2,"DiabetesPedigreeFunction",0.084)*GETPIVOTDATA("Outcome",$B$2,"Outcome",1)/GETPIVOTDATA("Outcome",$B$2)</f>
        <v>0.34895833333333331</v>
      </c>
      <c r="F646">
        <f t="shared" si="1039"/>
        <v>0.34895833333333331</v>
      </c>
    </row>
    <row r="647" spans="1:6" x14ac:dyDescent="0.3">
      <c r="A647" s="10">
        <v>0.36199999999999999</v>
      </c>
      <c r="B647" s="10">
        <v>0</v>
      </c>
      <c r="D647" s="3"/>
      <c r="E647">
        <f>GETPIVOTDATA("Outcome",$B$2,"DiabetesPedigreeFunction",0.078)*GETPIVOTDATA("Outcome",$B$2,"Outcome",1)/GETPIVOTDATA("Outcome",$B$2)</f>
        <v>0.34895833333333331</v>
      </c>
      <c r="F647">
        <f t="shared" si="1039"/>
        <v>0.34895833333333331</v>
      </c>
    </row>
    <row r="648" spans="1:6" x14ac:dyDescent="0.3">
      <c r="A648" s="10">
        <v>0.20599999999999999</v>
      </c>
      <c r="B648" s="10">
        <v>0</v>
      </c>
      <c r="D648" s="3">
        <v>2</v>
      </c>
      <c r="E648">
        <f>GETPIVOTDATA("Outcome",$B$2,"DiabetesPedigreeFunction",0.084)*GETPIVOTDATA("Outcome",$B$2,"Outcome",1)/GETPIVOTDATA("Outcome",$B$2)</f>
        <v>0.34895833333333331</v>
      </c>
      <c r="F648">
        <f t="shared" si="1039"/>
        <v>7.8116449004975133</v>
      </c>
    </row>
    <row r="649" spans="1:6" x14ac:dyDescent="0.3">
      <c r="A649" s="10">
        <v>0.39300000000000002</v>
      </c>
      <c r="B649" s="10">
        <v>0</v>
      </c>
      <c r="D649" s="3">
        <v>1</v>
      </c>
      <c r="E649">
        <f>GETPIVOTDATA("Outcome",$B$2,"DiabetesPedigreeFunction",0.078)*GETPIVOTDATA("Outcome",$B$2,"Outcome",1)/GETPIVOTDATA("Outcome",$B$2)</f>
        <v>0.34895833333333331</v>
      </c>
      <c r="F649">
        <f t="shared" si="1039"/>
        <v>1.2146299751243785</v>
      </c>
    </row>
    <row r="650" spans="1:6" x14ac:dyDescent="0.3">
      <c r="A650" s="10">
        <v>0.14399999999999999</v>
      </c>
      <c r="B650" s="10">
        <v>0</v>
      </c>
      <c r="D650" s="3">
        <v>2</v>
      </c>
      <c r="E650">
        <f>GETPIVOTDATA("Outcome",$B$2,"DiabetesPedigreeFunction",0.084)*GETPIVOTDATA("Outcome",$B$2,"Outcome",1)/GETPIVOTDATA("Outcome",$B$2)</f>
        <v>0.34895833333333331</v>
      </c>
      <c r="F650">
        <f t="shared" si="1039"/>
        <v>7.8116449004975133</v>
      </c>
    </row>
    <row r="651" spans="1:6" x14ac:dyDescent="0.3">
      <c r="A651" s="10">
        <v>0.14799999999999999</v>
      </c>
      <c r="B651" s="10">
        <v>0</v>
      </c>
      <c r="D651" s="3">
        <v>1</v>
      </c>
      <c r="E651">
        <f>GETPIVOTDATA("Outcome",$B$2,"DiabetesPedigreeFunction",0.078)*GETPIVOTDATA("Outcome",$B$2,"Outcome",1)/GETPIVOTDATA("Outcome",$B$2)</f>
        <v>0.34895833333333331</v>
      </c>
      <c r="F651">
        <f t="shared" si="1039"/>
        <v>1.2146299751243785</v>
      </c>
    </row>
    <row r="652" spans="1:6" x14ac:dyDescent="0.3">
      <c r="A652" s="10">
        <v>0.73199999999999998</v>
      </c>
      <c r="B652" s="10">
        <v>1</v>
      </c>
      <c r="D652" s="3"/>
      <c r="E652">
        <f>GETPIVOTDATA("Outcome",$B$2,"DiabetesPedigreeFunction",0.084)*GETPIVOTDATA("Outcome",$B$2,"Outcome",1)/GETPIVOTDATA("Outcome",$B$2)</f>
        <v>0.34895833333333331</v>
      </c>
      <c r="F652">
        <f t="shared" si="1039"/>
        <v>0.34895833333333331</v>
      </c>
    </row>
    <row r="653" spans="1:6" x14ac:dyDescent="0.3">
      <c r="A653" s="10">
        <v>0.23799999999999999</v>
      </c>
      <c r="B653" s="10">
        <v>0</v>
      </c>
      <c r="D653" s="3"/>
      <c r="E653">
        <f>GETPIVOTDATA("Outcome",$B$2,"DiabetesPedigreeFunction",0.078)*GETPIVOTDATA("Outcome",$B$2,"Outcome",1)/GETPIVOTDATA("Outcome",$B$2)</f>
        <v>0.34895833333333331</v>
      </c>
      <c r="F653">
        <f t="shared" si="1039"/>
        <v>0.34895833333333331</v>
      </c>
    </row>
    <row r="654" spans="1:6" x14ac:dyDescent="0.3">
      <c r="A654" s="10">
        <v>0.34300000000000003</v>
      </c>
      <c r="B654" s="10">
        <v>0</v>
      </c>
      <c r="D654" s="3">
        <v>1</v>
      </c>
      <c r="E654">
        <f>GETPIVOTDATA("Outcome",$B$2,"DiabetesPedigreeFunction",0.084)*GETPIVOTDATA("Outcome",$B$2,"Outcome",1)/GETPIVOTDATA("Outcome",$B$2)</f>
        <v>0.34895833333333331</v>
      </c>
      <c r="F654">
        <f t="shared" si="1039"/>
        <v>1.2146299751243785</v>
      </c>
    </row>
    <row r="655" spans="1:6" x14ac:dyDescent="0.3">
      <c r="A655" s="10">
        <v>0.115</v>
      </c>
      <c r="B655" s="10">
        <v>0</v>
      </c>
      <c r="D655" s="3"/>
      <c r="E655">
        <f>GETPIVOTDATA("Outcome",$B$2,"DiabetesPedigreeFunction",0.078)*GETPIVOTDATA("Outcome",$B$2,"Outcome",1)/GETPIVOTDATA("Outcome",$B$2)</f>
        <v>0.34895833333333331</v>
      </c>
      <c r="F655">
        <f t="shared" si="1039"/>
        <v>0.34895833333333331</v>
      </c>
    </row>
    <row r="656" spans="1:6" x14ac:dyDescent="0.3">
      <c r="A656" s="10">
        <v>0.16700000000000001</v>
      </c>
      <c r="B656" s="10">
        <v>0</v>
      </c>
      <c r="D656" s="3">
        <v>1</v>
      </c>
      <c r="E656">
        <f>GETPIVOTDATA("Outcome",$B$2,"DiabetesPedigreeFunction",0.084)*GETPIVOTDATA("Outcome",$B$2,"Outcome",1)/GETPIVOTDATA("Outcome",$B$2)</f>
        <v>0.34895833333333331</v>
      </c>
      <c r="F656">
        <f t="shared" si="1039"/>
        <v>1.2146299751243785</v>
      </c>
    </row>
    <row r="657" spans="1:6" x14ac:dyDescent="0.3">
      <c r="A657" s="10">
        <v>0.46500000000000002</v>
      </c>
      <c r="B657" s="10">
        <v>1</v>
      </c>
      <c r="D657" s="3">
        <v>1</v>
      </c>
      <c r="E657">
        <f>GETPIVOTDATA("Outcome",$B$2,"DiabetesPedigreeFunction",0.078)*GETPIVOTDATA("Outcome",$B$2,"Outcome",1)/GETPIVOTDATA("Outcome",$B$2)</f>
        <v>0.34895833333333331</v>
      </c>
      <c r="F657">
        <f t="shared" si="1039"/>
        <v>1.2146299751243785</v>
      </c>
    </row>
    <row r="658" spans="1:6" x14ac:dyDescent="0.3">
      <c r="A658" s="10">
        <v>0.153</v>
      </c>
      <c r="B658" s="10">
        <v>0</v>
      </c>
      <c r="D658" s="3"/>
      <c r="E658">
        <f>GETPIVOTDATA("Outcome",$B$2,"DiabetesPedigreeFunction",0.084)*GETPIVOTDATA("Outcome",$B$2,"Outcome",1)/GETPIVOTDATA("Outcome",$B$2)</f>
        <v>0.34895833333333331</v>
      </c>
      <c r="F658">
        <f t="shared" si="1039"/>
        <v>0.34895833333333331</v>
      </c>
    </row>
    <row r="659" spans="1:6" x14ac:dyDescent="0.3">
      <c r="A659" s="10">
        <v>0.64900000000000002</v>
      </c>
      <c r="B659" s="10">
        <v>0</v>
      </c>
      <c r="D659" s="3"/>
      <c r="E659">
        <f>GETPIVOTDATA("Outcome",$B$2,"DiabetesPedigreeFunction",0.078)*GETPIVOTDATA("Outcome",$B$2,"Outcome",1)/GETPIVOTDATA("Outcome",$B$2)</f>
        <v>0.34895833333333331</v>
      </c>
      <c r="F659">
        <f t="shared" si="1039"/>
        <v>0.34895833333333331</v>
      </c>
    </row>
    <row r="660" spans="1:6" x14ac:dyDescent="0.3">
      <c r="A660" s="10">
        <v>0.871</v>
      </c>
      <c r="B660" s="10">
        <v>1</v>
      </c>
      <c r="D660" s="3"/>
      <c r="E660">
        <f>GETPIVOTDATA("Outcome",$B$2,"DiabetesPedigreeFunction",0.084)*GETPIVOTDATA("Outcome",$B$2,"Outcome",1)/GETPIVOTDATA("Outcome",$B$2)</f>
        <v>0.34895833333333331</v>
      </c>
      <c r="F660">
        <f t="shared" si="1039"/>
        <v>0.34895833333333331</v>
      </c>
    </row>
    <row r="661" spans="1:6" x14ac:dyDescent="0.3">
      <c r="A661" s="10">
        <v>0.14899999999999999</v>
      </c>
      <c r="B661" s="10">
        <v>0</v>
      </c>
      <c r="D661" s="3"/>
      <c r="E661">
        <f>GETPIVOTDATA("Outcome",$B$2,"DiabetesPedigreeFunction",0.078)*GETPIVOTDATA("Outcome",$B$2,"Outcome",1)/GETPIVOTDATA("Outcome",$B$2)</f>
        <v>0.34895833333333331</v>
      </c>
      <c r="F661">
        <f t="shared" si="1039"/>
        <v>0.34895833333333331</v>
      </c>
    </row>
    <row r="662" spans="1:6" x14ac:dyDescent="0.3">
      <c r="A662" s="10">
        <v>0.69499999999999995</v>
      </c>
      <c r="B662" s="10">
        <v>0</v>
      </c>
      <c r="D662" s="3">
        <v>4</v>
      </c>
      <c r="E662">
        <f>GETPIVOTDATA("Outcome",$B$2,"DiabetesPedigreeFunction",0.084)*GETPIVOTDATA("Outcome",$B$2,"Outcome",1)/GETPIVOTDATA("Outcome",$B$2)</f>
        <v>0.34895833333333331</v>
      </c>
      <c r="F662">
        <f t="shared" si="1039"/>
        <v>38.199704601990049</v>
      </c>
    </row>
    <row r="663" spans="1:6" x14ac:dyDescent="0.3">
      <c r="A663" s="10">
        <v>0.30299999999999999</v>
      </c>
      <c r="B663" s="10">
        <v>0</v>
      </c>
      <c r="D663" s="3"/>
      <c r="E663">
        <f>GETPIVOTDATA("Outcome",$B$2,"DiabetesPedigreeFunction",0.078)*GETPIVOTDATA("Outcome",$B$2,"Outcome",1)/GETPIVOTDATA("Outcome",$B$2)</f>
        <v>0.34895833333333331</v>
      </c>
      <c r="F663">
        <f t="shared" si="1039"/>
        <v>0.34895833333333331</v>
      </c>
    </row>
    <row r="664" spans="1:6" x14ac:dyDescent="0.3">
      <c r="A664" s="10">
        <v>0.17799999999999999</v>
      </c>
      <c r="B664" s="10">
        <v>1</v>
      </c>
      <c r="D664" s="3"/>
      <c r="E664">
        <f>GETPIVOTDATA("Outcome",$B$2,"DiabetesPedigreeFunction",0.084)*GETPIVOTDATA("Outcome",$B$2,"Outcome",1)/GETPIVOTDATA("Outcome",$B$2)</f>
        <v>0.34895833333333331</v>
      </c>
      <c r="F664">
        <f t="shared" ref="F664:F727" si="1040">(D664-E664)^2/E664</f>
        <v>0.34895833333333331</v>
      </c>
    </row>
    <row r="665" spans="1:6" x14ac:dyDescent="0.3">
      <c r="A665" s="10">
        <v>0.61</v>
      </c>
      <c r="B665" s="10">
        <v>0</v>
      </c>
      <c r="D665" s="3">
        <v>2</v>
      </c>
      <c r="E665">
        <f>GETPIVOTDATA("Outcome",$B$2,"DiabetesPedigreeFunction",0.078)*GETPIVOTDATA("Outcome",$B$2,"Outcome",1)/GETPIVOTDATA("Outcome",$B$2)</f>
        <v>0.34895833333333331</v>
      </c>
      <c r="F665">
        <f t="shared" si="1040"/>
        <v>7.8116449004975133</v>
      </c>
    </row>
    <row r="666" spans="1:6" x14ac:dyDescent="0.3">
      <c r="A666" s="10">
        <v>0.73</v>
      </c>
      <c r="B666" s="10">
        <v>0</v>
      </c>
      <c r="D666" s="3">
        <v>3</v>
      </c>
      <c r="E666">
        <f>GETPIVOTDATA("Outcome",$B$2,"DiabetesPedigreeFunction",0.084)*GETPIVOTDATA("Outcome",$B$2,"Outcome",1)/GETPIVOTDATA("Outcome",$B$2)</f>
        <v>0.34895833333333331</v>
      </c>
      <c r="F666">
        <f t="shared" si="1040"/>
        <v>20.140003109452735</v>
      </c>
    </row>
    <row r="667" spans="1:6" x14ac:dyDescent="0.3">
      <c r="A667" s="10">
        <v>0.13400000000000001</v>
      </c>
      <c r="B667" s="10">
        <v>0</v>
      </c>
      <c r="D667" s="3">
        <v>2</v>
      </c>
      <c r="E667">
        <f>GETPIVOTDATA("Outcome",$B$2,"DiabetesPedigreeFunction",0.078)*GETPIVOTDATA("Outcome",$B$2,"Outcome",1)/GETPIVOTDATA("Outcome",$B$2)</f>
        <v>0.34895833333333331</v>
      </c>
      <c r="F667">
        <f t="shared" si="1040"/>
        <v>7.8116449004975133</v>
      </c>
    </row>
    <row r="668" spans="1:6" x14ac:dyDescent="0.3">
      <c r="A668" s="10">
        <v>0.44700000000000001</v>
      </c>
      <c r="B668" s="10">
        <v>1</v>
      </c>
      <c r="D668" s="3">
        <v>2</v>
      </c>
      <c r="E668">
        <f>GETPIVOTDATA("Outcome",$B$2,"DiabetesPedigreeFunction",0.084)*GETPIVOTDATA("Outcome",$B$2,"Outcome",1)/GETPIVOTDATA("Outcome",$B$2)</f>
        <v>0.34895833333333331</v>
      </c>
      <c r="F668">
        <f t="shared" si="1040"/>
        <v>7.8116449004975133</v>
      </c>
    </row>
    <row r="669" spans="1:6" x14ac:dyDescent="0.3">
      <c r="A669" s="10">
        <v>0.45500000000000002</v>
      </c>
      <c r="B669" s="10">
        <v>1</v>
      </c>
      <c r="D669" s="3">
        <v>2</v>
      </c>
      <c r="E669">
        <f>GETPIVOTDATA("Outcome",$B$2,"DiabetesPedigreeFunction",0.078)*GETPIVOTDATA("Outcome",$B$2,"Outcome",1)/GETPIVOTDATA("Outcome",$B$2)</f>
        <v>0.34895833333333331</v>
      </c>
      <c r="F669">
        <f t="shared" si="1040"/>
        <v>7.8116449004975133</v>
      </c>
    </row>
    <row r="670" spans="1:6" x14ac:dyDescent="0.3">
      <c r="A670" s="10">
        <v>0.26</v>
      </c>
      <c r="B670" s="10">
        <v>1</v>
      </c>
      <c r="D670" s="3"/>
      <c r="E670">
        <f>GETPIVOTDATA("Outcome",$B$2,"DiabetesPedigreeFunction",0.084)*GETPIVOTDATA("Outcome",$B$2,"Outcome",1)/GETPIVOTDATA("Outcome",$B$2)</f>
        <v>0.34895833333333331</v>
      </c>
      <c r="F670">
        <f t="shared" si="1040"/>
        <v>0.34895833333333331</v>
      </c>
    </row>
    <row r="671" spans="1:6" x14ac:dyDescent="0.3">
      <c r="A671" s="10">
        <v>0.13300000000000001</v>
      </c>
      <c r="B671" s="10">
        <v>0</v>
      </c>
      <c r="D671" s="3">
        <v>1</v>
      </c>
      <c r="E671">
        <f>GETPIVOTDATA("Outcome",$B$2,"DiabetesPedigreeFunction",0.078)*GETPIVOTDATA("Outcome",$B$2,"Outcome",1)/GETPIVOTDATA("Outcome",$B$2)</f>
        <v>0.34895833333333331</v>
      </c>
      <c r="F671">
        <f t="shared" si="1040"/>
        <v>1.2146299751243785</v>
      </c>
    </row>
    <row r="672" spans="1:6" x14ac:dyDescent="0.3">
      <c r="A672" s="10">
        <v>0.23400000000000001</v>
      </c>
      <c r="B672" s="10">
        <v>0</v>
      </c>
      <c r="D672" s="3">
        <v>1</v>
      </c>
      <c r="E672">
        <f>GETPIVOTDATA("Outcome",$B$2,"DiabetesPedigreeFunction",0.084)*GETPIVOTDATA("Outcome",$B$2,"Outcome",1)/GETPIVOTDATA("Outcome",$B$2)</f>
        <v>0.34895833333333331</v>
      </c>
      <c r="F672">
        <f t="shared" si="1040"/>
        <v>1.2146299751243785</v>
      </c>
    </row>
    <row r="673" spans="1:6" x14ac:dyDescent="0.3">
      <c r="A673" s="10">
        <v>0.46600000000000003</v>
      </c>
      <c r="B673" s="10">
        <v>0</v>
      </c>
      <c r="D673" s="3"/>
      <c r="E673">
        <f>GETPIVOTDATA("Outcome",$B$2,"DiabetesPedigreeFunction",0.078)*GETPIVOTDATA("Outcome",$B$2,"Outcome",1)/GETPIVOTDATA("Outcome",$B$2)</f>
        <v>0.34895833333333331</v>
      </c>
      <c r="F673">
        <f t="shared" si="1040"/>
        <v>0.34895833333333331</v>
      </c>
    </row>
    <row r="674" spans="1:6" x14ac:dyDescent="0.3">
      <c r="A674" s="10">
        <v>0.26900000000000002</v>
      </c>
      <c r="B674" s="10">
        <v>0</v>
      </c>
      <c r="D674" s="3"/>
      <c r="E674">
        <f>GETPIVOTDATA("Outcome",$B$2,"DiabetesPedigreeFunction",0.084)*GETPIVOTDATA("Outcome",$B$2,"Outcome",1)/GETPIVOTDATA("Outcome",$B$2)</f>
        <v>0.34895833333333331</v>
      </c>
      <c r="F674">
        <f t="shared" si="1040"/>
        <v>0.34895833333333331</v>
      </c>
    </row>
    <row r="675" spans="1:6" x14ac:dyDescent="0.3">
      <c r="A675" s="10">
        <v>0.45500000000000002</v>
      </c>
      <c r="B675" s="10">
        <v>0</v>
      </c>
      <c r="D675" s="3">
        <v>2</v>
      </c>
      <c r="E675">
        <f>GETPIVOTDATA("Outcome",$B$2,"DiabetesPedigreeFunction",0.078)*GETPIVOTDATA("Outcome",$B$2,"Outcome",1)/GETPIVOTDATA("Outcome",$B$2)</f>
        <v>0.34895833333333331</v>
      </c>
      <c r="F675">
        <f t="shared" si="1040"/>
        <v>7.8116449004975133</v>
      </c>
    </row>
    <row r="676" spans="1:6" x14ac:dyDescent="0.3">
      <c r="A676" s="10">
        <v>0.14199999999999999</v>
      </c>
      <c r="B676" s="10">
        <v>0</v>
      </c>
      <c r="D676" s="3"/>
      <c r="E676">
        <f>GETPIVOTDATA("Outcome",$B$2,"DiabetesPedigreeFunction",0.084)*GETPIVOTDATA("Outcome",$B$2,"Outcome",1)/GETPIVOTDATA("Outcome",$B$2)</f>
        <v>0.34895833333333331</v>
      </c>
      <c r="F676">
        <f t="shared" si="1040"/>
        <v>0.34895833333333331</v>
      </c>
    </row>
    <row r="677" spans="1:6" x14ac:dyDescent="0.3">
      <c r="A677" s="10">
        <v>0.24</v>
      </c>
      <c r="B677" s="10">
        <v>1</v>
      </c>
      <c r="D677" s="3">
        <v>2</v>
      </c>
      <c r="E677">
        <f>GETPIVOTDATA("Outcome",$B$2,"DiabetesPedigreeFunction",0.078)*GETPIVOTDATA("Outcome",$B$2,"Outcome",1)/GETPIVOTDATA("Outcome",$B$2)</f>
        <v>0.34895833333333331</v>
      </c>
      <c r="F677">
        <f t="shared" si="1040"/>
        <v>7.8116449004975133</v>
      </c>
    </row>
    <row r="678" spans="1:6" x14ac:dyDescent="0.3">
      <c r="A678" s="10">
        <v>0.155</v>
      </c>
      <c r="B678" s="10">
        <v>0</v>
      </c>
      <c r="D678" s="3"/>
      <c r="E678">
        <f>GETPIVOTDATA("Outcome",$B$2,"DiabetesPedigreeFunction",0.084)*GETPIVOTDATA("Outcome",$B$2,"Outcome",1)/GETPIVOTDATA("Outcome",$B$2)</f>
        <v>0.34895833333333331</v>
      </c>
      <c r="F678">
        <f t="shared" si="1040"/>
        <v>0.34895833333333331</v>
      </c>
    </row>
    <row r="679" spans="1:6" x14ac:dyDescent="0.3">
      <c r="A679" s="10">
        <v>1.1619999999999999</v>
      </c>
      <c r="B679" s="10">
        <v>0</v>
      </c>
      <c r="D679" s="3">
        <v>1</v>
      </c>
      <c r="E679">
        <f>GETPIVOTDATA("Outcome",$B$2,"DiabetesPedigreeFunction",0.078)*GETPIVOTDATA("Outcome",$B$2,"Outcome",1)/GETPIVOTDATA("Outcome",$B$2)</f>
        <v>0.34895833333333331</v>
      </c>
      <c r="F679">
        <f t="shared" si="1040"/>
        <v>1.2146299751243785</v>
      </c>
    </row>
    <row r="680" spans="1:6" x14ac:dyDescent="0.3">
      <c r="A680" s="10">
        <v>0.19</v>
      </c>
      <c r="B680" s="10">
        <v>0</v>
      </c>
      <c r="D680" s="3">
        <v>1</v>
      </c>
      <c r="E680">
        <f>GETPIVOTDATA("Outcome",$B$2,"DiabetesPedigreeFunction",0.084)*GETPIVOTDATA("Outcome",$B$2,"Outcome",1)/GETPIVOTDATA("Outcome",$B$2)</f>
        <v>0.34895833333333331</v>
      </c>
      <c r="F680">
        <f t="shared" si="1040"/>
        <v>1.2146299751243785</v>
      </c>
    </row>
    <row r="681" spans="1:6" x14ac:dyDescent="0.3">
      <c r="A681" s="10">
        <v>1.292</v>
      </c>
      <c r="B681" s="10">
        <v>1</v>
      </c>
      <c r="D681" s="3">
        <v>2</v>
      </c>
      <c r="E681">
        <f>GETPIVOTDATA("Outcome",$B$2,"DiabetesPedigreeFunction",0.078)*GETPIVOTDATA("Outcome",$B$2,"Outcome",1)/GETPIVOTDATA("Outcome",$B$2)</f>
        <v>0.34895833333333331</v>
      </c>
      <c r="F681">
        <f t="shared" si="1040"/>
        <v>7.8116449004975133</v>
      </c>
    </row>
    <row r="682" spans="1:6" x14ac:dyDescent="0.3">
      <c r="A682" s="10">
        <v>0.182</v>
      </c>
      <c r="B682" s="10">
        <v>0</v>
      </c>
      <c r="D682" s="3"/>
      <c r="E682">
        <f>GETPIVOTDATA("Outcome",$B$2,"DiabetesPedigreeFunction",0.084)*GETPIVOTDATA("Outcome",$B$2,"Outcome",1)/GETPIVOTDATA("Outcome",$B$2)</f>
        <v>0.34895833333333331</v>
      </c>
      <c r="F682">
        <f t="shared" si="1040"/>
        <v>0.34895833333333331</v>
      </c>
    </row>
    <row r="683" spans="1:6" x14ac:dyDescent="0.3">
      <c r="A683" s="10">
        <v>1.3939999999999999</v>
      </c>
      <c r="B683" s="10">
        <v>1</v>
      </c>
      <c r="D683" s="3"/>
      <c r="E683">
        <f>GETPIVOTDATA("Outcome",$B$2,"DiabetesPedigreeFunction",0.078)*GETPIVOTDATA("Outcome",$B$2,"Outcome",1)/GETPIVOTDATA("Outcome",$B$2)</f>
        <v>0.34895833333333331</v>
      </c>
      <c r="F683">
        <f t="shared" si="1040"/>
        <v>0.34895833333333331</v>
      </c>
    </row>
    <row r="684" spans="1:6" x14ac:dyDescent="0.3">
      <c r="A684" s="10">
        <v>0.16500000000000001</v>
      </c>
      <c r="B684" s="10">
        <v>1</v>
      </c>
      <c r="D684" s="3">
        <v>1</v>
      </c>
      <c r="E684">
        <f>GETPIVOTDATA("Outcome",$B$2,"DiabetesPedigreeFunction",0.084)*GETPIVOTDATA("Outcome",$B$2,"Outcome",1)/GETPIVOTDATA("Outcome",$B$2)</f>
        <v>0.34895833333333331</v>
      </c>
      <c r="F684">
        <f t="shared" si="1040"/>
        <v>1.2146299751243785</v>
      </c>
    </row>
    <row r="685" spans="1:6" x14ac:dyDescent="0.3">
      <c r="A685" s="10">
        <v>0.63700000000000001</v>
      </c>
      <c r="B685" s="10">
        <v>1</v>
      </c>
      <c r="D685" s="3"/>
      <c r="E685">
        <f>GETPIVOTDATA("Outcome",$B$2,"DiabetesPedigreeFunction",0.078)*GETPIVOTDATA("Outcome",$B$2,"Outcome",1)/GETPIVOTDATA("Outcome",$B$2)</f>
        <v>0.34895833333333331</v>
      </c>
      <c r="F685">
        <f t="shared" si="1040"/>
        <v>0.34895833333333331</v>
      </c>
    </row>
    <row r="686" spans="1:6" x14ac:dyDescent="0.3">
      <c r="A686" s="10">
        <v>0.245</v>
      </c>
      <c r="B686" s="10">
        <v>1</v>
      </c>
      <c r="D686" s="3"/>
      <c r="E686">
        <f>GETPIVOTDATA("Outcome",$B$2,"DiabetesPedigreeFunction",0.084)*GETPIVOTDATA("Outcome",$B$2,"Outcome",1)/GETPIVOTDATA("Outcome",$B$2)</f>
        <v>0.34895833333333331</v>
      </c>
      <c r="F686">
        <f t="shared" si="1040"/>
        <v>0.34895833333333331</v>
      </c>
    </row>
    <row r="687" spans="1:6" x14ac:dyDescent="0.3">
      <c r="A687" s="10">
        <v>0.217</v>
      </c>
      <c r="B687" s="10">
        <v>0</v>
      </c>
      <c r="D687" s="3"/>
      <c r="E687">
        <f>GETPIVOTDATA("Outcome",$B$2,"DiabetesPedigreeFunction",0.078)*GETPIVOTDATA("Outcome",$B$2,"Outcome",1)/GETPIVOTDATA("Outcome",$B$2)</f>
        <v>0.34895833333333331</v>
      </c>
      <c r="F687">
        <f t="shared" si="1040"/>
        <v>0.34895833333333331</v>
      </c>
    </row>
    <row r="688" spans="1:6" x14ac:dyDescent="0.3">
      <c r="A688" s="10">
        <v>0.23499999999999999</v>
      </c>
      <c r="B688" s="10">
        <v>1</v>
      </c>
      <c r="D688" s="3">
        <v>1</v>
      </c>
      <c r="E688">
        <f>GETPIVOTDATA("Outcome",$B$2,"DiabetesPedigreeFunction",0.084)*GETPIVOTDATA("Outcome",$B$2,"Outcome",1)/GETPIVOTDATA("Outcome",$B$2)</f>
        <v>0.34895833333333331</v>
      </c>
      <c r="F688">
        <f t="shared" si="1040"/>
        <v>1.2146299751243785</v>
      </c>
    </row>
    <row r="689" spans="1:6" x14ac:dyDescent="0.3">
      <c r="A689" s="10">
        <v>0.14099999999999999</v>
      </c>
      <c r="B689" s="10">
        <v>1</v>
      </c>
      <c r="D689" s="3"/>
      <c r="E689">
        <f>GETPIVOTDATA("Outcome",$B$2,"DiabetesPedigreeFunction",0.078)*GETPIVOTDATA("Outcome",$B$2,"Outcome",1)/GETPIVOTDATA("Outcome",$B$2)</f>
        <v>0.34895833333333331</v>
      </c>
      <c r="F689">
        <f t="shared" si="1040"/>
        <v>0.34895833333333331</v>
      </c>
    </row>
    <row r="690" spans="1:6" x14ac:dyDescent="0.3">
      <c r="A690" s="10">
        <v>0.43</v>
      </c>
      <c r="B690" s="10">
        <v>0</v>
      </c>
      <c r="D690" s="3"/>
      <c r="E690">
        <f>GETPIVOTDATA("Outcome",$B$2,"DiabetesPedigreeFunction",0.084)*GETPIVOTDATA("Outcome",$B$2,"Outcome",1)/GETPIVOTDATA("Outcome",$B$2)</f>
        <v>0.34895833333333331</v>
      </c>
      <c r="F690">
        <f t="shared" si="1040"/>
        <v>0.34895833333333331</v>
      </c>
    </row>
    <row r="691" spans="1:6" x14ac:dyDescent="0.3">
      <c r="A691" s="10">
        <v>0.16400000000000001</v>
      </c>
      <c r="B691" s="10">
        <v>0</v>
      </c>
      <c r="D691" s="3"/>
      <c r="E691">
        <f>GETPIVOTDATA("Outcome",$B$2,"DiabetesPedigreeFunction",0.078)*GETPIVOTDATA("Outcome",$B$2,"Outcome",1)/GETPIVOTDATA("Outcome",$B$2)</f>
        <v>0.34895833333333331</v>
      </c>
      <c r="F691">
        <f t="shared" si="1040"/>
        <v>0.34895833333333331</v>
      </c>
    </row>
    <row r="692" spans="1:6" x14ac:dyDescent="0.3">
      <c r="A692" s="10">
        <v>0.63100000000000001</v>
      </c>
      <c r="B692" s="10">
        <v>0</v>
      </c>
      <c r="D692" s="3"/>
      <c r="E692">
        <f>GETPIVOTDATA("Outcome",$B$2,"DiabetesPedigreeFunction",0.084)*GETPIVOTDATA("Outcome",$B$2,"Outcome",1)/GETPIVOTDATA("Outcome",$B$2)</f>
        <v>0.34895833333333331</v>
      </c>
      <c r="F692">
        <f t="shared" si="1040"/>
        <v>0.34895833333333331</v>
      </c>
    </row>
    <row r="693" spans="1:6" x14ac:dyDescent="0.3">
      <c r="A693" s="10">
        <v>0.55100000000000005</v>
      </c>
      <c r="B693" s="10">
        <v>0</v>
      </c>
      <c r="D693" s="3">
        <v>1</v>
      </c>
      <c r="E693">
        <f>GETPIVOTDATA("Outcome",$B$2,"DiabetesPedigreeFunction",0.078)*GETPIVOTDATA("Outcome",$B$2,"Outcome",1)/GETPIVOTDATA("Outcome",$B$2)</f>
        <v>0.34895833333333331</v>
      </c>
      <c r="F693">
        <f t="shared" si="1040"/>
        <v>1.2146299751243785</v>
      </c>
    </row>
    <row r="694" spans="1:6" x14ac:dyDescent="0.3">
      <c r="A694" s="10">
        <v>0.28499999999999998</v>
      </c>
      <c r="B694" s="10">
        <v>0</v>
      </c>
      <c r="D694" s="3"/>
      <c r="E694">
        <f>GETPIVOTDATA("Outcome",$B$2,"DiabetesPedigreeFunction",0.084)*GETPIVOTDATA("Outcome",$B$2,"Outcome",1)/GETPIVOTDATA("Outcome",$B$2)</f>
        <v>0.34895833333333331</v>
      </c>
      <c r="F694">
        <f t="shared" si="1040"/>
        <v>0.34895833333333331</v>
      </c>
    </row>
    <row r="695" spans="1:6" x14ac:dyDescent="0.3">
      <c r="A695" s="10">
        <v>0.88</v>
      </c>
      <c r="B695" s="10">
        <v>0</v>
      </c>
      <c r="D695" s="3"/>
      <c r="E695">
        <f>GETPIVOTDATA("Outcome",$B$2,"DiabetesPedigreeFunction",0.078)*GETPIVOTDATA("Outcome",$B$2,"Outcome",1)/GETPIVOTDATA("Outcome",$B$2)</f>
        <v>0.34895833333333331</v>
      </c>
      <c r="F695">
        <f t="shared" si="1040"/>
        <v>0.34895833333333331</v>
      </c>
    </row>
    <row r="696" spans="1:6" x14ac:dyDescent="0.3">
      <c r="A696" s="10">
        <v>0.58699999999999997</v>
      </c>
      <c r="B696" s="10">
        <v>0</v>
      </c>
      <c r="D696" s="3">
        <v>1</v>
      </c>
      <c r="E696">
        <f>GETPIVOTDATA("Outcome",$B$2,"DiabetesPedigreeFunction",0.084)*GETPIVOTDATA("Outcome",$B$2,"Outcome",1)/GETPIVOTDATA("Outcome",$B$2)</f>
        <v>0.34895833333333331</v>
      </c>
      <c r="F696">
        <f t="shared" si="1040"/>
        <v>1.2146299751243785</v>
      </c>
    </row>
    <row r="697" spans="1:6" x14ac:dyDescent="0.3">
      <c r="A697" s="10">
        <v>0.32800000000000001</v>
      </c>
      <c r="B697" s="10">
        <v>1</v>
      </c>
      <c r="D697" s="3">
        <v>1</v>
      </c>
      <c r="E697">
        <f>GETPIVOTDATA("Outcome",$B$2,"DiabetesPedigreeFunction",0.078)*GETPIVOTDATA("Outcome",$B$2,"Outcome",1)/GETPIVOTDATA("Outcome",$B$2)</f>
        <v>0.34895833333333331</v>
      </c>
      <c r="F697">
        <f t="shared" si="1040"/>
        <v>1.2146299751243785</v>
      </c>
    </row>
    <row r="698" spans="1:6" x14ac:dyDescent="0.3">
      <c r="A698" s="10">
        <v>0.23</v>
      </c>
      <c r="B698" s="10">
        <v>1</v>
      </c>
      <c r="D698" s="3"/>
      <c r="E698">
        <f>GETPIVOTDATA("Outcome",$B$2,"DiabetesPedigreeFunction",0.084)*GETPIVOTDATA("Outcome",$B$2,"Outcome",1)/GETPIVOTDATA("Outcome",$B$2)</f>
        <v>0.34895833333333331</v>
      </c>
      <c r="F698">
        <f t="shared" si="1040"/>
        <v>0.34895833333333331</v>
      </c>
    </row>
    <row r="699" spans="1:6" x14ac:dyDescent="0.3">
      <c r="A699" s="10">
        <v>0.26300000000000001</v>
      </c>
      <c r="B699" s="10">
        <v>0</v>
      </c>
      <c r="D699" s="3"/>
      <c r="E699">
        <f>GETPIVOTDATA("Outcome",$B$2,"DiabetesPedigreeFunction",0.078)*GETPIVOTDATA("Outcome",$B$2,"Outcome",1)/GETPIVOTDATA("Outcome",$B$2)</f>
        <v>0.34895833333333331</v>
      </c>
      <c r="F699">
        <f t="shared" si="1040"/>
        <v>0.34895833333333331</v>
      </c>
    </row>
    <row r="700" spans="1:6" x14ac:dyDescent="0.3">
      <c r="A700" s="10">
        <v>0.127</v>
      </c>
      <c r="B700" s="10">
        <v>1</v>
      </c>
      <c r="D700" s="3">
        <v>2</v>
      </c>
      <c r="E700">
        <f>GETPIVOTDATA("Outcome",$B$2,"DiabetesPedigreeFunction",0.084)*GETPIVOTDATA("Outcome",$B$2,"Outcome",1)/GETPIVOTDATA("Outcome",$B$2)</f>
        <v>0.34895833333333331</v>
      </c>
      <c r="F700">
        <f t="shared" si="1040"/>
        <v>7.8116449004975133</v>
      </c>
    </row>
    <row r="701" spans="1:6" x14ac:dyDescent="0.3">
      <c r="A701" s="10">
        <v>0.61399999999999999</v>
      </c>
      <c r="B701" s="10">
        <v>0</v>
      </c>
      <c r="D701" s="3"/>
      <c r="E701">
        <f>GETPIVOTDATA("Outcome",$B$2,"DiabetesPedigreeFunction",0.078)*GETPIVOTDATA("Outcome",$B$2,"Outcome",1)/GETPIVOTDATA("Outcome",$B$2)</f>
        <v>0.34895833333333331</v>
      </c>
      <c r="F701">
        <f t="shared" si="1040"/>
        <v>0.34895833333333331</v>
      </c>
    </row>
    <row r="702" spans="1:6" x14ac:dyDescent="0.3">
      <c r="A702" s="10">
        <v>0.33200000000000002</v>
      </c>
      <c r="B702" s="10">
        <v>0</v>
      </c>
      <c r="D702" s="3"/>
      <c r="E702">
        <f>GETPIVOTDATA("Outcome",$B$2,"DiabetesPedigreeFunction",0.084)*GETPIVOTDATA("Outcome",$B$2,"Outcome",1)/GETPIVOTDATA("Outcome",$B$2)</f>
        <v>0.34895833333333331</v>
      </c>
      <c r="F702">
        <f t="shared" si="1040"/>
        <v>0.34895833333333331</v>
      </c>
    </row>
    <row r="703" spans="1:6" x14ac:dyDescent="0.3">
      <c r="A703" s="10">
        <v>0.36399999999999999</v>
      </c>
      <c r="B703" s="10">
        <v>1</v>
      </c>
      <c r="D703" s="3"/>
      <c r="E703">
        <f>GETPIVOTDATA("Outcome",$B$2,"DiabetesPedigreeFunction",0.078)*GETPIVOTDATA("Outcome",$B$2,"Outcome",1)/GETPIVOTDATA("Outcome",$B$2)</f>
        <v>0.34895833333333331</v>
      </c>
      <c r="F703">
        <f t="shared" si="1040"/>
        <v>0.34895833333333331</v>
      </c>
    </row>
    <row r="704" spans="1:6" x14ac:dyDescent="0.3">
      <c r="A704" s="10">
        <v>0.36599999999999999</v>
      </c>
      <c r="B704" s="10">
        <v>0</v>
      </c>
      <c r="D704" s="3"/>
      <c r="E704">
        <f>GETPIVOTDATA("Outcome",$B$2,"DiabetesPedigreeFunction",0.084)*GETPIVOTDATA("Outcome",$B$2,"Outcome",1)/GETPIVOTDATA("Outcome",$B$2)</f>
        <v>0.34895833333333331</v>
      </c>
      <c r="F704">
        <f t="shared" si="1040"/>
        <v>0.34895833333333331</v>
      </c>
    </row>
    <row r="705" spans="1:6" x14ac:dyDescent="0.3">
      <c r="A705" s="10">
        <v>0.53600000000000003</v>
      </c>
      <c r="B705" s="10">
        <v>1</v>
      </c>
      <c r="D705" s="3"/>
      <c r="E705">
        <f>GETPIVOTDATA("Outcome",$B$2,"DiabetesPedigreeFunction",0.078)*GETPIVOTDATA("Outcome",$B$2,"Outcome",1)/GETPIVOTDATA("Outcome",$B$2)</f>
        <v>0.34895833333333331</v>
      </c>
      <c r="F705">
        <f t="shared" si="1040"/>
        <v>0.34895833333333331</v>
      </c>
    </row>
    <row r="706" spans="1:6" x14ac:dyDescent="0.3">
      <c r="A706" s="10">
        <v>0.64</v>
      </c>
      <c r="B706" s="10">
        <v>0</v>
      </c>
      <c r="D706" s="3"/>
      <c r="E706">
        <f>GETPIVOTDATA("Outcome",$B$2,"DiabetesPedigreeFunction",0.084)*GETPIVOTDATA("Outcome",$B$2,"Outcome",1)/GETPIVOTDATA("Outcome",$B$2)</f>
        <v>0.34895833333333331</v>
      </c>
      <c r="F706">
        <f t="shared" si="1040"/>
        <v>0.34895833333333331</v>
      </c>
    </row>
    <row r="707" spans="1:6" x14ac:dyDescent="0.3">
      <c r="A707" s="10">
        <v>0.59099999999999997</v>
      </c>
      <c r="B707" s="10">
        <v>0</v>
      </c>
      <c r="D707" s="3">
        <v>1</v>
      </c>
      <c r="E707">
        <f>GETPIVOTDATA("Outcome",$B$2,"DiabetesPedigreeFunction",0.078)*GETPIVOTDATA("Outcome",$B$2,"Outcome",1)/GETPIVOTDATA("Outcome",$B$2)</f>
        <v>0.34895833333333331</v>
      </c>
      <c r="F707">
        <f t="shared" si="1040"/>
        <v>1.2146299751243785</v>
      </c>
    </row>
    <row r="708" spans="1:6" x14ac:dyDescent="0.3">
      <c r="A708" s="10">
        <v>0.314</v>
      </c>
      <c r="B708" s="10">
        <v>0</v>
      </c>
      <c r="D708" s="3"/>
      <c r="E708">
        <f>GETPIVOTDATA("Outcome",$B$2,"DiabetesPedigreeFunction",0.084)*GETPIVOTDATA("Outcome",$B$2,"Outcome",1)/GETPIVOTDATA("Outcome",$B$2)</f>
        <v>0.34895833333333331</v>
      </c>
      <c r="F708">
        <f t="shared" si="1040"/>
        <v>0.34895833333333331</v>
      </c>
    </row>
    <row r="709" spans="1:6" x14ac:dyDescent="0.3">
      <c r="A709" s="10">
        <v>0.18099999999999999</v>
      </c>
      <c r="B709" s="10">
        <v>0</v>
      </c>
      <c r="D709" s="3"/>
      <c r="E709">
        <f>GETPIVOTDATA("Outcome",$B$2,"DiabetesPedigreeFunction",0.078)*GETPIVOTDATA("Outcome",$B$2,"Outcome",1)/GETPIVOTDATA("Outcome",$B$2)</f>
        <v>0.34895833333333331</v>
      </c>
      <c r="F709">
        <f t="shared" si="1040"/>
        <v>0.34895833333333331</v>
      </c>
    </row>
    <row r="710" spans="1:6" x14ac:dyDescent="0.3">
      <c r="A710" s="10">
        <v>0.82799999999999996</v>
      </c>
      <c r="B710" s="10">
        <v>0</v>
      </c>
      <c r="D710" s="3"/>
      <c r="E710">
        <f>GETPIVOTDATA("Outcome",$B$2,"DiabetesPedigreeFunction",0.084)*GETPIVOTDATA("Outcome",$B$2,"Outcome",1)/GETPIVOTDATA("Outcome",$B$2)</f>
        <v>0.34895833333333331</v>
      </c>
      <c r="F710">
        <f t="shared" si="1040"/>
        <v>0.34895833333333331</v>
      </c>
    </row>
    <row r="711" spans="1:6" x14ac:dyDescent="0.3">
      <c r="A711" s="10">
        <v>0.33500000000000002</v>
      </c>
      <c r="B711" s="10">
        <v>1</v>
      </c>
      <c r="D711" s="3">
        <v>1</v>
      </c>
      <c r="E711">
        <f>GETPIVOTDATA("Outcome",$B$2,"DiabetesPedigreeFunction",0.078)*GETPIVOTDATA("Outcome",$B$2,"Outcome",1)/GETPIVOTDATA("Outcome",$B$2)</f>
        <v>0.34895833333333331</v>
      </c>
      <c r="F711">
        <f t="shared" si="1040"/>
        <v>1.2146299751243785</v>
      </c>
    </row>
    <row r="712" spans="1:6" x14ac:dyDescent="0.3">
      <c r="A712" s="10">
        <v>0.85599999999999998</v>
      </c>
      <c r="B712" s="10">
        <v>0</v>
      </c>
      <c r="D712" s="3">
        <v>1</v>
      </c>
      <c r="E712">
        <f>GETPIVOTDATA("Outcome",$B$2,"DiabetesPedigreeFunction",0.084)*GETPIVOTDATA("Outcome",$B$2,"Outcome",1)/GETPIVOTDATA("Outcome",$B$2)</f>
        <v>0.34895833333333331</v>
      </c>
      <c r="F712">
        <f t="shared" si="1040"/>
        <v>1.2146299751243785</v>
      </c>
    </row>
    <row r="713" spans="1:6" x14ac:dyDescent="0.3">
      <c r="A713" s="10">
        <v>0.25700000000000001</v>
      </c>
      <c r="B713" s="10">
        <v>1</v>
      </c>
      <c r="D713" s="3"/>
      <c r="E713">
        <f>GETPIVOTDATA("Outcome",$B$2,"DiabetesPedigreeFunction",0.078)*GETPIVOTDATA("Outcome",$B$2,"Outcome",1)/GETPIVOTDATA("Outcome",$B$2)</f>
        <v>0.34895833333333331</v>
      </c>
      <c r="F713">
        <f t="shared" si="1040"/>
        <v>0.34895833333333331</v>
      </c>
    </row>
    <row r="714" spans="1:6" x14ac:dyDescent="0.3">
      <c r="A714" s="10">
        <v>0.88600000000000001</v>
      </c>
      <c r="B714" s="10">
        <v>0</v>
      </c>
      <c r="D714" s="3">
        <v>1</v>
      </c>
      <c r="E714">
        <f>GETPIVOTDATA("Outcome",$B$2,"DiabetesPedigreeFunction",0.084)*GETPIVOTDATA("Outcome",$B$2,"Outcome",1)/GETPIVOTDATA("Outcome",$B$2)</f>
        <v>0.34895833333333331</v>
      </c>
      <c r="F714">
        <f t="shared" si="1040"/>
        <v>1.2146299751243785</v>
      </c>
    </row>
    <row r="715" spans="1:6" x14ac:dyDescent="0.3">
      <c r="A715" s="10">
        <v>0.439</v>
      </c>
      <c r="B715" s="10">
        <v>1</v>
      </c>
      <c r="D715" s="3">
        <v>1</v>
      </c>
      <c r="E715">
        <f>GETPIVOTDATA("Outcome",$B$2,"DiabetesPedigreeFunction",0.078)*GETPIVOTDATA("Outcome",$B$2,"Outcome",1)/GETPIVOTDATA("Outcome",$B$2)</f>
        <v>0.34895833333333331</v>
      </c>
      <c r="F715">
        <f t="shared" si="1040"/>
        <v>1.2146299751243785</v>
      </c>
    </row>
    <row r="716" spans="1:6" x14ac:dyDescent="0.3">
      <c r="A716" s="10">
        <v>0.191</v>
      </c>
      <c r="B716" s="10">
        <v>0</v>
      </c>
      <c r="D716" s="3">
        <v>2</v>
      </c>
      <c r="E716">
        <f>GETPIVOTDATA("Outcome",$B$2,"DiabetesPedigreeFunction",0.084)*GETPIVOTDATA("Outcome",$B$2,"Outcome",1)/GETPIVOTDATA("Outcome",$B$2)</f>
        <v>0.34895833333333331</v>
      </c>
      <c r="F716">
        <f t="shared" si="1040"/>
        <v>7.8116449004975133</v>
      </c>
    </row>
    <row r="717" spans="1:6" x14ac:dyDescent="0.3">
      <c r="A717" s="10">
        <v>0.128</v>
      </c>
      <c r="B717" s="10">
        <v>1</v>
      </c>
      <c r="D717" s="3"/>
      <c r="E717">
        <f>GETPIVOTDATA("Outcome",$B$2,"DiabetesPedigreeFunction",0.078)*GETPIVOTDATA("Outcome",$B$2,"Outcome",1)/GETPIVOTDATA("Outcome",$B$2)</f>
        <v>0.34895833333333331</v>
      </c>
      <c r="F717">
        <f t="shared" si="1040"/>
        <v>0.34895833333333331</v>
      </c>
    </row>
    <row r="718" spans="1:6" x14ac:dyDescent="0.3">
      <c r="A718" s="10">
        <v>0.26800000000000002</v>
      </c>
      <c r="B718" s="10">
        <v>1</v>
      </c>
      <c r="D718" s="3"/>
      <c r="E718">
        <f>GETPIVOTDATA("Outcome",$B$2,"DiabetesPedigreeFunction",0.084)*GETPIVOTDATA("Outcome",$B$2,"Outcome",1)/GETPIVOTDATA("Outcome",$B$2)</f>
        <v>0.34895833333333331</v>
      </c>
      <c r="F718">
        <f t="shared" si="1040"/>
        <v>0.34895833333333331</v>
      </c>
    </row>
    <row r="719" spans="1:6" x14ac:dyDescent="0.3">
      <c r="A719" s="10">
        <v>0.253</v>
      </c>
      <c r="B719" s="10">
        <v>0</v>
      </c>
      <c r="D719" s="3">
        <v>1</v>
      </c>
      <c r="E719">
        <f>GETPIVOTDATA("Outcome",$B$2,"DiabetesPedigreeFunction",0.078)*GETPIVOTDATA("Outcome",$B$2,"Outcome",1)/GETPIVOTDATA("Outcome",$B$2)</f>
        <v>0.34895833333333331</v>
      </c>
      <c r="F719">
        <f t="shared" si="1040"/>
        <v>1.2146299751243785</v>
      </c>
    </row>
    <row r="720" spans="1:6" x14ac:dyDescent="0.3">
      <c r="A720" s="10">
        <v>0.59799999999999998</v>
      </c>
      <c r="B720" s="10">
        <v>0</v>
      </c>
      <c r="D720" s="3"/>
      <c r="E720">
        <f>GETPIVOTDATA("Outcome",$B$2,"DiabetesPedigreeFunction",0.084)*GETPIVOTDATA("Outcome",$B$2,"Outcome",1)/GETPIVOTDATA("Outcome",$B$2)</f>
        <v>0.34895833333333331</v>
      </c>
      <c r="F720">
        <f t="shared" si="1040"/>
        <v>0.34895833333333331</v>
      </c>
    </row>
    <row r="721" spans="1:6" x14ac:dyDescent="0.3">
      <c r="A721" s="10">
        <v>0.90400000000000003</v>
      </c>
      <c r="B721" s="10">
        <v>0</v>
      </c>
      <c r="D721" s="3">
        <v>1</v>
      </c>
      <c r="E721">
        <f>GETPIVOTDATA("Outcome",$B$2,"DiabetesPedigreeFunction",0.078)*GETPIVOTDATA("Outcome",$B$2,"Outcome",1)/GETPIVOTDATA("Outcome",$B$2)</f>
        <v>0.34895833333333331</v>
      </c>
      <c r="F721">
        <f t="shared" si="1040"/>
        <v>1.2146299751243785</v>
      </c>
    </row>
    <row r="722" spans="1:6" x14ac:dyDescent="0.3">
      <c r="A722" s="10">
        <v>0.48299999999999998</v>
      </c>
      <c r="B722" s="10">
        <v>0</v>
      </c>
      <c r="D722" s="3">
        <v>1</v>
      </c>
      <c r="E722">
        <f>GETPIVOTDATA("Outcome",$B$2,"DiabetesPedigreeFunction",0.084)*GETPIVOTDATA("Outcome",$B$2,"Outcome",1)/GETPIVOTDATA("Outcome",$B$2)</f>
        <v>0.34895833333333331</v>
      </c>
      <c r="F722">
        <f t="shared" si="1040"/>
        <v>1.2146299751243785</v>
      </c>
    </row>
    <row r="723" spans="1:6" x14ac:dyDescent="0.3">
      <c r="A723" s="10">
        <v>0.56499999999999995</v>
      </c>
      <c r="B723" s="10">
        <v>1</v>
      </c>
      <c r="D723" s="3"/>
      <c r="E723">
        <f>GETPIVOTDATA("Outcome",$B$2,"DiabetesPedigreeFunction",0.078)*GETPIVOTDATA("Outcome",$B$2,"Outcome",1)/GETPIVOTDATA("Outcome",$B$2)</f>
        <v>0.34895833333333331</v>
      </c>
      <c r="F723">
        <f t="shared" si="1040"/>
        <v>0.34895833333333331</v>
      </c>
    </row>
    <row r="724" spans="1:6" x14ac:dyDescent="0.3">
      <c r="A724" s="10">
        <v>0.90500000000000003</v>
      </c>
      <c r="B724" s="10">
        <v>1</v>
      </c>
      <c r="D724" s="3">
        <v>2</v>
      </c>
      <c r="E724">
        <f>GETPIVOTDATA("Outcome",$B$2,"DiabetesPedigreeFunction",0.084)*GETPIVOTDATA("Outcome",$B$2,"Outcome",1)/GETPIVOTDATA("Outcome",$B$2)</f>
        <v>0.34895833333333331</v>
      </c>
      <c r="F724">
        <f t="shared" si="1040"/>
        <v>7.8116449004975133</v>
      </c>
    </row>
    <row r="725" spans="1:6" x14ac:dyDescent="0.3">
      <c r="A725" s="10">
        <v>0.30399999999999999</v>
      </c>
      <c r="B725" s="10">
        <v>0</v>
      </c>
      <c r="D725" s="3"/>
      <c r="E725">
        <f>GETPIVOTDATA("Outcome",$B$2,"DiabetesPedigreeFunction",0.078)*GETPIVOTDATA("Outcome",$B$2,"Outcome",1)/GETPIVOTDATA("Outcome",$B$2)</f>
        <v>0.34895833333333331</v>
      </c>
      <c r="F725">
        <f t="shared" si="1040"/>
        <v>0.34895833333333331</v>
      </c>
    </row>
    <row r="726" spans="1:6" x14ac:dyDescent="0.3">
      <c r="A726" s="10">
        <v>0.11799999999999999</v>
      </c>
      <c r="B726" s="10">
        <v>0</v>
      </c>
      <c r="D726" s="3">
        <v>1</v>
      </c>
      <c r="E726">
        <f>GETPIVOTDATA("Outcome",$B$2,"DiabetesPedigreeFunction",0.084)*GETPIVOTDATA("Outcome",$B$2,"Outcome",1)/GETPIVOTDATA("Outcome",$B$2)</f>
        <v>0.34895833333333331</v>
      </c>
      <c r="F726">
        <f t="shared" si="1040"/>
        <v>1.2146299751243785</v>
      </c>
    </row>
    <row r="727" spans="1:6" x14ac:dyDescent="0.3">
      <c r="A727" s="10">
        <v>0.17699999999999999</v>
      </c>
      <c r="B727" s="10">
        <v>0</v>
      </c>
      <c r="D727" s="3"/>
      <c r="E727">
        <f>GETPIVOTDATA("Outcome",$B$2,"DiabetesPedigreeFunction",0.078)*GETPIVOTDATA("Outcome",$B$2,"Outcome",1)/GETPIVOTDATA("Outcome",$B$2)</f>
        <v>0.34895833333333331</v>
      </c>
      <c r="F727">
        <f t="shared" si="1040"/>
        <v>0.34895833333333331</v>
      </c>
    </row>
    <row r="728" spans="1:6" x14ac:dyDescent="0.3">
      <c r="A728" s="10">
        <v>0.26100000000000001</v>
      </c>
      <c r="B728" s="10">
        <v>1</v>
      </c>
      <c r="D728" s="3"/>
      <c r="E728">
        <f>GETPIVOTDATA("Outcome",$B$2,"DiabetesPedigreeFunction",0.084)*GETPIVOTDATA("Outcome",$B$2,"Outcome",1)/GETPIVOTDATA("Outcome",$B$2)</f>
        <v>0.34895833333333331</v>
      </c>
      <c r="F728">
        <f t="shared" ref="F728:F791" si="1041">(D728-E728)^2/E728</f>
        <v>0.34895833333333331</v>
      </c>
    </row>
    <row r="729" spans="1:6" x14ac:dyDescent="0.3">
      <c r="A729" s="10">
        <v>0.17599999999999999</v>
      </c>
      <c r="B729" s="10">
        <v>0</v>
      </c>
      <c r="D729" s="3">
        <v>1</v>
      </c>
      <c r="E729">
        <f>GETPIVOTDATA("Outcome",$B$2,"DiabetesPedigreeFunction",0.078)*GETPIVOTDATA("Outcome",$B$2,"Outcome",1)/GETPIVOTDATA("Outcome",$B$2)</f>
        <v>0.34895833333333331</v>
      </c>
      <c r="F729">
        <f t="shared" si="1041"/>
        <v>1.2146299751243785</v>
      </c>
    </row>
    <row r="730" spans="1:6" x14ac:dyDescent="0.3">
      <c r="A730" s="10">
        <v>0.14799999999999999</v>
      </c>
      <c r="B730" s="10">
        <v>1</v>
      </c>
      <c r="D730" s="3">
        <v>2</v>
      </c>
      <c r="E730">
        <f>GETPIVOTDATA("Outcome",$B$2,"DiabetesPedigreeFunction",0.084)*GETPIVOTDATA("Outcome",$B$2,"Outcome",1)/GETPIVOTDATA("Outcome",$B$2)</f>
        <v>0.34895833333333331</v>
      </c>
      <c r="F730">
        <f t="shared" si="1041"/>
        <v>7.8116449004975133</v>
      </c>
    </row>
    <row r="731" spans="1:6" x14ac:dyDescent="0.3">
      <c r="A731" s="10">
        <v>0.67400000000000004</v>
      </c>
      <c r="B731" s="10">
        <v>1</v>
      </c>
      <c r="D731" s="3">
        <v>1</v>
      </c>
      <c r="E731">
        <f>GETPIVOTDATA("Outcome",$B$2,"DiabetesPedigreeFunction",0.078)*GETPIVOTDATA("Outcome",$B$2,"Outcome",1)/GETPIVOTDATA("Outcome",$B$2)</f>
        <v>0.34895833333333331</v>
      </c>
      <c r="F731">
        <f t="shared" si="1041"/>
        <v>1.2146299751243785</v>
      </c>
    </row>
    <row r="732" spans="1:6" x14ac:dyDescent="0.3">
      <c r="A732" s="10">
        <v>0.29499999999999998</v>
      </c>
      <c r="B732" s="10">
        <v>0</v>
      </c>
      <c r="D732" s="3">
        <v>1</v>
      </c>
      <c r="E732">
        <f>GETPIVOTDATA("Outcome",$B$2,"DiabetesPedigreeFunction",0.084)*GETPIVOTDATA("Outcome",$B$2,"Outcome",1)/GETPIVOTDATA("Outcome",$B$2)</f>
        <v>0.34895833333333331</v>
      </c>
      <c r="F732">
        <f t="shared" si="1041"/>
        <v>1.2146299751243785</v>
      </c>
    </row>
    <row r="733" spans="1:6" x14ac:dyDescent="0.3">
      <c r="A733" s="10">
        <v>0.439</v>
      </c>
      <c r="B733" s="10">
        <v>0</v>
      </c>
      <c r="D733" s="3"/>
      <c r="E733">
        <f>GETPIVOTDATA("Outcome",$B$2,"DiabetesPedigreeFunction",0.078)*GETPIVOTDATA("Outcome",$B$2,"Outcome",1)/GETPIVOTDATA("Outcome",$B$2)</f>
        <v>0.34895833333333331</v>
      </c>
      <c r="F733">
        <f t="shared" si="1041"/>
        <v>0.34895833333333331</v>
      </c>
    </row>
    <row r="734" spans="1:6" x14ac:dyDescent="0.3">
      <c r="A734" s="10">
        <v>0.441</v>
      </c>
      <c r="B734" s="10">
        <v>1</v>
      </c>
      <c r="D734" s="3">
        <v>2</v>
      </c>
      <c r="E734">
        <f>GETPIVOTDATA("Outcome",$B$2,"DiabetesPedigreeFunction",0.084)*GETPIVOTDATA("Outcome",$B$2,"Outcome",1)/GETPIVOTDATA("Outcome",$B$2)</f>
        <v>0.34895833333333331</v>
      </c>
      <c r="F734">
        <f t="shared" si="1041"/>
        <v>7.8116449004975133</v>
      </c>
    </row>
    <row r="735" spans="1:6" x14ac:dyDescent="0.3">
      <c r="A735" s="10">
        <v>0.35199999999999998</v>
      </c>
      <c r="B735" s="10">
        <v>0</v>
      </c>
      <c r="D735" s="3"/>
      <c r="E735">
        <f>GETPIVOTDATA("Outcome",$B$2,"DiabetesPedigreeFunction",0.078)*GETPIVOTDATA("Outcome",$B$2,"Outcome",1)/GETPIVOTDATA("Outcome",$B$2)</f>
        <v>0.34895833333333331</v>
      </c>
      <c r="F735">
        <f t="shared" si="1041"/>
        <v>0.34895833333333331</v>
      </c>
    </row>
    <row r="736" spans="1:6" x14ac:dyDescent="0.3">
      <c r="A736" s="10">
        <v>0.121</v>
      </c>
      <c r="B736" s="10">
        <v>0</v>
      </c>
      <c r="D736" s="3"/>
      <c r="E736">
        <f>GETPIVOTDATA("Outcome",$B$2,"DiabetesPedigreeFunction",0.084)*GETPIVOTDATA("Outcome",$B$2,"Outcome",1)/GETPIVOTDATA("Outcome",$B$2)</f>
        <v>0.34895833333333331</v>
      </c>
      <c r="F736">
        <f t="shared" si="1041"/>
        <v>0.34895833333333331</v>
      </c>
    </row>
    <row r="737" spans="1:6" x14ac:dyDescent="0.3">
      <c r="A737" s="10">
        <v>0.82599999999999996</v>
      </c>
      <c r="B737" s="10">
        <v>1</v>
      </c>
      <c r="D737" s="3">
        <v>1</v>
      </c>
      <c r="E737">
        <f>GETPIVOTDATA("Outcome",$B$2,"DiabetesPedigreeFunction",0.078)*GETPIVOTDATA("Outcome",$B$2,"Outcome",1)/GETPIVOTDATA("Outcome",$B$2)</f>
        <v>0.34895833333333331</v>
      </c>
      <c r="F737">
        <f t="shared" si="1041"/>
        <v>1.2146299751243785</v>
      </c>
    </row>
    <row r="738" spans="1:6" x14ac:dyDescent="0.3">
      <c r="A738" s="10">
        <v>0.97</v>
      </c>
      <c r="B738" s="10">
        <v>1</v>
      </c>
      <c r="D738" s="3">
        <v>1</v>
      </c>
      <c r="E738">
        <f>GETPIVOTDATA("Outcome",$B$2,"DiabetesPedigreeFunction",0.084)*GETPIVOTDATA("Outcome",$B$2,"Outcome",1)/GETPIVOTDATA("Outcome",$B$2)</f>
        <v>0.34895833333333331</v>
      </c>
      <c r="F738">
        <f t="shared" si="1041"/>
        <v>1.2146299751243785</v>
      </c>
    </row>
    <row r="739" spans="1:6" x14ac:dyDescent="0.3">
      <c r="A739" s="10">
        <v>0.59499999999999997</v>
      </c>
      <c r="B739" s="10">
        <v>0</v>
      </c>
      <c r="D739" s="3">
        <v>1</v>
      </c>
      <c r="E739">
        <f>GETPIVOTDATA("Outcome",$B$2,"DiabetesPedigreeFunction",0.078)*GETPIVOTDATA("Outcome",$B$2,"Outcome",1)/GETPIVOTDATA("Outcome",$B$2)</f>
        <v>0.34895833333333331</v>
      </c>
      <c r="F739">
        <f t="shared" si="1041"/>
        <v>1.2146299751243785</v>
      </c>
    </row>
    <row r="740" spans="1:6" x14ac:dyDescent="0.3">
      <c r="A740" s="10">
        <v>0.41499999999999998</v>
      </c>
      <c r="B740" s="10">
        <v>0</v>
      </c>
      <c r="D740" s="3">
        <v>2</v>
      </c>
      <c r="E740">
        <f>GETPIVOTDATA("Outcome",$B$2,"DiabetesPedigreeFunction",0.084)*GETPIVOTDATA("Outcome",$B$2,"Outcome",1)/GETPIVOTDATA("Outcome",$B$2)</f>
        <v>0.34895833333333331</v>
      </c>
      <c r="F740">
        <f t="shared" si="1041"/>
        <v>7.8116449004975133</v>
      </c>
    </row>
    <row r="741" spans="1:6" x14ac:dyDescent="0.3">
      <c r="A741" s="10">
        <v>0.378</v>
      </c>
      <c r="B741" s="10">
        <v>1</v>
      </c>
      <c r="D741" s="3"/>
      <c r="E741">
        <f>GETPIVOTDATA("Outcome",$B$2,"DiabetesPedigreeFunction",0.078)*GETPIVOTDATA("Outcome",$B$2,"Outcome",1)/GETPIVOTDATA("Outcome",$B$2)</f>
        <v>0.34895833333333331</v>
      </c>
      <c r="F741">
        <f t="shared" si="1041"/>
        <v>0.34895833333333331</v>
      </c>
    </row>
    <row r="742" spans="1:6" x14ac:dyDescent="0.3">
      <c r="A742" s="10">
        <v>0.317</v>
      </c>
      <c r="B742" s="10">
        <v>0</v>
      </c>
      <c r="D742" s="3">
        <v>1</v>
      </c>
      <c r="E742">
        <f>GETPIVOTDATA("Outcome",$B$2,"DiabetesPedigreeFunction",0.084)*GETPIVOTDATA("Outcome",$B$2,"Outcome",1)/GETPIVOTDATA("Outcome",$B$2)</f>
        <v>0.34895833333333331</v>
      </c>
      <c r="F742">
        <f t="shared" si="1041"/>
        <v>1.2146299751243785</v>
      </c>
    </row>
    <row r="743" spans="1:6" x14ac:dyDescent="0.3">
      <c r="A743" s="10">
        <v>0.28899999999999998</v>
      </c>
      <c r="B743" s="10">
        <v>0</v>
      </c>
      <c r="D743" s="3">
        <v>1</v>
      </c>
      <c r="E743">
        <f>GETPIVOTDATA("Outcome",$B$2,"DiabetesPedigreeFunction",0.078)*GETPIVOTDATA("Outcome",$B$2,"Outcome",1)/GETPIVOTDATA("Outcome",$B$2)</f>
        <v>0.34895833333333331</v>
      </c>
      <c r="F743">
        <f t="shared" si="1041"/>
        <v>1.2146299751243785</v>
      </c>
    </row>
    <row r="744" spans="1:6" x14ac:dyDescent="0.3">
      <c r="A744" s="10">
        <v>0.34899999999999998</v>
      </c>
      <c r="B744" s="10">
        <v>1</v>
      </c>
      <c r="D744" s="3"/>
      <c r="E744">
        <f>GETPIVOTDATA("Outcome",$B$2,"DiabetesPedigreeFunction",0.084)*GETPIVOTDATA("Outcome",$B$2,"Outcome",1)/GETPIVOTDATA("Outcome",$B$2)</f>
        <v>0.34895833333333331</v>
      </c>
      <c r="F744">
        <f t="shared" si="1041"/>
        <v>0.34895833333333331</v>
      </c>
    </row>
    <row r="745" spans="1:6" x14ac:dyDescent="0.3">
      <c r="A745" s="10">
        <v>0.251</v>
      </c>
      <c r="B745" s="10">
        <v>0</v>
      </c>
      <c r="D745" s="3">
        <v>1</v>
      </c>
      <c r="E745">
        <f>GETPIVOTDATA("Outcome",$B$2,"DiabetesPedigreeFunction",0.078)*GETPIVOTDATA("Outcome",$B$2,"Outcome",1)/GETPIVOTDATA("Outcome",$B$2)</f>
        <v>0.34895833333333331</v>
      </c>
      <c r="F745">
        <f t="shared" si="1041"/>
        <v>1.2146299751243785</v>
      </c>
    </row>
    <row r="746" spans="1:6" x14ac:dyDescent="0.3">
      <c r="A746" s="10">
        <v>0.26500000000000001</v>
      </c>
      <c r="B746" s="10">
        <v>0</v>
      </c>
      <c r="D746" s="3"/>
      <c r="E746">
        <f>GETPIVOTDATA("Outcome",$B$2,"DiabetesPedigreeFunction",0.084)*GETPIVOTDATA("Outcome",$B$2,"Outcome",1)/GETPIVOTDATA("Outcome",$B$2)</f>
        <v>0.34895833333333331</v>
      </c>
      <c r="F746">
        <f t="shared" si="1041"/>
        <v>0.34895833333333331</v>
      </c>
    </row>
    <row r="747" spans="1:6" x14ac:dyDescent="0.3">
      <c r="A747" s="10">
        <v>0.23599999999999999</v>
      </c>
      <c r="B747" s="10">
        <v>0</v>
      </c>
      <c r="D747" s="3">
        <v>1</v>
      </c>
      <c r="E747">
        <f>GETPIVOTDATA("Outcome",$B$2,"DiabetesPedigreeFunction",0.078)*GETPIVOTDATA("Outcome",$B$2,"Outcome",1)/GETPIVOTDATA("Outcome",$B$2)</f>
        <v>0.34895833333333331</v>
      </c>
      <c r="F747">
        <f t="shared" si="1041"/>
        <v>1.2146299751243785</v>
      </c>
    </row>
    <row r="748" spans="1:6" x14ac:dyDescent="0.3">
      <c r="A748" s="10">
        <v>0.496</v>
      </c>
      <c r="B748" s="10">
        <v>0</v>
      </c>
      <c r="D748" s="3"/>
      <c r="E748">
        <f>GETPIVOTDATA("Outcome",$B$2,"DiabetesPedigreeFunction",0.084)*GETPIVOTDATA("Outcome",$B$2,"Outcome",1)/GETPIVOTDATA("Outcome",$B$2)</f>
        <v>0.34895833333333331</v>
      </c>
      <c r="F748">
        <f t="shared" si="1041"/>
        <v>0.34895833333333331</v>
      </c>
    </row>
    <row r="749" spans="1:6" x14ac:dyDescent="0.3">
      <c r="A749" s="10">
        <v>0.433</v>
      </c>
      <c r="B749" s="10">
        <v>0</v>
      </c>
      <c r="D749" s="3"/>
      <c r="E749">
        <f>GETPIVOTDATA("Outcome",$B$2,"DiabetesPedigreeFunction",0.078)*GETPIVOTDATA("Outcome",$B$2,"Outcome",1)/GETPIVOTDATA("Outcome",$B$2)</f>
        <v>0.34895833333333331</v>
      </c>
      <c r="F749">
        <f t="shared" si="1041"/>
        <v>0.34895833333333331</v>
      </c>
    </row>
    <row r="750" spans="1:6" x14ac:dyDescent="0.3">
      <c r="A750" s="10">
        <v>0.32600000000000001</v>
      </c>
      <c r="B750" s="10">
        <v>0</v>
      </c>
      <c r="D750" s="3">
        <v>1</v>
      </c>
      <c r="E750">
        <f>GETPIVOTDATA("Outcome",$B$2,"DiabetesPedigreeFunction",0.084)*GETPIVOTDATA("Outcome",$B$2,"Outcome",1)/GETPIVOTDATA("Outcome",$B$2)</f>
        <v>0.34895833333333331</v>
      </c>
      <c r="F750">
        <f t="shared" si="1041"/>
        <v>1.2146299751243785</v>
      </c>
    </row>
    <row r="751" spans="1:6" x14ac:dyDescent="0.3">
      <c r="A751" s="10">
        <v>0.14099999999999999</v>
      </c>
      <c r="B751" s="10">
        <v>0</v>
      </c>
      <c r="D751" s="3">
        <v>1</v>
      </c>
      <c r="E751">
        <f>GETPIVOTDATA("Outcome",$B$2,"DiabetesPedigreeFunction",0.078)*GETPIVOTDATA("Outcome",$B$2,"Outcome",1)/GETPIVOTDATA("Outcome",$B$2)</f>
        <v>0.34895833333333331</v>
      </c>
      <c r="F751">
        <f t="shared" si="1041"/>
        <v>1.2146299751243785</v>
      </c>
    </row>
    <row r="752" spans="1:6" x14ac:dyDescent="0.3">
      <c r="A752" s="10">
        <v>0.32300000000000001</v>
      </c>
      <c r="B752" s="10">
        <v>1</v>
      </c>
      <c r="D752" s="3">
        <v>1</v>
      </c>
      <c r="E752">
        <f>GETPIVOTDATA("Outcome",$B$2,"DiabetesPedigreeFunction",0.084)*GETPIVOTDATA("Outcome",$B$2,"Outcome",1)/GETPIVOTDATA("Outcome",$B$2)</f>
        <v>0.34895833333333331</v>
      </c>
      <c r="F752">
        <f t="shared" si="1041"/>
        <v>1.2146299751243785</v>
      </c>
    </row>
    <row r="753" spans="1:6" x14ac:dyDescent="0.3">
      <c r="A753" s="10">
        <v>0.25900000000000001</v>
      </c>
      <c r="B753" s="10">
        <v>1</v>
      </c>
      <c r="D753" s="3"/>
      <c r="E753">
        <f>GETPIVOTDATA("Outcome",$B$2,"DiabetesPedigreeFunction",0.078)*GETPIVOTDATA("Outcome",$B$2,"Outcome",1)/GETPIVOTDATA("Outcome",$B$2)</f>
        <v>0.34895833333333331</v>
      </c>
      <c r="F753">
        <f t="shared" si="1041"/>
        <v>0.34895833333333331</v>
      </c>
    </row>
    <row r="754" spans="1:6" x14ac:dyDescent="0.3">
      <c r="A754" s="10">
        <v>0.64600000000000002</v>
      </c>
      <c r="B754" s="10">
        <v>1</v>
      </c>
      <c r="D754" s="3"/>
      <c r="E754">
        <f>GETPIVOTDATA("Outcome",$B$2,"DiabetesPedigreeFunction",0.084)*GETPIVOTDATA("Outcome",$B$2,"Outcome",1)/GETPIVOTDATA("Outcome",$B$2)</f>
        <v>0.34895833333333331</v>
      </c>
      <c r="F754">
        <f t="shared" si="1041"/>
        <v>0.34895833333333331</v>
      </c>
    </row>
    <row r="755" spans="1:6" x14ac:dyDescent="0.3">
      <c r="A755" s="10">
        <v>0.42599999999999999</v>
      </c>
      <c r="B755" s="10">
        <v>0</v>
      </c>
      <c r="D755" s="3">
        <v>1</v>
      </c>
      <c r="E755">
        <f>GETPIVOTDATA("Outcome",$B$2,"DiabetesPedigreeFunction",0.078)*GETPIVOTDATA("Outcome",$B$2,"Outcome",1)/GETPIVOTDATA("Outcome",$B$2)</f>
        <v>0.34895833333333331</v>
      </c>
      <c r="F755">
        <f t="shared" si="1041"/>
        <v>1.2146299751243785</v>
      </c>
    </row>
    <row r="756" spans="1:6" x14ac:dyDescent="0.3">
      <c r="A756" s="10">
        <v>0.56000000000000005</v>
      </c>
      <c r="B756" s="10">
        <v>0</v>
      </c>
      <c r="D756" s="3"/>
      <c r="E756">
        <f>GETPIVOTDATA("Outcome",$B$2,"DiabetesPedigreeFunction",0.084)*GETPIVOTDATA("Outcome",$B$2,"Outcome",1)/GETPIVOTDATA("Outcome",$B$2)</f>
        <v>0.34895833333333331</v>
      </c>
      <c r="F756">
        <f t="shared" si="1041"/>
        <v>0.34895833333333331</v>
      </c>
    </row>
    <row r="757" spans="1:6" x14ac:dyDescent="0.3">
      <c r="A757" s="10">
        <v>0.28399999999999997</v>
      </c>
      <c r="B757" s="10">
        <v>0</v>
      </c>
      <c r="D757" s="3"/>
      <c r="E757">
        <f>GETPIVOTDATA("Outcome",$B$2,"DiabetesPedigreeFunction",0.078)*GETPIVOTDATA("Outcome",$B$2,"Outcome",1)/GETPIVOTDATA("Outcome",$B$2)</f>
        <v>0.34895833333333331</v>
      </c>
      <c r="F757">
        <f t="shared" si="1041"/>
        <v>0.34895833333333331</v>
      </c>
    </row>
    <row r="758" spans="1:6" x14ac:dyDescent="0.3">
      <c r="A758" s="10">
        <v>0.51500000000000001</v>
      </c>
      <c r="B758" s="10">
        <v>0</v>
      </c>
      <c r="D758" s="3"/>
      <c r="E758">
        <f>GETPIVOTDATA("Outcome",$B$2,"DiabetesPedigreeFunction",0.084)*GETPIVOTDATA("Outcome",$B$2,"Outcome",1)/GETPIVOTDATA("Outcome",$B$2)</f>
        <v>0.34895833333333331</v>
      </c>
      <c r="F758">
        <f t="shared" si="1041"/>
        <v>0.34895833333333331</v>
      </c>
    </row>
    <row r="759" spans="1:6" x14ac:dyDescent="0.3">
      <c r="A759" s="10">
        <v>0.6</v>
      </c>
      <c r="B759" s="10">
        <v>0</v>
      </c>
      <c r="D759" s="3"/>
      <c r="E759">
        <f>GETPIVOTDATA("Outcome",$B$2,"DiabetesPedigreeFunction",0.078)*GETPIVOTDATA("Outcome",$B$2,"Outcome",1)/GETPIVOTDATA("Outcome",$B$2)</f>
        <v>0.34895833333333331</v>
      </c>
      <c r="F759">
        <f t="shared" si="1041"/>
        <v>0.34895833333333331</v>
      </c>
    </row>
    <row r="760" spans="1:6" x14ac:dyDescent="0.3">
      <c r="A760" s="10">
        <v>0.45300000000000001</v>
      </c>
      <c r="B760" s="10">
        <v>0</v>
      </c>
      <c r="D760" s="3"/>
      <c r="E760">
        <f>GETPIVOTDATA("Outcome",$B$2,"DiabetesPedigreeFunction",0.084)*GETPIVOTDATA("Outcome",$B$2,"Outcome",1)/GETPIVOTDATA("Outcome",$B$2)</f>
        <v>0.34895833333333331</v>
      </c>
      <c r="F760">
        <f t="shared" si="1041"/>
        <v>0.34895833333333331</v>
      </c>
    </row>
    <row r="761" spans="1:6" x14ac:dyDescent="0.3">
      <c r="A761" s="10">
        <v>0.29299999999999998</v>
      </c>
      <c r="B761" s="10">
        <v>1</v>
      </c>
      <c r="D761" s="3"/>
      <c r="E761">
        <f>GETPIVOTDATA("Outcome",$B$2,"DiabetesPedigreeFunction",0.078)*GETPIVOTDATA("Outcome",$B$2,"Outcome",1)/GETPIVOTDATA("Outcome",$B$2)</f>
        <v>0.34895833333333331</v>
      </c>
      <c r="F761">
        <f t="shared" si="1041"/>
        <v>0.34895833333333331</v>
      </c>
    </row>
    <row r="762" spans="1:6" x14ac:dyDescent="0.3">
      <c r="A762" s="10">
        <v>0.78500000000000003</v>
      </c>
      <c r="B762" s="10">
        <v>1</v>
      </c>
      <c r="D762" s="3">
        <v>1</v>
      </c>
      <c r="E762">
        <f>GETPIVOTDATA("Outcome",$B$2,"DiabetesPedigreeFunction",0.084)*GETPIVOTDATA("Outcome",$B$2,"Outcome",1)/GETPIVOTDATA("Outcome",$B$2)</f>
        <v>0.34895833333333331</v>
      </c>
      <c r="F762">
        <f t="shared" si="1041"/>
        <v>1.2146299751243785</v>
      </c>
    </row>
    <row r="763" spans="1:6" x14ac:dyDescent="0.3">
      <c r="A763" s="10">
        <v>0.4</v>
      </c>
      <c r="B763" s="10">
        <v>0</v>
      </c>
      <c r="D763" s="3"/>
      <c r="E763">
        <f>GETPIVOTDATA("Outcome",$B$2,"DiabetesPedigreeFunction",0.078)*GETPIVOTDATA("Outcome",$B$2,"Outcome",1)/GETPIVOTDATA("Outcome",$B$2)</f>
        <v>0.34895833333333331</v>
      </c>
      <c r="F763">
        <f t="shared" si="1041"/>
        <v>0.34895833333333331</v>
      </c>
    </row>
    <row r="764" spans="1:6" x14ac:dyDescent="0.3">
      <c r="A764" s="10">
        <v>0.219</v>
      </c>
      <c r="B764" s="10">
        <v>0</v>
      </c>
      <c r="D764" s="3">
        <v>1</v>
      </c>
      <c r="E764">
        <f>GETPIVOTDATA("Outcome",$B$2,"DiabetesPedigreeFunction",0.084)*GETPIVOTDATA("Outcome",$B$2,"Outcome",1)/GETPIVOTDATA("Outcome",$B$2)</f>
        <v>0.34895833333333331</v>
      </c>
      <c r="F764">
        <f t="shared" si="1041"/>
        <v>1.2146299751243785</v>
      </c>
    </row>
    <row r="765" spans="1:6" x14ac:dyDescent="0.3">
      <c r="A765" s="10">
        <v>0.73399999999999999</v>
      </c>
      <c r="B765" s="10">
        <v>1</v>
      </c>
      <c r="D765" s="3"/>
      <c r="E765">
        <f>GETPIVOTDATA("Outcome",$B$2,"DiabetesPedigreeFunction",0.078)*GETPIVOTDATA("Outcome",$B$2,"Outcome",1)/GETPIVOTDATA("Outcome",$B$2)</f>
        <v>0.34895833333333331</v>
      </c>
      <c r="F765">
        <f t="shared" si="1041"/>
        <v>0.34895833333333331</v>
      </c>
    </row>
    <row r="766" spans="1:6" x14ac:dyDescent="0.3">
      <c r="A766" s="10">
        <v>1.1739999999999999</v>
      </c>
      <c r="B766" s="10">
        <v>0</v>
      </c>
      <c r="D766" s="3"/>
      <c r="E766">
        <f>GETPIVOTDATA("Outcome",$B$2,"DiabetesPedigreeFunction",0.084)*GETPIVOTDATA("Outcome",$B$2,"Outcome",1)/GETPIVOTDATA("Outcome",$B$2)</f>
        <v>0.34895833333333331</v>
      </c>
      <c r="F766">
        <f t="shared" si="1041"/>
        <v>0.34895833333333331</v>
      </c>
    </row>
    <row r="767" spans="1:6" x14ac:dyDescent="0.3">
      <c r="A767" s="10">
        <v>0.48799999999999999</v>
      </c>
      <c r="B767" s="10">
        <v>0</v>
      </c>
      <c r="D767" s="3"/>
      <c r="E767">
        <f>GETPIVOTDATA("Outcome",$B$2,"DiabetesPedigreeFunction",0.078)*GETPIVOTDATA("Outcome",$B$2,"Outcome",1)/GETPIVOTDATA("Outcome",$B$2)</f>
        <v>0.34895833333333331</v>
      </c>
      <c r="F767">
        <f t="shared" si="1041"/>
        <v>0.34895833333333331</v>
      </c>
    </row>
    <row r="768" spans="1:6" x14ac:dyDescent="0.3">
      <c r="A768" s="10">
        <v>0.35799999999999998</v>
      </c>
      <c r="B768" s="10">
        <v>1</v>
      </c>
      <c r="D768" s="3">
        <v>2</v>
      </c>
      <c r="E768">
        <f>GETPIVOTDATA("Outcome",$B$2,"DiabetesPedigreeFunction",0.084)*GETPIVOTDATA("Outcome",$B$2,"Outcome",1)/GETPIVOTDATA("Outcome",$B$2)</f>
        <v>0.34895833333333331</v>
      </c>
      <c r="F768">
        <f t="shared" si="1041"/>
        <v>7.8116449004975133</v>
      </c>
    </row>
    <row r="769" spans="1:6" x14ac:dyDescent="0.3">
      <c r="A769" s="10">
        <v>1.0960000000000001</v>
      </c>
      <c r="B769" s="10">
        <v>0</v>
      </c>
      <c r="D769" s="3">
        <v>2</v>
      </c>
      <c r="E769">
        <f>GETPIVOTDATA("Outcome",$B$2,"DiabetesPedigreeFunction",0.078)*GETPIVOTDATA("Outcome",$B$2,"Outcome",1)/GETPIVOTDATA("Outcome",$B$2)</f>
        <v>0.34895833333333331</v>
      </c>
      <c r="F769">
        <f t="shared" si="1041"/>
        <v>7.8116449004975133</v>
      </c>
    </row>
    <row r="770" spans="1:6" x14ac:dyDescent="0.3">
      <c r="A770" s="10">
        <v>0.40799999999999997</v>
      </c>
      <c r="B770" s="10">
        <v>1</v>
      </c>
      <c r="D770" s="3"/>
      <c r="E770">
        <f>GETPIVOTDATA("Outcome",$B$2,"DiabetesPedigreeFunction",0.084)*GETPIVOTDATA("Outcome",$B$2,"Outcome",1)/GETPIVOTDATA("Outcome",$B$2)</f>
        <v>0.34895833333333331</v>
      </c>
      <c r="F770">
        <f t="shared" si="1041"/>
        <v>0.34895833333333331</v>
      </c>
    </row>
    <row r="771" spans="1:6" x14ac:dyDescent="0.3">
      <c r="A771" s="10">
        <v>0.17799999999999999</v>
      </c>
      <c r="B771" s="10">
        <v>1</v>
      </c>
      <c r="D771" s="3"/>
      <c r="E771">
        <f>GETPIVOTDATA("Outcome",$B$2,"DiabetesPedigreeFunction",0.078)*GETPIVOTDATA("Outcome",$B$2,"Outcome",1)/GETPIVOTDATA("Outcome",$B$2)</f>
        <v>0.34895833333333331</v>
      </c>
      <c r="F771">
        <f t="shared" si="1041"/>
        <v>0.34895833333333331</v>
      </c>
    </row>
    <row r="772" spans="1:6" x14ac:dyDescent="0.3">
      <c r="A772" s="10">
        <v>1.1819999999999999</v>
      </c>
      <c r="B772" s="10">
        <v>1</v>
      </c>
      <c r="D772" s="3">
        <v>1</v>
      </c>
      <c r="E772">
        <f>GETPIVOTDATA("Outcome",$B$2,"DiabetesPedigreeFunction",0.084)*GETPIVOTDATA("Outcome",$B$2,"Outcome",1)/GETPIVOTDATA("Outcome",$B$2)</f>
        <v>0.34895833333333331</v>
      </c>
      <c r="F772">
        <f t="shared" si="1041"/>
        <v>1.2146299751243785</v>
      </c>
    </row>
    <row r="773" spans="1:6" x14ac:dyDescent="0.3">
      <c r="A773" s="10">
        <v>0.26100000000000001</v>
      </c>
      <c r="B773" s="10">
        <v>0</v>
      </c>
      <c r="D773" s="3"/>
      <c r="E773">
        <f>GETPIVOTDATA("Outcome",$B$2,"DiabetesPedigreeFunction",0.078)*GETPIVOTDATA("Outcome",$B$2,"Outcome",1)/GETPIVOTDATA("Outcome",$B$2)</f>
        <v>0.34895833333333331</v>
      </c>
      <c r="F773">
        <f t="shared" si="1041"/>
        <v>0.34895833333333331</v>
      </c>
    </row>
    <row r="774" spans="1:6" x14ac:dyDescent="0.3">
      <c r="A774" s="10">
        <v>0.223</v>
      </c>
      <c r="B774" s="10">
        <v>0</v>
      </c>
      <c r="D774" s="3"/>
      <c r="E774">
        <f>GETPIVOTDATA("Outcome",$B$2,"DiabetesPedigreeFunction",0.084)*GETPIVOTDATA("Outcome",$B$2,"Outcome",1)/GETPIVOTDATA("Outcome",$B$2)</f>
        <v>0.34895833333333331</v>
      </c>
      <c r="F774">
        <f t="shared" si="1041"/>
        <v>0.34895833333333331</v>
      </c>
    </row>
    <row r="775" spans="1:6" x14ac:dyDescent="0.3">
      <c r="A775" s="10">
        <v>0.222</v>
      </c>
      <c r="B775" s="10">
        <v>1</v>
      </c>
      <c r="D775" s="3">
        <v>1</v>
      </c>
      <c r="E775">
        <f>GETPIVOTDATA("Outcome",$B$2,"DiabetesPedigreeFunction",0.078)*GETPIVOTDATA("Outcome",$B$2,"Outcome",1)/GETPIVOTDATA("Outcome",$B$2)</f>
        <v>0.34895833333333331</v>
      </c>
      <c r="F775">
        <f t="shared" si="1041"/>
        <v>1.2146299751243785</v>
      </c>
    </row>
    <row r="776" spans="1:6" x14ac:dyDescent="0.3">
      <c r="A776" s="10">
        <v>0.443</v>
      </c>
      <c r="B776" s="10">
        <v>1</v>
      </c>
      <c r="D776" s="3"/>
      <c r="E776">
        <f>GETPIVOTDATA("Outcome",$B$2,"DiabetesPedigreeFunction",0.084)*GETPIVOTDATA("Outcome",$B$2,"Outcome",1)/GETPIVOTDATA("Outcome",$B$2)</f>
        <v>0.34895833333333331</v>
      </c>
      <c r="F776">
        <f t="shared" si="1041"/>
        <v>0.34895833333333331</v>
      </c>
    </row>
    <row r="777" spans="1:6" x14ac:dyDescent="0.3">
      <c r="A777" s="10">
        <v>1.0569999999999999</v>
      </c>
      <c r="B777" s="10">
        <v>1</v>
      </c>
      <c r="D777" s="3"/>
      <c r="E777">
        <f>GETPIVOTDATA("Outcome",$B$2,"DiabetesPedigreeFunction",0.078)*GETPIVOTDATA("Outcome",$B$2,"Outcome",1)/GETPIVOTDATA("Outcome",$B$2)</f>
        <v>0.34895833333333331</v>
      </c>
      <c r="F777">
        <f t="shared" si="1041"/>
        <v>0.34895833333333331</v>
      </c>
    </row>
    <row r="778" spans="1:6" x14ac:dyDescent="0.3">
      <c r="A778" s="10">
        <v>0.39100000000000001</v>
      </c>
      <c r="B778" s="10">
        <v>0</v>
      </c>
      <c r="D778" s="3"/>
      <c r="E778">
        <f>GETPIVOTDATA("Outcome",$B$2,"DiabetesPedigreeFunction",0.084)*GETPIVOTDATA("Outcome",$B$2,"Outcome",1)/GETPIVOTDATA("Outcome",$B$2)</f>
        <v>0.34895833333333331</v>
      </c>
      <c r="F778">
        <f t="shared" si="1041"/>
        <v>0.34895833333333331</v>
      </c>
    </row>
    <row r="779" spans="1:6" x14ac:dyDescent="0.3">
      <c r="A779" s="10">
        <v>0.25800000000000001</v>
      </c>
      <c r="B779" s="10">
        <v>1</v>
      </c>
      <c r="D779" s="3"/>
      <c r="E779">
        <f>GETPIVOTDATA("Outcome",$B$2,"DiabetesPedigreeFunction",0.078)*GETPIVOTDATA("Outcome",$B$2,"Outcome",1)/GETPIVOTDATA("Outcome",$B$2)</f>
        <v>0.34895833333333331</v>
      </c>
      <c r="F779">
        <f t="shared" si="1041"/>
        <v>0.34895833333333331</v>
      </c>
    </row>
    <row r="780" spans="1:6" x14ac:dyDescent="0.3">
      <c r="A780" s="10">
        <v>0.19700000000000001</v>
      </c>
      <c r="B780" s="10">
        <v>0</v>
      </c>
      <c r="D780" s="3"/>
      <c r="E780">
        <f>GETPIVOTDATA("Outcome",$B$2,"DiabetesPedigreeFunction",0.084)*GETPIVOTDATA("Outcome",$B$2,"Outcome",1)/GETPIVOTDATA("Outcome",$B$2)</f>
        <v>0.34895833333333331</v>
      </c>
      <c r="F780">
        <f t="shared" si="1041"/>
        <v>0.34895833333333331</v>
      </c>
    </row>
    <row r="781" spans="1:6" x14ac:dyDescent="0.3">
      <c r="A781" s="10">
        <v>0.27800000000000002</v>
      </c>
      <c r="B781" s="10">
        <v>1</v>
      </c>
      <c r="D781" s="3"/>
      <c r="E781">
        <f>GETPIVOTDATA("Outcome",$B$2,"DiabetesPedigreeFunction",0.078)*GETPIVOTDATA("Outcome",$B$2,"Outcome",1)/GETPIVOTDATA("Outcome",$B$2)</f>
        <v>0.34895833333333331</v>
      </c>
      <c r="F781">
        <f t="shared" si="1041"/>
        <v>0.34895833333333331</v>
      </c>
    </row>
    <row r="782" spans="1:6" x14ac:dyDescent="0.3">
      <c r="A782" s="10">
        <v>0.76600000000000001</v>
      </c>
      <c r="B782" s="10">
        <v>0</v>
      </c>
      <c r="D782" s="3">
        <v>1</v>
      </c>
      <c r="E782">
        <f>GETPIVOTDATA("Outcome",$B$2,"DiabetesPedigreeFunction",0.084)*GETPIVOTDATA("Outcome",$B$2,"Outcome",1)/GETPIVOTDATA("Outcome",$B$2)</f>
        <v>0.34895833333333331</v>
      </c>
      <c r="F782">
        <f t="shared" si="1041"/>
        <v>1.2146299751243785</v>
      </c>
    </row>
    <row r="783" spans="1:6" x14ac:dyDescent="0.3">
      <c r="A783" s="10">
        <v>0.40300000000000002</v>
      </c>
      <c r="B783" s="10">
        <v>1</v>
      </c>
      <c r="D783" s="3">
        <v>1</v>
      </c>
      <c r="E783">
        <f>GETPIVOTDATA("Outcome",$B$2,"DiabetesPedigreeFunction",0.078)*GETPIVOTDATA("Outcome",$B$2,"Outcome",1)/GETPIVOTDATA("Outcome",$B$2)</f>
        <v>0.34895833333333331</v>
      </c>
      <c r="F783">
        <f t="shared" si="1041"/>
        <v>1.2146299751243785</v>
      </c>
    </row>
    <row r="784" spans="1:6" x14ac:dyDescent="0.3">
      <c r="A784" s="10">
        <v>0.14199999999999999</v>
      </c>
      <c r="B784" s="10">
        <v>0</v>
      </c>
      <c r="D784" s="3"/>
      <c r="E784">
        <f>GETPIVOTDATA("Outcome",$B$2,"DiabetesPedigreeFunction",0.084)*GETPIVOTDATA("Outcome",$B$2,"Outcome",1)/GETPIVOTDATA("Outcome",$B$2)</f>
        <v>0.34895833333333331</v>
      </c>
      <c r="F784">
        <f t="shared" si="1041"/>
        <v>0.34895833333333331</v>
      </c>
    </row>
    <row r="785" spans="1:6" x14ac:dyDescent="0.3">
      <c r="A785" s="10">
        <v>0.17100000000000001</v>
      </c>
      <c r="B785" s="10">
        <v>0</v>
      </c>
      <c r="D785" s="3"/>
      <c r="E785">
        <f>GETPIVOTDATA("Outcome",$B$2,"DiabetesPedigreeFunction",0.078)*GETPIVOTDATA("Outcome",$B$2,"Outcome",1)/GETPIVOTDATA("Outcome",$B$2)</f>
        <v>0.34895833333333331</v>
      </c>
      <c r="F785">
        <f t="shared" si="1041"/>
        <v>0.34895833333333331</v>
      </c>
    </row>
    <row r="786" spans="1:6" x14ac:dyDescent="0.3">
      <c r="A786" s="10">
        <v>0.34</v>
      </c>
      <c r="B786" s="10">
        <v>0</v>
      </c>
      <c r="D786" s="3"/>
      <c r="E786">
        <f>GETPIVOTDATA("Outcome",$B$2,"DiabetesPedigreeFunction",0.084)*GETPIVOTDATA("Outcome",$B$2,"Outcome",1)/GETPIVOTDATA("Outcome",$B$2)</f>
        <v>0.34895833333333331</v>
      </c>
      <c r="F786">
        <f t="shared" si="1041"/>
        <v>0.34895833333333331</v>
      </c>
    </row>
    <row r="787" spans="1:6" x14ac:dyDescent="0.3">
      <c r="A787" s="10">
        <v>0.245</v>
      </c>
      <c r="B787" s="10">
        <v>0</v>
      </c>
      <c r="D787" s="3">
        <v>1</v>
      </c>
      <c r="E787">
        <f>GETPIVOTDATA("Outcome",$B$2,"DiabetesPedigreeFunction",0.078)*GETPIVOTDATA("Outcome",$B$2,"Outcome",1)/GETPIVOTDATA("Outcome",$B$2)</f>
        <v>0.34895833333333331</v>
      </c>
      <c r="F787">
        <f t="shared" si="1041"/>
        <v>1.2146299751243785</v>
      </c>
    </row>
    <row r="788" spans="1:6" x14ac:dyDescent="0.3">
      <c r="A788" s="10">
        <v>0.34899999999999998</v>
      </c>
      <c r="B788" s="10">
        <v>1</v>
      </c>
      <c r="D788" s="3"/>
      <c r="E788">
        <f>GETPIVOTDATA("Outcome",$B$2,"DiabetesPedigreeFunction",0.084)*GETPIVOTDATA("Outcome",$B$2,"Outcome",1)/GETPIVOTDATA("Outcome",$B$2)</f>
        <v>0.34895833333333331</v>
      </c>
      <c r="F788">
        <f t="shared" si="1041"/>
        <v>0.34895833333333331</v>
      </c>
    </row>
    <row r="789" spans="1:6" x14ac:dyDescent="0.3">
      <c r="A789" s="10">
        <v>0.315</v>
      </c>
      <c r="B789" s="10">
        <v>0</v>
      </c>
      <c r="D789" s="3">
        <v>1</v>
      </c>
      <c r="E789">
        <f>GETPIVOTDATA("Outcome",$B$2,"DiabetesPedigreeFunction",0.078)*GETPIVOTDATA("Outcome",$B$2,"Outcome",1)/GETPIVOTDATA("Outcome",$B$2)</f>
        <v>0.34895833333333331</v>
      </c>
      <c r="F789">
        <f t="shared" si="1041"/>
        <v>1.2146299751243785</v>
      </c>
    </row>
    <row r="790" spans="1:6" x14ac:dyDescent="0.3">
      <c r="D790" s="3"/>
      <c r="E790">
        <f>GETPIVOTDATA("Outcome",$B$2,"DiabetesPedigreeFunction",0.084)*GETPIVOTDATA("Outcome",$B$2,"Outcome",1)/GETPIVOTDATA("Outcome",$B$2)</f>
        <v>0.34895833333333331</v>
      </c>
      <c r="F790">
        <f t="shared" si="1041"/>
        <v>0.34895833333333331</v>
      </c>
    </row>
    <row r="791" spans="1:6" x14ac:dyDescent="0.3">
      <c r="D791" s="3">
        <v>1</v>
      </c>
      <c r="E791">
        <f>GETPIVOTDATA("Outcome",$B$2,"DiabetesPedigreeFunction",0.078)*GETPIVOTDATA("Outcome",$B$2,"Outcome",1)/GETPIVOTDATA("Outcome",$B$2)</f>
        <v>0.34895833333333331</v>
      </c>
      <c r="F791">
        <f t="shared" si="1041"/>
        <v>1.2146299751243785</v>
      </c>
    </row>
    <row r="792" spans="1:6" x14ac:dyDescent="0.3">
      <c r="D792" s="3">
        <v>1</v>
      </c>
      <c r="E792">
        <f>GETPIVOTDATA("Outcome",$B$2,"DiabetesPedigreeFunction",0.084)*GETPIVOTDATA("Outcome",$B$2,"Outcome",1)/GETPIVOTDATA("Outcome",$B$2)</f>
        <v>0.34895833333333331</v>
      </c>
      <c r="F792">
        <f t="shared" ref="F792:F855" si="1042">(D792-E792)^2/E792</f>
        <v>1.2146299751243785</v>
      </c>
    </row>
    <row r="793" spans="1:6" x14ac:dyDescent="0.3">
      <c r="D793" s="3">
        <v>1</v>
      </c>
      <c r="E793">
        <f>GETPIVOTDATA("Outcome",$B$2,"DiabetesPedigreeFunction",0.078)*GETPIVOTDATA("Outcome",$B$2,"Outcome",1)/GETPIVOTDATA("Outcome",$B$2)</f>
        <v>0.34895833333333331</v>
      </c>
      <c r="F793">
        <f t="shared" si="1042"/>
        <v>1.2146299751243785</v>
      </c>
    </row>
    <row r="794" spans="1:6" x14ac:dyDescent="0.3">
      <c r="D794" s="3">
        <v>1</v>
      </c>
      <c r="E794">
        <f>GETPIVOTDATA("Outcome",$B$2,"DiabetesPedigreeFunction",0.084)*GETPIVOTDATA("Outcome",$B$2,"Outcome",1)/GETPIVOTDATA("Outcome",$B$2)</f>
        <v>0.34895833333333331</v>
      </c>
      <c r="F794">
        <f t="shared" si="1042"/>
        <v>1.2146299751243785</v>
      </c>
    </row>
    <row r="795" spans="1:6" x14ac:dyDescent="0.3">
      <c r="D795" s="3"/>
      <c r="E795">
        <f>GETPIVOTDATA("Outcome",$B$2,"DiabetesPedigreeFunction",0.078)*GETPIVOTDATA("Outcome",$B$2,"Outcome",1)/GETPIVOTDATA("Outcome",$B$2)</f>
        <v>0.34895833333333331</v>
      </c>
      <c r="F795">
        <f t="shared" si="1042"/>
        <v>0.34895833333333331</v>
      </c>
    </row>
    <row r="796" spans="1:6" x14ac:dyDescent="0.3">
      <c r="D796" s="3"/>
      <c r="E796">
        <f>GETPIVOTDATA("Outcome",$B$2,"DiabetesPedigreeFunction",0.084)*GETPIVOTDATA("Outcome",$B$2,"Outcome",1)/GETPIVOTDATA("Outcome",$B$2)</f>
        <v>0.34895833333333331</v>
      </c>
      <c r="F796">
        <f t="shared" si="1042"/>
        <v>0.34895833333333331</v>
      </c>
    </row>
    <row r="797" spans="1:6" x14ac:dyDescent="0.3">
      <c r="D797" s="3">
        <v>1</v>
      </c>
      <c r="E797">
        <f>GETPIVOTDATA("Outcome",$B$2,"DiabetesPedigreeFunction",0.078)*GETPIVOTDATA("Outcome",$B$2,"Outcome",1)/GETPIVOTDATA("Outcome",$B$2)</f>
        <v>0.34895833333333331</v>
      </c>
      <c r="F797">
        <f t="shared" si="1042"/>
        <v>1.2146299751243785</v>
      </c>
    </row>
    <row r="798" spans="1:6" x14ac:dyDescent="0.3">
      <c r="D798" s="3">
        <v>1</v>
      </c>
      <c r="E798">
        <f>GETPIVOTDATA("Outcome",$B$2,"DiabetesPedigreeFunction",0.084)*GETPIVOTDATA("Outcome",$B$2,"Outcome",1)/GETPIVOTDATA("Outcome",$B$2)</f>
        <v>0.34895833333333331</v>
      </c>
      <c r="F798">
        <f t="shared" si="1042"/>
        <v>1.2146299751243785</v>
      </c>
    </row>
    <row r="799" spans="1:6" x14ac:dyDescent="0.3">
      <c r="D799" s="3">
        <v>1</v>
      </c>
      <c r="E799">
        <f>GETPIVOTDATA("Outcome",$B$2,"DiabetesPedigreeFunction",0.078)*GETPIVOTDATA("Outcome",$B$2,"Outcome",1)/GETPIVOTDATA("Outcome",$B$2)</f>
        <v>0.34895833333333331</v>
      </c>
      <c r="F799">
        <f t="shared" si="1042"/>
        <v>1.2146299751243785</v>
      </c>
    </row>
    <row r="800" spans="1:6" x14ac:dyDescent="0.3">
      <c r="D800" s="3"/>
      <c r="E800">
        <f>GETPIVOTDATA("Outcome",$B$2,"DiabetesPedigreeFunction",0.084)*GETPIVOTDATA("Outcome",$B$2,"Outcome",1)/GETPIVOTDATA("Outcome",$B$2)</f>
        <v>0.34895833333333331</v>
      </c>
      <c r="F800">
        <f t="shared" si="1042"/>
        <v>0.34895833333333331</v>
      </c>
    </row>
    <row r="801" spans="4:6" x14ac:dyDescent="0.3">
      <c r="D801" s="3"/>
      <c r="E801">
        <f>GETPIVOTDATA("Outcome",$B$2,"DiabetesPedigreeFunction",0.078)*GETPIVOTDATA("Outcome",$B$2,"Outcome",1)/GETPIVOTDATA("Outcome",$B$2)</f>
        <v>0.34895833333333331</v>
      </c>
      <c r="F801">
        <f t="shared" si="1042"/>
        <v>0.34895833333333331</v>
      </c>
    </row>
    <row r="802" spans="4:6" x14ac:dyDescent="0.3">
      <c r="D802" s="3">
        <v>1</v>
      </c>
      <c r="E802">
        <f>GETPIVOTDATA("Outcome",$B$2,"DiabetesPedigreeFunction",0.084)*GETPIVOTDATA("Outcome",$B$2,"Outcome",1)/GETPIVOTDATA("Outcome",$B$2)</f>
        <v>0.34895833333333331</v>
      </c>
      <c r="F802">
        <f t="shared" si="1042"/>
        <v>1.2146299751243785</v>
      </c>
    </row>
    <row r="803" spans="4:6" x14ac:dyDescent="0.3">
      <c r="D803" s="3"/>
      <c r="E803">
        <f>GETPIVOTDATA("Outcome",$B$2,"DiabetesPedigreeFunction",0.078)*GETPIVOTDATA("Outcome",$B$2,"Outcome",1)/GETPIVOTDATA("Outcome",$B$2)</f>
        <v>0.34895833333333331</v>
      </c>
      <c r="F803">
        <f t="shared" si="1042"/>
        <v>0.34895833333333331</v>
      </c>
    </row>
    <row r="804" spans="4:6" x14ac:dyDescent="0.3">
      <c r="D804" s="3"/>
      <c r="E804">
        <f>GETPIVOTDATA("Outcome",$B$2,"DiabetesPedigreeFunction",0.084)*GETPIVOTDATA("Outcome",$B$2,"Outcome",1)/GETPIVOTDATA("Outcome",$B$2)</f>
        <v>0.34895833333333331</v>
      </c>
      <c r="F804">
        <f t="shared" si="1042"/>
        <v>0.34895833333333331</v>
      </c>
    </row>
    <row r="805" spans="4:6" x14ac:dyDescent="0.3">
      <c r="D805" s="3"/>
      <c r="E805">
        <f>GETPIVOTDATA("Outcome",$B$2,"DiabetesPedigreeFunction",0.078)*GETPIVOTDATA("Outcome",$B$2,"Outcome",1)/GETPIVOTDATA("Outcome",$B$2)</f>
        <v>0.34895833333333331</v>
      </c>
      <c r="F805">
        <f t="shared" si="1042"/>
        <v>0.34895833333333331</v>
      </c>
    </row>
    <row r="806" spans="4:6" x14ac:dyDescent="0.3">
      <c r="D806" s="3"/>
      <c r="E806">
        <f>GETPIVOTDATA("Outcome",$B$2,"DiabetesPedigreeFunction",0.084)*GETPIVOTDATA("Outcome",$B$2,"Outcome",1)/GETPIVOTDATA("Outcome",$B$2)</f>
        <v>0.34895833333333331</v>
      </c>
      <c r="F806">
        <f t="shared" si="1042"/>
        <v>0.34895833333333331</v>
      </c>
    </row>
    <row r="807" spans="4:6" x14ac:dyDescent="0.3">
      <c r="D807" s="3">
        <v>1</v>
      </c>
      <c r="E807">
        <f>GETPIVOTDATA("Outcome",$B$2,"DiabetesPedigreeFunction",0.078)*GETPIVOTDATA("Outcome",$B$2,"Outcome",1)/GETPIVOTDATA("Outcome",$B$2)</f>
        <v>0.34895833333333331</v>
      </c>
      <c r="F807">
        <f t="shared" si="1042"/>
        <v>1.2146299751243785</v>
      </c>
    </row>
    <row r="808" spans="4:6" x14ac:dyDescent="0.3">
      <c r="D808" s="3"/>
      <c r="E808">
        <f>GETPIVOTDATA("Outcome",$B$2,"DiabetesPedigreeFunction",0.084)*GETPIVOTDATA("Outcome",$B$2,"Outcome",1)/GETPIVOTDATA("Outcome",$B$2)</f>
        <v>0.34895833333333331</v>
      </c>
      <c r="F808">
        <f t="shared" si="1042"/>
        <v>0.34895833333333331</v>
      </c>
    </row>
    <row r="809" spans="4:6" x14ac:dyDescent="0.3">
      <c r="D809" s="3">
        <v>1</v>
      </c>
      <c r="E809">
        <f>GETPIVOTDATA("Outcome",$B$2,"DiabetesPedigreeFunction",0.078)*GETPIVOTDATA("Outcome",$B$2,"Outcome",1)/GETPIVOTDATA("Outcome",$B$2)</f>
        <v>0.34895833333333331</v>
      </c>
      <c r="F809">
        <f t="shared" si="1042"/>
        <v>1.2146299751243785</v>
      </c>
    </row>
    <row r="810" spans="4:6" x14ac:dyDescent="0.3">
      <c r="D810" s="3"/>
      <c r="E810">
        <f>GETPIVOTDATA("Outcome",$B$2,"DiabetesPedigreeFunction",0.084)*GETPIVOTDATA("Outcome",$B$2,"Outcome",1)/GETPIVOTDATA("Outcome",$B$2)</f>
        <v>0.34895833333333331</v>
      </c>
      <c r="F810">
        <f t="shared" si="1042"/>
        <v>0.34895833333333331</v>
      </c>
    </row>
    <row r="811" spans="4:6" x14ac:dyDescent="0.3">
      <c r="D811" s="3"/>
      <c r="E811">
        <f>GETPIVOTDATA("Outcome",$B$2,"DiabetesPedigreeFunction",0.078)*GETPIVOTDATA("Outcome",$B$2,"Outcome",1)/GETPIVOTDATA("Outcome",$B$2)</f>
        <v>0.34895833333333331</v>
      </c>
      <c r="F811">
        <f t="shared" si="1042"/>
        <v>0.34895833333333331</v>
      </c>
    </row>
    <row r="812" spans="4:6" x14ac:dyDescent="0.3">
      <c r="D812" s="3">
        <v>1</v>
      </c>
      <c r="E812">
        <f>GETPIVOTDATA("Outcome",$B$2,"DiabetesPedigreeFunction",0.084)*GETPIVOTDATA("Outcome",$B$2,"Outcome",1)/GETPIVOTDATA("Outcome",$B$2)</f>
        <v>0.34895833333333331</v>
      </c>
      <c r="F812">
        <f t="shared" si="1042"/>
        <v>1.2146299751243785</v>
      </c>
    </row>
    <row r="813" spans="4:6" x14ac:dyDescent="0.3">
      <c r="D813" s="3"/>
      <c r="E813">
        <f>GETPIVOTDATA("Outcome",$B$2,"DiabetesPedigreeFunction",0.078)*GETPIVOTDATA("Outcome",$B$2,"Outcome",1)/GETPIVOTDATA("Outcome",$B$2)</f>
        <v>0.34895833333333331</v>
      </c>
      <c r="F813">
        <f t="shared" si="1042"/>
        <v>0.34895833333333331</v>
      </c>
    </row>
    <row r="814" spans="4:6" x14ac:dyDescent="0.3">
      <c r="D814" s="3"/>
      <c r="E814">
        <f>GETPIVOTDATA("Outcome",$B$2,"DiabetesPedigreeFunction",0.084)*GETPIVOTDATA("Outcome",$B$2,"Outcome",1)/GETPIVOTDATA("Outcome",$B$2)</f>
        <v>0.34895833333333331</v>
      </c>
      <c r="F814">
        <f t="shared" si="1042"/>
        <v>0.34895833333333331</v>
      </c>
    </row>
    <row r="815" spans="4:6" x14ac:dyDescent="0.3">
      <c r="D815" s="3">
        <v>1</v>
      </c>
      <c r="E815">
        <f>GETPIVOTDATA("Outcome",$B$2,"DiabetesPedigreeFunction",0.078)*GETPIVOTDATA("Outcome",$B$2,"Outcome",1)/GETPIVOTDATA("Outcome",$B$2)</f>
        <v>0.34895833333333331</v>
      </c>
      <c r="F815">
        <f t="shared" si="1042"/>
        <v>1.2146299751243785</v>
      </c>
    </row>
    <row r="816" spans="4:6" x14ac:dyDescent="0.3">
      <c r="D816" s="3"/>
      <c r="E816">
        <f>GETPIVOTDATA("Outcome",$B$2,"DiabetesPedigreeFunction",0.084)*GETPIVOTDATA("Outcome",$B$2,"Outcome",1)/GETPIVOTDATA("Outcome",$B$2)</f>
        <v>0.34895833333333331</v>
      </c>
      <c r="F816">
        <f t="shared" si="1042"/>
        <v>0.34895833333333331</v>
      </c>
    </row>
    <row r="817" spans="4:6" x14ac:dyDescent="0.3">
      <c r="D817" s="3"/>
      <c r="E817">
        <f>GETPIVOTDATA("Outcome",$B$2,"DiabetesPedigreeFunction",0.078)*GETPIVOTDATA("Outcome",$B$2,"Outcome",1)/GETPIVOTDATA("Outcome",$B$2)</f>
        <v>0.34895833333333331</v>
      </c>
      <c r="F817">
        <f t="shared" si="1042"/>
        <v>0.34895833333333331</v>
      </c>
    </row>
    <row r="818" spans="4:6" x14ac:dyDescent="0.3">
      <c r="D818" s="3"/>
      <c r="E818">
        <f>GETPIVOTDATA("Outcome",$B$2,"DiabetesPedigreeFunction",0.084)*GETPIVOTDATA("Outcome",$B$2,"Outcome",1)/GETPIVOTDATA("Outcome",$B$2)</f>
        <v>0.34895833333333331</v>
      </c>
      <c r="F818">
        <f t="shared" si="1042"/>
        <v>0.34895833333333331</v>
      </c>
    </row>
    <row r="819" spans="4:6" x14ac:dyDescent="0.3">
      <c r="D819" s="3"/>
      <c r="E819">
        <f>GETPIVOTDATA("Outcome",$B$2,"DiabetesPedigreeFunction",0.078)*GETPIVOTDATA("Outcome",$B$2,"Outcome",1)/GETPIVOTDATA("Outcome",$B$2)</f>
        <v>0.34895833333333331</v>
      </c>
      <c r="F819">
        <f t="shared" si="1042"/>
        <v>0.34895833333333331</v>
      </c>
    </row>
    <row r="820" spans="4:6" x14ac:dyDescent="0.3">
      <c r="D820" s="3"/>
      <c r="E820">
        <f>GETPIVOTDATA("Outcome",$B$2,"DiabetesPedigreeFunction",0.084)*GETPIVOTDATA("Outcome",$B$2,"Outcome",1)/GETPIVOTDATA("Outcome",$B$2)</f>
        <v>0.34895833333333331</v>
      </c>
      <c r="F820">
        <f t="shared" si="1042"/>
        <v>0.34895833333333331</v>
      </c>
    </row>
    <row r="821" spans="4:6" x14ac:dyDescent="0.3">
      <c r="D821" s="3"/>
      <c r="E821">
        <f>GETPIVOTDATA("Outcome",$B$2,"DiabetesPedigreeFunction",0.078)*GETPIVOTDATA("Outcome",$B$2,"Outcome",1)/GETPIVOTDATA("Outcome",$B$2)</f>
        <v>0.34895833333333331</v>
      </c>
      <c r="F821">
        <f t="shared" si="1042"/>
        <v>0.34895833333333331</v>
      </c>
    </row>
    <row r="822" spans="4:6" x14ac:dyDescent="0.3">
      <c r="D822" s="3">
        <v>1</v>
      </c>
      <c r="E822">
        <f>GETPIVOTDATA("Outcome",$B$2,"DiabetesPedigreeFunction",0.084)*GETPIVOTDATA("Outcome",$B$2,"Outcome",1)/GETPIVOTDATA("Outcome",$B$2)</f>
        <v>0.34895833333333331</v>
      </c>
      <c r="F822">
        <f t="shared" si="1042"/>
        <v>1.2146299751243785</v>
      </c>
    </row>
    <row r="823" spans="4:6" x14ac:dyDescent="0.3">
      <c r="D823" s="3"/>
      <c r="E823">
        <f>GETPIVOTDATA("Outcome",$B$2,"DiabetesPedigreeFunction",0.078)*GETPIVOTDATA("Outcome",$B$2,"Outcome",1)/GETPIVOTDATA("Outcome",$B$2)</f>
        <v>0.34895833333333331</v>
      </c>
      <c r="F823">
        <f t="shared" si="1042"/>
        <v>0.34895833333333331</v>
      </c>
    </row>
    <row r="824" spans="4:6" x14ac:dyDescent="0.3">
      <c r="D824" s="3"/>
      <c r="E824">
        <f>GETPIVOTDATA("Outcome",$B$2,"DiabetesPedigreeFunction",0.084)*GETPIVOTDATA("Outcome",$B$2,"Outcome",1)/GETPIVOTDATA("Outcome",$B$2)</f>
        <v>0.34895833333333331</v>
      </c>
      <c r="F824">
        <f t="shared" si="1042"/>
        <v>0.34895833333333331</v>
      </c>
    </row>
    <row r="825" spans="4:6" x14ac:dyDescent="0.3">
      <c r="D825" s="3"/>
      <c r="E825">
        <f>GETPIVOTDATA("Outcome",$B$2,"DiabetesPedigreeFunction",0.078)*GETPIVOTDATA("Outcome",$B$2,"Outcome",1)/GETPIVOTDATA("Outcome",$B$2)</f>
        <v>0.34895833333333331</v>
      </c>
      <c r="F825">
        <f t="shared" si="1042"/>
        <v>0.34895833333333331</v>
      </c>
    </row>
    <row r="826" spans="4:6" x14ac:dyDescent="0.3">
      <c r="D826" s="3"/>
      <c r="E826">
        <f>GETPIVOTDATA("Outcome",$B$2,"DiabetesPedigreeFunction",0.084)*GETPIVOTDATA("Outcome",$B$2,"Outcome",1)/GETPIVOTDATA("Outcome",$B$2)</f>
        <v>0.34895833333333331</v>
      </c>
      <c r="F826">
        <f t="shared" si="1042"/>
        <v>0.34895833333333331</v>
      </c>
    </row>
    <row r="827" spans="4:6" x14ac:dyDescent="0.3">
      <c r="D827" s="3">
        <v>1</v>
      </c>
      <c r="E827">
        <f>GETPIVOTDATA("Outcome",$B$2,"DiabetesPedigreeFunction",0.078)*GETPIVOTDATA("Outcome",$B$2,"Outcome",1)/GETPIVOTDATA("Outcome",$B$2)</f>
        <v>0.34895833333333331</v>
      </c>
      <c r="F827">
        <f t="shared" si="1042"/>
        <v>1.2146299751243785</v>
      </c>
    </row>
    <row r="828" spans="4:6" x14ac:dyDescent="0.3">
      <c r="D828" s="3">
        <v>1</v>
      </c>
      <c r="E828">
        <f>GETPIVOTDATA("Outcome",$B$2,"DiabetesPedigreeFunction",0.084)*GETPIVOTDATA("Outcome",$B$2,"Outcome",1)/GETPIVOTDATA("Outcome",$B$2)</f>
        <v>0.34895833333333331</v>
      </c>
      <c r="F828">
        <f t="shared" si="1042"/>
        <v>1.2146299751243785</v>
      </c>
    </row>
    <row r="829" spans="4:6" x14ac:dyDescent="0.3">
      <c r="D829" s="3"/>
      <c r="E829">
        <f>GETPIVOTDATA("Outcome",$B$2,"DiabetesPedigreeFunction",0.078)*GETPIVOTDATA("Outcome",$B$2,"Outcome",1)/GETPIVOTDATA("Outcome",$B$2)</f>
        <v>0.34895833333333331</v>
      </c>
      <c r="F829">
        <f t="shared" si="1042"/>
        <v>0.34895833333333331</v>
      </c>
    </row>
    <row r="830" spans="4:6" x14ac:dyDescent="0.3">
      <c r="D830" s="3"/>
      <c r="E830">
        <f>GETPIVOTDATA("Outcome",$B$2,"DiabetesPedigreeFunction",0.084)*GETPIVOTDATA("Outcome",$B$2,"Outcome",1)/GETPIVOTDATA("Outcome",$B$2)</f>
        <v>0.34895833333333331</v>
      </c>
      <c r="F830">
        <f t="shared" si="1042"/>
        <v>0.34895833333333331</v>
      </c>
    </row>
    <row r="831" spans="4:6" x14ac:dyDescent="0.3">
      <c r="D831" s="3">
        <v>1</v>
      </c>
      <c r="E831">
        <f>GETPIVOTDATA("Outcome",$B$2,"DiabetesPedigreeFunction",0.078)*GETPIVOTDATA("Outcome",$B$2,"Outcome",1)/GETPIVOTDATA("Outcome",$B$2)</f>
        <v>0.34895833333333331</v>
      </c>
      <c r="F831">
        <f t="shared" si="1042"/>
        <v>1.2146299751243785</v>
      </c>
    </row>
    <row r="832" spans="4:6" x14ac:dyDescent="0.3">
      <c r="D832" s="3"/>
      <c r="E832">
        <f>GETPIVOTDATA("Outcome",$B$2,"DiabetesPedigreeFunction",0.084)*GETPIVOTDATA("Outcome",$B$2,"Outcome",1)/GETPIVOTDATA("Outcome",$B$2)</f>
        <v>0.34895833333333331</v>
      </c>
      <c r="F832">
        <f t="shared" si="1042"/>
        <v>0.34895833333333331</v>
      </c>
    </row>
    <row r="833" spans="4:6" x14ac:dyDescent="0.3">
      <c r="D833" s="3">
        <v>1</v>
      </c>
      <c r="E833">
        <f>GETPIVOTDATA("Outcome",$B$2,"DiabetesPedigreeFunction",0.078)*GETPIVOTDATA("Outcome",$B$2,"Outcome",1)/GETPIVOTDATA("Outcome",$B$2)</f>
        <v>0.34895833333333331</v>
      </c>
      <c r="F833">
        <f t="shared" si="1042"/>
        <v>1.2146299751243785</v>
      </c>
    </row>
    <row r="834" spans="4:6" x14ac:dyDescent="0.3">
      <c r="D834" s="3"/>
      <c r="E834">
        <f>GETPIVOTDATA("Outcome",$B$2,"DiabetesPedigreeFunction",0.084)*GETPIVOTDATA("Outcome",$B$2,"Outcome",1)/GETPIVOTDATA("Outcome",$B$2)</f>
        <v>0.34895833333333331</v>
      </c>
      <c r="F834">
        <f t="shared" si="1042"/>
        <v>0.34895833333333331</v>
      </c>
    </row>
    <row r="835" spans="4:6" x14ac:dyDescent="0.3">
      <c r="D835" s="3">
        <v>1</v>
      </c>
      <c r="E835">
        <f>GETPIVOTDATA("Outcome",$B$2,"DiabetesPedigreeFunction",0.078)*GETPIVOTDATA("Outcome",$B$2,"Outcome",1)/GETPIVOTDATA("Outcome",$B$2)</f>
        <v>0.34895833333333331</v>
      </c>
      <c r="F835">
        <f t="shared" si="1042"/>
        <v>1.2146299751243785</v>
      </c>
    </row>
    <row r="836" spans="4:6" x14ac:dyDescent="0.3">
      <c r="D836" s="3">
        <v>1</v>
      </c>
      <c r="E836">
        <f>GETPIVOTDATA("Outcome",$B$2,"DiabetesPedigreeFunction",0.084)*GETPIVOTDATA("Outcome",$B$2,"Outcome",1)/GETPIVOTDATA("Outcome",$B$2)</f>
        <v>0.34895833333333331</v>
      </c>
      <c r="F836">
        <f t="shared" si="1042"/>
        <v>1.2146299751243785</v>
      </c>
    </row>
    <row r="837" spans="4:6" x14ac:dyDescent="0.3">
      <c r="D837" s="3"/>
      <c r="E837">
        <f>GETPIVOTDATA("Outcome",$B$2,"DiabetesPedigreeFunction",0.078)*GETPIVOTDATA("Outcome",$B$2,"Outcome",1)/GETPIVOTDATA("Outcome",$B$2)</f>
        <v>0.34895833333333331</v>
      </c>
      <c r="F837">
        <f t="shared" si="1042"/>
        <v>0.34895833333333331</v>
      </c>
    </row>
    <row r="838" spans="4:6" x14ac:dyDescent="0.3">
      <c r="D838" s="3"/>
      <c r="E838">
        <f>GETPIVOTDATA("Outcome",$B$2,"DiabetesPedigreeFunction",0.084)*GETPIVOTDATA("Outcome",$B$2,"Outcome",1)/GETPIVOTDATA("Outcome",$B$2)</f>
        <v>0.34895833333333331</v>
      </c>
      <c r="F838">
        <f t="shared" si="1042"/>
        <v>0.34895833333333331</v>
      </c>
    </row>
    <row r="839" spans="4:6" x14ac:dyDescent="0.3">
      <c r="D839" s="3"/>
      <c r="E839">
        <f>GETPIVOTDATA("Outcome",$B$2,"DiabetesPedigreeFunction",0.078)*GETPIVOTDATA("Outcome",$B$2,"Outcome",1)/GETPIVOTDATA("Outcome",$B$2)</f>
        <v>0.34895833333333331</v>
      </c>
      <c r="F839">
        <f t="shared" si="1042"/>
        <v>0.34895833333333331</v>
      </c>
    </row>
    <row r="840" spans="4:6" x14ac:dyDescent="0.3">
      <c r="D840" s="3">
        <v>1</v>
      </c>
      <c r="E840">
        <f>GETPIVOTDATA("Outcome",$B$2,"DiabetesPedigreeFunction",0.084)*GETPIVOTDATA("Outcome",$B$2,"Outcome",1)/GETPIVOTDATA("Outcome",$B$2)</f>
        <v>0.34895833333333331</v>
      </c>
      <c r="F840">
        <f t="shared" si="1042"/>
        <v>1.2146299751243785</v>
      </c>
    </row>
    <row r="841" spans="4:6" x14ac:dyDescent="0.3">
      <c r="D841" s="3">
        <v>1</v>
      </c>
      <c r="E841">
        <f>GETPIVOTDATA("Outcome",$B$2,"DiabetesPedigreeFunction",0.078)*GETPIVOTDATA("Outcome",$B$2,"Outcome",1)/GETPIVOTDATA("Outcome",$B$2)</f>
        <v>0.34895833333333331</v>
      </c>
      <c r="F841">
        <f t="shared" si="1042"/>
        <v>1.2146299751243785</v>
      </c>
    </row>
    <row r="842" spans="4:6" x14ac:dyDescent="0.3">
      <c r="D842" s="3"/>
      <c r="E842">
        <f>GETPIVOTDATA("Outcome",$B$2,"DiabetesPedigreeFunction",0.084)*GETPIVOTDATA("Outcome",$B$2,"Outcome",1)/GETPIVOTDATA("Outcome",$B$2)</f>
        <v>0.34895833333333331</v>
      </c>
      <c r="F842">
        <f t="shared" si="1042"/>
        <v>0.34895833333333331</v>
      </c>
    </row>
    <row r="843" spans="4:6" x14ac:dyDescent="0.3">
      <c r="D843" s="3">
        <v>1</v>
      </c>
      <c r="E843">
        <f>GETPIVOTDATA("Outcome",$B$2,"DiabetesPedigreeFunction",0.078)*GETPIVOTDATA("Outcome",$B$2,"Outcome",1)/GETPIVOTDATA("Outcome",$B$2)</f>
        <v>0.34895833333333331</v>
      </c>
      <c r="F843">
        <f t="shared" si="1042"/>
        <v>1.2146299751243785</v>
      </c>
    </row>
    <row r="844" spans="4:6" x14ac:dyDescent="0.3">
      <c r="D844" s="3">
        <v>1</v>
      </c>
      <c r="E844">
        <f>GETPIVOTDATA("Outcome",$B$2,"DiabetesPedigreeFunction",0.084)*GETPIVOTDATA("Outcome",$B$2,"Outcome",1)/GETPIVOTDATA("Outcome",$B$2)</f>
        <v>0.34895833333333331</v>
      </c>
      <c r="F844">
        <f t="shared" si="1042"/>
        <v>1.2146299751243785</v>
      </c>
    </row>
    <row r="845" spans="4:6" x14ac:dyDescent="0.3">
      <c r="D845" s="3">
        <v>1</v>
      </c>
      <c r="E845">
        <f>GETPIVOTDATA("Outcome",$B$2,"DiabetesPedigreeFunction",0.078)*GETPIVOTDATA("Outcome",$B$2,"Outcome",1)/GETPIVOTDATA("Outcome",$B$2)</f>
        <v>0.34895833333333331</v>
      </c>
      <c r="F845">
        <f t="shared" si="1042"/>
        <v>1.2146299751243785</v>
      </c>
    </row>
    <row r="846" spans="4:6" x14ac:dyDescent="0.3">
      <c r="D846" s="3">
        <v>1</v>
      </c>
      <c r="E846">
        <f>GETPIVOTDATA("Outcome",$B$2,"DiabetesPedigreeFunction",0.084)*GETPIVOTDATA("Outcome",$B$2,"Outcome",1)/GETPIVOTDATA("Outcome",$B$2)</f>
        <v>0.34895833333333331</v>
      </c>
      <c r="F846">
        <f t="shared" si="1042"/>
        <v>1.2146299751243785</v>
      </c>
    </row>
    <row r="847" spans="4:6" x14ac:dyDescent="0.3">
      <c r="D847" s="3">
        <v>2</v>
      </c>
      <c r="E847">
        <f>GETPIVOTDATA("Outcome",$B$2,"DiabetesPedigreeFunction",0.078)*GETPIVOTDATA("Outcome",$B$2,"Outcome",1)/GETPIVOTDATA("Outcome",$B$2)</f>
        <v>0.34895833333333331</v>
      </c>
      <c r="F847">
        <f t="shared" si="1042"/>
        <v>7.8116449004975133</v>
      </c>
    </row>
    <row r="848" spans="4:6" x14ac:dyDescent="0.3">
      <c r="D848" s="3">
        <v>2</v>
      </c>
      <c r="E848">
        <f>GETPIVOTDATA("Outcome",$B$2,"DiabetesPedigreeFunction",0.084)*GETPIVOTDATA("Outcome",$B$2,"Outcome",1)/GETPIVOTDATA("Outcome",$B$2)</f>
        <v>0.34895833333333331</v>
      </c>
      <c r="F848">
        <f t="shared" si="1042"/>
        <v>7.8116449004975133</v>
      </c>
    </row>
    <row r="849" spans="4:6" x14ac:dyDescent="0.3">
      <c r="D849" s="3"/>
      <c r="E849">
        <f>GETPIVOTDATA("Outcome",$B$2,"DiabetesPedigreeFunction",0.078)*GETPIVOTDATA("Outcome",$B$2,"Outcome",1)/GETPIVOTDATA("Outcome",$B$2)</f>
        <v>0.34895833333333331</v>
      </c>
      <c r="F849">
        <f t="shared" si="1042"/>
        <v>0.34895833333333331</v>
      </c>
    </row>
    <row r="850" spans="4:6" x14ac:dyDescent="0.3">
      <c r="D850" s="3"/>
      <c r="E850">
        <f>GETPIVOTDATA("Outcome",$B$2,"DiabetesPedigreeFunction",0.084)*GETPIVOTDATA("Outcome",$B$2,"Outcome",1)/GETPIVOTDATA("Outcome",$B$2)</f>
        <v>0.34895833333333331</v>
      </c>
      <c r="F850">
        <f t="shared" si="1042"/>
        <v>0.34895833333333331</v>
      </c>
    </row>
    <row r="851" spans="4:6" x14ac:dyDescent="0.3">
      <c r="D851" s="3"/>
      <c r="E851">
        <f>GETPIVOTDATA("Outcome",$B$2,"DiabetesPedigreeFunction",0.078)*GETPIVOTDATA("Outcome",$B$2,"Outcome",1)/GETPIVOTDATA("Outcome",$B$2)</f>
        <v>0.34895833333333331</v>
      </c>
      <c r="F851">
        <f t="shared" si="1042"/>
        <v>0.34895833333333331</v>
      </c>
    </row>
    <row r="852" spans="4:6" x14ac:dyDescent="0.3">
      <c r="D852" s="3">
        <v>1</v>
      </c>
      <c r="E852">
        <f>GETPIVOTDATA("Outcome",$B$2,"DiabetesPedigreeFunction",0.084)*GETPIVOTDATA("Outcome",$B$2,"Outcome",1)/GETPIVOTDATA("Outcome",$B$2)</f>
        <v>0.34895833333333331</v>
      </c>
      <c r="F852">
        <f t="shared" si="1042"/>
        <v>1.2146299751243785</v>
      </c>
    </row>
    <row r="853" spans="4:6" x14ac:dyDescent="0.3">
      <c r="D853" s="3">
        <v>1</v>
      </c>
      <c r="E853">
        <f>GETPIVOTDATA("Outcome",$B$2,"DiabetesPedigreeFunction",0.078)*GETPIVOTDATA("Outcome",$B$2,"Outcome",1)/GETPIVOTDATA("Outcome",$B$2)</f>
        <v>0.34895833333333331</v>
      </c>
      <c r="F853">
        <f t="shared" si="1042"/>
        <v>1.2146299751243785</v>
      </c>
    </row>
    <row r="854" spans="4:6" x14ac:dyDescent="0.3">
      <c r="D854" s="3">
        <v>1</v>
      </c>
      <c r="E854">
        <f>GETPIVOTDATA("Outcome",$B$2,"DiabetesPedigreeFunction",0.084)*GETPIVOTDATA("Outcome",$B$2,"Outcome",1)/GETPIVOTDATA("Outcome",$B$2)</f>
        <v>0.34895833333333331</v>
      </c>
      <c r="F854">
        <f t="shared" si="1042"/>
        <v>1.2146299751243785</v>
      </c>
    </row>
    <row r="855" spans="4:6" x14ac:dyDescent="0.3">
      <c r="D855" s="3">
        <v>1</v>
      </c>
      <c r="E855">
        <f>GETPIVOTDATA("Outcome",$B$2,"DiabetesPedigreeFunction",0.078)*GETPIVOTDATA("Outcome",$B$2,"Outcome",1)/GETPIVOTDATA("Outcome",$B$2)</f>
        <v>0.34895833333333331</v>
      </c>
      <c r="F855">
        <f t="shared" si="1042"/>
        <v>1.2146299751243785</v>
      </c>
    </row>
    <row r="856" spans="4:6" x14ac:dyDescent="0.3">
      <c r="D856" s="3"/>
      <c r="E856">
        <f>GETPIVOTDATA("Outcome",$B$2,"DiabetesPedigreeFunction",0.084)*GETPIVOTDATA("Outcome",$B$2,"Outcome",1)/GETPIVOTDATA("Outcome",$B$2)</f>
        <v>0.34895833333333331</v>
      </c>
      <c r="F856">
        <f t="shared" ref="F856:F919" si="1043">(D856-E856)^2/E856</f>
        <v>0.34895833333333331</v>
      </c>
    </row>
    <row r="857" spans="4:6" x14ac:dyDescent="0.3">
      <c r="D857" s="3"/>
      <c r="E857">
        <f>GETPIVOTDATA("Outcome",$B$2,"DiabetesPedigreeFunction",0.078)*GETPIVOTDATA("Outcome",$B$2,"Outcome",1)/GETPIVOTDATA("Outcome",$B$2)</f>
        <v>0.34895833333333331</v>
      </c>
      <c r="F857">
        <f t="shared" si="1043"/>
        <v>0.34895833333333331</v>
      </c>
    </row>
    <row r="858" spans="4:6" x14ac:dyDescent="0.3">
      <c r="D858" s="3"/>
      <c r="E858">
        <f>GETPIVOTDATA("Outcome",$B$2,"DiabetesPedigreeFunction",0.084)*GETPIVOTDATA("Outcome",$B$2,"Outcome",1)/GETPIVOTDATA("Outcome",$B$2)</f>
        <v>0.34895833333333331</v>
      </c>
      <c r="F858">
        <f t="shared" si="1043"/>
        <v>0.34895833333333331</v>
      </c>
    </row>
    <row r="859" spans="4:6" x14ac:dyDescent="0.3">
      <c r="D859" s="3"/>
      <c r="E859">
        <f>GETPIVOTDATA("Outcome",$B$2,"DiabetesPedigreeFunction",0.078)*GETPIVOTDATA("Outcome",$B$2,"Outcome",1)/GETPIVOTDATA("Outcome",$B$2)</f>
        <v>0.34895833333333331</v>
      </c>
      <c r="F859">
        <f t="shared" si="1043"/>
        <v>0.34895833333333331</v>
      </c>
    </row>
    <row r="860" spans="4:6" x14ac:dyDescent="0.3">
      <c r="D860" s="3">
        <v>1</v>
      </c>
      <c r="E860">
        <f>GETPIVOTDATA("Outcome",$B$2,"DiabetesPedigreeFunction",0.084)*GETPIVOTDATA("Outcome",$B$2,"Outcome",1)/GETPIVOTDATA("Outcome",$B$2)</f>
        <v>0.34895833333333331</v>
      </c>
      <c r="F860">
        <f t="shared" si="1043"/>
        <v>1.2146299751243785</v>
      </c>
    </row>
    <row r="861" spans="4:6" x14ac:dyDescent="0.3">
      <c r="D861" s="3">
        <v>1</v>
      </c>
      <c r="E861">
        <f>GETPIVOTDATA("Outcome",$B$2,"DiabetesPedigreeFunction",0.078)*GETPIVOTDATA("Outcome",$B$2,"Outcome",1)/GETPIVOTDATA("Outcome",$B$2)</f>
        <v>0.34895833333333331</v>
      </c>
      <c r="F861">
        <f t="shared" si="1043"/>
        <v>1.2146299751243785</v>
      </c>
    </row>
    <row r="862" spans="4:6" x14ac:dyDescent="0.3">
      <c r="D862" s="3"/>
      <c r="E862">
        <f>GETPIVOTDATA("Outcome",$B$2,"DiabetesPedigreeFunction",0.084)*GETPIVOTDATA("Outcome",$B$2,"Outcome",1)/GETPIVOTDATA("Outcome",$B$2)</f>
        <v>0.34895833333333331</v>
      </c>
      <c r="F862">
        <f t="shared" si="1043"/>
        <v>0.34895833333333331</v>
      </c>
    </row>
    <row r="863" spans="4:6" x14ac:dyDescent="0.3">
      <c r="D863" s="3"/>
      <c r="E863">
        <f>GETPIVOTDATA("Outcome",$B$2,"DiabetesPedigreeFunction",0.078)*GETPIVOTDATA("Outcome",$B$2,"Outcome",1)/GETPIVOTDATA("Outcome",$B$2)</f>
        <v>0.34895833333333331</v>
      </c>
      <c r="F863">
        <f t="shared" si="1043"/>
        <v>0.34895833333333331</v>
      </c>
    </row>
    <row r="864" spans="4:6" x14ac:dyDescent="0.3">
      <c r="D864" s="3">
        <v>1</v>
      </c>
      <c r="E864">
        <f>GETPIVOTDATA("Outcome",$B$2,"DiabetesPedigreeFunction",0.084)*GETPIVOTDATA("Outcome",$B$2,"Outcome",1)/GETPIVOTDATA("Outcome",$B$2)</f>
        <v>0.34895833333333331</v>
      </c>
      <c r="F864">
        <f t="shared" si="1043"/>
        <v>1.2146299751243785</v>
      </c>
    </row>
    <row r="865" spans="4:6" x14ac:dyDescent="0.3">
      <c r="D865" s="3">
        <v>1</v>
      </c>
      <c r="E865">
        <f>GETPIVOTDATA("Outcome",$B$2,"DiabetesPedigreeFunction",0.078)*GETPIVOTDATA("Outcome",$B$2,"Outcome",1)/GETPIVOTDATA("Outcome",$B$2)</f>
        <v>0.34895833333333331</v>
      </c>
      <c r="F865">
        <f t="shared" si="1043"/>
        <v>1.2146299751243785</v>
      </c>
    </row>
    <row r="866" spans="4:6" x14ac:dyDescent="0.3">
      <c r="D866" s="3"/>
      <c r="E866">
        <f>GETPIVOTDATA("Outcome",$B$2,"DiabetesPedigreeFunction",0.084)*GETPIVOTDATA("Outcome",$B$2,"Outcome",1)/GETPIVOTDATA("Outcome",$B$2)</f>
        <v>0.34895833333333331</v>
      </c>
      <c r="F866">
        <f t="shared" si="1043"/>
        <v>0.34895833333333331</v>
      </c>
    </row>
    <row r="867" spans="4:6" x14ac:dyDescent="0.3">
      <c r="D867" s="3"/>
      <c r="E867">
        <f>GETPIVOTDATA("Outcome",$B$2,"DiabetesPedigreeFunction",0.078)*GETPIVOTDATA("Outcome",$B$2,"Outcome",1)/GETPIVOTDATA("Outcome",$B$2)</f>
        <v>0.34895833333333331</v>
      </c>
      <c r="F867">
        <f t="shared" si="1043"/>
        <v>0.34895833333333331</v>
      </c>
    </row>
    <row r="868" spans="4:6" x14ac:dyDescent="0.3">
      <c r="D868" s="3">
        <v>2</v>
      </c>
      <c r="E868">
        <f>GETPIVOTDATA("Outcome",$B$2,"DiabetesPedigreeFunction",0.084)*GETPIVOTDATA("Outcome",$B$2,"Outcome",1)/GETPIVOTDATA("Outcome",$B$2)</f>
        <v>0.34895833333333331</v>
      </c>
      <c r="F868">
        <f t="shared" si="1043"/>
        <v>7.8116449004975133</v>
      </c>
    </row>
    <row r="869" spans="4:6" x14ac:dyDescent="0.3">
      <c r="D869" s="3">
        <v>1</v>
      </c>
      <c r="E869">
        <f>GETPIVOTDATA("Outcome",$B$2,"DiabetesPedigreeFunction",0.078)*GETPIVOTDATA("Outcome",$B$2,"Outcome",1)/GETPIVOTDATA("Outcome",$B$2)</f>
        <v>0.34895833333333331</v>
      </c>
      <c r="F869">
        <f t="shared" si="1043"/>
        <v>1.2146299751243785</v>
      </c>
    </row>
    <row r="870" spans="4:6" x14ac:dyDescent="0.3">
      <c r="D870" s="3">
        <v>1</v>
      </c>
      <c r="E870">
        <f>GETPIVOTDATA("Outcome",$B$2,"DiabetesPedigreeFunction",0.084)*GETPIVOTDATA("Outcome",$B$2,"Outcome",1)/GETPIVOTDATA("Outcome",$B$2)</f>
        <v>0.34895833333333331</v>
      </c>
      <c r="F870">
        <f t="shared" si="1043"/>
        <v>1.2146299751243785</v>
      </c>
    </row>
    <row r="871" spans="4:6" x14ac:dyDescent="0.3">
      <c r="D871" s="3">
        <v>1</v>
      </c>
      <c r="E871">
        <f>GETPIVOTDATA("Outcome",$B$2,"DiabetesPedigreeFunction",0.078)*GETPIVOTDATA("Outcome",$B$2,"Outcome",1)/GETPIVOTDATA("Outcome",$B$2)</f>
        <v>0.34895833333333331</v>
      </c>
      <c r="F871">
        <f t="shared" si="1043"/>
        <v>1.2146299751243785</v>
      </c>
    </row>
    <row r="872" spans="4:6" x14ac:dyDescent="0.3">
      <c r="D872" s="3"/>
      <c r="E872">
        <f>GETPIVOTDATA("Outcome",$B$2,"DiabetesPedigreeFunction",0.084)*GETPIVOTDATA("Outcome",$B$2,"Outcome",1)/GETPIVOTDATA("Outcome",$B$2)</f>
        <v>0.34895833333333331</v>
      </c>
      <c r="F872">
        <f t="shared" si="1043"/>
        <v>0.34895833333333331</v>
      </c>
    </row>
    <row r="873" spans="4:6" x14ac:dyDescent="0.3">
      <c r="D873" s="3">
        <v>1</v>
      </c>
      <c r="E873">
        <f>GETPIVOTDATA("Outcome",$B$2,"DiabetesPedigreeFunction",0.078)*GETPIVOTDATA("Outcome",$B$2,"Outcome",1)/GETPIVOTDATA("Outcome",$B$2)</f>
        <v>0.34895833333333331</v>
      </c>
      <c r="F873">
        <f t="shared" si="1043"/>
        <v>1.2146299751243785</v>
      </c>
    </row>
    <row r="874" spans="4:6" x14ac:dyDescent="0.3">
      <c r="D874" s="3"/>
      <c r="E874">
        <f>GETPIVOTDATA("Outcome",$B$2,"DiabetesPedigreeFunction",0.084)*GETPIVOTDATA("Outcome",$B$2,"Outcome",1)/GETPIVOTDATA("Outcome",$B$2)</f>
        <v>0.34895833333333331</v>
      </c>
      <c r="F874">
        <f t="shared" si="1043"/>
        <v>0.34895833333333331</v>
      </c>
    </row>
    <row r="875" spans="4:6" x14ac:dyDescent="0.3">
      <c r="D875" s="3"/>
      <c r="E875">
        <f>GETPIVOTDATA("Outcome",$B$2,"DiabetesPedigreeFunction",0.078)*GETPIVOTDATA("Outcome",$B$2,"Outcome",1)/GETPIVOTDATA("Outcome",$B$2)</f>
        <v>0.34895833333333331</v>
      </c>
      <c r="F875">
        <f t="shared" si="1043"/>
        <v>0.34895833333333331</v>
      </c>
    </row>
    <row r="876" spans="4:6" x14ac:dyDescent="0.3">
      <c r="D876" s="3"/>
      <c r="E876">
        <f>GETPIVOTDATA("Outcome",$B$2,"DiabetesPedigreeFunction",0.084)*GETPIVOTDATA("Outcome",$B$2,"Outcome",1)/GETPIVOTDATA("Outcome",$B$2)</f>
        <v>0.34895833333333331</v>
      </c>
      <c r="F876">
        <f t="shared" si="1043"/>
        <v>0.34895833333333331</v>
      </c>
    </row>
    <row r="877" spans="4:6" x14ac:dyDescent="0.3">
      <c r="D877" s="3"/>
      <c r="E877">
        <f>GETPIVOTDATA("Outcome",$B$2,"DiabetesPedigreeFunction",0.078)*GETPIVOTDATA("Outcome",$B$2,"Outcome",1)/GETPIVOTDATA("Outcome",$B$2)</f>
        <v>0.34895833333333331</v>
      </c>
      <c r="F877">
        <f t="shared" si="1043"/>
        <v>0.34895833333333331</v>
      </c>
    </row>
    <row r="878" spans="4:6" x14ac:dyDescent="0.3">
      <c r="D878" s="3"/>
      <c r="E878">
        <f>GETPIVOTDATA("Outcome",$B$2,"DiabetesPedigreeFunction",0.084)*GETPIVOTDATA("Outcome",$B$2,"Outcome",1)/GETPIVOTDATA("Outcome",$B$2)</f>
        <v>0.34895833333333331</v>
      </c>
      <c r="F878">
        <f t="shared" si="1043"/>
        <v>0.34895833333333331</v>
      </c>
    </row>
    <row r="879" spans="4:6" x14ac:dyDescent="0.3">
      <c r="D879" s="3">
        <v>1</v>
      </c>
      <c r="E879">
        <f>GETPIVOTDATA("Outcome",$B$2,"DiabetesPedigreeFunction",0.078)*GETPIVOTDATA("Outcome",$B$2,"Outcome",1)/GETPIVOTDATA("Outcome",$B$2)</f>
        <v>0.34895833333333331</v>
      </c>
      <c r="F879">
        <f t="shared" si="1043"/>
        <v>1.2146299751243785</v>
      </c>
    </row>
    <row r="880" spans="4:6" x14ac:dyDescent="0.3">
      <c r="D880" s="3"/>
      <c r="E880">
        <f>GETPIVOTDATA("Outcome",$B$2,"DiabetesPedigreeFunction",0.084)*GETPIVOTDATA("Outcome",$B$2,"Outcome",1)/GETPIVOTDATA("Outcome",$B$2)</f>
        <v>0.34895833333333331</v>
      </c>
      <c r="F880">
        <f t="shared" si="1043"/>
        <v>0.34895833333333331</v>
      </c>
    </row>
    <row r="881" spans="4:6" x14ac:dyDescent="0.3">
      <c r="D881" s="3"/>
      <c r="E881">
        <f>GETPIVOTDATA("Outcome",$B$2,"DiabetesPedigreeFunction",0.078)*GETPIVOTDATA("Outcome",$B$2,"Outcome",1)/GETPIVOTDATA("Outcome",$B$2)</f>
        <v>0.34895833333333331</v>
      </c>
      <c r="F881">
        <f t="shared" si="1043"/>
        <v>0.34895833333333331</v>
      </c>
    </row>
    <row r="882" spans="4:6" x14ac:dyDescent="0.3">
      <c r="D882" s="3"/>
      <c r="E882">
        <f>GETPIVOTDATA("Outcome",$B$2,"DiabetesPedigreeFunction",0.084)*GETPIVOTDATA("Outcome",$B$2,"Outcome",1)/GETPIVOTDATA("Outcome",$B$2)</f>
        <v>0.34895833333333331</v>
      </c>
      <c r="F882">
        <f t="shared" si="1043"/>
        <v>0.34895833333333331</v>
      </c>
    </row>
    <row r="883" spans="4:6" x14ac:dyDescent="0.3">
      <c r="D883" s="3">
        <v>1</v>
      </c>
      <c r="E883">
        <f>GETPIVOTDATA("Outcome",$B$2,"DiabetesPedigreeFunction",0.078)*GETPIVOTDATA("Outcome",$B$2,"Outcome",1)/GETPIVOTDATA("Outcome",$B$2)</f>
        <v>0.34895833333333331</v>
      </c>
      <c r="F883">
        <f t="shared" si="1043"/>
        <v>1.2146299751243785</v>
      </c>
    </row>
    <row r="884" spans="4:6" x14ac:dyDescent="0.3">
      <c r="D884" s="3"/>
      <c r="E884">
        <f>GETPIVOTDATA("Outcome",$B$2,"DiabetesPedigreeFunction",0.084)*GETPIVOTDATA("Outcome",$B$2,"Outcome",1)/GETPIVOTDATA("Outcome",$B$2)</f>
        <v>0.34895833333333331</v>
      </c>
      <c r="F884">
        <f t="shared" si="1043"/>
        <v>0.34895833333333331</v>
      </c>
    </row>
    <row r="885" spans="4:6" x14ac:dyDescent="0.3">
      <c r="D885" s="3">
        <v>1</v>
      </c>
      <c r="E885">
        <f>GETPIVOTDATA("Outcome",$B$2,"DiabetesPedigreeFunction",0.078)*GETPIVOTDATA("Outcome",$B$2,"Outcome",1)/GETPIVOTDATA("Outcome",$B$2)</f>
        <v>0.34895833333333331</v>
      </c>
      <c r="F885">
        <f t="shared" si="1043"/>
        <v>1.2146299751243785</v>
      </c>
    </row>
    <row r="886" spans="4:6" x14ac:dyDescent="0.3">
      <c r="D886" s="3"/>
      <c r="E886">
        <f>GETPIVOTDATA("Outcome",$B$2,"DiabetesPedigreeFunction",0.084)*GETPIVOTDATA("Outcome",$B$2,"Outcome",1)/GETPIVOTDATA("Outcome",$B$2)</f>
        <v>0.34895833333333331</v>
      </c>
      <c r="F886">
        <f t="shared" si="1043"/>
        <v>0.34895833333333331</v>
      </c>
    </row>
    <row r="887" spans="4:6" x14ac:dyDescent="0.3">
      <c r="D887" s="3"/>
      <c r="E887">
        <f>GETPIVOTDATA("Outcome",$B$2,"DiabetesPedigreeFunction",0.078)*GETPIVOTDATA("Outcome",$B$2,"Outcome",1)/GETPIVOTDATA("Outcome",$B$2)</f>
        <v>0.34895833333333331</v>
      </c>
      <c r="F887">
        <f t="shared" si="1043"/>
        <v>0.34895833333333331</v>
      </c>
    </row>
    <row r="888" spans="4:6" x14ac:dyDescent="0.3">
      <c r="D888" s="3"/>
      <c r="E888">
        <f>GETPIVOTDATA("Outcome",$B$2,"DiabetesPedigreeFunction",0.084)*GETPIVOTDATA("Outcome",$B$2,"Outcome",1)/GETPIVOTDATA("Outcome",$B$2)</f>
        <v>0.34895833333333331</v>
      </c>
      <c r="F888">
        <f t="shared" si="1043"/>
        <v>0.34895833333333331</v>
      </c>
    </row>
    <row r="889" spans="4:6" x14ac:dyDescent="0.3">
      <c r="D889" s="3">
        <v>1</v>
      </c>
      <c r="E889">
        <f>GETPIVOTDATA("Outcome",$B$2,"DiabetesPedigreeFunction",0.078)*GETPIVOTDATA("Outcome",$B$2,"Outcome",1)/GETPIVOTDATA("Outcome",$B$2)</f>
        <v>0.34895833333333331</v>
      </c>
      <c r="F889">
        <f t="shared" si="1043"/>
        <v>1.2146299751243785</v>
      </c>
    </row>
    <row r="890" spans="4:6" x14ac:dyDescent="0.3">
      <c r="D890" s="3"/>
      <c r="E890">
        <f>GETPIVOTDATA("Outcome",$B$2,"DiabetesPedigreeFunction",0.084)*GETPIVOTDATA("Outcome",$B$2,"Outcome",1)/GETPIVOTDATA("Outcome",$B$2)</f>
        <v>0.34895833333333331</v>
      </c>
      <c r="F890">
        <f t="shared" si="1043"/>
        <v>0.34895833333333331</v>
      </c>
    </row>
    <row r="891" spans="4:6" x14ac:dyDescent="0.3">
      <c r="D891" s="3">
        <v>1</v>
      </c>
      <c r="E891">
        <f>GETPIVOTDATA("Outcome",$B$2,"DiabetesPedigreeFunction",0.078)*GETPIVOTDATA("Outcome",$B$2,"Outcome",1)/GETPIVOTDATA("Outcome",$B$2)</f>
        <v>0.34895833333333331</v>
      </c>
      <c r="F891">
        <f t="shared" si="1043"/>
        <v>1.2146299751243785</v>
      </c>
    </row>
    <row r="892" spans="4:6" x14ac:dyDescent="0.3">
      <c r="D892" s="3"/>
      <c r="E892">
        <f>GETPIVOTDATA("Outcome",$B$2,"DiabetesPedigreeFunction",0.084)*GETPIVOTDATA("Outcome",$B$2,"Outcome",1)/GETPIVOTDATA("Outcome",$B$2)</f>
        <v>0.34895833333333331</v>
      </c>
      <c r="F892">
        <f t="shared" si="1043"/>
        <v>0.34895833333333331</v>
      </c>
    </row>
    <row r="893" spans="4:6" x14ac:dyDescent="0.3">
      <c r="D893" s="3">
        <v>1</v>
      </c>
      <c r="E893">
        <f>GETPIVOTDATA("Outcome",$B$2,"DiabetesPedigreeFunction",0.078)*GETPIVOTDATA("Outcome",$B$2,"Outcome",1)/GETPIVOTDATA("Outcome",$B$2)</f>
        <v>0.34895833333333331</v>
      </c>
      <c r="F893">
        <f t="shared" si="1043"/>
        <v>1.2146299751243785</v>
      </c>
    </row>
    <row r="894" spans="4:6" x14ac:dyDescent="0.3">
      <c r="D894" s="3">
        <v>1</v>
      </c>
      <c r="E894">
        <f>GETPIVOTDATA("Outcome",$B$2,"DiabetesPedigreeFunction",0.084)*GETPIVOTDATA("Outcome",$B$2,"Outcome",1)/GETPIVOTDATA("Outcome",$B$2)</f>
        <v>0.34895833333333331</v>
      </c>
      <c r="F894">
        <f t="shared" si="1043"/>
        <v>1.2146299751243785</v>
      </c>
    </row>
    <row r="895" spans="4:6" x14ac:dyDescent="0.3">
      <c r="D895" s="3">
        <v>1</v>
      </c>
      <c r="E895">
        <f>GETPIVOTDATA("Outcome",$B$2,"DiabetesPedigreeFunction",0.078)*GETPIVOTDATA("Outcome",$B$2,"Outcome",1)/GETPIVOTDATA("Outcome",$B$2)</f>
        <v>0.34895833333333331</v>
      </c>
      <c r="F895">
        <f t="shared" si="1043"/>
        <v>1.2146299751243785</v>
      </c>
    </row>
    <row r="896" spans="4:6" x14ac:dyDescent="0.3">
      <c r="D896" s="3">
        <v>1</v>
      </c>
      <c r="E896">
        <f>GETPIVOTDATA("Outcome",$B$2,"DiabetesPedigreeFunction",0.084)*GETPIVOTDATA("Outcome",$B$2,"Outcome",1)/GETPIVOTDATA("Outcome",$B$2)</f>
        <v>0.34895833333333331</v>
      </c>
      <c r="F896">
        <f t="shared" si="1043"/>
        <v>1.2146299751243785</v>
      </c>
    </row>
    <row r="897" spans="4:6" x14ac:dyDescent="0.3">
      <c r="D897" s="3"/>
      <c r="E897">
        <f>GETPIVOTDATA("Outcome",$B$2,"DiabetesPedigreeFunction",0.078)*GETPIVOTDATA("Outcome",$B$2,"Outcome",1)/GETPIVOTDATA("Outcome",$B$2)</f>
        <v>0.34895833333333331</v>
      </c>
      <c r="F897">
        <f t="shared" si="1043"/>
        <v>0.34895833333333331</v>
      </c>
    </row>
    <row r="898" spans="4:6" x14ac:dyDescent="0.3">
      <c r="D898" s="3"/>
      <c r="E898">
        <f>GETPIVOTDATA("Outcome",$B$2,"DiabetesPedigreeFunction",0.084)*GETPIVOTDATA("Outcome",$B$2,"Outcome",1)/GETPIVOTDATA("Outcome",$B$2)</f>
        <v>0.34895833333333331</v>
      </c>
      <c r="F898">
        <f t="shared" si="1043"/>
        <v>0.34895833333333331</v>
      </c>
    </row>
    <row r="899" spans="4:6" x14ac:dyDescent="0.3">
      <c r="D899" s="3">
        <v>2</v>
      </c>
      <c r="E899">
        <f>GETPIVOTDATA("Outcome",$B$2,"DiabetesPedigreeFunction",0.078)*GETPIVOTDATA("Outcome",$B$2,"Outcome",1)/GETPIVOTDATA("Outcome",$B$2)</f>
        <v>0.34895833333333331</v>
      </c>
      <c r="F899">
        <f t="shared" si="1043"/>
        <v>7.8116449004975133</v>
      </c>
    </row>
    <row r="900" spans="4:6" x14ac:dyDescent="0.3">
      <c r="D900" s="3"/>
      <c r="E900">
        <f>GETPIVOTDATA("Outcome",$B$2,"DiabetesPedigreeFunction",0.084)*GETPIVOTDATA("Outcome",$B$2,"Outcome",1)/GETPIVOTDATA("Outcome",$B$2)</f>
        <v>0.34895833333333331</v>
      </c>
      <c r="F900">
        <f t="shared" si="1043"/>
        <v>0.34895833333333331</v>
      </c>
    </row>
    <row r="901" spans="4:6" x14ac:dyDescent="0.3">
      <c r="D901" s="3"/>
      <c r="E901">
        <f>GETPIVOTDATA("Outcome",$B$2,"DiabetesPedigreeFunction",0.078)*GETPIVOTDATA("Outcome",$B$2,"Outcome",1)/GETPIVOTDATA("Outcome",$B$2)</f>
        <v>0.34895833333333331</v>
      </c>
      <c r="F901">
        <f t="shared" si="1043"/>
        <v>0.34895833333333331</v>
      </c>
    </row>
    <row r="902" spans="4:6" x14ac:dyDescent="0.3">
      <c r="D902" s="3"/>
      <c r="E902">
        <f>GETPIVOTDATA("Outcome",$B$2,"DiabetesPedigreeFunction",0.084)*GETPIVOTDATA("Outcome",$B$2,"Outcome",1)/GETPIVOTDATA("Outcome",$B$2)</f>
        <v>0.34895833333333331</v>
      </c>
      <c r="F902">
        <f t="shared" si="1043"/>
        <v>0.34895833333333331</v>
      </c>
    </row>
    <row r="903" spans="4:6" x14ac:dyDescent="0.3">
      <c r="D903" s="3">
        <v>1</v>
      </c>
      <c r="E903">
        <f>GETPIVOTDATA("Outcome",$B$2,"DiabetesPedigreeFunction",0.078)*GETPIVOTDATA("Outcome",$B$2,"Outcome",1)/GETPIVOTDATA("Outcome",$B$2)</f>
        <v>0.34895833333333331</v>
      </c>
      <c r="F903">
        <f t="shared" si="1043"/>
        <v>1.2146299751243785</v>
      </c>
    </row>
    <row r="904" spans="4:6" x14ac:dyDescent="0.3">
      <c r="D904" s="3">
        <v>1</v>
      </c>
      <c r="E904">
        <f>GETPIVOTDATA("Outcome",$B$2,"DiabetesPedigreeFunction",0.084)*GETPIVOTDATA("Outcome",$B$2,"Outcome",1)/GETPIVOTDATA("Outcome",$B$2)</f>
        <v>0.34895833333333331</v>
      </c>
      <c r="F904">
        <f t="shared" si="1043"/>
        <v>1.2146299751243785</v>
      </c>
    </row>
    <row r="905" spans="4:6" x14ac:dyDescent="0.3">
      <c r="D905" s="3">
        <v>1</v>
      </c>
      <c r="E905">
        <f>GETPIVOTDATA("Outcome",$B$2,"DiabetesPedigreeFunction",0.078)*GETPIVOTDATA("Outcome",$B$2,"Outcome",1)/GETPIVOTDATA("Outcome",$B$2)</f>
        <v>0.34895833333333331</v>
      </c>
      <c r="F905">
        <f t="shared" si="1043"/>
        <v>1.2146299751243785</v>
      </c>
    </row>
    <row r="906" spans="4:6" x14ac:dyDescent="0.3">
      <c r="D906" s="3"/>
      <c r="E906">
        <f>GETPIVOTDATA("Outcome",$B$2,"DiabetesPedigreeFunction",0.084)*GETPIVOTDATA("Outcome",$B$2,"Outcome",1)/GETPIVOTDATA("Outcome",$B$2)</f>
        <v>0.34895833333333331</v>
      </c>
      <c r="F906">
        <f t="shared" si="1043"/>
        <v>0.34895833333333331</v>
      </c>
    </row>
    <row r="907" spans="4:6" x14ac:dyDescent="0.3">
      <c r="D907" s="3">
        <v>1</v>
      </c>
      <c r="E907">
        <f>GETPIVOTDATA("Outcome",$B$2,"DiabetesPedigreeFunction",0.078)*GETPIVOTDATA("Outcome",$B$2,"Outcome",1)/GETPIVOTDATA("Outcome",$B$2)</f>
        <v>0.34895833333333331</v>
      </c>
      <c r="F907">
        <f t="shared" si="1043"/>
        <v>1.2146299751243785</v>
      </c>
    </row>
    <row r="908" spans="4:6" x14ac:dyDescent="0.3">
      <c r="D908" s="3"/>
      <c r="E908">
        <f>GETPIVOTDATA("Outcome",$B$2,"DiabetesPedigreeFunction",0.084)*GETPIVOTDATA("Outcome",$B$2,"Outcome",1)/GETPIVOTDATA("Outcome",$B$2)</f>
        <v>0.34895833333333331</v>
      </c>
      <c r="F908">
        <f t="shared" si="1043"/>
        <v>0.34895833333333331</v>
      </c>
    </row>
    <row r="909" spans="4:6" x14ac:dyDescent="0.3">
      <c r="D909" s="3">
        <v>1</v>
      </c>
      <c r="E909">
        <f>GETPIVOTDATA("Outcome",$B$2,"DiabetesPedigreeFunction",0.078)*GETPIVOTDATA("Outcome",$B$2,"Outcome",1)/GETPIVOTDATA("Outcome",$B$2)</f>
        <v>0.34895833333333331</v>
      </c>
      <c r="F909">
        <f t="shared" si="1043"/>
        <v>1.2146299751243785</v>
      </c>
    </row>
    <row r="910" spans="4:6" x14ac:dyDescent="0.3">
      <c r="D910" s="3"/>
      <c r="E910">
        <f>GETPIVOTDATA("Outcome",$B$2,"DiabetesPedigreeFunction",0.084)*GETPIVOTDATA("Outcome",$B$2,"Outcome",1)/GETPIVOTDATA("Outcome",$B$2)</f>
        <v>0.34895833333333331</v>
      </c>
      <c r="F910">
        <f t="shared" si="1043"/>
        <v>0.34895833333333331</v>
      </c>
    </row>
    <row r="911" spans="4:6" x14ac:dyDescent="0.3">
      <c r="D911" s="3">
        <v>1</v>
      </c>
      <c r="E911">
        <f>GETPIVOTDATA("Outcome",$B$2,"DiabetesPedigreeFunction",0.078)*GETPIVOTDATA("Outcome",$B$2,"Outcome",1)/GETPIVOTDATA("Outcome",$B$2)</f>
        <v>0.34895833333333331</v>
      </c>
      <c r="F911">
        <f t="shared" si="1043"/>
        <v>1.2146299751243785</v>
      </c>
    </row>
    <row r="912" spans="4:6" x14ac:dyDescent="0.3">
      <c r="D912" s="3"/>
      <c r="E912">
        <f>GETPIVOTDATA("Outcome",$B$2,"DiabetesPedigreeFunction",0.084)*GETPIVOTDATA("Outcome",$B$2,"Outcome",1)/GETPIVOTDATA("Outcome",$B$2)</f>
        <v>0.34895833333333331</v>
      </c>
      <c r="F912">
        <f t="shared" si="1043"/>
        <v>0.34895833333333331</v>
      </c>
    </row>
    <row r="913" spans="4:6" x14ac:dyDescent="0.3">
      <c r="D913" s="3">
        <v>1</v>
      </c>
      <c r="E913">
        <f>GETPIVOTDATA("Outcome",$B$2,"DiabetesPedigreeFunction",0.078)*GETPIVOTDATA("Outcome",$B$2,"Outcome",1)/GETPIVOTDATA("Outcome",$B$2)</f>
        <v>0.34895833333333331</v>
      </c>
      <c r="F913">
        <f t="shared" si="1043"/>
        <v>1.2146299751243785</v>
      </c>
    </row>
    <row r="914" spans="4:6" x14ac:dyDescent="0.3">
      <c r="D914" s="3">
        <v>1</v>
      </c>
      <c r="E914">
        <f>GETPIVOTDATA("Outcome",$B$2,"DiabetesPedigreeFunction",0.084)*GETPIVOTDATA("Outcome",$B$2,"Outcome",1)/GETPIVOTDATA("Outcome",$B$2)</f>
        <v>0.34895833333333331</v>
      </c>
      <c r="F914">
        <f t="shared" si="1043"/>
        <v>1.2146299751243785</v>
      </c>
    </row>
    <row r="915" spans="4:6" x14ac:dyDescent="0.3">
      <c r="D915" s="3">
        <v>1</v>
      </c>
      <c r="E915">
        <f>GETPIVOTDATA("Outcome",$B$2,"DiabetesPedigreeFunction",0.078)*GETPIVOTDATA("Outcome",$B$2,"Outcome",1)/GETPIVOTDATA("Outcome",$B$2)</f>
        <v>0.34895833333333331</v>
      </c>
      <c r="F915">
        <f t="shared" si="1043"/>
        <v>1.2146299751243785</v>
      </c>
    </row>
    <row r="916" spans="4:6" x14ac:dyDescent="0.3">
      <c r="D916" s="3">
        <v>2</v>
      </c>
      <c r="E916">
        <f>GETPIVOTDATA("Outcome",$B$2,"DiabetesPedigreeFunction",0.084)*GETPIVOTDATA("Outcome",$B$2,"Outcome",1)/GETPIVOTDATA("Outcome",$B$2)</f>
        <v>0.34895833333333331</v>
      </c>
      <c r="F916">
        <f t="shared" si="1043"/>
        <v>7.8116449004975133</v>
      </c>
    </row>
    <row r="917" spans="4:6" x14ac:dyDescent="0.3">
      <c r="D917" s="3">
        <v>1</v>
      </c>
      <c r="E917">
        <f>GETPIVOTDATA("Outcome",$B$2,"DiabetesPedigreeFunction",0.078)*GETPIVOTDATA("Outcome",$B$2,"Outcome",1)/GETPIVOTDATA("Outcome",$B$2)</f>
        <v>0.34895833333333331</v>
      </c>
      <c r="F917">
        <f t="shared" si="1043"/>
        <v>1.2146299751243785</v>
      </c>
    </row>
    <row r="918" spans="4:6" x14ac:dyDescent="0.3">
      <c r="D918" s="3"/>
      <c r="E918">
        <f>GETPIVOTDATA("Outcome",$B$2,"DiabetesPedigreeFunction",0.084)*GETPIVOTDATA("Outcome",$B$2,"Outcome",1)/GETPIVOTDATA("Outcome",$B$2)</f>
        <v>0.34895833333333331</v>
      </c>
      <c r="F918">
        <f t="shared" si="1043"/>
        <v>0.34895833333333331</v>
      </c>
    </row>
    <row r="919" spans="4:6" x14ac:dyDescent="0.3">
      <c r="D919" s="3"/>
      <c r="E919">
        <f>GETPIVOTDATA("Outcome",$B$2,"DiabetesPedigreeFunction",0.078)*GETPIVOTDATA("Outcome",$B$2,"Outcome",1)/GETPIVOTDATA("Outcome",$B$2)</f>
        <v>0.34895833333333331</v>
      </c>
      <c r="F919">
        <f t="shared" si="1043"/>
        <v>0.34895833333333331</v>
      </c>
    </row>
    <row r="920" spans="4:6" x14ac:dyDescent="0.3">
      <c r="D920" s="3"/>
      <c r="E920">
        <f>GETPIVOTDATA("Outcome",$B$2,"DiabetesPedigreeFunction",0.084)*GETPIVOTDATA("Outcome",$B$2,"Outcome",1)/GETPIVOTDATA("Outcome",$B$2)</f>
        <v>0.34895833333333331</v>
      </c>
      <c r="F920">
        <f t="shared" ref="F920:F983" si="1044">(D920-E920)^2/E920</f>
        <v>0.34895833333333331</v>
      </c>
    </row>
    <row r="921" spans="4:6" x14ac:dyDescent="0.3">
      <c r="D921" s="3"/>
      <c r="E921">
        <f>GETPIVOTDATA("Outcome",$B$2,"DiabetesPedigreeFunction",0.078)*GETPIVOTDATA("Outcome",$B$2,"Outcome",1)/GETPIVOTDATA("Outcome",$B$2)</f>
        <v>0.34895833333333331</v>
      </c>
      <c r="F921">
        <f t="shared" si="1044"/>
        <v>0.34895833333333331</v>
      </c>
    </row>
    <row r="922" spans="4:6" x14ac:dyDescent="0.3">
      <c r="D922" s="3">
        <v>1</v>
      </c>
      <c r="E922">
        <f>GETPIVOTDATA("Outcome",$B$2,"DiabetesPedigreeFunction",0.084)*GETPIVOTDATA("Outcome",$B$2,"Outcome",1)/GETPIVOTDATA("Outcome",$B$2)</f>
        <v>0.34895833333333331</v>
      </c>
      <c r="F922">
        <f t="shared" si="1044"/>
        <v>1.2146299751243785</v>
      </c>
    </row>
    <row r="923" spans="4:6" x14ac:dyDescent="0.3">
      <c r="D923" s="3"/>
      <c r="E923">
        <f>GETPIVOTDATA("Outcome",$B$2,"DiabetesPedigreeFunction",0.078)*GETPIVOTDATA("Outcome",$B$2,"Outcome",1)/GETPIVOTDATA("Outcome",$B$2)</f>
        <v>0.34895833333333331</v>
      </c>
      <c r="F923">
        <f t="shared" si="1044"/>
        <v>0.34895833333333331</v>
      </c>
    </row>
    <row r="924" spans="4:6" x14ac:dyDescent="0.3">
      <c r="D924" s="3"/>
      <c r="E924">
        <f>GETPIVOTDATA("Outcome",$B$2,"DiabetesPedigreeFunction",0.084)*GETPIVOTDATA("Outcome",$B$2,"Outcome",1)/GETPIVOTDATA("Outcome",$B$2)</f>
        <v>0.34895833333333331</v>
      </c>
      <c r="F924">
        <f t="shared" si="1044"/>
        <v>0.34895833333333331</v>
      </c>
    </row>
    <row r="925" spans="4:6" x14ac:dyDescent="0.3">
      <c r="D925" s="3"/>
      <c r="E925">
        <f>GETPIVOTDATA("Outcome",$B$2,"DiabetesPedigreeFunction",0.078)*GETPIVOTDATA("Outcome",$B$2,"Outcome",1)/GETPIVOTDATA("Outcome",$B$2)</f>
        <v>0.34895833333333331</v>
      </c>
      <c r="F925">
        <f t="shared" si="1044"/>
        <v>0.34895833333333331</v>
      </c>
    </row>
    <row r="926" spans="4:6" x14ac:dyDescent="0.3">
      <c r="D926" s="3"/>
      <c r="E926">
        <f>GETPIVOTDATA("Outcome",$B$2,"DiabetesPedigreeFunction",0.084)*GETPIVOTDATA("Outcome",$B$2,"Outcome",1)/GETPIVOTDATA("Outcome",$B$2)</f>
        <v>0.34895833333333331</v>
      </c>
      <c r="F926">
        <f t="shared" si="1044"/>
        <v>0.34895833333333331</v>
      </c>
    </row>
    <row r="927" spans="4:6" x14ac:dyDescent="0.3">
      <c r="D927" s="3">
        <v>1</v>
      </c>
      <c r="E927">
        <f>GETPIVOTDATA("Outcome",$B$2,"DiabetesPedigreeFunction",0.078)*GETPIVOTDATA("Outcome",$B$2,"Outcome",1)/GETPIVOTDATA("Outcome",$B$2)</f>
        <v>0.34895833333333331</v>
      </c>
      <c r="F927">
        <f t="shared" si="1044"/>
        <v>1.2146299751243785</v>
      </c>
    </row>
    <row r="928" spans="4:6" x14ac:dyDescent="0.3">
      <c r="D928" s="3"/>
      <c r="E928">
        <f>GETPIVOTDATA("Outcome",$B$2,"DiabetesPedigreeFunction",0.084)*GETPIVOTDATA("Outcome",$B$2,"Outcome",1)/GETPIVOTDATA("Outcome",$B$2)</f>
        <v>0.34895833333333331</v>
      </c>
      <c r="F928">
        <f t="shared" si="1044"/>
        <v>0.34895833333333331</v>
      </c>
    </row>
    <row r="929" spans="4:6" x14ac:dyDescent="0.3">
      <c r="D929" s="3"/>
      <c r="E929">
        <f>GETPIVOTDATA("Outcome",$B$2,"DiabetesPedigreeFunction",0.078)*GETPIVOTDATA("Outcome",$B$2,"Outcome",1)/GETPIVOTDATA("Outcome",$B$2)</f>
        <v>0.34895833333333331</v>
      </c>
      <c r="F929">
        <f t="shared" si="1044"/>
        <v>0.34895833333333331</v>
      </c>
    </row>
    <row r="930" spans="4:6" x14ac:dyDescent="0.3">
      <c r="D930" s="3">
        <v>1</v>
      </c>
      <c r="E930">
        <f>GETPIVOTDATA("Outcome",$B$2,"DiabetesPedigreeFunction",0.084)*GETPIVOTDATA("Outcome",$B$2,"Outcome",1)/GETPIVOTDATA("Outcome",$B$2)</f>
        <v>0.34895833333333331</v>
      </c>
      <c r="F930">
        <f t="shared" si="1044"/>
        <v>1.2146299751243785</v>
      </c>
    </row>
    <row r="931" spans="4:6" x14ac:dyDescent="0.3">
      <c r="D931" s="3">
        <v>1</v>
      </c>
      <c r="E931">
        <f>GETPIVOTDATA("Outcome",$B$2,"DiabetesPedigreeFunction",0.078)*GETPIVOTDATA("Outcome",$B$2,"Outcome",1)/GETPIVOTDATA("Outcome",$B$2)</f>
        <v>0.34895833333333331</v>
      </c>
      <c r="F931">
        <f t="shared" si="1044"/>
        <v>1.2146299751243785</v>
      </c>
    </row>
    <row r="932" spans="4:6" x14ac:dyDescent="0.3">
      <c r="D932" s="3">
        <v>1</v>
      </c>
      <c r="E932">
        <f>GETPIVOTDATA("Outcome",$B$2,"DiabetesPedigreeFunction",0.084)*GETPIVOTDATA("Outcome",$B$2,"Outcome",1)/GETPIVOTDATA("Outcome",$B$2)</f>
        <v>0.34895833333333331</v>
      </c>
      <c r="F932">
        <f t="shared" si="1044"/>
        <v>1.2146299751243785</v>
      </c>
    </row>
    <row r="933" spans="4:6" x14ac:dyDescent="0.3">
      <c r="D933" s="3"/>
      <c r="E933">
        <f>GETPIVOTDATA("Outcome",$B$2,"DiabetesPedigreeFunction",0.078)*GETPIVOTDATA("Outcome",$B$2,"Outcome",1)/GETPIVOTDATA("Outcome",$B$2)</f>
        <v>0.34895833333333331</v>
      </c>
      <c r="F933">
        <f t="shared" si="1044"/>
        <v>0.34895833333333331</v>
      </c>
    </row>
    <row r="934" spans="4:6" x14ac:dyDescent="0.3">
      <c r="D934" s="3">
        <v>1</v>
      </c>
      <c r="E934">
        <f>GETPIVOTDATA("Outcome",$B$2,"DiabetesPedigreeFunction",0.084)*GETPIVOTDATA("Outcome",$B$2,"Outcome",1)/GETPIVOTDATA("Outcome",$B$2)</f>
        <v>0.34895833333333331</v>
      </c>
      <c r="F934">
        <f t="shared" si="1044"/>
        <v>1.2146299751243785</v>
      </c>
    </row>
    <row r="935" spans="4:6" x14ac:dyDescent="0.3">
      <c r="D935" s="3"/>
      <c r="E935">
        <f>GETPIVOTDATA("Outcome",$B$2,"DiabetesPedigreeFunction",0.078)*GETPIVOTDATA("Outcome",$B$2,"Outcome",1)/GETPIVOTDATA("Outcome",$B$2)</f>
        <v>0.34895833333333331</v>
      </c>
      <c r="F935">
        <f t="shared" si="1044"/>
        <v>0.34895833333333331</v>
      </c>
    </row>
    <row r="936" spans="4:6" x14ac:dyDescent="0.3">
      <c r="D936" s="3">
        <v>1</v>
      </c>
      <c r="E936">
        <f>GETPIVOTDATA("Outcome",$B$2,"DiabetesPedigreeFunction",0.084)*GETPIVOTDATA("Outcome",$B$2,"Outcome",1)/GETPIVOTDATA("Outcome",$B$2)</f>
        <v>0.34895833333333331</v>
      </c>
      <c r="F936">
        <f t="shared" si="1044"/>
        <v>1.2146299751243785</v>
      </c>
    </row>
    <row r="937" spans="4:6" x14ac:dyDescent="0.3">
      <c r="D937" s="3">
        <v>1</v>
      </c>
      <c r="E937">
        <f>GETPIVOTDATA("Outcome",$B$2,"DiabetesPedigreeFunction",0.078)*GETPIVOTDATA("Outcome",$B$2,"Outcome",1)/GETPIVOTDATA("Outcome",$B$2)</f>
        <v>0.34895833333333331</v>
      </c>
      <c r="F937">
        <f t="shared" si="1044"/>
        <v>1.2146299751243785</v>
      </c>
    </row>
    <row r="938" spans="4:6" x14ac:dyDescent="0.3">
      <c r="D938" s="3"/>
      <c r="E938">
        <f>GETPIVOTDATA("Outcome",$B$2,"DiabetesPedigreeFunction",0.084)*GETPIVOTDATA("Outcome",$B$2,"Outcome",1)/GETPIVOTDATA("Outcome",$B$2)</f>
        <v>0.34895833333333331</v>
      </c>
      <c r="F938">
        <f t="shared" si="1044"/>
        <v>0.34895833333333331</v>
      </c>
    </row>
    <row r="939" spans="4:6" x14ac:dyDescent="0.3">
      <c r="D939" s="3">
        <v>1</v>
      </c>
      <c r="E939">
        <f>GETPIVOTDATA("Outcome",$B$2,"DiabetesPedigreeFunction",0.078)*GETPIVOTDATA("Outcome",$B$2,"Outcome",1)/GETPIVOTDATA("Outcome",$B$2)</f>
        <v>0.34895833333333331</v>
      </c>
      <c r="F939">
        <f t="shared" si="1044"/>
        <v>1.2146299751243785</v>
      </c>
    </row>
    <row r="940" spans="4:6" x14ac:dyDescent="0.3">
      <c r="D940" s="3"/>
      <c r="E940">
        <f>GETPIVOTDATA("Outcome",$B$2,"DiabetesPedigreeFunction",0.084)*GETPIVOTDATA("Outcome",$B$2,"Outcome",1)/GETPIVOTDATA("Outcome",$B$2)</f>
        <v>0.34895833333333331</v>
      </c>
      <c r="F940">
        <f t="shared" si="1044"/>
        <v>0.34895833333333331</v>
      </c>
    </row>
    <row r="941" spans="4:6" x14ac:dyDescent="0.3">
      <c r="D941" s="3"/>
      <c r="E941">
        <f>GETPIVOTDATA("Outcome",$B$2,"DiabetesPedigreeFunction",0.078)*GETPIVOTDATA("Outcome",$B$2,"Outcome",1)/GETPIVOTDATA("Outcome",$B$2)</f>
        <v>0.34895833333333331</v>
      </c>
      <c r="F941">
        <f t="shared" si="1044"/>
        <v>0.34895833333333331</v>
      </c>
    </row>
    <row r="942" spans="4:6" x14ac:dyDescent="0.3">
      <c r="D942" s="3">
        <v>1</v>
      </c>
      <c r="E942">
        <f>GETPIVOTDATA("Outcome",$B$2,"DiabetesPedigreeFunction",0.084)*GETPIVOTDATA("Outcome",$B$2,"Outcome",1)/GETPIVOTDATA("Outcome",$B$2)</f>
        <v>0.34895833333333331</v>
      </c>
      <c r="F942">
        <f t="shared" si="1044"/>
        <v>1.2146299751243785</v>
      </c>
    </row>
    <row r="943" spans="4:6" x14ac:dyDescent="0.3">
      <c r="D943" s="3">
        <v>1</v>
      </c>
      <c r="E943">
        <f>GETPIVOTDATA("Outcome",$B$2,"DiabetesPedigreeFunction",0.078)*GETPIVOTDATA("Outcome",$B$2,"Outcome",1)/GETPIVOTDATA("Outcome",$B$2)</f>
        <v>0.34895833333333331</v>
      </c>
      <c r="F943">
        <f t="shared" si="1044"/>
        <v>1.2146299751243785</v>
      </c>
    </row>
    <row r="944" spans="4:6" x14ac:dyDescent="0.3">
      <c r="D944" s="3">
        <v>1</v>
      </c>
      <c r="E944">
        <f>GETPIVOTDATA("Outcome",$B$2,"DiabetesPedigreeFunction",0.084)*GETPIVOTDATA("Outcome",$B$2,"Outcome",1)/GETPIVOTDATA("Outcome",$B$2)</f>
        <v>0.34895833333333331</v>
      </c>
      <c r="F944">
        <f t="shared" si="1044"/>
        <v>1.2146299751243785</v>
      </c>
    </row>
    <row r="945" spans="4:6" x14ac:dyDescent="0.3">
      <c r="D945" s="3"/>
      <c r="E945">
        <f>GETPIVOTDATA("Outcome",$B$2,"DiabetesPedigreeFunction",0.078)*GETPIVOTDATA("Outcome",$B$2,"Outcome",1)/GETPIVOTDATA("Outcome",$B$2)</f>
        <v>0.34895833333333331</v>
      </c>
      <c r="F945">
        <f t="shared" si="1044"/>
        <v>0.34895833333333331</v>
      </c>
    </row>
    <row r="946" spans="4:6" x14ac:dyDescent="0.3">
      <c r="D946" s="3">
        <v>1</v>
      </c>
      <c r="E946">
        <f>GETPIVOTDATA("Outcome",$B$2,"DiabetesPedigreeFunction",0.084)*GETPIVOTDATA("Outcome",$B$2,"Outcome",1)/GETPIVOTDATA("Outcome",$B$2)</f>
        <v>0.34895833333333331</v>
      </c>
      <c r="F946">
        <f t="shared" si="1044"/>
        <v>1.2146299751243785</v>
      </c>
    </row>
    <row r="947" spans="4:6" x14ac:dyDescent="0.3">
      <c r="D947" s="3"/>
      <c r="E947">
        <f>GETPIVOTDATA("Outcome",$B$2,"DiabetesPedigreeFunction",0.078)*GETPIVOTDATA("Outcome",$B$2,"Outcome",1)/GETPIVOTDATA("Outcome",$B$2)</f>
        <v>0.34895833333333331</v>
      </c>
      <c r="F947">
        <f t="shared" si="1044"/>
        <v>0.34895833333333331</v>
      </c>
    </row>
    <row r="948" spans="4:6" x14ac:dyDescent="0.3">
      <c r="D948" s="3">
        <v>1</v>
      </c>
      <c r="E948">
        <f>GETPIVOTDATA("Outcome",$B$2,"DiabetesPedigreeFunction",0.084)*GETPIVOTDATA("Outcome",$B$2,"Outcome",1)/GETPIVOTDATA("Outcome",$B$2)</f>
        <v>0.34895833333333331</v>
      </c>
      <c r="F948">
        <f t="shared" si="1044"/>
        <v>1.2146299751243785</v>
      </c>
    </row>
    <row r="949" spans="4:6" x14ac:dyDescent="0.3">
      <c r="D949" s="3">
        <v>1</v>
      </c>
      <c r="E949">
        <f>GETPIVOTDATA("Outcome",$B$2,"DiabetesPedigreeFunction",0.078)*GETPIVOTDATA("Outcome",$B$2,"Outcome",1)/GETPIVOTDATA("Outcome",$B$2)</f>
        <v>0.34895833333333331</v>
      </c>
      <c r="F949">
        <f t="shared" si="1044"/>
        <v>1.2146299751243785</v>
      </c>
    </row>
    <row r="950" spans="4:6" x14ac:dyDescent="0.3">
      <c r="D950" s="3">
        <v>1</v>
      </c>
      <c r="E950">
        <f>GETPIVOTDATA("Outcome",$B$2,"DiabetesPedigreeFunction",0.084)*GETPIVOTDATA("Outcome",$B$2,"Outcome",1)/GETPIVOTDATA("Outcome",$B$2)</f>
        <v>0.34895833333333331</v>
      </c>
      <c r="F950">
        <f t="shared" si="1044"/>
        <v>1.2146299751243785</v>
      </c>
    </row>
    <row r="951" spans="4:6" x14ac:dyDescent="0.3">
      <c r="D951" s="3"/>
      <c r="E951">
        <f>GETPIVOTDATA("Outcome",$B$2,"DiabetesPedigreeFunction",0.078)*GETPIVOTDATA("Outcome",$B$2,"Outcome",1)/GETPIVOTDATA("Outcome",$B$2)</f>
        <v>0.34895833333333331</v>
      </c>
      <c r="F951">
        <f t="shared" si="1044"/>
        <v>0.34895833333333331</v>
      </c>
    </row>
    <row r="952" spans="4:6" x14ac:dyDescent="0.3">
      <c r="D952" s="3"/>
      <c r="E952">
        <f>GETPIVOTDATA("Outcome",$B$2,"DiabetesPedigreeFunction",0.084)*GETPIVOTDATA("Outcome",$B$2,"Outcome",1)/GETPIVOTDATA("Outcome",$B$2)</f>
        <v>0.34895833333333331</v>
      </c>
      <c r="F952">
        <f t="shared" si="1044"/>
        <v>0.34895833333333331</v>
      </c>
    </row>
    <row r="953" spans="4:6" x14ac:dyDescent="0.3">
      <c r="D953" s="3">
        <v>1</v>
      </c>
      <c r="E953">
        <f>GETPIVOTDATA("Outcome",$B$2,"DiabetesPedigreeFunction",0.078)*GETPIVOTDATA("Outcome",$B$2,"Outcome",1)/GETPIVOTDATA("Outcome",$B$2)</f>
        <v>0.34895833333333331</v>
      </c>
      <c r="F953">
        <f t="shared" si="1044"/>
        <v>1.2146299751243785</v>
      </c>
    </row>
    <row r="954" spans="4:6" x14ac:dyDescent="0.3">
      <c r="D954" s="3"/>
      <c r="E954">
        <f>GETPIVOTDATA("Outcome",$B$2,"DiabetesPedigreeFunction",0.084)*GETPIVOTDATA("Outcome",$B$2,"Outcome",1)/GETPIVOTDATA("Outcome",$B$2)</f>
        <v>0.34895833333333331</v>
      </c>
      <c r="F954">
        <f t="shared" si="1044"/>
        <v>0.34895833333333331</v>
      </c>
    </row>
    <row r="955" spans="4:6" x14ac:dyDescent="0.3">
      <c r="D955" s="3">
        <v>1</v>
      </c>
      <c r="E955">
        <f>GETPIVOTDATA("Outcome",$B$2,"DiabetesPedigreeFunction",0.078)*GETPIVOTDATA("Outcome",$B$2,"Outcome",1)/GETPIVOTDATA("Outcome",$B$2)</f>
        <v>0.34895833333333331</v>
      </c>
      <c r="F955">
        <f t="shared" si="1044"/>
        <v>1.2146299751243785</v>
      </c>
    </row>
    <row r="956" spans="4:6" x14ac:dyDescent="0.3">
      <c r="D956" s="3">
        <v>1</v>
      </c>
      <c r="E956">
        <f>GETPIVOTDATA("Outcome",$B$2,"DiabetesPedigreeFunction",0.084)*GETPIVOTDATA("Outcome",$B$2,"Outcome",1)/GETPIVOTDATA("Outcome",$B$2)</f>
        <v>0.34895833333333331</v>
      </c>
      <c r="F956">
        <f t="shared" si="1044"/>
        <v>1.2146299751243785</v>
      </c>
    </row>
    <row r="957" spans="4:6" x14ac:dyDescent="0.3">
      <c r="D957" s="3"/>
      <c r="E957">
        <f>GETPIVOTDATA("Outcome",$B$2,"DiabetesPedigreeFunction",0.078)*GETPIVOTDATA("Outcome",$B$2,"Outcome",1)/GETPIVOTDATA("Outcome",$B$2)</f>
        <v>0.34895833333333331</v>
      </c>
      <c r="F957">
        <f t="shared" si="1044"/>
        <v>0.34895833333333331</v>
      </c>
    </row>
    <row r="958" spans="4:6" x14ac:dyDescent="0.3">
      <c r="D958" s="3">
        <v>1</v>
      </c>
      <c r="E958">
        <f>GETPIVOTDATA("Outcome",$B$2,"DiabetesPedigreeFunction",0.084)*GETPIVOTDATA("Outcome",$B$2,"Outcome",1)/GETPIVOTDATA("Outcome",$B$2)</f>
        <v>0.34895833333333331</v>
      </c>
      <c r="F958">
        <f t="shared" si="1044"/>
        <v>1.2146299751243785</v>
      </c>
    </row>
    <row r="959" spans="4:6" x14ac:dyDescent="0.3">
      <c r="D959" s="3"/>
      <c r="E959">
        <f>GETPIVOTDATA("Outcome",$B$2,"DiabetesPedigreeFunction",0.078)*GETPIVOTDATA("Outcome",$B$2,"Outcome",1)/GETPIVOTDATA("Outcome",$B$2)</f>
        <v>0.34895833333333331</v>
      </c>
      <c r="F959">
        <f t="shared" si="1044"/>
        <v>0.34895833333333331</v>
      </c>
    </row>
    <row r="960" spans="4:6" x14ac:dyDescent="0.3">
      <c r="D960" s="3">
        <v>1</v>
      </c>
      <c r="E960">
        <f>GETPIVOTDATA("Outcome",$B$2,"DiabetesPedigreeFunction",0.084)*GETPIVOTDATA("Outcome",$B$2,"Outcome",1)/GETPIVOTDATA("Outcome",$B$2)</f>
        <v>0.34895833333333331</v>
      </c>
      <c r="F960">
        <f t="shared" si="1044"/>
        <v>1.2146299751243785</v>
      </c>
    </row>
    <row r="961" spans="4:6" x14ac:dyDescent="0.3">
      <c r="D961" s="3">
        <v>1</v>
      </c>
      <c r="E961">
        <f>GETPIVOTDATA("Outcome",$B$2,"DiabetesPedigreeFunction",0.078)*GETPIVOTDATA("Outcome",$B$2,"Outcome",1)/GETPIVOTDATA("Outcome",$B$2)</f>
        <v>0.34895833333333331</v>
      </c>
      <c r="F961">
        <f t="shared" si="1044"/>
        <v>1.2146299751243785</v>
      </c>
    </row>
    <row r="962" spans="4:6" x14ac:dyDescent="0.3">
      <c r="D962" s="3"/>
      <c r="E962">
        <f>GETPIVOTDATA("Outcome",$B$2,"DiabetesPedigreeFunction",0.084)*GETPIVOTDATA("Outcome",$B$2,"Outcome",1)/GETPIVOTDATA("Outcome",$B$2)</f>
        <v>0.34895833333333331</v>
      </c>
      <c r="F962">
        <f t="shared" si="1044"/>
        <v>0.34895833333333331</v>
      </c>
    </row>
    <row r="963" spans="4:6" x14ac:dyDescent="0.3">
      <c r="D963" s="3"/>
      <c r="E963">
        <f>GETPIVOTDATA("Outcome",$B$2,"DiabetesPedigreeFunction",0.078)*GETPIVOTDATA("Outcome",$B$2,"Outcome",1)/GETPIVOTDATA("Outcome",$B$2)</f>
        <v>0.34895833333333331</v>
      </c>
      <c r="F963">
        <f t="shared" si="1044"/>
        <v>0.34895833333333331</v>
      </c>
    </row>
    <row r="964" spans="4:6" x14ac:dyDescent="0.3">
      <c r="D964" s="3">
        <v>1</v>
      </c>
      <c r="E964">
        <f>GETPIVOTDATA("Outcome",$B$2,"DiabetesPedigreeFunction",0.084)*GETPIVOTDATA("Outcome",$B$2,"Outcome",1)/GETPIVOTDATA("Outcome",$B$2)</f>
        <v>0.34895833333333331</v>
      </c>
      <c r="F964">
        <f t="shared" si="1044"/>
        <v>1.2146299751243785</v>
      </c>
    </row>
    <row r="965" spans="4:6" x14ac:dyDescent="0.3">
      <c r="D965" s="3"/>
      <c r="E965">
        <f>GETPIVOTDATA("Outcome",$B$2,"DiabetesPedigreeFunction",0.078)*GETPIVOTDATA("Outcome",$B$2,"Outcome",1)/GETPIVOTDATA("Outcome",$B$2)</f>
        <v>0.34895833333333331</v>
      </c>
      <c r="F965">
        <f t="shared" si="1044"/>
        <v>0.34895833333333331</v>
      </c>
    </row>
    <row r="966" spans="4:6" x14ac:dyDescent="0.3">
      <c r="D966" s="3">
        <v>1</v>
      </c>
      <c r="E966">
        <f>GETPIVOTDATA("Outcome",$B$2,"DiabetesPedigreeFunction",0.084)*GETPIVOTDATA("Outcome",$B$2,"Outcome",1)/GETPIVOTDATA("Outcome",$B$2)</f>
        <v>0.34895833333333331</v>
      </c>
      <c r="F966">
        <f t="shared" si="1044"/>
        <v>1.2146299751243785</v>
      </c>
    </row>
    <row r="967" spans="4:6" x14ac:dyDescent="0.3">
      <c r="D967" s="3">
        <v>1</v>
      </c>
      <c r="E967">
        <f>GETPIVOTDATA("Outcome",$B$2,"DiabetesPedigreeFunction",0.078)*GETPIVOTDATA("Outcome",$B$2,"Outcome",1)/GETPIVOTDATA("Outcome",$B$2)</f>
        <v>0.34895833333333331</v>
      </c>
      <c r="F967">
        <f t="shared" si="1044"/>
        <v>1.2146299751243785</v>
      </c>
    </row>
    <row r="968" spans="4:6" x14ac:dyDescent="0.3">
      <c r="D968" s="3"/>
      <c r="E968">
        <f>GETPIVOTDATA("Outcome",$B$2,"DiabetesPedigreeFunction",0.084)*GETPIVOTDATA("Outcome",$B$2,"Outcome",1)/GETPIVOTDATA("Outcome",$B$2)</f>
        <v>0.34895833333333331</v>
      </c>
      <c r="F968">
        <f t="shared" si="1044"/>
        <v>0.34895833333333331</v>
      </c>
    </row>
    <row r="969" spans="4:6" x14ac:dyDescent="0.3">
      <c r="D969" s="3">
        <v>1</v>
      </c>
      <c r="E969">
        <f>GETPIVOTDATA("Outcome",$B$2,"DiabetesPedigreeFunction",0.078)*GETPIVOTDATA("Outcome",$B$2,"Outcome",1)/GETPIVOTDATA("Outcome",$B$2)</f>
        <v>0.34895833333333331</v>
      </c>
      <c r="F969">
        <f t="shared" si="1044"/>
        <v>1.2146299751243785</v>
      </c>
    </row>
    <row r="970" spans="4:6" x14ac:dyDescent="0.3">
      <c r="D970" s="3"/>
      <c r="E970">
        <f>GETPIVOTDATA("Outcome",$B$2,"DiabetesPedigreeFunction",0.084)*GETPIVOTDATA("Outcome",$B$2,"Outcome",1)/GETPIVOTDATA("Outcome",$B$2)</f>
        <v>0.34895833333333331</v>
      </c>
      <c r="F970">
        <f t="shared" si="1044"/>
        <v>0.34895833333333331</v>
      </c>
    </row>
    <row r="971" spans="4:6" x14ac:dyDescent="0.3">
      <c r="D971" s="3"/>
      <c r="E971">
        <f>GETPIVOTDATA("Outcome",$B$2,"DiabetesPedigreeFunction",0.078)*GETPIVOTDATA("Outcome",$B$2,"Outcome",1)/GETPIVOTDATA("Outcome",$B$2)</f>
        <v>0.34895833333333331</v>
      </c>
      <c r="F971">
        <f t="shared" si="1044"/>
        <v>0.34895833333333331</v>
      </c>
    </row>
    <row r="972" spans="4:6" x14ac:dyDescent="0.3">
      <c r="D972" s="3">
        <v>1</v>
      </c>
      <c r="E972">
        <f>GETPIVOTDATA("Outcome",$B$2,"DiabetesPedigreeFunction",0.084)*GETPIVOTDATA("Outcome",$B$2,"Outcome",1)/GETPIVOTDATA("Outcome",$B$2)</f>
        <v>0.34895833333333331</v>
      </c>
      <c r="F972">
        <f t="shared" si="1044"/>
        <v>1.2146299751243785</v>
      </c>
    </row>
    <row r="973" spans="4:6" x14ac:dyDescent="0.3">
      <c r="D973" s="3"/>
      <c r="E973">
        <f>GETPIVOTDATA("Outcome",$B$2,"DiabetesPedigreeFunction",0.078)*GETPIVOTDATA("Outcome",$B$2,"Outcome",1)/GETPIVOTDATA("Outcome",$B$2)</f>
        <v>0.34895833333333331</v>
      </c>
      <c r="F973">
        <f t="shared" si="1044"/>
        <v>0.34895833333333331</v>
      </c>
    </row>
    <row r="974" spans="4:6" x14ac:dyDescent="0.3">
      <c r="D974" s="3"/>
      <c r="E974">
        <f>GETPIVOTDATA("Outcome",$B$2,"DiabetesPedigreeFunction",0.084)*GETPIVOTDATA("Outcome",$B$2,"Outcome",1)/GETPIVOTDATA("Outcome",$B$2)</f>
        <v>0.34895833333333331</v>
      </c>
      <c r="F974">
        <f t="shared" si="1044"/>
        <v>0.34895833333333331</v>
      </c>
    </row>
    <row r="975" spans="4:6" x14ac:dyDescent="0.3">
      <c r="D975" s="3">
        <v>1</v>
      </c>
      <c r="E975">
        <f>GETPIVOTDATA("Outcome",$B$2,"DiabetesPedigreeFunction",0.078)*GETPIVOTDATA("Outcome",$B$2,"Outcome",1)/GETPIVOTDATA("Outcome",$B$2)</f>
        <v>0.34895833333333331</v>
      </c>
      <c r="F975">
        <f t="shared" si="1044"/>
        <v>1.2146299751243785</v>
      </c>
    </row>
    <row r="976" spans="4:6" x14ac:dyDescent="0.3">
      <c r="D976" s="3">
        <v>1</v>
      </c>
      <c r="E976">
        <f>GETPIVOTDATA("Outcome",$B$2,"DiabetesPedigreeFunction",0.084)*GETPIVOTDATA("Outcome",$B$2,"Outcome",1)/GETPIVOTDATA("Outcome",$B$2)</f>
        <v>0.34895833333333331</v>
      </c>
      <c r="F976">
        <f t="shared" si="1044"/>
        <v>1.2146299751243785</v>
      </c>
    </row>
    <row r="977" spans="4:6" x14ac:dyDescent="0.3">
      <c r="D977" s="3"/>
      <c r="E977">
        <f>GETPIVOTDATA("Outcome",$B$2,"DiabetesPedigreeFunction",0.078)*GETPIVOTDATA("Outcome",$B$2,"Outcome",1)/GETPIVOTDATA("Outcome",$B$2)</f>
        <v>0.34895833333333331</v>
      </c>
      <c r="F977">
        <f t="shared" si="1044"/>
        <v>0.34895833333333331</v>
      </c>
    </row>
    <row r="978" spans="4:6" x14ac:dyDescent="0.3">
      <c r="D978" s="3">
        <v>1</v>
      </c>
      <c r="E978">
        <f>GETPIVOTDATA("Outcome",$B$2,"DiabetesPedigreeFunction",0.084)*GETPIVOTDATA("Outcome",$B$2,"Outcome",1)/GETPIVOTDATA("Outcome",$B$2)</f>
        <v>0.34895833333333331</v>
      </c>
      <c r="F978">
        <f t="shared" si="1044"/>
        <v>1.2146299751243785</v>
      </c>
    </row>
    <row r="979" spans="4:6" x14ac:dyDescent="0.3">
      <c r="D979" s="3">
        <v>1</v>
      </c>
      <c r="E979">
        <f>GETPIVOTDATA("Outcome",$B$2,"DiabetesPedigreeFunction",0.078)*GETPIVOTDATA("Outcome",$B$2,"Outcome",1)/GETPIVOTDATA("Outcome",$B$2)</f>
        <v>0.34895833333333331</v>
      </c>
      <c r="F979">
        <f t="shared" si="1044"/>
        <v>1.2146299751243785</v>
      </c>
    </row>
    <row r="980" spans="4:6" x14ac:dyDescent="0.3">
      <c r="D980" s="3"/>
      <c r="E980">
        <f>GETPIVOTDATA("Outcome",$B$2,"DiabetesPedigreeFunction",0.084)*GETPIVOTDATA("Outcome",$B$2,"Outcome",1)/GETPIVOTDATA("Outcome",$B$2)</f>
        <v>0.34895833333333331</v>
      </c>
      <c r="F980">
        <f t="shared" si="1044"/>
        <v>0.34895833333333331</v>
      </c>
    </row>
    <row r="981" spans="4:6" x14ac:dyDescent="0.3">
      <c r="D981" s="3">
        <v>2</v>
      </c>
      <c r="E981">
        <f>GETPIVOTDATA("Outcome",$B$2,"DiabetesPedigreeFunction",0.078)*GETPIVOTDATA("Outcome",$B$2,"Outcome",1)/GETPIVOTDATA("Outcome",$B$2)</f>
        <v>0.34895833333333331</v>
      </c>
      <c r="F981">
        <f t="shared" si="1044"/>
        <v>7.8116449004975133</v>
      </c>
    </row>
    <row r="982" spans="4:6" x14ac:dyDescent="0.3">
      <c r="D982" s="3"/>
      <c r="E982">
        <f>GETPIVOTDATA("Outcome",$B$2,"DiabetesPedigreeFunction",0.084)*GETPIVOTDATA("Outcome",$B$2,"Outcome",1)/GETPIVOTDATA("Outcome",$B$2)</f>
        <v>0.34895833333333331</v>
      </c>
      <c r="F982">
        <f t="shared" si="1044"/>
        <v>0.34895833333333331</v>
      </c>
    </row>
    <row r="983" spans="4:6" x14ac:dyDescent="0.3">
      <c r="D983" s="3"/>
      <c r="E983">
        <f>GETPIVOTDATA("Outcome",$B$2,"DiabetesPedigreeFunction",0.078)*GETPIVOTDATA("Outcome",$B$2,"Outcome",1)/GETPIVOTDATA("Outcome",$B$2)</f>
        <v>0.34895833333333331</v>
      </c>
      <c r="F983">
        <f t="shared" si="1044"/>
        <v>0.34895833333333331</v>
      </c>
    </row>
    <row r="984" spans="4:6" x14ac:dyDescent="0.3">
      <c r="D984" s="3"/>
      <c r="E984">
        <f>GETPIVOTDATA("Outcome",$B$2,"DiabetesPedigreeFunction",0.084)*GETPIVOTDATA("Outcome",$B$2,"Outcome",1)/GETPIVOTDATA("Outcome",$B$2)</f>
        <v>0.34895833333333331</v>
      </c>
      <c r="F984">
        <f t="shared" ref="F984:F1047" si="1045">(D984-E984)^2/E984</f>
        <v>0.34895833333333331</v>
      </c>
    </row>
    <row r="985" spans="4:6" x14ac:dyDescent="0.3">
      <c r="D985" s="3"/>
      <c r="E985">
        <f>GETPIVOTDATA("Outcome",$B$2,"DiabetesPedigreeFunction",0.078)*GETPIVOTDATA("Outcome",$B$2,"Outcome",1)/GETPIVOTDATA("Outcome",$B$2)</f>
        <v>0.34895833333333331</v>
      </c>
      <c r="F985">
        <f t="shared" si="1045"/>
        <v>0.34895833333333331</v>
      </c>
    </row>
    <row r="986" spans="4:6" x14ac:dyDescent="0.3">
      <c r="D986" s="3"/>
      <c r="E986">
        <f>GETPIVOTDATA("Outcome",$B$2,"DiabetesPedigreeFunction",0.084)*GETPIVOTDATA("Outcome",$B$2,"Outcome",1)/GETPIVOTDATA("Outcome",$B$2)</f>
        <v>0.34895833333333331</v>
      </c>
      <c r="F986">
        <f t="shared" si="1045"/>
        <v>0.34895833333333331</v>
      </c>
    </row>
    <row r="987" spans="4:6" x14ac:dyDescent="0.3">
      <c r="D987" s="3">
        <v>1</v>
      </c>
      <c r="E987">
        <f>GETPIVOTDATA("Outcome",$B$2,"DiabetesPedigreeFunction",0.078)*GETPIVOTDATA("Outcome",$B$2,"Outcome",1)/GETPIVOTDATA("Outcome",$B$2)</f>
        <v>0.34895833333333331</v>
      </c>
      <c r="F987">
        <f t="shared" si="1045"/>
        <v>1.2146299751243785</v>
      </c>
    </row>
    <row r="988" spans="4:6" x14ac:dyDescent="0.3">
      <c r="D988" s="3"/>
      <c r="E988">
        <f>GETPIVOTDATA("Outcome",$B$2,"DiabetesPedigreeFunction",0.084)*GETPIVOTDATA("Outcome",$B$2,"Outcome",1)/GETPIVOTDATA("Outcome",$B$2)</f>
        <v>0.34895833333333331</v>
      </c>
      <c r="F988">
        <f t="shared" si="1045"/>
        <v>0.34895833333333331</v>
      </c>
    </row>
    <row r="989" spans="4:6" x14ac:dyDescent="0.3">
      <c r="D989" s="3">
        <v>2</v>
      </c>
      <c r="E989">
        <f>GETPIVOTDATA("Outcome",$B$2,"DiabetesPedigreeFunction",0.078)*GETPIVOTDATA("Outcome",$B$2,"Outcome",1)/GETPIVOTDATA("Outcome",$B$2)</f>
        <v>0.34895833333333331</v>
      </c>
      <c r="F989">
        <f t="shared" si="1045"/>
        <v>7.8116449004975133</v>
      </c>
    </row>
    <row r="990" spans="4:6" x14ac:dyDescent="0.3">
      <c r="D990" s="3"/>
      <c r="E990">
        <f>GETPIVOTDATA("Outcome",$B$2,"DiabetesPedigreeFunction",0.084)*GETPIVOTDATA("Outcome",$B$2,"Outcome",1)/GETPIVOTDATA("Outcome",$B$2)</f>
        <v>0.34895833333333331</v>
      </c>
      <c r="F990">
        <f t="shared" si="1045"/>
        <v>0.34895833333333331</v>
      </c>
    </row>
    <row r="991" spans="4:6" x14ac:dyDescent="0.3">
      <c r="D991" s="3">
        <v>1</v>
      </c>
      <c r="E991">
        <f>GETPIVOTDATA("Outcome",$B$2,"DiabetesPedigreeFunction",0.078)*GETPIVOTDATA("Outcome",$B$2,"Outcome",1)/GETPIVOTDATA("Outcome",$B$2)</f>
        <v>0.34895833333333331</v>
      </c>
      <c r="F991">
        <f t="shared" si="1045"/>
        <v>1.2146299751243785</v>
      </c>
    </row>
    <row r="992" spans="4:6" x14ac:dyDescent="0.3">
      <c r="D992" s="3">
        <v>1</v>
      </c>
      <c r="E992">
        <f>GETPIVOTDATA("Outcome",$B$2,"DiabetesPedigreeFunction",0.084)*GETPIVOTDATA("Outcome",$B$2,"Outcome",1)/GETPIVOTDATA("Outcome",$B$2)</f>
        <v>0.34895833333333331</v>
      </c>
      <c r="F992">
        <f t="shared" si="1045"/>
        <v>1.2146299751243785</v>
      </c>
    </row>
    <row r="993" spans="4:6" x14ac:dyDescent="0.3">
      <c r="D993" s="3"/>
      <c r="E993">
        <f>GETPIVOTDATA("Outcome",$B$2,"DiabetesPedigreeFunction",0.078)*GETPIVOTDATA("Outcome",$B$2,"Outcome",1)/GETPIVOTDATA("Outcome",$B$2)</f>
        <v>0.34895833333333331</v>
      </c>
      <c r="F993">
        <f t="shared" si="1045"/>
        <v>0.34895833333333331</v>
      </c>
    </row>
    <row r="994" spans="4:6" x14ac:dyDescent="0.3">
      <c r="D994" s="3"/>
      <c r="E994">
        <f>GETPIVOTDATA("Outcome",$B$2,"DiabetesPedigreeFunction",0.084)*GETPIVOTDATA("Outcome",$B$2,"Outcome",1)/GETPIVOTDATA("Outcome",$B$2)</f>
        <v>0.34895833333333331</v>
      </c>
      <c r="F994">
        <f t="shared" si="1045"/>
        <v>0.34895833333333331</v>
      </c>
    </row>
    <row r="995" spans="4:6" x14ac:dyDescent="0.3">
      <c r="D995" s="3">
        <v>1</v>
      </c>
      <c r="E995">
        <f>GETPIVOTDATA("Outcome",$B$2,"DiabetesPedigreeFunction",0.078)*GETPIVOTDATA("Outcome",$B$2,"Outcome",1)/GETPIVOTDATA("Outcome",$B$2)</f>
        <v>0.34895833333333331</v>
      </c>
      <c r="F995">
        <f t="shared" si="1045"/>
        <v>1.2146299751243785</v>
      </c>
    </row>
    <row r="996" spans="4:6" x14ac:dyDescent="0.3">
      <c r="D996" s="3"/>
      <c r="E996">
        <f>GETPIVOTDATA("Outcome",$B$2,"DiabetesPedigreeFunction",0.084)*GETPIVOTDATA("Outcome",$B$2,"Outcome",1)/GETPIVOTDATA("Outcome",$B$2)</f>
        <v>0.34895833333333331</v>
      </c>
      <c r="F996">
        <f t="shared" si="1045"/>
        <v>0.34895833333333331</v>
      </c>
    </row>
    <row r="997" spans="4:6" x14ac:dyDescent="0.3">
      <c r="D997" s="3"/>
      <c r="E997">
        <f>GETPIVOTDATA("Outcome",$B$2,"DiabetesPedigreeFunction",0.078)*GETPIVOTDATA("Outcome",$B$2,"Outcome",1)/GETPIVOTDATA("Outcome",$B$2)</f>
        <v>0.34895833333333331</v>
      </c>
      <c r="F997">
        <f t="shared" si="1045"/>
        <v>0.34895833333333331</v>
      </c>
    </row>
    <row r="998" spans="4:6" x14ac:dyDescent="0.3">
      <c r="D998" s="3"/>
      <c r="E998">
        <f>GETPIVOTDATA("Outcome",$B$2,"DiabetesPedigreeFunction",0.084)*GETPIVOTDATA("Outcome",$B$2,"Outcome",1)/GETPIVOTDATA("Outcome",$B$2)</f>
        <v>0.34895833333333331</v>
      </c>
      <c r="F998">
        <f t="shared" si="1045"/>
        <v>0.34895833333333331</v>
      </c>
    </row>
    <row r="999" spans="4:6" x14ac:dyDescent="0.3">
      <c r="D999" s="3">
        <v>1</v>
      </c>
      <c r="E999">
        <f>GETPIVOTDATA("Outcome",$B$2,"DiabetesPedigreeFunction",0.078)*GETPIVOTDATA("Outcome",$B$2,"Outcome",1)/GETPIVOTDATA("Outcome",$B$2)</f>
        <v>0.34895833333333331</v>
      </c>
      <c r="F999">
        <f t="shared" si="1045"/>
        <v>1.2146299751243785</v>
      </c>
    </row>
    <row r="1000" spans="4:6" x14ac:dyDescent="0.3">
      <c r="D1000" s="3">
        <v>1</v>
      </c>
      <c r="E1000">
        <f>GETPIVOTDATA("Outcome",$B$2,"DiabetesPedigreeFunction",0.084)*GETPIVOTDATA("Outcome",$B$2,"Outcome",1)/GETPIVOTDATA("Outcome",$B$2)</f>
        <v>0.34895833333333331</v>
      </c>
      <c r="F1000">
        <f t="shared" si="1045"/>
        <v>1.2146299751243785</v>
      </c>
    </row>
    <row r="1001" spans="4:6" x14ac:dyDescent="0.3">
      <c r="D1001" s="3">
        <v>1</v>
      </c>
      <c r="E1001">
        <f>GETPIVOTDATA("Outcome",$B$2,"DiabetesPedigreeFunction",0.078)*GETPIVOTDATA("Outcome",$B$2,"Outcome",1)/GETPIVOTDATA("Outcome",$B$2)</f>
        <v>0.34895833333333331</v>
      </c>
      <c r="F1001">
        <f t="shared" si="1045"/>
        <v>1.2146299751243785</v>
      </c>
    </row>
    <row r="1002" spans="4:6" x14ac:dyDescent="0.3">
      <c r="D1002" s="3"/>
      <c r="E1002">
        <f>GETPIVOTDATA("Outcome",$B$2,"DiabetesPedigreeFunction",0.084)*GETPIVOTDATA("Outcome",$B$2,"Outcome",1)/GETPIVOTDATA("Outcome",$B$2)</f>
        <v>0.34895833333333331</v>
      </c>
      <c r="F1002">
        <f t="shared" si="1045"/>
        <v>0.34895833333333331</v>
      </c>
    </row>
    <row r="1003" spans="4:6" x14ac:dyDescent="0.3">
      <c r="D1003" s="3">
        <v>1</v>
      </c>
      <c r="E1003">
        <f>GETPIVOTDATA("Outcome",$B$2,"DiabetesPedigreeFunction",0.078)*GETPIVOTDATA("Outcome",$B$2,"Outcome",1)/GETPIVOTDATA("Outcome",$B$2)</f>
        <v>0.34895833333333331</v>
      </c>
      <c r="F1003">
        <f t="shared" si="1045"/>
        <v>1.2146299751243785</v>
      </c>
    </row>
    <row r="1004" spans="4:6" x14ac:dyDescent="0.3">
      <c r="D1004" s="3">
        <v>1</v>
      </c>
      <c r="E1004">
        <f>GETPIVOTDATA("Outcome",$B$2,"DiabetesPedigreeFunction",0.084)*GETPIVOTDATA("Outcome",$B$2,"Outcome",1)/GETPIVOTDATA("Outcome",$B$2)</f>
        <v>0.34895833333333331</v>
      </c>
      <c r="F1004">
        <f t="shared" si="1045"/>
        <v>1.2146299751243785</v>
      </c>
    </row>
    <row r="1005" spans="4:6" x14ac:dyDescent="0.3">
      <c r="D1005" s="3"/>
      <c r="E1005">
        <f>GETPIVOTDATA("Outcome",$B$2,"DiabetesPedigreeFunction",0.078)*GETPIVOTDATA("Outcome",$B$2,"Outcome",1)/GETPIVOTDATA("Outcome",$B$2)</f>
        <v>0.34895833333333331</v>
      </c>
      <c r="F1005">
        <f t="shared" si="1045"/>
        <v>0.34895833333333331</v>
      </c>
    </row>
    <row r="1006" spans="4:6" x14ac:dyDescent="0.3">
      <c r="D1006" s="3">
        <v>1</v>
      </c>
      <c r="E1006">
        <f>GETPIVOTDATA("Outcome",$B$2,"DiabetesPedigreeFunction",0.084)*GETPIVOTDATA("Outcome",$B$2,"Outcome",1)/GETPIVOTDATA("Outcome",$B$2)</f>
        <v>0.34895833333333331</v>
      </c>
      <c r="F1006">
        <f t="shared" si="1045"/>
        <v>1.2146299751243785</v>
      </c>
    </row>
    <row r="1007" spans="4:6" x14ac:dyDescent="0.3">
      <c r="D1007" s="3"/>
      <c r="E1007">
        <f>GETPIVOTDATA("Outcome",$B$2,"DiabetesPedigreeFunction",0.078)*GETPIVOTDATA("Outcome",$B$2,"Outcome",1)/GETPIVOTDATA("Outcome",$B$2)</f>
        <v>0.34895833333333331</v>
      </c>
      <c r="F1007">
        <f t="shared" si="1045"/>
        <v>0.34895833333333331</v>
      </c>
    </row>
    <row r="1008" spans="4:6" x14ac:dyDescent="0.3">
      <c r="D1008" s="3"/>
      <c r="E1008">
        <f>GETPIVOTDATA("Outcome",$B$2,"DiabetesPedigreeFunction",0.084)*GETPIVOTDATA("Outcome",$B$2,"Outcome",1)/GETPIVOTDATA("Outcome",$B$2)</f>
        <v>0.34895833333333331</v>
      </c>
      <c r="F1008">
        <f t="shared" si="1045"/>
        <v>0.34895833333333331</v>
      </c>
    </row>
    <row r="1009" spans="4:6" x14ac:dyDescent="0.3">
      <c r="D1009" s="3">
        <v>1</v>
      </c>
      <c r="E1009">
        <f>GETPIVOTDATA("Outcome",$B$2,"DiabetesPedigreeFunction",0.078)*GETPIVOTDATA("Outcome",$B$2,"Outcome",1)/GETPIVOTDATA("Outcome",$B$2)</f>
        <v>0.34895833333333331</v>
      </c>
      <c r="F1009">
        <f t="shared" si="1045"/>
        <v>1.2146299751243785</v>
      </c>
    </row>
    <row r="1010" spans="4:6" x14ac:dyDescent="0.3">
      <c r="D1010" s="3">
        <v>1</v>
      </c>
      <c r="E1010">
        <f>GETPIVOTDATA("Outcome",$B$2,"DiabetesPedigreeFunction",0.084)*GETPIVOTDATA("Outcome",$B$2,"Outcome",1)/GETPIVOTDATA("Outcome",$B$2)</f>
        <v>0.34895833333333331</v>
      </c>
      <c r="F1010">
        <f t="shared" si="1045"/>
        <v>1.2146299751243785</v>
      </c>
    </row>
    <row r="1011" spans="4:6" x14ac:dyDescent="0.3">
      <c r="D1011" s="3">
        <v>1</v>
      </c>
      <c r="E1011">
        <f>GETPIVOTDATA("Outcome",$B$2,"DiabetesPedigreeFunction",0.078)*GETPIVOTDATA("Outcome",$B$2,"Outcome",1)/GETPIVOTDATA("Outcome",$B$2)</f>
        <v>0.34895833333333331</v>
      </c>
      <c r="F1011">
        <f t="shared" si="1045"/>
        <v>1.2146299751243785</v>
      </c>
    </row>
    <row r="1012" spans="4:6" x14ac:dyDescent="0.3">
      <c r="D1012" s="3"/>
      <c r="E1012">
        <f>GETPIVOTDATA("Outcome",$B$2,"DiabetesPedigreeFunction",0.084)*GETPIVOTDATA("Outcome",$B$2,"Outcome",1)/GETPIVOTDATA("Outcome",$B$2)</f>
        <v>0.34895833333333331</v>
      </c>
      <c r="F1012">
        <f t="shared" si="1045"/>
        <v>0.34895833333333331</v>
      </c>
    </row>
    <row r="1013" spans="4:6" x14ac:dyDescent="0.3">
      <c r="D1013" s="3"/>
      <c r="E1013">
        <f>GETPIVOTDATA("Outcome",$B$2,"DiabetesPedigreeFunction",0.078)*GETPIVOTDATA("Outcome",$B$2,"Outcome",1)/GETPIVOTDATA("Outcome",$B$2)</f>
        <v>0.34895833333333331</v>
      </c>
      <c r="F1013">
        <f t="shared" si="1045"/>
        <v>0.34895833333333331</v>
      </c>
    </row>
    <row r="1014" spans="4:6" x14ac:dyDescent="0.3">
      <c r="D1014" s="3"/>
      <c r="E1014">
        <f>GETPIVOTDATA("Outcome",$B$2,"DiabetesPedigreeFunction",0.084)*GETPIVOTDATA("Outcome",$B$2,"Outcome",1)/GETPIVOTDATA("Outcome",$B$2)</f>
        <v>0.34895833333333331</v>
      </c>
      <c r="F1014">
        <f t="shared" si="1045"/>
        <v>0.34895833333333331</v>
      </c>
    </row>
    <row r="1015" spans="4:6" x14ac:dyDescent="0.3">
      <c r="D1015" s="3"/>
      <c r="E1015">
        <f>GETPIVOTDATA("Outcome",$B$2,"DiabetesPedigreeFunction",0.078)*GETPIVOTDATA("Outcome",$B$2,"Outcome",1)/GETPIVOTDATA("Outcome",$B$2)</f>
        <v>0.34895833333333331</v>
      </c>
      <c r="F1015">
        <f t="shared" si="1045"/>
        <v>0.34895833333333331</v>
      </c>
    </row>
    <row r="1016" spans="4:6" x14ac:dyDescent="0.3">
      <c r="D1016" s="3">
        <v>1</v>
      </c>
      <c r="E1016">
        <f>GETPIVOTDATA("Outcome",$B$2,"DiabetesPedigreeFunction",0.084)*GETPIVOTDATA("Outcome",$B$2,"Outcome",1)/GETPIVOTDATA("Outcome",$B$2)</f>
        <v>0.34895833333333331</v>
      </c>
      <c r="F1016">
        <f t="shared" si="1045"/>
        <v>1.2146299751243785</v>
      </c>
    </row>
    <row r="1017" spans="4:6" x14ac:dyDescent="0.3">
      <c r="D1017" s="3">
        <v>1</v>
      </c>
      <c r="E1017">
        <f>GETPIVOTDATA("Outcome",$B$2,"DiabetesPedigreeFunction",0.078)*GETPIVOTDATA("Outcome",$B$2,"Outcome",1)/GETPIVOTDATA("Outcome",$B$2)</f>
        <v>0.34895833333333331</v>
      </c>
      <c r="F1017">
        <f t="shared" si="1045"/>
        <v>1.2146299751243785</v>
      </c>
    </row>
    <row r="1018" spans="4:6" x14ac:dyDescent="0.3">
      <c r="D1018" s="3">
        <v>1</v>
      </c>
      <c r="E1018">
        <f>GETPIVOTDATA("Outcome",$B$2,"DiabetesPedigreeFunction",0.084)*GETPIVOTDATA("Outcome",$B$2,"Outcome",1)/GETPIVOTDATA("Outcome",$B$2)</f>
        <v>0.34895833333333331</v>
      </c>
      <c r="F1018">
        <f t="shared" si="1045"/>
        <v>1.2146299751243785</v>
      </c>
    </row>
    <row r="1019" spans="4:6" x14ac:dyDescent="0.3">
      <c r="D1019" s="3"/>
      <c r="E1019">
        <f>GETPIVOTDATA("Outcome",$B$2,"DiabetesPedigreeFunction",0.078)*GETPIVOTDATA("Outcome",$B$2,"Outcome",1)/GETPIVOTDATA("Outcome",$B$2)</f>
        <v>0.34895833333333331</v>
      </c>
      <c r="F1019">
        <f t="shared" si="1045"/>
        <v>0.34895833333333331</v>
      </c>
    </row>
    <row r="1020" spans="4:6" x14ac:dyDescent="0.3">
      <c r="D1020" s="3">
        <v>1</v>
      </c>
      <c r="E1020">
        <f>GETPIVOTDATA("Outcome",$B$2,"DiabetesPedigreeFunction",0.084)*GETPIVOTDATA("Outcome",$B$2,"Outcome",1)/GETPIVOTDATA("Outcome",$B$2)</f>
        <v>0.34895833333333331</v>
      </c>
      <c r="F1020">
        <f t="shared" si="1045"/>
        <v>1.2146299751243785</v>
      </c>
    </row>
    <row r="1021" spans="4:6" x14ac:dyDescent="0.3">
      <c r="D1021" s="3">
        <v>1</v>
      </c>
      <c r="E1021">
        <f>GETPIVOTDATA("Outcome",$B$2,"DiabetesPedigreeFunction",0.078)*GETPIVOTDATA("Outcome",$B$2,"Outcome",1)/GETPIVOTDATA("Outcome",$B$2)</f>
        <v>0.34895833333333331</v>
      </c>
      <c r="F1021">
        <f t="shared" si="1045"/>
        <v>1.2146299751243785</v>
      </c>
    </row>
    <row r="1022" spans="4:6" x14ac:dyDescent="0.3">
      <c r="D1022" s="3"/>
      <c r="E1022">
        <f>GETPIVOTDATA("Outcome",$B$2,"DiabetesPedigreeFunction",0.084)*GETPIVOTDATA("Outcome",$B$2,"Outcome",1)/GETPIVOTDATA("Outcome",$B$2)</f>
        <v>0.34895833333333331</v>
      </c>
      <c r="F1022">
        <f t="shared" si="1045"/>
        <v>0.34895833333333331</v>
      </c>
    </row>
    <row r="1023" spans="4:6" x14ac:dyDescent="0.3">
      <c r="D1023" s="3"/>
      <c r="E1023">
        <f>GETPIVOTDATA("Outcome",$B$2,"DiabetesPedigreeFunction",0.078)*GETPIVOTDATA("Outcome",$B$2,"Outcome",1)/GETPIVOTDATA("Outcome",$B$2)</f>
        <v>0.34895833333333331</v>
      </c>
      <c r="F1023">
        <f t="shared" si="1045"/>
        <v>0.34895833333333331</v>
      </c>
    </row>
    <row r="1024" spans="4:6" x14ac:dyDescent="0.3">
      <c r="D1024" s="3"/>
      <c r="E1024">
        <f>GETPIVOTDATA("Outcome",$B$2,"DiabetesPedigreeFunction",0.084)*GETPIVOTDATA("Outcome",$B$2,"Outcome",1)/GETPIVOTDATA("Outcome",$B$2)</f>
        <v>0.34895833333333331</v>
      </c>
      <c r="F1024">
        <f t="shared" si="1045"/>
        <v>0.34895833333333331</v>
      </c>
    </row>
    <row r="1025" spans="4:6" x14ac:dyDescent="0.3">
      <c r="D1025" s="3">
        <v>1</v>
      </c>
      <c r="E1025">
        <f>GETPIVOTDATA("Outcome",$B$2,"DiabetesPedigreeFunction",0.078)*GETPIVOTDATA("Outcome",$B$2,"Outcome",1)/GETPIVOTDATA("Outcome",$B$2)</f>
        <v>0.34895833333333331</v>
      </c>
      <c r="F1025">
        <f t="shared" si="1045"/>
        <v>1.2146299751243785</v>
      </c>
    </row>
    <row r="1026" spans="4:6" x14ac:dyDescent="0.3">
      <c r="D1026" s="3">
        <v>1</v>
      </c>
      <c r="E1026">
        <f>GETPIVOTDATA("Outcome",$B$2,"DiabetesPedigreeFunction",0.084)*GETPIVOTDATA("Outcome",$B$2,"Outcome",1)/GETPIVOTDATA("Outcome",$B$2)</f>
        <v>0.34895833333333331</v>
      </c>
      <c r="F1026">
        <f t="shared" si="1045"/>
        <v>1.2146299751243785</v>
      </c>
    </row>
    <row r="1027" spans="4:6" x14ac:dyDescent="0.3">
      <c r="D1027" s="3">
        <v>1</v>
      </c>
      <c r="E1027">
        <f>GETPIVOTDATA("Outcome",$B$2,"DiabetesPedigreeFunction",0.078)*GETPIVOTDATA("Outcome",$B$2,"Outcome",1)/GETPIVOTDATA("Outcome",$B$2)</f>
        <v>0.34895833333333331</v>
      </c>
      <c r="F1027">
        <f t="shared" si="1045"/>
        <v>1.2146299751243785</v>
      </c>
    </row>
    <row r="1028" spans="4:6" x14ac:dyDescent="0.3">
      <c r="D1028" s="3">
        <v>1</v>
      </c>
      <c r="E1028">
        <f>GETPIVOTDATA("Outcome",$B$2,"DiabetesPedigreeFunction",0.084)*GETPIVOTDATA("Outcome",$B$2,"Outcome",1)/GETPIVOTDATA("Outcome",$B$2)</f>
        <v>0.34895833333333331</v>
      </c>
      <c r="F1028">
        <f t="shared" si="1045"/>
        <v>1.2146299751243785</v>
      </c>
    </row>
    <row r="1029" spans="4:6" x14ac:dyDescent="0.3">
      <c r="D1029" s="3">
        <v>1</v>
      </c>
      <c r="E1029">
        <f>GETPIVOTDATA("Outcome",$B$2,"DiabetesPedigreeFunction",0.078)*GETPIVOTDATA("Outcome",$B$2,"Outcome",1)/GETPIVOTDATA("Outcome",$B$2)</f>
        <v>0.34895833333333331</v>
      </c>
      <c r="F1029">
        <f t="shared" si="1045"/>
        <v>1.2146299751243785</v>
      </c>
    </row>
    <row r="1030" spans="4:6" x14ac:dyDescent="0.3">
      <c r="D1030" s="3">
        <v>2</v>
      </c>
      <c r="E1030">
        <f>GETPIVOTDATA("Outcome",$B$2,"DiabetesPedigreeFunction",0.084)*GETPIVOTDATA("Outcome",$B$2,"Outcome",1)/GETPIVOTDATA("Outcome",$B$2)</f>
        <v>0.34895833333333331</v>
      </c>
      <c r="F1030">
        <f t="shared" si="1045"/>
        <v>7.8116449004975133</v>
      </c>
    </row>
    <row r="1031" spans="4:6" x14ac:dyDescent="0.3">
      <c r="D1031" s="3"/>
      <c r="E1031">
        <f>GETPIVOTDATA("Outcome",$B$2,"DiabetesPedigreeFunction",0.078)*GETPIVOTDATA("Outcome",$B$2,"Outcome",1)/GETPIVOTDATA("Outcome",$B$2)</f>
        <v>0.34895833333333331</v>
      </c>
      <c r="F1031">
        <f t="shared" si="1045"/>
        <v>0.34895833333333331</v>
      </c>
    </row>
    <row r="1032" spans="4:6" x14ac:dyDescent="0.3">
      <c r="D1032" s="3">
        <v>1</v>
      </c>
      <c r="E1032">
        <f>GETPIVOTDATA("Outcome",$B$2,"DiabetesPedigreeFunction",0.084)*GETPIVOTDATA("Outcome",$B$2,"Outcome",1)/GETPIVOTDATA("Outcome",$B$2)</f>
        <v>0.34895833333333331</v>
      </c>
      <c r="F1032">
        <f t="shared" si="1045"/>
        <v>1.2146299751243785</v>
      </c>
    </row>
    <row r="1033" spans="4:6" x14ac:dyDescent="0.3">
      <c r="D1033" s="3"/>
      <c r="E1033">
        <f>GETPIVOTDATA("Outcome",$B$2,"DiabetesPedigreeFunction",0.078)*GETPIVOTDATA("Outcome",$B$2,"Outcome",1)/GETPIVOTDATA("Outcome",$B$2)</f>
        <v>0.34895833333333331</v>
      </c>
      <c r="F1033">
        <f t="shared" si="1045"/>
        <v>0.34895833333333331</v>
      </c>
    </row>
    <row r="1034" spans="4:6" x14ac:dyDescent="0.3">
      <c r="D1034" s="3">
        <v>1</v>
      </c>
      <c r="E1034">
        <f>GETPIVOTDATA("Outcome",$B$2,"DiabetesPedigreeFunction",0.084)*GETPIVOTDATA("Outcome",$B$2,"Outcome",1)/GETPIVOTDATA("Outcome",$B$2)</f>
        <v>0.34895833333333331</v>
      </c>
      <c r="F1034">
        <f t="shared" si="1045"/>
        <v>1.2146299751243785</v>
      </c>
    </row>
    <row r="1035" spans="4:6" x14ac:dyDescent="0.3">
      <c r="D1035" s="3">
        <v>1</v>
      </c>
      <c r="E1035">
        <f>GETPIVOTDATA("Outcome",$B$2,"DiabetesPedigreeFunction",0.078)*GETPIVOTDATA("Outcome",$B$2,"Outcome",1)/GETPIVOTDATA("Outcome",$B$2)</f>
        <v>0.34895833333333331</v>
      </c>
      <c r="F1035">
        <f t="shared" si="1045"/>
        <v>1.2146299751243785</v>
      </c>
    </row>
    <row r="1036" spans="4:6" x14ac:dyDescent="0.3">
      <c r="D1036" s="3">
        <v>1</v>
      </c>
      <c r="E1036">
        <f>GETPIVOTDATA("Outcome",$B$2,"DiabetesPedigreeFunction",0.084)*GETPIVOTDATA("Outcome",$B$2,"Outcome",1)/GETPIVOTDATA("Outcome",$B$2)</f>
        <v>0.34895833333333331</v>
      </c>
      <c r="F1036">
        <f t="shared" si="1045"/>
        <v>1.2146299751243785</v>
      </c>
    </row>
    <row r="1037" spans="4:6" x14ac:dyDescent="0.3">
      <c r="D1037" s="3">
        <v>1</v>
      </c>
      <c r="E1037">
        <f>GETPIVOTDATA("Outcome",$B$2,"DiabetesPedigreeFunction",0.078)*GETPIVOTDATA("Outcome",$B$2,"Outcome",1)/GETPIVOTDATA("Outcome",$B$2)</f>
        <v>0.34895833333333331</v>
      </c>
      <c r="F1037">
        <f t="shared" si="1045"/>
        <v>1.2146299751243785</v>
      </c>
    </row>
    <row r="1038" spans="4:6" x14ac:dyDescent="0.3">
      <c r="D1038" s="3">
        <v>1</v>
      </c>
      <c r="E1038">
        <f>GETPIVOTDATA("Outcome",$B$2,"DiabetesPedigreeFunction",0.084)*GETPIVOTDATA("Outcome",$B$2,"Outcome",1)/GETPIVOTDATA("Outcome",$B$2)</f>
        <v>0.34895833333333331</v>
      </c>
      <c r="F1038">
        <f t="shared" si="1045"/>
        <v>1.2146299751243785</v>
      </c>
    </row>
    <row r="1039" spans="4:6" x14ac:dyDescent="0.3">
      <c r="D1039" s="3">
        <v>1</v>
      </c>
      <c r="E1039">
        <f>GETPIVOTDATA("Outcome",$B$2,"DiabetesPedigreeFunction",0.078)*GETPIVOTDATA("Outcome",$B$2,"Outcome",1)/GETPIVOTDATA("Outcome",$B$2)</f>
        <v>0.34895833333333331</v>
      </c>
      <c r="F1039">
        <f t="shared" si="1045"/>
        <v>1.2146299751243785</v>
      </c>
    </row>
    <row r="1040" spans="4:6" x14ac:dyDescent="0.3">
      <c r="D1040" s="3">
        <v>1</v>
      </c>
      <c r="E1040">
        <f>GETPIVOTDATA("Outcome",$B$2,"DiabetesPedigreeFunction",0.084)*GETPIVOTDATA("Outcome",$B$2,"Outcome",1)/GETPIVOTDATA("Outcome",$B$2)</f>
        <v>0.34895833333333331</v>
      </c>
      <c r="F1040">
        <f t="shared" si="1045"/>
        <v>1.2146299751243785</v>
      </c>
    </row>
    <row r="1041" spans="4:6" x14ac:dyDescent="0.3">
      <c r="D1041" s="3">
        <v>1</v>
      </c>
      <c r="E1041">
        <f>GETPIVOTDATA("Outcome",$B$2,"DiabetesPedigreeFunction",0.078)*GETPIVOTDATA("Outcome",$B$2,"Outcome",1)/GETPIVOTDATA("Outcome",$B$2)</f>
        <v>0.34895833333333331</v>
      </c>
      <c r="F1041">
        <f t="shared" si="1045"/>
        <v>1.2146299751243785</v>
      </c>
    </row>
    <row r="1042" spans="4:6" x14ac:dyDescent="0.3">
      <c r="D1042" s="3"/>
      <c r="E1042">
        <f>GETPIVOTDATA("Outcome",$B$2,"DiabetesPedigreeFunction",0.084)*GETPIVOTDATA("Outcome",$B$2,"Outcome",1)/GETPIVOTDATA("Outcome",$B$2)</f>
        <v>0.34895833333333331</v>
      </c>
      <c r="F1042">
        <f t="shared" si="1045"/>
        <v>0.34895833333333331</v>
      </c>
    </row>
    <row r="1043" spans="4:6" x14ac:dyDescent="0.3">
      <c r="D1043" s="3"/>
      <c r="E1043">
        <f>GETPIVOTDATA("Outcome",$B$2,"DiabetesPedigreeFunction",0.078)*GETPIVOTDATA("Outcome",$B$2,"Outcome",1)/GETPIVOTDATA("Outcome",$B$2)</f>
        <v>0.34895833333333331</v>
      </c>
      <c r="F1043">
        <f t="shared" si="1045"/>
        <v>0.34895833333333331</v>
      </c>
    </row>
    <row r="1044" spans="4:6" x14ac:dyDescent="0.3">
      <c r="D1044" s="3"/>
      <c r="E1044">
        <f>GETPIVOTDATA("Outcome",$B$2,"DiabetesPedigreeFunction",0.084)*GETPIVOTDATA("Outcome",$B$2,"Outcome",1)/GETPIVOTDATA("Outcome",$B$2)</f>
        <v>0.34895833333333331</v>
      </c>
      <c r="F1044">
        <f t="shared" si="1045"/>
        <v>0.34895833333333331</v>
      </c>
    </row>
    <row r="1045" spans="4:6" x14ac:dyDescent="0.3">
      <c r="D1045" s="3"/>
      <c r="E1045">
        <f>GETPIVOTDATA("Outcome",$B$2,"DiabetesPedigreeFunction",0.078)*GETPIVOTDATA("Outcome",$B$2,"Outcome",1)/GETPIVOTDATA("Outcome",$B$2)</f>
        <v>0.34895833333333331</v>
      </c>
      <c r="F1045">
        <f t="shared" si="1045"/>
        <v>0.34895833333333331</v>
      </c>
    </row>
    <row r="1046" spans="4:6" x14ac:dyDescent="0.3">
      <c r="D1046" s="3"/>
      <c r="E1046">
        <f>GETPIVOTDATA("Outcome",$B$2,"DiabetesPedigreeFunction",0.084)*GETPIVOTDATA("Outcome",$B$2,"Outcome",1)/GETPIVOTDATA("Outcome",$B$2)</f>
        <v>0.34895833333333331</v>
      </c>
      <c r="F1046">
        <f t="shared" si="1045"/>
        <v>0.34895833333333331</v>
      </c>
    </row>
    <row r="1047" spans="4:6" x14ac:dyDescent="0.3">
      <c r="D1047" s="3"/>
      <c r="E1047">
        <f>GETPIVOTDATA("Outcome",$B$2,"DiabetesPedigreeFunction",0.078)*GETPIVOTDATA("Outcome",$B$2,"Outcome",1)/GETPIVOTDATA("Outcome",$B$2)</f>
        <v>0.34895833333333331</v>
      </c>
      <c r="F1047">
        <f t="shared" si="1045"/>
        <v>0.34895833333333331</v>
      </c>
    </row>
    <row r="1048" spans="4:6" x14ac:dyDescent="0.3">
      <c r="D1048" s="3"/>
      <c r="E1048">
        <f>GETPIVOTDATA("Outcome",$B$2,"DiabetesPedigreeFunction",0.084)*GETPIVOTDATA("Outcome",$B$2,"Outcome",1)/GETPIVOTDATA("Outcome",$B$2)</f>
        <v>0.34895833333333331</v>
      </c>
      <c r="F1048">
        <f t="shared" ref="F1048:F1055" si="1046">(D1048-E1048)^2/E1048</f>
        <v>0.34895833333333331</v>
      </c>
    </row>
    <row r="1049" spans="4:6" x14ac:dyDescent="0.3">
      <c r="D1049" s="3"/>
      <c r="E1049">
        <f>GETPIVOTDATA("Outcome",$B$2,"DiabetesPedigreeFunction",0.078)*GETPIVOTDATA("Outcome",$B$2,"Outcome",1)/GETPIVOTDATA("Outcome",$B$2)</f>
        <v>0.34895833333333331</v>
      </c>
      <c r="F1049">
        <f t="shared" si="1046"/>
        <v>0.34895833333333331</v>
      </c>
    </row>
    <row r="1050" spans="4:6" x14ac:dyDescent="0.3">
      <c r="D1050" s="3"/>
      <c r="E1050">
        <f>GETPIVOTDATA("Outcome",$B$2,"DiabetesPedigreeFunction",0.084)*GETPIVOTDATA("Outcome",$B$2,"Outcome",1)/GETPIVOTDATA("Outcome",$B$2)</f>
        <v>0.34895833333333331</v>
      </c>
      <c r="F1050">
        <f t="shared" si="1046"/>
        <v>0.34895833333333331</v>
      </c>
    </row>
    <row r="1051" spans="4:6" x14ac:dyDescent="0.3">
      <c r="D1051" s="3">
        <v>1</v>
      </c>
      <c r="E1051">
        <f>GETPIVOTDATA("Outcome",$B$2,"DiabetesPedigreeFunction",0.078)*GETPIVOTDATA("Outcome",$B$2,"Outcome",1)/GETPIVOTDATA("Outcome",$B$2)</f>
        <v>0.34895833333333331</v>
      </c>
      <c r="F1051">
        <f t="shared" si="1046"/>
        <v>1.2146299751243785</v>
      </c>
    </row>
    <row r="1052" spans="4:6" x14ac:dyDescent="0.3">
      <c r="D1052" s="3">
        <v>1</v>
      </c>
      <c r="E1052">
        <f>GETPIVOTDATA("Outcome",$B$2,"DiabetesPedigreeFunction",0.084)*GETPIVOTDATA("Outcome",$B$2,"Outcome",1)/GETPIVOTDATA("Outcome",$B$2)</f>
        <v>0.34895833333333331</v>
      </c>
      <c r="F1052">
        <f t="shared" si="1046"/>
        <v>1.2146299751243785</v>
      </c>
    </row>
    <row r="1053" spans="4:6" x14ac:dyDescent="0.3">
      <c r="D1053" s="3">
        <v>1</v>
      </c>
      <c r="E1053">
        <f>GETPIVOTDATA("Outcome",$B$2,"DiabetesPedigreeFunction",0.078)*GETPIVOTDATA("Outcome",$B$2,"Outcome",1)/GETPIVOTDATA("Outcome",$B$2)</f>
        <v>0.34895833333333331</v>
      </c>
      <c r="F1053">
        <f t="shared" si="1046"/>
        <v>1.2146299751243785</v>
      </c>
    </row>
    <row r="1054" spans="4:6" x14ac:dyDescent="0.3">
      <c r="D1054" s="3"/>
      <c r="E1054">
        <f>GETPIVOTDATA("Outcome",$B$2,"DiabetesPedigreeFunction",0.084)*GETPIVOTDATA("Outcome",$B$2,"Outcome",1)/GETPIVOTDATA("Outcome",$B$2)</f>
        <v>0.34895833333333331</v>
      </c>
      <c r="F1054">
        <f t="shared" si="1046"/>
        <v>0.34895833333333331</v>
      </c>
    </row>
    <row r="1055" spans="4:6" x14ac:dyDescent="0.3">
      <c r="D1055" s="3">
        <v>1</v>
      </c>
      <c r="E1055">
        <f>GETPIVOTDATA("Outcome",$B$2,"DiabetesPedigreeFunction",0.078)*GETPIVOTDATA("Outcome",$B$2,"Outcome",1)/GETPIVOTDATA("Outcome",$B$2)</f>
        <v>0.34895833333333331</v>
      </c>
      <c r="F1055">
        <f t="shared" si="1046"/>
        <v>1.2146299751243785</v>
      </c>
    </row>
    <row r="1057" spans="6:6" x14ac:dyDescent="0.3">
      <c r="F1057" s="8">
        <f>SUM(F22:F1055)</f>
        <v>1283.4410746268575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B5A4-91CA-4A47-9CE7-8CADEE6C8813}">
  <dimension ref="A2:IQ789"/>
  <sheetViews>
    <sheetView topLeftCell="HM1" workbookViewId="0">
      <selection activeCell="C3" sqref="C3:IP3"/>
    </sheetView>
  </sheetViews>
  <sheetFormatPr defaultRowHeight="14.4" x14ac:dyDescent="0.3"/>
  <cols>
    <col min="2" max="2" width="16.6640625" bestFit="1" customWidth="1"/>
    <col min="3" max="3" width="15.5546875" bestFit="1" customWidth="1"/>
    <col min="4" max="11" width="5" bestFit="1" customWidth="1"/>
    <col min="12" max="12" width="3" bestFit="1" customWidth="1"/>
    <col min="13" max="15" width="5" bestFit="1" customWidth="1"/>
    <col min="16" max="16" width="3" bestFit="1" customWidth="1"/>
    <col min="17" max="29" width="5" bestFit="1" customWidth="1"/>
    <col min="30" max="30" width="3" bestFit="1" customWidth="1"/>
    <col min="31" max="39" width="5" bestFit="1" customWidth="1"/>
    <col min="40" max="40" width="3" bestFit="1" customWidth="1"/>
    <col min="41" max="49" width="5" bestFit="1" customWidth="1"/>
    <col min="50" max="50" width="3" bestFit="1" customWidth="1"/>
    <col min="51" max="58" width="5" bestFit="1" customWidth="1"/>
    <col min="59" max="59" width="3" bestFit="1" customWidth="1"/>
    <col min="60" max="68" width="5" bestFit="1" customWidth="1"/>
    <col min="69" max="69" width="3" bestFit="1" customWidth="1"/>
    <col min="70" max="78" width="5" bestFit="1" customWidth="1"/>
    <col min="79" max="79" width="3" bestFit="1" customWidth="1"/>
    <col min="80" max="88" width="5" bestFit="1" customWidth="1"/>
    <col min="89" max="89" width="3" bestFit="1" customWidth="1"/>
    <col min="90" max="96" width="5" bestFit="1" customWidth="1"/>
    <col min="97" max="97" width="3" bestFit="1" customWidth="1"/>
    <col min="98" max="105" width="5" bestFit="1" customWidth="1"/>
    <col min="106" max="106" width="3" bestFit="1" customWidth="1"/>
    <col min="107" max="111" width="5" bestFit="1" customWidth="1"/>
    <col min="112" max="112" width="3" bestFit="1" customWidth="1"/>
    <col min="113" max="129" width="5" bestFit="1" customWidth="1"/>
    <col min="130" max="130" width="3" bestFit="1" customWidth="1"/>
    <col min="131" max="139" width="5" bestFit="1" customWidth="1"/>
    <col min="140" max="140" width="3" bestFit="1" customWidth="1"/>
    <col min="141" max="149" width="5" bestFit="1" customWidth="1"/>
    <col min="150" max="150" width="3" bestFit="1" customWidth="1"/>
    <col min="151" max="159" width="5" bestFit="1" customWidth="1"/>
    <col min="160" max="160" width="3" bestFit="1" customWidth="1"/>
    <col min="161" max="169" width="5" bestFit="1" customWidth="1"/>
    <col min="170" max="170" width="3" bestFit="1" customWidth="1"/>
    <col min="171" max="179" width="5" bestFit="1" customWidth="1"/>
    <col min="180" max="180" width="3" bestFit="1" customWidth="1"/>
    <col min="181" max="189" width="5" bestFit="1" customWidth="1"/>
    <col min="190" max="190" width="3" bestFit="1" customWidth="1"/>
    <col min="191" max="197" width="5" bestFit="1" customWidth="1"/>
    <col min="198" max="198" width="3" bestFit="1" customWidth="1"/>
    <col min="199" max="202" width="5" bestFit="1" customWidth="1"/>
    <col min="203" max="203" width="3" bestFit="1" customWidth="1"/>
    <col min="204" max="217" width="5" bestFit="1" customWidth="1"/>
    <col min="218" max="218" width="3" bestFit="1" customWidth="1"/>
    <col min="219" max="222" width="5" bestFit="1" customWidth="1"/>
    <col min="223" max="223" width="3" bestFit="1" customWidth="1"/>
    <col min="224" max="242" width="5" bestFit="1" customWidth="1"/>
    <col min="243" max="243" width="3" bestFit="1" customWidth="1"/>
    <col min="244" max="246" width="5" bestFit="1" customWidth="1"/>
    <col min="247" max="247" width="3" bestFit="1" customWidth="1"/>
    <col min="248" max="250" width="5" bestFit="1" customWidth="1"/>
    <col min="251" max="251" width="10.77734375" bestFit="1" customWidth="1"/>
  </cols>
  <sheetData>
    <row r="2" spans="2:251" x14ac:dyDescent="0.3">
      <c r="B2" s="1" t="s">
        <v>12</v>
      </c>
      <c r="C2" s="1" t="s">
        <v>11</v>
      </c>
    </row>
    <row r="3" spans="2:251" x14ac:dyDescent="0.3">
      <c r="B3" s="1" t="s">
        <v>9</v>
      </c>
      <c r="C3">
        <v>0</v>
      </c>
      <c r="D3">
        <v>18.2</v>
      </c>
      <c r="E3">
        <v>18.399999999999999</v>
      </c>
      <c r="F3">
        <v>19.100000000000001</v>
      </c>
      <c r="G3">
        <v>19.3</v>
      </c>
      <c r="H3">
        <v>19.399999999999999</v>
      </c>
      <c r="I3">
        <v>19.5</v>
      </c>
      <c r="J3">
        <v>19.600000000000001</v>
      </c>
      <c r="K3">
        <v>19.899999999999999</v>
      </c>
      <c r="L3">
        <v>20</v>
      </c>
      <c r="M3">
        <v>20.100000000000001</v>
      </c>
      <c r="N3">
        <v>20.399999999999999</v>
      </c>
      <c r="O3">
        <v>20.8</v>
      </c>
      <c r="P3">
        <v>21</v>
      </c>
      <c r="Q3">
        <v>21.1</v>
      </c>
      <c r="R3">
        <v>21.2</v>
      </c>
      <c r="S3">
        <v>21.7</v>
      </c>
      <c r="T3">
        <v>21.8</v>
      </c>
      <c r="U3">
        <v>21.9</v>
      </c>
      <c r="V3">
        <v>22.1</v>
      </c>
      <c r="W3">
        <v>22.2</v>
      </c>
      <c r="X3">
        <v>22.3</v>
      </c>
      <c r="Y3">
        <v>22.4</v>
      </c>
      <c r="Z3">
        <v>22.5</v>
      </c>
      <c r="AA3">
        <v>22.6</v>
      </c>
      <c r="AB3">
        <v>22.7</v>
      </c>
      <c r="AC3">
        <v>22.9</v>
      </c>
      <c r="AD3">
        <v>23</v>
      </c>
      <c r="AE3">
        <v>23.1</v>
      </c>
      <c r="AF3">
        <v>23.2</v>
      </c>
      <c r="AG3">
        <v>23.3</v>
      </c>
      <c r="AH3">
        <v>23.4</v>
      </c>
      <c r="AI3">
        <v>23.5</v>
      </c>
      <c r="AJ3">
        <v>23.6</v>
      </c>
      <c r="AK3">
        <v>23.7</v>
      </c>
      <c r="AL3">
        <v>23.8</v>
      </c>
      <c r="AM3">
        <v>23.9</v>
      </c>
      <c r="AN3">
        <v>24</v>
      </c>
      <c r="AO3">
        <v>24.1</v>
      </c>
      <c r="AP3">
        <v>24.2</v>
      </c>
      <c r="AQ3">
        <v>24.3</v>
      </c>
      <c r="AR3">
        <v>24.4</v>
      </c>
      <c r="AS3">
        <v>24.5</v>
      </c>
      <c r="AT3">
        <v>24.6</v>
      </c>
      <c r="AU3">
        <v>24.7</v>
      </c>
      <c r="AV3">
        <v>24.8</v>
      </c>
      <c r="AW3">
        <v>24.9</v>
      </c>
      <c r="AX3">
        <v>25</v>
      </c>
      <c r="AY3">
        <v>25.1</v>
      </c>
      <c r="AZ3">
        <v>25.2</v>
      </c>
      <c r="BA3">
        <v>25.3</v>
      </c>
      <c r="BB3">
        <v>25.4</v>
      </c>
      <c r="BC3">
        <v>25.5</v>
      </c>
      <c r="BD3">
        <v>25.6</v>
      </c>
      <c r="BE3">
        <v>25.8</v>
      </c>
      <c r="BF3">
        <v>25.9</v>
      </c>
      <c r="BG3">
        <v>26</v>
      </c>
      <c r="BH3">
        <v>26.1</v>
      </c>
      <c r="BI3">
        <v>26.2</v>
      </c>
      <c r="BJ3">
        <v>26.3</v>
      </c>
      <c r="BK3">
        <v>26.4</v>
      </c>
      <c r="BL3">
        <v>26.5</v>
      </c>
      <c r="BM3">
        <v>26.6</v>
      </c>
      <c r="BN3">
        <v>26.7</v>
      </c>
      <c r="BO3">
        <v>26.8</v>
      </c>
      <c r="BP3">
        <v>26.9</v>
      </c>
      <c r="BQ3">
        <v>27</v>
      </c>
      <c r="BR3">
        <v>27.1</v>
      </c>
      <c r="BS3">
        <v>27.2</v>
      </c>
      <c r="BT3">
        <v>27.3</v>
      </c>
      <c r="BU3">
        <v>27.4</v>
      </c>
      <c r="BV3">
        <v>27.5</v>
      </c>
      <c r="BW3">
        <v>27.6</v>
      </c>
      <c r="BX3">
        <v>27.7</v>
      </c>
      <c r="BY3">
        <v>27.8</v>
      </c>
      <c r="BZ3">
        <v>27.9</v>
      </c>
      <c r="CA3">
        <v>28</v>
      </c>
      <c r="CB3">
        <v>28.1</v>
      </c>
      <c r="CC3">
        <v>28.2</v>
      </c>
      <c r="CD3">
        <v>28.3</v>
      </c>
      <c r="CE3">
        <v>28.4</v>
      </c>
      <c r="CF3">
        <v>28.5</v>
      </c>
      <c r="CG3">
        <v>28.6</v>
      </c>
      <c r="CH3">
        <v>28.7</v>
      </c>
      <c r="CI3">
        <v>28.8</v>
      </c>
      <c r="CJ3">
        <v>28.9</v>
      </c>
      <c r="CK3">
        <v>29</v>
      </c>
      <c r="CL3">
        <v>29.2</v>
      </c>
      <c r="CM3">
        <v>29.3</v>
      </c>
      <c r="CN3">
        <v>29.5</v>
      </c>
      <c r="CO3">
        <v>29.6</v>
      </c>
      <c r="CP3">
        <v>29.7</v>
      </c>
      <c r="CQ3">
        <v>29.8</v>
      </c>
      <c r="CR3">
        <v>29.9</v>
      </c>
      <c r="CS3">
        <v>30</v>
      </c>
      <c r="CT3">
        <v>30.1</v>
      </c>
      <c r="CU3">
        <v>30.2</v>
      </c>
      <c r="CV3">
        <v>30.3</v>
      </c>
      <c r="CW3">
        <v>30.4</v>
      </c>
      <c r="CX3">
        <v>30.5</v>
      </c>
      <c r="CY3">
        <v>30.7</v>
      </c>
      <c r="CZ3">
        <v>30.8</v>
      </c>
      <c r="DA3">
        <v>30.9</v>
      </c>
      <c r="DB3">
        <v>31</v>
      </c>
      <c r="DC3">
        <v>31.1</v>
      </c>
      <c r="DD3">
        <v>31.2</v>
      </c>
      <c r="DE3">
        <v>31.3</v>
      </c>
      <c r="DF3">
        <v>31.6</v>
      </c>
      <c r="DG3">
        <v>31.9</v>
      </c>
      <c r="DH3">
        <v>32</v>
      </c>
      <c r="DI3">
        <v>32.1</v>
      </c>
      <c r="DJ3">
        <v>32.200000000000003</v>
      </c>
      <c r="DK3">
        <v>32.299999999999997</v>
      </c>
      <c r="DL3">
        <v>32.4</v>
      </c>
      <c r="DM3">
        <v>32.5</v>
      </c>
      <c r="DN3">
        <v>32.6</v>
      </c>
      <c r="DO3">
        <v>32.700000000000003</v>
      </c>
      <c r="DP3">
        <v>32.799999999999997</v>
      </c>
      <c r="DQ3">
        <v>32.9</v>
      </c>
      <c r="DR3">
        <v>33.1</v>
      </c>
      <c r="DS3">
        <v>33.200000000000003</v>
      </c>
      <c r="DT3">
        <v>33.299999999999997</v>
      </c>
      <c r="DU3">
        <v>33.5</v>
      </c>
      <c r="DV3">
        <v>33.6</v>
      </c>
      <c r="DW3">
        <v>33.700000000000003</v>
      </c>
      <c r="DX3">
        <v>33.799999999999997</v>
      </c>
      <c r="DY3">
        <v>33.9</v>
      </c>
      <c r="DZ3">
        <v>34</v>
      </c>
      <c r="EA3">
        <v>34.1</v>
      </c>
      <c r="EB3">
        <v>34.200000000000003</v>
      </c>
      <c r="EC3">
        <v>34.299999999999997</v>
      </c>
      <c r="ED3">
        <v>34.4</v>
      </c>
      <c r="EE3">
        <v>34.5</v>
      </c>
      <c r="EF3">
        <v>34.6</v>
      </c>
      <c r="EG3">
        <v>34.700000000000003</v>
      </c>
      <c r="EH3">
        <v>34.799999999999997</v>
      </c>
      <c r="EI3">
        <v>34.9</v>
      </c>
      <c r="EJ3">
        <v>35</v>
      </c>
      <c r="EK3">
        <v>35.1</v>
      </c>
      <c r="EL3">
        <v>35.200000000000003</v>
      </c>
      <c r="EM3">
        <v>35.299999999999997</v>
      </c>
      <c r="EN3">
        <v>35.4</v>
      </c>
      <c r="EO3">
        <v>35.5</v>
      </c>
      <c r="EP3">
        <v>35.6</v>
      </c>
      <c r="EQ3">
        <v>35.700000000000003</v>
      </c>
      <c r="ER3">
        <v>35.799999999999997</v>
      </c>
      <c r="ES3">
        <v>35.9</v>
      </c>
      <c r="ET3">
        <v>36</v>
      </c>
      <c r="EU3">
        <v>36.1</v>
      </c>
      <c r="EV3">
        <v>36.200000000000003</v>
      </c>
      <c r="EW3">
        <v>36.299999999999997</v>
      </c>
      <c r="EX3">
        <v>36.4</v>
      </c>
      <c r="EY3">
        <v>36.5</v>
      </c>
      <c r="EZ3">
        <v>36.6</v>
      </c>
      <c r="FA3">
        <v>36.700000000000003</v>
      </c>
      <c r="FB3">
        <v>36.799999999999997</v>
      </c>
      <c r="FC3">
        <v>36.9</v>
      </c>
      <c r="FD3">
        <v>37</v>
      </c>
      <c r="FE3">
        <v>37.1</v>
      </c>
      <c r="FF3">
        <v>37.200000000000003</v>
      </c>
      <c r="FG3">
        <v>37.299999999999997</v>
      </c>
      <c r="FH3">
        <v>37.4</v>
      </c>
      <c r="FI3">
        <v>37.5</v>
      </c>
      <c r="FJ3">
        <v>37.6</v>
      </c>
      <c r="FK3">
        <v>37.700000000000003</v>
      </c>
      <c r="FL3">
        <v>37.799999999999997</v>
      </c>
      <c r="FM3">
        <v>37.9</v>
      </c>
      <c r="FN3">
        <v>38</v>
      </c>
      <c r="FO3">
        <v>38.1</v>
      </c>
      <c r="FP3">
        <v>38.200000000000003</v>
      </c>
      <c r="FQ3">
        <v>38.299999999999997</v>
      </c>
      <c r="FR3">
        <v>38.4</v>
      </c>
      <c r="FS3">
        <v>38.5</v>
      </c>
      <c r="FT3">
        <v>38.6</v>
      </c>
      <c r="FU3">
        <v>38.700000000000003</v>
      </c>
      <c r="FV3">
        <v>38.799999999999997</v>
      </c>
      <c r="FW3">
        <v>38.9</v>
      </c>
      <c r="FX3">
        <v>39</v>
      </c>
      <c r="FY3">
        <v>39.1</v>
      </c>
      <c r="FZ3">
        <v>39.200000000000003</v>
      </c>
      <c r="GA3">
        <v>39.299999999999997</v>
      </c>
      <c r="GB3">
        <v>39.4</v>
      </c>
      <c r="GC3">
        <v>39.5</v>
      </c>
      <c r="GD3">
        <v>39.6</v>
      </c>
      <c r="GE3">
        <v>39.700000000000003</v>
      </c>
      <c r="GF3">
        <v>39.799999999999997</v>
      </c>
      <c r="GG3">
        <v>39.9</v>
      </c>
      <c r="GH3">
        <v>40</v>
      </c>
      <c r="GI3">
        <v>40.1</v>
      </c>
      <c r="GJ3">
        <v>40.200000000000003</v>
      </c>
      <c r="GK3">
        <v>40.5</v>
      </c>
      <c r="GL3">
        <v>40.6</v>
      </c>
      <c r="GM3">
        <v>40.700000000000003</v>
      </c>
      <c r="GN3">
        <v>40.799999999999997</v>
      </c>
      <c r="GO3">
        <v>40.9</v>
      </c>
      <c r="GP3">
        <v>41</v>
      </c>
      <c r="GQ3">
        <v>41.2</v>
      </c>
      <c r="GR3">
        <v>41.3</v>
      </c>
      <c r="GS3">
        <v>41.5</v>
      </c>
      <c r="GT3">
        <v>41.8</v>
      </c>
      <c r="GU3">
        <v>42</v>
      </c>
      <c r="GV3">
        <v>42.1</v>
      </c>
      <c r="GW3">
        <v>42.2</v>
      </c>
      <c r="GX3">
        <v>42.3</v>
      </c>
      <c r="GY3">
        <v>42.4</v>
      </c>
      <c r="GZ3">
        <v>42.6</v>
      </c>
      <c r="HA3">
        <v>42.7</v>
      </c>
      <c r="HB3">
        <v>42.8</v>
      </c>
      <c r="HC3">
        <v>42.9</v>
      </c>
      <c r="HD3">
        <v>43.1</v>
      </c>
      <c r="HE3">
        <v>43.2</v>
      </c>
      <c r="HF3">
        <v>43.3</v>
      </c>
      <c r="HG3">
        <v>43.4</v>
      </c>
      <c r="HH3">
        <v>43.5</v>
      </c>
      <c r="HI3">
        <v>43.6</v>
      </c>
      <c r="HJ3">
        <v>44</v>
      </c>
      <c r="HK3">
        <v>44.1</v>
      </c>
      <c r="HL3">
        <v>44.2</v>
      </c>
      <c r="HM3">
        <v>44.5</v>
      </c>
      <c r="HN3">
        <v>44.6</v>
      </c>
      <c r="HO3">
        <v>45</v>
      </c>
      <c r="HP3">
        <v>45.2</v>
      </c>
      <c r="HQ3">
        <v>45.3</v>
      </c>
      <c r="HR3">
        <v>45.4</v>
      </c>
      <c r="HS3">
        <v>45.5</v>
      </c>
      <c r="HT3">
        <v>45.6</v>
      </c>
      <c r="HU3">
        <v>45.7</v>
      </c>
      <c r="HV3">
        <v>45.8</v>
      </c>
      <c r="HW3">
        <v>46.1</v>
      </c>
      <c r="HX3">
        <v>46.2</v>
      </c>
      <c r="HY3">
        <v>46.3</v>
      </c>
      <c r="HZ3">
        <v>46.5</v>
      </c>
      <c r="IA3">
        <v>46.7</v>
      </c>
      <c r="IB3">
        <v>46.8</v>
      </c>
      <c r="IC3">
        <v>47.9</v>
      </c>
      <c r="ID3">
        <v>48.3</v>
      </c>
      <c r="IE3">
        <v>48.8</v>
      </c>
      <c r="IF3">
        <v>49.3</v>
      </c>
      <c r="IG3">
        <v>49.6</v>
      </c>
      <c r="IH3">
        <v>49.7</v>
      </c>
      <c r="II3">
        <v>50</v>
      </c>
      <c r="IJ3">
        <v>52.3</v>
      </c>
      <c r="IK3">
        <v>52.9</v>
      </c>
      <c r="IL3">
        <v>53.2</v>
      </c>
      <c r="IM3">
        <v>55</v>
      </c>
      <c r="IN3">
        <v>57.3</v>
      </c>
      <c r="IO3">
        <v>59.4</v>
      </c>
      <c r="IP3">
        <v>67.099999999999994</v>
      </c>
      <c r="IQ3" t="s">
        <v>10</v>
      </c>
    </row>
    <row r="4" spans="2:251" x14ac:dyDescent="0.3">
      <c r="B4" s="2">
        <v>0</v>
      </c>
      <c r="C4" s="3">
        <v>9</v>
      </c>
      <c r="D4" s="3">
        <v>3</v>
      </c>
      <c r="E4" s="3">
        <v>1</v>
      </c>
      <c r="F4" s="3">
        <v>1</v>
      </c>
      <c r="G4" s="3">
        <v>1</v>
      </c>
      <c r="H4" s="3">
        <v>1</v>
      </c>
      <c r="I4" s="3">
        <v>2</v>
      </c>
      <c r="J4" s="3">
        <v>3</v>
      </c>
      <c r="K4" s="3">
        <v>1</v>
      </c>
      <c r="L4" s="3">
        <v>1</v>
      </c>
      <c r="M4" s="3">
        <v>1</v>
      </c>
      <c r="N4" s="3">
        <v>2</v>
      </c>
      <c r="O4" s="3">
        <v>2</v>
      </c>
      <c r="P4" s="3">
        <v>2</v>
      </c>
      <c r="Q4" s="3">
        <v>4</v>
      </c>
      <c r="R4" s="3">
        <v>1</v>
      </c>
      <c r="S4" s="3">
        <v>1</v>
      </c>
      <c r="T4" s="3">
        <v>5</v>
      </c>
      <c r="U4" s="3">
        <v>3</v>
      </c>
      <c r="V4" s="3">
        <v>2</v>
      </c>
      <c r="W4" s="3">
        <v>2</v>
      </c>
      <c r="X4" s="3">
        <v>1</v>
      </c>
      <c r="Y4" s="3">
        <v>2</v>
      </c>
      <c r="Z4" s="3">
        <v>3</v>
      </c>
      <c r="AA4" s="3">
        <v>2</v>
      </c>
      <c r="AB4" s="3">
        <v>1</v>
      </c>
      <c r="AC4" s="3">
        <v>1</v>
      </c>
      <c r="AD4" s="3">
        <v>2</v>
      </c>
      <c r="AE4" s="3">
        <v>4</v>
      </c>
      <c r="AF4" s="3">
        <v>3</v>
      </c>
      <c r="AG4" s="3">
        <v>1</v>
      </c>
      <c r="AH4" s="3"/>
      <c r="AI4" s="3">
        <v>2</v>
      </c>
      <c r="AJ4" s="3">
        <v>3</v>
      </c>
      <c r="AK4" s="3">
        <v>2</v>
      </c>
      <c r="AL4" s="3">
        <v>1</v>
      </c>
      <c r="AM4" s="3">
        <v>2</v>
      </c>
      <c r="AN4" s="3">
        <v>4</v>
      </c>
      <c r="AO4" s="3">
        <v>1</v>
      </c>
      <c r="AP4" s="3">
        <v>6</v>
      </c>
      <c r="AQ4" s="3">
        <v>3</v>
      </c>
      <c r="AR4" s="3">
        <v>3</v>
      </c>
      <c r="AS4" s="3">
        <v>1</v>
      </c>
      <c r="AT4" s="3">
        <v>4</v>
      </c>
      <c r="AU4" s="3">
        <v>5</v>
      </c>
      <c r="AV4" s="3">
        <v>2</v>
      </c>
      <c r="AW4" s="3">
        <v>1</v>
      </c>
      <c r="AX4" s="3">
        <v>6</v>
      </c>
      <c r="AY4" s="3">
        <v>2</v>
      </c>
      <c r="AZ4" s="3">
        <v>6</v>
      </c>
      <c r="BA4" s="3">
        <v>2</v>
      </c>
      <c r="BB4" s="3">
        <v>4</v>
      </c>
      <c r="BC4" s="3">
        <v>1</v>
      </c>
      <c r="BD4" s="3">
        <v>5</v>
      </c>
      <c r="BE4" s="3">
        <v>1</v>
      </c>
      <c r="BF4" s="3">
        <v>6</v>
      </c>
      <c r="BG4" s="3">
        <v>4</v>
      </c>
      <c r="BH4" s="3">
        <v>3</v>
      </c>
      <c r="BI4" s="3">
        <v>4</v>
      </c>
      <c r="BJ4" s="3">
        <v>1</v>
      </c>
      <c r="BK4" s="3">
        <v>2</v>
      </c>
      <c r="BL4" s="3">
        <v>2</v>
      </c>
      <c r="BM4" s="3">
        <v>3</v>
      </c>
      <c r="BN4" s="3">
        <v>1</v>
      </c>
      <c r="BO4" s="3">
        <v>3</v>
      </c>
      <c r="BP4" s="3">
        <v>1</v>
      </c>
      <c r="BQ4" s="3">
        <v>1</v>
      </c>
      <c r="BR4" s="3">
        <v>2</v>
      </c>
      <c r="BS4" s="3">
        <v>2</v>
      </c>
      <c r="BT4" s="3">
        <v>4</v>
      </c>
      <c r="BU4" s="3">
        <v>3</v>
      </c>
      <c r="BV4" s="3">
        <v>3</v>
      </c>
      <c r="BW4" s="3">
        <v>4</v>
      </c>
      <c r="BX4" s="3">
        <v>4</v>
      </c>
      <c r="BY4" s="3">
        <v>7</v>
      </c>
      <c r="BZ4" s="3"/>
      <c r="CA4" s="3">
        <v>4</v>
      </c>
      <c r="CB4" s="3">
        <v>1</v>
      </c>
      <c r="CC4" s="3">
        <v>1</v>
      </c>
      <c r="CD4" s="3">
        <v>1</v>
      </c>
      <c r="CE4" s="3">
        <v>3</v>
      </c>
      <c r="CF4" s="3">
        <v>3</v>
      </c>
      <c r="CG4" s="3">
        <v>2</v>
      </c>
      <c r="CH4" s="3">
        <v>6</v>
      </c>
      <c r="CI4" s="3">
        <v>2</v>
      </c>
      <c r="CJ4" s="3">
        <v>3</v>
      </c>
      <c r="CK4" s="3">
        <v>3</v>
      </c>
      <c r="CL4" s="3">
        <v>1</v>
      </c>
      <c r="CM4" s="3">
        <v>4</v>
      </c>
      <c r="CN4" s="3">
        <v>4</v>
      </c>
      <c r="CO4" s="3">
        <v>3</v>
      </c>
      <c r="CP4" s="3">
        <v>5</v>
      </c>
      <c r="CQ4" s="3">
        <v>3</v>
      </c>
      <c r="CR4" s="3">
        <v>3</v>
      </c>
      <c r="CS4" s="3">
        <v>3</v>
      </c>
      <c r="CT4" s="3">
        <v>6</v>
      </c>
      <c r="CU4" s="3">
        <v>1</v>
      </c>
      <c r="CV4" s="3"/>
      <c r="CW4" s="3">
        <v>3</v>
      </c>
      <c r="CX4" s="3">
        <v>2</v>
      </c>
      <c r="CY4" s="3">
        <v>1</v>
      </c>
      <c r="CZ4" s="3">
        <v>7</v>
      </c>
      <c r="DA4" s="3">
        <v>3</v>
      </c>
      <c r="DB4" s="3">
        <v>1</v>
      </c>
      <c r="DC4" s="3"/>
      <c r="DD4" s="3">
        <v>7</v>
      </c>
      <c r="DE4" s="3">
        <v>1</v>
      </c>
      <c r="DF4" s="3">
        <v>5</v>
      </c>
      <c r="DG4" s="3">
        <v>2</v>
      </c>
      <c r="DH4" s="3">
        <v>8</v>
      </c>
      <c r="DI4" s="3">
        <v>1</v>
      </c>
      <c r="DJ4" s="3">
        <v>1</v>
      </c>
      <c r="DK4" s="3"/>
      <c r="DL4" s="3">
        <v>6</v>
      </c>
      <c r="DM4" s="3">
        <v>4</v>
      </c>
      <c r="DN4" s="3">
        <v>1</v>
      </c>
      <c r="DO4" s="3">
        <v>1</v>
      </c>
      <c r="DP4" s="3">
        <v>6</v>
      </c>
      <c r="DQ4" s="3">
        <v>1</v>
      </c>
      <c r="DR4" s="3">
        <v>3</v>
      </c>
      <c r="DS4" s="3">
        <v>7</v>
      </c>
      <c r="DT4" s="3">
        <v>4</v>
      </c>
      <c r="DU4" s="3">
        <v>1</v>
      </c>
      <c r="DV4" s="3">
        <v>4</v>
      </c>
      <c r="DW4" s="3">
        <v>2</v>
      </c>
      <c r="DX4" s="3">
        <v>3</v>
      </c>
      <c r="DY4" s="3">
        <v>1</v>
      </c>
      <c r="DZ4" s="3">
        <v>4</v>
      </c>
      <c r="EA4" s="3">
        <v>3</v>
      </c>
      <c r="EB4" s="3">
        <v>4</v>
      </c>
      <c r="EC4" s="3">
        <v>2</v>
      </c>
      <c r="ED4" s="3">
        <v>3</v>
      </c>
      <c r="EE4" s="3">
        <v>2</v>
      </c>
      <c r="EF4" s="3">
        <v>2</v>
      </c>
      <c r="EG4" s="3">
        <v>3</v>
      </c>
      <c r="EH4" s="3">
        <v>1</v>
      </c>
      <c r="EI4" s="3">
        <v>3</v>
      </c>
      <c r="EJ4" s="3">
        <v>1</v>
      </c>
      <c r="EK4" s="3">
        <v>2</v>
      </c>
      <c r="EL4" s="3">
        <v>1</v>
      </c>
      <c r="EM4" s="3">
        <v>4</v>
      </c>
      <c r="EN4" s="3">
        <v>3</v>
      </c>
      <c r="EO4" s="3">
        <v>4</v>
      </c>
      <c r="EP4" s="3">
        <v>1</v>
      </c>
      <c r="EQ4" s="3">
        <v>3</v>
      </c>
      <c r="ER4" s="3">
        <v>4</v>
      </c>
      <c r="ES4" s="3">
        <v>2</v>
      </c>
      <c r="ET4" s="3">
        <v>1</v>
      </c>
      <c r="EU4" s="3">
        <v>2</v>
      </c>
      <c r="EV4" s="3">
        <v>1</v>
      </c>
      <c r="EW4" s="3">
        <v>1</v>
      </c>
      <c r="EX4" s="3"/>
      <c r="EY4" s="3">
        <v>1</v>
      </c>
      <c r="EZ4" s="3">
        <v>2</v>
      </c>
      <c r="FA4" s="3">
        <v>1</v>
      </c>
      <c r="FB4" s="3">
        <v>5</v>
      </c>
      <c r="FC4" s="3">
        <v>3</v>
      </c>
      <c r="FD4" s="3"/>
      <c r="FE4" s="3"/>
      <c r="FF4" s="3">
        <v>3</v>
      </c>
      <c r="FG4" s="3">
        <v>1</v>
      </c>
      <c r="FH4" s="3">
        <v>2</v>
      </c>
      <c r="FI4" s="3">
        <v>1</v>
      </c>
      <c r="FJ4" s="3">
        <v>3</v>
      </c>
      <c r="FK4" s="3">
        <v>3</v>
      </c>
      <c r="FL4" s="3">
        <v>1</v>
      </c>
      <c r="FM4" s="3"/>
      <c r="FN4" s="3"/>
      <c r="FO4" s="3">
        <v>3</v>
      </c>
      <c r="FP4" s="3">
        <v>2</v>
      </c>
      <c r="FQ4" s="3">
        <v>1</v>
      </c>
      <c r="FR4" s="3">
        <v>1</v>
      </c>
      <c r="FS4" s="3">
        <v>3</v>
      </c>
      <c r="FT4" s="3">
        <v>1</v>
      </c>
      <c r="FU4" s="3">
        <v>2</v>
      </c>
      <c r="FV4" s="3">
        <v>1</v>
      </c>
      <c r="FW4" s="3">
        <v>1</v>
      </c>
      <c r="FX4" s="3">
        <v>2</v>
      </c>
      <c r="FY4" s="3">
        <v>2</v>
      </c>
      <c r="FZ4" s="3">
        <v>1</v>
      </c>
      <c r="GA4" s="3">
        <v>1</v>
      </c>
      <c r="GB4" s="3">
        <v>4</v>
      </c>
      <c r="GC4" s="3">
        <v>2</v>
      </c>
      <c r="GD4" s="3">
        <v>1</v>
      </c>
      <c r="GE4" s="3">
        <v>1</v>
      </c>
      <c r="GF4" s="3">
        <v>1</v>
      </c>
      <c r="GG4" s="3">
        <v>1</v>
      </c>
      <c r="GH4" s="3">
        <v>1</v>
      </c>
      <c r="GI4" s="3">
        <v>1</v>
      </c>
      <c r="GJ4" s="3">
        <v>1</v>
      </c>
      <c r="GK4" s="3">
        <v>2</v>
      </c>
      <c r="GL4" s="3">
        <v>4</v>
      </c>
      <c r="GM4" s="3">
        <v>1</v>
      </c>
      <c r="GN4" s="3">
        <v>1</v>
      </c>
      <c r="GO4" s="3"/>
      <c r="GP4" s="3"/>
      <c r="GQ4" s="3"/>
      <c r="GR4" s="3">
        <v>2</v>
      </c>
      <c r="GS4" s="3">
        <v>2</v>
      </c>
      <c r="GT4" s="3"/>
      <c r="GU4" s="3"/>
      <c r="GV4" s="3">
        <v>1</v>
      </c>
      <c r="GW4" s="3">
        <v>1</v>
      </c>
      <c r="GX4" s="3"/>
      <c r="GY4" s="3">
        <v>1</v>
      </c>
      <c r="GZ4" s="3"/>
      <c r="HA4" s="3">
        <v>2</v>
      </c>
      <c r="HB4" s="3">
        <v>1</v>
      </c>
      <c r="HC4" s="3">
        <v>1</v>
      </c>
      <c r="HD4" s="3"/>
      <c r="HE4" s="3"/>
      <c r="HF4" s="3">
        <v>1</v>
      </c>
      <c r="HG4" s="3">
        <v>1</v>
      </c>
      <c r="HH4" s="3">
        <v>2</v>
      </c>
      <c r="HI4" s="3"/>
      <c r="HJ4" s="3"/>
      <c r="HK4" s="3"/>
      <c r="HL4" s="3">
        <v>1</v>
      </c>
      <c r="HM4" s="3">
        <v>1</v>
      </c>
      <c r="HN4" s="3">
        <v>1</v>
      </c>
      <c r="HO4" s="3">
        <v>1</v>
      </c>
      <c r="HP4" s="3">
        <v>1</v>
      </c>
      <c r="HQ4" s="3">
        <v>3</v>
      </c>
      <c r="HR4" s="3"/>
      <c r="HS4" s="3"/>
      <c r="HT4" s="3"/>
      <c r="HU4" s="3"/>
      <c r="HV4" s="3"/>
      <c r="HW4" s="3">
        <v>1</v>
      </c>
      <c r="HX4" s="3">
        <v>1</v>
      </c>
      <c r="HY4" s="3">
        <v>1</v>
      </c>
      <c r="HZ4" s="3">
        <v>1</v>
      </c>
      <c r="IA4" s="3">
        <v>1</v>
      </c>
      <c r="IB4" s="3">
        <v>1</v>
      </c>
      <c r="IC4" s="3">
        <v>1</v>
      </c>
      <c r="ID4" s="3"/>
      <c r="IE4" s="3"/>
      <c r="IF4" s="3"/>
      <c r="IG4" s="3"/>
      <c r="IH4" s="3"/>
      <c r="II4" s="3"/>
      <c r="IJ4" s="3">
        <v>1</v>
      </c>
      <c r="IK4" s="3"/>
      <c r="IL4" s="3"/>
      <c r="IM4" s="3"/>
      <c r="IN4" s="3">
        <v>1</v>
      </c>
      <c r="IO4" s="3"/>
      <c r="IP4" s="3"/>
      <c r="IQ4" s="3">
        <v>500</v>
      </c>
    </row>
    <row r="5" spans="2:251" x14ac:dyDescent="0.3">
      <c r="B5" s="2">
        <v>1</v>
      </c>
      <c r="C5" s="3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/>
      <c r="AF5" s="3"/>
      <c r="AG5" s="3">
        <v>1</v>
      </c>
      <c r="AH5" s="3">
        <v>1</v>
      </c>
      <c r="AI5" s="3">
        <v>1</v>
      </c>
      <c r="AJ5" s="3"/>
      <c r="AK5" s="3"/>
      <c r="AL5" s="3">
        <v>1</v>
      </c>
      <c r="AM5" s="3"/>
      <c r="AN5" s="3"/>
      <c r="AO5" s="3"/>
      <c r="AP5" s="3"/>
      <c r="AQ5" s="3">
        <v>1</v>
      </c>
      <c r="AR5" s="3"/>
      <c r="AS5" s="3"/>
      <c r="AT5" s="3"/>
      <c r="AU5" s="3"/>
      <c r="AV5" s="3">
        <v>1</v>
      </c>
      <c r="AW5" s="3"/>
      <c r="AX5" s="3"/>
      <c r="AY5" s="3">
        <v>1</v>
      </c>
      <c r="AZ5" s="3"/>
      <c r="BA5" s="3"/>
      <c r="BB5" s="3"/>
      <c r="BC5" s="3">
        <v>1</v>
      </c>
      <c r="BD5" s="3">
        <v>1</v>
      </c>
      <c r="BE5" s="3">
        <v>1</v>
      </c>
      <c r="BF5" s="3">
        <v>1</v>
      </c>
      <c r="BG5" s="3"/>
      <c r="BH5" s="3"/>
      <c r="BI5" s="3"/>
      <c r="BJ5" s="3"/>
      <c r="BK5" s="3">
        <v>1</v>
      </c>
      <c r="BL5" s="3">
        <v>1</v>
      </c>
      <c r="BM5" s="3">
        <v>1</v>
      </c>
      <c r="BN5" s="3"/>
      <c r="BO5" s="3">
        <v>1</v>
      </c>
      <c r="BP5" s="3"/>
      <c r="BQ5" s="3">
        <v>1</v>
      </c>
      <c r="BR5" s="3">
        <v>1</v>
      </c>
      <c r="BS5" s="3"/>
      <c r="BT5" s="3"/>
      <c r="BU5" s="3">
        <v>2</v>
      </c>
      <c r="BV5" s="3">
        <v>2</v>
      </c>
      <c r="BW5" s="3">
        <v>3</v>
      </c>
      <c r="BX5" s="3"/>
      <c r="BY5" s="3"/>
      <c r="BZ5" s="3">
        <v>2</v>
      </c>
      <c r="CA5" s="3">
        <v>1</v>
      </c>
      <c r="CB5" s="3"/>
      <c r="CC5" s="3">
        <v>1</v>
      </c>
      <c r="CD5" s="3">
        <v>1</v>
      </c>
      <c r="CE5" s="3">
        <v>3</v>
      </c>
      <c r="CF5" s="3"/>
      <c r="CG5" s="3"/>
      <c r="CH5" s="3">
        <v>1</v>
      </c>
      <c r="CI5" s="3"/>
      <c r="CJ5" s="3">
        <v>3</v>
      </c>
      <c r="CK5" s="3">
        <v>2</v>
      </c>
      <c r="CL5" s="3"/>
      <c r="CM5" s="3">
        <v>1</v>
      </c>
      <c r="CN5" s="3">
        <v>1</v>
      </c>
      <c r="CO5" s="3">
        <v>1</v>
      </c>
      <c r="CP5" s="3">
        <v>3</v>
      </c>
      <c r="CQ5" s="3"/>
      <c r="CR5" s="3">
        <v>2</v>
      </c>
      <c r="CS5" s="3">
        <v>4</v>
      </c>
      <c r="CT5" s="3">
        <v>3</v>
      </c>
      <c r="CU5" s="3"/>
      <c r="CV5" s="3">
        <v>1</v>
      </c>
      <c r="CW5" s="3">
        <v>4</v>
      </c>
      <c r="CX5" s="3">
        <v>5</v>
      </c>
      <c r="CY5" s="3"/>
      <c r="CZ5" s="3">
        <v>2</v>
      </c>
      <c r="DA5" s="3">
        <v>2</v>
      </c>
      <c r="DB5" s="3">
        <v>1</v>
      </c>
      <c r="DC5" s="3">
        <v>1</v>
      </c>
      <c r="DD5" s="3">
        <v>5</v>
      </c>
      <c r="DE5" s="3"/>
      <c r="DF5" s="3">
        <v>7</v>
      </c>
      <c r="DG5" s="3"/>
      <c r="DH5" s="3">
        <v>5</v>
      </c>
      <c r="DI5" s="3"/>
      <c r="DJ5" s="3"/>
      <c r="DK5" s="3">
        <v>3</v>
      </c>
      <c r="DL5" s="3">
        <v>4</v>
      </c>
      <c r="DM5" s="3">
        <v>2</v>
      </c>
      <c r="DN5" s="3"/>
      <c r="DO5" s="3">
        <v>2</v>
      </c>
      <c r="DP5" s="3">
        <v>3</v>
      </c>
      <c r="DQ5" s="3">
        <v>8</v>
      </c>
      <c r="DR5" s="3"/>
      <c r="DS5" s="3"/>
      <c r="DT5" s="3">
        <v>6</v>
      </c>
      <c r="DU5" s="3"/>
      <c r="DV5" s="3">
        <v>4</v>
      </c>
      <c r="DW5" s="3">
        <v>3</v>
      </c>
      <c r="DX5" s="3">
        <v>2</v>
      </c>
      <c r="DY5" s="3">
        <v>1</v>
      </c>
      <c r="DZ5" s="3">
        <v>2</v>
      </c>
      <c r="EA5" s="3">
        <v>1</v>
      </c>
      <c r="EB5" s="3">
        <v>4</v>
      </c>
      <c r="EC5" s="3">
        <v>4</v>
      </c>
      <c r="ED5" s="3">
        <v>1</v>
      </c>
      <c r="EE5" s="3">
        <v>3</v>
      </c>
      <c r="EF5" s="3">
        <v>3</v>
      </c>
      <c r="EG5" s="3">
        <v>1</v>
      </c>
      <c r="EH5" s="3">
        <v>1</v>
      </c>
      <c r="EI5" s="3">
        <v>3</v>
      </c>
      <c r="EJ5" s="3">
        <v>3</v>
      </c>
      <c r="EK5" s="3">
        <v>1</v>
      </c>
      <c r="EL5" s="3">
        <v>1</v>
      </c>
      <c r="EM5" s="3"/>
      <c r="EN5" s="3">
        <v>1</v>
      </c>
      <c r="EO5" s="3">
        <v>3</v>
      </c>
      <c r="EP5" s="3">
        <v>1</v>
      </c>
      <c r="EQ5" s="3">
        <v>1</v>
      </c>
      <c r="ER5" s="3">
        <v>1</v>
      </c>
      <c r="ES5" s="3">
        <v>3</v>
      </c>
      <c r="ET5" s="3">
        <v>1</v>
      </c>
      <c r="EU5" s="3">
        <v>1</v>
      </c>
      <c r="EV5" s="3"/>
      <c r="EW5" s="3">
        <v>2</v>
      </c>
      <c r="EX5" s="3">
        <v>2</v>
      </c>
      <c r="EY5" s="3">
        <v>3</v>
      </c>
      <c r="EZ5" s="3">
        <v>3</v>
      </c>
      <c r="FA5" s="3"/>
      <c r="FB5" s="3">
        <v>1</v>
      </c>
      <c r="FC5" s="3"/>
      <c r="FD5" s="3">
        <v>1</v>
      </c>
      <c r="FE5" s="3">
        <v>2</v>
      </c>
      <c r="FF5" s="3">
        <v>1</v>
      </c>
      <c r="FG5" s="3"/>
      <c r="FH5" s="3">
        <v>1</v>
      </c>
      <c r="FI5" s="3">
        <v>1</v>
      </c>
      <c r="FJ5" s="3">
        <v>2</v>
      </c>
      <c r="FK5" s="3">
        <v>2</v>
      </c>
      <c r="FL5" s="3">
        <v>2</v>
      </c>
      <c r="FM5" s="3">
        <v>2</v>
      </c>
      <c r="FN5" s="3">
        <v>2</v>
      </c>
      <c r="FO5" s="3"/>
      <c r="FP5" s="3">
        <v>2</v>
      </c>
      <c r="FQ5" s="3"/>
      <c r="FR5" s="3">
        <v>1</v>
      </c>
      <c r="FS5" s="3">
        <v>3</v>
      </c>
      <c r="FT5" s="3"/>
      <c r="FU5" s="3">
        <v>1</v>
      </c>
      <c r="FV5" s="3"/>
      <c r="FW5" s="3"/>
      <c r="FX5" s="3">
        <v>2</v>
      </c>
      <c r="FY5" s="3">
        <v>2</v>
      </c>
      <c r="FZ5" s="3">
        <v>1</v>
      </c>
      <c r="GA5" s="3"/>
      <c r="GB5" s="3">
        <v>3</v>
      </c>
      <c r="GC5" s="3">
        <v>1</v>
      </c>
      <c r="GD5" s="3"/>
      <c r="GE5" s="3"/>
      <c r="GF5" s="3">
        <v>1</v>
      </c>
      <c r="GG5" s="3">
        <v>2</v>
      </c>
      <c r="GH5" s="3">
        <v>1</v>
      </c>
      <c r="GI5" s="3"/>
      <c r="GJ5" s="3"/>
      <c r="GK5" s="3">
        <v>1</v>
      </c>
      <c r="GL5" s="3"/>
      <c r="GM5" s="3"/>
      <c r="GN5" s="3"/>
      <c r="GO5" s="3">
        <v>2</v>
      </c>
      <c r="GP5" s="3">
        <v>1</v>
      </c>
      <c r="GQ5" s="3">
        <v>1</v>
      </c>
      <c r="GR5" s="3">
        <v>1</v>
      </c>
      <c r="GS5" s="3"/>
      <c r="GT5" s="3">
        <v>1</v>
      </c>
      <c r="GU5" s="3">
        <v>1</v>
      </c>
      <c r="GV5" s="3">
        <v>1</v>
      </c>
      <c r="GW5" s="3"/>
      <c r="GX5" s="3">
        <v>3</v>
      </c>
      <c r="GY5" s="3">
        <v>2</v>
      </c>
      <c r="GZ5" s="3">
        <v>1</v>
      </c>
      <c r="HA5" s="3"/>
      <c r="HB5" s="3"/>
      <c r="HC5" s="3">
        <v>3</v>
      </c>
      <c r="HD5" s="3">
        <v>1</v>
      </c>
      <c r="HE5" s="3">
        <v>1</v>
      </c>
      <c r="HF5" s="3">
        <v>4</v>
      </c>
      <c r="HG5" s="3">
        <v>1</v>
      </c>
      <c r="HH5" s="3"/>
      <c r="HI5" s="3">
        <v>2</v>
      </c>
      <c r="HJ5" s="3">
        <v>2</v>
      </c>
      <c r="HK5" s="3">
        <v>1</v>
      </c>
      <c r="HL5" s="3">
        <v>1</v>
      </c>
      <c r="HM5" s="3">
        <v>1</v>
      </c>
      <c r="HN5" s="3"/>
      <c r="HO5" s="3"/>
      <c r="HP5" s="3"/>
      <c r="HQ5" s="3"/>
      <c r="HR5" s="3">
        <v>1</v>
      </c>
      <c r="HS5" s="3">
        <v>1</v>
      </c>
      <c r="HT5" s="3">
        <v>2</v>
      </c>
      <c r="HU5" s="3">
        <v>1</v>
      </c>
      <c r="HV5" s="3">
        <v>1</v>
      </c>
      <c r="HW5" s="3">
        <v>1</v>
      </c>
      <c r="HX5" s="3">
        <v>1</v>
      </c>
      <c r="HY5" s="3"/>
      <c r="HZ5" s="3"/>
      <c r="IA5" s="3"/>
      <c r="IB5" s="3">
        <v>1</v>
      </c>
      <c r="IC5" s="3">
        <v>1</v>
      </c>
      <c r="ID5" s="3">
        <v>1</v>
      </c>
      <c r="IE5" s="3">
        <v>1</v>
      </c>
      <c r="IF5" s="3">
        <v>1</v>
      </c>
      <c r="IG5" s="3">
        <v>1</v>
      </c>
      <c r="IH5" s="3">
        <v>1</v>
      </c>
      <c r="II5" s="3">
        <v>1</v>
      </c>
      <c r="IJ5" s="3">
        <v>1</v>
      </c>
      <c r="IK5" s="3">
        <v>1</v>
      </c>
      <c r="IL5" s="3">
        <v>1</v>
      </c>
      <c r="IM5" s="3">
        <v>1</v>
      </c>
      <c r="IN5" s="3"/>
      <c r="IO5" s="3">
        <v>1</v>
      </c>
      <c r="IP5" s="3">
        <v>1</v>
      </c>
      <c r="IQ5" s="3">
        <v>268</v>
      </c>
    </row>
    <row r="6" spans="2:251" x14ac:dyDescent="0.3">
      <c r="B6" s="2" t="s">
        <v>10</v>
      </c>
      <c r="C6" s="3">
        <v>11</v>
      </c>
      <c r="D6" s="3">
        <v>3</v>
      </c>
      <c r="E6" s="3">
        <v>1</v>
      </c>
      <c r="F6" s="3">
        <v>1</v>
      </c>
      <c r="G6" s="3">
        <v>1</v>
      </c>
      <c r="H6" s="3">
        <v>1</v>
      </c>
      <c r="I6" s="3">
        <v>2</v>
      </c>
      <c r="J6" s="3">
        <v>3</v>
      </c>
      <c r="K6" s="3">
        <v>1</v>
      </c>
      <c r="L6" s="3">
        <v>1</v>
      </c>
      <c r="M6" s="3">
        <v>1</v>
      </c>
      <c r="N6" s="3">
        <v>2</v>
      </c>
      <c r="O6" s="3">
        <v>2</v>
      </c>
      <c r="P6" s="3">
        <v>2</v>
      </c>
      <c r="Q6" s="3">
        <v>4</v>
      </c>
      <c r="R6" s="3">
        <v>1</v>
      </c>
      <c r="S6" s="3">
        <v>1</v>
      </c>
      <c r="T6" s="3">
        <v>5</v>
      </c>
      <c r="U6" s="3">
        <v>3</v>
      </c>
      <c r="V6" s="3">
        <v>2</v>
      </c>
      <c r="W6" s="3">
        <v>2</v>
      </c>
      <c r="X6" s="3">
        <v>1</v>
      </c>
      <c r="Y6" s="3">
        <v>2</v>
      </c>
      <c r="Z6" s="3">
        <v>3</v>
      </c>
      <c r="AA6" s="3">
        <v>2</v>
      </c>
      <c r="AB6" s="3">
        <v>1</v>
      </c>
      <c r="AC6" s="3">
        <v>2</v>
      </c>
      <c r="AD6" s="3">
        <v>2</v>
      </c>
      <c r="AE6" s="3">
        <v>4</v>
      </c>
      <c r="AF6" s="3">
        <v>3</v>
      </c>
      <c r="AG6" s="3">
        <v>2</v>
      </c>
      <c r="AH6" s="3">
        <v>1</v>
      </c>
      <c r="AI6" s="3">
        <v>3</v>
      </c>
      <c r="AJ6" s="3">
        <v>3</v>
      </c>
      <c r="AK6" s="3">
        <v>2</v>
      </c>
      <c r="AL6" s="3">
        <v>2</v>
      </c>
      <c r="AM6" s="3">
        <v>2</v>
      </c>
      <c r="AN6" s="3">
        <v>4</v>
      </c>
      <c r="AO6" s="3">
        <v>1</v>
      </c>
      <c r="AP6" s="3">
        <v>6</v>
      </c>
      <c r="AQ6" s="3">
        <v>4</v>
      </c>
      <c r="AR6" s="3">
        <v>3</v>
      </c>
      <c r="AS6" s="3">
        <v>1</v>
      </c>
      <c r="AT6" s="3">
        <v>4</v>
      </c>
      <c r="AU6" s="3">
        <v>5</v>
      </c>
      <c r="AV6" s="3">
        <v>3</v>
      </c>
      <c r="AW6" s="3">
        <v>1</v>
      </c>
      <c r="AX6" s="3">
        <v>6</v>
      </c>
      <c r="AY6" s="3">
        <v>3</v>
      </c>
      <c r="AZ6" s="3">
        <v>6</v>
      </c>
      <c r="BA6" s="3">
        <v>2</v>
      </c>
      <c r="BB6" s="3">
        <v>4</v>
      </c>
      <c r="BC6" s="3">
        <v>2</v>
      </c>
      <c r="BD6" s="3">
        <v>6</v>
      </c>
      <c r="BE6" s="3">
        <v>2</v>
      </c>
      <c r="BF6" s="3">
        <v>7</v>
      </c>
      <c r="BG6" s="3">
        <v>4</v>
      </c>
      <c r="BH6" s="3">
        <v>3</v>
      </c>
      <c r="BI6" s="3">
        <v>4</v>
      </c>
      <c r="BJ6" s="3">
        <v>1</v>
      </c>
      <c r="BK6" s="3">
        <v>3</v>
      </c>
      <c r="BL6" s="3">
        <v>3</v>
      </c>
      <c r="BM6" s="3">
        <v>4</v>
      </c>
      <c r="BN6" s="3">
        <v>1</v>
      </c>
      <c r="BO6" s="3">
        <v>4</v>
      </c>
      <c r="BP6" s="3">
        <v>1</v>
      </c>
      <c r="BQ6" s="3">
        <v>2</v>
      </c>
      <c r="BR6" s="3">
        <v>3</v>
      </c>
      <c r="BS6" s="3">
        <v>2</v>
      </c>
      <c r="BT6" s="3">
        <v>4</v>
      </c>
      <c r="BU6" s="3">
        <v>5</v>
      </c>
      <c r="BV6" s="3">
        <v>5</v>
      </c>
      <c r="BW6" s="3">
        <v>7</v>
      </c>
      <c r="BX6" s="3">
        <v>4</v>
      </c>
      <c r="BY6" s="3">
        <v>7</v>
      </c>
      <c r="BZ6" s="3">
        <v>2</v>
      </c>
      <c r="CA6" s="3">
        <v>5</v>
      </c>
      <c r="CB6" s="3">
        <v>1</v>
      </c>
      <c r="CC6" s="3">
        <v>2</v>
      </c>
      <c r="CD6" s="3">
        <v>2</v>
      </c>
      <c r="CE6" s="3">
        <v>6</v>
      </c>
      <c r="CF6" s="3">
        <v>3</v>
      </c>
      <c r="CG6" s="3">
        <v>2</v>
      </c>
      <c r="CH6" s="3">
        <v>7</v>
      </c>
      <c r="CI6" s="3">
        <v>2</v>
      </c>
      <c r="CJ6" s="3">
        <v>6</v>
      </c>
      <c r="CK6" s="3">
        <v>5</v>
      </c>
      <c r="CL6" s="3">
        <v>1</v>
      </c>
      <c r="CM6" s="3">
        <v>5</v>
      </c>
      <c r="CN6" s="3">
        <v>5</v>
      </c>
      <c r="CO6" s="3">
        <v>4</v>
      </c>
      <c r="CP6" s="3">
        <v>8</v>
      </c>
      <c r="CQ6" s="3">
        <v>3</v>
      </c>
      <c r="CR6" s="3">
        <v>5</v>
      </c>
      <c r="CS6" s="3">
        <v>7</v>
      </c>
      <c r="CT6" s="3">
        <v>9</v>
      </c>
      <c r="CU6" s="3">
        <v>1</v>
      </c>
      <c r="CV6" s="3">
        <v>1</v>
      </c>
      <c r="CW6" s="3">
        <v>7</v>
      </c>
      <c r="CX6" s="3">
        <v>7</v>
      </c>
      <c r="CY6" s="3">
        <v>1</v>
      </c>
      <c r="CZ6" s="3">
        <v>9</v>
      </c>
      <c r="DA6" s="3">
        <v>5</v>
      </c>
      <c r="DB6" s="3">
        <v>2</v>
      </c>
      <c r="DC6" s="3">
        <v>1</v>
      </c>
      <c r="DD6" s="3">
        <v>12</v>
      </c>
      <c r="DE6" s="3">
        <v>1</v>
      </c>
      <c r="DF6" s="3">
        <v>12</v>
      </c>
      <c r="DG6" s="3">
        <v>2</v>
      </c>
      <c r="DH6" s="3">
        <v>13</v>
      </c>
      <c r="DI6" s="3">
        <v>1</v>
      </c>
      <c r="DJ6" s="3">
        <v>1</v>
      </c>
      <c r="DK6" s="3">
        <v>3</v>
      </c>
      <c r="DL6" s="3">
        <v>10</v>
      </c>
      <c r="DM6" s="3">
        <v>6</v>
      </c>
      <c r="DN6" s="3">
        <v>1</v>
      </c>
      <c r="DO6" s="3">
        <v>3</v>
      </c>
      <c r="DP6" s="3">
        <v>9</v>
      </c>
      <c r="DQ6" s="3">
        <v>9</v>
      </c>
      <c r="DR6" s="3">
        <v>3</v>
      </c>
      <c r="DS6" s="3">
        <v>7</v>
      </c>
      <c r="DT6" s="3">
        <v>10</v>
      </c>
      <c r="DU6" s="3">
        <v>1</v>
      </c>
      <c r="DV6" s="3">
        <v>8</v>
      </c>
      <c r="DW6" s="3">
        <v>5</v>
      </c>
      <c r="DX6" s="3">
        <v>5</v>
      </c>
      <c r="DY6" s="3">
        <v>2</v>
      </c>
      <c r="DZ6" s="3">
        <v>6</v>
      </c>
      <c r="EA6" s="3">
        <v>4</v>
      </c>
      <c r="EB6" s="3">
        <v>8</v>
      </c>
      <c r="EC6" s="3">
        <v>6</v>
      </c>
      <c r="ED6" s="3">
        <v>4</v>
      </c>
      <c r="EE6" s="3">
        <v>5</v>
      </c>
      <c r="EF6" s="3">
        <v>5</v>
      </c>
      <c r="EG6" s="3">
        <v>4</v>
      </c>
      <c r="EH6" s="3">
        <v>2</v>
      </c>
      <c r="EI6" s="3">
        <v>6</v>
      </c>
      <c r="EJ6" s="3">
        <v>4</v>
      </c>
      <c r="EK6" s="3">
        <v>3</v>
      </c>
      <c r="EL6" s="3">
        <v>2</v>
      </c>
      <c r="EM6" s="3">
        <v>4</v>
      </c>
      <c r="EN6" s="3">
        <v>4</v>
      </c>
      <c r="EO6" s="3">
        <v>7</v>
      </c>
      <c r="EP6" s="3">
        <v>2</v>
      </c>
      <c r="EQ6" s="3">
        <v>4</v>
      </c>
      <c r="ER6" s="3">
        <v>5</v>
      </c>
      <c r="ES6" s="3">
        <v>5</v>
      </c>
      <c r="ET6" s="3">
        <v>2</v>
      </c>
      <c r="EU6" s="3">
        <v>3</v>
      </c>
      <c r="EV6" s="3">
        <v>1</v>
      </c>
      <c r="EW6" s="3">
        <v>3</v>
      </c>
      <c r="EX6" s="3">
        <v>2</v>
      </c>
      <c r="EY6" s="3">
        <v>4</v>
      </c>
      <c r="EZ6" s="3">
        <v>5</v>
      </c>
      <c r="FA6" s="3">
        <v>1</v>
      </c>
      <c r="FB6" s="3">
        <v>6</v>
      </c>
      <c r="FC6" s="3">
        <v>3</v>
      </c>
      <c r="FD6" s="3">
        <v>1</v>
      </c>
      <c r="FE6" s="3">
        <v>2</v>
      </c>
      <c r="FF6" s="3">
        <v>4</v>
      </c>
      <c r="FG6" s="3">
        <v>1</v>
      </c>
      <c r="FH6" s="3">
        <v>3</v>
      </c>
      <c r="FI6" s="3">
        <v>2</v>
      </c>
      <c r="FJ6" s="3">
        <v>5</v>
      </c>
      <c r="FK6" s="3">
        <v>5</v>
      </c>
      <c r="FL6" s="3">
        <v>3</v>
      </c>
      <c r="FM6" s="3">
        <v>2</v>
      </c>
      <c r="FN6" s="3">
        <v>2</v>
      </c>
      <c r="FO6" s="3">
        <v>3</v>
      </c>
      <c r="FP6" s="3">
        <v>4</v>
      </c>
      <c r="FQ6" s="3">
        <v>1</v>
      </c>
      <c r="FR6" s="3">
        <v>2</v>
      </c>
      <c r="FS6" s="3">
        <v>6</v>
      </c>
      <c r="FT6" s="3">
        <v>1</v>
      </c>
      <c r="FU6" s="3">
        <v>3</v>
      </c>
      <c r="FV6" s="3">
        <v>1</v>
      </c>
      <c r="FW6" s="3">
        <v>1</v>
      </c>
      <c r="FX6" s="3">
        <v>4</v>
      </c>
      <c r="FY6" s="3">
        <v>4</v>
      </c>
      <c r="FZ6" s="3">
        <v>2</v>
      </c>
      <c r="GA6" s="3">
        <v>1</v>
      </c>
      <c r="GB6" s="3">
        <v>7</v>
      </c>
      <c r="GC6" s="3">
        <v>3</v>
      </c>
      <c r="GD6" s="3">
        <v>1</v>
      </c>
      <c r="GE6" s="3">
        <v>1</v>
      </c>
      <c r="GF6" s="3">
        <v>2</v>
      </c>
      <c r="GG6" s="3">
        <v>3</v>
      </c>
      <c r="GH6" s="3">
        <v>2</v>
      </c>
      <c r="GI6" s="3">
        <v>1</v>
      </c>
      <c r="GJ6" s="3">
        <v>1</v>
      </c>
      <c r="GK6" s="3">
        <v>3</v>
      </c>
      <c r="GL6" s="3">
        <v>4</v>
      </c>
      <c r="GM6" s="3">
        <v>1</v>
      </c>
      <c r="GN6" s="3">
        <v>1</v>
      </c>
      <c r="GO6" s="3">
        <v>2</v>
      </c>
      <c r="GP6" s="3">
        <v>1</v>
      </c>
      <c r="GQ6" s="3">
        <v>1</v>
      </c>
      <c r="GR6" s="3">
        <v>3</v>
      </c>
      <c r="GS6" s="3">
        <v>2</v>
      </c>
      <c r="GT6" s="3">
        <v>1</v>
      </c>
      <c r="GU6" s="3">
        <v>1</v>
      </c>
      <c r="GV6" s="3">
        <v>2</v>
      </c>
      <c r="GW6" s="3">
        <v>1</v>
      </c>
      <c r="GX6" s="3">
        <v>3</v>
      </c>
      <c r="GY6" s="3">
        <v>3</v>
      </c>
      <c r="GZ6" s="3">
        <v>1</v>
      </c>
      <c r="HA6" s="3">
        <v>2</v>
      </c>
      <c r="HB6" s="3">
        <v>1</v>
      </c>
      <c r="HC6" s="3">
        <v>4</v>
      </c>
      <c r="HD6" s="3">
        <v>1</v>
      </c>
      <c r="HE6" s="3">
        <v>1</v>
      </c>
      <c r="HF6" s="3">
        <v>5</v>
      </c>
      <c r="HG6" s="3">
        <v>2</v>
      </c>
      <c r="HH6" s="3">
        <v>2</v>
      </c>
      <c r="HI6" s="3">
        <v>2</v>
      </c>
      <c r="HJ6" s="3">
        <v>2</v>
      </c>
      <c r="HK6" s="3">
        <v>1</v>
      </c>
      <c r="HL6" s="3">
        <v>2</v>
      </c>
      <c r="HM6" s="3">
        <v>2</v>
      </c>
      <c r="HN6" s="3">
        <v>1</v>
      </c>
      <c r="HO6" s="3">
        <v>1</v>
      </c>
      <c r="HP6" s="3">
        <v>1</v>
      </c>
      <c r="HQ6" s="3">
        <v>3</v>
      </c>
      <c r="HR6" s="3">
        <v>1</v>
      </c>
      <c r="HS6" s="3">
        <v>1</v>
      </c>
      <c r="HT6" s="3">
        <v>2</v>
      </c>
      <c r="HU6" s="3">
        <v>1</v>
      </c>
      <c r="HV6" s="3">
        <v>1</v>
      </c>
      <c r="HW6" s="3">
        <v>2</v>
      </c>
      <c r="HX6" s="3">
        <v>2</v>
      </c>
      <c r="HY6" s="3">
        <v>1</v>
      </c>
      <c r="HZ6" s="3">
        <v>1</v>
      </c>
      <c r="IA6" s="3">
        <v>1</v>
      </c>
      <c r="IB6" s="3">
        <v>2</v>
      </c>
      <c r="IC6" s="3">
        <v>2</v>
      </c>
      <c r="ID6" s="3">
        <v>1</v>
      </c>
      <c r="IE6" s="3">
        <v>1</v>
      </c>
      <c r="IF6" s="3">
        <v>1</v>
      </c>
      <c r="IG6" s="3">
        <v>1</v>
      </c>
      <c r="IH6" s="3">
        <v>1</v>
      </c>
      <c r="II6" s="3">
        <v>1</v>
      </c>
      <c r="IJ6" s="3">
        <v>2</v>
      </c>
      <c r="IK6" s="3">
        <v>1</v>
      </c>
      <c r="IL6" s="3">
        <v>1</v>
      </c>
      <c r="IM6" s="3">
        <v>1</v>
      </c>
      <c r="IN6" s="3">
        <v>1</v>
      </c>
      <c r="IO6" s="3">
        <v>1</v>
      </c>
      <c r="IP6" s="3">
        <v>1</v>
      </c>
      <c r="IQ6" s="3">
        <v>768</v>
      </c>
    </row>
    <row r="8" spans="2:251" x14ac:dyDescent="0.3">
      <c r="C8">
        <f>GETPIVOTDATA("Outcome",$B$2,"BMI",0)*GETPIVOTDATA("Outcome",$B$2,"Outcome",0)/GETPIVOTDATA("Outcome",$B$2)</f>
        <v>7.161458333333333</v>
      </c>
      <c r="D8">
        <f>GETPIVOTDATA("Outcome",$B$2,"BMI",18.2)*GETPIVOTDATA("Outcome",$B$2,"Outcome",0)/GETPIVOTDATA("Outcome",$B$2)</f>
        <v>1.953125</v>
      </c>
      <c r="E8">
        <f t="shared" ref="E8" si="0">GETPIVOTDATA("Outcome",$B$2,"BMI",0)*GETPIVOTDATA("Outcome",$B$2,"Outcome",0)/GETPIVOTDATA("Outcome",$B$2)</f>
        <v>7.161458333333333</v>
      </c>
      <c r="F8">
        <f t="shared" ref="F8" si="1">GETPIVOTDATA("Outcome",$B$2,"BMI",18.2)*GETPIVOTDATA("Outcome",$B$2,"Outcome",0)/GETPIVOTDATA("Outcome",$B$2)</f>
        <v>1.953125</v>
      </c>
      <c r="G8">
        <f t="shared" ref="G8" si="2">GETPIVOTDATA("Outcome",$B$2,"BMI",0)*GETPIVOTDATA("Outcome",$B$2,"Outcome",0)/GETPIVOTDATA("Outcome",$B$2)</f>
        <v>7.161458333333333</v>
      </c>
      <c r="H8">
        <f t="shared" ref="H8" si="3">GETPIVOTDATA("Outcome",$B$2,"BMI",18.2)*GETPIVOTDATA("Outcome",$B$2,"Outcome",0)/GETPIVOTDATA("Outcome",$B$2)</f>
        <v>1.953125</v>
      </c>
      <c r="I8">
        <f t="shared" ref="I8" si="4">GETPIVOTDATA("Outcome",$B$2,"BMI",0)*GETPIVOTDATA("Outcome",$B$2,"Outcome",0)/GETPIVOTDATA("Outcome",$B$2)</f>
        <v>7.161458333333333</v>
      </c>
      <c r="J8">
        <f t="shared" ref="J8" si="5">GETPIVOTDATA("Outcome",$B$2,"BMI",18.2)*GETPIVOTDATA("Outcome",$B$2,"Outcome",0)/GETPIVOTDATA("Outcome",$B$2)</f>
        <v>1.953125</v>
      </c>
      <c r="K8">
        <f t="shared" ref="K8" si="6">GETPIVOTDATA("Outcome",$B$2,"BMI",0)*GETPIVOTDATA("Outcome",$B$2,"Outcome",0)/GETPIVOTDATA("Outcome",$B$2)</f>
        <v>7.161458333333333</v>
      </c>
      <c r="L8">
        <f t="shared" ref="L8" si="7">GETPIVOTDATA("Outcome",$B$2,"BMI",18.2)*GETPIVOTDATA("Outcome",$B$2,"Outcome",0)/GETPIVOTDATA("Outcome",$B$2)</f>
        <v>1.953125</v>
      </c>
      <c r="M8">
        <f t="shared" ref="M8" si="8">GETPIVOTDATA("Outcome",$B$2,"BMI",0)*GETPIVOTDATA("Outcome",$B$2,"Outcome",0)/GETPIVOTDATA("Outcome",$B$2)</f>
        <v>7.161458333333333</v>
      </c>
      <c r="N8">
        <f t="shared" ref="N8" si="9">GETPIVOTDATA("Outcome",$B$2,"BMI",18.2)*GETPIVOTDATA("Outcome",$B$2,"Outcome",0)/GETPIVOTDATA("Outcome",$B$2)</f>
        <v>1.953125</v>
      </c>
      <c r="O8">
        <f t="shared" ref="O8" si="10">GETPIVOTDATA("Outcome",$B$2,"BMI",0)*GETPIVOTDATA("Outcome",$B$2,"Outcome",0)/GETPIVOTDATA("Outcome",$B$2)</f>
        <v>7.161458333333333</v>
      </c>
      <c r="P8">
        <f t="shared" ref="P8" si="11">GETPIVOTDATA("Outcome",$B$2,"BMI",18.2)*GETPIVOTDATA("Outcome",$B$2,"Outcome",0)/GETPIVOTDATA("Outcome",$B$2)</f>
        <v>1.953125</v>
      </c>
      <c r="Q8">
        <f t="shared" ref="Q8" si="12">GETPIVOTDATA("Outcome",$B$2,"BMI",0)*GETPIVOTDATA("Outcome",$B$2,"Outcome",0)/GETPIVOTDATA("Outcome",$B$2)</f>
        <v>7.161458333333333</v>
      </c>
      <c r="R8">
        <f t="shared" ref="R8" si="13">GETPIVOTDATA("Outcome",$B$2,"BMI",18.2)*GETPIVOTDATA("Outcome",$B$2,"Outcome",0)/GETPIVOTDATA("Outcome",$B$2)</f>
        <v>1.953125</v>
      </c>
      <c r="S8">
        <f t="shared" ref="S8" si="14">GETPIVOTDATA("Outcome",$B$2,"BMI",0)*GETPIVOTDATA("Outcome",$B$2,"Outcome",0)/GETPIVOTDATA("Outcome",$B$2)</f>
        <v>7.161458333333333</v>
      </c>
      <c r="T8">
        <f t="shared" ref="T8" si="15">GETPIVOTDATA("Outcome",$B$2,"BMI",18.2)*GETPIVOTDATA("Outcome",$B$2,"Outcome",0)/GETPIVOTDATA("Outcome",$B$2)</f>
        <v>1.953125</v>
      </c>
      <c r="U8">
        <f t="shared" ref="U8" si="16">GETPIVOTDATA("Outcome",$B$2,"BMI",0)*GETPIVOTDATA("Outcome",$B$2,"Outcome",0)/GETPIVOTDATA("Outcome",$B$2)</f>
        <v>7.161458333333333</v>
      </c>
      <c r="V8">
        <f t="shared" ref="V8" si="17">GETPIVOTDATA("Outcome",$B$2,"BMI",18.2)*GETPIVOTDATA("Outcome",$B$2,"Outcome",0)/GETPIVOTDATA("Outcome",$B$2)</f>
        <v>1.953125</v>
      </c>
      <c r="W8">
        <f t="shared" ref="W8" si="18">GETPIVOTDATA("Outcome",$B$2,"BMI",0)*GETPIVOTDATA("Outcome",$B$2,"Outcome",0)/GETPIVOTDATA("Outcome",$B$2)</f>
        <v>7.161458333333333</v>
      </c>
      <c r="X8">
        <f t="shared" ref="X8" si="19">GETPIVOTDATA("Outcome",$B$2,"BMI",18.2)*GETPIVOTDATA("Outcome",$B$2,"Outcome",0)/GETPIVOTDATA("Outcome",$B$2)</f>
        <v>1.953125</v>
      </c>
      <c r="Y8">
        <f t="shared" ref="Y8" si="20">GETPIVOTDATA("Outcome",$B$2,"BMI",0)*GETPIVOTDATA("Outcome",$B$2,"Outcome",0)/GETPIVOTDATA("Outcome",$B$2)</f>
        <v>7.161458333333333</v>
      </c>
      <c r="Z8">
        <f t="shared" ref="Z8" si="21">GETPIVOTDATA("Outcome",$B$2,"BMI",18.2)*GETPIVOTDATA("Outcome",$B$2,"Outcome",0)/GETPIVOTDATA("Outcome",$B$2)</f>
        <v>1.953125</v>
      </c>
      <c r="AA8">
        <f t="shared" ref="AA8" si="22">GETPIVOTDATA("Outcome",$B$2,"BMI",0)*GETPIVOTDATA("Outcome",$B$2,"Outcome",0)/GETPIVOTDATA("Outcome",$B$2)</f>
        <v>7.161458333333333</v>
      </c>
      <c r="AB8">
        <f t="shared" ref="AB8" si="23">GETPIVOTDATA("Outcome",$B$2,"BMI",18.2)*GETPIVOTDATA("Outcome",$B$2,"Outcome",0)/GETPIVOTDATA("Outcome",$B$2)</f>
        <v>1.953125</v>
      </c>
      <c r="AC8">
        <f t="shared" ref="AC8" si="24">GETPIVOTDATA("Outcome",$B$2,"BMI",0)*GETPIVOTDATA("Outcome",$B$2,"Outcome",0)/GETPIVOTDATA("Outcome",$B$2)</f>
        <v>7.161458333333333</v>
      </c>
      <c r="AD8">
        <f t="shared" ref="AD8" si="25">GETPIVOTDATA("Outcome",$B$2,"BMI",18.2)*GETPIVOTDATA("Outcome",$B$2,"Outcome",0)/GETPIVOTDATA("Outcome",$B$2)</f>
        <v>1.953125</v>
      </c>
      <c r="AE8">
        <f t="shared" ref="AE8" si="26">GETPIVOTDATA("Outcome",$B$2,"BMI",0)*GETPIVOTDATA("Outcome",$B$2,"Outcome",0)/GETPIVOTDATA("Outcome",$B$2)</f>
        <v>7.161458333333333</v>
      </c>
      <c r="AF8">
        <f t="shared" ref="AF8" si="27">GETPIVOTDATA("Outcome",$B$2,"BMI",18.2)*GETPIVOTDATA("Outcome",$B$2,"Outcome",0)/GETPIVOTDATA("Outcome",$B$2)</f>
        <v>1.953125</v>
      </c>
      <c r="AG8">
        <f t="shared" ref="AG8" si="28">GETPIVOTDATA("Outcome",$B$2,"BMI",0)*GETPIVOTDATA("Outcome",$B$2,"Outcome",0)/GETPIVOTDATA("Outcome",$B$2)</f>
        <v>7.161458333333333</v>
      </c>
      <c r="AH8">
        <f t="shared" ref="AH8" si="29">GETPIVOTDATA("Outcome",$B$2,"BMI",18.2)*GETPIVOTDATA("Outcome",$B$2,"Outcome",0)/GETPIVOTDATA("Outcome",$B$2)</f>
        <v>1.953125</v>
      </c>
      <c r="AI8">
        <f t="shared" ref="AI8" si="30">GETPIVOTDATA("Outcome",$B$2,"BMI",0)*GETPIVOTDATA("Outcome",$B$2,"Outcome",0)/GETPIVOTDATA("Outcome",$B$2)</f>
        <v>7.161458333333333</v>
      </c>
      <c r="AJ8">
        <f t="shared" ref="AJ8" si="31">GETPIVOTDATA("Outcome",$B$2,"BMI",18.2)*GETPIVOTDATA("Outcome",$B$2,"Outcome",0)/GETPIVOTDATA("Outcome",$B$2)</f>
        <v>1.953125</v>
      </c>
      <c r="AK8">
        <f t="shared" ref="AK8" si="32">GETPIVOTDATA("Outcome",$B$2,"BMI",0)*GETPIVOTDATA("Outcome",$B$2,"Outcome",0)/GETPIVOTDATA("Outcome",$B$2)</f>
        <v>7.161458333333333</v>
      </c>
      <c r="AL8">
        <f t="shared" ref="AL8" si="33">GETPIVOTDATA("Outcome",$B$2,"BMI",18.2)*GETPIVOTDATA("Outcome",$B$2,"Outcome",0)/GETPIVOTDATA("Outcome",$B$2)</f>
        <v>1.953125</v>
      </c>
      <c r="AM8">
        <f t="shared" ref="AM8" si="34">GETPIVOTDATA("Outcome",$B$2,"BMI",0)*GETPIVOTDATA("Outcome",$B$2,"Outcome",0)/GETPIVOTDATA("Outcome",$B$2)</f>
        <v>7.161458333333333</v>
      </c>
      <c r="AN8">
        <f t="shared" ref="AN8" si="35">GETPIVOTDATA("Outcome",$B$2,"BMI",18.2)*GETPIVOTDATA("Outcome",$B$2,"Outcome",0)/GETPIVOTDATA("Outcome",$B$2)</f>
        <v>1.953125</v>
      </c>
      <c r="AO8">
        <f t="shared" ref="AO8" si="36">GETPIVOTDATA("Outcome",$B$2,"BMI",0)*GETPIVOTDATA("Outcome",$B$2,"Outcome",0)/GETPIVOTDATA("Outcome",$B$2)</f>
        <v>7.161458333333333</v>
      </c>
      <c r="AP8">
        <f t="shared" ref="AP8" si="37">GETPIVOTDATA("Outcome",$B$2,"BMI",18.2)*GETPIVOTDATA("Outcome",$B$2,"Outcome",0)/GETPIVOTDATA("Outcome",$B$2)</f>
        <v>1.953125</v>
      </c>
      <c r="AQ8">
        <f t="shared" ref="AQ8" si="38">GETPIVOTDATA("Outcome",$B$2,"BMI",0)*GETPIVOTDATA("Outcome",$B$2,"Outcome",0)/GETPIVOTDATA("Outcome",$B$2)</f>
        <v>7.161458333333333</v>
      </c>
      <c r="AR8">
        <f t="shared" ref="AR8" si="39">GETPIVOTDATA("Outcome",$B$2,"BMI",18.2)*GETPIVOTDATA("Outcome",$B$2,"Outcome",0)/GETPIVOTDATA("Outcome",$B$2)</f>
        <v>1.953125</v>
      </c>
      <c r="AS8">
        <f t="shared" ref="AS8" si="40">GETPIVOTDATA("Outcome",$B$2,"BMI",0)*GETPIVOTDATA("Outcome",$B$2,"Outcome",0)/GETPIVOTDATA("Outcome",$B$2)</f>
        <v>7.161458333333333</v>
      </c>
      <c r="AT8">
        <f t="shared" ref="AT8" si="41">GETPIVOTDATA("Outcome",$B$2,"BMI",18.2)*GETPIVOTDATA("Outcome",$B$2,"Outcome",0)/GETPIVOTDATA("Outcome",$B$2)</f>
        <v>1.953125</v>
      </c>
      <c r="AU8">
        <f t="shared" ref="AU8" si="42">GETPIVOTDATA("Outcome",$B$2,"BMI",0)*GETPIVOTDATA("Outcome",$B$2,"Outcome",0)/GETPIVOTDATA("Outcome",$B$2)</f>
        <v>7.161458333333333</v>
      </c>
      <c r="AV8">
        <f t="shared" ref="AV8" si="43">GETPIVOTDATA("Outcome",$B$2,"BMI",18.2)*GETPIVOTDATA("Outcome",$B$2,"Outcome",0)/GETPIVOTDATA("Outcome",$B$2)</f>
        <v>1.953125</v>
      </c>
      <c r="AW8">
        <f t="shared" ref="AW8" si="44">GETPIVOTDATA("Outcome",$B$2,"BMI",0)*GETPIVOTDATA("Outcome",$B$2,"Outcome",0)/GETPIVOTDATA("Outcome",$B$2)</f>
        <v>7.161458333333333</v>
      </c>
      <c r="AX8">
        <f t="shared" ref="AX8" si="45">GETPIVOTDATA("Outcome",$B$2,"BMI",18.2)*GETPIVOTDATA("Outcome",$B$2,"Outcome",0)/GETPIVOTDATA("Outcome",$B$2)</f>
        <v>1.953125</v>
      </c>
      <c r="AY8">
        <f t="shared" ref="AY8" si="46">GETPIVOTDATA("Outcome",$B$2,"BMI",0)*GETPIVOTDATA("Outcome",$B$2,"Outcome",0)/GETPIVOTDATA("Outcome",$B$2)</f>
        <v>7.161458333333333</v>
      </c>
      <c r="AZ8">
        <f t="shared" ref="AZ8" si="47">GETPIVOTDATA("Outcome",$B$2,"BMI",18.2)*GETPIVOTDATA("Outcome",$B$2,"Outcome",0)/GETPIVOTDATA("Outcome",$B$2)</f>
        <v>1.953125</v>
      </c>
      <c r="BA8">
        <f t="shared" ref="BA8" si="48">GETPIVOTDATA("Outcome",$B$2,"BMI",0)*GETPIVOTDATA("Outcome",$B$2,"Outcome",0)/GETPIVOTDATA("Outcome",$B$2)</f>
        <v>7.161458333333333</v>
      </c>
      <c r="BB8">
        <f t="shared" ref="BB8" si="49">GETPIVOTDATA("Outcome",$B$2,"BMI",18.2)*GETPIVOTDATA("Outcome",$B$2,"Outcome",0)/GETPIVOTDATA("Outcome",$B$2)</f>
        <v>1.953125</v>
      </c>
      <c r="BC8">
        <f t="shared" ref="BC8" si="50">GETPIVOTDATA("Outcome",$B$2,"BMI",0)*GETPIVOTDATA("Outcome",$B$2,"Outcome",0)/GETPIVOTDATA("Outcome",$B$2)</f>
        <v>7.161458333333333</v>
      </c>
      <c r="BD8">
        <f t="shared" ref="BD8" si="51">GETPIVOTDATA("Outcome",$B$2,"BMI",18.2)*GETPIVOTDATA("Outcome",$B$2,"Outcome",0)/GETPIVOTDATA("Outcome",$B$2)</f>
        <v>1.953125</v>
      </c>
      <c r="BE8">
        <f t="shared" ref="BE8" si="52">GETPIVOTDATA("Outcome",$B$2,"BMI",0)*GETPIVOTDATA("Outcome",$B$2,"Outcome",0)/GETPIVOTDATA("Outcome",$B$2)</f>
        <v>7.161458333333333</v>
      </c>
      <c r="BF8">
        <f t="shared" ref="BF8" si="53">GETPIVOTDATA("Outcome",$B$2,"BMI",18.2)*GETPIVOTDATA("Outcome",$B$2,"Outcome",0)/GETPIVOTDATA("Outcome",$B$2)</f>
        <v>1.953125</v>
      </c>
      <c r="BG8">
        <f t="shared" ref="BG8" si="54">GETPIVOTDATA("Outcome",$B$2,"BMI",0)*GETPIVOTDATA("Outcome",$B$2,"Outcome",0)/GETPIVOTDATA("Outcome",$B$2)</f>
        <v>7.161458333333333</v>
      </c>
      <c r="BH8">
        <f t="shared" ref="BH8" si="55">GETPIVOTDATA("Outcome",$B$2,"BMI",18.2)*GETPIVOTDATA("Outcome",$B$2,"Outcome",0)/GETPIVOTDATA("Outcome",$B$2)</f>
        <v>1.953125</v>
      </c>
      <c r="BI8">
        <f t="shared" ref="BI8" si="56">GETPIVOTDATA("Outcome",$B$2,"BMI",0)*GETPIVOTDATA("Outcome",$B$2,"Outcome",0)/GETPIVOTDATA("Outcome",$B$2)</f>
        <v>7.161458333333333</v>
      </c>
      <c r="BJ8">
        <f t="shared" ref="BJ8" si="57">GETPIVOTDATA("Outcome",$B$2,"BMI",18.2)*GETPIVOTDATA("Outcome",$B$2,"Outcome",0)/GETPIVOTDATA("Outcome",$B$2)</f>
        <v>1.953125</v>
      </c>
      <c r="BK8">
        <f t="shared" ref="BK8" si="58">GETPIVOTDATA("Outcome",$B$2,"BMI",0)*GETPIVOTDATA("Outcome",$B$2,"Outcome",0)/GETPIVOTDATA("Outcome",$B$2)</f>
        <v>7.161458333333333</v>
      </c>
      <c r="BL8">
        <f t="shared" ref="BL8" si="59">GETPIVOTDATA("Outcome",$B$2,"BMI",18.2)*GETPIVOTDATA("Outcome",$B$2,"Outcome",0)/GETPIVOTDATA("Outcome",$B$2)</f>
        <v>1.953125</v>
      </c>
      <c r="BM8">
        <f t="shared" ref="BM8" si="60">GETPIVOTDATA("Outcome",$B$2,"BMI",0)*GETPIVOTDATA("Outcome",$B$2,"Outcome",0)/GETPIVOTDATA("Outcome",$B$2)</f>
        <v>7.161458333333333</v>
      </c>
      <c r="BN8">
        <f t="shared" ref="BN8" si="61">GETPIVOTDATA("Outcome",$B$2,"BMI",18.2)*GETPIVOTDATA("Outcome",$B$2,"Outcome",0)/GETPIVOTDATA("Outcome",$B$2)</f>
        <v>1.953125</v>
      </c>
      <c r="BO8">
        <f t="shared" ref="BO8" si="62">GETPIVOTDATA("Outcome",$B$2,"BMI",0)*GETPIVOTDATA("Outcome",$B$2,"Outcome",0)/GETPIVOTDATA("Outcome",$B$2)</f>
        <v>7.161458333333333</v>
      </c>
      <c r="BP8">
        <f t="shared" ref="BP8" si="63">GETPIVOTDATA("Outcome",$B$2,"BMI",18.2)*GETPIVOTDATA("Outcome",$B$2,"Outcome",0)/GETPIVOTDATA("Outcome",$B$2)</f>
        <v>1.953125</v>
      </c>
      <c r="BQ8">
        <f t="shared" ref="BQ8" si="64">GETPIVOTDATA("Outcome",$B$2,"BMI",0)*GETPIVOTDATA("Outcome",$B$2,"Outcome",0)/GETPIVOTDATA("Outcome",$B$2)</f>
        <v>7.161458333333333</v>
      </c>
      <c r="BR8">
        <f t="shared" ref="BR8" si="65">GETPIVOTDATA("Outcome",$B$2,"BMI",18.2)*GETPIVOTDATA("Outcome",$B$2,"Outcome",0)/GETPIVOTDATA("Outcome",$B$2)</f>
        <v>1.953125</v>
      </c>
      <c r="BS8">
        <f t="shared" ref="BS8" si="66">GETPIVOTDATA("Outcome",$B$2,"BMI",0)*GETPIVOTDATA("Outcome",$B$2,"Outcome",0)/GETPIVOTDATA("Outcome",$B$2)</f>
        <v>7.161458333333333</v>
      </c>
      <c r="BT8">
        <f t="shared" ref="BT8" si="67">GETPIVOTDATA("Outcome",$B$2,"BMI",18.2)*GETPIVOTDATA("Outcome",$B$2,"Outcome",0)/GETPIVOTDATA("Outcome",$B$2)</f>
        <v>1.953125</v>
      </c>
      <c r="BU8">
        <f t="shared" ref="BU8" si="68">GETPIVOTDATA("Outcome",$B$2,"BMI",0)*GETPIVOTDATA("Outcome",$B$2,"Outcome",0)/GETPIVOTDATA("Outcome",$B$2)</f>
        <v>7.161458333333333</v>
      </c>
      <c r="BV8">
        <f t="shared" ref="BV8" si="69">GETPIVOTDATA("Outcome",$B$2,"BMI",18.2)*GETPIVOTDATA("Outcome",$B$2,"Outcome",0)/GETPIVOTDATA("Outcome",$B$2)</f>
        <v>1.953125</v>
      </c>
      <c r="BW8">
        <f t="shared" ref="BW8" si="70">GETPIVOTDATA("Outcome",$B$2,"BMI",0)*GETPIVOTDATA("Outcome",$B$2,"Outcome",0)/GETPIVOTDATA("Outcome",$B$2)</f>
        <v>7.161458333333333</v>
      </c>
      <c r="BX8">
        <f t="shared" ref="BX8" si="71">GETPIVOTDATA("Outcome",$B$2,"BMI",18.2)*GETPIVOTDATA("Outcome",$B$2,"Outcome",0)/GETPIVOTDATA("Outcome",$B$2)</f>
        <v>1.953125</v>
      </c>
      <c r="BY8">
        <f t="shared" ref="BY8" si="72">GETPIVOTDATA("Outcome",$B$2,"BMI",0)*GETPIVOTDATA("Outcome",$B$2,"Outcome",0)/GETPIVOTDATA("Outcome",$B$2)</f>
        <v>7.161458333333333</v>
      </c>
      <c r="BZ8">
        <f t="shared" ref="BZ8" si="73">GETPIVOTDATA("Outcome",$B$2,"BMI",18.2)*GETPIVOTDATA("Outcome",$B$2,"Outcome",0)/GETPIVOTDATA("Outcome",$B$2)</f>
        <v>1.953125</v>
      </c>
      <c r="CA8">
        <f t="shared" ref="CA8" si="74">GETPIVOTDATA("Outcome",$B$2,"BMI",0)*GETPIVOTDATA("Outcome",$B$2,"Outcome",0)/GETPIVOTDATA("Outcome",$B$2)</f>
        <v>7.161458333333333</v>
      </c>
      <c r="CB8">
        <f t="shared" ref="CB8" si="75">GETPIVOTDATA("Outcome",$B$2,"BMI",18.2)*GETPIVOTDATA("Outcome",$B$2,"Outcome",0)/GETPIVOTDATA("Outcome",$B$2)</f>
        <v>1.953125</v>
      </c>
      <c r="CC8">
        <f t="shared" ref="CC8" si="76">GETPIVOTDATA("Outcome",$B$2,"BMI",0)*GETPIVOTDATA("Outcome",$B$2,"Outcome",0)/GETPIVOTDATA("Outcome",$B$2)</f>
        <v>7.161458333333333</v>
      </c>
      <c r="CD8">
        <f t="shared" ref="CD8" si="77">GETPIVOTDATA("Outcome",$B$2,"BMI",18.2)*GETPIVOTDATA("Outcome",$B$2,"Outcome",0)/GETPIVOTDATA("Outcome",$B$2)</f>
        <v>1.953125</v>
      </c>
      <c r="CE8">
        <f t="shared" ref="CE8" si="78">GETPIVOTDATA("Outcome",$B$2,"BMI",0)*GETPIVOTDATA("Outcome",$B$2,"Outcome",0)/GETPIVOTDATA("Outcome",$B$2)</f>
        <v>7.161458333333333</v>
      </c>
      <c r="CF8">
        <f t="shared" ref="CF8" si="79">GETPIVOTDATA("Outcome",$B$2,"BMI",18.2)*GETPIVOTDATA("Outcome",$B$2,"Outcome",0)/GETPIVOTDATA("Outcome",$B$2)</f>
        <v>1.953125</v>
      </c>
      <c r="CG8">
        <f t="shared" ref="CG8" si="80">GETPIVOTDATA("Outcome",$B$2,"BMI",0)*GETPIVOTDATA("Outcome",$B$2,"Outcome",0)/GETPIVOTDATA("Outcome",$B$2)</f>
        <v>7.161458333333333</v>
      </c>
      <c r="CH8">
        <f t="shared" ref="CH8" si="81">GETPIVOTDATA("Outcome",$B$2,"BMI",18.2)*GETPIVOTDATA("Outcome",$B$2,"Outcome",0)/GETPIVOTDATA("Outcome",$B$2)</f>
        <v>1.953125</v>
      </c>
      <c r="CI8">
        <f t="shared" ref="CI8" si="82">GETPIVOTDATA("Outcome",$B$2,"BMI",0)*GETPIVOTDATA("Outcome",$B$2,"Outcome",0)/GETPIVOTDATA("Outcome",$B$2)</f>
        <v>7.161458333333333</v>
      </c>
      <c r="CJ8">
        <f t="shared" ref="CJ8" si="83">GETPIVOTDATA("Outcome",$B$2,"BMI",18.2)*GETPIVOTDATA("Outcome",$B$2,"Outcome",0)/GETPIVOTDATA("Outcome",$B$2)</f>
        <v>1.953125</v>
      </c>
      <c r="CK8">
        <f t="shared" ref="CK8" si="84">GETPIVOTDATA("Outcome",$B$2,"BMI",0)*GETPIVOTDATA("Outcome",$B$2,"Outcome",0)/GETPIVOTDATA("Outcome",$B$2)</f>
        <v>7.161458333333333</v>
      </c>
      <c r="CL8">
        <f t="shared" ref="CL8" si="85">GETPIVOTDATA("Outcome",$B$2,"BMI",18.2)*GETPIVOTDATA("Outcome",$B$2,"Outcome",0)/GETPIVOTDATA("Outcome",$B$2)</f>
        <v>1.953125</v>
      </c>
      <c r="CM8">
        <f t="shared" ref="CM8" si="86">GETPIVOTDATA("Outcome",$B$2,"BMI",0)*GETPIVOTDATA("Outcome",$B$2,"Outcome",0)/GETPIVOTDATA("Outcome",$B$2)</f>
        <v>7.161458333333333</v>
      </c>
      <c r="CN8">
        <f t="shared" ref="CN8" si="87">GETPIVOTDATA("Outcome",$B$2,"BMI",18.2)*GETPIVOTDATA("Outcome",$B$2,"Outcome",0)/GETPIVOTDATA("Outcome",$B$2)</f>
        <v>1.953125</v>
      </c>
      <c r="CO8">
        <f t="shared" ref="CO8" si="88">GETPIVOTDATA("Outcome",$B$2,"BMI",0)*GETPIVOTDATA("Outcome",$B$2,"Outcome",0)/GETPIVOTDATA("Outcome",$B$2)</f>
        <v>7.161458333333333</v>
      </c>
      <c r="CP8">
        <f t="shared" ref="CP8" si="89">GETPIVOTDATA("Outcome",$B$2,"BMI",18.2)*GETPIVOTDATA("Outcome",$B$2,"Outcome",0)/GETPIVOTDATA("Outcome",$B$2)</f>
        <v>1.953125</v>
      </c>
      <c r="CQ8">
        <f t="shared" ref="CQ8" si="90">GETPIVOTDATA("Outcome",$B$2,"BMI",0)*GETPIVOTDATA("Outcome",$B$2,"Outcome",0)/GETPIVOTDATA("Outcome",$B$2)</f>
        <v>7.161458333333333</v>
      </c>
      <c r="CR8">
        <f t="shared" ref="CR8" si="91">GETPIVOTDATA("Outcome",$B$2,"BMI",18.2)*GETPIVOTDATA("Outcome",$B$2,"Outcome",0)/GETPIVOTDATA("Outcome",$B$2)</f>
        <v>1.953125</v>
      </c>
      <c r="CS8">
        <f t="shared" ref="CS8" si="92">GETPIVOTDATA("Outcome",$B$2,"BMI",0)*GETPIVOTDATA("Outcome",$B$2,"Outcome",0)/GETPIVOTDATA("Outcome",$B$2)</f>
        <v>7.161458333333333</v>
      </c>
      <c r="CT8">
        <f t="shared" ref="CT8" si="93">GETPIVOTDATA("Outcome",$B$2,"BMI",18.2)*GETPIVOTDATA("Outcome",$B$2,"Outcome",0)/GETPIVOTDATA("Outcome",$B$2)</f>
        <v>1.953125</v>
      </c>
      <c r="CU8">
        <f t="shared" ref="CU8" si="94">GETPIVOTDATA("Outcome",$B$2,"BMI",0)*GETPIVOTDATA("Outcome",$B$2,"Outcome",0)/GETPIVOTDATA("Outcome",$B$2)</f>
        <v>7.161458333333333</v>
      </c>
      <c r="CV8">
        <f t="shared" ref="CV8" si="95">GETPIVOTDATA("Outcome",$B$2,"BMI",18.2)*GETPIVOTDATA("Outcome",$B$2,"Outcome",0)/GETPIVOTDATA("Outcome",$B$2)</f>
        <v>1.953125</v>
      </c>
      <c r="CW8">
        <f t="shared" ref="CW8" si="96">GETPIVOTDATA("Outcome",$B$2,"BMI",0)*GETPIVOTDATA("Outcome",$B$2,"Outcome",0)/GETPIVOTDATA("Outcome",$B$2)</f>
        <v>7.161458333333333</v>
      </c>
      <c r="CX8">
        <f t="shared" ref="CX8" si="97">GETPIVOTDATA("Outcome",$B$2,"BMI",18.2)*GETPIVOTDATA("Outcome",$B$2,"Outcome",0)/GETPIVOTDATA("Outcome",$B$2)</f>
        <v>1.953125</v>
      </c>
      <c r="CY8">
        <f t="shared" ref="CY8" si="98">GETPIVOTDATA("Outcome",$B$2,"BMI",0)*GETPIVOTDATA("Outcome",$B$2,"Outcome",0)/GETPIVOTDATA("Outcome",$B$2)</f>
        <v>7.161458333333333</v>
      </c>
      <c r="CZ8">
        <f t="shared" ref="CZ8" si="99">GETPIVOTDATA("Outcome",$B$2,"BMI",18.2)*GETPIVOTDATA("Outcome",$B$2,"Outcome",0)/GETPIVOTDATA("Outcome",$B$2)</f>
        <v>1.953125</v>
      </c>
      <c r="DA8">
        <f t="shared" ref="DA8" si="100">GETPIVOTDATA("Outcome",$B$2,"BMI",0)*GETPIVOTDATA("Outcome",$B$2,"Outcome",0)/GETPIVOTDATA("Outcome",$B$2)</f>
        <v>7.161458333333333</v>
      </c>
      <c r="DB8">
        <f t="shared" ref="DB8" si="101">GETPIVOTDATA("Outcome",$B$2,"BMI",18.2)*GETPIVOTDATA("Outcome",$B$2,"Outcome",0)/GETPIVOTDATA("Outcome",$B$2)</f>
        <v>1.953125</v>
      </c>
      <c r="DC8">
        <f t="shared" ref="DC8" si="102">GETPIVOTDATA("Outcome",$B$2,"BMI",0)*GETPIVOTDATA("Outcome",$B$2,"Outcome",0)/GETPIVOTDATA("Outcome",$B$2)</f>
        <v>7.161458333333333</v>
      </c>
      <c r="DD8">
        <f t="shared" ref="DD8" si="103">GETPIVOTDATA("Outcome",$B$2,"BMI",18.2)*GETPIVOTDATA("Outcome",$B$2,"Outcome",0)/GETPIVOTDATA("Outcome",$B$2)</f>
        <v>1.953125</v>
      </c>
      <c r="DE8">
        <f t="shared" ref="DE8" si="104">GETPIVOTDATA("Outcome",$B$2,"BMI",0)*GETPIVOTDATA("Outcome",$B$2,"Outcome",0)/GETPIVOTDATA("Outcome",$B$2)</f>
        <v>7.161458333333333</v>
      </c>
      <c r="DF8">
        <f t="shared" ref="DF8" si="105">GETPIVOTDATA("Outcome",$B$2,"BMI",18.2)*GETPIVOTDATA("Outcome",$B$2,"Outcome",0)/GETPIVOTDATA("Outcome",$B$2)</f>
        <v>1.953125</v>
      </c>
      <c r="DG8">
        <f t="shared" ref="DG8" si="106">GETPIVOTDATA("Outcome",$B$2,"BMI",0)*GETPIVOTDATA("Outcome",$B$2,"Outcome",0)/GETPIVOTDATA("Outcome",$B$2)</f>
        <v>7.161458333333333</v>
      </c>
      <c r="DH8">
        <f t="shared" ref="DH8" si="107">GETPIVOTDATA("Outcome",$B$2,"BMI",18.2)*GETPIVOTDATA("Outcome",$B$2,"Outcome",0)/GETPIVOTDATA("Outcome",$B$2)</f>
        <v>1.953125</v>
      </c>
      <c r="DI8">
        <f t="shared" ref="DI8" si="108">GETPIVOTDATA("Outcome",$B$2,"BMI",0)*GETPIVOTDATA("Outcome",$B$2,"Outcome",0)/GETPIVOTDATA("Outcome",$B$2)</f>
        <v>7.161458333333333</v>
      </c>
      <c r="DJ8">
        <f t="shared" ref="DJ8" si="109">GETPIVOTDATA("Outcome",$B$2,"BMI",18.2)*GETPIVOTDATA("Outcome",$B$2,"Outcome",0)/GETPIVOTDATA("Outcome",$B$2)</f>
        <v>1.953125</v>
      </c>
      <c r="DK8">
        <f t="shared" ref="DK8" si="110">GETPIVOTDATA("Outcome",$B$2,"BMI",0)*GETPIVOTDATA("Outcome",$B$2,"Outcome",0)/GETPIVOTDATA("Outcome",$B$2)</f>
        <v>7.161458333333333</v>
      </c>
      <c r="DL8">
        <f t="shared" ref="DL8" si="111">GETPIVOTDATA("Outcome",$B$2,"BMI",18.2)*GETPIVOTDATA("Outcome",$B$2,"Outcome",0)/GETPIVOTDATA("Outcome",$B$2)</f>
        <v>1.953125</v>
      </c>
      <c r="DM8">
        <f t="shared" ref="DM8" si="112">GETPIVOTDATA("Outcome",$B$2,"BMI",0)*GETPIVOTDATA("Outcome",$B$2,"Outcome",0)/GETPIVOTDATA("Outcome",$B$2)</f>
        <v>7.161458333333333</v>
      </c>
      <c r="DN8">
        <f t="shared" ref="DN8" si="113">GETPIVOTDATA("Outcome",$B$2,"BMI",18.2)*GETPIVOTDATA("Outcome",$B$2,"Outcome",0)/GETPIVOTDATA("Outcome",$B$2)</f>
        <v>1.953125</v>
      </c>
      <c r="DO8">
        <f t="shared" ref="DO8" si="114">GETPIVOTDATA("Outcome",$B$2,"BMI",0)*GETPIVOTDATA("Outcome",$B$2,"Outcome",0)/GETPIVOTDATA("Outcome",$B$2)</f>
        <v>7.161458333333333</v>
      </c>
      <c r="DP8">
        <f t="shared" ref="DP8" si="115">GETPIVOTDATA("Outcome",$B$2,"BMI",18.2)*GETPIVOTDATA("Outcome",$B$2,"Outcome",0)/GETPIVOTDATA("Outcome",$B$2)</f>
        <v>1.953125</v>
      </c>
      <c r="DQ8">
        <f t="shared" ref="DQ8" si="116">GETPIVOTDATA("Outcome",$B$2,"BMI",0)*GETPIVOTDATA("Outcome",$B$2,"Outcome",0)/GETPIVOTDATA("Outcome",$B$2)</f>
        <v>7.161458333333333</v>
      </c>
      <c r="DR8">
        <f t="shared" ref="DR8" si="117">GETPIVOTDATA("Outcome",$B$2,"BMI",18.2)*GETPIVOTDATA("Outcome",$B$2,"Outcome",0)/GETPIVOTDATA("Outcome",$B$2)</f>
        <v>1.953125</v>
      </c>
      <c r="DS8">
        <f t="shared" ref="DS8" si="118">GETPIVOTDATA("Outcome",$B$2,"BMI",0)*GETPIVOTDATA("Outcome",$B$2,"Outcome",0)/GETPIVOTDATA("Outcome",$B$2)</f>
        <v>7.161458333333333</v>
      </c>
      <c r="DT8">
        <f t="shared" ref="DT8" si="119">GETPIVOTDATA("Outcome",$B$2,"BMI",18.2)*GETPIVOTDATA("Outcome",$B$2,"Outcome",0)/GETPIVOTDATA("Outcome",$B$2)</f>
        <v>1.953125</v>
      </c>
      <c r="DU8">
        <f t="shared" ref="DU8" si="120">GETPIVOTDATA("Outcome",$B$2,"BMI",0)*GETPIVOTDATA("Outcome",$B$2,"Outcome",0)/GETPIVOTDATA("Outcome",$B$2)</f>
        <v>7.161458333333333</v>
      </c>
      <c r="DV8">
        <f t="shared" ref="DV8" si="121">GETPIVOTDATA("Outcome",$B$2,"BMI",18.2)*GETPIVOTDATA("Outcome",$B$2,"Outcome",0)/GETPIVOTDATA("Outcome",$B$2)</f>
        <v>1.953125</v>
      </c>
      <c r="DW8">
        <f t="shared" ref="DW8" si="122">GETPIVOTDATA("Outcome",$B$2,"BMI",0)*GETPIVOTDATA("Outcome",$B$2,"Outcome",0)/GETPIVOTDATA("Outcome",$B$2)</f>
        <v>7.161458333333333</v>
      </c>
      <c r="DX8">
        <f t="shared" ref="DX8" si="123">GETPIVOTDATA("Outcome",$B$2,"BMI",18.2)*GETPIVOTDATA("Outcome",$B$2,"Outcome",0)/GETPIVOTDATA("Outcome",$B$2)</f>
        <v>1.953125</v>
      </c>
      <c r="DY8">
        <f t="shared" ref="DY8" si="124">GETPIVOTDATA("Outcome",$B$2,"BMI",0)*GETPIVOTDATA("Outcome",$B$2,"Outcome",0)/GETPIVOTDATA("Outcome",$B$2)</f>
        <v>7.161458333333333</v>
      </c>
      <c r="DZ8">
        <f t="shared" ref="DZ8" si="125">GETPIVOTDATA("Outcome",$B$2,"BMI",18.2)*GETPIVOTDATA("Outcome",$B$2,"Outcome",0)/GETPIVOTDATA("Outcome",$B$2)</f>
        <v>1.953125</v>
      </c>
      <c r="EA8">
        <f t="shared" ref="EA8" si="126">GETPIVOTDATA("Outcome",$B$2,"BMI",0)*GETPIVOTDATA("Outcome",$B$2,"Outcome",0)/GETPIVOTDATA("Outcome",$B$2)</f>
        <v>7.161458333333333</v>
      </c>
      <c r="EB8">
        <f t="shared" ref="EB8" si="127">GETPIVOTDATA("Outcome",$B$2,"BMI",18.2)*GETPIVOTDATA("Outcome",$B$2,"Outcome",0)/GETPIVOTDATA("Outcome",$B$2)</f>
        <v>1.953125</v>
      </c>
      <c r="EC8">
        <f t="shared" ref="EC8" si="128">GETPIVOTDATA("Outcome",$B$2,"BMI",0)*GETPIVOTDATA("Outcome",$B$2,"Outcome",0)/GETPIVOTDATA("Outcome",$B$2)</f>
        <v>7.161458333333333</v>
      </c>
      <c r="ED8">
        <f t="shared" ref="ED8" si="129">GETPIVOTDATA("Outcome",$B$2,"BMI",18.2)*GETPIVOTDATA("Outcome",$B$2,"Outcome",0)/GETPIVOTDATA("Outcome",$B$2)</f>
        <v>1.953125</v>
      </c>
      <c r="EE8">
        <f t="shared" ref="EE8" si="130">GETPIVOTDATA("Outcome",$B$2,"BMI",0)*GETPIVOTDATA("Outcome",$B$2,"Outcome",0)/GETPIVOTDATA("Outcome",$B$2)</f>
        <v>7.161458333333333</v>
      </c>
      <c r="EF8">
        <f t="shared" ref="EF8" si="131">GETPIVOTDATA("Outcome",$B$2,"BMI",18.2)*GETPIVOTDATA("Outcome",$B$2,"Outcome",0)/GETPIVOTDATA("Outcome",$B$2)</f>
        <v>1.953125</v>
      </c>
      <c r="EG8">
        <f t="shared" ref="EG8" si="132">GETPIVOTDATA("Outcome",$B$2,"BMI",0)*GETPIVOTDATA("Outcome",$B$2,"Outcome",0)/GETPIVOTDATA("Outcome",$B$2)</f>
        <v>7.161458333333333</v>
      </c>
      <c r="EH8">
        <f t="shared" ref="EH8" si="133">GETPIVOTDATA("Outcome",$B$2,"BMI",18.2)*GETPIVOTDATA("Outcome",$B$2,"Outcome",0)/GETPIVOTDATA("Outcome",$B$2)</f>
        <v>1.953125</v>
      </c>
      <c r="EI8">
        <f t="shared" ref="EI8" si="134">GETPIVOTDATA("Outcome",$B$2,"BMI",0)*GETPIVOTDATA("Outcome",$B$2,"Outcome",0)/GETPIVOTDATA("Outcome",$B$2)</f>
        <v>7.161458333333333</v>
      </c>
      <c r="EJ8">
        <f t="shared" ref="EJ8" si="135">GETPIVOTDATA("Outcome",$B$2,"BMI",18.2)*GETPIVOTDATA("Outcome",$B$2,"Outcome",0)/GETPIVOTDATA("Outcome",$B$2)</f>
        <v>1.953125</v>
      </c>
      <c r="EK8">
        <f t="shared" ref="EK8" si="136">GETPIVOTDATA("Outcome",$B$2,"BMI",0)*GETPIVOTDATA("Outcome",$B$2,"Outcome",0)/GETPIVOTDATA("Outcome",$B$2)</f>
        <v>7.161458333333333</v>
      </c>
      <c r="EL8">
        <f t="shared" ref="EL8" si="137">GETPIVOTDATA("Outcome",$B$2,"BMI",18.2)*GETPIVOTDATA("Outcome",$B$2,"Outcome",0)/GETPIVOTDATA("Outcome",$B$2)</f>
        <v>1.953125</v>
      </c>
      <c r="EM8">
        <f t="shared" ref="EM8" si="138">GETPIVOTDATA("Outcome",$B$2,"BMI",0)*GETPIVOTDATA("Outcome",$B$2,"Outcome",0)/GETPIVOTDATA("Outcome",$B$2)</f>
        <v>7.161458333333333</v>
      </c>
      <c r="EN8">
        <f t="shared" ref="EN8" si="139">GETPIVOTDATA("Outcome",$B$2,"BMI",18.2)*GETPIVOTDATA("Outcome",$B$2,"Outcome",0)/GETPIVOTDATA("Outcome",$B$2)</f>
        <v>1.953125</v>
      </c>
      <c r="EO8">
        <f t="shared" ref="EO8" si="140">GETPIVOTDATA("Outcome",$B$2,"BMI",0)*GETPIVOTDATA("Outcome",$B$2,"Outcome",0)/GETPIVOTDATA("Outcome",$B$2)</f>
        <v>7.161458333333333</v>
      </c>
      <c r="EP8">
        <f t="shared" ref="EP8" si="141">GETPIVOTDATA("Outcome",$B$2,"BMI",18.2)*GETPIVOTDATA("Outcome",$B$2,"Outcome",0)/GETPIVOTDATA("Outcome",$B$2)</f>
        <v>1.953125</v>
      </c>
      <c r="EQ8">
        <f t="shared" ref="EQ8" si="142">GETPIVOTDATA("Outcome",$B$2,"BMI",0)*GETPIVOTDATA("Outcome",$B$2,"Outcome",0)/GETPIVOTDATA("Outcome",$B$2)</f>
        <v>7.161458333333333</v>
      </c>
      <c r="ER8">
        <f t="shared" ref="ER8" si="143">GETPIVOTDATA("Outcome",$B$2,"BMI",18.2)*GETPIVOTDATA("Outcome",$B$2,"Outcome",0)/GETPIVOTDATA("Outcome",$B$2)</f>
        <v>1.953125</v>
      </c>
      <c r="ES8">
        <f t="shared" ref="ES8" si="144">GETPIVOTDATA("Outcome",$B$2,"BMI",0)*GETPIVOTDATA("Outcome",$B$2,"Outcome",0)/GETPIVOTDATA("Outcome",$B$2)</f>
        <v>7.161458333333333</v>
      </c>
      <c r="ET8">
        <f t="shared" ref="ET8" si="145">GETPIVOTDATA("Outcome",$B$2,"BMI",18.2)*GETPIVOTDATA("Outcome",$B$2,"Outcome",0)/GETPIVOTDATA("Outcome",$B$2)</f>
        <v>1.953125</v>
      </c>
      <c r="EU8">
        <f t="shared" ref="EU8" si="146">GETPIVOTDATA("Outcome",$B$2,"BMI",0)*GETPIVOTDATA("Outcome",$B$2,"Outcome",0)/GETPIVOTDATA("Outcome",$B$2)</f>
        <v>7.161458333333333</v>
      </c>
      <c r="EV8">
        <f t="shared" ref="EV8" si="147">GETPIVOTDATA("Outcome",$B$2,"BMI",18.2)*GETPIVOTDATA("Outcome",$B$2,"Outcome",0)/GETPIVOTDATA("Outcome",$B$2)</f>
        <v>1.953125</v>
      </c>
      <c r="EW8">
        <f t="shared" ref="EW8" si="148">GETPIVOTDATA("Outcome",$B$2,"BMI",0)*GETPIVOTDATA("Outcome",$B$2,"Outcome",0)/GETPIVOTDATA("Outcome",$B$2)</f>
        <v>7.161458333333333</v>
      </c>
      <c r="EX8">
        <f t="shared" ref="EX8" si="149">GETPIVOTDATA("Outcome",$B$2,"BMI",18.2)*GETPIVOTDATA("Outcome",$B$2,"Outcome",0)/GETPIVOTDATA("Outcome",$B$2)</f>
        <v>1.953125</v>
      </c>
      <c r="EY8">
        <f t="shared" ref="EY8" si="150">GETPIVOTDATA("Outcome",$B$2,"BMI",0)*GETPIVOTDATA("Outcome",$B$2,"Outcome",0)/GETPIVOTDATA("Outcome",$B$2)</f>
        <v>7.161458333333333</v>
      </c>
      <c r="EZ8">
        <f t="shared" ref="EZ8" si="151">GETPIVOTDATA("Outcome",$B$2,"BMI",18.2)*GETPIVOTDATA("Outcome",$B$2,"Outcome",0)/GETPIVOTDATA("Outcome",$B$2)</f>
        <v>1.953125</v>
      </c>
      <c r="FA8">
        <f t="shared" ref="FA8" si="152">GETPIVOTDATA("Outcome",$B$2,"BMI",0)*GETPIVOTDATA("Outcome",$B$2,"Outcome",0)/GETPIVOTDATA("Outcome",$B$2)</f>
        <v>7.161458333333333</v>
      </c>
      <c r="FB8">
        <f t="shared" ref="FB8" si="153">GETPIVOTDATA("Outcome",$B$2,"BMI",18.2)*GETPIVOTDATA("Outcome",$B$2,"Outcome",0)/GETPIVOTDATA("Outcome",$B$2)</f>
        <v>1.953125</v>
      </c>
      <c r="FC8">
        <f t="shared" ref="FC8" si="154">GETPIVOTDATA("Outcome",$B$2,"BMI",0)*GETPIVOTDATA("Outcome",$B$2,"Outcome",0)/GETPIVOTDATA("Outcome",$B$2)</f>
        <v>7.161458333333333</v>
      </c>
      <c r="FD8">
        <f t="shared" ref="FD8" si="155">GETPIVOTDATA("Outcome",$B$2,"BMI",18.2)*GETPIVOTDATA("Outcome",$B$2,"Outcome",0)/GETPIVOTDATA("Outcome",$B$2)</f>
        <v>1.953125</v>
      </c>
      <c r="FE8">
        <f t="shared" ref="FE8" si="156">GETPIVOTDATA("Outcome",$B$2,"BMI",0)*GETPIVOTDATA("Outcome",$B$2,"Outcome",0)/GETPIVOTDATA("Outcome",$B$2)</f>
        <v>7.161458333333333</v>
      </c>
      <c r="FF8">
        <f t="shared" ref="FF8" si="157">GETPIVOTDATA("Outcome",$B$2,"BMI",18.2)*GETPIVOTDATA("Outcome",$B$2,"Outcome",0)/GETPIVOTDATA("Outcome",$B$2)</f>
        <v>1.953125</v>
      </c>
      <c r="FG8">
        <f t="shared" ref="FG8" si="158">GETPIVOTDATA("Outcome",$B$2,"BMI",0)*GETPIVOTDATA("Outcome",$B$2,"Outcome",0)/GETPIVOTDATA("Outcome",$B$2)</f>
        <v>7.161458333333333</v>
      </c>
      <c r="FH8">
        <f t="shared" ref="FH8" si="159">GETPIVOTDATA("Outcome",$B$2,"BMI",18.2)*GETPIVOTDATA("Outcome",$B$2,"Outcome",0)/GETPIVOTDATA("Outcome",$B$2)</f>
        <v>1.953125</v>
      </c>
      <c r="FI8">
        <f t="shared" ref="FI8" si="160">GETPIVOTDATA("Outcome",$B$2,"BMI",0)*GETPIVOTDATA("Outcome",$B$2,"Outcome",0)/GETPIVOTDATA("Outcome",$B$2)</f>
        <v>7.161458333333333</v>
      </c>
      <c r="FJ8">
        <f t="shared" ref="FJ8" si="161">GETPIVOTDATA("Outcome",$B$2,"BMI",18.2)*GETPIVOTDATA("Outcome",$B$2,"Outcome",0)/GETPIVOTDATA("Outcome",$B$2)</f>
        <v>1.953125</v>
      </c>
      <c r="FK8">
        <f t="shared" ref="FK8" si="162">GETPIVOTDATA("Outcome",$B$2,"BMI",0)*GETPIVOTDATA("Outcome",$B$2,"Outcome",0)/GETPIVOTDATA("Outcome",$B$2)</f>
        <v>7.161458333333333</v>
      </c>
      <c r="FL8">
        <f t="shared" ref="FL8" si="163">GETPIVOTDATA("Outcome",$B$2,"BMI",18.2)*GETPIVOTDATA("Outcome",$B$2,"Outcome",0)/GETPIVOTDATA("Outcome",$B$2)</f>
        <v>1.953125</v>
      </c>
      <c r="FM8">
        <f t="shared" ref="FM8" si="164">GETPIVOTDATA("Outcome",$B$2,"BMI",0)*GETPIVOTDATA("Outcome",$B$2,"Outcome",0)/GETPIVOTDATA("Outcome",$B$2)</f>
        <v>7.161458333333333</v>
      </c>
      <c r="FN8">
        <f t="shared" ref="FN8" si="165">GETPIVOTDATA("Outcome",$B$2,"BMI",18.2)*GETPIVOTDATA("Outcome",$B$2,"Outcome",0)/GETPIVOTDATA("Outcome",$B$2)</f>
        <v>1.953125</v>
      </c>
      <c r="FO8">
        <f t="shared" ref="FO8" si="166">GETPIVOTDATA("Outcome",$B$2,"BMI",0)*GETPIVOTDATA("Outcome",$B$2,"Outcome",0)/GETPIVOTDATA("Outcome",$B$2)</f>
        <v>7.161458333333333</v>
      </c>
      <c r="FP8">
        <f t="shared" ref="FP8" si="167">GETPIVOTDATA("Outcome",$B$2,"BMI",18.2)*GETPIVOTDATA("Outcome",$B$2,"Outcome",0)/GETPIVOTDATA("Outcome",$B$2)</f>
        <v>1.953125</v>
      </c>
      <c r="FQ8">
        <f t="shared" ref="FQ8" si="168">GETPIVOTDATA("Outcome",$B$2,"BMI",0)*GETPIVOTDATA("Outcome",$B$2,"Outcome",0)/GETPIVOTDATA("Outcome",$B$2)</f>
        <v>7.161458333333333</v>
      </c>
      <c r="FR8">
        <f t="shared" ref="FR8" si="169">GETPIVOTDATA("Outcome",$B$2,"BMI",18.2)*GETPIVOTDATA("Outcome",$B$2,"Outcome",0)/GETPIVOTDATA("Outcome",$B$2)</f>
        <v>1.953125</v>
      </c>
      <c r="FS8">
        <f t="shared" ref="FS8" si="170">GETPIVOTDATA("Outcome",$B$2,"BMI",0)*GETPIVOTDATA("Outcome",$B$2,"Outcome",0)/GETPIVOTDATA("Outcome",$B$2)</f>
        <v>7.161458333333333</v>
      </c>
      <c r="FT8">
        <f t="shared" ref="FT8" si="171">GETPIVOTDATA("Outcome",$B$2,"BMI",18.2)*GETPIVOTDATA("Outcome",$B$2,"Outcome",0)/GETPIVOTDATA("Outcome",$B$2)</f>
        <v>1.953125</v>
      </c>
      <c r="FU8">
        <f t="shared" ref="FU8" si="172">GETPIVOTDATA("Outcome",$B$2,"BMI",0)*GETPIVOTDATA("Outcome",$B$2,"Outcome",0)/GETPIVOTDATA("Outcome",$B$2)</f>
        <v>7.161458333333333</v>
      </c>
      <c r="FV8">
        <f t="shared" ref="FV8" si="173">GETPIVOTDATA("Outcome",$B$2,"BMI",18.2)*GETPIVOTDATA("Outcome",$B$2,"Outcome",0)/GETPIVOTDATA("Outcome",$B$2)</f>
        <v>1.953125</v>
      </c>
      <c r="FW8">
        <f t="shared" ref="FW8" si="174">GETPIVOTDATA("Outcome",$B$2,"BMI",0)*GETPIVOTDATA("Outcome",$B$2,"Outcome",0)/GETPIVOTDATA("Outcome",$B$2)</f>
        <v>7.161458333333333</v>
      </c>
      <c r="FX8">
        <f t="shared" ref="FX8" si="175">GETPIVOTDATA("Outcome",$B$2,"BMI",18.2)*GETPIVOTDATA("Outcome",$B$2,"Outcome",0)/GETPIVOTDATA("Outcome",$B$2)</f>
        <v>1.953125</v>
      </c>
      <c r="FY8">
        <f t="shared" ref="FY8" si="176">GETPIVOTDATA("Outcome",$B$2,"BMI",0)*GETPIVOTDATA("Outcome",$B$2,"Outcome",0)/GETPIVOTDATA("Outcome",$B$2)</f>
        <v>7.161458333333333</v>
      </c>
      <c r="FZ8">
        <f t="shared" ref="FZ8" si="177">GETPIVOTDATA("Outcome",$B$2,"BMI",18.2)*GETPIVOTDATA("Outcome",$B$2,"Outcome",0)/GETPIVOTDATA("Outcome",$B$2)</f>
        <v>1.953125</v>
      </c>
      <c r="GA8">
        <f t="shared" ref="GA8" si="178">GETPIVOTDATA("Outcome",$B$2,"BMI",0)*GETPIVOTDATA("Outcome",$B$2,"Outcome",0)/GETPIVOTDATA("Outcome",$B$2)</f>
        <v>7.161458333333333</v>
      </c>
      <c r="GB8">
        <f t="shared" ref="GB8" si="179">GETPIVOTDATA("Outcome",$B$2,"BMI",18.2)*GETPIVOTDATA("Outcome",$B$2,"Outcome",0)/GETPIVOTDATA("Outcome",$B$2)</f>
        <v>1.953125</v>
      </c>
      <c r="GC8">
        <f t="shared" ref="GC8" si="180">GETPIVOTDATA("Outcome",$B$2,"BMI",0)*GETPIVOTDATA("Outcome",$B$2,"Outcome",0)/GETPIVOTDATA("Outcome",$B$2)</f>
        <v>7.161458333333333</v>
      </c>
      <c r="GD8">
        <f t="shared" ref="GD8" si="181">GETPIVOTDATA("Outcome",$B$2,"BMI",18.2)*GETPIVOTDATA("Outcome",$B$2,"Outcome",0)/GETPIVOTDATA("Outcome",$B$2)</f>
        <v>1.953125</v>
      </c>
      <c r="GE8">
        <f t="shared" ref="GE8" si="182">GETPIVOTDATA("Outcome",$B$2,"BMI",0)*GETPIVOTDATA("Outcome",$B$2,"Outcome",0)/GETPIVOTDATA("Outcome",$B$2)</f>
        <v>7.161458333333333</v>
      </c>
      <c r="GF8">
        <f t="shared" ref="GF8" si="183">GETPIVOTDATA("Outcome",$B$2,"BMI",18.2)*GETPIVOTDATA("Outcome",$B$2,"Outcome",0)/GETPIVOTDATA("Outcome",$B$2)</f>
        <v>1.953125</v>
      </c>
      <c r="GG8">
        <f t="shared" ref="GG8" si="184">GETPIVOTDATA("Outcome",$B$2,"BMI",0)*GETPIVOTDATA("Outcome",$B$2,"Outcome",0)/GETPIVOTDATA("Outcome",$B$2)</f>
        <v>7.161458333333333</v>
      </c>
      <c r="GH8">
        <f t="shared" ref="GH8" si="185">GETPIVOTDATA("Outcome",$B$2,"BMI",18.2)*GETPIVOTDATA("Outcome",$B$2,"Outcome",0)/GETPIVOTDATA("Outcome",$B$2)</f>
        <v>1.953125</v>
      </c>
      <c r="GI8">
        <f t="shared" ref="GI8" si="186">GETPIVOTDATA("Outcome",$B$2,"BMI",0)*GETPIVOTDATA("Outcome",$B$2,"Outcome",0)/GETPIVOTDATA("Outcome",$B$2)</f>
        <v>7.161458333333333</v>
      </c>
      <c r="GJ8">
        <f t="shared" ref="GJ8" si="187">GETPIVOTDATA("Outcome",$B$2,"BMI",18.2)*GETPIVOTDATA("Outcome",$B$2,"Outcome",0)/GETPIVOTDATA("Outcome",$B$2)</f>
        <v>1.953125</v>
      </c>
      <c r="GK8">
        <f t="shared" ref="GK8" si="188">GETPIVOTDATA("Outcome",$B$2,"BMI",0)*GETPIVOTDATA("Outcome",$B$2,"Outcome",0)/GETPIVOTDATA("Outcome",$B$2)</f>
        <v>7.161458333333333</v>
      </c>
      <c r="GL8">
        <f t="shared" ref="GL8" si="189">GETPIVOTDATA("Outcome",$B$2,"BMI",18.2)*GETPIVOTDATA("Outcome",$B$2,"Outcome",0)/GETPIVOTDATA("Outcome",$B$2)</f>
        <v>1.953125</v>
      </c>
      <c r="GM8">
        <f t="shared" ref="GM8" si="190">GETPIVOTDATA("Outcome",$B$2,"BMI",0)*GETPIVOTDATA("Outcome",$B$2,"Outcome",0)/GETPIVOTDATA("Outcome",$B$2)</f>
        <v>7.161458333333333</v>
      </c>
      <c r="GN8">
        <f t="shared" ref="GN8" si="191">GETPIVOTDATA("Outcome",$B$2,"BMI",18.2)*GETPIVOTDATA("Outcome",$B$2,"Outcome",0)/GETPIVOTDATA("Outcome",$B$2)</f>
        <v>1.953125</v>
      </c>
      <c r="GO8">
        <f t="shared" ref="GO8" si="192">GETPIVOTDATA("Outcome",$B$2,"BMI",0)*GETPIVOTDATA("Outcome",$B$2,"Outcome",0)/GETPIVOTDATA("Outcome",$B$2)</f>
        <v>7.161458333333333</v>
      </c>
      <c r="GP8">
        <f t="shared" ref="GP8" si="193">GETPIVOTDATA("Outcome",$B$2,"BMI",18.2)*GETPIVOTDATA("Outcome",$B$2,"Outcome",0)/GETPIVOTDATA("Outcome",$B$2)</f>
        <v>1.953125</v>
      </c>
      <c r="GQ8">
        <f t="shared" ref="GQ8" si="194">GETPIVOTDATA("Outcome",$B$2,"BMI",0)*GETPIVOTDATA("Outcome",$B$2,"Outcome",0)/GETPIVOTDATA("Outcome",$B$2)</f>
        <v>7.161458333333333</v>
      </c>
      <c r="GR8">
        <f t="shared" ref="GR8" si="195">GETPIVOTDATA("Outcome",$B$2,"BMI",18.2)*GETPIVOTDATA("Outcome",$B$2,"Outcome",0)/GETPIVOTDATA("Outcome",$B$2)</f>
        <v>1.953125</v>
      </c>
      <c r="GS8">
        <f t="shared" ref="GS8" si="196">GETPIVOTDATA("Outcome",$B$2,"BMI",0)*GETPIVOTDATA("Outcome",$B$2,"Outcome",0)/GETPIVOTDATA("Outcome",$B$2)</f>
        <v>7.161458333333333</v>
      </c>
      <c r="GT8">
        <f t="shared" ref="GT8" si="197">GETPIVOTDATA("Outcome",$B$2,"BMI",18.2)*GETPIVOTDATA("Outcome",$B$2,"Outcome",0)/GETPIVOTDATA("Outcome",$B$2)</f>
        <v>1.953125</v>
      </c>
      <c r="GU8">
        <f t="shared" ref="GU8" si="198">GETPIVOTDATA("Outcome",$B$2,"BMI",0)*GETPIVOTDATA("Outcome",$B$2,"Outcome",0)/GETPIVOTDATA("Outcome",$B$2)</f>
        <v>7.161458333333333</v>
      </c>
      <c r="GV8">
        <f t="shared" ref="GV8" si="199">GETPIVOTDATA("Outcome",$B$2,"BMI",18.2)*GETPIVOTDATA("Outcome",$B$2,"Outcome",0)/GETPIVOTDATA("Outcome",$B$2)</f>
        <v>1.953125</v>
      </c>
      <c r="GW8">
        <f t="shared" ref="GW8" si="200">GETPIVOTDATA("Outcome",$B$2,"BMI",0)*GETPIVOTDATA("Outcome",$B$2,"Outcome",0)/GETPIVOTDATA("Outcome",$B$2)</f>
        <v>7.161458333333333</v>
      </c>
      <c r="GX8">
        <f t="shared" ref="GX8" si="201">GETPIVOTDATA("Outcome",$B$2,"BMI",18.2)*GETPIVOTDATA("Outcome",$B$2,"Outcome",0)/GETPIVOTDATA("Outcome",$B$2)</f>
        <v>1.953125</v>
      </c>
      <c r="GY8">
        <f t="shared" ref="GY8" si="202">GETPIVOTDATA("Outcome",$B$2,"BMI",0)*GETPIVOTDATA("Outcome",$B$2,"Outcome",0)/GETPIVOTDATA("Outcome",$B$2)</f>
        <v>7.161458333333333</v>
      </c>
      <c r="GZ8">
        <f t="shared" ref="GZ8" si="203">GETPIVOTDATA("Outcome",$B$2,"BMI",18.2)*GETPIVOTDATA("Outcome",$B$2,"Outcome",0)/GETPIVOTDATA("Outcome",$B$2)</f>
        <v>1.953125</v>
      </c>
      <c r="HA8">
        <f t="shared" ref="HA8" si="204">GETPIVOTDATA("Outcome",$B$2,"BMI",0)*GETPIVOTDATA("Outcome",$B$2,"Outcome",0)/GETPIVOTDATA("Outcome",$B$2)</f>
        <v>7.161458333333333</v>
      </c>
      <c r="HB8">
        <f t="shared" ref="HB8" si="205">GETPIVOTDATA("Outcome",$B$2,"BMI",18.2)*GETPIVOTDATA("Outcome",$B$2,"Outcome",0)/GETPIVOTDATA("Outcome",$B$2)</f>
        <v>1.953125</v>
      </c>
      <c r="HC8">
        <f t="shared" ref="HC8" si="206">GETPIVOTDATA("Outcome",$B$2,"BMI",0)*GETPIVOTDATA("Outcome",$B$2,"Outcome",0)/GETPIVOTDATA("Outcome",$B$2)</f>
        <v>7.161458333333333</v>
      </c>
      <c r="HD8">
        <f t="shared" ref="HD8" si="207">GETPIVOTDATA("Outcome",$B$2,"BMI",18.2)*GETPIVOTDATA("Outcome",$B$2,"Outcome",0)/GETPIVOTDATA("Outcome",$B$2)</f>
        <v>1.953125</v>
      </c>
      <c r="HE8">
        <f t="shared" ref="HE8" si="208">GETPIVOTDATA("Outcome",$B$2,"BMI",0)*GETPIVOTDATA("Outcome",$B$2,"Outcome",0)/GETPIVOTDATA("Outcome",$B$2)</f>
        <v>7.161458333333333</v>
      </c>
      <c r="HF8">
        <f t="shared" ref="HF8" si="209">GETPIVOTDATA("Outcome",$B$2,"BMI",18.2)*GETPIVOTDATA("Outcome",$B$2,"Outcome",0)/GETPIVOTDATA("Outcome",$B$2)</f>
        <v>1.953125</v>
      </c>
      <c r="HG8">
        <f t="shared" ref="HG8" si="210">GETPIVOTDATA("Outcome",$B$2,"BMI",0)*GETPIVOTDATA("Outcome",$B$2,"Outcome",0)/GETPIVOTDATA("Outcome",$B$2)</f>
        <v>7.161458333333333</v>
      </c>
      <c r="HH8">
        <f t="shared" ref="HH8" si="211">GETPIVOTDATA("Outcome",$B$2,"BMI",18.2)*GETPIVOTDATA("Outcome",$B$2,"Outcome",0)/GETPIVOTDATA("Outcome",$B$2)</f>
        <v>1.953125</v>
      </c>
      <c r="HI8">
        <f t="shared" ref="HI8" si="212">GETPIVOTDATA("Outcome",$B$2,"BMI",0)*GETPIVOTDATA("Outcome",$B$2,"Outcome",0)/GETPIVOTDATA("Outcome",$B$2)</f>
        <v>7.161458333333333</v>
      </c>
      <c r="HJ8">
        <f t="shared" ref="HJ8" si="213">GETPIVOTDATA("Outcome",$B$2,"BMI",18.2)*GETPIVOTDATA("Outcome",$B$2,"Outcome",0)/GETPIVOTDATA("Outcome",$B$2)</f>
        <v>1.953125</v>
      </c>
      <c r="HK8">
        <f t="shared" ref="HK8" si="214">GETPIVOTDATA("Outcome",$B$2,"BMI",0)*GETPIVOTDATA("Outcome",$B$2,"Outcome",0)/GETPIVOTDATA("Outcome",$B$2)</f>
        <v>7.161458333333333</v>
      </c>
      <c r="HL8">
        <f t="shared" ref="HL8" si="215">GETPIVOTDATA("Outcome",$B$2,"BMI",18.2)*GETPIVOTDATA("Outcome",$B$2,"Outcome",0)/GETPIVOTDATA("Outcome",$B$2)</f>
        <v>1.953125</v>
      </c>
      <c r="HM8">
        <f t="shared" ref="HM8" si="216">GETPIVOTDATA("Outcome",$B$2,"BMI",0)*GETPIVOTDATA("Outcome",$B$2,"Outcome",0)/GETPIVOTDATA("Outcome",$B$2)</f>
        <v>7.161458333333333</v>
      </c>
      <c r="HN8">
        <f t="shared" ref="HN8" si="217">GETPIVOTDATA("Outcome",$B$2,"BMI",18.2)*GETPIVOTDATA("Outcome",$B$2,"Outcome",0)/GETPIVOTDATA("Outcome",$B$2)</f>
        <v>1.953125</v>
      </c>
      <c r="HO8">
        <f t="shared" ref="HO8" si="218">GETPIVOTDATA("Outcome",$B$2,"BMI",0)*GETPIVOTDATA("Outcome",$B$2,"Outcome",0)/GETPIVOTDATA("Outcome",$B$2)</f>
        <v>7.161458333333333</v>
      </c>
      <c r="HP8">
        <f t="shared" ref="HP8" si="219">GETPIVOTDATA("Outcome",$B$2,"BMI",18.2)*GETPIVOTDATA("Outcome",$B$2,"Outcome",0)/GETPIVOTDATA("Outcome",$B$2)</f>
        <v>1.953125</v>
      </c>
      <c r="HQ8">
        <f t="shared" ref="HQ8" si="220">GETPIVOTDATA("Outcome",$B$2,"BMI",0)*GETPIVOTDATA("Outcome",$B$2,"Outcome",0)/GETPIVOTDATA("Outcome",$B$2)</f>
        <v>7.161458333333333</v>
      </c>
      <c r="HR8">
        <f t="shared" ref="HR8" si="221">GETPIVOTDATA("Outcome",$B$2,"BMI",18.2)*GETPIVOTDATA("Outcome",$B$2,"Outcome",0)/GETPIVOTDATA("Outcome",$B$2)</f>
        <v>1.953125</v>
      </c>
      <c r="HS8">
        <f t="shared" ref="HS8" si="222">GETPIVOTDATA("Outcome",$B$2,"BMI",0)*GETPIVOTDATA("Outcome",$B$2,"Outcome",0)/GETPIVOTDATA("Outcome",$B$2)</f>
        <v>7.161458333333333</v>
      </c>
      <c r="HT8">
        <f t="shared" ref="HT8" si="223">GETPIVOTDATA("Outcome",$B$2,"BMI",18.2)*GETPIVOTDATA("Outcome",$B$2,"Outcome",0)/GETPIVOTDATA("Outcome",$B$2)</f>
        <v>1.953125</v>
      </c>
      <c r="HU8">
        <f t="shared" ref="HU8" si="224">GETPIVOTDATA("Outcome",$B$2,"BMI",0)*GETPIVOTDATA("Outcome",$B$2,"Outcome",0)/GETPIVOTDATA("Outcome",$B$2)</f>
        <v>7.161458333333333</v>
      </c>
      <c r="HV8">
        <f t="shared" ref="HV8" si="225">GETPIVOTDATA("Outcome",$B$2,"BMI",18.2)*GETPIVOTDATA("Outcome",$B$2,"Outcome",0)/GETPIVOTDATA("Outcome",$B$2)</f>
        <v>1.953125</v>
      </c>
      <c r="HW8">
        <f t="shared" ref="HW8" si="226">GETPIVOTDATA("Outcome",$B$2,"BMI",0)*GETPIVOTDATA("Outcome",$B$2,"Outcome",0)/GETPIVOTDATA("Outcome",$B$2)</f>
        <v>7.161458333333333</v>
      </c>
      <c r="HX8">
        <f t="shared" ref="HX8" si="227">GETPIVOTDATA("Outcome",$B$2,"BMI",18.2)*GETPIVOTDATA("Outcome",$B$2,"Outcome",0)/GETPIVOTDATA("Outcome",$B$2)</f>
        <v>1.953125</v>
      </c>
      <c r="HY8">
        <f t="shared" ref="HY8" si="228">GETPIVOTDATA("Outcome",$B$2,"BMI",0)*GETPIVOTDATA("Outcome",$B$2,"Outcome",0)/GETPIVOTDATA("Outcome",$B$2)</f>
        <v>7.161458333333333</v>
      </c>
      <c r="HZ8">
        <f t="shared" ref="HZ8" si="229">GETPIVOTDATA("Outcome",$B$2,"BMI",18.2)*GETPIVOTDATA("Outcome",$B$2,"Outcome",0)/GETPIVOTDATA("Outcome",$B$2)</f>
        <v>1.953125</v>
      </c>
      <c r="IA8">
        <f t="shared" ref="IA8" si="230">GETPIVOTDATA("Outcome",$B$2,"BMI",0)*GETPIVOTDATA("Outcome",$B$2,"Outcome",0)/GETPIVOTDATA("Outcome",$B$2)</f>
        <v>7.161458333333333</v>
      </c>
      <c r="IB8">
        <f t="shared" ref="IB8" si="231">GETPIVOTDATA("Outcome",$B$2,"BMI",18.2)*GETPIVOTDATA("Outcome",$B$2,"Outcome",0)/GETPIVOTDATA("Outcome",$B$2)</f>
        <v>1.953125</v>
      </c>
      <c r="IC8">
        <f t="shared" ref="IC8" si="232">GETPIVOTDATA("Outcome",$B$2,"BMI",0)*GETPIVOTDATA("Outcome",$B$2,"Outcome",0)/GETPIVOTDATA("Outcome",$B$2)</f>
        <v>7.161458333333333</v>
      </c>
      <c r="ID8">
        <f t="shared" ref="ID8" si="233">GETPIVOTDATA("Outcome",$B$2,"BMI",18.2)*GETPIVOTDATA("Outcome",$B$2,"Outcome",0)/GETPIVOTDATA("Outcome",$B$2)</f>
        <v>1.953125</v>
      </c>
      <c r="IE8">
        <f t="shared" ref="IE8" si="234">GETPIVOTDATA("Outcome",$B$2,"BMI",0)*GETPIVOTDATA("Outcome",$B$2,"Outcome",0)/GETPIVOTDATA("Outcome",$B$2)</f>
        <v>7.161458333333333</v>
      </c>
      <c r="IF8">
        <f t="shared" ref="IF8" si="235">GETPIVOTDATA("Outcome",$B$2,"BMI",18.2)*GETPIVOTDATA("Outcome",$B$2,"Outcome",0)/GETPIVOTDATA("Outcome",$B$2)</f>
        <v>1.953125</v>
      </c>
      <c r="IG8">
        <f t="shared" ref="IG8" si="236">GETPIVOTDATA("Outcome",$B$2,"BMI",0)*GETPIVOTDATA("Outcome",$B$2,"Outcome",0)/GETPIVOTDATA("Outcome",$B$2)</f>
        <v>7.161458333333333</v>
      </c>
      <c r="IH8">
        <f t="shared" ref="IH8" si="237">GETPIVOTDATA("Outcome",$B$2,"BMI",18.2)*GETPIVOTDATA("Outcome",$B$2,"Outcome",0)/GETPIVOTDATA("Outcome",$B$2)</f>
        <v>1.953125</v>
      </c>
      <c r="II8">
        <f t="shared" ref="II8" si="238">GETPIVOTDATA("Outcome",$B$2,"BMI",0)*GETPIVOTDATA("Outcome",$B$2,"Outcome",0)/GETPIVOTDATA("Outcome",$B$2)</f>
        <v>7.161458333333333</v>
      </c>
      <c r="IJ8">
        <f t="shared" ref="IJ8" si="239">GETPIVOTDATA("Outcome",$B$2,"BMI",18.2)*GETPIVOTDATA("Outcome",$B$2,"Outcome",0)/GETPIVOTDATA("Outcome",$B$2)</f>
        <v>1.953125</v>
      </c>
      <c r="IK8">
        <f t="shared" ref="IK8" si="240">GETPIVOTDATA("Outcome",$B$2,"BMI",0)*GETPIVOTDATA("Outcome",$B$2,"Outcome",0)/GETPIVOTDATA("Outcome",$B$2)</f>
        <v>7.161458333333333</v>
      </c>
      <c r="IL8">
        <f t="shared" ref="IL8" si="241">GETPIVOTDATA("Outcome",$B$2,"BMI",18.2)*GETPIVOTDATA("Outcome",$B$2,"Outcome",0)/GETPIVOTDATA("Outcome",$B$2)</f>
        <v>1.953125</v>
      </c>
      <c r="IM8">
        <f t="shared" ref="IM8" si="242">GETPIVOTDATA("Outcome",$B$2,"BMI",0)*GETPIVOTDATA("Outcome",$B$2,"Outcome",0)/GETPIVOTDATA("Outcome",$B$2)</f>
        <v>7.161458333333333</v>
      </c>
      <c r="IN8">
        <f t="shared" ref="IN8" si="243">GETPIVOTDATA("Outcome",$B$2,"BMI",18.2)*GETPIVOTDATA("Outcome",$B$2,"Outcome",0)/GETPIVOTDATA("Outcome",$B$2)</f>
        <v>1.953125</v>
      </c>
      <c r="IO8">
        <f t="shared" ref="IO8" si="244">GETPIVOTDATA("Outcome",$B$2,"BMI",0)*GETPIVOTDATA("Outcome",$B$2,"Outcome",0)/GETPIVOTDATA("Outcome",$B$2)</f>
        <v>7.161458333333333</v>
      </c>
      <c r="IP8">
        <f t="shared" ref="IP8" si="245">GETPIVOTDATA("Outcome",$B$2,"BMI",18.2)*GETPIVOTDATA("Outcome",$B$2,"Outcome",0)/GETPIVOTDATA("Outcome",$B$2)</f>
        <v>1.953125</v>
      </c>
    </row>
    <row r="9" spans="2:251" x14ac:dyDescent="0.3">
      <c r="C9">
        <f>GETPIVOTDATA("Outcome",$B$2,"BMI",0)*GETPIVOTDATA("Outcome",$B$2,"Outcome",1)/GETPIVOTDATA("Outcome",$B$2)</f>
        <v>3.8385416666666665</v>
      </c>
      <c r="D9">
        <f>GETPIVOTDATA("Outcome",$B$2,"BMI",18.2)*GETPIVOTDATA("Outcome",$B$2,"Outcome",1)/GETPIVOTDATA("Outcome",$B$2)</f>
        <v>1.046875</v>
      </c>
      <c r="E9">
        <f t="shared" ref="E9" si="246">GETPIVOTDATA("Outcome",$B$2,"BMI",0)*GETPIVOTDATA("Outcome",$B$2,"Outcome",1)/GETPIVOTDATA("Outcome",$B$2)</f>
        <v>3.8385416666666665</v>
      </c>
      <c r="F9">
        <f t="shared" ref="F9" si="247">GETPIVOTDATA("Outcome",$B$2,"BMI",18.2)*GETPIVOTDATA("Outcome",$B$2,"Outcome",1)/GETPIVOTDATA("Outcome",$B$2)</f>
        <v>1.046875</v>
      </c>
      <c r="G9">
        <f t="shared" ref="G9" si="248">GETPIVOTDATA("Outcome",$B$2,"BMI",0)*GETPIVOTDATA("Outcome",$B$2,"Outcome",1)/GETPIVOTDATA("Outcome",$B$2)</f>
        <v>3.8385416666666665</v>
      </c>
      <c r="H9">
        <f t="shared" ref="H9" si="249">GETPIVOTDATA("Outcome",$B$2,"BMI",18.2)*GETPIVOTDATA("Outcome",$B$2,"Outcome",1)/GETPIVOTDATA("Outcome",$B$2)</f>
        <v>1.046875</v>
      </c>
      <c r="I9">
        <f t="shared" ref="I9" si="250">GETPIVOTDATA("Outcome",$B$2,"BMI",0)*GETPIVOTDATA("Outcome",$B$2,"Outcome",1)/GETPIVOTDATA("Outcome",$B$2)</f>
        <v>3.8385416666666665</v>
      </c>
      <c r="J9">
        <f t="shared" ref="J9" si="251">GETPIVOTDATA("Outcome",$B$2,"BMI",18.2)*GETPIVOTDATA("Outcome",$B$2,"Outcome",1)/GETPIVOTDATA("Outcome",$B$2)</f>
        <v>1.046875</v>
      </c>
      <c r="K9">
        <f t="shared" ref="K9" si="252">GETPIVOTDATA("Outcome",$B$2,"BMI",0)*GETPIVOTDATA("Outcome",$B$2,"Outcome",1)/GETPIVOTDATA("Outcome",$B$2)</f>
        <v>3.8385416666666665</v>
      </c>
      <c r="L9">
        <f t="shared" ref="L9" si="253">GETPIVOTDATA("Outcome",$B$2,"BMI",18.2)*GETPIVOTDATA("Outcome",$B$2,"Outcome",1)/GETPIVOTDATA("Outcome",$B$2)</f>
        <v>1.046875</v>
      </c>
      <c r="M9">
        <f t="shared" ref="M9" si="254">GETPIVOTDATA("Outcome",$B$2,"BMI",0)*GETPIVOTDATA("Outcome",$B$2,"Outcome",1)/GETPIVOTDATA("Outcome",$B$2)</f>
        <v>3.8385416666666665</v>
      </c>
      <c r="N9">
        <f t="shared" ref="N9" si="255">GETPIVOTDATA("Outcome",$B$2,"BMI",18.2)*GETPIVOTDATA("Outcome",$B$2,"Outcome",1)/GETPIVOTDATA("Outcome",$B$2)</f>
        <v>1.046875</v>
      </c>
      <c r="O9">
        <f t="shared" ref="O9" si="256">GETPIVOTDATA("Outcome",$B$2,"BMI",0)*GETPIVOTDATA("Outcome",$B$2,"Outcome",1)/GETPIVOTDATA("Outcome",$B$2)</f>
        <v>3.8385416666666665</v>
      </c>
      <c r="P9">
        <f t="shared" ref="P9" si="257">GETPIVOTDATA("Outcome",$B$2,"BMI",18.2)*GETPIVOTDATA("Outcome",$B$2,"Outcome",1)/GETPIVOTDATA("Outcome",$B$2)</f>
        <v>1.046875</v>
      </c>
      <c r="Q9">
        <f t="shared" ref="Q9" si="258">GETPIVOTDATA("Outcome",$B$2,"BMI",0)*GETPIVOTDATA("Outcome",$B$2,"Outcome",1)/GETPIVOTDATA("Outcome",$B$2)</f>
        <v>3.8385416666666665</v>
      </c>
      <c r="R9">
        <f t="shared" ref="R9" si="259">GETPIVOTDATA("Outcome",$B$2,"BMI",18.2)*GETPIVOTDATA("Outcome",$B$2,"Outcome",1)/GETPIVOTDATA("Outcome",$B$2)</f>
        <v>1.046875</v>
      </c>
      <c r="S9">
        <f t="shared" ref="S9" si="260">GETPIVOTDATA("Outcome",$B$2,"BMI",0)*GETPIVOTDATA("Outcome",$B$2,"Outcome",1)/GETPIVOTDATA("Outcome",$B$2)</f>
        <v>3.8385416666666665</v>
      </c>
      <c r="T9">
        <f t="shared" ref="T9" si="261">GETPIVOTDATA("Outcome",$B$2,"BMI",18.2)*GETPIVOTDATA("Outcome",$B$2,"Outcome",1)/GETPIVOTDATA("Outcome",$B$2)</f>
        <v>1.046875</v>
      </c>
      <c r="U9">
        <f t="shared" ref="U9" si="262">GETPIVOTDATA("Outcome",$B$2,"BMI",0)*GETPIVOTDATA("Outcome",$B$2,"Outcome",1)/GETPIVOTDATA("Outcome",$B$2)</f>
        <v>3.8385416666666665</v>
      </c>
      <c r="V9">
        <f t="shared" ref="V9" si="263">GETPIVOTDATA("Outcome",$B$2,"BMI",18.2)*GETPIVOTDATA("Outcome",$B$2,"Outcome",1)/GETPIVOTDATA("Outcome",$B$2)</f>
        <v>1.046875</v>
      </c>
      <c r="W9">
        <f t="shared" ref="W9" si="264">GETPIVOTDATA("Outcome",$B$2,"BMI",0)*GETPIVOTDATA("Outcome",$B$2,"Outcome",1)/GETPIVOTDATA("Outcome",$B$2)</f>
        <v>3.8385416666666665</v>
      </c>
      <c r="X9">
        <f t="shared" ref="X9" si="265">GETPIVOTDATA("Outcome",$B$2,"BMI",18.2)*GETPIVOTDATA("Outcome",$B$2,"Outcome",1)/GETPIVOTDATA("Outcome",$B$2)</f>
        <v>1.046875</v>
      </c>
      <c r="Y9">
        <f t="shared" ref="Y9" si="266">GETPIVOTDATA("Outcome",$B$2,"BMI",0)*GETPIVOTDATA("Outcome",$B$2,"Outcome",1)/GETPIVOTDATA("Outcome",$B$2)</f>
        <v>3.8385416666666665</v>
      </c>
      <c r="Z9">
        <f t="shared" ref="Z9" si="267">GETPIVOTDATA("Outcome",$B$2,"BMI",18.2)*GETPIVOTDATA("Outcome",$B$2,"Outcome",1)/GETPIVOTDATA("Outcome",$B$2)</f>
        <v>1.046875</v>
      </c>
      <c r="AA9">
        <f t="shared" ref="AA9" si="268">GETPIVOTDATA("Outcome",$B$2,"BMI",0)*GETPIVOTDATA("Outcome",$B$2,"Outcome",1)/GETPIVOTDATA("Outcome",$B$2)</f>
        <v>3.8385416666666665</v>
      </c>
      <c r="AB9">
        <f t="shared" ref="AB9" si="269">GETPIVOTDATA("Outcome",$B$2,"BMI",18.2)*GETPIVOTDATA("Outcome",$B$2,"Outcome",1)/GETPIVOTDATA("Outcome",$B$2)</f>
        <v>1.046875</v>
      </c>
      <c r="AC9">
        <f t="shared" ref="AC9" si="270">GETPIVOTDATA("Outcome",$B$2,"BMI",0)*GETPIVOTDATA("Outcome",$B$2,"Outcome",1)/GETPIVOTDATA("Outcome",$B$2)</f>
        <v>3.8385416666666665</v>
      </c>
      <c r="AD9">
        <f t="shared" ref="AD9" si="271">GETPIVOTDATA("Outcome",$B$2,"BMI",18.2)*GETPIVOTDATA("Outcome",$B$2,"Outcome",1)/GETPIVOTDATA("Outcome",$B$2)</f>
        <v>1.046875</v>
      </c>
      <c r="AE9">
        <f t="shared" ref="AE9" si="272">GETPIVOTDATA("Outcome",$B$2,"BMI",0)*GETPIVOTDATA("Outcome",$B$2,"Outcome",1)/GETPIVOTDATA("Outcome",$B$2)</f>
        <v>3.8385416666666665</v>
      </c>
      <c r="AF9">
        <f t="shared" ref="AF9" si="273">GETPIVOTDATA("Outcome",$B$2,"BMI",18.2)*GETPIVOTDATA("Outcome",$B$2,"Outcome",1)/GETPIVOTDATA("Outcome",$B$2)</f>
        <v>1.046875</v>
      </c>
      <c r="AG9">
        <f t="shared" ref="AG9" si="274">GETPIVOTDATA("Outcome",$B$2,"BMI",0)*GETPIVOTDATA("Outcome",$B$2,"Outcome",1)/GETPIVOTDATA("Outcome",$B$2)</f>
        <v>3.8385416666666665</v>
      </c>
      <c r="AH9">
        <f t="shared" ref="AH9" si="275">GETPIVOTDATA("Outcome",$B$2,"BMI",18.2)*GETPIVOTDATA("Outcome",$B$2,"Outcome",1)/GETPIVOTDATA("Outcome",$B$2)</f>
        <v>1.046875</v>
      </c>
      <c r="AI9">
        <f t="shared" ref="AI9" si="276">GETPIVOTDATA("Outcome",$B$2,"BMI",0)*GETPIVOTDATA("Outcome",$B$2,"Outcome",1)/GETPIVOTDATA("Outcome",$B$2)</f>
        <v>3.8385416666666665</v>
      </c>
      <c r="AJ9">
        <f t="shared" ref="AJ9" si="277">GETPIVOTDATA("Outcome",$B$2,"BMI",18.2)*GETPIVOTDATA("Outcome",$B$2,"Outcome",1)/GETPIVOTDATA("Outcome",$B$2)</f>
        <v>1.046875</v>
      </c>
      <c r="AK9">
        <f t="shared" ref="AK9" si="278">GETPIVOTDATA("Outcome",$B$2,"BMI",0)*GETPIVOTDATA("Outcome",$B$2,"Outcome",1)/GETPIVOTDATA("Outcome",$B$2)</f>
        <v>3.8385416666666665</v>
      </c>
      <c r="AL9">
        <f t="shared" ref="AL9" si="279">GETPIVOTDATA("Outcome",$B$2,"BMI",18.2)*GETPIVOTDATA("Outcome",$B$2,"Outcome",1)/GETPIVOTDATA("Outcome",$B$2)</f>
        <v>1.046875</v>
      </c>
      <c r="AM9">
        <f t="shared" ref="AM9" si="280">GETPIVOTDATA("Outcome",$B$2,"BMI",0)*GETPIVOTDATA("Outcome",$B$2,"Outcome",1)/GETPIVOTDATA("Outcome",$B$2)</f>
        <v>3.8385416666666665</v>
      </c>
      <c r="AN9">
        <f t="shared" ref="AN9" si="281">GETPIVOTDATA("Outcome",$B$2,"BMI",18.2)*GETPIVOTDATA("Outcome",$B$2,"Outcome",1)/GETPIVOTDATA("Outcome",$B$2)</f>
        <v>1.046875</v>
      </c>
      <c r="AO9">
        <f t="shared" ref="AO9" si="282">GETPIVOTDATA("Outcome",$B$2,"BMI",0)*GETPIVOTDATA("Outcome",$B$2,"Outcome",1)/GETPIVOTDATA("Outcome",$B$2)</f>
        <v>3.8385416666666665</v>
      </c>
      <c r="AP9">
        <f t="shared" ref="AP9" si="283">GETPIVOTDATA("Outcome",$B$2,"BMI",18.2)*GETPIVOTDATA("Outcome",$B$2,"Outcome",1)/GETPIVOTDATA("Outcome",$B$2)</f>
        <v>1.046875</v>
      </c>
      <c r="AQ9">
        <f t="shared" ref="AQ9" si="284">GETPIVOTDATA("Outcome",$B$2,"BMI",0)*GETPIVOTDATA("Outcome",$B$2,"Outcome",1)/GETPIVOTDATA("Outcome",$B$2)</f>
        <v>3.8385416666666665</v>
      </c>
      <c r="AR9">
        <f t="shared" ref="AR9" si="285">GETPIVOTDATA("Outcome",$B$2,"BMI",18.2)*GETPIVOTDATA("Outcome",$B$2,"Outcome",1)/GETPIVOTDATA("Outcome",$B$2)</f>
        <v>1.046875</v>
      </c>
      <c r="AS9">
        <f t="shared" ref="AS9" si="286">GETPIVOTDATA("Outcome",$B$2,"BMI",0)*GETPIVOTDATA("Outcome",$B$2,"Outcome",1)/GETPIVOTDATA("Outcome",$B$2)</f>
        <v>3.8385416666666665</v>
      </c>
      <c r="AT9">
        <f t="shared" ref="AT9" si="287">GETPIVOTDATA("Outcome",$B$2,"BMI",18.2)*GETPIVOTDATA("Outcome",$B$2,"Outcome",1)/GETPIVOTDATA("Outcome",$B$2)</f>
        <v>1.046875</v>
      </c>
      <c r="AU9">
        <f t="shared" ref="AU9" si="288">GETPIVOTDATA("Outcome",$B$2,"BMI",0)*GETPIVOTDATA("Outcome",$B$2,"Outcome",1)/GETPIVOTDATA("Outcome",$B$2)</f>
        <v>3.8385416666666665</v>
      </c>
      <c r="AV9">
        <f t="shared" ref="AV9" si="289">GETPIVOTDATA("Outcome",$B$2,"BMI",18.2)*GETPIVOTDATA("Outcome",$B$2,"Outcome",1)/GETPIVOTDATA("Outcome",$B$2)</f>
        <v>1.046875</v>
      </c>
      <c r="AW9">
        <f t="shared" ref="AW9" si="290">GETPIVOTDATA("Outcome",$B$2,"BMI",0)*GETPIVOTDATA("Outcome",$B$2,"Outcome",1)/GETPIVOTDATA("Outcome",$B$2)</f>
        <v>3.8385416666666665</v>
      </c>
      <c r="AX9">
        <f t="shared" ref="AX9" si="291">GETPIVOTDATA("Outcome",$B$2,"BMI",18.2)*GETPIVOTDATA("Outcome",$B$2,"Outcome",1)/GETPIVOTDATA("Outcome",$B$2)</f>
        <v>1.046875</v>
      </c>
      <c r="AY9">
        <f t="shared" ref="AY9" si="292">GETPIVOTDATA("Outcome",$B$2,"BMI",0)*GETPIVOTDATA("Outcome",$B$2,"Outcome",1)/GETPIVOTDATA("Outcome",$B$2)</f>
        <v>3.8385416666666665</v>
      </c>
      <c r="AZ9">
        <f t="shared" ref="AZ9" si="293">GETPIVOTDATA("Outcome",$B$2,"BMI",18.2)*GETPIVOTDATA("Outcome",$B$2,"Outcome",1)/GETPIVOTDATA("Outcome",$B$2)</f>
        <v>1.046875</v>
      </c>
      <c r="BA9">
        <f t="shared" ref="BA9" si="294">GETPIVOTDATA("Outcome",$B$2,"BMI",0)*GETPIVOTDATA("Outcome",$B$2,"Outcome",1)/GETPIVOTDATA("Outcome",$B$2)</f>
        <v>3.8385416666666665</v>
      </c>
      <c r="BB9">
        <f t="shared" ref="BB9" si="295">GETPIVOTDATA("Outcome",$B$2,"BMI",18.2)*GETPIVOTDATA("Outcome",$B$2,"Outcome",1)/GETPIVOTDATA("Outcome",$B$2)</f>
        <v>1.046875</v>
      </c>
      <c r="BC9">
        <f t="shared" ref="BC9" si="296">GETPIVOTDATA("Outcome",$B$2,"BMI",0)*GETPIVOTDATA("Outcome",$B$2,"Outcome",1)/GETPIVOTDATA("Outcome",$B$2)</f>
        <v>3.8385416666666665</v>
      </c>
      <c r="BD9">
        <f t="shared" ref="BD9" si="297">GETPIVOTDATA("Outcome",$B$2,"BMI",18.2)*GETPIVOTDATA("Outcome",$B$2,"Outcome",1)/GETPIVOTDATA("Outcome",$B$2)</f>
        <v>1.046875</v>
      </c>
      <c r="BE9">
        <f t="shared" ref="BE9" si="298">GETPIVOTDATA("Outcome",$B$2,"BMI",0)*GETPIVOTDATA("Outcome",$B$2,"Outcome",1)/GETPIVOTDATA("Outcome",$B$2)</f>
        <v>3.8385416666666665</v>
      </c>
      <c r="BF9">
        <f t="shared" ref="BF9" si="299">GETPIVOTDATA("Outcome",$B$2,"BMI",18.2)*GETPIVOTDATA("Outcome",$B$2,"Outcome",1)/GETPIVOTDATA("Outcome",$B$2)</f>
        <v>1.046875</v>
      </c>
      <c r="BG9">
        <f t="shared" ref="BG9" si="300">GETPIVOTDATA("Outcome",$B$2,"BMI",0)*GETPIVOTDATA("Outcome",$B$2,"Outcome",1)/GETPIVOTDATA("Outcome",$B$2)</f>
        <v>3.8385416666666665</v>
      </c>
      <c r="BH9">
        <f t="shared" ref="BH9" si="301">GETPIVOTDATA("Outcome",$B$2,"BMI",18.2)*GETPIVOTDATA("Outcome",$B$2,"Outcome",1)/GETPIVOTDATA("Outcome",$B$2)</f>
        <v>1.046875</v>
      </c>
      <c r="BI9">
        <f t="shared" ref="BI9" si="302">GETPIVOTDATA("Outcome",$B$2,"BMI",0)*GETPIVOTDATA("Outcome",$B$2,"Outcome",1)/GETPIVOTDATA("Outcome",$B$2)</f>
        <v>3.8385416666666665</v>
      </c>
      <c r="BJ9">
        <f t="shared" ref="BJ9" si="303">GETPIVOTDATA("Outcome",$B$2,"BMI",18.2)*GETPIVOTDATA("Outcome",$B$2,"Outcome",1)/GETPIVOTDATA("Outcome",$B$2)</f>
        <v>1.046875</v>
      </c>
      <c r="BK9">
        <f t="shared" ref="BK9" si="304">GETPIVOTDATA("Outcome",$B$2,"BMI",0)*GETPIVOTDATA("Outcome",$B$2,"Outcome",1)/GETPIVOTDATA("Outcome",$B$2)</f>
        <v>3.8385416666666665</v>
      </c>
      <c r="BL9">
        <f t="shared" ref="BL9" si="305">GETPIVOTDATA("Outcome",$B$2,"BMI",18.2)*GETPIVOTDATA("Outcome",$B$2,"Outcome",1)/GETPIVOTDATA("Outcome",$B$2)</f>
        <v>1.046875</v>
      </c>
      <c r="BM9">
        <f t="shared" ref="BM9" si="306">GETPIVOTDATA("Outcome",$B$2,"BMI",0)*GETPIVOTDATA("Outcome",$B$2,"Outcome",1)/GETPIVOTDATA("Outcome",$B$2)</f>
        <v>3.8385416666666665</v>
      </c>
      <c r="BN9">
        <f t="shared" ref="BN9" si="307">GETPIVOTDATA("Outcome",$B$2,"BMI",18.2)*GETPIVOTDATA("Outcome",$B$2,"Outcome",1)/GETPIVOTDATA("Outcome",$B$2)</f>
        <v>1.046875</v>
      </c>
      <c r="BO9">
        <f t="shared" ref="BO9" si="308">GETPIVOTDATA("Outcome",$B$2,"BMI",0)*GETPIVOTDATA("Outcome",$B$2,"Outcome",1)/GETPIVOTDATA("Outcome",$B$2)</f>
        <v>3.8385416666666665</v>
      </c>
      <c r="BP9">
        <f t="shared" ref="BP9" si="309">GETPIVOTDATA("Outcome",$B$2,"BMI",18.2)*GETPIVOTDATA("Outcome",$B$2,"Outcome",1)/GETPIVOTDATA("Outcome",$B$2)</f>
        <v>1.046875</v>
      </c>
      <c r="BQ9">
        <f t="shared" ref="BQ9" si="310">GETPIVOTDATA("Outcome",$B$2,"BMI",0)*GETPIVOTDATA("Outcome",$B$2,"Outcome",1)/GETPIVOTDATA("Outcome",$B$2)</f>
        <v>3.8385416666666665</v>
      </c>
      <c r="BR9">
        <f t="shared" ref="BR9" si="311">GETPIVOTDATA("Outcome",$B$2,"BMI",18.2)*GETPIVOTDATA("Outcome",$B$2,"Outcome",1)/GETPIVOTDATA("Outcome",$B$2)</f>
        <v>1.046875</v>
      </c>
      <c r="BS9">
        <f t="shared" ref="BS9" si="312">GETPIVOTDATA("Outcome",$B$2,"BMI",0)*GETPIVOTDATA("Outcome",$B$2,"Outcome",1)/GETPIVOTDATA("Outcome",$B$2)</f>
        <v>3.8385416666666665</v>
      </c>
      <c r="BT9">
        <f t="shared" ref="BT9" si="313">GETPIVOTDATA("Outcome",$B$2,"BMI",18.2)*GETPIVOTDATA("Outcome",$B$2,"Outcome",1)/GETPIVOTDATA("Outcome",$B$2)</f>
        <v>1.046875</v>
      </c>
      <c r="BU9">
        <f t="shared" ref="BU9" si="314">GETPIVOTDATA("Outcome",$B$2,"BMI",0)*GETPIVOTDATA("Outcome",$B$2,"Outcome",1)/GETPIVOTDATA("Outcome",$B$2)</f>
        <v>3.8385416666666665</v>
      </c>
      <c r="BV9">
        <f t="shared" ref="BV9" si="315">GETPIVOTDATA("Outcome",$B$2,"BMI",18.2)*GETPIVOTDATA("Outcome",$B$2,"Outcome",1)/GETPIVOTDATA("Outcome",$B$2)</f>
        <v>1.046875</v>
      </c>
      <c r="BW9">
        <f t="shared" ref="BW9" si="316">GETPIVOTDATA("Outcome",$B$2,"BMI",0)*GETPIVOTDATA("Outcome",$B$2,"Outcome",1)/GETPIVOTDATA("Outcome",$B$2)</f>
        <v>3.8385416666666665</v>
      </c>
      <c r="BX9">
        <f t="shared" ref="BX9" si="317">GETPIVOTDATA("Outcome",$B$2,"BMI",18.2)*GETPIVOTDATA("Outcome",$B$2,"Outcome",1)/GETPIVOTDATA("Outcome",$B$2)</f>
        <v>1.046875</v>
      </c>
      <c r="BY9">
        <f t="shared" ref="BY9" si="318">GETPIVOTDATA("Outcome",$B$2,"BMI",0)*GETPIVOTDATA("Outcome",$B$2,"Outcome",1)/GETPIVOTDATA("Outcome",$B$2)</f>
        <v>3.8385416666666665</v>
      </c>
      <c r="BZ9">
        <f t="shared" ref="BZ9" si="319">GETPIVOTDATA("Outcome",$B$2,"BMI",18.2)*GETPIVOTDATA("Outcome",$B$2,"Outcome",1)/GETPIVOTDATA("Outcome",$B$2)</f>
        <v>1.046875</v>
      </c>
      <c r="CA9">
        <f t="shared" ref="CA9" si="320">GETPIVOTDATA("Outcome",$B$2,"BMI",0)*GETPIVOTDATA("Outcome",$B$2,"Outcome",1)/GETPIVOTDATA("Outcome",$B$2)</f>
        <v>3.8385416666666665</v>
      </c>
      <c r="CB9">
        <f t="shared" ref="CB9" si="321">GETPIVOTDATA("Outcome",$B$2,"BMI",18.2)*GETPIVOTDATA("Outcome",$B$2,"Outcome",1)/GETPIVOTDATA("Outcome",$B$2)</f>
        <v>1.046875</v>
      </c>
      <c r="CC9">
        <f t="shared" ref="CC9" si="322">GETPIVOTDATA("Outcome",$B$2,"BMI",0)*GETPIVOTDATA("Outcome",$B$2,"Outcome",1)/GETPIVOTDATA("Outcome",$B$2)</f>
        <v>3.8385416666666665</v>
      </c>
      <c r="CD9">
        <f t="shared" ref="CD9" si="323">GETPIVOTDATA("Outcome",$B$2,"BMI",18.2)*GETPIVOTDATA("Outcome",$B$2,"Outcome",1)/GETPIVOTDATA("Outcome",$B$2)</f>
        <v>1.046875</v>
      </c>
      <c r="CE9">
        <f t="shared" ref="CE9" si="324">GETPIVOTDATA("Outcome",$B$2,"BMI",0)*GETPIVOTDATA("Outcome",$B$2,"Outcome",1)/GETPIVOTDATA("Outcome",$B$2)</f>
        <v>3.8385416666666665</v>
      </c>
      <c r="CF9">
        <f t="shared" ref="CF9" si="325">GETPIVOTDATA("Outcome",$B$2,"BMI",18.2)*GETPIVOTDATA("Outcome",$B$2,"Outcome",1)/GETPIVOTDATA("Outcome",$B$2)</f>
        <v>1.046875</v>
      </c>
      <c r="CG9">
        <f t="shared" ref="CG9" si="326">GETPIVOTDATA("Outcome",$B$2,"BMI",0)*GETPIVOTDATA("Outcome",$B$2,"Outcome",1)/GETPIVOTDATA("Outcome",$B$2)</f>
        <v>3.8385416666666665</v>
      </c>
      <c r="CH9">
        <f t="shared" ref="CH9" si="327">GETPIVOTDATA("Outcome",$B$2,"BMI",18.2)*GETPIVOTDATA("Outcome",$B$2,"Outcome",1)/GETPIVOTDATA("Outcome",$B$2)</f>
        <v>1.046875</v>
      </c>
      <c r="CI9">
        <f t="shared" ref="CI9" si="328">GETPIVOTDATA("Outcome",$B$2,"BMI",0)*GETPIVOTDATA("Outcome",$B$2,"Outcome",1)/GETPIVOTDATA("Outcome",$B$2)</f>
        <v>3.8385416666666665</v>
      </c>
      <c r="CJ9">
        <f t="shared" ref="CJ9" si="329">GETPIVOTDATA("Outcome",$B$2,"BMI",18.2)*GETPIVOTDATA("Outcome",$B$2,"Outcome",1)/GETPIVOTDATA("Outcome",$B$2)</f>
        <v>1.046875</v>
      </c>
      <c r="CK9">
        <f t="shared" ref="CK9" si="330">GETPIVOTDATA("Outcome",$B$2,"BMI",0)*GETPIVOTDATA("Outcome",$B$2,"Outcome",1)/GETPIVOTDATA("Outcome",$B$2)</f>
        <v>3.8385416666666665</v>
      </c>
      <c r="CL9">
        <f t="shared" ref="CL9" si="331">GETPIVOTDATA("Outcome",$B$2,"BMI",18.2)*GETPIVOTDATA("Outcome",$B$2,"Outcome",1)/GETPIVOTDATA("Outcome",$B$2)</f>
        <v>1.046875</v>
      </c>
      <c r="CM9">
        <f t="shared" ref="CM9" si="332">GETPIVOTDATA("Outcome",$B$2,"BMI",0)*GETPIVOTDATA("Outcome",$B$2,"Outcome",1)/GETPIVOTDATA("Outcome",$B$2)</f>
        <v>3.8385416666666665</v>
      </c>
      <c r="CN9">
        <f t="shared" ref="CN9" si="333">GETPIVOTDATA("Outcome",$B$2,"BMI",18.2)*GETPIVOTDATA("Outcome",$B$2,"Outcome",1)/GETPIVOTDATA("Outcome",$B$2)</f>
        <v>1.046875</v>
      </c>
      <c r="CO9">
        <f t="shared" ref="CO9" si="334">GETPIVOTDATA("Outcome",$B$2,"BMI",0)*GETPIVOTDATA("Outcome",$B$2,"Outcome",1)/GETPIVOTDATA("Outcome",$B$2)</f>
        <v>3.8385416666666665</v>
      </c>
      <c r="CP9">
        <f t="shared" ref="CP9" si="335">GETPIVOTDATA("Outcome",$B$2,"BMI",18.2)*GETPIVOTDATA("Outcome",$B$2,"Outcome",1)/GETPIVOTDATA("Outcome",$B$2)</f>
        <v>1.046875</v>
      </c>
      <c r="CQ9">
        <f t="shared" ref="CQ9" si="336">GETPIVOTDATA("Outcome",$B$2,"BMI",0)*GETPIVOTDATA("Outcome",$B$2,"Outcome",1)/GETPIVOTDATA("Outcome",$B$2)</f>
        <v>3.8385416666666665</v>
      </c>
      <c r="CR9">
        <f t="shared" ref="CR9" si="337">GETPIVOTDATA("Outcome",$B$2,"BMI",18.2)*GETPIVOTDATA("Outcome",$B$2,"Outcome",1)/GETPIVOTDATA("Outcome",$B$2)</f>
        <v>1.046875</v>
      </c>
      <c r="CS9">
        <f t="shared" ref="CS9" si="338">GETPIVOTDATA("Outcome",$B$2,"BMI",0)*GETPIVOTDATA("Outcome",$B$2,"Outcome",1)/GETPIVOTDATA("Outcome",$B$2)</f>
        <v>3.8385416666666665</v>
      </c>
      <c r="CT9">
        <f t="shared" ref="CT9" si="339">GETPIVOTDATA("Outcome",$B$2,"BMI",18.2)*GETPIVOTDATA("Outcome",$B$2,"Outcome",1)/GETPIVOTDATA("Outcome",$B$2)</f>
        <v>1.046875</v>
      </c>
      <c r="CU9">
        <f t="shared" ref="CU9" si="340">GETPIVOTDATA("Outcome",$B$2,"BMI",0)*GETPIVOTDATA("Outcome",$B$2,"Outcome",1)/GETPIVOTDATA("Outcome",$B$2)</f>
        <v>3.8385416666666665</v>
      </c>
      <c r="CV9">
        <f t="shared" ref="CV9" si="341">GETPIVOTDATA("Outcome",$B$2,"BMI",18.2)*GETPIVOTDATA("Outcome",$B$2,"Outcome",1)/GETPIVOTDATA("Outcome",$B$2)</f>
        <v>1.046875</v>
      </c>
      <c r="CW9">
        <f t="shared" ref="CW9" si="342">GETPIVOTDATA("Outcome",$B$2,"BMI",0)*GETPIVOTDATA("Outcome",$B$2,"Outcome",1)/GETPIVOTDATA("Outcome",$B$2)</f>
        <v>3.8385416666666665</v>
      </c>
      <c r="CX9">
        <f t="shared" ref="CX9" si="343">GETPIVOTDATA("Outcome",$B$2,"BMI",18.2)*GETPIVOTDATA("Outcome",$B$2,"Outcome",1)/GETPIVOTDATA("Outcome",$B$2)</f>
        <v>1.046875</v>
      </c>
      <c r="CY9">
        <f t="shared" ref="CY9" si="344">GETPIVOTDATA("Outcome",$B$2,"BMI",0)*GETPIVOTDATA("Outcome",$B$2,"Outcome",1)/GETPIVOTDATA("Outcome",$B$2)</f>
        <v>3.8385416666666665</v>
      </c>
      <c r="CZ9">
        <f t="shared" ref="CZ9" si="345">GETPIVOTDATA("Outcome",$B$2,"BMI",18.2)*GETPIVOTDATA("Outcome",$B$2,"Outcome",1)/GETPIVOTDATA("Outcome",$B$2)</f>
        <v>1.046875</v>
      </c>
      <c r="DA9">
        <f t="shared" ref="DA9" si="346">GETPIVOTDATA("Outcome",$B$2,"BMI",0)*GETPIVOTDATA("Outcome",$B$2,"Outcome",1)/GETPIVOTDATA("Outcome",$B$2)</f>
        <v>3.8385416666666665</v>
      </c>
      <c r="DB9">
        <f t="shared" ref="DB9" si="347">GETPIVOTDATA("Outcome",$B$2,"BMI",18.2)*GETPIVOTDATA("Outcome",$B$2,"Outcome",1)/GETPIVOTDATA("Outcome",$B$2)</f>
        <v>1.046875</v>
      </c>
      <c r="DC9">
        <f t="shared" ref="DC9" si="348">GETPIVOTDATA("Outcome",$B$2,"BMI",0)*GETPIVOTDATA("Outcome",$B$2,"Outcome",1)/GETPIVOTDATA("Outcome",$B$2)</f>
        <v>3.8385416666666665</v>
      </c>
      <c r="DD9">
        <f t="shared" ref="DD9" si="349">GETPIVOTDATA("Outcome",$B$2,"BMI",18.2)*GETPIVOTDATA("Outcome",$B$2,"Outcome",1)/GETPIVOTDATA("Outcome",$B$2)</f>
        <v>1.046875</v>
      </c>
      <c r="DE9">
        <f t="shared" ref="DE9" si="350">GETPIVOTDATA("Outcome",$B$2,"BMI",0)*GETPIVOTDATA("Outcome",$B$2,"Outcome",1)/GETPIVOTDATA("Outcome",$B$2)</f>
        <v>3.8385416666666665</v>
      </c>
      <c r="DF9">
        <f t="shared" ref="DF9" si="351">GETPIVOTDATA("Outcome",$B$2,"BMI",18.2)*GETPIVOTDATA("Outcome",$B$2,"Outcome",1)/GETPIVOTDATA("Outcome",$B$2)</f>
        <v>1.046875</v>
      </c>
      <c r="DG9">
        <f t="shared" ref="DG9" si="352">GETPIVOTDATA("Outcome",$B$2,"BMI",0)*GETPIVOTDATA("Outcome",$B$2,"Outcome",1)/GETPIVOTDATA("Outcome",$B$2)</f>
        <v>3.8385416666666665</v>
      </c>
      <c r="DH9">
        <f t="shared" ref="DH9" si="353">GETPIVOTDATA("Outcome",$B$2,"BMI",18.2)*GETPIVOTDATA("Outcome",$B$2,"Outcome",1)/GETPIVOTDATA("Outcome",$B$2)</f>
        <v>1.046875</v>
      </c>
      <c r="DI9">
        <f t="shared" ref="DI9" si="354">GETPIVOTDATA("Outcome",$B$2,"BMI",0)*GETPIVOTDATA("Outcome",$B$2,"Outcome",1)/GETPIVOTDATA("Outcome",$B$2)</f>
        <v>3.8385416666666665</v>
      </c>
      <c r="DJ9">
        <f t="shared" ref="DJ9" si="355">GETPIVOTDATA("Outcome",$B$2,"BMI",18.2)*GETPIVOTDATA("Outcome",$B$2,"Outcome",1)/GETPIVOTDATA("Outcome",$B$2)</f>
        <v>1.046875</v>
      </c>
      <c r="DK9">
        <f t="shared" ref="DK9" si="356">GETPIVOTDATA("Outcome",$B$2,"BMI",0)*GETPIVOTDATA("Outcome",$B$2,"Outcome",1)/GETPIVOTDATA("Outcome",$B$2)</f>
        <v>3.8385416666666665</v>
      </c>
      <c r="DL9">
        <f t="shared" ref="DL9" si="357">GETPIVOTDATA("Outcome",$B$2,"BMI",18.2)*GETPIVOTDATA("Outcome",$B$2,"Outcome",1)/GETPIVOTDATA("Outcome",$B$2)</f>
        <v>1.046875</v>
      </c>
      <c r="DM9">
        <f t="shared" ref="DM9" si="358">GETPIVOTDATA("Outcome",$B$2,"BMI",0)*GETPIVOTDATA("Outcome",$B$2,"Outcome",1)/GETPIVOTDATA("Outcome",$B$2)</f>
        <v>3.8385416666666665</v>
      </c>
      <c r="DN9">
        <f t="shared" ref="DN9" si="359">GETPIVOTDATA("Outcome",$B$2,"BMI",18.2)*GETPIVOTDATA("Outcome",$B$2,"Outcome",1)/GETPIVOTDATA("Outcome",$B$2)</f>
        <v>1.046875</v>
      </c>
      <c r="DO9">
        <f t="shared" ref="DO9" si="360">GETPIVOTDATA("Outcome",$B$2,"BMI",0)*GETPIVOTDATA("Outcome",$B$2,"Outcome",1)/GETPIVOTDATA("Outcome",$B$2)</f>
        <v>3.8385416666666665</v>
      </c>
      <c r="DP9">
        <f t="shared" ref="DP9" si="361">GETPIVOTDATA("Outcome",$B$2,"BMI",18.2)*GETPIVOTDATA("Outcome",$B$2,"Outcome",1)/GETPIVOTDATA("Outcome",$B$2)</f>
        <v>1.046875</v>
      </c>
      <c r="DQ9">
        <f t="shared" ref="DQ9" si="362">GETPIVOTDATA("Outcome",$B$2,"BMI",0)*GETPIVOTDATA("Outcome",$B$2,"Outcome",1)/GETPIVOTDATA("Outcome",$B$2)</f>
        <v>3.8385416666666665</v>
      </c>
      <c r="DR9">
        <f t="shared" ref="DR9" si="363">GETPIVOTDATA("Outcome",$B$2,"BMI",18.2)*GETPIVOTDATA("Outcome",$B$2,"Outcome",1)/GETPIVOTDATA("Outcome",$B$2)</f>
        <v>1.046875</v>
      </c>
      <c r="DS9">
        <f t="shared" ref="DS9" si="364">GETPIVOTDATA("Outcome",$B$2,"BMI",0)*GETPIVOTDATA("Outcome",$B$2,"Outcome",1)/GETPIVOTDATA("Outcome",$B$2)</f>
        <v>3.8385416666666665</v>
      </c>
      <c r="DT9">
        <f t="shared" ref="DT9" si="365">GETPIVOTDATA("Outcome",$B$2,"BMI",18.2)*GETPIVOTDATA("Outcome",$B$2,"Outcome",1)/GETPIVOTDATA("Outcome",$B$2)</f>
        <v>1.046875</v>
      </c>
      <c r="DU9">
        <f t="shared" ref="DU9" si="366">GETPIVOTDATA("Outcome",$B$2,"BMI",0)*GETPIVOTDATA("Outcome",$B$2,"Outcome",1)/GETPIVOTDATA("Outcome",$B$2)</f>
        <v>3.8385416666666665</v>
      </c>
      <c r="DV9">
        <f t="shared" ref="DV9" si="367">GETPIVOTDATA("Outcome",$B$2,"BMI",18.2)*GETPIVOTDATA("Outcome",$B$2,"Outcome",1)/GETPIVOTDATA("Outcome",$B$2)</f>
        <v>1.046875</v>
      </c>
      <c r="DW9">
        <f t="shared" ref="DW9" si="368">GETPIVOTDATA("Outcome",$B$2,"BMI",0)*GETPIVOTDATA("Outcome",$B$2,"Outcome",1)/GETPIVOTDATA("Outcome",$B$2)</f>
        <v>3.8385416666666665</v>
      </c>
      <c r="DX9">
        <f t="shared" ref="DX9" si="369">GETPIVOTDATA("Outcome",$B$2,"BMI",18.2)*GETPIVOTDATA("Outcome",$B$2,"Outcome",1)/GETPIVOTDATA("Outcome",$B$2)</f>
        <v>1.046875</v>
      </c>
      <c r="DY9">
        <f t="shared" ref="DY9" si="370">GETPIVOTDATA("Outcome",$B$2,"BMI",0)*GETPIVOTDATA("Outcome",$B$2,"Outcome",1)/GETPIVOTDATA("Outcome",$B$2)</f>
        <v>3.8385416666666665</v>
      </c>
      <c r="DZ9">
        <f t="shared" ref="DZ9" si="371">GETPIVOTDATA("Outcome",$B$2,"BMI",18.2)*GETPIVOTDATA("Outcome",$B$2,"Outcome",1)/GETPIVOTDATA("Outcome",$B$2)</f>
        <v>1.046875</v>
      </c>
      <c r="EA9">
        <f t="shared" ref="EA9" si="372">GETPIVOTDATA("Outcome",$B$2,"BMI",0)*GETPIVOTDATA("Outcome",$B$2,"Outcome",1)/GETPIVOTDATA("Outcome",$B$2)</f>
        <v>3.8385416666666665</v>
      </c>
      <c r="EB9">
        <f t="shared" ref="EB9" si="373">GETPIVOTDATA("Outcome",$B$2,"BMI",18.2)*GETPIVOTDATA("Outcome",$B$2,"Outcome",1)/GETPIVOTDATA("Outcome",$B$2)</f>
        <v>1.046875</v>
      </c>
      <c r="EC9">
        <f t="shared" ref="EC9" si="374">GETPIVOTDATA("Outcome",$B$2,"BMI",0)*GETPIVOTDATA("Outcome",$B$2,"Outcome",1)/GETPIVOTDATA("Outcome",$B$2)</f>
        <v>3.8385416666666665</v>
      </c>
      <c r="ED9">
        <f t="shared" ref="ED9" si="375">GETPIVOTDATA("Outcome",$B$2,"BMI",18.2)*GETPIVOTDATA("Outcome",$B$2,"Outcome",1)/GETPIVOTDATA("Outcome",$B$2)</f>
        <v>1.046875</v>
      </c>
      <c r="EE9">
        <f t="shared" ref="EE9" si="376">GETPIVOTDATA("Outcome",$B$2,"BMI",0)*GETPIVOTDATA("Outcome",$B$2,"Outcome",1)/GETPIVOTDATA("Outcome",$B$2)</f>
        <v>3.8385416666666665</v>
      </c>
      <c r="EF9">
        <f t="shared" ref="EF9" si="377">GETPIVOTDATA("Outcome",$B$2,"BMI",18.2)*GETPIVOTDATA("Outcome",$B$2,"Outcome",1)/GETPIVOTDATA("Outcome",$B$2)</f>
        <v>1.046875</v>
      </c>
      <c r="EG9">
        <f t="shared" ref="EG9" si="378">GETPIVOTDATA("Outcome",$B$2,"BMI",0)*GETPIVOTDATA("Outcome",$B$2,"Outcome",1)/GETPIVOTDATA("Outcome",$B$2)</f>
        <v>3.8385416666666665</v>
      </c>
      <c r="EH9">
        <f t="shared" ref="EH9" si="379">GETPIVOTDATA("Outcome",$B$2,"BMI",18.2)*GETPIVOTDATA("Outcome",$B$2,"Outcome",1)/GETPIVOTDATA("Outcome",$B$2)</f>
        <v>1.046875</v>
      </c>
      <c r="EI9">
        <f t="shared" ref="EI9" si="380">GETPIVOTDATA("Outcome",$B$2,"BMI",0)*GETPIVOTDATA("Outcome",$B$2,"Outcome",1)/GETPIVOTDATA("Outcome",$B$2)</f>
        <v>3.8385416666666665</v>
      </c>
      <c r="EJ9">
        <f t="shared" ref="EJ9" si="381">GETPIVOTDATA("Outcome",$B$2,"BMI",18.2)*GETPIVOTDATA("Outcome",$B$2,"Outcome",1)/GETPIVOTDATA("Outcome",$B$2)</f>
        <v>1.046875</v>
      </c>
      <c r="EK9">
        <f t="shared" ref="EK9" si="382">GETPIVOTDATA("Outcome",$B$2,"BMI",0)*GETPIVOTDATA("Outcome",$B$2,"Outcome",1)/GETPIVOTDATA("Outcome",$B$2)</f>
        <v>3.8385416666666665</v>
      </c>
      <c r="EL9">
        <f t="shared" ref="EL9" si="383">GETPIVOTDATA("Outcome",$B$2,"BMI",18.2)*GETPIVOTDATA("Outcome",$B$2,"Outcome",1)/GETPIVOTDATA("Outcome",$B$2)</f>
        <v>1.046875</v>
      </c>
      <c r="EM9">
        <f t="shared" ref="EM9" si="384">GETPIVOTDATA("Outcome",$B$2,"BMI",0)*GETPIVOTDATA("Outcome",$B$2,"Outcome",1)/GETPIVOTDATA("Outcome",$B$2)</f>
        <v>3.8385416666666665</v>
      </c>
      <c r="EN9">
        <f t="shared" ref="EN9" si="385">GETPIVOTDATA("Outcome",$B$2,"BMI",18.2)*GETPIVOTDATA("Outcome",$B$2,"Outcome",1)/GETPIVOTDATA("Outcome",$B$2)</f>
        <v>1.046875</v>
      </c>
      <c r="EO9">
        <f t="shared" ref="EO9" si="386">GETPIVOTDATA("Outcome",$B$2,"BMI",0)*GETPIVOTDATA("Outcome",$B$2,"Outcome",1)/GETPIVOTDATA("Outcome",$B$2)</f>
        <v>3.8385416666666665</v>
      </c>
      <c r="EP9">
        <f t="shared" ref="EP9" si="387">GETPIVOTDATA("Outcome",$B$2,"BMI",18.2)*GETPIVOTDATA("Outcome",$B$2,"Outcome",1)/GETPIVOTDATA("Outcome",$B$2)</f>
        <v>1.046875</v>
      </c>
      <c r="EQ9">
        <f t="shared" ref="EQ9" si="388">GETPIVOTDATA("Outcome",$B$2,"BMI",0)*GETPIVOTDATA("Outcome",$B$2,"Outcome",1)/GETPIVOTDATA("Outcome",$B$2)</f>
        <v>3.8385416666666665</v>
      </c>
      <c r="ER9">
        <f t="shared" ref="ER9" si="389">GETPIVOTDATA("Outcome",$B$2,"BMI",18.2)*GETPIVOTDATA("Outcome",$B$2,"Outcome",1)/GETPIVOTDATA("Outcome",$B$2)</f>
        <v>1.046875</v>
      </c>
      <c r="ES9">
        <f t="shared" ref="ES9" si="390">GETPIVOTDATA("Outcome",$B$2,"BMI",0)*GETPIVOTDATA("Outcome",$B$2,"Outcome",1)/GETPIVOTDATA("Outcome",$B$2)</f>
        <v>3.8385416666666665</v>
      </c>
      <c r="ET9">
        <f t="shared" ref="ET9" si="391">GETPIVOTDATA("Outcome",$B$2,"BMI",18.2)*GETPIVOTDATA("Outcome",$B$2,"Outcome",1)/GETPIVOTDATA("Outcome",$B$2)</f>
        <v>1.046875</v>
      </c>
      <c r="EU9">
        <f t="shared" ref="EU9" si="392">GETPIVOTDATA("Outcome",$B$2,"BMI",0)*GETPIVOTDATA("Outcome",$B$2,"Outcome",1)/GETPIVOTDATA("Outcome",$B$2)</f>
        <v>3.8385416666666665</v>
      </c>
      <c r="EV9">
        <f t="shared" ref="EV9" si="393">GETPIVOTDATA("Outcome",$B$2,"BMI",18.2)*GETPIVOTDATA("Outcome",$B$2,"Outcome",1)/GETPIVOTDATA("Outcome",$B$2)</f>
        <v>1.046875</v>
      </c>
      <c r="EW9">
        <f t="shared" ref="EW9" si="394">GETPIVOTDATA("Outcome",$B$2,"BMI",0)*GETPIVOTDATA("Outcome",$B$2,"Outcome",1)/GETPIVOTDATA("Outcome",$B$2)</f>
        <v>3.8385416666666665</v>
      </c>
      <c r="EX9">
        <f t="shared" ref="EX9" si="395">GETPIVOTDATA("Outcome",$B$2,"BMI",18.2)*GETPIVOTDATA("Outcome",$B$2,"Outcome",1)/GETPIVOTDATA("Outcome",$B$2)</f>
        <v>1.046875</v>
      </c>
      <c r="EY9">
        <f t="shared" ref="EY9" si="396">GETPIVOTDATA("Outcome",$B$2,"BMI",0)*GETPIVOTDATA("Outcome",$B$2,"Outcome",1)/GETPIVOTDATA("Outcome",$B$2)</f>
        <v>3.8385416666666665</v>
      </c>
      <c r="EZ9">
        <f t="shared" ref="EZ9" si="397">GETPIVOTDATA("Outcome",$B$2,"BMI",18.2)*GETPIVOTDATA("Outcome",$B$2,"Outcome",1)/GETPIVOTDATA("Outcome",$B$2)</f>
        <v>1.046875</v>
      </c>
      <c r="FA9">
        <f t="shared" ref="FA9" si="398">GETPIVOTDATA("Outcome",$B$2,"BMI",0)*GETPIVOTDATA("Outcome",$B$2,"Outcome",1)/GETPIVOTDATA("Outcome",$B$2)</f>
        <v>3.8385416666666665</v>
      </c>
      <c r="FB9">
        <f t="shared" ref="FB9" si="399">GETPIVOTDATA("Outcome",$B$2,"BMI",18.2)*GETPIVOTDATA("Outcome",$B$2,"Outcome",1)/GETPIVOTDATA("Outcome",$B$2)</f>
        <v>1.046875</v>
      </c>
      <c r="FC9">
        <f t="shared" ref="FC9" si="400">GETPIVOTDATA("Outcome",$B$2,"BMI",0)*GETPIVOTDATA("Outcome",$B$2,"Outcome",1)/GETPIVOTDATA("Outcome",$B$2)</f>
        <v>3.8385416666666665</v>
      </c>
      <c r="FD9">
        <f t="shared" ref="FD9" si="401">GETPIVOTDATA("Outcome",$B$2,"BMI",18.2)*GETPIVOTDATA("Outcome",$B$2,"Outcome",1)/GETPIVOTDATA("Outcome",$B$2)</f>
        <v>1.046875</v>
      </c>
      <c r="FE9">
        <f t="shared" ref="FE9" si="402">GETPIVOTDATA("Outcome",$B$2,"BMI",0)*GETPIVOTDATA("Outcome",$B$2,"Outcome",1)/GETPIVOTDATA("Outcome",$B$2)</f>
        <v>3.8385416666666665</v>
      </c>
      <c r="FF9">
        <f t="shared" ref="FF9" si="403">GETPIVOTDATA("Outcome",$B$2,"BMI",18.2)*GETPIVOTDATA("Outcome",$B$2,"Outcome",1)/GETPIVOTDATA("Outcome",$B$2)</f>
        <v>1.046875</v>
      </c>
      <c r="FG9">
        <f t="shared" ref="FG9" si="404">GETPIVOTDATA("Outcome",$B$2,"BMI",0)*GETPIVOTDATA("Outcome",$B$2,"Outcome",1)/GETPIVOTDATA("Outcome",$B$2)</f>
        <v>3.8385416666666665</v>
      </c>
      <c r="FH9">
        <f t="shared" ref="FH9" si="405">GETPIVOTDATA("Outcome",$B$2,"BMI",18.2)*GETPIVOTDATA("Outcome",$B$2,"Outcome",1)/GETPIVOTDATA("Outcome",$B$2)</f>
        <v>1.046875</v>
      </c>
      <c r="FI9">
        <f t="shared" ref="FI9" si="406">GETPIVOTDATA("Outcome",$B$2,"BMI",0)*GETPIVOTDATA("Outcome",$B$2,"Outcome",1)/GETPIVOTDATA("Outcome",$B$2)</f>
        <v>3.8385416666666665</v>
      </c>
      <c r="FJ9">
        <f t="shared" ref="FJ9" si="407">GETPIVOTDATA("Outcome",$B$2,"BMI",18.2)*GETPIVOTDATA("Outcome",$B$2,"Outcome",1)/GETPIVOTDATA("Outcome",$B$2)</f>
        <v>1.046875</v>
      </c>
      <c r="FK9">
        <f t="shared" ref="FK9" si="408">GETPIVOTDATA("Outcome",$B$2,"BMI",0)*GETPIVOTDATA("Outcome",$B$2,"Outcome",1)/GETPIVOTDATA("Outcome",$B$2)</f>
        <v>3.8385416666666665</v>
      </c>
      <c r="FL9">
        <f t="shared" ref="FL9" si="409">GETPIVOTDATA("Outcome",$B$2,"BMI",18.2)*GETPIVOTDATA("Outcome",$B$2,"Outcome",1)/GETPIVOTDATA("Outcome",$B$2)</f>
        <v>1.046875</v>
      </c>
      <c r="FM9">
        <f t="shared" ref="FM9" si="410">GETPIVOTDATA("Outcome",$B$2,"BMI",0)*GETPIVOTDATA("Outcome",$B$2,"Outcome",1)/GETPIVOTDATA("Outcome",$B$2)</f>
        <v>3.8385416666666665</v>
      </c>
      <c r="FN9">
        <f t="shared" ref="FN9" si="411">GETPIVOTDATA("Outcome",$B$2,"BMI",18.2)*GETPIVOTDATA("Outcome",$B$2,"Outcome",1)/GETPIVOTDATA("Outcome",$B$2)</f>
        <v>1.046875</v>
      </c>
      <c r="FO9">
        <f t="shared" ref="FO9" si="412">GETPIVOTDATA("Outcome",$B$2,"BMI",0)*GETPIVOTDATA("Outcome",$B$2,"Outcome",1)/GETPIVOTDATA("Outcome",$B$2)</f>
        <v>3.8385416666666665</v>
      </c>
      <c r="FP9">
        <f t="shared" ref="FP9" si="413">GETPIVOTDATA("Outcome",$B$2,"BMI",18.2)*GETPIVOTDATA("Outcome",$B$2,"Outcome",1)/GETPIVOTDATA("Outcome",$B$2)</f>
        <v>1.046875</v>
      </c>
      <c r="FQ9">
        <f t="shared" ref="FQ9" si="414">GETPIVOTDATA("Outcome",$B$2,"BMI",0)*GETPIVOTDATA("Outcome",$B$2,"Outcome",1)/GETPIVOTDATA("Outcome",$B$2)</f>
        <v>3.8385416666666665</v>
      </c>
      <c r="FR9">
        <f t="shared" ref="FR9" si="415">GETPIVOTDATA("Outcome",$B$2,"BMI",18.2)*GETPIVOTDATA("Outcome",$B$2,"Outcome",1)/GETPIVOTDATA("Outcome",$B$2)</f>
        <v>1.046875</v>
      </c>
      <c r="FS9">
        <f t="shared" ref="FS9" si="416">GETPIVOTDATA("Outcome",$B$2,"BMI",0)*GETPIVOTDATA("Outcome",$B$2,"Outcome",1)/GETPIVOTDATA("Outcome",$B$2)</f>
        <v>3.8385416666666665</v>
      </c>
      <c r="FT9">
        <f t="shared" ref="FT9" si="417">GETPIVOTDATA("Outcome",$B$2,"BMI",18.2)*GETPIVOTDATA("Outcome",$B$2,"Outcome",1)/GETPIVOTDATA("Outcome",$B$2)</f>
        <v>1.046875</v>
      </c>
      <c r="FU9">
        <f t="shared" ref="FU9" si="418">GETPIVOTDATA("Outcome",$B$2,"BMI",0)*GETPIVOTDATA("Outcome",$B$2,"Outcome",1)/GETPIVOTDATA("Outcome",$B$2)</f>
        <v>3.8385416666666665</v>
      </c>
      <c r="FV9">
        <f t="shared" ref="FV9" si="419">GETPIVOTDATA("Outcome",$B$2,"BMI",18.2)*GETPIVOTDATA("Outcome",$B$2,"Outcome",1)/GETPIVOTDATA("Outcome",$B$2)</f>
        <v>1.046875</v>
      </c>
      <c r="FW9">
        <f t="shared" ref="FW9" si="420">GETPIVOTDATA("Outcome",$B$2,"BMI",0)*GETPIVOTDATA("Outcome",$B$2,"Outcome",1)/GETPIVOTDATA("Outcome",$B$2)</f>
        <v>3.8385416666666665</v>
      </c>
      <c r="FX9">
        <f t="shared" ref="FX9" si="421">GETPIVOTDATA("Outcome",$B$2,"BMI",18.2)*GETPIVOTDATA("Outcome",$B$2,"Outcome",1)/GETPIVOTDATA("Outcome",$B$2)</f>
        <v>1.046875</v>
      </c>
      <c r="FY9">
        <f t="shared" ref="FY9" si="422">GETPIVOTDATA("Outcome",$B$2,"BMI",0)*GETPIVOTDATA("Outcome",$B$2,"Outcome",1)/GETPIVOTDATA("Outcome",$B$2)</f>
        <v>3.8385416666666665</v>
      </c>
      <c r="FZ9">
        <f t="shared" ref="FZ9" si="423">GETPIVOTDATA("Outcome",$B$2,"BMI",18.2)*GETPIVOTDATA("Outcome",$B$2,"Outcome",1)/GETPIVOTDATA("Outcome",$B$2)</f>
        <v>1.046875</v>
      </c>
      <c r="GA9">
        <f t="shared" ref="GA9" si="424">GETPIVOTDATA("Outcome",$B$2,"BMI",0)*GETPIVOTDATA("Outcome",$B$2,"Outcome",1)/GETPIVOTDATA("Outcome",$B$2)</f>
        <v>3.8385416666666665</v>
      </c>
      <c r="GB9">
        <f t="shared" ref="GB9" si="425">GETPIVOTDATA("Outcome",$B$2,"BMI",18.2)*GETPIVOTDATA("Outcome",$B$2,"Outcome",1)/GETPIVOTDATA("Outcome",$B$2)</f>
        <v>1.046875</v>
      </c>
      <c r="GC9">
        <f t="shared" ref="GC9" si="426">GETPIVOTDATA("Outcome",$B$2,"BMI",0)*GETPIVOTDATA("Outcome",$B$2,"Outcome",1)/GETPIVOTDATA("Outcome",$B$2)</f>
        <v>3.8385416666666665</v>
      </c>
      <c r="GD9">
        <f t="shared" ref="GD9" si="427">GETPIVOTDATA("Outcome",$B$2,"BMI",18.2)*GETPIVOTDATA("Outcome",$B$2,"Outcome",1)/GETPIVOTDATA("Outcome",$B$2)</f>
        <v>1.046875</v>
      </c>
      <c r="GE9">
        <f t="shared" ref="GE9" si="428">GETPIVOTDATA("Outcome",$B$2,"BMI",0)*GETPIVOTDATA("Outcome",$B$2,"Outcome",1)/GETPIVOTDATA("Outcome",$B$2)</f>
        <v>3.8385416666666665</v>
      </c>
      <c r="GF9">
        <f t="shared" ref="GF9" si="429">GETPIVOTDATA("Outcome",$B$2,"BMI",18.2)*GETPIVOTDATA("Outcome",$B$2,"Outcome",1)/GETPIVOTDATA("Outcome",$B$2)</f>
        <v>1.046875</v>
      </c>
      <c r="GG9">
        <f t="shared" ref="GG9" si="430">GETPIVOTDATA("Outcome",$B$2,"BMI",0)*GETPIVOTDATA("Outcome",$B$2,"Outcome",1)/GETPIVOTDATA("Outcome",$B$2)</f>
        <v>3.8385416666666665</v>
      </c>
      <c r="GH9">
        <f t="shared" ref="GH9" si="431">GETPIVOTDATA("Outcome",$B$2,"BMI",18.2)*GETPIVOTDATA("Outcome",$B$2,"Outcome",1)/GETPIVOTDATA("Outcome",$B$2)</f>
        <v>1.046875</v>
      </c>
      <c r="GI9">
        <f t="shared" ref="GI9" si="432">GETPIVOTDATA("Outcome",$B$2,"BMI",0)*GETPIVOTDATA("Outcome",$B$2,"Outcome",1)/GETPIVOTDATA("Outcome",$B$2)</f>
        <v>3.8385416666666665</v>
      </c>
      <c r="GJ9">
        <f t="shared" ref="GJ9" si="433">GETPIVOTDATA("Outcome",$B$2,"BMI",18.2)*GETPIVOTDATA("Outcome",$B$2,"Outcome",1)/GETPIVOTDATA("Outcome",$B$2)</f>
        <v>1.046875</v>
      </c>
      <c r="GK9">
        <f t="shared" ref="GK9" si="434">GETPIVOTDATA("Outcome",$B$2,"BMI",0)*GETPIVOTDATA("Outcome",$B$2,"Outcome",1)/GETPIVOTDATA("Outcome",$B$2)</f>
        <v>3.8385416666666665</v>
      </c>
      <c r="GL9">
        <f t="shared" ref="GL9" si="435">GETPIVOTDATA("Outcome",$B$2,"BMI",18.2)*GETPIVOTDATA("Outcome",$B$2,"Outcome",1)/GETPIVOTDATA("Outcome",$B$2)</f>
        <v>1.046875</v>
      </c>
      <c r="GM9">
        <f t="shared" ref="GM9" si="436">GETPIVOTDATA("Outcome",$B$2,"BMI",0)*GETPIVOTDATA("Outcome",$B$2,"Outcome",1)/GETPIVOTDATA("Outcome",$B$2)</f>
        <v>3.8385416666666665</v>
      </c>
      <c r="GN9">
        <f t="shared" ref="GN9" si="437">GETPIVOTDATA("Outcome",$B$2,"BMI",18.2)*GETPIVOTDATA("Outcome",$B$2,"Outcome",1)/GETPIVOTDATA("Outcome",$B$2)</f>
        <v>1.046875</v>
      </c>
      <c r="GO9">
        <f t="shared" ref="GO9" si="438">GETPIVOTDATA("Outcome",$B$2,"BMI",0)*GETPIVOTDATA("Outcome",$B$2,"Outcome",1)/GETPIVOTDATA("Outcome",$B$2)</f>
        <v>3.8385416666666665</v>
      </c>
      <c r="GP9">
        <f t="shared" ref="GP9" si="439">GETPIVOTDATA("Outcome",$B$2,"BMI",18.2)*GETPIVOTDATA("Outcome",$B$2,"Outcome",1)/GETPIVOTDATA("Outcome",$B$2)</f>
        <v>1.046875</v>
      </c>
      <c r="GQ9">
        <f t="shared" ref="GQ9" si="440">GETPIVOTDATA("Outcome",$B$2,"BMI",0)*GETPIVOTDATA("Outcome",$B$2,"Outcome",1)/GETPIVOTDATA("Outcome",$B$2)</f>
        <v>3.8385416666666665</v>
      </c>
      <c r="GR9">
        <f t="shared" ref="GR9" si="441">GETPIVOTDATA("Outcome",$B$2,"BMI",18.2)*GETPIVOTDATA("Outcome",$B$2,"Outcome",1)/GETPIVOTDATA("Outcome",$B$2)</f>
        <v>1.046875</v>
      </c>
      <c r="GS9">
        <f t="shared" ref="GS9" si="442">GETPIVOTDATA("Outcome",$B$2,"BMI",0)*GETPIVOTDATA("Outcome",$B$2,"Outcome",1)/GETPIVOTDATA("Outcome",$B$2)</f>
        <v>3.8385416666666665</v>
      </c>
      <c r="GT9">
        <f t="shared" ref="GT9" si="443">GETPIVOTDATA("Outcome",$B$2,"BMI",18.2)*GETPIVOTDATA("Outcome",$B$2,"Outcome",1)/GETPIVOTDATA("Outcome",$B$2)</f>
        <v>1.046875</v>
      </c>
      <c r="GU9">
        <f t="shared" ref="GU9" si="444">GETPIVOTDATA("Outcome",$B$2,"BMI",0)*GETPIVOTDATA("Outcome",$B$2,"Outcome",1)/GETPIVOTDATA("Outcome",$B$2)</f>
        <v>3.8385416666666665</v>
      </c>
      <c r="GV9">
        <f t="shared" ref="GV9" si="445">GETPIVOTDATA("Outcome",$B$2,"BMI",18.2)*GETPIVOTDATA("Outcome",$B$2,"Outcome",1)/GETPIVOTDATA("Outcome",$B$2)</f>
        <v>1.046875</v>
      </c>
      <c r="GW9">
        <f t="shared" ref="GW9" si="446">GETPIVOTDATA("Outcome",$B$2,"BMI",0)*GETPIVOTDATA("Outcome",$B$2,"Outcome",1)/GETPIVOTDATA("Outcome",$B$2)</f>
        <v>3.8385416666666665</v>
      </c>
      <c r="GX9">
        <f t="shared" ref="GX9" si="447">GETPIVOTDATA("Outcome",$B$2,"BMI",18.2)*GETPIVOTDATA("Outcome",$B$2,"Outcome",1)/GETPIVOTDATA("Outcome",$B$2)</f>
        <v>1.046875</v>
      </c>
      <c r="GY9">
        <f t="shared" ref="GY9" si="448">GETPIVOTDATA("Outcome",$B$2,"BMI",0)*GETPIVOTDATA("Outcome",$B$2,"Outcome",1)/GETPIVOTDATA("Outcome",$B$2)</f>
        <v>3.8385416666666665</v>
      </c>
      <c r="GZ9">
        <f t="shared" ref="GZ9" si="449">GETPIVOTDATA("Outcome",$B$2,"BMI",18.2)*GETPIVOTDATA("Outcome",$B$2,"Outcome",1)/GETPIVOTDATA("Outcome",$B$2)</f>
        <v>1.046875</v>
      </c>
      <c r="HA9">
        <f t="shared" ref="HA9" si="450">GETPIVOTDATA("Outcome",$B$2,"BMI",0)*GETPIVOTDATA("Outcome",$B$2,"Outcome",1)/GETPIVOTDATA("Outcome",$B$2)</f>
        <v>3.8385416666666665</v>
      </c>
      <c r="HB9">
        <f t="shared" ref="HB9" si="451">GETPIVOTDATA("Outcome",$B$2,"BMI",18.2)*GETPIVOTDATA("Outcome",$B$2,"Outcome",1)/GETPIVOTDATA("Outcome",$B$2)</f>
        <v>1.046875</v>
      </c>
      <c r="HC9">
        <f t="shared" ref="HC9" si="452">GETPIVOTDATA("Outcome",$B$2,"BMI",0)*GETPIVOTDATA("Outcome",$B$2,"Outcome",1)/GETPIVOTDATA("Outcome",$B$2)</f>
        <v>3.8385416666666665</v>
      </c>
      <c r="HD9">
        <f t="shared" ref="HD9" si="453">GETPIVOTDATA("Outcome",$B$2,"BMI",18.2)*GETPIVOTDATA("Outcome",$B$2,"Outcome",1)/GETPIVOTDATA("Outcome",$B$2)</f>
        <v>1.046875</v>
      </c>
      <c r="HE9">
        <f t="shared" ref="HE9" si="454">GETPIVOTDATA("Outcome",$B$2,"BMI",0)*GETPIVOTDATA("Outcome",$B$2,"Outcome",1)/GETPIVOTDATA("Outcome",$B$2)</f>
        <v>3.8385416666666665</v>
      </c>
      <c r="HF9">
        <f t="shared" ref="HF9" si="455">GETPIVOTDATA("Outcome",$B$2,"BMI",18.2)*GETPIVOTDATA("Outcome",$B$2,"Outcome",1)/GETPIVOTDATA("Outcome",$B$2)</f>
        <v>1.046875</v>
      </c>
      <c r="HG9">
        <f t="shared" ref="HG9" si="456">GETPIVOTDATA("Outcome",$B$2,"BMI",0)*GETPIVOTDATA("Outcome",$B$2,"Outcome",1)/GETPIVOTDATA("Outcome",$B$2)</f>
        <v>3.8385416666666665</v>
      </c>
      <c r="HH9">
        <f t="shared" ref="HH9" si="457">GETPIVOTDATA("Outcome",$B$2,"BMI",18.2)*GETPIVOTDATA("Outcome",$B$2,"Outcome",1)/GETPIVOTDATA("Outcome",$B$2)</f>
        <v>1.046875</v>
      </c>
      <c r="HI9">
        <f t="shared" ref="HI9" si="458">GETPIVOTDATA("Outcome",$B$2,"BMI",0)*GETPIVOTDATA("Outcome",$B$2,"Outcome",1)/GETPIVOTDATA("Outcome",$B$2)</f>
        <v>3.8385416666666665</v>
      </c>
      <c r="HJ9">
        <f t="shared" ref="HJ9" si="459">GETPIVOTDATA("Outcome",$B$2,"BMI",18.2)*GETPIVOTDATA("Outcome",$B$2,"Outcome",1)/GETPIVOTDATA("Outcome",$B$2)</f>
        <v>1.046875</v>
      </c>
      <c r="HK9">
        <f t="shared" ref="HK9" si="460">GETPIVOTDATA("Outcome",$B$2,"BMI",0)*GETPIVOTDATA("Outcome",$B$2,"Outcome",1)/GETPIVOTDATA("Outcome",$B$2)</f>
        <v>3.8385416666666665</v>
      </c>
      <c r="HL9">
        <f t="shared" ref="HL9" si="461">GETPIVOTDATA("Outcome",$B$2,"BMI",18.2)*GETPIVOTDATA("Outcome",$B$2,"Outcome",1)/GETPIVOTDATA("Outcome",$B$2)</f>
        <v>1.046875</v>
      </c>
      <c r="HM9">
        <f t="shared" ref="HM9" si="462">GETPIVOTDATA("Outcome",$B$2,"BMI",0)*GETPIVOTDATA("Outcome",$B$2,"Outcome",1)/GETPIVOTDATA("Outcome",$B$2)</f>
        <v>3.8385416666666665</v>
      </c>
      <c r="HN9">
        <f t="shared" ref="HN9" si="463">GETPIVOTDATA("Outcome",$B$2,"BMI",18.2)*GETPIVOTDATA("Outcome",$B$2,"Outcome",1)/GETPIVOTDATA("Outcome",$B$2)</f>
        <v>1.046875</v>
      </c>
      <c r="HO9">
        <f t="shared" ref="HO9" si="464">GETPIVOTDATA("Outcome",$B$2,"BMI",0)*GETPIVOTDATA("Outcome",$B$2,"Outcome",1)/GETPIVOTDATA("Outcome",$B$2)</f>
        <v>3.8385416666666665</v>
      </c>
      <c r="HP9">
        <f t="shared" ref="HP9" si="465">GETPIVOTDATA("Outcome",$B$2,"BMI",18.2)*GETPIVOTDATA("Outcome",$B$2,"Outcome",1)/GETPIVOTDATA("Outcome",$B$2)</f>
        <v>1.046875</v>
      </c>
      <c r="HQ9">
        <f t="shared" ref="HQ9" si="466">GETPIVOTDATA("Outcome",$B$2,"BMI",0)*GETPIVOTDATA("Outcome",$B$2,"Outcome",1)/GETPIVOTDATA("Outcome",$B$2)</f>
        <v>3.8385416666666665</v>
      </c>
      <c r="HR9">
        <f t="shared" ref="HR9" si="467">GETPIVOTDATA("Outcome",$B$2,"BMI",18.2)*GETPIVOTDATA("Outcome",$B$2,"Outcome",1)/GETPIVOTDATA("Outcome",$B$2)</f>
        <v>1.046875</v>
      </c>
      <c r="HS9">
        <f t="shared" ref="HS9" si="468">GETPIVOTDATA("Outcome",$B$2,"BMI",0)*GETPIVOTDATA("Outcome",$B$2,"Outcome",1)/GETPIVOTDATA("Outcome",$B$2)</f>
        <v>3.8385416666666665</v>
      </c>
      <c r="HT9">
        <f t="shared" ref="HT9" si="469">GETPIVOTDATA("Outcome",$B$2,"BMI",18.2)*GETPIVOTDATA("Outcome",$B$2,"Outcome",1)/GETPIVOTDATA("Outcome",$B$2)</f>
        <v>1.046875</v>
      </c>
      <c r="HU9">
        <f t="shared" ref="HU9" si="470">GETPIVOTDATA("Outcome",$B$2,"BMI",0)*GETPIVOTDATA("Outcome",$B$2,"Outcome",1)/GETPIVOTDATA("Outcome",$B$2)</f>
        <v>3.8385416666666665</v>
      </c>
      <c r="HV9">
        <f t="shared" ref="HV9" si="471">GETPIVOTDATA("Outcome",$B$2,"BMI",18.2)*GETPIVOTDATA("Outcome",$B$2,"Outcome",1)/GETPIVOTDATA("Outcome",$B$2)</f>
        <v>1.046875</v>
      </c>
      <c r="HW9">
        <f t="shared" ref="HW9" si="472">GETPIVOTDATA("Outcome",$B$2,"BMI",0)*GETPIVOTDATA("Outcome",$B$2,"Outcome",1)/GETPIVOTDATA("Outcome",$B$2)</f>
        <v>3.8385416666666665</v>
      </c>
      <c r="HX9">
        <f t="shared" ref="HX9" si="473">GETPIVOTDATA("Outcome",$B$2,"BMI",18.2)*GETPIVOTDATA("Outcome",$B$2,"Outcome",1)/GETPIVOTDATA("Outcome",$B$2)</f>
        <v>1.046875</v>
      </c>
      <c r="HY9">
        <f t="shared" ref="HY9" si="474">GETPIVOTDATA("Outcome",$B$2,"BMI",0)*GETPIVOTDATA("Outcome",$B$2,"Outcome",1)/GETPIVOTDATA("Outcome",$B$2)</f>
        <v>3.8385416666666665</v>
      </c>
      <c r="HZ9">
        <f t="shared" ref="HZ9" si="475">GETPIVOTDATA("Outcome",$B$2,"BMI",18.2)*GETPIVOTDATA("Outcome",$B$2,"Outcome",1)/GETPIVOTDATA("Outcome",$B$2)</f>
        <v>1.046875</v>
      </c>
      <c r="IA9">
        <f t="shared" ref="IA9" si="476">GETPIVOTDATA("Outcome",$B$2,"BMI",0)*GETPIVOTDATA("Outcome",$B$2,"Outcome",1)/GETPIVOTDATA("Outcome",$B$2)</f>
        <v>3.8385416666666665</v>
      </c>
      <c r="IB9">
        <f t="shared" ref="IB9" si="477">GETPIVOTDATA("Outcome",$B$2,"BMI",18.2)*GETPIVOTDATA("Outcome",$B$2,"Outcome",1)/GETPIVOTDATA("Outcome",$B$2)</f>
        <v>1.046875</v>
      </c>
      <c r="IC9">
        <f t="shared" ref="IC9" si="478">GETPIVOTDATA("Outcome",$B$2,"BMI",0)*GETPIVOTDATA("Outcome",$B$2,"Outcome",1)/GETPIVOTDATA("Outcome",$B$2)</f>
        <v>3.8385416666666665</v>
      </c>
      <c r="ID9">
        <f t="shared" ref="ID9" si="479">GETPIVOTDATA("Outcome",$B$2,"BMI",18.2)*GETPIVOTDATA("Outcome",$B$2,"Outcome",1)/GETPIVOTDATA("Outcome",$B$2)</f>
        <v>1.046875</v>
      </c>
      <c r="IE9">
        <f t="shared" ref="IE9" si="480">GETPIVOTDATA("Outcome",$B$2,"BMI",0)*GETPIVOTDATA("Outcome",$B$2,"Outcome",1)/GETPIVOTDATA("Outcome",$B$2)</f>
        <v>3.8385416666666665</v>
      </c>
      <c r="IF9">
        <f t="shared" ref="IF9" si="481">GETPIVOTDATA("Outcome",$B$2,"BMI",18.2)*GETPIVOTDATA("Outcome",$B$2,"Outcome",1)/GETPIVOTDATA("Outcome",$B$2)</f>
        <v>1.046875</v>
      </c>
      <c r="IG9">
        <f t="shared" ref="IG9" si="482">GETPIVOTDATA("Outcome",$B$2,"BMI",0)*GETPIVOTDATA("Outcome",$B$2,"Outcome",1)/GETPIVOTDATA("Outcome",$B$2)</f>
        <v>3.8385416666666665</v>
      </c>
      <c r="IH9">
        <f t="shared" ref="IH9" si="483">GETPIVOTDATA("Outcome",$B$2,"BMI",18.2)*GETPIVOTDATA("Outcome",$B$2,"Outcome",1)/GETPIVOTDATA("Outcome",$B$2)</f>
        <v>1.046875</v>
      </c>
      <c r="II9">
        <f t="shared" ref="II9" si="484">GETPIVOTDATA("Outcome",$B$2,"BMI",0)*GETPIVOTDATA("Outcome",$B$2,"Outcome",1)/GETPIVOTDATA("Outcome",$B$2)</f>
        <v>3.8385416666666665</v>
      </c>
      <c r="IJ9">
        <f t="shared" ref="IJ9" si="485">GETPIVOTDATA("Outcome",$B$2,"BMI",18.2)*GETPIVOTDATA("Outcome",$B$2,"Outcome",1)/GETPIVOTDATA("Outcome",$B$2)</f>
        <v>1.046875</v>
      </c>
      <c r="IK9">
        <f t="shared" ref="IK9" si="486">GETPIVOTDATA("Outcome",$B$2,"BMI",0)*GETPIVOTDATA("Outcome",$B$2,"Outcome",1)/GETPIVOTDATA("Outcome",$B$2)</f>
        <v>3.8385416666666665</v>
      </c>
      <c r="IL9">
        <f t="shared" ref="IL9" si="487">GETPIVOTDATA("Outcome",$B$2,"BMI",18.2)*GETPIVOTDATA("Outcome",$B$2,"Outcome",1)/GETPIVOTDATA("Outcome",$B$2)</f>
        <v>1.046875</v>
      </c>
      <c r="IM9">
        <f t="shared" ref="IM9" si="488">GETPIVOTDATA("Outcome",$B$2,"BMI",0)*GETPIVOTDATA("Outcome",$B$2,"Outcome",1)/GETPIVOTDATA("Outcome",$B$2)</f>
        <v>3.8385416666666665</v>
      </c>
      <c r="IN9">
        <f t="shared" ref="IN9" si="489">GETPIVOTDATA("Outcome",$B$2,"BMI",18.2)*GETPIVOTDATA("Outcome",$B$2,"Outcome",1)/GETPIVOTDATA("Outcome",$B$2)</f>
        <v>1.046875</v>
      </c>
      <c r="IO9">
        <f t="shared" ref="IO9" si="490">GETPIVOTDATA("Outcome",$B$2,"BMI",0)*GETPIVOTDATA("Outcome",$B$2,"Outcome",1)/GETPIVOTDATA("Outcome",$B$2)</f>
        <v>3.8385416666666665</v>
      </c>
      <c r="IP9">
        <f t="shared" ref="IP9" si="491">GETPIVOTDATA("Outcome",$B$2,"BMI",18.2)*GETPIVOTDATA("Outcome",$B$2,"Outcome",1)/GETPIVOTDATA("Outcome",$B$2)</f>
        <v>1.046875</v>
      </c>
    </row>
    <row r="21" spans="1:6" x14ac:dyDescent="0.3">
      <c r="A21" s="13" t="s">
        <v>5</v>
      </c>
      <c r="B21" s="13" t="s">
        <v>8</v>
      </c>
      <c r="D21" s="8" t="s">
        <v>24</v>
      </c>
      <c r="E21" s="8" t="s">
        <v>25</v>
      </c>
      <c r="F21" s="8" t="s">
        <v>18</v>
      </c>
    </row>
    <row r="22" spans="1:6" x14ac:dyDescent="0.3">
      <c r="A22" s="10">
        <v>33.6</v>
      </c>
      <c r="B22" s="10">
        <v>1</v>
      </c>
      <c r="D22" s="3">
        <v>9</v>
      </c>
      <c r="E22">
        <f>GETPIVOTDATA("Outcome",$B$2,"BMI",0)*GETPIVOTDATA("Outcome",$B$2,"Outcome",0)/GETPIVOTDATA("Outcome",$B$2)</f>
        <v>7.161458333333333</v>
      </c>
      <c r="F22">
        <f>(D22-E22)^2/E22</f>
        <v>0.47200378787878805</v>
      </c>
    </row>
    <row r="23" spans="1:6" x14ac:dyDescent="0.3">
      <c r="A23" s="10">
        <v>26.6</v>
      </c>
      <c r="B23" s="10">
        <v>0</v>
      </c>
      <c r="D23" s="3">
        <v>3</v>
      </c>
      <c r="E23">
        <f>GETPIVOTDATA("Outcome",$B$2,"BMI",18.2)*GETPIVOTDATA("Outcome",$B$2,"Outcome",0)/GETPIVOTDATA("Outcome",$B$2)</f>
        <v>1.953125</v>
      </c>
      <c r="F23">
        <f>(D23-E23)^2/E23</f>
        <v>0.56112499999999998</v>
      </c>
    </row>
    <row r="24" spans="1:6" x14ac:dyDescent="0.3">
      <c r="A24" s="10">
        <v>23.3</v>
      </c>
      <c r="B24" s="10">
        <v>1</v>
      </c>
      <c r="D24" s="3">
        <v>1</v>
      </c>
      <c r="E24">
        <f>GETPIVOTDATA("Outcome",$B$2,"BMI",0)*GETPIVOTDATA("Outcome",$B$2,"Outcome",0)/GETPIVOTDATA("Outcome",$B$2)</f>
        <v>7.161458333333333</v>
      </c>
      <c r="F24">
        <f t="shared" ref="F24:F87" si="492">(D24-E24)^2/E24</f>
        <v>5.3010946969696962</v>
      </c>
    </row>
    <row r="25" spans="1:6" x14ac:dyDescent="0.3">
      <c r="A25" s="10">
        <v>28.1</v>
      </c>
      <c r="B25" s="10">
        <v>0</v>
      </c>
      <c r="D25" s="3">
        <v>1</v>
      </c>
      <c r="E25">
        <f>GETPIVOTDATA("Outcome",$B$2,"BMI",18.2)*GETPIVOTDATA("Outcome",$B$2,"Outcome",0)/GETPIVOTDATA("Outcome",$B$2)</f>
        <v>1.953125</v>
      </c>
      <c r="F25">
        <f t="shared" si="492"/>
        <v>0.46512500000000001</v>
      </c>
    </row>
    <row r="26" spans="1:6" x14ac:dyDescent="0.3">
      <c r="A26" s="10">
        <v>43.1</v>
      </c>
      <c r="B26" s="10">
        <v>1</v>
      </c>
      <c r="D26" s="3">
        <v>1</v>
      </c>
      <c r="E26">
        <f>GETPIVOTDATA("Outcome",$B$2,"BMI",0)*GETPIVOTDATA("Outcome",$B$2,"Outcome",0)/GETPIVOTDATA("Outcome",$B$2)</f>
        <v>7.161458333333333</v>
      </c>
      <c r="F26">
        <f t="shared" si="492"/>
        <v>5.3010946969696962</v>
      </c>
    </row>
    <row r="27" spans="1:6" x14ac:dyDescent="0.3">
      <c r="A27" s="10">
        <v>25.6</v>
      </c>
      <c r="B27" s="10">
        <v>0</v>
      </c>
      <c r="D27" s="3">
        <v>1</v>
      </c>
      <c r="E27">
        <f>GETPIVOTDATA("Outcome",$B$2,"BMI",18.2)*GETPIVOTDATA("Outcome",$B$2,"Outcome",0)/GETPIVOTDATA("Outcome",$B$2)</f>
        <v>1.953125</v>
      </c>
      <c r="F27">
        <f t="shared" si="492"/>
        <v>0.46512500000000001</v>
      </c>
    </row>
    <row r="28" spans="1:6" x14ac:dyDescent="0.3">
      <c r="A28" s="10">
        <v>31</v>
      </c>
      <c r="B28" s="10">
        <v>1</v>
      </c>
      <c r="D28" s="3">
        <v>2</v>
      </c>
      <c r="E28">
        <f>GETPIVOTDATA("Outcome",$B$2,"BMI",0)*GETPIVOTDATA("Outcome",$B$2,"Outcome",0)/GETPIVOTDATA("Outcome",$B$2)</f>
        <v>7.161458333333333</v>
      </c>
      <c r="F28">
        <f t="shared" si="492"/>
        <v>3.7200037878787873</v>
      </c>
    </row>
    <row r="29" spans="1:6" x14ac:dyDescent="0.3">
      <c r="A29" s="10">
        <v>35.299999999999997</v>
      </c>
      <c r="B29" s="10">
        <v>0</v>
      </c>
      <c r="D29" s="3">
        <v>3</v>
      </c>
      <c r="E29">
        <f>GETPIVOTDATA("Outcome",$B$2,"BMI",18.2)*GETPIVOTDATA("Outcome",$B$2,"Outcome",0)/GETPIVOTDATA("Outcome",$B$2)</f>
        <v>1.953125</v>
      </c>
      <c r="F29">
        <f t="shared" si="492"/>
        <v>0.56112499999999998</v>
      </c>
    </row>
    <row r="30" spans="1:6" x14ac:dyDescent="0.3">
      <c r="A30" s="10">
        <v>30.5</v>
      </c>
      <c r="B30" s="10">
        <v>1</v>
      </c>
      <c r="D30" s="3">
        <v>1</v>
      </c>
      <c r="E30">
        <f>GETPIVOTDATA("Outcome",$B$2,"BMI",0)*GETPIVOTDATA("Outcome",$B$2,"Outcome",0)/GETPIVOTDATA("Outcome",$B$2)</f>
        <v>7.161458333333333</v>
      </c>
      <c r="F30">
        <f t="shared" si="492"/>
        <v>5.3010946969696962</v>
      </c>
    </row>
    <row r="31" spans="1:6" x14ac:dyDescent="0.3">
      <c r="A31" s="10">
        <v>0</v>
      </c>
      <c r="B31" s="10">
        <v>1</v>
      </c>
      <c r="D31" s="3">
        <v>1</v>
      </c>
      <c r="E31">
        <f>GETPIVOTDATA("Outcome",$B$2,"BMI",18.2)*GETPIVOTDATA("Outcome",$B$2,"Outcome",0)/GETPIVOTDATA("Outcome",$B$2)</f>
        <v>1.953125</v>
      </c>
      <c r="F31">
        <f t="shared" si="492"/>
        <v>0.46512500000000001</v>
      </c>
    </row>
    <row r="32" spans="1:6" x14ac:dyDescent="0.3">
      <c r="A32" s="10">
        <v>37.6</v>
      </c>
      <c r="B32" s="10">
        <v>0</v>
      </c>
      <c r="D32" s="3">
        <v>1</v>
      </c>
      <c r="E32">
        <f>GETPIVOTDATA("Outcome",$B$2,"BMI",0)*GETPIVOTDATA("Outcome",$B$2,"Outcome",0)/GETPIVOTDATA("Outcome",$B$2)</f>
        <v>7.161458333333333</v>
      </c>
      <c r="F32">
        <f t="shared" si="492"/>
        <v>5.3010946969696962</v>
      </c>
    </row>
    <row r="33" spans="1:6" x14ac:dyDescent="0.3">
      <c r="A33" s="10">
        <v>38</v>
      </c>
      <c r="B33" s="10">
        <v>1</v>
      </c>
      <c r="D33" s="3">
        <v>2</v>
      </c>
      <c r="E33">
        <f>GETPIVOTDATA("Outcome",$B$2,"BMI",18.2)*GETPIVOTDATA("Outcome",$B$2,"Outcome",0)/GETPIVOTDATA("Outcome",$B$2)</f>
        <v>1.953125</v>
      </c>
      <c r="F33">
        <f t="shared" si="492"/>
        <v>1.1249999999999999E-3</v>
      </c>
    </row>
    <row r="34" spans="1:6" x14ac:dyDescent="0.3">
      <c r="A34" s="10">
        <v>27.1</v>
      </c>
      <c r="B34" s="10">
        <v>0</v>
      </c>
      <c r="D34" s="3">
        <v>2</v>
      </c>
      <c r="E34">
        <f>GETPIVOTDATA("Outcome",$B$2,"BMI",0)*GETPIVOTDATA("Outcome",$B$2,"Outcome",0)/GETPIVOTDATA("Outcome",$B$2)</f>
        <v>7.161458333333333</v>
      </c>
      <c r="F34">
        <f t="shared" si="492"/>
        <v>3.7200037878787873</v>
      </c>
    </row>
    <row r="35" spans="1:6" x14ac:dyDescent="0.3">
      <c r="A35" s="10">
        <v>30.1</v>
      </c>
      <c r="B35" s="10">
        <v>1</v>
      </c>
      <c r="D35" s="3">
        <v>2</v>
      </c>
      <c r="E35">
        <f>GETPIVOTDATA("Outcome",$B$2,"BMI",18.2)*GETPIVOTDATA("Outcome",$B$2,"Outcome",0)/GETPIVOTDATA("Outcome",$B$2)</f>
        <v>1.953125</v>
      </c>
      <c r="F35">
        <f t="shared" si="492"/>
        <v>1.1249999999999999E-3</v>
      </c>
    </row>
    <row r="36" spans="1:6" x14ac:dyDescent="0.3">
      <c r="A36" s="10">
        <v>25.8</v>
      </c>
      <c r="B36" s="10">
        <v>1</v>
      </c>
      <c r="D36" s="3">
        <v>4</v>
      </c>
      <c r="E36">
        <f>GETPIVOTDATA("Outcome",$B$2,"BMI",0)*GETPIVOTDATA("Outcome",$B$2,"Outcome",0)/GETPIVOTDATA("Outcome",$B$2)</f>
        <v>7.161458333333333</v>
      </c>
      <c r="F36">
        <f t="shared" si="492"/>
        <v>1.3956401515151515</v>
      </c>
    </row>
    <row r="37" spans="1:6" x14ac:dyDescent="0.3">
      <c r="A37" s="10">
        <v>30</v>
      </c>
      <c r="B37" s="10">
        <v>1</v>
      </c>
      <c r="D37" s="3">
        <v>1</v>
      </c>
      <c r="E37">
        <f>GETPIVOTDATA("Outcome",$B$2,"BMI",18.2)*GETPIVOTDATA("Outcome",$B$2,"Outcome",0)/GETPIVOTDATA("Outcome",$B$2)</f>
        <v>1.953125</v>
      </c>
      <c r="F37">
        <f t="shared" si="492"/>
        <v>0.46512500000000001</v>
      </c>
    </row>
    <row r="38" spans="1:6" x14ac:dyDescent="0.3">
      <c r="A38" s="10">
        <v>45.8</v>
      </c>
      <c r="B38" s="10">
        <v>1</v>
      </c>
      <c r="D38" s="3">
        <v>1</v>
      </c>
      <c r="E38">
        <f>GETPIVOTDATA("Outcome",$B$2,"BMI",0)*GETPIVOTDATA("Outcome",$B$2,"Outcome",0)/GETPIVOTDATA("Outcome",$B$2)</f>
        <v>7.161458333333333</v>
      </c>
      <c r="F38">
        <f t="shared" si="492"/>
        <v>5.3010946969696962</v>
      </c>
    </row>
    <row r="39" spans="1:6" x14ac:dyDescent="0.3">
      <c r="A39" s="10">
        <v>29.6</v>
      </c>
      <c r="B39" s="10">
        <v>1</v>
      </c>
      <c r="D39" s="3">
        <v>5</v>
      </c>
      <c r="E39">
        <f>GETPIVOTDATA("Outcome",$B$2,"BMI",18.2)*GETPIVOTDATA("Outcome",$B$2,"Outcome",0)/GETPIVOTDATA("Outcome",$B$2)</f>
        <v>1.953125</v>
      </c>
      <c r="F39">
        <f t="shared" si="492"/>
        <v>4.7531249999999998</v>
      </c>
    </row>
    <row r="40" spans="1:6" x14ac:dyDescent="0.3">
      <c r="A40" s="10">
        <v>43.3</v>
      </c>
      <c r="B40" s="10">
        <v>0</v>
      </c>
      <c r="D40" s="3">
        <v>3</v>
      </c>
      <c r="E40">
        <f>GETPIVOTDATA("Outcome",$B$2,"BMI",0)*GETPIVOTDATA("Outcome",$B$2,"Outcome",0)/GETPIVOTDATA("Outcome",$B$2)</f>
        <v>7.161458333333333</v>
      </c>
      <c r="F40">
        <f t="shared" si="492"/>
        <v>2.418185606060606</v>
      </c>
    </row>
    <row r="41" spans="1:6" x14ac:dyDescent="0.3">
      <c r="A41" s="10">
        <v>34.6</v>
      </c>
      <c r="B41" s="10">
        <v>1</v>
      </c>
      <c r="D41" s="3">
        <v>2</v>
      </c>
      <c r="E41">
        <f>GETPIVOTDATA("Outcome",$B$2,"BMI",18.2)*GETPIVOTDATA("Outcome",$B$2,"Outcome",0)/GETPIVOTDATA("Outcome",$B$2)</f>
        <v>1.953125</v>
      </c>
      <c r="F41">
        <f t="shared" si="492"/>
        <v>1.1249999999999999E-3</v>
      </c>
    </row>
    <row r="42" spans="1:6" x14ac:dyDescent="0.3">
      <c r="A42" s="10">
        <v>39.299999999999997</v>
      </c>
      <c r="B42" s="10">
        <v>0</v>
      </c>
      <c r="D42" s="3">
        <v>2</v>
      </c>
      <c r="E42">
        <f>GETPIVOTDATA("Outcome",$B$2,"BMI",0)*GETPIVOTDATA("Outcome",$B$2,"Outcome",0)/GETPIVOTDATA("Outcome",$B$2)</f>
        <v>7.161458333333333</v>
      </c>
      <c r="F42">
        <f t="shared" si="492"/>
        <v>3.7200037878787873</v>
      </c>
    </row>
    <row r="43" spans="1:6" x14ac:dyDescent="0.3">
      <c r="A43" s="10">
        <v>35.4</v>
      </c>
      <c r="B43" s="10">
        <v>0</v>
      </c>
      <c r="D43" s="3">
        <v>1</v>
      </c>
      <c r="E43">
        <f>GETPIVOTDATA("Outcome",$B$2,"BMI",18.2)*GETPIVOTDATA("Outcome",$B$2,"Outcome",0)/GETPIVOTDATA("Outcome",$B$2)</f>
        <v>1.953125</v>
      </c>
      <c r="F43">
        <f t="shared" si="492"/>
        <v>0.46512500000000001</v>
      </c>
    </row>
    <row r="44" spans="1:6" x14ac:dyDescent="0.3">
      <c r="A44" s="10">
        <v>39.799999999999997</v>
      </c>
      <c r="B44" s="10">
        <v>1</v>
      </c>
      <c r="D44" s="3">
        <v>2</v>
      </c>
      <c r="E44">
        <f>GETPIVOTDATA("Outcome",$B$2,"BMI",0)*GETPIVOTDATA("Outcome",$B$2,"Outcome",0)/GETPIVOTDATA("Outcome",$B$2)</f>
        <v>7.161458333333333</v>
      </c>
      <c r="F44">
        <f t="shared" si="492"/>
        <v>3.7200037878787873</v>
      </c>
    </row>
    <row r="45" spans="1:6" x14ac:dyDescent="0.3">
      <c r="A45" s="10">
        <v>29</v>
      </c>
      <c r="B45" s="10">
        <v>1</v>
      </c>
      <c r="D45" s="3">
        <v>3</v>
      </c>
      <c r="E45">
        <f>GETPIVOTDATA("Outcome",$B$2,"BMI",18.2)*GETPIVOTDATA("Outcome",$B$2,"Outcome",0)/GETPIVOTDATA("Outcome",$B$2)</f>
        <v>1.953125</v>
      </c>
      <c r="F45">
        <f t="shared" si="492"/>
        <v>0.56112499999999998</v>
      </c>
    </row>
    <row r="46" spans="1:6" x14ac:dyDescent="0.3">
      <c r="A46" s="10">
        <v>36.6</v>
      </c>
      <c r="B46" s="10">
        <v>1</v>
      </c>
      <c r="D46" s="3">
        <v>2</v>
      </c>
      <c r="E46">
        <f>GETPIVOTDATA("Outcome",$B$2,"BMI",0)*GETPIVOTDATA("Outcome",$B$2,"Outcome",0)/GETPIVOTDATA("Outcome",$B$2)</f>
        <v>7.161458333333333</v>
      </c>
      <c r="F46">
        <f t="shared" si="492"/>
        <v>3.7200037878787873</v>
      </c>
    </row>
    <row r="47" spans="1:6" x14ac:dyDescent="0.3">
      <c r="A47" s="10">
        <v>31.1</v>
      </c>
      <c r="B47" s="10">
        <v>1</v>
      </c>
      <c r="D47" s="3">
        <v>1</v>
      </c>
      <c r="E47">
        <f>GETPIVOTDATA("Outcome",$B$2,"BMI",18.2)*GETPIVOTDATA("Outcome",$B$2,"Outcome",0)/GETPIVOTDATA("Outcome",$B$2)</f>
        <v>1.953125</v>
      </c>
      <c r="F47">
        <f t="shared" si="492"/>
        <v>0.46512500000000001</v>
      </c>
    </row>
    <row r="48" spans="1:6" x14ac:dyDescent="0.3">
      <c r="A48" s="10">
        <v>39.4</v>
      </c>
      <c r="B48" s="10">
        <v>1</v>
      </c>
      <c r="D48" s="3">
        <v>1</v>
      </c>
      <c r="E48">
        <f>GETPIVOTDATA("Outcome",$B$2,"BMI",0)*GETPIVOTDATA("Outcome",$B$2,"Outcome",0)/GETPIVOTDATA("Outcome",$B$2)</f>
        <v>7.161458333333333</v>
      </c>
      <c r="F48">
        <f t="shared" si="492"/>
        <v>5.3010946969696962</v>
      </c>
    </row>
    <row r="49" spans="1:6" x14ac:dyDescent="0.3">
      <c r="A49" s="10">
        <v>23.2</v>
      </c>
      <c r="B49" s="10">
        <v>0</v>
      </c>
      <c r="D49" s="3">
        <v>2</v>
      </c>
      <c r="E49">
        <f>GETPIVOTDATA("Outcome",$B$2,"BMI",18.2)*GETPIVOTDATA("Outcome",$B$2,"Outcome",0)/GETPIVOTDATA("Outcome",$B$2)</f>
        <v>1.953125</v>
      </c>
      <c r="F49">
        <f t="shared" si="492"/>
        <v>1.1249999999999999E-3</v>
      </c>
    </row>
    <row r="50" spans="1:6" x14ac:dyDescent="0.3">
      <c r="A50" s="10">
        <v>22.2</v>
      </c>
      <c r="B50" s="10">
        <v>0</v>
      </c>
      <c r="D50" s="3">
        <v>4</v>
      </c>
      <c r="E50">
        <f>GETPIVOTDATA("Outcome",$B$2,"BMI",0)*GETPIVOTDATA("Outcome",$B$2,"Outcome",0)/GETPIVOTDATA("Outcome",$B$2)</f>
        <v>7.161458333333333</v>
      </c>
      <c r="F50">
        <f t="shared" si="492"/>
        <v>1.3956401515151515</v>
      </c>
    </row>
    <row r="51" spans="1:6" x14ac:dyDescent="0.3">
      <c r="A51" s="10">
        <v>34.1</v>
      </c>
      <c r="B51" s="10">
        <v>0</v>
      </c>
      <c r="D51" s="3">
        <v>3</v>
      </c>
      <c r="E51">
        <f>GETPIVOTDATA("Outcome",$B$2,"BMI",18.2)*GETPIVOTDATA("Outcome",$B$2,"Outcome",0)/GETPIVOTDATA("Outcome",$B$2)</f>
        <v>1.953125</v>
      </c>
      <c r="F51">
        <f t="shared" si="492"/>
        <v>0.56112499999999998</v>
      </c>
    </row>
    <row r="52" spans="1:6" x14ac:dyDescent="0.3">
      <c r="A52" s="10">
        <v>36</v>
      </c>
      <c r="B52" s="10">
        <v>0</v>
      </c>
      <c r="D52" s="3">
        <v>1</v>
      </c>
      <c r="E52">
        <f>GETPIVOTDATA("Outcome",$B$2,"BMI",0)*GETPIVOTDATA("Outcome",$B$2,"Outcome",0)/GETPIVOTDATA("Outcome",$B$2)</f>
        <v>7.161458333333333</v>
      </c>
      <c r="F52">
        <f t="shared" si="492"/>
        <v>5.3010946969696962</v>
      </c>
    </row>
    <row r="53" spans="1:6" x14ac:dyDescent="0.3">
      <c r="A53" s="10">
        <v>31.6</v>
      </c>
      <c r="B53" s="10">
        <v>1</v>
      </c>
      <c r="D53" s="3"/>
      <c r="E53">
        <f>GETPIVOTDATA("Outcome",$B$2,"BMI",18.2)*GETPIVOTDATA("Outcome",$B$2,"Outcome",0)/GETPIVOTDATA("Outcome",$B$2)</f>
        <v>1.953125</v>
      </c>
      <c r="F53">
        <f t="shared" si="492"/>
        <v>1.953125</v>
      </c>
    </row>
    <row r="54" spans="1:6" x14ac:dyDescent="0.3">
      <c r="A54" s="10">
        <v>24.8</v>
      </c>
      <c r="B54" s="10">
        <v>0</v>
      </c>
      <c r="D54" s="3">
        <v>2</v>
      </c>
      <c r="E54">
        <f>GETPIVOTDATA("Outcome",$B$2,"BMI",0)*GETPIVOTDATA("Outcome",$B$2,"Outcome",0)/GETPIVOTDATA("Outcome",$B$2)</f>
        <v>7.161458333333333</v>
      </c>
      <c r="F54">
        <f t="shared" si="492"/>
        <v>3.7200037878787873</v>
      </c>
    </row>
    <row r="55" spans="1:6" x14ac:dyDescent="0.3">
      <c r="A55" s="10">
        <v>19.899999999999999</v>
      </c>
      <c r="B55" s="10">
        <v>0</v>
      </c>
      <c r="D55" s="3">
        <v>3</v>
      </c>
      <c r="E55">
        <f>GETPIVOTDATA("Outcome",$B$2,"BMI",18.2)*GETPIVOTDATA("Outcome",$B$2,"Outcome",0)/GETPIVOTDATA("Outcome",$B$2)</f>
        <v>1.953125</v>
      </c>
      <c r="F55">
        <f t="shared" si="492"/>
        <v>0.56112499999999998</v>
      </c>
    </row>
    <row r="56" spans="1:6" x14ac:dyDescent="0.3">
      <c r="A56" s="10">
        <v>27.6</v>
      </c>
      <c r="B56" s="10">
        <v>0</v>
      </c>
      <c r="D56" s="3">
        <v>2</v>
      </c>
      <c r="E56">
        <f>GETPIVOTDATA("Outcome",$B$2,"BMI",0)*GETPIVOTDATA("Outcome",$B$2,"Outcome",0)/GETPIVOTDATA("Outcome",$B$2)</f>
        <v>7.161458333333333</v>
      </c>
      <c r="F56">
        <f t="shared" si="492"/>
        <v>3.7200037878787873</v>
      </c>
    </row>
    <row r="57" spans="1:6" x14ac:dyDescent="0.3">
      <c r="A57" s="10">
        <v>24</v>
      </c>
      <c r="B57" s="10">
        <v>0</v>
      </c>
      <c r="D57" s="3">
        <v>1</v>
      </c>
      <c r="E57">
        <f>GETPIVOTDATA("Outcome",$B$2,"BMI",18.2)*GETPIVOTDATA("Outcome",$B$2,"Outcome",0)/GETPIVOTDATA("Outcome",$B$2)</f>
        <v>1.953125</v>
      </c>
      <c r="F57">
        <f t="shared" si="492"/>
        <v>0.46512500000000001</v>
      </c>
    </row>
    <row r="58" spans="1:6" x14ac:dyDescent="0.3">
      <c r="A58" s="10">
        <v>33.200000000000003</v>
      </c>
      <c r="B58" s="10">
        <v>0</v>
      </c>
      <c r="D58" s="3">
        <v>2</v>
      </c>
      <c r="E58">
        <f>GETPIVOTDATA("Outcome",$B$2,"BMI",0)*GETPIVOTDATA("Outcome",$B$2,"Outcome",0)/GETPIVOTDATA("Outcome",$B$2)</f>
        <v>7.161458333333333</v>
      </c>
      <c r="F58">
        <f t="shared" si="492"/>
        <v>3.7200037878787873</v>
      </c>
    </row>
    <row r="59" spans="1:6" x14ac:dyDescent="0.3">
      <c r="A59" s="10">
        <v>32.9</v>
      </c>
      <c r="B59" s="10">
        <v>1</v>
      </c>
      <c r="D59" s="3">
        <v>4</v>
      </c>
      <c r="E59">
        <f>GETPIVOTDATA("Outcome",$B$2,"BMI",18.2)*GETPIVOTDATA("Outcome",$B$2,"Outcome",0)/GETPIVOTDATA("Outcome",$B$2)</f>
        <v>1.953125</v>
      </c>
      <c r="F59">
        <f t="shared" si="492"/>
        <v>2.1451250000000002</v>
      </c>
    </row>
    <row r="60" spans="1:6" x14ac:dyDescent="0.3">
      <c r="A60" s="10">
        <v>38.200000000000003</v>
      </c>
      <c r="B60" s="10">
        <v>1</v>
      </c>
      <c r="D60" s="3">
        <v>1</v>
      </c>
      <c r="E60">
        <f>GETPIVOTDATA("Outcome",$B$2,"BMI",0)*GETPIVOTDATA("Outcome",$B$2,"Outcome",0)/GETPIVOTDATA("Outcome",$B$2)</f>
        <v>7.161458333333333</v>
      </c>
      <c r="F60">
        <f t="shared" si="492"/>
        <v>5.3010946969696962</v>
      </c>
    </row>
    <row r="61" spans="1:6" x14ac:dyDescent="0.3">
      <c r="A61" s="10">
        <v>37.1</v>
      </c>
      <c r="B61" s="10">
        <v>1</v>
      </c>
      <c r="D61" s="3">
        <v>6</v>
      </c>
      <c r="E61">
        <f>GETPIVOTDATA("Outcome",$B$2,"BMI",18.2)*GETPIVOTDATA("Outcome",$B$2,"Outcome",0)/GETPIVOTDATA("Outcome",$B$2)</f>
        <v>1.953125</v>
      </c>
      <c r="F61">
        <f t="shared" si="492"/>
        <v>8.3851250000000004</v>
      </c>
    </row>
    <row r="62" spans="1:6" x14ac:dyDescent="0.3">
      <c r="A62" s="10">
        <v>34</v>
      </c>
      <c r="B62" s="10">
        <v>0</v>
      </c>
      <c r="D62" s="3">
        <v>3</v>
      </c>
      <c r="E62">
        <f>GETPIVOTDATA("Outcome",$B$2,"BMI",0)*GETPIVOTDATA("Outcome",$B$2,"Outcome",0)/GETPIVOTDATA("Outcome",$B$2)</f>
        <v>7.161458333333333</v>
      </c>
      <c r="F62">
        <f t="shared" si="492"/>
        <v>2.418185606060606</v>
      </c>
    </row>
    <row r="63" spans="1:6" x14ac:dyDescent="0.3">
      <c r="A63" s="10">
        <v>40.200000000000003</v>
      </c>
      <c r="B63" s="10">
        <v>0</v>
      </c>
      <c r="D63" s="3">
        <v>3</v>
      </c>
      <c r="E63">
        <f>GETPIVOTDATA("Outcome",$B$2,"BMI",18.2)*GETPIVOTDATA("Outcome",$B$2,"Outcome",0)/GETPIVOTDATA("Outcome",$B$2)</f>
        <v>1.953125</v>
      </c>
      <c r="F63">
        <f t="shared" si="492"/>
        <v>0.56112499999999998</v>
      </c>
    </row>
    <row r="64" spans="1:6" x14ac:dyDescent="0.3">
      <c r="A64" s="10">
        <v>22.7</v>
      </c>
      <c r="B64" s="10">
        <v>0</v>
      </c>
      <c r="D64" s="3">
        <v>1</v>
      </c>
      <c r="E64">
        <f>GETPIVOTDATA("Outcome",$B$2,"BMI",0)*GETPIVOTDATA("Outcome",$B$2,"Outcome",0)/GETPIVOTDATA("Outcome",$B$2)</f>
        <v>7.161458333333333</v>
      </c>
      <c r="F64">
        <f t="shared" si="492"/>
        <v>5.3010946969696962</v>
      </c>
    </row>
    <row r="65" spans="1:6" x14ac:dyDescent="0.3">
      <c r="A65" s="10">
        <v>45.4</v>
      </c>
      <c r="B65" s="10">
        <v>1</v>
      </c>
      <c r="D65" s="3">
        <v>4</v>
      </c>
      <c r="E65">
        <f>GETPIVOTDATA("Outcome",$B$2,"BMI",18.2)*GETPIVOTDATA("Outcome",$B$2,"Outcome",0)/GETPIVOTDATA("Outcome",$B$2)</f>
        <v>1.953125</v>
      </c>
      <c r="F65">
        <f t="shared" si="492"/>
        <v>2.1451250000000002</v>
      </c>
    </row>
    <row r="66" spans="1:6" x14ac:dyDescent="0.3">
      <c r="A66" s="10">
        <v>27.4</v>
      </c>
      <c r="B66" s="10">
        <v>0</v>
      </c>
      <c r="D66" s="3">
        <v>5</v>
      </c>
      <c r="E66">
        <f>GETPIVOTDATA("Outcome",$B$2,"BMI",0)*GETPIVOTDATA("Outcome",$B$2,"Outcome",0)/GETPIVOTDATA("Outcome",$B$2)</f>
        <v>7.161458333333333</v>
      </c>
      <c r="F66">
        <f t="shared" si="492"/>
        <v>0.65236742424242411</v>
      </c>
    </row>
    <row r="67" spans="1:6" x14ac:dyDescent="0.3">
      <c r="A67" s="10">
        <v>42</v>
      </c>
      <c r="B67" s="10">
        <v>1</v>
      </c>
      <c r="D67" s="3">
        <v>2</v>
      </c>
      <c r="E67">
        <f>GETPIVOTDATA("Outcome",$B$2,"BMI",18.2)*GETPIVOTDATA("Outcome",$B$2,"Outcome",0)/GETPIVOTDATA("Outcome",$B$2)</f>
        <v>1.953125</v>
      </c>
      <c r="F67">
        <f t="shared" si="492"/>
        <v>1.1249999999999999E-3</v>
      </c>
    </row>
    <row r="68" spans="1:6" x14ac:dyDescent="0.3">
      <c r="A68" s="10">
        <v>29.7</v>
      </c>
      <c r="B68" s="10">
        <v>0</v>
      </c>
      <c r="D68" s="3">
        <v>1</v>
      </c>
      <c r="E68">
        <f>GETPIVOTDATA("Outcome",$B$2,"BMI",0)*GETPIVOTDATA("Outcome",$B$2,"Outcome",0)/GETPIVOTDATA("Outcome",$B$2)</f>
        <v>7.161458333333333</v>
      </c>
      <c r="F68">
        <f t="shared" si="492"/>
        <v>5.3010946969696962</v>
      </c>
    </row>
    <row r="69" spans="1:6" x14ac:dyDescent="0.3">
      <c r="A69" s="10">
        <v>28</v>
      </c>
      <c r="B69" s="10">
        <v>0</v>
      </c>
      <c r="D69" s="3">
        <v>6</v>
      </c>
      <c r="E69">
        <f>GETPIVOTDATA("Outcome",$B$2,"BMI",18.2)*GETPIVOTDATA("Outcome",$B$2,"Outcome",0)/GETPIVOTDATA("Outcome",$B$2)</f>
        <v>1.953125</v>
      </c>
      <c r="F69">
        <f t="shared" si="492"/>
        <v>8.3851250000000004</v>
      </c>
    </row>
    <row r="70" spans="1:6" x14ac:dyDescent="0.3">
      <c r="A70" s="10">
        <v>39.1</v>
      </c>
      <c r="B70" s="10">
        <v>1</v>
      </c>
      <c r="D70" s="3">
        <v>2</v>
      </c>
      <c r="E70">
        <f>GETPIVOTDATA("Outcome",$B$2,"BMI",0)*GETPIVOTDATA("Outcome",$B$2,"Outcome",0)/GETPIVOTDATA("Outcome",$B$2)</f>
        <v>7.161458333333333</v>
      </c>
      <c r="F70">
        <f t="shared" si="492"/>
        <v>3.7200037878787873</v>
      </c>
    </row>
    <row r="71" spans="1:6" x14ac:dyDescent="0.3">
      <c r="A71" s="10">
        <v>0</v>
      </c>
      <c r="B71" s="10">
        <v>0</v>
      </c>
      <c r="D71" s="3">
        <v>6</v>
      </c>
      <c r="E71">
        <f>GETPIVOTDATA("Outcome",$B$2,"BMI",18.2)*GETPIVOTDATA("Outcome",$B$2,"Outcome",0)/GETPIVOTDATA("Outcome",$B$2)</f>
        <v>1.953125</v>
      </c>
      <c r="F71">
        <f t="shared" si="492"/>
        <v>8.3851250000000004</v>
      </c>
    </row>
    <row r="72" spans="1:6" x14ac:dyDescent="0.3">
      <c r="A72" s="10">
        <v>19.399999999999999</v>
      </c>
      <c r="B72" s="10">
        <v>0</v>
      </c>
      <c r="D72" s="3">
        <v>2</v>
      </c>
      <c r="E72">
        <f>GETPIVOTDATA("Outcome",$B$2,"BMI",0)*GETPIVOTDATA("Outcome",$B$2,"Outcome",0)/GETPIVOTDATA("Outcome",$B$2)</f>
        <v>7.161458333333333</v>
      </c>
      <c r="F72">
        <f t="shared" si="492"/>
        <v>3.7200037878787873</v>
      </c>
    </row>
    <row r="73" spans="1:6" x14ac:dyDescent="0.3">
      <c r="A73" s="10">
        <v>24.2</v>
      </c>
      <c r="B73" s="10">
        <v>0</v>
      </c>
      <c r="D73" s="3">
        <v>4</v>
      </c>
      <c r="E73">
        <f>GETPIVOTDATA("Outcome",$B$2,"BMI",18.2)*GETPIVOTDATA("Outcome",$B$2,"Outcome",0)/GETPIVOTDATA("Outcome",$B$2)</f>
        <v>1.953125</v>
      </c>
      <c r="F73">
        <f t="shared" si="492"/>
        <v>2.1451250000000002</v>
      </c>
    </row>
    <row r="74" spans="1:6" x14ac:dyDescent="0.3">
      <c r="A74" s="10">
        <v>24.4</v>
      </c>
      <c r="B74" s="10">
        <v>0</v>
      </c>
      <c r="D74" s="3">
        <v>1</v>
      </c>
      <c r="E74">
        <f>GETPIVOTDATA("Outcome",$B$2,"BMI",0)*GETPIVOTDATA("Outcome",$B$2,"Outcome",0)/GETPIVOTDATA("Outcome",$B$2)</f>
        <v>7.161458333333333</v>
      </c>
      <c r="F74">
        <f t="shared" si="492"/>
        <v>5.3010946969696962</v>
      </c>
    </row>
    <row r="75" spans="1:6" x14ac:dyDescent="0.3">
      <c r="A75" s="10">
        <v>33.700000000000003</v>
      </c>
      <c r="B75" s="10">
        <v>1</v>
      </c>
      <c r="D75" s="3">
        <v>5</v>
      </c>
      <c r="E75">
        <f>GETPIVOTDATA("Outcome",$B$2,"BMI",18.2)*GETPIVOTDATA("Outcome",$B$2,"Outcome",0)/GETPIVOTDATA("Outcome",$B$2)</f>
        <v>1.953125</v>
      </c>
      <c r="F75">
        <f t="shared" si="492"/>
        <v>4.7531249999999998</v>
      </c>
    </row>
    <row r="76" spans="1:6" x14ac:dyDescent="0.3">
      <c r="A76" s="10">
        <v>34.700000000000003</v>
      </c>
      <c r="B76" s="10">
        <v>0</v>
      </c>
      <c r="D76" s="3">
        <v>1</v>
      </c>
      <c r="E76">
        <f>GETPIVOTDATA("Outcome",$B$2,"BMI",0)*GETPIVOTDATA("Outcome",$B$2,"Outcome",0)/GETPIVOTDATA("Outcome",$B$2)</f>
        <v>7.161458333333333</v>
      </c>
      <c r="F76">
        <f t="shared" si="492"/>
        <v>5.3010946969696962</v>
      </c>
    </row>
    <row r="77" spans="1:6" x14ac:dyDescent="0.3">
      <c r="A77" s="10">
        <v>23</v>
      </c>
      <c r="B77" s="10">
        <v>0</v>
      </c>
      <c r="D77" s="3">
        <v>6</v>
      </c>
      <c r="E77">
        <f>GETPIVOTDATA("Outcome",$B$2,"BMI",18.2)*GETPIVOTDATA("Outcome",$B$2,"Outcome",0)/GETPIVOTDATA("Outcome",$B$2)</f>
        <v>1.953125</v>
      </c>
      <c r="F77">
        <f t="shared" si="492"/>
        <v>8.3851250000000004</v>
      </c>
    </row>
    <row r="78" spans="1:6" x14ac:dyDescent="0.3">
      <c r="A78" s="10">
        <v>37.700000000000003</v>
      </c>
      <c r="B78" s="10">
        <v>1</v>
      </c>
      <c r="D78" s="3">
        <v>4</v>
      </c>
      <c r="E78">
        <f>GETPIVOTDATA("Outcome",$B$2,"BMI",0)*GETPIVOTDATA("Outcome",$B$2,"Outcome",0)/GETPIVOTDATA("Outcome",$B$2)</f>
        <v>7.161458333333333</v>
      </c>
      <c r="F78">
        <f t="shared" si="492"/>
        <v>1.3956401515151515</v>
      </c>
    </row>
    <row r="79" spans="1:6" x14ac:dyDescent="0.3">
      <c r="A79" s="10">
        <v>46.8</v>
      </c>
      <c r="B79" s="10">
        <v>0</v>
      </c>
      <c r="D79" s="3">
        <v>3</v>
      </c>
      <c r="E79">
        <f>GETPIVOTDATA("Outcome",$B$2,"BMI",18.2)*GETPIVOTDATA("Outcome",$B$2,"Outcome",0)/GETPIVOTDATA("Outcome",$B$2)</f>
        <v>1.953125</v>
      </c>
      <c r="F79">
        <f t="shared" si="492"/>
        <v>0.56112499999999998</v>
      </c>
    </row>
    <row r="80" spans="1:6" x14ac:dyDescent="0.3">
      <c r="A80" s="10">
        <v>40.5</v>
      </c>
      <c r="B80" s="10">
        <v>0</v>
      </c>
      <c r="D80" s="3">
        <v>4</v>
      </c>
      <c r="E80">
        <f>GETPIVOTDATA("Outcome",$B$2,"BMI",0)*GETPIVOTDATA("Outcome",$B$2,"Outcome",0)/GETPIVOTDATA("Outcome",$B$2)</f>
        <v>7.161458333333333</v>
      </c>
      <c r="F80">
        <f t="shared" si="492"/>
        <v>1.3956401515151515</v>
      </c>
    </row>
    <row r="81" spans="1:6" x14ac:dyDescent="0.3">
      <c r="A81" s="10">
        <v>41.5</v>
      </c>
      <c r="B81" s="10">
        <v>0</v>
      </c>
      <c r="D81" s="3">
        <v>1</v>
      </c>
      <c r="E81">
        <f>GETPIVOTDATA("Outcome",$B$2,"BMI",18.2)*GETPIVOTDATA("Outcome",$B$2,"Outcome",0)/GETPIVOTDATA("Outcome",$B$2)</f>
        <v>1.953125</v>
      </c>
      <c r="F81">
        <f t="shared" si="492"/>
        <v>0.46512500000000001</v>
      </c>
    </row>
    <row r="82" spans="1:6" x14ac:dyDescent="0.3">
      <c r="A82" s="10">
        <v>0</v>
      </c>
      <c r="B82" s="10">
        <v>0</v>
      </c>
      <c r="D82" s="3">
        <v>2</v>
      </c>
      <c r="E82">
        <f>GETPIVOTDATA("Outcome",$B$2,"BMI",0)*GETPIVOTDATA("Outcome",$B$2,"Outcome",0)/GETPIVOTDATA("Outcome",$B$2)</f>
        <v>7.161458333333333</v>
      </c>
      <c r="F82">
        <f t="shared" si="492"/>
        <v>3.7200037878787873</v>
      </c>
    </row>
    <row r="83" spans="1:6" x14ac:dyDescent="0.3">
      <c r="A83" s="10">
        <v>32.9</v>
      </c>
      <c r="B83" s="10">
        <v>1</v>
      </c>
      <c r="D83" s="3">
        <v>2</v>
      </c>
      <c r="E83">
        <f>GETPIVOTDATA("Outcome",$B$2,"BMI",18.2)*GETPIVOTDATA("Outcome",$B$2,"Outcome",0)/GETPIVOTDATA("Outcome",$B$2)</f>
        <v>1.953125</v>
      </c>
      <c r="F83">
        <f t="shared" si="492"/>
        <v>1.1249999999999999E-3</v>
      </c>
    </row>
    <row r="84" spans="1:6" x14ac:dyDescent="0.3">
      <c r="A84" s="10">
        <v>25</v>
      </c>
      <c r="B84" s="10">
        <v>0</v>
      </c>
      <c r="D84" s="3">
        <v>3</v>
      </c>
      <c r="E84">
        <f>GETPIVOTDATA("Outcome",$B$2,"BMI",0)*GETPIVOTDATA("Outcome",$B$2,"Outcome",0)/GETPIVOTDATA("Outcome",$B$2)</f>
        <v>7.161458333333333</v>
      </c>
      <c r="F84">
        <f t="shared" si="492"/>
        <v>2.418185606060606</v>
      </c>
    </row>
    <row r="85" spans="1:6" x14ac:dyDescent="0.3">
      <c r="A85" s="10">
        <v>25.4</v>
      </c>
      <c r="B85" s="10">
        <v>0</v>
      </c>
      <c r="D85" s="3">
        <v>1</v>
      </c>
      <c r="E85">
        <f>GETPIVOTDATA("Outcome",$B$2,"BMI",18.2)*GETPIVOTDATA("Outcome",$B$2,"Outcome",0)/GETPIVOTDATA("Outcome",$B$2)</f>
        <v>1.953125</v>
      </c>
      <c r="F85">
        <f t="shared" si="492"/>
        <v>0.46512500000000001</v>
      </c>
    </row>
    <row r="86" spans="1:6" x14ac:dyDescent="0.3">
      <c r="A86" s="10">
        <v>32.799999999999997</v>
      </c>
      <c r="B86" s="10">
        <v>1</v>
      </c>
      <c r="D86" s="3">
        <v>3</v>
      </c>
      <c r="E86">
        <f>GETPIVOTDATA("Outcome",$B$2,"BMI",0)*GETPIVOTDATA("Outcome",$B$2,"Outcome",0)/GETPIVOTDATA("Outcome",$B$2)</f>
        <v>7.161458333333333</v>
      </c>
      <c r="F86">
        <f t="shared" si="492"/>
        <v>2.418185606060606</v>
      </c>
    </row>
    <row r="87" spans="1:6" x14ac:dyDescent="0.3">
      <c r="A87" s="10">
        <v>29</v>
      </c>
      <c r="B87" s="10">
        <v>0</v>
      </c>
      <c r="D87" s="3">
        <v>1</v>
      </c>
      <c r="E87">
        <f>GETPIVOTDATA("Outcome",$B$2,"BMI",18.2)*GETPIVOTDATA("Outcome",$B$2,"Outcome",0)/GETPIVOTDATA("Outcome",$B$2)</f>
        <v>1.953125</v>
      </c>
      <c r="F87">
        <f t="shared" si="492"/>
        <v>0.46512500000000001</v>
      </c>
    </row>
    <row r="88" spans="1:6" x14ac:dyDescent="0.3">
      <c r="A88" s="10">
        <v>32.5</v>
      </c>
      <c r="B88" s="10">
        <v>1</v>
      </c>
      <c r="D88" s="3">
        <v>1</v>
      </c>
      <c r="E88">
        <f>GETPIVOTDATA("Outcome",$B$2,"BMI",0)*GETPIVOTDATA("Outcome",$B$2,"Outcome",0)/GETPIVOTDATA("Outcome",$B$2)</f>
        <v>7.161458333333333</v>
      </c>
      <c r="F88">
        <f t="shared" ref="F88:F151" si="493">(D88-E88)^2/E88</f>
        <v>5.3010946969696962</v>
      </c>
    </row>
    <row r="89" spans="1:6" x14ac:dyDescent="0.3">
      <c r="A89" s="10">
        <v>42.7</v>
      </c>
      <c r="B89" s="10">
        <v>0</v>
      </c>
      <c r="D89" s="3">
        <v>2</v>
      </c>
      <c r="E89">
        <f>GETPIVOTDATA("Outcome",$B$2,"BMI",18.2)*GETPIVOTDATA("Outcome",$B$2,"Outcome",0)/GETPIVOTDATA("Outcome",$B$2)</f>
        <v>1.953125</v>
      </c>
      <c r="F89">
        <f t="shared" si="493"/>
        <v>1.1249999999999999E-3</v>
      </c>
    </row>
    <row r="90" spans="1:6" x14ac:dyDescent="0.3">
      <c r="A90" s="10">
        <v>19.600000000000001</v>
      </c>
      <c r="B90" s="10">
        <v>0</v>
      </c>
      <c r="D90" s="3">
        <v>2</v>
      </c>
      <c r="E90">
        <f>GETPIVOTDATA("Outcome",$B$2,"BMI",0)*GETPIVOTDATA("Outcome",$B$2,"Outcome",0)/GETPIVOTDATA("Outcome",$B$2)</f>
        <v>7.161458333333333</v>
      </c>
      <c r="F90">
        <f t="shared" si="493"/>
        <v>3.7200037878787873</v>
      </c>
    </row>
    <row r="91" spans="1:6" x14ac:dyDescent="0.3">
      <c r="A91" s="10">
        <v>28.9</v>
      </c>
      <c r="B91" s="10">
        <v>0</v>
      </c>
      <c r="D91" s="3">
        <v>4</v>
      </c>
      <c r="E91">
        <f>GETPIVOTDATA("Outcome",$B$2,"BMI",18.2)*GETPIVOTDATA("Outcome",$B$2,"Outcome",0)/GETPIVOTDATA("Outcome",$B$2)</f>
        <v>1.953125</v>
      </c>
      <c r="F91">
        <f t="shared" si="493"/>
        <v>2.1451250000000002</v>
      </c>
    </row>
    <row r="92" spans="1:6" x14ac:dyDescent="0.3">
      <c r="A92" s="10">
        <v>32.9</v>
      </c>
      <c r="B92" s="10">
        <v>1</v>
      </c>
      <c r="D92" s="3">
        <v>3</v>
      </c>
      <c r="E92">
        <f>GETPIVOTDATA("Outcome",$B$2,"BMI",0)*GETPIVOTDATA("Outcome",$B$2,"Outcome",0)/GETPIVOTDATA("Outcome",$B$2)</f>
        <v>7.161458333333333</v>
      </c>
      <c r="F92">
        <f t="shared" si="493"/>
        <v>2.418185606060606</v>
      </c>
    </row>
    <row r="93" spans="1:6" x14ac:dyDescent="0.3">
      <c r="A93" s="10">
        <v>28.6</v>
      </c>
      <c r="B93" s="10">
        <v>0</v>
      </c>
      <c r="D93" s="3">
        <v>3</v>
      </c>
      <c r="E93">
        <f>GETPIVOTDATA("Outcome",$B$2,"BMI",18.2)*GETPIVOTDATA("Outcome",$B$2,"Outcome",0)/GETPIVOTDATA("Outcome",$B$2)</f>
        <v>1.953125</v>
      </c>
      <c r="F93">
        <f t="shared" si="493"/>
        <v>0.56112499999999998</v>
      </c>
    </row>
    <row r="94" spans="1:6" x14ac:dyDescent="0.3">
      <c r="A94" s="10">
        <v>43.4</v>
      </c>
      <c r="B94" s="10">
        <v>1</v>
      </c>
      <c r="D94" s="3">
        <v>4</v>
      </c>
      <c r="E94">
        <f>GETPIVOTDATA("Outcome",$B$2,"BMI",0)*GETPIVOTDATA("Outcome",$B$2,"Outcome",0)/GETPIVOTDATA("Outcome",$B$2)</f>
        <v>7.161458333333333</v>
      </c>
      <c r="F94">
        <f t="shared" si="493"/>
        <v>1.3956401515151515</v>
      </c>
    </row>
    <row r="95" spans="1:6" x14ac:dyDescent="0.3">
      <c r="A95" s="10">
        <v>35.1</v>
      </c>
      <c r="B95" s="10">
        <v>0</v>
      </c>
      <c r="D95" s="3">
        <v>4</v>
      </c>
      <c r="E95">
        <f>GETPIVOTDATA("Outcome",$B$2,"BMI",18.2)*GETPIVOTDATA("Outcome",$B$2,"Outcome",0)/GETPIVOTDATA("Outcome",$B$2)</f>
        <v>1.953125</v>
      </c>
      <c r="F95">
        <f t="shared" si="493"/>
        <v>2.1451250000000002</v>
      </c>
    </row>
    <row r="96" spans="1:6" x14ac:dyDescent="0.3">
      <c r="A96" s="10">
        <v>32</v>
      </c>
      <c r="B96" s="10">
        <v>0</v>
      </c>
      <c r="D96" s="3">
        <v>7</v>
      </c>
      <c r="E96">
        <f>GETPIVOTDATA("Outcome",$B$2,"BMI",0)*GETPIVOTDATA("Outcome",$B$2,"Outcome",0)/GETPIVOTDATA("Outcome",$B$2)</f>
        <v>7.161458333333333</v>
      </c>
      <c r="F96">
        <f t="shared" si="493"/>
        <v>3.6401515151515021E-3</v>
      </c>
    </row>
    <row r="97" spans="1:6" x14ac:dyDescent="0.3">
      <c r="A97" s="10">
        <v>24.7</v>
      </c>
      <c r="B97" s="10">
        <v>0</v>
      </c>
      <c r="D97" s="3"/>
      <c r="E97">
        <f>GETPIVOTDATA("Outcome",$B$2,"BMI",18.2)*GETPIVOTDATA("Outcome",$B$2,"Outcome",0)/GETPIVOTDATA("Outcome",$B$2)</f>
        <v>1.953125</v>
      </c>
      <c r="F97">
        <f t="shared" si="493"/>
        <v>1.953125</v>
      </c>
    </row>
    <row r="98" spans="1:6" x14ac:dyDescent="0.3">
      <c r="A98" s="10">
        <v>32.6</v>
      </c>
      <c r="B98" s="10">
        <v>0</v>
      </c>
      <c r="D98" s="3">
        <v>4</v>
      </c>
      <c r="E98">
        <f>GETPIVOTDATA("Outcome",$B$2,"BMI",0)*GETPIVOTDATA("Outcome",$B$2,"Outcome",0)/GETPIVOTDATA("Outcome",$B$2)</f>
        <v>7.161458333333333</v>
      </c>
      <c r="F98">
        <f t="shared" si="493"/>
        <v>1.3956401515151515</v>
      </c>
    </row>
    <row r="99" spans="1:6" x14ac:dyDescent="0.3">
      <c r="A99" s="10">
        <v>37.700000000000003</v>
      </c>
      <c r="B99" s="10">
        <v>0</v>
      </c>
      <c r="D99" s="3">
        <v>1</v>
      </c>
      <c r="E99">
        <f>GETPIVOTDATA("Outcome",$B$2,"BMI",18.2)*GETPIVOTDATA("Outcome",$B$2,"Outcome",0)/GETPIVOTDATA("Outcome",$B$2)</f>
        <v>1.953125</v>
      </c>
      <c r="F99">
        <f t="shared" si="493"/>
        <v>0.46512500000000001</v>
      </c>
    </row>
    <row r="100" spans="1:6" x14ac:dyDescent="0.3">
      <c r="A100" s="10">
        <v>43.2</v>
      </c>
      <c r="B100" s="10">
        <v>1</v>
      </c>
      <c r="D100" s="3">
        <v>1</v>
      </c>
      <c r="E100">
        <f>GETPIVOTDATA("Outcome",$B$2,"BMI",0)*GETPIVOTDATA("Outcome",$B$2,"Outcome",0)/GETPIVOTDATA("Outcome",$B$2)</f>
        <v>7.161458333333333</v>
      </c>
      <c r="F100">
        <f t="shared" si="493"/>
        <v>5.3010946969696962</v>
      </c>
    </row>
    <row r="101" spans="1:6" x14ac:dyDescent="0.3">
      <c r="A101" s="10">
        <v>25</v>
      </c>
      <c r="B101" s="10">
        <v>0</v>
      </c>
      <c r="D101" s="3">
        <v>1</v>
      </c>
      <c r="E101">
        <f>GETPIVOTDATA("Outcome",$B$2,"BMI",18.2)*GETPIVOTDATA("Outcome",$B$2,"Outcome",0)/GETPIVOTDATA("Outcome",$B$2)</f>
        <v>1.953125</v>
      </c>
      <c r="F101">
        <f t="shared" si="493"/>
        <v>0.46512500000000001</v>
      </c>
    </row>
    <row r="102" spans="1:6" x14ac:dyDescent="0.3">
      <c r="A102" s="10">
        <v>22.4</v>
      </c>
      <c r="B102" s="10">
        <v>0</v>
      </c>
      <c r="D102" s="3">
        <v>3</v>
      </c>
      <c r="E102">
        <f>GETPIVOTDATA("Outcome",$B$2,"BMI",0)*GETPIVOTDATA("Outcome",$B$2,"Outcome",0)/GETPIVOTDATA("Outcome",$B$2)</f>
        <v>7.161458333333333</v>
      </c>
      <c r="F102">
        <f t="shared" si="493"/>
        <v>2.418185606060606</v>
      </c>
    </row>
    <row r="103" spans="1:6" x14ac:dyDescent="0.3">
      <c r="A103" s="10">
        <v>0</v>
      </c>
      <c r="B103" s="10">
        <v>0</v>
      </c>
      <c r="D103" s="3">
        <v>3</v>
      </c>
      <c r="E103">
        <f>GETPIVOTDATA("Outcome",$B$2,"BMI",18.2)*GETPIVOTDATA("Outcome",$B$2,"Outcome",0)/GETPIVOTDATA("Outcome",$B$2)</f>
        <v>1.953125</v>
      </c>
      <c r="F103">
        <f t="shared" si="493"/>
        <v>0.56112499999999998</v>
      </c>
    </row>
    <row r="104" spans="1:6" x14ac:dyDescent="0.3">
      <c r="A104" s="10">
        <v>29.3</v>
      </c>
      <c r="B104" s="10">
        <v>0</v>
      </c>
      <c r="D104" s="3">
        <v>2</v>
      </c>
      <c r="E104">
        <f>GETPIVOTDATA("Outcome",$B$2,"BMI",0)*GETPIVOTDATA("Outcome",$B$2,"Outcome",0)/GETPIVOTDATA("Outcome",$B$2)</f>
        <v>7.161458333333333</v>
      </c>
      <c r="F104">
        <f t="shared" si="493"/>
        <v>3.7200037878787873</v>
      </c>
    </row>
    <row r="105" spans="1:6" x14ac:dyDescent="0.3">
      <c r="A105" s="10">
        <v>24.6</v>
      </c>
      <c r="B105" s="10">
        <v>0</v>
      </c>
      <c r="D105" s="3">
        <v>6</v>
      </c>
      <c r="E105">
        <f>GETPIVOTDATA("Outcome",$B$2,"BMI",18.2)*GETPIVOTDATA("Outcome",$B$2,"Outcome",0)/GETPIVOTDATA("Outcome",$B$2)</f>
        <v>1.953125</v>
      </c>
      <c r="F105">
        <f t="shared" si="493"/>
        <v>8.3851250000000004</v>
      </c>
    </row>
    <row r="106" spans="1:6" x14ac:dyDescent="0.3">
      <c r="A106" s="10">
        <v>48.8</v>
      </c>
      <c r="B106" s="10">
        <v>1</v>
      </c>
      <c r="D106" s="3">
        <v>2</v>
      </c>
      <c r="E106">
        <f>GETPIVOTDATA("Outcome",$B$2,"BMI",0)*GETPIVOTDATA("Outcome",$B$2,"Outcome",0)/GETPIVOTDATA("Outcome",$B$2)</f>
        <v>7.161458333333333</v>
      </c>
      <c r="F106">
        <f t="shared" si="493"/>
        <v>3.7200037878787873</v>
      </c>
    </row>
    <row r="107" spans="1:6" x14ac:dyDescent="0.3">
      <c r="A107" s="10">
        <v>32.4</v>
      </c>
      <c r="B107" s="10">
        <v>0</v>
      </c>
      <c r="D107" s="3">
        <v>3</v>
      </c>
      <c r="E107">
        <f>GETPIVOTDATA("Outcome",$B$2,"BMI",18.2)*GETPIVOTDATA("Outcome",$B$2,"Outcome",0)/GETPIVOTDATA("Outcome",$B$2)</f>
        <v>1.953125</v>
      </c>
      <c r="F107">
        <f t="shared" si="493"/>
        <v>0.56112499999999998</v>
      </c>
    </row>
    <row r="108" spans="1:6" x14ac:dyDescent="0.3">
      <c r="A108" s="10">
        <v>36.6</v>
      </c>
      <c r="B108" s="10">
        <v>0</v>
      </c>
      <c r="D108" s="3">
        <v>3</v>
      </c>
      <c r="E108">
        <f>GETPIVOTDATA("Outcome",$B$2,"BMI",0)*GETPIVOTDATA("Outcome",$B$2,"Outcome",0)/GETPIVOTDATA("Outcome",$B$2)</f>
        <v>7.161458333333333</v>
      </c>
      <c r="F108">
        <f t="shared" si="493"/>
        <v>2.418185606060606</v>
      </c>
    </row>
    <row r="109" spans="1:6" x14ac:dyDescent="0.3">
      <c r="A109" s="10">
        <v>38.5</v>
      </c>
      <c r="B109" s="10">
        <v>0</v>
      </c>
      <c r="D109" s="3">
        <v>1</v>
      </c>
      <c r="E109">
        <f>GETPIVOTDATA("Outcome",$B$2,"BMI",18.2)*GETPIVOTDATA("Outcome",$B$2,"Outcome",0)/GETPIVOTDATA("Outcome",$B$2)</f>
        <v>1.953125</v>
      </c>
      <c r="F109">
        <f t="shared" si="493"/>
        <v>0.46512500000000001</v>
      </c>
    </row>
    <row r="110" spans="1:6" x14ac:dyDescent="0.3">
      <c r="A110" s="10">
        <v>37.1</v>
      </c>
      <c r="B110" s="10">
        <v>1</v>
      </c>
      <c r="D110" s="3">
        <v>4</v>
      </c>
      <c r="E110">
        <f>GETPIVOTDATA("Outcome",$B$2,"BMI",0)*GETPIVOTDATA("Outcome",$B$2,"Outcome",0)/GETPIVOTDATA("Outcome",$B$2)</f>
        <v>7.161458333333333</v>
      </c>
      <c r="F110">
        <f t="shared" si="493"/>
        <v>1.3956401515151515</v>
      </c>
    </row>
    <row r="111" spans="1:6" x14ac:dyDescent="0.3">
      <c r="A111" s="10">
        <v>26.5</v>
      </c>
      <c r="B111" s="10">
        <v>0</v>
      </c>
      <c r="D111" s="3">
        <v>4</v>
      </c>
      <c r="E111">
        <f>GETPIVOTDATA("Outcome",$B$2,"BMI",18.2)*GETPIVOTDATA("Outcome",$B$2,"Outcome",0)/GETPIVOTDATA("Outcome",$B$2)</f>
        <v>1.953125</v>
      </c>
      <c r="F111">
        <f t="shared" si="493"/>
        <v>2.1451250000000002</v>
      </c>
    </row>
    <row r="112" spans="1:6" x14ac:dyDescent="0.3">
      <c r="A112" s="10">
        <v>19.100000000000001</v>
      </c>
      <c r="B112" s="10">
        <v>0</v>
      </c>
      <c r="D112" s="3">
        <v>3</v>
      </c>
      <c r="E112">
        <f>GETPIVOTDATA("Outcome",$B$2,"BMI",0)*GETPIVOTDATA("Outcome",$B$2,"Outcome",0)/GETPIVOTDATA("Outcome",$B$2)</f>
        <v>7.161458333333333</v>
      </c>
      <c r="F112">
        <f t="shared" si="493"/>
        <v>2.418185606060606</v>
      </c>
    </row>
    <row r="113" spans="1:6" x14ac:dyDescent="0.3">
      <c r="A113" s="10">
        <v>32</v>
      </c>
      <c r="B113" s="10">
        <v>0</v>
      </c>
      <c r="D113" s="3">
        <v>5</v>
      </c>
      <c r="E113">
        <f>GETPIVOTDATA("Outcome",$B$2,"BMI",18.2)*GETPIVOTDATA("Outcome",$B$2,"Outcome",0)/GETPIVOTDATA("Outcome",$B$2)</f>
        <v>1.953125</v>
      </c>
      <c r="F113">
        <f t="shared" si="493"/>
        <v>4.7531249999999998</v>
      </c>
    </row>
    <row r="114" spans="1:6" x14ac:dyDescent="0.3">
      <c r="A114" s="10">
        <v>46.7</v>
      </c>
      <c r="B114" s="10">
        <v>0</v>
      </c>
      <c r="D114" s="3">
        <v>3</v>
      </c>
      <c r="E114">
        <f>GETPIVOTDATA("Outcome",$B$2,"BMI",0)*GETPIVOTDATA("Outcome",$B$2,"Outcome",0)/GETPIVOTDATA("Outcome",$B$2)</f>
        <v>7.161458333333333</v>
      </c>
      <c r="F114">
        <f t="shared" si="493"/>
        <v>2.418185606060606</v>
      </c>
    </row>
    <row r="115" spans="1:6" x14ac:dyDescent="0.3">
      <c r="A115" s="10">
        <v>23.8</v>
      </c>
      <c r="B115" s="10">
        <v>1</v>
      </c>
      <c r="D115" s="3">
        <v>3</v>
      </c>
      <c r="E115">
        <f>GETPIVOTDATA("Outcome",$B$2,"BMI",18.2)*GETPIVOTDATA("Outcome",$B$2,"Outcome",0)/GETPIVOTDATA("Outcome",$B$2)</f>
        <v>1.953125</v>
      </c>
      <c r="F115">
        <f t="shared" si="493"/>
        <v>0.56112499999999998</v>
      </c>
    </row>
    <row r="116" spans="1:6" x14ac:dyDescent="0.3">
      <c r="A116" s="10">
        <v>24.7</v>
      </c>
      <c r="B116" s="10">
        <v>0</v>
      </c>
      <c r="D116" s="3">
        <v>3</v>
      </c>
      <c r="E116">
        <f>GETPIVOTDATA("Outcome",$B$2,"BMI",0)*GETPIVOTDATA("Outcome",$B$2,"Outcome",0)/GETPIVOTDATA("Outcome",$B$2)</f>
        <v>7.161458333333333</v>
      </c>
      <c r="F116">
        <f t="shared" si="493"/>
        <v>2.418185606060606</v>
      </c>
    </row>
    <row r="117" spans="1:6" x14ac:dyDescent="0.3">
      <c r="A117" s="10">
        <v>33.9</v>
      </c>
      <c r="B117" s="10">
        <v>0</v>
      </c>
      <c r="D117" s="3">
        <v>6</v>
      </c>
      <c r="E117">
        <f>GETPIVOTDATA("Outcome",$B$2,"BMI",18.2)*GETPIVOTDATA("Outcome",$B$2,"Outcome",0)/GETPIVOTDATA("Outcome",$B$2)</f>
        <v>1.953125</v>
      </c>
      <c r="F117">
        <f t="shared" si="493"/>
        <v>8.3851250000000004</v>
      </c>
    </row>
    <row r="118" spans="1:6" x14ac:dyDescent="0.3">
      <c r="A118" s="10">
        <v>31.6</v>
      </c>
      <c r="B118" s="10">
        <v>0</v>
      </c>
      <c r="D118" s="3">
        <v>1</v>
      </c>
      <c r="E118">
        <f>GETPIVOTDATA("Outcome",$B$2,"BMI",0)*GETPIVOTDATA("Outcome",$B$2,"Outcome",0)/GETPIVOTDATA("Outcome",$B$2)</f>
        <v>7.161458333333333</v>
      </c>
      <c r="F118">
        <f t="shared" si="493"/>
        <v>5.3010946969696962</v>
      </c>
    </row>
    <row r="119" spans="1:6" x14ac:dyDescent="0.3">
      <c r="A119" s="10">
        <v>20.399999999999999</v>
      </c>
      <c r="B119" s="10">
        <v>0</v>
      </c>
      <c r="D119" s="3"/>
      <c r="E119">
        <f>GETPIVOTDATA("Outcome",$B$2,"BMI",18.2)*GETPIVOTDATA("Outcome",$B$2,"Outcome",0)/GETPIVOTDATA("Outcome",$B$2)</f>
        <v>1.953125</v>
      </c>
      <c r="F119">
        <f t="shared" si="493"/>
        <v>1.953125</v>
      </c>
    </row>
    <row r="120" spans="1:6" x14ac:dyDescent="0.3">
      <c r="A120" s="10">
        <v>28.7</v>
      </c>
      <c r="B120" s="10">
        <v>0</v>
      </c>
      <c r="D120" s="3">
        <v>3</v>
      </c>
      <c r="E120">
        <f>GETPIVOTDATA("Outcome",$B$2,"BMI",0)*GETPIVOTDATA("Outcome",$B$2,"Outcome",0)/GETPIVOTDATA("Outcome",$B$2)</f>
        <v>7.161458333333333</v>
      </c>
      <c r="F120">
        <f t="shared" si="493"/>
        <v>2.418185606060606</v>
      </c>
    </row>
    <row r="121" spans="1:6" x14ac:dyDescent="0.3">
      <c r="A121" s="10">
        <v>49.7</v>
      </c>
      <c r="B121" s="10">
        <v>1</v>
      </c>
      <c r="D121" s="3">
        <v>2</v>
      </c>
      <c r="E121">
        <f>GETPIVOTDATA("Outcome",$B$2,"BMI",18.2)*GETPIVOTDATA("Outcome",$B$2,"Outcome",0)/GETPIVOTDATA("Outcome",$B$2)</f>
        <v>1.953125</v>
      </c>
      <c r="F121">
        <f t="shared" si="493"/>
        <v>1.1249999999999999E-3</v>
      </c>
    </row>
    <row r="122" spans="1:6" x14ac:dyDescent="0.3">
      <c r="A122" s="10">
        <v>39</v>
      </c>
      <c r="B122" s="10">
        <v>1</v>
      </c>
      <c r="D122" s="3">
        <v>1</v>
      </c>
      <c r="E122">
        <f>GETPIVOTDATA("Outcome",$B$2,"BMI",0)*GETPIVOTDATA("Outcome",$B$2,"Outcome",0)/GETPIVOTDATA("Outcome",$B$2)</f>
        <v>7.161458333333333</v>
      </c>
      <c r="F122">
        <f t="shared" si="493"/>
        <v>5.3010946969696962</v>
      </c>
    </row>
    <row r="123" spans="1:6" x14ac:dyDescent="0.3">
      <c r="A123" s="10">
        <v>26.1</v>
      </c>
      <c r="B123" s="10">
        <v>0</v>
      </c>
      <c r="D123" s="3">
        <v>7</v>
      </c>
      <c r="E123">
        <f>GETPIVOTDATA("Outcome",$B$2,"BMI",18.2)*GETPIVOTDATA("Outcome",$B$2,"Outcome",0)/GETPIVOTDATA("Outcome",$B$2)</f>
        <v>1.953125</v>
      </c>
      <c r="F123">
        <f t="shared" si="493"/>
        <v>13.041124999999999</v>
      </c>
    </row>
    <row r="124" spans="1:6" x14ac:dyDescent="0.3">
      <c r="A124" s="10">
        <v>22.5</v>
      </c>
      <c r="B124" s="10">
        <v>0</v>
      </c>
      <c r="D124" s="3">
        <v>3</v>
      </c>
      <c r="E124">
        <f>GETPIVOTDATA("Outcome",$B$2,"BMI",0)*GETPIVOTDATA("Outcome",$B$2,"Outcome",0)/GETPIVOTDATA("Outcome",$B$2)</f>
        <v>7.161458333333333</v>
      </c>
      <c r="F124">
        <f t="shared" si="493"/>
        <v>2.418185606060606</v>
      </c>
    </row>
    <row r="125" spans="1:6" x14ac:dyDescent="0.3">
      <c r="A125" s="10">
        <v>26.6</v>
      </c>
      <c r="B125" s="10">
        <v>0</v>
      </c>
      <c r="D125" s="3">
        <v>1</v>
      </c>
      <c r="E125">
        <f>GETPIVOTDATA("Outcome",$B$2,"BMI",18.2)*GETPIVOTDATA("Outcome",$B$2,"Outcome",0)/GETPIVOTDATA("Outcome",$B$2)</f>
        <v>1.953125</v>
      </c>
      <c r="F125">
        <f t="shared" si="493"/>
        <v>0.46512500000000001</v>
      </c>
    </row>
    <row r="126" spans="1:6" x14ac:dyDescent="0.3">
      <c r="A126" s="10">
        <v>39.6</v>
      </c>
      <c r="B126" s="10">
        <v>0</v>
      </c>
      <c r="D126" s="3"/>
      <c r="E126">
        <f>GETPIVOTDATA("Outcome",$B$2,"BMI",0)*GETPIVOTDATA("Outcome",$B$2,"Outcome",0)/GETPIVOTDATA("Outcome",$B$2)</f>
        <v>7.161458333333333</v>
      </c>
      <c r="F126">
        <f t="shared" si="493"/>
        <v>7.161458333333333</v>
      </c>
    </row>
    <row r="127" spans="1:6" x14ac:dyDescent="0.3">
      <c r="A127" s="10">
        <v>28.7</v>
      </c>
      <c r="B127" s="10">
        <v>0</v>
      </c>
      <c r="D127" s="3">
        <v>7</v>
      </c>
      <c r="E127">
        <f>GETPIVOTDATA("Outcome",$B$2,"BMI",18.2)*GETPIVOTDATA("Outcome",$B$2,"Outcome",0)/GETPIVOTDATA("Outcome",$B$2)</f>
        <v>1.953125</v>
      </c>
      <c r="F127">
        <f t="shared" si="493"/>
        <v>13.041124999999999</v>
      </c>
    </row>
    <row r="128" spans="1:6" x14ac:dyDescent="0.3">
      <c r="A128" s="10">
        <v>22.4</v>
      </c>
      <c r="B128" s="10">
        <v>0</v>
      </c>
      <c r="D128" s="3">
        <v>1</v>
      </c>
      <c r="E128">
        <f>GETPIVOTDATA("Outcome",$B$2,"BMI",0)*GETPIVOTDATA("Outcome",$B$2,"Outcome",0)/GETPIVOTDATA("Outcome",$B$2)</f>
        <v>7.161458333333333</v>
      </c>
      <c r="F128">
        <f t="shared" si="493"/>
        <v>5.3010946969696962</v>
      </c>
    </row>
    <row r="129" spans="1:6" x14ac:dyDescent="0.3">
      <c r="A129" s="10">
        <v>29.5</v>
      </c>
      <c r="B129" s="10">
        <v>0</v>
      </c>
      <c r="D129" s="3">
        <v>5</v>
      </c>
      <c r="E129">
        <f>GETPIVOTDATA("Outcome",$B$2,"BMI",18.2)*GETPIVOTDATA("Outcome",$B$2,"Outcome",0)/GETPIVOTDATA("Outcome",$B$2)</f>
        <v>1.953125</v>
      </c>
      <c r="F129">
        <f t="shared" si="493"/>
        <v>4.7531249999999998</v>
      </c>
    </row>
    <row r="130" spans="1:6" x14ac:dyDescent="0.3">
      <c r="A130" s="10">
        <v>34.299999999999997</v>
      </c>
      <c r="B130" s="10">
        <v>0</v>
      </c>
      <c r="D130" s="3">
        <v>2</v>
      </c>
      <c r="E130">
        <f>GETPIVOTDATA("Outcome",$B$2,"BMI",0)*GETPIVOTDATA("Outcome",$B$2,"Outcome",0)/GETPIVOTDATA("Outcome",$B$2)</f>
        <v>7.161458333333333</v>
      </c>
      <c r="F130">
        <f t="shared" si="493"/>
        <v>3.7200037878787873</v>
      </c>
    </row>
    <row r="131" spans="1:6" x14ac:dyDescent="0.3">
      <c r="A131" s="10">
        <v>37.4</v>
      </c>
      <c r="B131" s="10">
        <v>1</v>
      </c>
      <c r="D131" s="3">
        <v>8</v>
      </c>
      <c r="E131">
        <f>GETPIVOTDATA("Outcome",$B$2,"BMI",18.2)*GETPIVOTDATA("Outcome",$B$2,"Outcome",0)/GETPIVOTDATA("Outcome",$B$2)</f>
        <v>1.953125</v>
      </c>
      <c r="F131">
        <f t="shared" si="493"/>
        <v>18.721125000000001</v>
      </c>
    </row>
    <row r="132" spans="1:6" x14ac:dyDescent="0.3">
      <c r="A132" s="10">
        <v>33.299999999999997</v>
      </c>
      <c r="B132" s="10">
        <v>1</v>
      </c>
      <c r="D132" s="3">
        <v>1</v>
      </c>
      <c r="E132">
        <f>GETPIVOTDATA("Outcome",$B$2,"BMI",0)*GETPIVOTDATA("Outcome",$B$2,"Outcome",0)/GETPIVOTDATA("Outcome",$B$2)</f>
        <v>7.161458333333333</v>
      </c>
      <c r="F132">
        <f t="shared" si="493"/>
        <v>5.3010946969696962</v>
      </c>
    </row>
    <row r="133" spans="1:6" x14ac:dyDescent="0.3">
      <c r="A133" s="10">
        <v>34</v>
      </c>
      <c r="B133" s="10">
        <v>1</v>
      </c>
      <c r="D133" s="3">
        <v>1</v>
      </c>
      <c r="E133">
        <f>GETPIVOTDATA("Outcome",$B$2,"BMI",18.2)*GETPIVOTDATA("Outcome",$B$2,"Outcome",0)/GETPIVOTDATA("Outcome",$B$2)</f>
        <v>1.953125</v>
      </c>
      <c r="F133">
        <f t="shared" si="493"/>
        <v>0.46512500000000001</v>
      </c>
    </row>
    <row r="134" spans="1:6" x14ac:dyDescent="0.3">
      <c r="A134" s="10">
        <v>31.2</v>
      </c>
      <c r="B134" s="10">
        <v>0</v>
      </c>
      <c r="D134" s="3"/>
      <c r="E134">
        <f>GETPIVOTDATA("Outcome",$B$2,"BMI",0)*GETPIVOTDATA("Outcome",$B$2,"Outcome",0)/GETPIVOTDATA("Outcome",$B$2)</f>
        <v>7.161458333333333</v>
      </c>
      <c r="F134">
        <f t="shared" si="493"/>
        <v>7.161458333333333</v>
      </c>
    </row>
    <row r="135" spans="1:6" x14ac:dyDescent="0.3">
      <c r="A135" s="10">
        <v>34</v>
      </c>
      <c r="B135" s="10">
        <v>0</v>
      </c>
      <c r="D135" s="3">
        <v>6</v>
      </c>
      <c r="E135">
        <f>GETPIVOTDATA("Outcome",$B$2,"BMI",18.2)*GETPIVOTDATA("Outcome",$B$2,"Outcome",0)/GETPIVOTDATA("Outcome",$B$2)</f>
        <v>1.953125</v>
      </c>
      <c r="F135">
        <f t="shared" si="493"/>
        <v>8.3851250000000004</v>
      </c>
    </row>
    <row r="136" spans="1:6" x14ac:dyDescent="0.3">
      <c r="A136" s="10">
        <v>30.5</v>
      </c>
      <c r="B136" s="10">
        <v>1</v>
      </c>
      <c r="D136" s="3">
        <v>4</v>
      </c>
      <c r="E136">
        <f>GETPIVOTDATA("Outcome",$B$2,"BMI",0)*GETPIVOTDATA("Outcome",$B$2,"Outcome",0)/GETPIVOTDATA("Outcome",$B$2)</f>
        <v>7.161458333333333</v>
      </c>
      <c r="F136">
        <f t="shared" si="493"/>
        <v>1.3956401515151515</v>
      </c>
    </row>
    <row r="137" spans="1:6" x14ac:dyDescent="0.3">
      <c r="A137" s="10">
        <v>31.2</v>
      </c>
      <c r="B137" s="10">
        <v>1</v>
      </c>
      <c r="D137" s="3">
        <v>1</v>
      </c>
      <c r="E137">
        <f>GETPIVOTDATA("Outcome",$B$2,"BMI",18.2)*GETPIVOTDATA("Outcome",$B$2,"Outcome",0)/GETPIVOTDATA("Outcome",$B$2)</f>
        <v>1.953125</v>
      </c>
      <c r="F137">
        <f t="shared" si="493"/>
        <v>0.46512500000000001</v>
      </c>
    </row>
    <row r="138" spans="1:6" x14ac:dyDescent="0.3">
      <c r="A138" s="10">
        <v>34</v>
      </c>
      <c r="B138" s="10">
        <v>1</v>
      </c>
      <c r="D138" s="3">
        <v>1</v>
      </c>
      <c r="E138">
        <f>GETPIVOTDATA("Outcome",$B$2,"BMI",0)*GETPIVOTDATA("Outcome",$B$2,"Outcome",0)/GETPIVOTDATA("Outcome",$B$2)</f>
        <v>7.161458333333333</v>
      </c>
      <c r="F138">
        <f t="shared" si="493"/>
        <v>5.3010946969696962</v>
      </c>
    </row>
    <row r="139" spans="1:6" x14ac:dyDescent="0.3">
      <c r="A139" s="10">
        <v>33.700000000000003</v>
      </c>
      <c r="B139" s="10">
        <v>0</v>
      </c>
      <c r="D139" s="3">
        <v>6</v>
      </c>
      <c r="E139">
        <f>GETPIVOTDATA("Outcome",$B$2,"BMI",18.2)*GETPIVOTDATA("Outcome",$B$2,"Outcome",0)/GETPIVOTDATA("Outcome",$B$2)</f>
        <v>1.953125</v>
      </c>
      <c r="F139">
        <f t="shared" si="493"/>
        <v>8.3851250000000004</v>
      </c>
    </row>
    <row r="140" spans="1:6" x14ac:dyDescent="0.3">
      <c r="A140" s="10">
        <v>28.2</v>
      </c>
      <c r="B140" s="10">
        <v>0</v>
      </c>
      <c r="D140" s="3">
        <v>1</v>
      </c>
      <c r="E140">
        <f>GETPIVOTDATA("Outcome",$B$2,"BMI",0)*GETPIVOTDATA("Outcome",$B$2,"Outcome",0)/GETPIVOTDATA("Outcome",$B$2)</f>
        <v>7.161458333333333</v>
      </c>
      <c r="F140">
        <f t="shared" si="493"/>
        <v>5.3010946969696962</v>
      </c>
    </row>
    <row r="141" spans="1:6" x14ac:dyDescent="0.3">
      <c r="A141" s="10">
        <v>23.2</v>
      </c>
      <c r="B141" s="10">
        <v>0</v>
      </c>
      <c r="D141" s="3">
        <v>3</v>
      </c>
      <c r="E141">
        <f>GETPIVOTDATA("Outcome",$B$2,"BMI",18.2)*GETPIVOTDATA("Outcome",$B$2,"Outcome",0)/GETPIVOTDATA("Outcome",$B$2)</f>
        <v>1.953125</v>
      </c>
      <c r="F141">
        <f t="shared" si="493"/>
        <v>0.56112499999999998</v>
      </c>
    </row>
    <row r="142" spans="1:6" x14ac:dyDescent="0.3">
      <c r="A142" s="10">
        <v>53.2</v>
      </c>
      <c r="B142" s="10">
        <v>1</v>
      </c>
      <c r="D142" s="3">
        <v>7</v>
      </c>
      <c r="E142">
        <f>GETPIVOTDATA("Outcome",$B$2,"BMI",0)*GETPIVOTDATA("Outcome",$B$2,"Outcome",0)/GETPIVOTDATA("Outcome",$B$2)</f>
        <v>7.161458333333333</v>
      </c>
      <c r="F142">
        <f t="shared" si="493"/>
        <v>3.6401515151515021E-3</v>
      </c>
    </row>
    <row r="143" spans="1:6" x14ac:dyDescent="0.3">
      <c r="A143" s="10">
        <v>34.200000000000003</v>
      </c>
      <c r="B143" s="10">
        <v>0</v>
      </c>
      <c r="D143" s="3">
        <v>4</v>
      </c>
      <c r="E143">
        <f>GETPIVOTDATA("Outcome",$B$2,"BMI",18.2)*GETPIVOTDATA("Outcome",$B$2,"Outcome",0)/GETPIVOTDATA("Outcome",$B$2)</f>
        <v>1.953125</v>
      </c>
      <c r="F143">
        <f t="shared" si="493"/>
        <v>2.1451250000000002</v>
      </c>
    </row>
    <row r="144" spans="1:6" x14ac:dyDescent="0.3">
      <c r="A144" s="10">
        <v>33.6</v>
      </c>
      <c r="B144" s="10">
        <v>0</v>
      </c>
      <c r="D144" s="3">
        <v>1</v>
      </c>
      <c r="E144">
        <f>GETPIVOTDATA("Outcome",$B$2,"BMI",0)*GETPIVOTDATA("Outcome",$B$2,"Outcome",0)/GETPIVOTDATA("Outcome",$B$2)</f>
        <v>7.161458333333333</v>
      </c>
      <c r="F144">
        <f t="shared" si="493"/>
        <v>5.3010946969696962</v>
      </c>
    </row>
    <row r="145" spans="1:6" x14ac:dyDescent="0.3">
      <c r="A145" s="10">
        <v>26.8</v>
      </c>
      <c r="B145" s="10">
        <v>0</v>
      </c>
      <c r="D145" s="3">
        <v>4</v>
      </c>
      <c r="E145">
        <f>GETPIVOTDATA("Outcome",$B$2,"BMI",18.2)*GETPIVOTDATA("Outcome",$B$2,"Outcome",0)/GETPIVOTDATA("Outcome",$B$2)</f>
        <v>1.953125</v>
      </c>
      <c r="F145">
        <f t="shared" si="493"/>
        <v>2.1451250000000002</v>
      </c>
    </row>
    <row r="146" spans="1:6" x14ac:dyDescent="0.3">
      <c r="A146" s="10">
        <v>33.299999999999997</v>
      </c>
      <c r="B146" s="10">
        <v>1</v>
      </c>
      <c r="D146" s="3">
        <v>2</v>
      </c>
      <c r="E146">
        <f>GETPIVOTDATA("Outcome",$B$2,"BMI",0)*GETPIVOTDATA("Outcome",$B$2,"Outcome",0)/GETPIVOTDATA("Outcome",$B$2)</f>
        <v>7.161458333333333</v>
      </c>
      <c r="F146">
        <f t="shared" si="493"/>
        <v>3.7200037878787873</v>
      </c>
    </row>
    <row r="147" spans="1:6" x14ac:dyDescent="0.3">
      <c r="A147" s="10">
        <v>55</v>
      </c>
      <c r="B147" s="10">
        <v>1</v>
      </c>
      <c r="D147" s="3">
        <v>3</v>
      </c>
      <c r="E147">
        <f>GETPIVOTDATA("Outcome",$B$2,"BMI",18.2)*GETPIVOTDATA("Outcome",$B$2,"Outcome",0)/GETPIVOTDATA("Outcome",$B$2)</f>
        <v>1.953125</v>
      </c>
      <c r="F147">
        <f t="shared" si="493"/>
        <v>0.56112499999999998</v>
      </c>
    </row>
    <row r="148" spans="1:6" x14ac:dyDescent="0.3">
      <c r="A148" s="10">
        <v>42.9</v>
      </c>
      <c r="B148" s="10">
        <v>0</v>
      </c>
      <c r="D148" s="3">
        <v>1</v>
      </c>
      <c r="E148">
        <f>GETPIVOTDATA("Outcome",$B$2,"BMI",0)*GETPIVOTDATA("Outcome",$B$2,"Outcome",0)/GETPIVOTDATA("Outcome",$B$2)</f>
        <v>7.161458333333333</v>
      </c>
      <c r="F148">
        <f t="shared" si="493"/>
        <v>5.3010946969696962</v>
      </c>
    </row>
    <row r="149" spans="1:6" x14ac:dyDescent="0.3">
      <c r="A149" s="10">
        <v>33.299999999999997</v>
      </c>
      <c r="B149" s="10">
        <v>0</v>
      </c>
      <c r="D149" s="3">
        <v>4</v>
      </c>
      <c r="E149">
        <f>GETPIVOTDATA("Outcome",$B$2,"BMI",18.2)*GETPIVOTDATA("Outcome",$B$2,"Outcome",0)/GETPIVOTDATA("Outcome",$B$2)</f>
        <v>1.953125</v>
      </c>
      <c r="F149">
        <f t="shared" si="493"/>
        <v>2.1451250000000002</v>
      </c>
    </row>
    <row r="150" spans="1:6" x14ac:dyDescent="0.3">
      <c r="A150" s="10">
        <v>34.5</v>
      </c>
      <c r="B150" s="10">
        <v>1</v>
      </c>
      <c r="D150" s="3">
        <v>3</v>
      </c>
      <c r="E150">
        <f>GETPIVOTDATA("Outcome",$B$2,"BMI",0)*GETPIVOTDATA("Outcome",$B$2,"Outcome",0)/GETPIVOTDATA("Outcome",$B$2)</f>
        <v>7.161458333333333</v>
      </c>
      <c r="F150">
        <f t="shared" si="493"/>
        <v>2.418185606060606</v>
      </c>
    </row>
    <row r="151" spans="1:6" x14ac:dyDescent="0.3">
      <c r="A151" s="10">
        <v>27.9</v>
      </c>
      <c r="B151" s="10">
        <v>1</v>
      </c>
      <c r="D151" s="3">
        <v>4</v>
      </c>
      <c r="E151">
        <f>GETPIVOTDATA("Outcome",$B$2,"BMI",18.2)*GETPIVOTDATA("Outcome",$B$2,"Outcome",0)/GETPIVOTDATA("Outcome",$B$2)</f>
        <v>1.953125</v>
      </c>
      <c r="F151">
        <f t="shared" si="493"/>
        <v>2.1451250000000002</v>
      </c>
    </row>
    <row r="152" spans="1:6" x14ac:dyDescent="0.3">
      <c r="A152" s="10">
        <v>29.7</v>
      </c>
      <c r="B152" s="10">
        <v>1</v>
      </c>
      <c r="D152" s="3">
        <v>2</v>
      </c>
      <c r="E152">
        <f>GETPIVOTDATA("Outcome",$B$2,"BMI",0)*GETPIVOTDATA("Outcome",$B$2,"Outcome",0)/GETPIVOTDATA("Outcome",$B$2)</f>
        <v>7.161458333333333</v>
      </c>
      <c r="F152">
        <f t="shared" ref="F152:F215" si="494">(D152-E152)^2/E152</f>
        <v>3.7200037878787873</v>
      </c>
    </row>
    <row r="153" spans="1:6" x14ac:dyDescent="0.3">
      <c r="A153" s="10">
        <v>33.299999999999997</v>
      </c>
      <c r="B153" s="10">
        <v>1</v>
      </c>
      <c r="D153" s="3">
        <v>3</v>
      </c>
      <c r="E153">
        <f>GETPIVOTDATA("Outcome",$B$2,"BMI",18.2)*GETPIVOTDATA("Outcome",$B$2,"Outcome",0)/GETPIVOTDATA("Outcome",$B$2)</f>
        <v>1.953125</v>
      </c>
      <c r="F153">
        <f t="shared" si="494"/>
        <v>0.56112499999999998</v>
      </c>
    </row>
    <row r="154" spans="1:6" x14ac:dyDescent="0.3">
      <c r="A154" s="10">
        <v>34.5</v>
      </c>
      <c r="B154" s="10">
        <v>1</v>
      </c>
      <c r="D154" s="3">
        <v>2</v>
      </c>
      <c r="E154">
        <f>GETPIVOTDATA("Outcome",$B$2,"BMI",0)*GETPIVOTDATA("Outcome",$B$2,"Outcome",0)/GETPIVOTDATA("Outcome",$B$2)</f>
        <v>7.161458333333333</v>
      </c>
      <c r="F154">
        <f t="shared" si="494"/>
        <v>3.7200037878787873</v>
      </c>
    </row>
    <row r="155" spans="1:6" x14ac:dyDescent="0.3">
      <c r="A155" s="10">
        <v>38.299999999999997</v>
      </c>
      <c r="B155" s="10">
        <v>0</v>
      </c>
      <c r="D155" s="3">
        <v>2</v>
      </c>
      <c r="E155">
        <f>GETPIVOTDATA("Outcome",$B$2,"BMI",18.2)*GETPIVOTDATA("Outcome",$B$2,"Outcome",0)/GETPIVOTDATA("Outcome",$B$2)</f>
        <v>1.953125</v>
      </c>
      <c r="F155">
        <f t="shared" si="494"/>
        <v>1.1249999999999999E-3</v>
      </c>
    </row>
    <row r="156" spans="1:6" x14ac:dyDescent="0.3">
      <c r="A156" s="10">
        <v>21.1</v>
      </c>
      <c r="B156" s="10">
        <v>0</v>
      </c>
      <c r="D156" s="3">
        <v>3</v>
      </c>
      <c r="E156">
        <f>GETPIVOTDATA("Outcome",$B$2,"BMI",0)*GETPIVOTDATA("Outcome",$B$2,"Outcome",0)/GETPIVOTDATA("Outcome",$B$2)</f>
        <v>7.161458333333333</v>
      </c>
      <c r="F156">
        <f t="shared" si="494"/>
        <v>2.418185606060606</v>
      </c>
    </row>
    <row r="157" spans="1:6" x14ac:dyDescent="0.3">
      <c r="A157" s="10">
        <v>33.799999999999997</v>
      </c>
      <c r="B157" s="10">
        <v>0</v>
      </c>
      <c r="D157" s="3">
        <v>1</v>
      </c>
      <c r="E157">
        <f>GETPIVOTDATA("Outcome",$B$2,"BMI",18.2)*GETPIVOTDATA("Outcome",$B$2,"Outcome",0)/GETPIVOTDATA("Outcome",$B$2)</f>
        <v>1.953125</v>
      </c>
      <c r="F157">
        <f t="shared" si="494"/>
        <v>0.46512500000000001</v>
      </c>
    </row>
    <row r="158" spans="1:6" x14ac:dyDescent="0.3">
      <c r="A158" s="10">
        <v>30.8</v>
      </c>
      <c r="B158" s="10">
        <v>0</v>
      </c>
      <c r="D158" s="3">
        <v>3</v>
      </c>
      <c r="E158">
        <f>GETPIVOTDATA("Outcome",$B$2,"BMI",0)*GETPIVOTDATA("Outcome",$B$2,"Outcome",0)/GETPIVOTDATA("Outcome",$B$2)</f>
        <v>7.161458333333333</v>
      </c>
      <c r="F158">
        <f t="shared" si="494"/>
        <v>2.418185606060606</v>
      </c>
    </row>
    <row r="159" spans="1:6" x14ac:dyDescent="0.3">
      <c r="A159" s="10">
        <v>28.7</v>
      </c>
      <c r="B159" s="10">
        <v>0</v>
      </c>
      <c r="D159" s="3">
        <v>1</v>
      </c>
      <c r="E159">
        <f>GETPIVOTDATA("Outcome",$B$2,"BMI",18.2)*GETPIVOTDATA("Outcome",$B$2,"Outcome",0)/GETPIVOTDATA("Outcome",$B$2)</f>
        <v>1.953125</v>
      </c>
      <c r="F159">
        <f t="shared" si="494"/>
        <v>0.46512500000000001</v>
      </c>
    </row>
    <row r="160" spans="1:6" x14ac:dyDescent="0.3">
      <c r="A160" s="10">
        <v>31.2</v>
      </c>
      <c r="B160" s="10">
        <v>0</v>
      </c>
      <c r="D160" s="3">
        <v>2</v>
      </c>
      <c r="E160">
        <f>GETPIVOTDATA("Outcome",$B$2,"BMI",0)*GETPIVOTDATA("Outcome",$B$2,"Outcome",0)/GETPIVOTDATA("Outcome",$B$2)</f>
        <v>7.161458333333333</v>
      </c>
      <c r="F160">
        <f t="shared" si="494"/>
        <v>3.7200037878787873</v>
      </c>
    </row>
    <row r="161" spans="1:6" x14ac:dyDescent="0.3">
      <c r="A161" s="10">
        <v>36.9</v>
      </c>
      <c r="B161" s="10">
        <v>0</v>
      </c>
      <c r="D161" s="3">
        <v>1</v>
      </c>
      <c r="E161">
        <f>GETPIVOTDATA("Outcome",$B$2,"BMI",18.2)*GETPIVOTDATA("Outcome",$B$2,"Outcome",0)/GETPIVOTDATA("Outcome",$B$2)</f>
        <v>1.953125</v>
      </c>
      <c r="F161">
        <f t="shared" si="494"/>
        <v>0.46512500000000001</v>
      </c>
    </row>
    <row r="162" spans="1:6" x14ac:dyDescent="0.3">
      <c r="A162" s="10">
        <v>21.1</v>
      </c>
      <c r="B162" s="10">
        <v>0</v>
      </c>
      <c r="D162" s="3">
        <v>4</v>
      </c>
      <c r="E162">
        <f>GETPIVOTDATA("Outcome",$B$2,"BMI",0)*GETPIVOTDATA("Outcome",$B$2,"Outcome",0)/GETPIVOTDATA("Outcome",$B$2)</f>
        <v>7.161458333333333</v>
      </c>
      <c r="F162">
        <f t="shared" si="494"/>
        <v>1.3956401515151515</v>
      </c>
    </row>
    <row r="163" spans="1:6" x14ac:dyDescent="0.3">
      <c r="A163" s="10">
        <v>39.5</v>
      </c>
      <c r="B163" s="10">
        <v>0</v>
      </c>
      <c r="D163" s="3">
        <v>3</v>
      </c>
      <c r="E163">
        <f>GETPIVOTDATA("Outcome",$B$2,"BMI",18.2)*GETPIVOTDATA("Outcome",$B$2,"Outcome",0)/GETPIVOTDATA("Outcome",$B$2)</f>
        <v>1.953125</v>
      </c>
      <c r="F163">
        <f t="shared" si="494"/>
        <v>0.56112499999999998</v>
      </c>
    </row>
    <row r="164" spans="1:6" x14ac:dyDescent="0.3">
      <c r="A164" s="10">
        <v>32.5</v>
      </c>
      <c r="B164" s="10">
        <v>0</v>
      </c>
      <c r="D164" s="3">
        <v>4</v>
      </c>
      <c r="E164">
        <f>GETPIVOTDATA("Outcome",$B$2,"BMI",0)*GETPIVOTDATA("Outcome",$B$2,"Outcome",0)/GETPIVOTDATA("Outcome",$B$2)</f>
        <v>7.161458333333333</v>
      </c>
      <c r="F164">
        <f t="shared" si="494"/>
        <v>1.3956401515151515</v>
      </c>
    </row>
    <row r="165" spans="1:6" x14ac:dyDescent="0.3">
      <c r="A165" s="10">
        <v>32.4</v>
      </c>
      <c r="B165" s="10">
        <v>1</v>
      </c>
      <c r="D165" s="3">
        <v>1</v>
      </c>
      <c r="E165">
        <f>GETPIVOTDATA("Outcome",$B$2,"BMI",18.2)*GETPIVOTDATA("Outcome",$B$2,"Outcome",0)/GETPIVOTDATA("Outcome",$B$2)</f>
        <v>1.953125</v>
      </c>
      <c r="F165">
        <f t="shared" si="494"/>
        <v>0.46512500000000001</v>
      </c>
    </row>
    <row r="166" spans="1:6" x14ac:dyDescent="0.3">
      <c r="A166" s="10">
        <v>32.799999999999997</v>
      </c>
      <c r="B166" s="10">
        <v>0</v>
      </c>
      <c r="D166" s="3">
        <v>3</v>
      </c>
      <c r="E166">
        <f>GETPIVOTDATA("Outcome",$B$2,"BMI",0)*GETPIVOTDATA("Outcome",$B$2,"Outcome",0)/GETPIVOTDATA("Outcome",$B$2)</f>
        <v>7.161458333333333</v>
      </c>
      <c r="F166">
        <f t="shared" si="494"/>
        <v>2.418185606060606</v>
      </c>
    </row>
    <row r="167" spans="1:6" x14ac:dyDescent="0.3">
      <c r="A167" s="10">
        <v>0</v>
      </c>
      <c r="B167" s="10">
        <v>0</v>
      </c>
      <c r="D167" s="3">
        <v>4</v>
      </c>
      <c r="E167">
        <f>GETPIVOTDATA("Outcome",$B$2,"BMI",18.2)*GETPIVOTDATA("Outcome",$B$2,"Outcome",0)/GETPIVOTDATA("Outcome",$B$2)</f>
        <v>1.953125</v>
      </c>
      <c r="F167">
        <f t="shared" si="494"/>
        <v>2.1451250000000002</v>
      </c>
    </row>
    <row r="168" spans="1:6" x14ac:dyDescent="0.3">
      <c r="A168" s="10">
        <v>32.799999999999997</v>
      </c>
      <c r="B168" s="10">
        <v>0</v>
      </c>
      <c r="D168" s="3">
        <v>2</v>
      </c>
      <c r="E168">
        <f>GETPIVOTDATA("Outcome",$B$2,"BMI",0)*GETPIVOTDATA("Outcome",$B$2,"Outcome",0)/GETPIVOTDATA("Outcome",$B$2)</f>
        <v>7.161458333333333</v>
      </c>
      <c r="F168">
        <f t="shared" si="494"/>
        <v>3.7200037878787873</v>
      </c>
    </row>
    <row r="169" spans="1:6" x14ac:dyDescent="0.3">
      <c r="A169" s="10">
        <v>30.5</v>
      </c>
      <c r="B169" s="10">
        <v>0</v>
      </c>
      <c r="D169" s="3">
        <v>1</v>
      </c>
      <c r="E169">
        <f>GETPIVOTDATA("Outcome",$B$2,"BMI",18.2)*GETPIVOTDATA("Outcome",$B$2,"Outcome",0)/GETPIVOTDATA("Outcome",$B$2)</f>
        <v>1.953125</v>
      </c>
      <c r="F169">
        <f t="shared" si="494"/>
        <v>0.46512500000000001</v>
      </c>
    </row>
    <row r="170" spans="1:6" x14ac:dyDescent="0.3">
      <c r="A170" s="10">
        <v>33.700000000000003</v>
      </c>
      <c r="B170" s="10">
        <v>0</v>
      </c>
      <c r="D170" s="3">
        <v>2</v>
      </c>
      <c r="E170">
        <f>GETPIVOTDATA("Outcome",$B$2,"BMI",0)*GETPIVOTDATA("Outcome",$B$2,"Outcome",0)/GETPIVOTDATA("Outcome",$B$2)</f>
        <v>7.161458333333333</v>
      </c>
      <c r="F170">
        <f t="shared" si="494"/>
        <v>3.7200037878787873</v>
      </c>
    </row>
    <row r="171" spans="1:6" x14ac:dyDescent="0.3">
      <c r="A171" s="10">
        <v>27.3</v>
      </c>
      <c r="B171" s="10">
        <v>0</v>
      </c>
      <c r="D171" s="3">
        <v>1</v>
      </c>
      <c r="E171">
        <f>GETPIVOTDATA("Outcome",$B$2,"BMI",18.2)*GETPIVOTDATA("Outcome",$B$2,"Outcome",0)/GETPIVOTDATA("Outcome",$B$2)</f>
        <v>1.953125</v>
      </c>
      <c r="F171">
        <f t="shared" si="494"/>
        <v>0.46512500000000001</v>
      </c>
    </row>
    <row r="172" spans="1:6" x14ac:dyDescent="0.3">
      <c r="A172" s="10">
        <v>37.4</v>
      </c>
      <c r="B172" s="10">
        <v>0</v>
      </c>
      <c r="D172" s="3">
        <v>1</v>
      </c>
      <c r="E172">
        <f>GETPIVOTDATA("Outcome",$B$2,"BMI",0)*GETPIVOTDATA("Outcome",$B$2,"Outcome",0)/GETPIVOTDATA("Outcome",$B$2)</f>
        <v>7.161458333333333</v>
      </c>
      <c r="F172">
        <f t="shared" si="494"/>
        <v>5.3010946969696962</v>
      </c>
    </row>
    <row r="173" spans="1:6" x14ac:dyDescent="0.3">
      <c r="A173" s="10">
        <v>21.9</v>
      </c>
      <c r="B173" s="10">
        <v>0</v>
      </c>
      <c r="D173" s="3"/>
      <c r="E173">
        <f>GETPIVOTDATA("Outcome",$B$2,"BMI",18.2)*GETPIVOTDATA("Outcome",$B$2,"Outcome",0)/GETPIVOTDATA("Outcome",$B$2)</f>
        <v>1.953125</v>
      </c>
      <c r="F173">
        <f t="shared" si="494"/>
        <v>1.953125</v>
      </c>
    </row>
    <row r="174" spans="1:6" x14ac:dyDescent="0.3">
      <c r="A174" s="10">
        <v>34.299999999999997</v>
      </c>
      <c r="B174" s="10">
        <v>1</v>
      </c>
      <c r="D174" s="3">
        <v>1</v>
      </c>
      <c r="E174">
        <f>GETPIVOTDATA("Outcome",$B$2,"BMI",0)*GETPIVOTDATA("Outcome",$B$2,"Outcome",0)/GETPIVOTDATA("Outcome",$B$2)</f>
        <v>7.161458333333333</v>
      </c>
      <c r="F174">
        <f t="shared" si="494"/>
        <v>5.3010946969696962</v>
      </c>
    </row>
    <row r="175" spans="1:6" x14ac:dyDescent="0.3">
      <c r="A175" s="10">
        <v>40.6</v>
      </c>
      <c r="B175" s="10">
        <v>0</v>
      </c>
      <c r="D175" s="3">
        <v>2</v>
      </c>
      <c r="E175">
        <f>GETPIVOTDATA("Outcome",$B$2,"BMI",18.2)*GETPIVOTDATA("Outcome",$B$2,"Outcome",0)/GETPIVOTDATA("Outcome",$B$2)</f>
        <v>1.953125</v>
      </c>
      <c r="F175">
        <f t="shared" si="494"/>
        <v>1.1249999999999999E-3</v>
      </c>
    </row>
    <row r="176" spans="1:6" x14ac:dyDescent="0.3">
      <c r="A176" s="10">
        <v>47.9</v>
      </c>
      <c r="B176" s="10">
        <v>1</v>
      </c>
      <c r="D176" s="3">
        <v>1</v>
      </c>
      <c r="E176">
        <f>GETPIVOTDATA("Outcome",$B$2,"BMI",0)*GETPIVOTDATA("Outcome",$B$2,"Outcome",0)/GETPIVOTDATA("Outcome",$B$2)</f>
        <v>7.161458333333333</v>
      </c>
      <c r="F176">
        <f t="shared" si="494"/>
        <v>5.3010946969696962</v>
      </c>
    </row>
    <row r="177" spans="1:6" x14ac:dyDescent="0.3">
      <c r="A177" s="10">
        <v>50</v>
      </c>
      <c r="B177" s="10">
        <v>1</v>
      </c>
      <c r="D177" s="3">
        <v>5</v>
      </c>
      <c r="E177">
        <f>GETPIVOTDATA("Outcome",$B$2,"BMI",18.2)*GETPIVOTDATA("Outcome",$B$2,"Outcome",0)/GETPIVOTDATA("Outcome",$B$2)</f>
        <v>1.953125</v>
      </c>
      <c r="F177">
        <f t="shared" si="494"/>
        <v>4.7531249999999998</v>
      </c>
    </row>
    <row r="178" spans="1:6" x14ac:dyDescent="0.3">
      <c r="A178" s="10">
        <v>24.6</v>
      </c>
      <c r="B178" s="10">
        <v>0</v>
      </c>
      <c r="D178" s="3">
        <v>3</v>
      </c>
      <c r="E178">
        <f>GETPIVOTDATA("Outcome",$B$2,"BMI",0)*GETPIVOTDATA("Outcome",$B$2,"Outcome",0)/GETPIVOTDATA("Outcome",$B$2)</f>
        <v>7.161458333333333</v>
      </c>
      <c r="F178">
        <f t="shared" si="494"/>
        <v>2.418185606060606</v>
      </c>
    </row>
    <row r="179" spans="1:6" x14ac:dyDescent="0.3">
      <c r="A179" s="10">
        <v>25.2</v>
      </c>
      <c r="B179" s="10">
        <v>0</v>
      </c>
      <c r="D179" s="3"/>
      <c r="E179">
        <f>GETPIVOTDATA("Outcome",$B$2,"BMI",18.2)*GETPIVOTDATA("Outcome",$B$2,"Outcome",0)/GETPIVOTDATA("Outcome",$B$2)</f>
        <v>1.953125</v>
      </c>
      <c r="F179">
        <f t="shared" si="494"/>
        <v>1.953125</v>
      </c>
    </row>
    <row r="180" spans="1:6" x14ac:dyDescent="0.3">
      <c r="A180" s="10">
        <v>29</v>
      </c>
      <c r="B180" s="10">
        <v>0</v>
      </c>
      <c r="D180" s="3"/>
      <c r="E180">
        <f>GETPIVOTDATA("Outcome",$B$2,"BMI",0)*GETPIVOTDATA("Outcome",$B$2,"Outcome",0)/GETPIVOTDATA("Outcome",$B$2)</f>
        <v>7.161458333333333</v>
      </c>
      <c r="F180">
        <f t="shared" si="494"/>
        <v>7.161458333333333</v>
      </c>
    </row>
    <row r="181" spans="1:6" x14ac:dyDescent="0.3">
      <c r="A181" s="10">
        <v>40.9</v>
      </c>
      <c r="B181" s="10">
        <v>1</v>
      </c>
      <c r="D181" s="3">
        <v>3</v>
      </c>
      <c r="E181">
        <f>GETPIVOTDATA("Outcome",$B$2,"BMI",18.2)*GETPIVOTDATA("Outcome",$B$2,"Outcome",0)/GETPIVOTDATA("Outcome",$B$2)</f>
        <v>1.953125</v>
      </c>
      <c r="F181">
        <f t="shared" si="494"/>
        <v>0.56112499999999998</v>
      </c>
    </row>
    <row r="182" spans="1:6" x14ac:dyDescent="0.3">
      <c r="A182" s="10">
        <v>29.7</v>
      </c>
      <c r="B182" s="10">
        <v>0</v>
      </c>
      <c r="D182" s="3">
        <v>1</v>
      </c>
      <c r="E182">
        <f>GETPIVOTDATA("Outcome",$B$2,"BMI",0)*GETPIVOTDATA("Outcome",$B$2,"Outcome",0)/GETPIVOTDATA("Outcome",$B$2)</f>
        <v>7.161458333333333</v>
      </c>
      <c r="F182">
        <f t="shared" si="494"/>
        <v>5.3010946969696962</v>
      </c>
    </row>
    <row r="183" spans="1:6" x14ac:dyDescent="0.3">
      <c r="A183" s="10">
        <v>37.200000000000003</v>
      </c>
      <c r="B183" s="10">
        <v>0</v>
      </c>
      <c r="D183" s="3">
        <v>2</v>
      </c>
      <c r="E183">
        <f>GETPIVOTDATA("Outcome",$B$2,"BMI",18.2)*GETPIVOTDATA("Outcome",$B$2,"Outcome",0)/GETPIVOTDATA("Outcome",$B$2)</f>
        <v>1.953125</v>
      </c>
      <c r="F183">
        <f t="shared" si="494"/>
        <v>1.1249999999999999E-3</v>
      </c>
    </row>
    <row r="184" spans="1:6" x14ac:dyDescent="0.3">
      <c r="A184" s="10">
        <v>44.2</v>
      </c>
      <c r="B184" s="10">
        <v>0</v>
      </c>
      <c r="D184" s="3">
        <v>1</v>
      </c>
      <c r="E184">
        <f>GETPIVOTDATA("Outcome",$B$2,"BMI",0)*GETPIVOTDATA("Outcome",$B$2,"Outcome",0)/GETPIVOTDATA("Outcome",$B$2)</f>
        <v>7.161458333333333</v>
      </c>
      <c r="F184">
        <f t="shared" si="494"/>
        <v>5.3010946969696962</v>
      </c>
    </row>
    <row r="185" spans="1:6" x14ac:dyDescent="0.3">
      <c r="A185" s="10">
        <v>29.7</v>
      </c>
      <c r="B185" s="10">
        <v>0</v>
      </c>
      <c r="D185" s="3">
        <v>3</v>
      </c>
      <c r="E185">
        <f>GETPIVOTDATA("Outcome",$B$2,"BMI",18.2)*GETPIVOTDATA("Outcome",$B$2,"Outcome",0)/GETPIVOTDATA("Outcome",$B$2)</f>
        <v>1.953125</v>
      </c>
      <c r="F185">
        <f t="shared" si="494"/>
        <v>0.56112499999999998</v>
      </c>
    </row>
    <row r="186" spans="1:6" x14ac:dyDescent="0.3">
      <c r="A186" s="10">
        <v>31.6</v>
      </c>
      <c r="B186" s="10">
        <v>1</v>
      </c>
      <c r="D186" s="3">
        <v>3</v>
      </c>
      <c r="E186">
        <f>GETPIVOTDATA("Outcome",$B$2,"BMI",0)*GETPIVOTDATA("Outcome",$B$2,"Outcome",0)/GETPIVOTDATA("Outcome",$B$2)</f>
        <v>7.161458333333333</v>
      </c>
      <c r="F186">
        <f t="shared" si="494"/>
        <v>2.418185606060606</v>
      </c>
    </row>
    <row r="187" spans="1:6" x14ac:dyDescent="0.3">
      <c r="A187" s="10">
        <v>29.9</v>
      </c>
      <c r="B187" s="10">
        <v>1</v>
      </c>
      <c r="D187" s="3">
        <v>1</v>
      </c>
      <c r="E187">
        <f>GETPIVOTDATA("Outcome",$B$2,"BMI",18.2)*GETPIVOTDATA("Outcome",$B$2,"Outcome",0)/GETPIVOTDATA("Outcome",$B$2)</f>
        <v>1.953125</v>
      </c>
      <c r="F187">
        <f t="shared" si="494"/>
        <v>0.46512500000000001</v>
      </c>
    </row>
    <row r="188" spans="1:6" x14ac:dyDescent="0.3">
      <c r="A188" s="10">
        <v>32.5</v>
      </c>
      <c r="B188" s="10">
        <v>0</v>
      </c>
      <c r="D188" s="3"/>
      <c r="E188">
        <f>GETPIVOTDATA("Outcome",$B$2,"BMI",0)*GETPIVOTDATA("Outcome",$B$2,"Outcome",0)/GETPIVOTDATA("Outcome",$B$2)</f>
        <v>7.161458333333333</v>
      </c>
      <c r="F188">
        <f t="shared" si="494"/>
        <v>7.161458333333333</v>
      </c>
    </row>
    <row r="189" spans="1:6" x14ac:dyDescent="0.3">
      <c r="A189" s="10">
        <v>29.6</v>
      </c>
      <c r="B189" s="10">
        <v>0</v>
      </c>
      <c r="D189" s="3"/>
      <c r="E189">
        <f>GETPIVOTDATA("Outcome",$B$2,"BMI",18.2)*GETPIVOTDATA("Outcome",$B$2,"Outcome",0)/GETPIVOTDATA("Outcome",$B$2)</f>
        <v>1.953125</v>
      </c>
      <c r="F189">
        <f t="shared" si="494"/>
        <v>1.953125</v>
      </c>
    </row>
    <row r="190" spans="1:6" x14ac:dyDescent="0.3">
      <c r="A190" s="10">
        <v>31.9</v>
      </c>
      <c r="B190" s="10">
        <v>0</v>
      </c>
      <c r="D190" s="3">
        <v>3</v>
      </c>
      <c r="E190">
        <f>GETPIVOTDATA("Outcome",$B$2,"BMI",0)*GETPIVOTDATA("Outcome",$B$2,"Outcome",0)/GETPIVOTDATA("Outcome",$B$2)</f>
        <v>7.161458333333333</v>
      </c>
      <c r="F190">
        <f t="shared" si="494"/>
        <v>2.418185606060606</v>
      </c>
    </row>
    <row r="191" spans="1:6" x14ac:dyDescent="0.3">
      <c r="A191" s="10">
        <v>28.4</v>
      </c>
      <c r="B191" s="10">
        <v>0</v>
      </c>
      <c r="D191" s="3">
        <v>2</v>
      </c>
      <c r="E191">
        <f>GETPIVOTDATA("Outcome",$B$2,"BMI",18.2)*GETPIVOTDATA("Outcome",$B$2,"Outcome",0)/GETPIVOTDATA("Outcome",$B$2)</f>
        <v>1.953125</v>
      </c>
      <c r="F191">
        <f t="shared" si="494"/>
        <v>1.1249999999999999E-3</v>
      </c>
    </row>
    <row r="192" spans="1:6" x14ac:dyDescent="0.3">
      <c r="A192" s="10">
        <v>30.8</v>
      </c>
      <c r="B192" s="10">
        <v>1</v>
      </c>
      <c r="D192" s="3">
        <v>1</v>
      </c>
      <c r="E192">
        <f>GETPIVOTDATA("Outcome",$B$2,"BMI",0)*GETPIVOTDATA("Outcome",$B$2,"Outcome",0)/GETPIVOTDATA("Outcome",$B$2)</f>
        <v>7.161458333333333</v>
      </c>
      <c r="F192">
        <f t="shared" si="494"/>
        <v>5.3010946969696962</v>
      </c>
    </row>
    <row r="193" spans="1:6" x14ac:dyDescent="0.3">
      <c r="A193" s="10">
        <v>35.4</v>
      </c>
      <c r="B193" s="10">
        <v>1</v>
      </c>
      <c r="D193" s="3">
        <v>1</v>
      </c>
      <c r="E193">
        <f>GETPIVOTDATA("Outcome",$B$2,"BMI",18.2)*GETPIVOTDATA("Outcome",$B$2,"Outcome",0)/GETPIVOTDATA("Outcome",$B$2)</f>
        <v>1.953125</v>
      </c>
      <c r="F193">
        <f t="shared" si="494"/>
        <v>0.46512500000000001</v>
      </c>
    </row>
    <row r="194" spans="1:6" x14ac:dyDescent="0.3">
      <c r="A194" s="10">
        <v>28.9</v>
      </c>
      <c r="B194" s="10">
        <v>0</v>
      </c>
      <c r="D194" s="3">
        <v>3</v>
      </c>
      <c r="E194">
        <f>GETPIVOTDATA("Outcome",$B$2,"BMI",0)*GETPIVOTDATA("Outcome",$B$2,"Outcome",0)/GETPIVOTDATA("Outcome",$B$2)</f>
        <v>7.161458333333333</v>
      </c>
      <c r="F194">
        <f t="shared" si="494"/>
        <v>2.418185606060606</v>
      </c>
    </row>
    <row r="195" spans="1:6" x14ac:dyDescent="0.3">
      <c r="A195" s="10">
        <v>43.5</v>
      </c>
      <c r="B195" s="10">
        <v>0</v>
      </c>
      <c r="D195" s="3">
        <v>1</v>
      </c>
      <c r="E195">
        <f>GETPIVOTDATA("Outcome",$B$2,"BMI",18.2)*GETPIVOTDATA("Outcome",$B$2,"Outcome",0)/GETPIVOTDATA("Outcome",$B$2)</f>
        <v>1.953125</v>
      </c>
      <c r="F195">
        <f t="shared" si="494"/>
        <v>0.46512500000000001</v>
      </c>
    </row>
    <row r="196" spans="1:6" x14ac:dyDescent="0.3">
      <c r="A196" s="10">
        <v>29.7</v>
      </c>
      <c r="B196" s="10">
        <v>0</v>
      </c>
      <c r="D196" s="3">
        <v>2</v>
      </c>
      <c r="E196">
        <f>GETPIVOTDATA("Outcome",$B$2,"BMI",0)*GETPIVOTDATA("Outcome",$B$2,"Outcome",0)/GETPIVOTDATA("Outcome",$B$2)</f>
        <v>7.161458333333333</v>
      </c>
      <c r="F196">
        <f t="shared" si="494"/>
        <v>3.7200037878787873</v>
      </c>
    </row>
    <row r="197" spans="1:6" x14ac:dyDescent="0.3">
      <c r="A197" s="10">
        <v>32.700000000000003</v>
      </c>
      <c r="B197" s="10">
        <v>1</v>
      </c>
      <c r="D197" s="3">
        <v>1</v>
      </c>
      <c r="E197">
        <f>GETPIVOTDATA("Outcome",$B$2,"BMI",18.2)*GETPIVOTDATA("Outcome",$B$2,"Outcome",0)/GETPIVOTDATA("Outcome",$B$2)</f>
        <v>1.953125</v>
      </c>
      <c r="F197">
        <f t="shared" si="494"/>
        <v>0.46512500000000001</v>
      </c>
    </row>
    <row r="198" spans="1:6" x14ac:dyDescent="0.3">
      <c r="A198" s="10">
        <v>31.2</v>
      </c>
      <c r="B198" s="10">
        <v>0</v>
      </c>
      <c r="D198" s="3">
        <v>1</v>
      </c>
      <c r="E198">
        <f>GETPIVOTDATA("Outcome",$B$2,"BMI",0)*GETPIVOTDATA("Outcome",$B$2,"Outcome",0)/GETPIVOTDATA("Outcome",$B$2)</f>
        <v>7.161458333333333</v>
      </c>
      <c r="F198">
        <f t="shared" si="494"/>
        <v>5.3010946969696962</v>
      </c>
    </row>
    <row r="199" spans="1:6" x14ac:dyDescent="0.3">
      <c r="A199" s="10">
        <v>67.099999999999994</v>
      </c>
      <c r="B199" s="10">
        <v>1</v>
      </c>
      <c r="D199" s="3">
        <v>2</v>
      </c>
      <c r="E199">
        <f>GETPIVOTDATA("Outcome",$B$2,"BMI",18.2)*GETPIVOTDATA("Outcome",$B$2,"Outcome",0)/GETPIVOTDATA("Outcome",$B$2)</f>
        <v>1.953125</v>
      </c>
      <c r="F199">
        <f t="shared" si="494"/>
        <v>1.1249999999999999E-3</v>
      </c>
    </row>
    <row r="200" spans="1:6" x14ac:dyDescent="0.3">
      <c r="A200" s="10">
        <v>45</v>
      </c>
      <c r="B200" s="10">
        <v>0</v>
      </c>
      <c r="D200" s="3">
        <v>2</v>
      </c>
      <c r="E200">
        <f>GETPIVOTDATA("Outcome",$B$2,"BMI",0)*GETPIVOTDATA("Outcome",$B$2,"Outcome",0)/GETPIVOTDATA("Outcome",$B$2)</f>
        <v>7.161458333333333</v>
      </c>
      <c r="F200">
        <f t="shared" si="494"/>
        <v>3.7200037878787873</v>
      </c>
    </row>
    <row r="201" spans="1:6" x14ac:dyDescent="0.3">
      <c r="A201" s="10">
        <v>39.1</v>
      </c>
      <c r="B201" s="10">
        <v>1</v>
      </c>
      <c r="D201" s="3">
        <v>1</v>
      </c>
      <c r="E201">
        <f>GETPIVOTDATA("Outcome",$B$2,"BMI",18.2)*GETPIVOTDATA("Outcome",$B$2,"Outcome",0)/GETPIVOTDATA("Outcome",$B$2)</f>
        <v>1.953125</v>
      </c>
      <c r="F201">
        <f t="shared" si="494"/>
        <v>0.46512500000000001</v>
      </c>
    </row>
    <row r="202" spans="1:6" x14ac:dyDescent="0.3">
      <c r="A202" s="10">
        <v>23.2</v>
      </c>
      <c r="B202" s="10">
        <v>0</v>
      </c>
      <c r="D202" s="3">
        <v>1</v>
      </c>
      <c r="E202">
        <f>GETPIVOTDATA("Outcome",$B$2,"BMI",0)*GETPIVOTDATA("Outcome",$B$2,"Outcome",0)/GETPIVOTDATA("Outcome",$B$2)</f>
        <v>7.161458333333333</v>
      </c>
      <c r="F202">
        <f t="shared" si="494"/>
        <v>5.3010946969696962</v>
      </c>
    </row>
    <row r="203" spans="1:6" x14ac:dyDescent="0.3">
      <c r="A203" s="10">
        <v>34.9</v>
      </c>
      <c r="B203" s="10">
        <v>0</v>
      </c>
      <c r="D203" s="3">
        <v>4</v>
      </c>
      <c r="E203">
        <f>GETPIVOTDATA("Outcome",$B$2,"BMI",18.2)*GETPIVOTDATA("Outcome",$B$2,"Outcome",0)/GETPIVOTDATA("Outcome",$B$2)</f>
        <v>1.953125</v>
      </c>
      <c r="F203">
        <f t="shared" si="494"/>
        <v>2.1451250000000002</v>
      </c>
    </row>
    <row r="204" spans="1:6" x14ac:dyDescent="0.3">
      <c r="A204" s="10">
        <v>27.7</v>
      </c>
      <c r="B204" s="10">
        <v>0</v>
      </c>
      <c r="D204" s="3">
        <v>2</v>
      </c>
      <c r="E204">
        <f>GETPIVOTDATA("Outcome",$B$2,"BMI",0)*GETPIVOTDATA("Outcome",$B$2,"Outcome",0)/GETPIVOTDATA("Outcome",$B$2)</f>
        <v>7.161458333333333</v>
      </c>
      <c r="F204">
        <f t="shared" si="494"/>
        <v>3.7200037878787873</v>
      </c>
    </row>
    <row r="205" spans="1:6" x14ac:dyDescent="0.3">
      <c r="A205" s="10">
        <v>26.8</v>
      </c>
      <c r="B205" s="10">
        <v>0</v>
      </c>
      <c r="D205" s="3">
        <v>1</v>
      </c>
      <c r="E205">
        <f>GETPIVOTDATA("Outcome",$B$2,"BMI",18.2)*GETPIVOTDATA("Outcome",$B$2,"Outcome",0)/GETPIVOTDATA("Outcome",$B$2)</f>
        <v>1.953125</v>
      </c>
      <c r="F205">
        <f t="shared" si="494"/>
        <v>0.46512500000000001</v>
      </c>
    </row>
    <row r="206" spans="1:6" x14ac:dyDescent="0.3">
      <c r="A206" s="10">
        <v>27.6</v>
      </c>
      <c r="B206" s="10">
        <v>0</v>
      </c>
      <c r="D206" s="3">
        <v>1</v>
      </c>
      <c r="E206">
        <f>GETPIVOTDATA("Outcome",$B$2,"BMI",0)*GETPIVOTDATA("Outcome",$B$2,"Outcome",0)/GETPIVOTDATA("Outcome",$B$2)</f>
        <v>7.161458333333333</v>
      </c>
      <c r="F206">
        <f t="shared" si="494"/>
        <v>5.3010946969696962</v>
      </c>
    </row>
    <row r="207" spans="1:6" x14ac:dyDescent="0.3">
      <c r="A207" s="10">
        <v>35.9</v>
      </c>
      <c r="B207" s="10">
        <v>1</v>
      </c>
      <c r="D207" s="3">
        <v>1</v>
      </c>
      <c r="E207">
        <f>GETPIVOTDATA("Outcome",$B$2,"BMI",18.2)*GETPIVOTDATA("Outcome",$B$2,"Outcome",0)/GETPIVOTDATA("Outcome",$B$2)</f>
        <v>1.953125</v>
      </c>
      <c r="F207">
        <f t="shared" si="494"/>
        <v>0.46512500000000001</v>
      </c>
    </row>
    <row r="208" spans="1:6" x14ac:dyDescent="0.3">
      <c r="A208" s="10">
        <v>30.1</v>
      </c>
      <c r="B208" s="10">
        <v>1</v>
      </c>
      <c r="D208" s="3">
        <v>1</v>
      </c>
      <c r="E208">
        <f>GETPIVOTDATA("Outcome",$B$2,"BMI",0)*GETPIVOTDATA("Outcome",$B$2,"Outcome",0)/GETPIVOTDATA("Outcome",$B$2)</f>
        <v>7.161458333333333</v>
      </c>
      <c r="F208">
        <f t="shared" si="494"/>
        <v>5.3010946969696962</v>
      </c>
    </row>
    <row r="209" spans="1:6" x14ac:dyDescent="0.3">
      <c r="A209" s="10">
        <v>32</v>
      </c>
      <c r="B209" s="10">
        <v>1</v>
      </c>
      <c r="D209" s="3">
        <v>1</v>
      </c>
      <c r="E209">
        <f>GETPIVOTDATA("Outcome",$B$2,"BMI",18.2)*GETPIVOTDATA("Outcome",$B$2,"Outcome",0)/GETPIVOTDATA("Outcome",$B$2)</f>
        <v>1.953125</v>
      </c>
      <c r="F209">
        <f t="shared" si="494"/>
        <v>0.46512500000000001</v>
      </c>
    </row>
    <row r="210" spans="1:6" x14ac:dyDescent="0.3">
      <c r="A210" s="10">
        <v>27.9</v>
      </c>
      <c r="B210" s="10">
        <v>1</v>
      </c>
      <c r="D210" s="3">
        <v>1</v>
      </c>
      <c r="E210">
        <f>GETPIVOTDATA("Outcome",$B$2,"BMI",0)*GETPIVOTDATA("Outcome",$B$2,"Outcome",0)/GETPIVOTDATA("Outcome",$B$2)</f>
        <v>7.161458333333333</v>
      </c>
      <c r="F210">
        <f t="shared" si="494"/>
        <v>5.3010946969696962</v>
      </c>
    </row>
    <row r="211" spans="1:6" x14ac:dyDescent="0.3">
      <c r="A211" s="10">
        <v>31.6</v>
      </c>
      <c r="B211" s="10">
        <v>1</v>
      </c>
      <c r="D211" s="3">
        <v>1</v>
      </c>
      <c r="E211">
        <f>GETPIVOTDATA("Outcome",$B$2,"BMI",18.2)*GETPIVOTDATA("Outcome",$B$2,"Outcome",0)/GETPIVOTDATA("Outcome",$B$2)</f>
        <v>1.953125</v>
      </c>
      <c r="F211">
        <f t="shared" si="494"/>
        <v>0.46512500000000001</v>
      </c>
    </row>
    <row r="212" spans="1:6" x14ac:dyDescent="0.3">
      <c r="A212" s="10">
        <v>22.6</v>
      </c>
      <c r="B212" s="10">
        <v>0</v>
      </c>
      <c r="D212" s="3">
        <v>2</v>
      </c>
      <c r="E212">
        <f>GETPIVOTDATA("Outcome",$B$2,"BMI",0)*GETPIVOTDATA("Outcome",$B$2,"Outcome",0)/GETPIVOTDATA("Outcome",$B$2)</f>
        <v>7.161458333333333</v>
      </c>
      <c r="F212">
        <f t="shared" si="494"/>
        <v>3.7200037878787873</v>
      </c>
    </row>
    <row r="213" spans="1:6" x14ac:dyDescent="0.3">
      <c r="A213" s="10">
        <v>33.1</v>
      </c>
      <c r="B213" s="10">
        <v>0</v>
      </c>
      <c r="D213" s="3">
        <v>4</v>
      </c>
      <c r="E213">
        <f>GETPIVOTDATA("Outcome",$B$2,"BMI",18.2)*GETPIVOTDATA("Outcome",$B$2,"Outcome",0)/GETPIVOTDATA("Outcome",$B$2)</f>
        <v>1.953125</v>
      </c>
      <c r="F213">
        <f t="shared" si="494"/>
        <v>2.1451250000000002</v>
      </c>
    </row>
    <row r="214" spans="1:6" x14ac:dyDescent="0.3">
      <c r="A214" s="10">
        <v>30.4</v>
      </c>
      <c r="B214" s="10">
        <v>1</v>
      </c>
      <c r="D214" s="3">
        <v>1</v>
      </c>
      <c r="E214">
        <f>GETPIVOTDATA("Outcome",$B$2,"BMI",0)*GETPIVOTDATA("Outcome",$B$2,"Outcome",0)/GETPIVOTDATA("Outcome",$B$2)</f>
        <v>7.161458333333333</v>
      </c>
      <c r="F214">
        <f t="shared" si="494"/>
        <v>5.3010946969696962</v>
      </c>
    </row>
    <row r="215" spans="1:6" x14ac:dyDescent="0.3">
      <c r="A215" s="10">
        <v>52.3</v>
      </c>
      <c r="B215" s="10">
        <v>1</v>
      </c>
      <c r="D215" s="3">
        <v>1</v>
      </c>
      <c r="E215">
        <f>GETPIVOTDATA("Outcome",$B$2,"BMI",18.2)*GETPIVOTDATA("Outcome",$B$2,"Outcome",0)/GETPIVOTDATA("Outcome",$B$2)</f>
        <v>1.953125</v>
      </c>
      <c r="F215">
        <f t="shared" si="494"/>
        <v>0.46512500000000001</v>
      </c>
    </row>
    <row r="216" spans="1:6" x14ac:dyDescent="0.3">
      <c r="A216" s="10">
        <v>24.4</v>
      </c>
      <c r="B216" s="10">
        <v>0</v>
      </c>
      <c r="D216" s="3"/>
      <c r="E216">
        <f>GETPIVOTDATA("Outcome",$B$2,"BMI",0)*GETPIVOTDATA("Outcome",$B$2,"Outcome",0)/GETPIVOTDATA("Outcome",$B$2)</f>
        <v>7.161458333333333</v>
      </c>
      <c r="F216">
        <f t="shared" ref="F216:F279" si="495">(D216-E216)^2/E216</f>
        <v>7.161458333333333</v>
      </c>
    </row>
    <row r="217" spans="1:6" x14ac:dyDescent="0.3">
      <c r="A217" s="10">
        <v>39.4</v>
      </c>
      <c r="B217" s="10">
        <v>1</v>
      </c>
      <c r="D217" s="3"/>
      <c r="E217">
        <f>GETPIVOTDATA("Outcome",$B$2,"BMI",18.2)*GETPIVOTDATA("Outcome",$B$2,"Outcome",0)/GETPIVOTDATA("Outcome",$B$2)</f>
        <v>1.953125</v>
      </c>
      <c r="F217">
        <f t="shared" si="495"/>
        <v>1.953125</v>
      </c>
    </row>
    <row r="218" spans="1:6" x14ac:dyDescent="0.3">
      <c r="A218" s="10">
        <v>24.3</v>
      </c>
      <c r="B218" s="10">
        <v>0</v>
      </c>
      <c r="D218" s="3"/>
      <c r="E218">
        <f>GETPIVOTDATA("Outcome",$B$2,"BMI",0)*GETPIVOTDATA("Outcome",$B$2,"Outcome",0)/GETPIVOTDATA("Outcome",$B$2)</f>
        <v>7.161458333333333</v>
      </c>
      <c r="F218">
        <f t="shared" si="495"/>
        <v>7.161458333333333</v>
      </c>
    </row>
    <row r="219" spans="1:6" x14ac:dyDescent="0.3">
      <c r="A219" s="10">
        <v>22.9</v>
      </c>
      <c r="B219" s="10">
        <v>1</v>
      </c>
      <c r="D219" s="3">
        <v>2</v>
      </c>
      <c r="E219">
        <f>GETPIVOTDATA("Outcome",$B$2,"BMI",18.2)*GETPIVOTDATA("Outcome",$B$2,"Outcome",0)/GETPIVOTDATA("Outcome",$B$2)</f>
        <v>1.953125</v>
      </c>
      <c r="F219">
        <f t="shared" si="495"/>
        <v>1.1249999999999999E-3</v>
      </c>
    </row>
    <row r="220" spans="1:6" x14ac:dyDescent="0.3">
      <c r="A220" s="10">
        <v>34.799999999999997</v>
      </c>
      <c r="B220" s="10">
        <v>1</v>
      </c>
      <c r="D220" s="3">
        <v>2</v>
      </c>
      <c r="E220">
        <f>GETPIVOTDATA("Outcome",$B$2,"BMI",0)*GETPIVOTDATA("Outcome",$B$2,"Outcome",0)/GETPIVOTDATA("Outcome",$B$2)</f>
        <v>7.161458333333333</v>
      </c>
      <c r="F220">
        <f t="shared" si="495"/>
        <v>3.7200037878787873</v>
      </c>
    </row>
    <row r="221" spans="1:6" x14ac:dyDescent="0.3">
      <c r="A221" s="10">
        <v>30.9</v>
      </c>
      <c r="B221" s="10">
        <v>1</v>
      </c>
      <c r="D221" s="3"/>
      <c r="E221">
        <f>GETPIVOTDATA("Outcome",$B$2,"BMI",18.2)*GETPIVOTDATA("Outcome",$B$2,"Outcome",0)/GETPIVOTDATA("Outcome",$B$2)</f>
        <v>1.953125</v>
      </c>
      <c r="F221">
        <f t="shared" si="495"/>
        <v>1.953125</v>
      </c>
    </row>
    <row r="222" spans="1:6" x14ac:dyDescent="0.3">
      <c r="A222" s="10">
        <v>31</v>
      </c>
      <c r="B222" s="10">
        <v>0</v>
      </c>
      <c r="D222" s="3"/>
      <c r="E222">
        <f>GETPIVOTDATA("Outcome",$B$2,"BMI",0)*GETPIVOTDATA("Outcome",$B$2,"Outcome",0)/GETPIVOTDATA("Outcome",$B$2)</f>
        <v>7.161458333333333</v>
      </c>
      <c r="F222">
        <f t="shared" si="495"/>
        <v>7.161458333333333</v>
      </c>
    </row>
    <row r="223" spans="1:6" x14ac:dyDescent="0.3">
      <c r="A223" s="10">
        <v>40.1</v>
      </c>
      <c r="B223" s="10">
        <v>0</v>
      </c>
      <c r="D223" s="3">
        <v>1</v>
      </c>
      <c r="E223">
        <f>GETPIVOTDATA("Outcome",$B$2,"BMI",18.2)*GETPIVOTDATA("Outcome",$B$2,"Outcome",0)/GETPIVOTDATA("Outcome",$B$2)</f>
        <v>1.953125</v>
      </c>
      <c r="F223">
        <f t="shared" si="495"/>
        <v>0.46512500000000001</v>
      </c>
    </row>
    <row r="224" spans="1:6" x14ac:dyDescent="0.3">
      <c r="A224" s="10">
        <v>27.3</v>
      </c>
      <c r="B224" s="10">
        <v>0</v>
      </c>
      <c r="D224" s="3">
        <v>1</v>
      </c>
      <c r="E224">
        <f>GETPIVOTDATA("Outcome",$B$2,"BMI",0)*GETPIVOTDATA("Outcome",$B$2,"Outcome",0)/GETPIVOTDATA("Outcome",$B$2)</f>
        <v>7.161458333333333</v>
      </c>
      <c r="F224">
        <f t="shared" si="495"/>
        <v>5.3010946969696962</v>
      </c>
    </row>
    <row r="225" spans="1:6" x14ac:dyDescent="0.3">
      <c r="A225" s="10">
        <v>20.399999999999999</v>
      </c>
      <c r="B225" s="10">
        <v>0</v>
      </c>
      <c r="D225" s="3"/>
      <c r="E225">
        <f>GETPIVOTDATA("Outcome",$B$2,"BMI",18.2)*GETPIVOTDATA("Outcome",$B$2,"Outcome",0)/GETPIVOTDATA("Outcome",$B$2)</f>
        <v>1.953125</v>
      </c>
      <c r="F225">
        <f t="shared" si="495"/>
        <v>1.953125</v>
      </c>
    </row>
    <row r="226" spans="1:6" x14ac:dyDescent="0.3">
      <c r="A226" s="10">
        <v>37.700000000000003</v>
      </c>
      <c r="B226" s="10">
        <v>0</v>
      </c>
      <c r="D226" s="3">
        <v>1</v>
      </c>
      <c r="E226">
        <f>GETPIVOTDATA("Outcome",$B$2,"BMI",0)*GETPIVOTDATA("Outcome",$B$2,"Outcome",0)/GETPIVOTDATA("Outcome",$B$2)</f>
        <v>7.161458333333333</v>
      </c>
      <c r="F226">
        <f t="shared" si="495"/>
        <v>5.3010946969696962</v>
      </c>
    </row>
    <row r="227" spans="1:6" x14ac:dyDescent="0.3">
      <c r="A227" s="10">
        <v>23.9</v>
      </c>
      <c r="B227" s="10">
        <v>0</v>
      </c>
      <c r="D227" s="3"/>
      <c r="E227">
        <f>GETPIVOTDATA("Outcome",$B$2,"BMI",18.2)*GETPIVOTDATA("Outcome",$B$2,"Outcome",0)/GETPIVOTDATA("Outcome",$B$2)</f>
        <v>1.953125</v>
      </c>
      <c r="F227">
        <f t="shared" si="495"/>
        <v>1.953125</v>
      </c>
    </row>
    <row r="228" spans="1:6" x14ac:dyDescent="0.3">
      <c r="A228" s="10">
        <v>37.5</v>
      </c>
      <c r="B228" s="10">
        <v>1</v>
      </c>
      <c r="D228" s="3">
        <v>2</v>
      </c>
      <c r="E228">
        <f>GETPIVOTDATA("Outcome",$B$2,"BMI",0)*GETPIVOTDATA("Outcome",$B$2,"Outcome",0)/GETPIVOTDATA("Outcome",$B$2)</f>
        <v>7.161458333333333</v>
      </c>
      <c r="F228">
        <f t="shared" si="495"/>
        <v>3.7200037878787873</v>
      </c>
    </row>
    <row r="229" spans="1:6" x14ac:dyDescent="0.3">
      <c r="A229" s="10">
        <v>37.700000000000003</v>
      </c>
      <c r="B229" s="10">
        <v>1</v>
      </c>
      <c r="D229" s="3">
        <v>1</v>
      </c>
      <c r="E229">
        <f>GETPIVOTDATA("Outcome",$B$2,"BMI",18.2)*GETPIVOTDATA("Outcome",$B$2,"Outcome",0)/GETPIVOTDATA("Outcome",$B$2)</f>
        <v>1.953125</v>
      </c>
      <c r="F229">
        <f t="shared" si="495"/>
        <v>0.46512500000000001</v>
      </c>
    </row>
    <row r="230" spans="1:6" x14ac:dyDescent="0.3">
      <c r="A230" s="10">
        <v>33.200000000000003</v>
      </c>
      <c r="B230" s="10">
        <v>0</v>
      </c>
      <c r="D230" s="3">
        <v>1</v>
      </c>
      <c r="E230">
        <f>GETPIVOTDATA("Outcome",$B$2,"BMI",0)*GETPIVOTDATA("Outcome",$B$2,"Outcome",0)/GETPIVOTDATA("Outcome",$B$2)</f>
        <v>7.161458333333333</v>
      </c>
      <c r="F230">
        <f t="shared" si="495"/>
        <v>5.3010946969696962</v>
      </c>
    </row>
    <row r="231" spans="1:6" x14ac:dyDescent="0.3">
      <c r="A231" s="10">
        <v>35.5</v>
      </c>
      <c r="B231" s="10">
        <v>1</v>
      </c>
      <c r="D231" s="3"/>
      <c r="E231">
        <f>GETPIVOTDATA("Outcome",$B$2,"BMI",18.2)*GETPIVOTDATA("Outcome",$B$2,"Outcome",0)/GETPIVOTDATA("Outcome",$B$2)</f>
        <v>1.953125</v>
      </c>
      <c r="F231">
        <f t="shared" si="495"/>
        <v>1.953125</v>
      </c>
    </row>
    <row r="232" spans="1:6" x14ac:dyDescent="0.3">
      <c r="A232" s="10">
        <v>27.7</v>
      </c>
      <c r="B232" s="10">
        <v>0</v>
      </c>
      <c r="D232" s="3"/>
      <c r="E232">
        <f>GETPIVOTDATA("Outcome",$B$2,"BMI",0)*GETPIVOTDATA("Outcome",$B$2,"Outcome",0)/GETPIVOTDATA("Outcome",$B$2)</f>
        <v>7.161458333333333</v>
      </c>
      <c r="F232">
        <f t="shared" si="495"/>
        <v>7.161458333333333</v>
      </c>
    </row>
    <row r="233" spans="1:6" x14ac:dyDescent="0.3">
      <c r="A233" s="10">
        <v>42.8</v>
      </c>
      <c r="B233" s="10">
        <v>0</v>
      </c>
      <c r="D233" s="3">
        <v>1</v>
      </c>
      <c r="E233">
        <f>GETPIVOTDATA("Outcome",$B$2,"BMI",18.2)*GETPIVOTDATA("Outcome",$B$2,"Outcome",0)/GETPIVOTDATA("Outcome",$B$2)</f>
        <v>1.953125</v>
      </c>
      <c r="F233">
        <f t="shared" si="495"/>
        <v>0.46512500000000001</v>
      </c>
    </row>
    <row r="234" spans="1:6" x14ac:dyDescent="0.3">
      <c r="A234" s="10">
        <v>34.200000000000003</v>
      </c>
      <c r="B234" s="10">
        <v>0</v>
      </c>
      <c r="D234" s="3">
        <v>1</v>
      </c>
      <c r="E234">
        <f>GETPIVOTDATA("Outcome",$B$2,"BMI",0)*GETPIVOTDATA("Outcome",$B$2,"Outcome",0)/GETPIVOTDATA("Outcome",$B$2)</f>
        <v>7.161458333333333</v>
      </c>
      <c r="F234">
        <f t="shared" si="495"/>
        <v>5.3010946969696962</v>
      </c>
    </row>
    <row r="235" spans="1:6" x14ac:dyDescent="0.3">
      <c r="A235" s="10">
        <v>42.6</v>
      </c>
      <c r="B235" s="10">
        <v>1</v>
      </c>
      <c r="D235" s="3">
        <v>2</v>
      </c>
      <c r="E235">
        <f>GETPIVOTDATA("Outcome",$B$2,"BMI",18.2)*GETPIVOTDATA("Outcome",$B$2,"Outcome",0)/GETPIVOTDATA("Outcome",$B$2)</f>
        <v>1.953125</v>
      </c>
      <c r="F235">
        <f t="shared" si="495"/>
        <v>1.1249999999999999E-3</v>
      </c>
    </row>
    <row r="236" spans="1:6" x14ac:dyDescent="0.3">
      <c r="A236" s="10">
        <v>34.200000000000003</v>
      </c>
      <c r="B236" s="10">
        <v>1</v>
      </c>
      <c r="D236" s="3"/>
      <c r="E236">
        <f>GETPIVOTDATA("Outcome",$B$2,"BMI",0)*GETPIVOTDATA("Outcome",$B$2,"Outcome",0)/GETPIVOTDATA("Outcome",$B$2)</f>
        <v>7.161458333333333</v>
      </c>
      <c r="F236">
        <f t="shared" si="495"/>
        <v>7.161458333333333</v>
      </c>
    </row>
    <row r="237" spans="1:6" x14ac:dyDescent="0.3">
      <c r="A237" s="10">
        <v>41.8</v>
      </c>
      <c r="B237" s="10">
        <v>1</v>
      </c>
      <c r="D237" s="3"/>
      <c r="E237">
        <f>GETPIVOTDATA("Outcome",$B$2,"BMI",18.2)*GETPIVOTDATA("Outcome",$B$2,"Outcome",0)/GETPIVOTDATA("Outcome",$B$2)</f>
        <v>1.953125</v>
      </c>
      <c r="F237">
        <f t="shared" si="495"/>
        <v>1.953125</v>
      </c>
    </row>
    <row r="238" spans="1:6" x14ac:dyDescent="0.3">
      <c r="A238" s="10">
        <v>35.799999999999997</v>
      </c>
      <c r="B238" s="10">
        <v>1</v>
      </c>
      <c r="D238" s="3"/>
      <c r="E238">
        <f>GETPIVOTDATA("Outcome",$B$2,"BMI",0)*GETPIVOTDATA("Outcome",$B$2,"Outcome",0)/GETPIVOTDATA("Outcome",$B$2)</f>
        <v>7.161458333333333</v>
      </c>
      <c r="F238">
        <f t="shared" si="495"/>
        <v>7.161458333333333</v>
      </c>
    </row>
    <row r="239" spans="1:6" x14ac:dyDescent="0.3">
      <c r="A239" s="10">
        <v>30</v>
      </c>
      <c r="B239" s="10">
        <v>0</v>
      </c>
      <c r="D239" s="3">
        <v>1</v>
      </c>
      <c r="E239">
        <f>GETPIVOTDATA("Outcome",$B$2,"BMI",18.2)*GETPIVOTDATA("Outcome",$B$2,"Outcome",0)/GETPIVOTDATA("Outcome",$B$2)</f>
        <v>1.953125</v>
      </c>
      <c r="F239">
        <f t="shared" si="495"/>
        <v>0.46512500000000001</v>
      </c>
    </row>
    <row r="240" spans="1:6" x14ac:dyDescent="0.3">
      <c r="A240" s="10">
        <v>29</v>
      </c>
      <c r="B240" s="10">
        <v>1</v>
      </c>
      <c r="D240" s="3">
        <v>1</v>
      </c>
      <c r="E240">
        <f>GETPIVOTDATA("Outcome",$B$2,"BMI",0)*GETPIVOTDATA("Outcome",$B$2,"Outcome",0)/GETPIVOTDATA("Outcome",$B$2)</f>
        <v>7.161458333333333</v>
      </c>
      <c r="F240">
        <f t="shared" si="495"/>
        <v>5.3010946969696962</v>
      </c>
    </row>
    <row r="241" spans="1:6" x14ac:dyDescent="0.3">
      <c r="A241" s="10">
        <v>37.799999999999997</v>
      </c>
      <c r="B241" s="10">
        <v>1</v>
      </c>
      <c r="D241" s="3">
        <v>1</v>
      </c>
      <c r="E241">
        <f>GETPIVOTDATA("Outcome",$B$2,"BMI",18.2)*GETPIVOTDATA("Outcome",$B$2,"Outcome",0)/GETPIVOTDATA("Outcome",$B$2)</f>
        <v>1.953125</v>
      </c>
      <c r="F241">
        <f t="shared" si="495"/>
        <v>0.46512500000000001</v>
      </c>
    </row>
    <row r="242" spans="1:6" x14ac:dyDescent="0.3">
      <c r="A242" s="10">
        <v>34.6</v>
      </c>
      <c r="B242" s="10">
        <v>1</v>
      </c>
      <c r="D242" s="3">
        <v>1</v>
      </c>
      <c r="E242">
        <f>GETPIVOTDATA("Outcome",$B$2,"BMI",0)*GETPIVOTDATA("Outcome",$B$2,"Outcome",0)/GETPIVOTDATA("Outcome",$B$2)</f>
        <v>7.161458333333333</v>
      </c>
      <c r="F242">
        <f t="shared" si="495"/>
        <v>5.3010946969696962</v>
      </c>
    </row>
    <row r="243" spans="1:6" x14ac:dyDescent="0.3">
      <c r="A243" s="10">
        <v>31.6</v>
      </c>
      <c r="B243" s="10">
        <v>1</v>
      </c>
      <c r="D243" s="3">
        <v>1</v>
      </c>
      <c r="E243">
        <f>GETPIVOTDATA("Outcome",$B$2,"BMI",18.2)*GETPIVOTDATA("Outcome",$B$2,"Outcome",0)/GETPIVOTDATA("Outcome",$B$2)</f>
        <v>1.953125</v>
      </c>
      <c r="F243">
        <f t="shared" si="495"/>
        <v>0.46512500000000001</v>
      </c>
    </row>
    <row r="244" spans="1:6" x14ac:dyDescent="0.3">
      <c r="A244" s="10">
        <v>25.2</v>
      </c>
      <c r="B244" s="10">
        <v>0</v>
      </c>
      <c r="D244" s="3">
        <v>3</v>
      </c>
      <c r="E244">
        <f>GETPIVOTDATA("Outcome",$B$2,"BMI",0)*GETPIVOTDATA("Outcome",$B$2,"Outcome",0)/GETPIVOTDATA("Outcome",$B$2)</f>
        <v>7.161458333333333</v>
      </c>
      <c r="F244">
        <f t="shared" si="495"/>
        <v>2.418185606060606</v>
      </c>
    </row>
    <row r="245" spans="1:6" x14ac:dyDescent="0.3">
      <c r="A245" s="10">
        <v>28.8</v>
      </c>
      <c r="B245" s="10">
        <v>0</v>
      </c>
      <c r="D245" s="3"/>
      <c r="E245">
        <f>GETPIVOTDATA("Outcome",$B$2,"BMI",18.2)*GETPIVOTDATA("Outcome",$B$2,"Outcome",0)/GETPIVOTDATA("Outcome",$B$2)</f>
        <v>1.953125</v>
      </c>
      <c r="F245">
        <f t="shared" si="495"/>
        <v>1.953125</v>
      </c>
    </row>
    <row r="246" spans="1:6" x14ac:dyDescent="0.3">
      <c r="A246" s="10">
        <v>23.6</v>
      </c>
      <c r="B246" s="10">
        <v>0</v>
      </c>
      <c r="D246" s="3"/>
      <c r="E246">
        <f>GETPIVOTDATA("Outcome",$B$2,"BMI",0)*GETPIVOTDATA("Outcome",$B$2,"Outcome",0)/GETPIVOTDATA("Outcome",$B$2)</f>
        <v>7.161458333333333</v>
      </c>
      <c r="F246">
        <f t="shared" si="495"/>
        <v>7.161458333333333</v>
      </c>
    </row>
    <row r="247" spans="1:6" x14ac:dyDescent="0.3">
      <c r="A247" s="10">
        <v>34.6</v>
      </c>
      <c r="B247" s="10">
        <v>0</v>
      </c>
      <c r="D247" s="3"/>
      <c r="E247">
        <f>GETPIVOTDATA("Outcome",$B$2,"BMI",18.2)*GETPIVOTDATA("Outcome",$B$2,"Outcome",0)/GETPIVOTDATA("Outcome",$B$2)</f>
        <v>1.953125</v>
      </c>
      <c r="F247">
        <f t="shared" si="495"/>
        <v>1.953125</v>
      </c>
    </row>
    <row r="248" spans="1:6" x14ac:dyDescent="0.3">
      <c r="A248" s="10">
        <v>35.700000000000003</v>
      </c>
      <c r="B248" s="10">
        <v>0</v>
      </c>
      <c r="D248" s="3"/>
      <c r="E248">
        <f>GETPIVOTDATA("Outcome",$B$2,"BMI",0)*GETPIVOTDATA("Outcome",$B$2,"Outcome",0)/GETPIVOTDATA("Outcome",$B$2)</f>
        <v>7.161458333333333</v>
      </c>
      <c r="F248">
        <f t="shared" si="495"/>
        <v>7.161458333333333</v>
      </c>
    </row>
    <row r="249" spans="1:6" x14ac:dyDescent="0.3">
      <c r="A249" s="10">
        <v>37.200000000000003</v>
      </c>
      <c r="B249" s="10">
        <v>1</v>
      </c>
      <c r="D249" s="3"/>
      <c r="E249">
        <f>GETPIVOTDATA("Outcome",$B$2,"BMI",18.2)*GETPIVOTDATA("Outcome",$B$2,"Outcome",0)/GETPIVOTDATA("Outcome",$B$2)</f>
        <v>1.953125</v>
      </c>
      <c r="F249">
        <f t="shared" si="495"/>
        <v>1.953125</v>
      </c>
    </row>
    <row r="250" spans="1:6" x14ac:dyDescent="0.3">
      <c r="A250" s="10">
        <v>36.700000000000003</v>
      </c>
      <c r="B250" s="10">
        <v>0</v>
      </c>
      <c r="D250" s="3">
        <v>1</v>
      </c>
      <c r="E250">
        <f>GETPIVOTDATA("Outcome",$B$2,"BMI",0)*GETPIVOTDATA("Outcome",$B$2,"Outcome",0)/GETPIVOTDATA("Outcome",$B$2)</f>
        <v>7.161458333333333</v>
      </c>
      <c r="F250">
        <f t="shared" si="495"/>
        <v>5.3010946969696962</v>
      </c>
    </row>
    <row r="251" spans="1:6" x14ac:dyDescent="0.3">
      <c r="A251" s="10">
        <v>45.2</v>
      </c>
      <c r="B251" s="10">
        <v>0</v>
      </c>
      <c r="D251" s="3">
        <v>1</v>
      </c>
      <c r="E251">
        <f>GETPIVOTDATA("Outcome",$B$2,"BMI",18.2)*GETPIVOTDATA("Outcome",$B$2,"Outcome",0)/GETPIVOTDATA("Outcome",$B$2)</f>
        <v>1.953125</v>
      </c>
      <c r="F251">
        <f t="shared" si="495"/>
        <v>0.46512500000000001</v>
      </c>
    </row>
    <row r="252" spans="1:6" x14ac:dyDescent="0.3">
      <c r="A252" s="10">
        <v>44</v>
      </c>
      <c r="B252" s="10">
        <v>1</v>
      </c>
      <c r="D252" s="3">
        <v>1</v>
      </c>
      <c r="E252">
        <f>GETPIVOTDATA("Outcome",$B$2,"BMI",0)*GETPIVOTDATA("Outcome",$B$2,"Outcome",0)/GETPIVOTDATA("Outcome",$B$2)</f>
        <v>7.161458333333333</v>
      </c>
      <c r="F252">
        <f t="shared" si="495"/>
        <v>5.3010946969696962</v>
      </c>
    </row>
    <row r="253" spans="1:6" x14ac:dyDescent="0.3">
      <c r="A253" s="10">
        <v>46.2</v>
      </c>
      <c r="B253" s="10">
        <v>1</v>
      </c>
      <c r="D253" s="3">
        <v>1</v>
      </c>
      <c r="E253">
        <f>GETPIVOTDATA("Outcome",$B$2,"BMI",18.2)*GETPIVOTDATA("Outcome",$B$2,"Outcome",0)/GETPIVOTDATA("Outcome",$B$2)</f>
        <v>1.953125</v>
      </c>
      <c r="F253">
        <f t="shared" si="495"/>
        <v>0.46512500000000001</v>
      </c>
    </row>
    <row r="254" spans="1:6" x14ac:dyDescent="0.3">
      <c r="A254" s="10">
        <v>25.4</v>
      </c>
      <c r="B254" s="10">
        <v>0</v>
      </c>
      <c r="D254" s="3">
        <v>1</v>
      </c>
      <c r="E254">
        <f>GETPIVOTDATA("Outcome",$B$2,"BMI",0)*GETPIVOTDATA("Outcome",$B$2,"Outcome",0)/GETPIVOTDATA("Outcome",$B$2)</f>
        <v>7.161458333333333</v>
      </c>
      <c r="F254">
        <f t="shared" si="495"/>
        <v>5.3010946969696962</v>
      </c>
    </row>
    <row r="255" spans="1:6" x14ac:dyDescent="0.3">
      <c r="A255" s="10">
        <v>35</v>
      </c>
      <c r="B255" s="10">
        <v>0</v>
      </c>
      <c r="D255" s="3">
        <v>1</v>
      </c>
      <c r="E255">
        <f>GETPIVOTDATA("Outcome",$B$2,"BMI",18.2)*GETPIVOTDATA("Outcome",$B$2,"Outcome",0)/GETPIVOTDATA("Outcome",$B$2)</f>
        <v>1.953125</v>
      </c>
      <c r="F255">
        <f t="shared" si="495"/>
        <v>0.46512500000000001</v>
      </c>
    </row>
    <row r="256" spans="1:6" x14ac:dyDescent="0.3">
      <c r="A256" s="10">
        <v>29.7</v>
      </c>
      <c r="B256" s="10">
        <v>0</v>
      </c>
      <c r="D256" s="3">
        <v>1</v>
      </c>
      <c r="E256">
        <f>GETPIVOTDATA("Outcome",$B$2,"BMI",0)*GETPIVOTDATA("Outcome",$B$2,"Outcome",0)/GETPIVOTDATA("Outcome",$B$2)</f>
        <v>7.161458333333333</v>
      </c>
      <c r="F256">
        <f t="shared" si="495"/>
        <v>5.3010946969696962</v>
      </c>
    </row>
    <row r="257" spans="1:6" x14ac:dyDescent="0.3">
      <c r="A257" s="10">
        <v>43.6</v>
      </c>
      <c r="B257" s="10">
        <v>1</v>
      </c>
      <c r="D257" s="3"/>
      <c r="E257">
        <f>GETPIVOTDATA("Outcome",$B$2,"BMI",18.2)*GETPIVOTDATA("Outcome",$B$2,"Outcome",0)/GETPIVOTDATA("Outcome",$B$2)</f>
        <v>1.953125</v>
      </c>
      <c r="F257">
        <f t="shared" si="495"/>
        <v>1.953125</v>
      </c>
    </row>
    <row r="258" spans="1:6" x14ac:dyDescent="0.3">
      <c r="A258" s="10">
        <v>35.9</v>
      </c>
      <c r="B258" s="10">
        <v>1</v>
      </c>
      <c r="D258" s="3"/>
      <c r="E258">
        <f>GETPIVOTDATA("Outcome",$B$2,"BMI",0)*GETPIVOTDATA("Outcome",$B$2,"Outcome",0)/GETPIVOTDATA("Outcome",$B$2)</f>
        <v>7.161458333333333</v>
      </c>
      <c r="F258">
        <f t="shared" si="495"/>
        <v>7.161458333333333</v>
      </c>
    </row>
    <row r="259" spans="1:6" x14ac:dyDescent="0.3">
      <c r="A259" s="10">
        <v>44.1</v>
      </c>
      <c r="B259" s="10">
        <v>1</v>
      </c>
      <c r="D259" s="3"/>
      <c r="E259">
        <f>GETPIVOTDATA("Outcome",$B$2,"BMI",18.2)*GETPIVOTDATA("Outcome",$B$2,"Outcome",0)/GETPIVOTDATA("Outcome",$B$2)</f>
        <v>1.953125</v>
      </c>
      <c r="F259">
        <f t="shared" si="495"/>
        <v>1.953125</v>
      </c>
    </row>
    <row r="260" spans="1:6" x14ac:dyDescent="0.3">
      <c r="A260" s="10">
        <v>30.8</v>
      </c>
      <c r="B260" s="10">
        <v>1</v>
      </c>
      <c r="D260" s="3"/>
      <c r="E260">
        <f>GETPIVOTDATA("Outcome",$B$2,"BMI",0)*GETPIVOTDATA("Outcome",$B$2,"Outcome",0)/GETPIVOTDATA("Outcome",$B$2)</f>
        <v>7.161458333333333</v>
      </c>
      <c r="F260">
        <f t="shared" si="495"/>
        <v>7.161458333333333</v>
      </c>
    </row>
    <row r="261" spans="1:6" x14ac:dyDescent="0.3">
      <c r="A261" s="10">
        <v>18.399999999999999</v>
      </c>
      <c r="B261" s="10">
        <v>0</v>
      </c>
      <c r="D261" s="3"/>
      <c r="E261">
        <f>GETPIVOTDATA("Outcome",$B$2,"BMI",18.2)*GETPIVOTDATA("Outcome",$B$2,"Outcome",0)/GETPIVOTDATA("Outcome",$B$2)</f>
        <v>1.953125</v>
      </c>
      <c r="F261">
        <f t="shared" si="495"/>
        <v>1.953125</v>
      </c>
    </row>
    <row r="262" spans="1:6" x14ac:dyDescent="0.3">
      <c r="A262" s="10">
        <v>29.2</v>
      </c>
      <c r="B262" s="10">
        <v>0</v>
      </c>
      <c r="D262" s="3"/>
      <c r="E262">
        <f>GETPIVOTDATA("Outcome",$B$2,"BMI",0)*GETPIVOTDATA("Outcome",$B$2,"Outcome",0)/GETPIVOTDATA("Outcome",$B$2)</f>
        <v>7.161458333333333</v>
      </c>
      <c r="F262">
        <f t="shared" si="495"/>
        <v>7.161458333333333</v>
      </c>
    </row>
    <row r="263" spans="1:6" x14ac:dyDescent="0.3">
      <c r="A263" s="10">
        <v>33.1</v>
      </c>
      <c r="B263" s="10">
        <v>0</v>
      </c>
      <c r="D263" s="3">
        <v>1</v>
      </c>
      <c r="E263">
        <f>GETPIVOTDATA("Outcome",$B$2,"BMI",18.2)*GETPIVOTDATA("Outcome",$B$2,"Outcome",0)/GETPIVOTDATA("Outcome",$B$2)</f>
        <v>1.953125</v>
      </c>
      <c r="F263">
        <f t="shared" si="495"/>
        <v>0.46512500000000001</v>
      </c>
    </row>
    <row r="264" spans="1:6" x14ac:dyDescent="0.3">
      <c r="A264" s="10">
        <v>25.6</v>
      </c>
      <c r="B264" s="10">
        <v>1</v>
      </c>
      <c r="D264" s="3"/>
      <c r="E264">
        <f>GETPIVOTDATA("Outcome",$B$2,"BMI",0)*GETPIVOTDATA("Outcome",$B$2,"Outcome",0)/GETPIVOTDATA("Outcome",$B$2)</f>
        <v>7.161458333333333</v>
      </c>
      <c r="F264">
        <f t="shared" si="495"/>
        <v>7.161458333333333</v>
      </c>
    </row>
    <row r="265" spans="1:6" x14ac:dyDescent="0.3">
      <c r="A265" s="10">
        <v>27.1</v>
      </c>
      <c r="B265" s="10">
        <v>1</v>
      </c>
      <c r="D265" s="3"/>
      <c r="E265">
        <f>GETPIVOTDATA("Outcome",$B$2,"BMI",18.2)*GETPIVOTDATA("Outcome",$B$2,"Outcome",0)/GETPIVOTDATA("Outcome",$B$2)</f>
        <v>1.953125</v>
      </c>
      <c r="F265">
        <f t="shared" si="495"/>
        <v>1.953125</v>
      </c>
    </row>
    <row r="266" spans="1:6" x14ac:dyDescent="0.3">
      <c r="A266" s="10">
        <v>38.200000000000003</v>
      </c>
      <c r="B266" s="10">
        <v>0</v>
      </c>
      <c r="D266" s="3"/>
      <c r="E266">
        <f>GETPIVOTDATA("Outcome",$B$2,"BMI",0)*GETPIVOTDATA("Outcome",$B$2,"Outcome",0)/GETPIVOTDATA("Outcome",$B$2)</f>
        <v>7.161458333333333</v>
      </c>
      <c r="F266">
        <f t="shared" si="495"/>
        <v>7.161458333333333</v>
      </c>
    </row>
    <row r="267" spans="1:6" x14ac:dyDescent="0.3">
      <c r="A267" s="10">
        <v>30</v>
      </c>
      <c r="B267" s="10">
        <v>1</v>
      </c>
      <c r="D267" s="3">
        <v>1</v>
      </c>
      <c r="E267">
        <f>GETPIVOTDATA("Outcome",$B$2,"BMI",18.2)*GETPIVOTDATA("Outcome",$B$2,"Outcome",0)/GETPIVOTDATA("Outcome",$B$2)</f>
        <v>1.953125</v>
      </c>
      <c r="F267">
        <f t="shared" si="495"/>
        <v>0.46512500000000001</v>
      </c>
    </row>
    <row r="268" spans="1:6" x14ac:dyDescent="0.3">
      <c r="A268" s="10">
        <v>31.2</v>
      </c>
      <c r="B268" s="10">
        <v>0</v>
      </c>
      <c r="D268" s="3"/>
      <c r="E268">
        <f>GETPIVOTDATA("Outcome",$B$2,"BMI",0)*GETPIVOTDATA("Outcome",$B$2,"Outcome",0)/GETPIVOTDATA("Outcome",$B$2)</f>
        <v>7.161458333333333</v>
      </c>
      <c r="F268">
        <f t="shared" si="495"/>
        <v>7.161458333333333</v>
      </c>
    </row>
    <row r="269" spans="1:6" x14ac:dyDescent="0.3">
      <c r="A269" s="10">
        <v>52.3</v>
      </c>
      <c r="B269" s="10">
        <v>0</v>
      </c>
      <c r="D269" s="3"/>
      <c r="E269">
        <f>GETPIVOTDATA("Outcome",$B$2,"BMI",18.2)*GETPIVOTDATA("Outcome",$B$2,"Outcome",0)/GETPIVOTDATA("Outcome",$B$2)</f>
        <v>1.953125</v>
      </c>
      <c r="F269">
        <f t="shared" si="495"/>
        <v>1.953125</v>
      </c>
    </row>
    <row r="270" spans="1:6" x14ac:dyDescent="0.3">
      <c r="A270" s="10">
        <v>35.4</v>
      </c>
      <c r="B270" s="10">
        <v>0</v>
      </c>
      <c r="D270" s="3">
        <v>2</v>
      </c>
      <c r="E270">
        <f>GETPIVOTDATA("Outcome",$B$2,"BMI",0)*GETPIVOTDATA("Outcome",$B$2,"Outcome",1)/GETPIVOTDATA("Outcome",$B$2)</f>
        <v>3.8385416666666665</v>
      </c>
      <c r="F270">
        <f t="shared" si="495"/>
        <v>0.8806040818634101</v>
      </c>
    </row>
    <row r="271" spans="1:6" x14ac:dyDescent="0.3">
      <c r="A271" s="10">
        <v>30.1</v>
      </c>
      <c r="B271" s="10">
        <v>0</v>
      </c>
      <c r="D271" s="3"/>
      <c r="E271">
        <f>GETPIVOTDATA("Outcome",$B$2,"BMI",18.2)*GETPIVOTDATA("Outcome",$B$2,"Outcome",1)/GETPIVOTDATA("Outcome",$B$2)</f>
        <v>1.046875</v>
      </c>
      <c r="F271">
        <f t="shared" si="495"/>
        <v>1.046875</v>
      </c>
    </row>
    <row r="272" spans="1:6" x14ac:dyDescent="0.3">
      <c r="A272" s="10">
        <v>31.2</v>
      </c>
      <c r="B272" s="10">
        <v>0</v>
      </c>
      <c r="D272" s="3"/>
      <c r="E272">
        <f>GETPIVOTDATA("Outcome",$B$2,"BMI",0)*GETPIVOTDATA("Outcome",$B$2,"Outcome",1)/GETPIVOTDATA("Outcome",$B$2)</f>
        <v>3.8385416666666665</v>
      </c>
      <c r="F272">
        <f t="shared" si="495"/>
        <v>3.8385416666666665</v>
      </c>
    </row>
    <row r="273" spans="1:6" x14ac:dyDescent="0.3">
      <c r="A273" s="10">
        <v>28</v>
      </c>
      <c r="B273" s="10">
        <v>0</v>
      </c>
      <c r="D273" s="3"/>
      <c r="E273">
        <f>GETPIVOTDATA("Outcome",$B$2,"BMI",18.2)*GETPIVOTDATA("Outcome",$B$2,"Outcome",1)/GETPIVOTDATA("Outcome",$B$2)</f>
        <v>1.046875</v>
      </c>
      <c r="F273">
        <f t="shared" si="495"/>
        <v>1.046875</v>
      </c>
    </row>
    <row r="274" spans="1:6" x14ac:dyDescent="0.3">
      <c r="A274" s="10">
        <v>24.4</v>
      </c>
      <c r="B274" s="10">
        <v>0</v>
      </c>
      <c r="D274" s="3"/>
      <c r="E274">
        <f>GETPIVOTDATA("Outcome",$B$2,"BMI",0)*GETPIVOTDATA("Outcome",$B$2,"Outcome",1)/GETPIVOTDATA("Outcome",$B$2)</f>
        <v>3.8385416666666665</v>
      </c>
      <c r="F274">
        <f t="shared" si="495"/>
        <v>3.8385416666666665</v>
      </c>
    </row>
    <row r="275" spans="1:6" x14ac:dyDescent="0.3">
      <c r="A275" s="10">
        <v>35.799999999999997</v>
      </c>
      <c r="B275" s="10">
        <v>0</v>
      </c>
      <c r="D275" s="3"/>
      <c r="E275">
        <f>GETPIVOTDATA("Outcome",$B$2,"BMI",18.2)*GETPIVOTDATA("Outcome",$B$2,"Outcome",1)/GETPIVOTDATA("Outcome",$B$2)</f>
        <v>1.046875</v>
      </c>
      <c r="F275">
        <f t="shared" si="495"/>
        <v>1.046875</v>
      </c>
    </row>
    <row r="276" spans="1:6" x14ac:dyDescent="0.3">
      <c r="A276" s="10">
        <v>27.6</v>
      </c>
      <c r="B276" s="10">
        <v>1</v>
      </c>
      <c r="D276" s="3"/>
      <c r="E276">
        <f>GETPIVOTDATA("Outcome",$B$2,"BMI",0)*GETPIVOTDATA("Outcome",$B$2,"Outcome",1)/GETPIVOTDATA("Outcome",$B$2)</f>
        <v>3.8385416666666665</v>
      </c>
      <c r="F276">
        <f t="shared" si="495"/>
        <v>3.8385416666666665</v>
      </c>
    </row>
    <row r="277" spans="1:6" x14ac:dyDescent="0.3">
      <c r="A277" s="10">
        <v>33.6</v>
      </c>
      <c r="B277" s="10">
        <v>1</v>
      </c>
      <c r="D277" s="3"/>
      <c r="E277">
        <f>GETPIVOTDATA("Outcome",$B$2,"BMI",18.2)*GETPIVOTDATA("Outcome",$B$2,"Outcome",1)/GETPIVOTDATA("Outcome",$B$2)</f>
        <v>1.046875</v>
      </c>
      <c r="F277">
        <f t="shared" si="495"/>
        <v>1.046875</v>
      </c>
    </row>
    <row r="278" spans="1:6" x14ac:dyDescent="0.3">
      <c r="A278" s="10">
        <v>30.1</v>
      </c>
      <c r="B278" s="10">
        <v>0</v>
      </c>
      <c r="D278" s="3"/>
      <c r="E278">
        <f>GETPIVOTDATA("Outcome",$B$2,"BMI",0)*GETPIVOTDATA("Outcome",$B$2,"Outcome",1)/GETPIVOTDATA("Outcome",$B$2)</f>
        <v>3.8385416666666665</v>
      </c>
      <c r="F278">
        <f t="shared" si="495"/>
        <v>3.8385416666666665</v>
      </c>
    </row>
    <row r="279" spans="1:6" x14ac:dyDescent="0.3">
      <c r="A279" s="10">
        <v>28.7</v>
      </c>
      <c r="B279" s="10">
        <v>0</v>
      </c>
      <c r="D279" s="3"/>
      <c r="E279">
        <f>GETPIVOTDATA("Outcome",$B$2,"BMI",18.2)*GETPIVOTDATA("Outcome",$B$2,"Outcome",1)/GETPIVOTDATA("Outcome",$B$2)</f>
        <v>1.046875</v>
      </c>
      <c r="F279">
        <f t="shared" si="495"/>
        <v>1.046875</v>
      </c>
    </row>
    <row r="280" spans="1:6" x14ac:dyDescent="0.3">
      <c r="A280" s="10">
        <v>25.9</v>
      </c>
      <c r="B280" s="10">
        <v>0</v>
      </c>
      <c r="D280" s="3"/>
      <c r="E280">
        <f>GETPIVOTDATA("Outcome",$B$2,"BMI",0)*GETPIVOTDATA("Outcome",$B$2,"Outcome",1)/GETPIVOTDATA("Outcome",$B$2)</f>
        <v>3.8385416666666665</v>
      </c>
      <c r="F280">
        <f t="shared" ref="F280:F343" si="496">(D280-E280)^2/E280</f>
        <v>3.8385416666666665</v>
      </c>
    </row>
    <row r="281" spans="1:6" x14ac:dyDescent="0.3">
      <c r="A281" s="10">
        <v>33.299999999999997</v>
      </c>
      <c r="B281" s="10">
        <v>1</v>
      </c>
      <c r="D281" s="3"/>
      <c r="E281">
        <f>GETPIVOTDATA("Outcome",$B$2,"BMI",18.2)*GETPIVOTDATA("Outcome",$B$2,"Outcome",1)/GETPIVOTDATA("Outcome",$B$2)</f>
        <v>1.046875</v>
      </c>
      <c r="F281">
        <f t="shared" si="496"/>
        <v>1.046875</v>
      </c>
    </row>
    <row r="282" spans="1:6" x14ac:dyDescent="0.3">
      <c r="A282" s="10">
        <v>30.9</v>
      </c>
      <c r="B282" s="10">
        <v>0</v>
      </c>
      <c r="D282" s="3"/>
      <c r="E282">
        <f>GETPIVOTDATA("Outcome",$B$2,"BMI",0)*GETPIVOTDATA("Outcome",$B$2,"Outcome",1)/GETPIVOTDATA("Outcome",$B$2)</f>
        <v>3.8385416666666665</v>
      </c>
      <c r="F282">
        <f t="shared" si="496"/>
        <v>3.8385416666666665</v>
      </c>
    </row>
    <row r="283" spans="1:6" x14ac:dyDescent="0.3">
      <c r="A283" s="10">
        <v>30</v>
      </c>
      <c r="B283" s="10">
        <v>1</v>
      </c>
      <c r="D283" s="3"/>
      <c r="E283">
        <f>GETPIVOTDATA("Outcome",$B$2,"BMI",18.2)*GETPIVOTDATA("Outcome",$B$2,"Outcome",1)/GETPIVOTDATA("Outcome",$B$2)</f>
        <v>1.046875</v>
      </c>
      <c r="F283">
        <f t="shared" si="496"/>
        <v>1.046875</v>
      </c>
    </row>
    <row r="284" spans="1:6" x14ac:dyDescent="0.3">
      <c r="A284" s="10">
        <v>32.1</v>
      </c>
      <c r="B284" s="10">
        <v>0</v>
      </c>
      <c r="D284" s="3"/>
      <c r="E284">
        <f>GETPIVOTDATA("Outcome",$B$2,"BMI",0)*GETPIVOTDATA("Outcome",$B$2,"Outcome",1)/GETPIVOTDATA("Outcome",$B$2)</f>
        <v>3.8385416666666665</v>
      </c>
      <c r="F284">
        <f t="shared" si="496"/>
        <v>3.8385416666666665</v>
      </c>
    </row>
    <row r="285" spans="1:6" x14ac:dyDescent="0.3">
      <c r="A285" s="10">
        <v>32.4</v>
      </c>
      <c r="B285" s="10">
        <v>0</v>
      </c>
      <c r="D285" s="3"/>
      <c r="E285">
        <f>GETPIVOTDATA("Outcome",$B$2,"BMI",18.2)*GETPIVOTDATA("Outcome",$B$2,"Outcome",1)/GETPIVOTDATA("Outcome",$B$2)</f>
        <v>1.046875</v>
      </c>
      <c r="F285">
        <f t="shared" si="496"/>
        <v>1.046875</v>
      </c>
    </row>
    <row r="286" spans="1:6" x14ac:dyDescent="0.3">
      <c r="A286" s="10">
        <v>32</v>
      </c>
      <c r="B286" s="10">
        <v>1</v>
      </c>
      <c r="D286" s="3"/>
      <c r="E286">
        <f>GETPIVOTDATA("Outcome",$B$2,"BMI",0)*GETPIVOTDATA("Outcome",$B$2,"Outcome",1)/GETPIVOTDATA("Outcome",$B$2)</f>
        <v>3.8385416666666665</v>
      </c>
      <c r="F286">
        <f t="shared" si="496"/>
        <v>3.8385416666666665</v>
      </c>
    </row>
    <row r="287" spans="1:6" x14ac:dyDescent="0.3">
      <c r="A287" s="10">
        <v>33.6</v>
      </c>
      <c r="B287" s="10">
        <v>0</v>
      </c>
      <c r="D287" s="3"/>
      <c r="E287">
        <f>GETPIVOTDATA("Outcome",$B$2,"BMI",18.2)*GETPIVOTDATA("Outcome",$B$2,"Outcome",1)/GETPIVOTDATA("Outcome",$B$2)</f>
        <v>1.046875</v>
      </c>
      <c r="F287">
        <f t="shared" si="496"/>
        <v>1.046875</v>
      </c>
    </row>
    <row r="288" spans="1:6" x14ac:dyDescent="0.3">
      <c r="A288" s="10">
        <v>36.299999999999997</v>
      </c>
      <c r="B288" s="10">
        <v>1</v>
      </c>
      <c r="D288" s="3"/>
      <c r="E288">
        <f>GETPIVOTDATA("Outcome",$B$2,"BMI",0)*GETPIVOTDATA("Outcome",$B$2,"Outcome",1)/GETPIVOTDATA("Outcome",$B$2)</f>
        <v>3.8385416666666665</v>
      </c>
      <c r="F288">
        <f t="shared" si="496"/>
        <v>3.8385416666666665</v>
      </c>
    </row>
    <row r="289" spans="1:6" x14ac:dyDescent="0.3">
      <c r="A289" s="10">
        <v>40</v>
      </c>
      <c r="B289" s="10">
        <v>0</v>
      </c>
      <c r="D289" s="3"/>
      <c r="E289">
        <f>GETPIVOTDATA("Outcome",$B$2,"BMI",18.2)*GETPIVOTDATA("Outcome",$B$2,"Outcome",1)/GETPIVOTDATA("Outcome",$B$2)</f>
        <v>1.046875</v>
      </c>
      <c r="F289">
        <f t="shared" si="496"/>
        <v>1.046875</v>
      </c>
    </row>
    <row r="290" spans="1:6" x14ac:dyDescent="0.3">
      <c r="A290" s="10">
        <v>25.1</v>
      </c>
      <c r="B290" s="10">
        <v>0</v>
      </c>
      <c r="D290" s="3"/>
      <c r="E290">
        <f>GETPIVOTDATA("Outcome",$B$2,"BMI",0)*GETPIVOTDATA("Outcome",$B$2,"Outcome",1)/GETPIVOTDATA("Outcome",$B$2)</f>
        <v>3.8385416666666665</v>
      </c>
      <c r="F290">
        <f t="shared" si="496"/>
        <v>3.8385416666666665</v>
      </c>
    </row>
    <row r="291" spans="1:6" x14ac:dyDescent="0.3">
      <c r="A291" s="10">
        <v>27.5</v>
      </c>
      <c r="B291" s="10">
        <v>1</v>
      </c>
      <c r="D291" s="3"/>
      <c r="E291">
        <f>GETPIVOTDATA("Outcome",$B$2,"BMI",18.2)*GETPIVOTDATA("Outcome",$B$2,"Outcome",1)/GETPIVOTDATA("Outcome",$B$2)</f>
        <v>1.046875</v>
      </c>
      <c r="F291">
        <f t="shared" si="496"/>
        <v>1.046875</v>
      </c>
    </row>
    <row r="292" spans="1:6" x14ac:dyDescent="0.3">
      <c r="A292" s="10">
        <v>45.6</v>
      </c>
      <c r="B292" s="10">
        <v>1</v>
      </c>
      <c r="D292" s="3"/>
      <c r="E292">
        <f>GETPIVOTDATA("Outcome",$B$2,"BMI",0)*GETPIVOTDATA("Outcome",$B$2,"Outcome",1)/GETPIVOTDATA("Outcome",$B$2)</f>
        <v>3.8385416666666665</v>
      </c>
      <c r="F292">
        <f t="shared" si="496"/>
        <v>3.8385416666666665</v>
      </c>
    </row>
    <row r="293" spans="1:6" x14ac:dyDescent="0.3">
      <c r="A293" s="10">
        <v>25.2</v>
      </c>
      <c r="B293" s="10">
        <v>0</v>
      </c>
      <c r="D293" s="3"/>
      <c r="E293">
        <f>GETPIVOTDATA("Outcome",$B$2,"BMI",18.2)*GETPIVOTDATA("Outcome",$B$2,"Outcome",1)/GETPIVOTDATA("Outcome",$B$2)</f>
        <v>1.046875</v>
      </c>
      <c r="F293">
        <f t="shared" si="496"/>
        <v>1.046875</v>
      </c>
    </row>
    <row r="294" spans="1:6" x14ac:dyDescent="0.3">
      <c r="A294" s="10">
        <v>23</v>
      </c>
      <c r="B294" s="10">
        <v>0</v>
      </c>
      <c r="D294" s="3"/>
      <c r="E294">
        <f>GETPIVOTDATA("Outcome",$B$2,"BMI",0)*GETPIVOTDATA("Outcome",$B$2,"Outcome",1)/GETPIVOTDATA("Outcome",$B$2)</f>
        <v>3.8385416666666665</v>
      </c>
      <c r="F294">
        <f t="shared" si="496"/>
        <v>3.8385416666666665</v>
      </c>
    </row>
    <row r="295" spans="1:6" x14ac:dyDescent="0.3">
      <c r="A295" s="10">
        <v>33.200000000000003</v>
      </c>
      <c r="B295" s="10">
        <v>0</v>
      </c>
      <c r="D295" s="3"/>
      <c r="E295">
        <f>GETPIVOTDATA("Outcome",$B$2,"BMI",18.2)*GETPIVOTDATA("Outcome",$B$2,"Outcome",1)/GETPIVOTDATA("Outcome",$B$2)</f>
        <v>1.046875</v>
      </c>
      <c r="F295">
        <f t="shared" si="496"/>
        <v>1.046875</v>
      </c>
    </row>
    <row r="296" spans="1:6" x14ac:dyDescent="0.3">
      <c r="A296" s="10">
        <v>34.200000000000003</v>
      </c>
      <c r="B296" s="10">
        <v>0</v>
      </c>
      <c r="D296" s="3">
        <v>1</v>
      </c>
      <c r="E296">
        <f>GETPIVOTDATA("Outcome",$B$2,"BMI",0)*GETPIVOTDATA("Outcome",$B$2,"Outcome",1)/GETPIVOTDATA("Outcome",$B$2)</f>
        <v>3.8385416666666665</v>
      </c>
      <c r="F296">
        <f t="shared" si="496"/>
        <v>2.0990572704658526</v>
      </c>
    </row>
    <row r="297" spans="1:6" x14ac:dyDescent="0.3">
      <c r="A297" s="10">
        <v>40.5</v>
      </c>
      <c r="B297" s="10">
        <v>0</v>
      </c>
      <c r="D297" s="3"/>
      <c r="E297">
        <f>GETPIVOTDATA("Outcome",$B$2,"BMI",18.2)*GETPIVOTDATA("Outcome",$B$2,"Outcome",1)/GETPIVOTDATA("Outcome",$B$2)</f>
        <v>1.046875</v>
      </c>
      <c r="F297">
        <f t="shared" si="496"/>
        <v>1.046875</v>
      </c>
    </row>
    <row r="298" spans="1:6" x14ac:dyDescent="0.3">
      <c r="A298" s="10">
        <v>26.5</v>
      </c>
      <c r="B298" s="10">
        <v>1</v>
      </c>
      <c r="D298" s="3"/>
      <c r="E298">
        <f>GETPIVOTDATA("Outcome",$B$2,"BMI",0)*GETPIVOTDATA("Outcome",$B$2,"Outcome",1)/GETPIVOTDATA("Outcome",$B$2)</f>
        <v>3.8385416666666665</v>
      </c>
      <c r="F298">
        <f t="shared" si="496"/>
        <v>3.8385416666666665</v>
      </c>
    </row>
    <row r="299" spans="1:6" x14ac:dyDescent="0.3">
      <c r="A299" s="10">
        <v>27.8</v>
      </c>
      <c r="B299" s="10">
        <v>0</v>
      </c>
      <c r="D299" s="3"/>
      <c r="E299">
        <f>GETPIVOTDATA("Outcome",$B$2,"BMI",18.2)*GETPIVOTDATA("Outcome",$B$2,"Outcome",1)/GETPIVOTDATA("Outcome",$B$2)</f>
        <v>1.046875</v>
      </c>
      <c r="F299">
        <f t="shared" si="496"/>
        <v>1.046875</v>
      </c>
    </row>
    <row r="300" spans="1:6" x14ac:dyDescent="0.3">
      <c r="A300" s="10">
        <v>24.9</v>
      </c>
      <c r="B300" s="10">
        <v>0</v>
      </c>
      <c r="D300" s="3">
        <v>1</v>
      </c>
      <c r="E300">
        <f>GETPIVOTDATA("Outcome",$B$2,"BMI",0)*GETPIVOTDATA("Outcome",$B$2,"Outcome",1)/GETPIVOTDATA("Outcome",$B$2)</f>
        <v>3.8385416666666665</v>
      </c>
      <c r="F300">
        <f t="shared" si="496"/>
        <v>2.0990572704658526</v>
      </c>
    </row>
    <row r="301" spans="1:6" x14ac:dyDescent="0.3">
      <c r="A301" s="10">
        <v>25.3</v>
      </c>
      <c r="B301" s="10">
        <v>0</v>
      </c>
      <c r="D301" s="3">
        <v>1</v>
      </c>
      <c r="E301">
        <f>GETPIVOTDATA("Outcome",$B$2,"BMI",18.2)*GETPIVOTDATA("Outcome",$B$2,"Outcome",1)/GETPIVOTDATA("Outcome",$B$2)</f>
        <v>1.046875</v>
      </c>
      <c r="F301">
        <f t="shared" si="496"/>
        <v>2.0988805970149254E-3</v>
      </c>
    </row>
    <row r="302" spans="1:6" x14ac:dyDescent="0.3">
      <c r="A302" s="10">
        <v>37.9</v>
      </c>
      <c r="B302" s="10">
        <v>1</v>
      </c>
      <c r="D302" s="3">
        <v>1</v>
      </c>
      <c r="E302">
        <f>GETPIVOTDATA("Outcome",$B$2,"BMI",0)*GETPIVOTDATA("Outcome",$B$2,"Outcome",1)/GETPIVOTDATA("Outcome",$B$2)</f>
        <v>3.8385416666666665</v>
      </c>
      <c r="F302">
        <f t="shared" si="496"/>
        <v>2.0990572704658526</v>
      </c>
    </row>
    <row r="303" spans="1:6" x14ac:dyDescent="0.3">
      <c r="A303" s="10">
        <v>35.9</v>
      </c>
      <c r="B303" s="10">
        <v>0</v>
      </c>
      <c r="D303" s="3"/>
      <c r="E303">
        <f>GETPIVOTDATA("Outcome",$B$2,"BMI",18.2)*GETPIVOTDATA("Outcome",$B$2,"Outcome",1)/GETPIVOTDATA("Outcome",$B$2)</f>
        <v>1.046875</v>
      </c>
      <c r="F303">
        <f t="shared" si="496"/>
        <v>1.046875</v>
      </c>
    </row>
    <row r="304" spans="1:6" x14ac:dyDescent="0.3">
      <c r="A304" s="10">
        <v>32.4</v>
      </c>
      <c r="B304" s="10">
        <v>0</v>
      </c>
      <c r="D304" s="3"/>
      <c r="E304">
        <f>GETPIVOTDATA("Outcome",$B$2,"BMI",0)*GETPIVOTDATA("Outcome",$B$2,"Outcome",1)/GETPIVOTDATA("Outcome",$B$2)</f>
        <v>3.8385416666666665</v>
      </c>
      <c r="F304">
        <f t="shared" si="496"/>
        <v>3.8385416666666665</v>
      </c>
    </row>
    <row r="305" spans="1:6" x14ac:dyDescent="0.3">
      <c r="A305" s="10">
        <v>30.4</v>
      </c>
      <c r="B305" s="10">
        <v>1</v>
      </c>
      <c r="D305" s="3">
        <v>1</v>
      </c>
      <c r="E305">
        <f>GETPIVOTDATA("Outcome",$B$2,"BMI",18.2)*GETPIVOTDATA("Outcome",$B$2,"Outcome",1)/GETPIVOTDATA("Outcome",$B$2)</f>
        <v>1.046875</v>
      </c>
      <c r="F305">
        <f t="shared" si="496"/>
        <v>2.0988805970149254E-3</v>
      </c>
    </row>
    <row r="306" spans="1:6" x14ac:dyDescent="0.3">
      <c r="A306" s="10">
        <v>27</v>
      </c>
      <c r="B306" s="10">
        <v>1</v>
      </c>
      <c r="D306" s="3"/>
      <c r="E306">
        <f>GETPIVOTDATA("Outcome",$B$2,"BMI",0)*GETPIVOTDATA("Outcome",$B$2,"Outcome",1)/GETPIVOTDATA("Outcome",$B$2)</f>
        <v>3.8385416666666665</v>
      </c>
      <c r="F306">
        <f t="shared" si="496"/>
        <v>3.8385416666666665</v>
      </c>
    </row>
    <row r="307" spans="1:6" x14ac:dyDescent="0.3">
      <c r="A307" s="10">
        <v>26</v>
      </c>
      <c r="B307" s="10">
        <v>0</v>
      </c>
      <c r="D307" s="3"/>
      <c r="E307">
        <f>GETPIVOTDATA("Outcome",$B$2,"BMI",18.2)*GETPIVOTDATA("Outcome",$B$2,"Outcome",1)/GETPIVOTDATA("Outcome",$B$2)</f>
        <v>1.046875</v>
      </c>
      <c r="F307">
        <f t="shared" si="496"/>
        <v>1.046875</v>
      </c>
    </row>
    <row r="308" spans="1:6" x14ac:dyDescent="0.3">
      <c r="A308" s="10">
        <v>38.700000000000003</v>
      </c>
      <c r="B308" s="10">
        <v>0</v>
      </c>
      <c r="D308" s="3"/>
      <c r="E308">
        <f>GETPIVOTDATA("Outcome",$B$2,"BMI",0)*GETPIVOTDATA("Outcome",$B$2,"Outcome",1)/GETPIVOTDATA("Outcome",$B$2)</f>
        <v>3.8385416666666665</v>
      </c>
      <c r="F308">
        <f t="shared" si="496"/>
        <v>3.8385416666666665</v>
      </c>
    </row>
    <row r="309" spans="1:6" x14ac:dyDescent="0.3">
      <c r="A309" s="10">
        <v>45.6</v>
      </c>
      <c r="B309" s="10">
        <v>1</v>
      </c>
      <c r="D309" s="3"/>
      <c r="E309">
        <f>GETPIVOTDATA("Outcome",$B$2,"BMI",18.2)*GETPIVOTDATA("Outcome",$B$2,"Outcome",1)/GETPIVOTDATA("Outcome",$B$2)</f>
        <v>1.046875</v>
      </c>
      <c r="F309">
        <f t="shared" si="496"/>
        <v>1.046875</v>
      </c>
    </row>
    <row r="310" spans="1:6" x14ac:dyDescent="0.3">
      <c r="A310" s="10">
        <v>20.8</v>
      </c>
      <c r="B310" s="10">
        <v>0</v>
      </c>
      <c r="D310" s="3">
        <v>1</v>
      </c>
      <c r="E310">
        <f>GETPIVOTDATA("Outcome",$B$2,"BMI",0)*GETPIVOTDATA("Outcome",$B$2,"Outcome",1)/GETPIVOTDATA("Outcome",$B$2)</f>
        <v>3.8385416666666665</v>
      </c>
      <c r="F310">
        <f t="shared" si="496"/>
        <v>2.0990572704658526</v>
      </c>
    </row>
    <row r="311" spans="1:6" x14ac:dyDescent="0.3">
      <c r="A311" s="10">
        <v>36.1</v>
      </c>
      <c r="B311" s="10">
        <v>0</v>
      </c>
      <c r="D311" s="3"/>
      <c r="E311">
        <f>GETPIVOTDATA("Outcome",$B$2,"BMI",18.2)*GETPIVOTDATA("Outcome",$B$2,"Outcome",1)/GETPIVOTDATA("Outcome",$B$2)</f>
        <v>1.046875</v>
      </c>
      <c r="F311">
        <f t="shared" si="496"/>
        <v>1.046875</v>
      </c>
    </row>
    <row r="312" spans="1:6" x14ac:dyDescent="0.3">
      <c r="A312" s="10">
        <v>36.9</v>
      </c>
      <c r="B312" s="10">
        <v>0</v>
      </c>
      <c r="D312" s="3"/>
      <c r="E312">
        <f>GETPIVOTDATA("Outcome",$B$2,"BMI",0)*GETPIVOTDATA("Outcome",$B$2,"Outcome",1)/GETPIVOTDATA("Outcome",$B$2)</f>
        <v>3.8385416666666665</v>
      </c>
      <c r="F312">
        <f t="shared" si="496"/>
        <v>3.8385416666666665</v>
      </c>
    </row>
    <row r="313" spans="1:6" x14ac:dyDescent="0.3">
      <c r="A313" s="10">
        <v>36.6</v>
      </c>
      <c r="B313" s="10">
        <v>1</v>
      </c>
      <c r="D313" s="3"/>
      <c r="E313">
        <f>GETPIVOTDATA("Outcome",$B$2,"BMI",18.2)*GETPIVOTDATA("Outcome",$B$2,"Outcome",1)/GETPIVOTDATA("Outcome",$B$2)</f>
        <v>1.046875</v>
      </c>
      <c r="F313">
        <f t="shared" si="496"/>
        <v>1.046875</v>
      </c>
    </row>
    <row r="314" spans="1:6" x14ac:dyDescent="0.3">
      <c r="A314" s="10">
        <v>43.3</v>
      </c>
      <c r="B314" s="10">
        <v>1</v>
      </c>
      <c r="D314" s="3"/>
      <c r="E314">
        <f>GETPIVOTDATA("Outcome",$B$2,"BMI",0)*GETPIVOTDATA("Outcome",$B$2,"Outcome",1)/GETPIVOTDATA("Outcome",$B$2)</f>
        <v>3.8385416666666665</v>
      </c>
      <c r="F314">
        <f t="shared" si="496"/>
        <v>3.8385416666666665</v>
      </c>
    </row>
    <row r="315" spans="1:6" x14ac:dyDescent="0.3">
      <c r="A315" s="10">
        <v>40.5</v>
      </c>
      <c r="B315" s="10">
        <v>1</v>
      </c>
      <c r="D315" s="3">
        <v>1</v>
      </c>
      <c r="E315">
        <f>GETPIVOTDATA("Outcome",$B$2,"BMI",18.2)*GETPIVOTDATA("Outcome",$B$2,"Outcome",1)/GETPIVOTDATA("Outcome",$B$2)</f>
        <v>1.046875</v>
      </c>
      <c r="F315">
        <f t="shared" si="496"/>
        <v>2.0988805970149254E-3</v>
      </c>
    </row>
    <row r="316" spans="1:6" x14ac:dyDescent="0.3">
      <c r="A316" s="10">
        <v>21.9</v>
      </c>
      <c r="B316" s="10">
        <v>0</v>
      </c>
      <c r="D316" s="3"/>
      <c r="E316">
        <f>GETPIVOTDATA("Outcome",$B$2,"BMI",0)*GETPIVOTDATA("Outcome",$B$2,"Outcome",1)/GETPIVOTDATA("Outcome",$B$2)</f>
        <v>3.8385416666666665</v>
      </c>
      <c r="F316">
        <f t="shared" si="496"/>
        <v>3.8385416666666665</v>
      </c>
    </row>
    <row r="317" spans="1:6" x14ac:dyDescent="0.3">
      <c r="A317" s="10">
        <v>35.5</v>
      </c>
      <c r="B317" s="10">
        <v>0</v>
      </c>
      <c r="D317" s="3"/>
      <c r="E317">
        <f>GETPIVOTDATA("Outcome",$B$2,"BMI",18.2)*GETPIVOTDATA("Outcome",$B$2,"Outcome",1)/GETPIVOTDATA("Outcome",$B$2)</f>
        <v>1.046875</v>
      </c>
      <c r="F317">
        <f t="shared" si="496"/>
        <v>1.046875</v>
      </c>
    </row>
    <row r="318" spans="1:6" x14ac:dyDescent="0.3">
      <c r="A318" s="10">
        <v>28</v>
      </c>
      <c r="B318" s="10">
        <v>1</v>
      </c>
      <c r="D318" s="3">
        <v>1</v>
      </c>
      <c r="E318">
        <f>GETPIVOTDATA("Outcome",$B$2,"BMI",0)*GETPIVOTDATA("Outcome",$B$2,"Outcome",1)/GETPIVOTDATA("Outcome",$B$2)</f>
        <v>3.8385416666666665</v>
      </c>
      <c r="F318">
        <f t="shared" si="496"/>
        <v>2.0990572704658526</v>
      </c>
    </row>
    <row r="319" spans="1:6" x14ac:dyDescent="0.3">
      <c r="A319" s="10">
        <v>30.7</v>
      </c>
      <c r="B319" s="10">
        <v>0</v>
      </c>
      <c r="D319" s="3"/>
      <c r="E319">
        <f>GETPIVOTDATA("Outcome",$B$2,"BMI",18.2)*GETPIVOTDATA("Outcome",$B$2,"Outcome",1)/GETPIVOTDATA("Outcome",$B$2)</f>
        <v>1.046875</v>
      </c>
      <c r="F319">
        <f t="shared" si="496"/>
        <v>1.046875</v>
      </c>
    </row>
    <row r="320" spans="1:6" x14ac:dyDescent="0.3">
      <c r="A320" s="10">
        <v>36.6</v>
      </c>
      <c r="B320" s="10">
        <v>1</v>
      </c>
      <c r="D320" s="3"/>
      <c r="E320">
        <f>GETPIVOTDATA("Outcome",$B$2,"BMI",0)*GETPIVOTDATA("Outcome",$B$2,"Outcome",1)/GETPIVOTDATA("Outcome",$B$2)</f>
        <v>3.8385416666666665</v>
      </c>
      <c r="F320">
        <f t="shared" si="496"/>
        <v>3.8385416666666665</v>
      </c>
    </row>
    <row r="321" spans="1:6" x14ac:dyDescent="0.3">
      <c r="A321" s="10">
        <v>23.6</v>
      </c>
      <c r="B321" s="10">
        <v>0</v>
      </c>
      <c r="D321" s="3"/>
      <c r="E321">
        <f>GETPIVOTDATA("Outcome",$B$2,"BMI",18.2)*GETPIVOTDATA("Outcome",$B$2,"Outcome",1)/GETPIVOTDATA("Outcome",$B$2)</f>
        <v>1.046875</v>
      </c>
      <c r="F321">
        <f t="shared" si="496"/>
        <v>1.046875</v>
      </c>
    </row>
    <row r="322" spans="1:6" x14ac:dyDescent="0.3">
      <c r="A322" s="10">
        <v>32.299999999999997</v>
      </c>
      <c r="B322" s="10">
        <v>1</v>
      </c>
      <c r="D322" s="3">
        <v>1</v>
      </c>
      <c r="E322">
        <f>GETPIVOTDATA("Outcome",$B$2,"BMI",0)*GETPIVOTDATA("Outcome",$B$2,"Outcome",1)/GETPIVOTDATA("Outcome",$B$2)</f>
        <v>3.8385416666666665</v>
      </c>
      <c r="F322">
        <f t="shared" si="496"/>
        <v>2.0990572704658526</v>
      </c>
    </row>
    <row r="323" spans="1:6" x14ac:dyDescent="0.3">
      <c r="A323" s="10">
        <v>31.6</v>
      </c>
      <c r="B323" s="10">
        <v>1</v>
      </c>
      <c r="D323" s="3">
        <v>1</v>
      </c>
      <c r="E323">
        <f>GETPIVOTDATA("Outcome",$B$2,"BMI",18.2)*GETPIVOTDATA("Outcome",$B$2,"Outcome",1)/GETPIVOTDATA("Outcome",$B$2)</f>
        <v>1.046875</v>
      </c>
      <c r="F323">
        <f t="shared" si="496"/>
        <v>2.0988805970149254E-3</v>
      </c>
    </row>
    <row r="324" spans="1:6" x14ac:dyDescent="0.3">
      <c r="A324" s="10">
        <v>35.799999999999997</v>
      </c>
      <c r="B324" s="10">
        <v>0</v>
      </c>
      <c r="D324" s="3">
        <v>1</v>
      </c>
      <c r="E324">
        <f>GETPIVOTDATA("Outcome",$B$2,"BMI",0)*GETPIVOTDATA("Outcome",$B$2,"Outcome",1)/GETPIVOTDATA("Outcome",$B$2)</f>
        <v>3.8385416666666665</v>
      </c>
      <c r="F324">
        <f t="shared" si="496"/>
        <v>2.0990572704658526</v>
      </c>
    </row>
    <row r="325" spans="1:6" x14ac:dyDescent="0.3">
      <c r="A325" s="10">
        <v>52.9</v>
      </c>
      <c r="B325" s="10">
        <v>1</v>
      </c>
      <c r="D325" s="3">
        <v>1</v>
      </c>
      <c r="E325">
        <f>GETPIVOTDATA("Outcome",$B$2,"BMI",18.2)*GETPIVOTDATA("Outcome",$B$2,"Outcome",1)/GETPIVOTDATA("Outcome",$B$2)</f>
        <v>1.046875</v>
      </c>
      <c r="F325">
        <f t="shared" si="496"/>
        <v>2.0988805970149254E-3</v>
      </c>
    </row>
    <row r="326" spans="1:6" x14ac:dyDescent="0.3">
      <c r="A326" s="10">
        <v>21</v>
      </c>
      <c r="B326" s="10">
        <v>0</v>
      </c>
      <c r="D326" s="3"/>
      <c r="E326">
        <f>GETPIVOTDATA("Outcome",$B$2,"BMI",0)*GETPIVOTDATA("Outcome",$B$2,"Outcome",1)/GETPIVOTDATA("Outcome",$B$2)</f>
        <v>3.8385416666666665</v>
      </c>
      <c r="F326">
        <f t="shared" si="496"/>
        <v>3.8385416666666665</v>
      </c>
    </row>
    <row r="327" spans="1:6" x14ac:dyDescent="0.3">
      <c r="A327" s="10">
        <v>39.700000000000003</v>
      </c>
      <c r="B327" s="10">
        <v>0</v>
      </c>
      <c r="D327" s="3"/>
      <c r="E327">
        <f>GETPIVOTDATA("Outcome",$B$2,"BMI",18.2)*GETPIVOTDATA("Outcome",$B$2,"Outcome",1)/GETPIVOTDATA("Outcome",$B$2)</f>
        <v>1.046875</v>
      </c>
      <c r="F327">
        <f t="shared" si="496"/>
        <v>1.046875</v>
      </c>
    </row>
    <row r="328" spans="1:6" x14ac:dyDescent="0.3">
      <c r="A328" s="10">
        <v>25.5</v>
      </c>
      <c r="B328" s="10">
        <v>1</v>
      </c>
      <c r="D328" s="3"/>
      <c r="E328">
        <f>GETPIVOTDATA("Outcome",$B$2,"BMI",0)*GETPIVOTDATA("Outcome",$B$2,"Outcome",1)/GETPIVOTDATA("Outcome",$B$2)</f>
        <v>3.8385416666666665</v>
      </c>
      <c r="F328">
        <f t="shared" si="496"/>
        <v>3.8385416666666665</v>
      </c>
    </row>
    <row r="329" spans="1:6" x14ac:dyDescent="0.3">
      <c r="A329" s="10">
        <v>24.8</v>
      </c>
      <c r="B329" s="10">
        <v>0</v>
      </c>
      <c r="D329" s="3"/>
      <c r="E329">
        <f>GETPIVOTDATA("Outcome",$B$2,"BMI",18.2)*GETPIVOTDATA("Outcome",$B$2,"Outcome",1)/GETPIVOTDATA("Outcome",$B$2)</f>
        <v>1.046875</v>
      </c>
      <c r="F329">
        <f t="shared" si="496"/>
        <v>1.046875</v>
      </c>
    </row>
    <row r="330" spans="1:6" x14ac:dyDescent="0.3">
      <c r="A330" s="10">
        <v>30.5</v>
      </c>
      <c r="B330" s="10">
        <v>1</v>
      </c>
      <c r="D330" s="3">
        <v>1</v>
      </c>
      <c r="E330">
        <f>GETPIVOTDATA("Outcome",$B$2,"BMI",0)*GETPIVOTDATA("Outcome",$B$2,"Outcome",1)/GETPIVOTDATA("Outcome",$B$2)</f>
        <v>3.8385416666666665</v>
      </c>
      <c r="F330">
        <f t="shared" si="496"/>
        <v>2.0990572704658526</v>
      </c>
    </row>
    <row r="331" spans="1:6" x14ac:dyDescent="0.3">
      <c r="A331" s="10">
        <v>32.9</v>
      </c>
      <c r="B331" s="10">
        <v>1</v>
      </c>
      <c r="D331" s="3">
        <v>1</v>
      </c>
      <c r="E331">
        <f>GETPIVOTDATA("Outcome",$B$2,"BMI",18.2)*GETPIVOTDATA("Outcome",$B$2,"Outcome",1)/GETPIVOTDATA("Outcome",$B$2)</f>
        <v>1.046875</v>
      </c>
      <c r="F331">
        <f t="shared" si="496"/>
        <v>2.0988805970149254E-3</v>
      </c>
    </row>
    <row r="332" spans="1:6" x14ac:dyDescent="0.3">
      <c r="A332" s="10">
        <v>26.2</v>
      </c>
      <c r="B332" s="10">
        <v>0</v>
      </c>
      <c r="D332" s="3">
        <v>1</v>
      </c>
      <c r="E332">
        <f>GETPIVOTDATA("Outcome",$B$2,"BMI",0)*GETPIVOTDATA("Outcome",$B$2,"Outcome",1)/GETPIVOTDATA("Outcome",$B$2)</f>
        <v>3.8385416666666665</v>
      </c>
      <c r="F332">
        <f t="shared" si="496"/>
        <v>2.0990572704658526</v>
      </c>
    </row>
    <row r="333" spans="1:6" x14ac:dyDescent="0.3">
      <c r="A333" s="10">
        <v>39.4</v>
      </c>
      <c r="B333" s="10">
        <v>0</v>
      </c>
      <c r="D333" s="3"/>
      <c r="E333">
        <f>GETPIVOTDATA("Outcome",$B$2,"BMI",18.2)*GETPIVOTDATA("Outcome",$B$2,"Outcome",1)/GETPIVOTDATA("Outcome",$B$2)</f>
        <v>1.046875</v>
      </c>
      <c r="F333">
        <f t="shared" si="496"/>
        <v>1.046875</v>
      </c>
    </row>
    <row r="334" spans="1:6" x14ac:dyDescent="0.3">
      <c r="A334" s="10">
        <v>26.6</v>
      </c>
      <c r="B334" s="10">
        <v>1</v>
      </c>
      <c r="D334" s="3">
        <v>1</v>
      </c>
      <c r="E334">
        <f>GETPIVOTDATA("Outcome",$B$2,"BMI",0)*GETPIVOTDATA("Outcome",$B$2,"Outcome",1)/GETPIVOTDATA("Outcome",$B$2)</f>
        <v>3.8385416666666665</v>
      </c>
      <c r="F334">
        <f t="shared" si="496"/>
        <v>2.0990572704658526</v>
      </c>
    </row>
    <row r="335" spans="1:6" x14ac:dyDescent="0.3">
      <c r="A335" s="10">
        <v>29.5</v>
      </c>
      <c r="B335" s="10">
        <v>0</v>
      </c>
      <c r="D335" s="3"/>
      <c r="E335">
        <f>GETPIVOTDATA("Outcome",$B$2,"BMI",18.2)*GETPIVOTDATA("Outcome",$B$2,"Outcome",1)/GETPIVOTDATA("Outcome",$B$2)</f>
        <v>1.046875</v>
      </c>
      <c r="F335">
        <f t="shared" si="496"/>
        <v>1.046875</v>
      </c>
    </row>
    <row r="336" spans="1:6" x14ac:dyDescent="0.3">
      <c r="A336" s="10">
        <v>35.9</v>
      </c>
      <c r="B336" s="10">
        <v>1</v>
      </c>
      <c r="D336" s="3">
        <v>1</v>
      </c>
      <c r="E336">
        <f>GETPIVOTDATA("Outcome",$B$2,"BMI",0)*GETPIVOTDATA("Outcome",$B$2,"Outcome",1)/GETPIVOTDATA("Outcome",$B$2)</f>
        <v>3.8385416666666665</v>
      </c>
      <c r="F336">
        <f t="shared" si="496"/>
        <v>2.0990572704658526</v>
      </c>
    </row>
    <row r="337" spans="1:6" x14ac:dyDescent="0.3">
      <c r="A337" s="10">
        <v>34.1</v>
      </c>
      <c r="B337" s="10">
        <v>0</v>
      </c>
      <c r="D337" s="3">
        <v>1</v>
      </c>
      <c r="E337">
        <f>GETPIVOTDATA("Outcome",$B$2,"BMI",18.2)*GETPIVOTDATA("Outcome",$B$2,"Outcome",1)/GETPIVOTDATA("Outcome",$B$2)</f>
        <v>1.046875</v>
      </c>
      <c r="F337">
        <f t="shared" si="496"/>
        <v>2.0988805970149254E-3</v>
      </c>
    </row>
    <row r="338" spans="1:6" x14ac:dyDescent="0.3">
      <c r="A338" s="10">
        <v>19.3</v>
      </c>
      <c r="B338" s="10">
        <v>0</v>
      </c>
      <c r="D338" s="3"/>
      <c r="E338">
        <f>GETPIVOTDATA("Outcome",$B$2,"BMI",0)*GETPIVOTDATA("Outcome",$B$2,"Outcome",1)/GETPIVOTDATA("Outcome",$B$2)</f>
        <v>3.8385416666666665</v>
      </c>
      <c r="F338">
        <f t="shared" si="496"/>
        <v>3.8385416666666665</v>
      </c>
    </row>
    <row r="339" spans="1:6" x14ac:dyDescent="0.3">
      <c r="A339" s="10">
        <v>30.5</v>
      </c>
      <c r="B339" s="10">
        <v>1</v>
      </c>
      <c r="D339" s="3"/>
      <c r="E339">
        <f>GETPIVOTDATA("Outcome",$B$2,"BMI",18.2)*GETPIVOTDATA("Outcome",$B$2,"Outcome",1)/GETPIVOTDATA("Outcome",$B$2)</f>
        <v>1.046875</v>
      </c>
      <c r="F339">
        <f t="shared" si="496"/>
        <v>1.046875</v>
      </c>
    </row>
    <row r="340" spans="1:6" x14ac:dyDescent="0.3">
      <c r="A340" s="10">
        <v>38.1</v>
      </c>
      <c r="B340" s="10">
        <v>0</v>
      </c>
      <c r="D340" s="3">
        <v>2</v>
      </c>
      <c r="E340">
        <f>GETPIVOTDATA("Outcome",$B$2,"BMI",0)*GETPIVOTDATA("Outcome",$B$2,"Outcome",1)/GETPIVOTDATA("Outcome",$B$2)</f>
        <v>3.8385416666666665</v>
      </c>
      <c r="F340">
        <f t="shared" si="496"/>
        <v>0.8806040818634101</v>
      </c>
    </row>
    <row r="341" spans="1:6" x14ac:dyDescent="0.3">
      <c r="A341" s="10">
        <v>23.5</v>
      </c>
      <c r="B341" s="10">
        <v>1</v>
      </c>
      <c r="D341" s="3">
        <v>2</v>
      </c>
      <c r="E341">
        <f>GETPIVOTDATA("Outcome",$B$2,"BMI",18.2)*GETPIVOTDATA("Outcome",$B$2,"Outcome",1)/GETPIVOTDATA("Outcome",$B$2)</f>
        <v>1.046875</v>
      </c>
      <c r="F341">
        <f t="shared" si="496"/>
        <v>0.86777052238805974</v>
      </c>
    </row>
    <row r="342" spans="1:6" x14ac:dyDescent="0.3">
      <c r="A342" s="10">
        <v>27.5</v>
      </c>
      <c r="B342" s="10">
        <v>0</v>
      </c>
      <c r="D342" s="3">
        <v>3</v>
      </c>
      <c r="E342">
        <f>GETPIVOTDATA("Outcome",$B$2,"BMI",0)*GETPIVOTDATA("Outcome",$B$2,"Outcome",1)/GETPIVOTDATA("Outcome",$B$2)</f>
        <v>3.8385416666666665</v>
      </c>
      <c r="F342">
        <f t="shared" si="496"/>
        <v>0.18318210085933959</v>
      </c>
    </row>
    <row r="343" spans="1:6" x14ac:dyDescent="0.3">
      <c r="A343" s="10">
        <v>31.6</v>
      </c>
      <c r="B343" s="10">
        <v>1</v>
      </c>
      <c r="D343" s="3"/>
      <c r="E343">
        <f>GETPIVOTDATA("Outcome",$B$2,"BMI",18.2)*GETPIVOTDATA("Outcome",$B$2,"Outcome",1)/GETPIVOTDATA("Outcome",$B$2)</f>
        <v>1.046875</v>
      </c>
      <c r="F343">
        <f t="shared" si="496"/>
        <v>1.046875</v>
      </c>
    </row>
    <row r="344" spans="1:6" x14ac:dyDescent="0.3">
      <c r="A344" s="10">
        <v>27.4</v>
      </c>
      <c r="B344" s="10">
        <v>1</v>
      </c>
      <c r="D344" s="3"/>
      <c r="E344">
        <f>GETPIVOTDATA("Outcome",$B$2,"BMI",0)*GETPIVOTDATA("Outcome",$B$2,"Outcome",1)/GETPIVOTDATA("Outcome",$B$2)</f>
        <v>3.8385416666666665</v>
      </c>
      <c r="F344">
        <f t="shared" ref="F344:F407" si="497">(D344-E344)^2/E344</f>
        <v>3.8385416666666665</v>
      </c>
    </row>
    <row r="345" spans="1:6" x14ac:dyDescent="0.3">
      <c r="A345" s="10">
        <v>26.8</v>
      </c>
      <c r="B345" s="10">
        <v>1</v>
      </c>
      <c r="D345" s="3">
        <v>2</v>
      </c>
      <c r="E345">
        <f>GETPIVOTDATA("Outcome",$B$2,"BMI",18.2)*GETPIVOTDATA("Outcome",$B$2,"Outcome",1)/GETPIVOTDATA("Outcome",$B$2)</f>
        <v>1.046875</v>
      </c>
      <c r="F345">
        <f t="shared" si="497"/>
        <v>0.86777052238805974</v>
      </c>
    </row>
    <row r="346" spans="1:6" x14ac:dyDescent="0.3">
      <c r="A346" s="10">
        <v>35.700000000000003</v>
      </c>
      <c r="B346" s="10">
        <v>0</v>
      </c>
      <c r="D346" s="3">
        <v>1</v>
      </c>
      <c r="E346">
        <f>GETPIVOTDATA("Outcome",$B$2,"BMI",0)*GETPIVOTDATA("Outcome",$B$2,"Outcome",1)/GETPIVOTDATA("Outcome",$B$2)</f>
        <v>3.8385416666666665</v>
      </c>
      <c r="F346">
        <f t="shared" si="497"/>
        <v>2.0990572704658526</v>
      </c>
    </row>
    <row r="347" spans="1:6" x14ac:dyDescent="0.3">
      <c r="A347" s="10">
        <v>25.6</v>
      </c>
      <c r="B347" s="10">
        <v>0</v>
      </c>
      <c r="D347" s="3"/>
      <c r="E347">
        <f>GETPIVOTDATA("Outcome",$B$2,"BMI",18.2)*GETPIVOTDATA("Outcome",$B$2,"Outcome",1)/GETPIVOTDATA("Outcome",$B$2)</f>
        <v>1.046875</v>
      </c>
      <c r="F347">
        <f t="shared" si="497"/>
        <v>1.046875</v>
      </c>
    </row>
    <row r="348" spans="1:6" x14ac:dyDescent="0.3">
      <c r="A348" s="10">
        <v>35.1</v>
      </c>
      <c r="B348" s="10">
        <v>1</v>
      </c>
      <c r="D348" s="3">
        <v>1</v>
      </c>
      <c r="E348">
        <f>GETPIVOTDATA("Outcome",$B$2,"BMI",0)*GETPIVOTDATA("Outcome",$B$2,"Outcome",1)/GETPIVOTDATA("Outcome",$B$2)</f>
        <v>3.8385416666666665</v>
      </c>
      <c r="F348">
        <f t="shared" si="497"/>
        <v>2.0990572704658526</v>
      </c>
    </row>
    <row r="349" spans="1:6" x14ac:dyDescent="0.3">
      <c r="A349" s="10">
        <v>35.1</v>
      </c>
      <c r="B349" s="10">
        <v>0</v>
      </c>
      <c r="D349" s="3">
        <v>1</v>
      </c>
      <c r="E349">
        <f>GETPIVOTDATA("Outcome",$B$2,"BMI",18.2)*GETPIVOTDATA("Outcome",$B$2,"Outcome",1)/GETPIVOTDATA("Outcome",$B$2)</f>
        <v>1.046875</v>
      </c>
      <c r="F349">
        <f t="shared" si="497"/>
        <v>2.0988805970149254E-3</v>
      </c>
    </row>
    <row r="350" spans="1:6" x14ac:dyDescent="0.3">
      <c r="A350" s="10">
        <v>45.5</v>
      </c>
      <c r="B350" s="10">
        <v>1</v>
      </c>
      <c r="D350" s="3">
        <v>3</v>
      </c>
      <c r="E350">
        <f>GETPIVOTDATA("Outcome",$B$2,"BMI",0)*GETPIVOTDATA("Outcome",$B$2,"Outcome",1)/GETPIVOTDATA("Outcome",$B$2)</f>
        <v>3.8385416666666665</v>
      </c>
      <c r="F350">
        <f t="shared" si="497"/>
        <v>0.18318210085933959</v>
      </c>
    </row>
    <row r="351" spans="1:6" x14ac:dyDescent="0.3">
      <c r="A351" s="10">
        <v>30.8</v>
      </c>
      <c r="B351" s="10">
        <v>0</v>
      </c>
      <c r="D351" s="3"/>
      <c r="E351">
        <f>GETPIVOTDATA("Outcome",$B$2,"BMI",18.2)*GETPIVOTDATA("Outcome",$B$2,"Outcome",1)/GETPIVOTDATA("Outcome",$B$2)</f>
        <v>1.046875</v>
      </c>
      <c r="F351">
        <f t="shared" si="497"/>
        <v>1.046875</v>
      </c>
    </row>
    <row r="352" spans="1:6" x14ac:dyDescent="0.3">
      <c r="A352" s="10">
        <v>23.1</v>
      </c>
      <c r="B352" s="10">
        <v>0</v>
      </c>
      <c r="D352" s="3"/>
      <c r="E352">
        <f>GETPIVOTDATA("Outcome",$B$2,"BMI",0)*GETPIVOTDATA("Outcome",$B$2,"Outcome",1)/GETPIVOTDATA("Outcome",$B$2)</f>
        <v>3.8385416666666665</v>
      </c>
      <c r="F352">
        <f t="shared" si="497"/>
        <v>3.8385416666666665</v>
      </c>
    </row>
    <row r="353" spans="1:6" x14ac:dyDescent="0.3">
      <c r="A353" s="10">
        <v>32.700000000000003</v>
      </c>
      <c r="B353" s="10">
        <v>0</v>
      </c>
      <c r="D353" s="3">
        <v>1</v>
      </c>
      <c r="E353">
        <f>GETPIVOTDATA("Outcome",$B$2,"BMI",18.2)*GETPIVOTDATA("Outcome",$B$2,"Outcome",1)/GETPIVOTDATA("Outcome",$B$2)</f>
        <v>1.046875</v>
      </c>
      <c r="F353">
        <f t="shared" si="497"/>
        <v>2.0988805970149254E-3</v>
      </c>
    </row>
    <row r="354" spans="1:6" x14ac:dyDescent="0.3">
      <c r="A354" s="10">
        <v>43.3</v>
      </c>
      <c r="B354" s="10">
        <v>1</v>
      </c>
      <c r="D354" s="3"/>
      <c r="E354">
        <f>GETPIVOTDATA("Outcome",$B$2,"BMI",0)*GETPIVOTDATA("Outcome",$B$2,"Outcome",1)/GETPIVOTDATA("Outcome",$B$2)</f>
        <v>3.8385416666666665</v>
      </c>
      <c r="F354">
        <f t="shared" si="497"/>
        <v>3.8385416666666665</v>
      </c>
    </row>
    <row r="355" spans="1:6" x14ac:dyDescent="0.3">
      <c r="A355" s="10">
        <v>23.6</v>
      </c>
      <c r="B355" s="10">
        <v>0</v>
      </c>
      <c r="D355" s="3">
        <v>3</v>
      </c>
      <c r="E355">
        <f>GETPIVOTDATA("Outcome",$B$2,"BMI",18.2)*GETPIVOTDATA("Outcome",$B$2,"Outcome",1)/GETPIVOTDATA("Outcome",$B$2)</f>
        <v>1.046875</v>
      </c>
      <c r="F355">
        <f t="shared" si="497"/>
        <v>3.6438899253731343</v>
      </c>
    </row>
    <row r="356" spans="1:6" x14ac:dyDescent="0.3">
      <c r="A356" s="10">
        <v>23.9</v>
      </c>
      <c r="B356" s="10">
        <v>0</v>
      </c>
      <c r="D356" s="3">
        <v>2</v>
      </c>
      <c r="E356">
        <f>GETPIVOTDATA("Outcome",$B$2,"BMI",0)*GETPIVOTDATA("Outcome",$B$2,"Outcome",1)/GETPIVOTDATA("Outcome",$B$2)</f>
        <v>3.8385416666666665</v>
      </c>
      <c r="F356">
        <f t="shared" si="497"/>
        <v>0.8806040818634101</v>
      </c>
    </row>
    <row r="357" spans="1:6" x14ac:dyDescent="0.3">
      <c r="A357" s="10">
        <v>47.9</v>
      </c>
      <c r="B357" s="10">
        <v>0</v>
      </c>
      <c r="D357" s="3"/>
      <c r="E357">
        <f>GETPIVOTDATA("Outcome",$B$2,"BMI",18.2)*GETPIVOTDATA("Outcome",$B$2,"Outcome",1)/GETPIVOTDATA("Outcome",$B$2)</f>
        <v>1.046875</v>
      </c>
      <c r="F357">
        <f t="shared" si="497"/>
        <v>1.046875</v>
      </c>
    </row>
    <row r="358" spans="1:6" x14ac:dyDescent="0.3">
      <c r="A358" s="10">
        <v>33.799999999999997</v>
      </c>
      <c r="B358" s="10">
        <v>0</v>
      </c>
      <c r="D358" s="3">
        <v>1</v>
      </c>
      <c r="E358">
        <f>GETPIVOTDATA("Outcome",$B$2,"BMI",0)*GETPIVOTDATA("Outcome",$B$2,"Outcome",1)/GETPIVOTDATA("Outcome",$B$2)</f>
        <v>3.8385416666666665</v>
      </c>
      <c r="F358">
        <f t="shared" si="497"/>
        <v>2.0990572704658526</v>
      </c>
    </row>
    <row r="359" spans="1:6" x14ac:dyDescent="0.3">
      <c r="A359" s="10">
        <v>31.2</v>
      </c>
      <c r="B359" s="10">
        <v>1</v>
      </c>
      <c r="D359" s="3">
        <v>1</v>
      </c>
      <c r="E359">
        <f>GETPIVOTDATA("Outcome",$B$2,"BMI",18.2)*GETPIVOTDATA("Outcome",$B$2,"Outcome",1)/GETPIVOTDATA("Outcome",$B$2)</f>
        <v>1.046875</v>
      </c>
      <c r="F359">
        <f t="shared" si="497"/>
        <v>2.0988805970149254E-3</v>
      </c>
    </row>
    <row r="360" spans="1:6" x14ac:dyDescent="0.3">
      <c r="A360" s="10">
        <v>34.200000000000003</v>
      </c>
      <c r="B360" s="10">
        <v>1</v>
      </c>
      <c r="D360" s="3">
        <v>1</v>
      </c>
      <c r="E360">
        <f>GETPIVOTDATA("Outcome",$B$2,"BMI",0)*GETPIVOTDATA("Outcome",$B$2,"Outcome",1)/GETPIVOTDATA("Outcome",$B$2)</f>
        <v>3.8385416666666665</v>
      </c>
      <c r="F360">
        <f t="shared" si="497"/>
        <v>2.0990572704658526</v>
      </c>
    </row>
    <row r="361" spans="1:6" x14ac:dyDescent="0.3">
      <c r="A361" s="10">
        <v>39.9</v>
      </c>
      <c r="B361" s="10">
        <v>1</v>
      </c>
      <c r="D361" s="3">
        <v>3</v>
      </c>
      <c r="E361">
        <f>GETPIVOTDATA("Outcome",$B$2,"BMI",18.2)*GETPIVOTDATA("Outcome",$B$2,"Outcome",1)/GETPIVOTDATA("Outcome",$B$2)</f>
        <v>1.046875</v>
      </c>
      <c r="F361">
        <f t="shared" si="497"/>
        <v>3.6438899253731343</v>
      </c>
    </row>
    <row r="362" spans="1:6" x14ac:dyDescent="0.3">
      <c r="A362" s="10">
        <v>25.9</v>
      </c>
      <c r="B362" s="10">
        <v>0</v>
      </c>
      <c r="D362" s="3"/>
      <c r="E362">
        <f>GETPIVOTDATA("Outcome",$B$2,"BMI",0)*GETPIVOTDATA("Outcome",$B$2,"Outcome",1)/GETPIVOTDATA("Outcome",$B$2)</f>
        <v>3.8385416666666665</v>
      </c>
      <c r="F362">
        <f t="shared" si="497"/>
        <v>3.8385416666666665</v>
      </c>
    </row>
    <row r="363" spans="1:6" x14ac:dyDescent="0.3">
      <c r="A363" s="10">
        <v>25.9</v>
      </c>
      <c r="B363" s="10">
        <v>0</v>
      </c>
      <c r="D363" s="3">
        <v>2</v>
      </c>
      <c r="E363">
        <f>GETPIVOTDATA("Outcome",$B$2,"BMI",18.2)*GETPIVOTDATA("Outcome",$B$2,"Outcome",1)/GETPIVOTDATA("Outcome",$B$2)</f>
        <v>1.046875</v>
      </c>
      <c r="F363">
        <f t="shared" si="497"/>
        <v>0.86777052238805974</v>
      </c>
    </row>
    <row r="364" spans="1:6" x14ac:dyDescent="0.3">
      <c r="A364" s="10">
        <v>32</v>
      </c>
      <c r="B364" s="10">
        <v>0</v>
      </c>
      <c r="D364" s="3">
        <v>4</v>
      </c>
      <c r="E364">
        <f>GETPIVOTDATA("Outcome",$B$2,"BMI",0)*GETPIVOTDATA("Outcome",$B$2,"Outcome",1)/GETPIVOTDATA("Outcome",$B$2)</f>
        <v>3.8385416666666665</v>
      </c>
      <c r="F364">
        <f t="shared" si="497"/>
        <v>6.7913274536408989E-3</v>
      </c>
    </row>
    <row r="365" spans="1:6" x14ac:dyDescent="0.3">
      <c r="A365" s="10">
        <v>34.700000000000003</v>
      </c>
      <c r="B365" s="10">
        <v>0</v>
      </c>
      <c r="D365" s="3">
        <v>3</v>
      </c>
      <c r="E365">
        <f>GETPIVOTDATA("Outcome",$B$2,"BMI",18.2)*GETPIVOTDATA("Outcome",$B$2,"Outcome",1)/GETPIVOTDATA("Outcome",$B$2)</f>
        <v>1.046875</v>
      </c>
      <c r="F365">
        <f t="shared" si="497"/>
        <v>3.6438899253731343</v>
      </c>
    </row>
    <row r="366" spans="1:6" x14ac:dyDescent="0.3">
      <c r="A366" s="10">
        <v>36.799999999999997</v>
      </c>
      <c r="B366" s="10">
        <v>0</v>
      </c>
      <c r="D366" s="3"/>
      <c r="E366">
        <f>GETPIVOTDATA("Outcome",$B$2,"BMI",0)*GETPIVOTDATA("Outcome",$B$2,"Outcome",1)/GETPIVOTDATA("Outcome",$B$2)</f>
        <v>3.8385416666666665</v>
      </c>
      <c r="F366">
        <f t="shared" si="497"/>
        <v>3.8385416666666665</v>
      </c>
    </row>
    <row r="367" spans="1:6" x14ac:dyDescent="0.3">
      <c r="A367" s="10">
        <v>38.5</v>
      </c>
      <c r="B367" s="10">
        <v>0</v>
      </c>
      <c r="D367" s="3">
        <v>1</v>
      </c>
      <c r="E367">
        <f>GETPIVOTDATA("Outcome",$B$2,"BMI",18.2)*GETPIVOTDATA("Outcome",$B$2,"Outcome",1)/GETPIVOTDATA("Outcome",$B$2)</f>
        <v>1.046875</v>
      </c>
      <c r="F367">
        <f t="shared" si="497"/>
        <v>2.0988805970149254E-3</v>
      </c>
    </row>
    <row r="368" spans="1:6" x14ac:dyDescent="0.3">
      <c r="A368" s="10">
        <v>28.7</v>
      </c>
      <c r="B368" s="10">
        <v>0</v>
      </c>
      <c r="D368" s="3">
        <v>4</v>
      </c>
      <c r="E368">
        <f>GETPIVOTDATA("Outcome",$B$2,"BMI",0)*GETPIVOTDATA("Outcome",$B$2,"Outcome",1)/GETPIVOTDATA("Outcome",$B$2)</f>
        <v>3.8385416666666665</v>
      </c>
      <c r="F368">
        <f t="shared" si="497"/>
        <v>6.7913274536408989E-3</v>
      </c>
    </row>
    <row r="369" spans="1:6" x14ac:dyDescent="0.3">
      <c r="A369" s="10">
        <v>23.5</v>
      </c>
      <c r="B369" s="10">
        <v>0</v>
      </c>
      <c r="D369" s="3">
        <v>5</v>
      </c>
      <c r="E369">
        <f>GETPIVOTDATA("Outcome",$B$2,"BMI",18.2)*GETPIVOTDATA("Outcome",$B$2,"Outcome",1)/GETPIVOTDATA("Outcome",$B$2)</f>
        <v>1.046875</v>
      </c>
      <c r="F369">
        <f t="shared" si="497"/>
        <v>14.927472014925373</v>
      </c>
    </row>
    <row r="370" spans="1:6" x14ac:dyDescent="0.3">
      <c r="A370" s="10">
        <v>21.8</v>
      </c>
      <c r="B370" s="10">
        <v>0</v>
      </c>
      <c r="D370" s="3"/>
      <c r="E370">
        <f>GETPIVOTDATA("Outcome",$B$2,"BMI",0)*GETPIVOTDATA("Outcome",$B$2,"Outcome",1)/GETPIVOTDATA("Outcome",$B$2)</f>
        <v>3.8385416666666665</v>
      </c>
      <c r="F370">
        <f t="shared" si="497"/>
        <v>3.8385416666666665</v>
      </c>
    </row>
    <row r="371" spans="1:6" x14ac:dyDescent="0.3">
      <c r="A371" s="10">
        <v>41</v>
      </c>
      <c r="B371" s="10">
        <v>1</v>
      </c>
      <c r="D371" s="3">
        <v>2</v>
      </c>
      <c r="E371">
        <f>GETPIVOTDATA("Outcome",$B$2,"BMI",18.2)*GETPIVOTDATA("Outcome",$B$2,"Outcome",1)/GETPIVOTDATA("Outcome",$B$2)</f>
        <v>1.046875</v>
      </c>
      <c r="F371">
        <f t="shared" si="497"/>
        <v>0.86777052238805974</v>
      </c>
    </row>
    <row r="372" spans="1:6" x14ac:dyDescent="0.3">
      <c r="A372" s="10">
        <v>42.2</v>
      </c>
      <c r="B372" s="10">
        <v>0</v>
      </c>
      <c r="D372" s="3">
        <v>2</v>
      </c>
      <c r="E372">
        <f>GETPIVOTDATA("Outcome",$B$2,"BMI",0)*GETPIVOTDATA("Outcome",$B$2,"Outcome",1)/GETPIVOTDATA("Outcome",$B$2)</f>
        <v>3.8385416666666665</v>
      </c>
      <c r="F372">
        <f t="shared" si="497"/>
        <v>0.8806040818634101</v>
      </c>
    </row>
    <row r="373" spans="1:6" x14ac:dyDescent="0.3">
      <c r="A373" s="10">
        <v>31.2</v>
      </c>
      <c r="B373" s="10">
        <v>0</v>
      </c>
      <c r="D373" s="3">
        <v>1</v>
      </c>
      <c r="E373">
        <f>GETPIVOTDATA("Outcome",$B$2,"BMI",18.2)*GETPIVOTDATA("Outcome",$B$2,"Outcome",1)/GETPIVOTDATA("Outcome",$B$2)</f>
        <v>1.046875</v>
      </c>
      <c r="F373">
        <f t="shared" si="497"/>
        <v>2.0988805970149254E-3</v>
      </c>
    </row>
    <row r="374" spans="1:6" x14ac:dyDescent="0.3">
      <c r="A374" s="10">
        <v>34.4</v>
      </c>
      <c r="B374" s="10">
        <v>0</v>
      </c>
      <c r="D374" s="3">
        <v>1</v>
      </c>
      <c r="E374">
        <f>GETPIVOTDATA("Outcome",$B$2,"BMI",0)*GETPIVOTDATA("Outcome",$B$2,"Outcome",1)/GETPIVOTDATA("Outcome",$B$2)</f>
        <v>3.8385416666666665</v>
      </c>
      <c r="F374">
        <f t="shared" si="497"/>
        <v>2.0990572704658526</v>
      </c>
    </row>
    <row r="375" spans="1:6" x14ac:dyDescent="0.3">
      <c r="A375" s="10">
        <v>27.2</v>
      </c>
      <c r="B375" s="10">
        <v>0</v>
      </c>
      <c r="D375" s="3">
        <v>5</v>
      </c>
      <c r="E375">
        <f>GETPIVOTDATA("Outcome",$B$2,"BMI",18.2)*GETPIVOTDATA("Outcome",$B$2,"Outcome",1)/GETPIVOTDATA("Outcome",$B$2)</f>
        <v>1.046875</v>
      </c>
      <c r="F375">
        <f t="shared" si="497"/>
        <v>14.927472014925373</v>
      </c>
    </row>
    <row r="376" spans="1:6" x14ac:dyDescent="0.3">
      <c r="A376" s="10">
        <v>42.7</v>
      </c>
      <c r="B376" s="10">
        <v>0</v>
      </c>
      <c r="D376" s="3"/>
      <c r="E376">
        <f>GETPIVOTDATA("Outcome",$B$2,"BMI",0)*GETPIVOTDATA("Outcome",$B$2,"Outcome",1)/GETPIVOTDATA("Outcome",$B$2)</f>
        <v>3.8385416666666665</v>
      </c>
      <c r="F376">
        <f t="shared" si="497"/>
        <v>3.8385416666666665</v>
      </c>
    </row>
    <row r="377" spans="1:6" x14ac:dyDescent="0.3">
      <c r="A377" s="10">
        <v>30.4</v>
      </c>
      <c r="B377" s="10">
        <v>1</v>
      </c>
      <c r="D377" s="3">
        <v>7</v>
      </c>
      <c r="E377">
        <f>GETPIVOTDATA("Outcome",$B$2,"BMI",18.2)*GETPIVOTDATA("Outcome",$B$2,"Outcome",1)/GETPIVOTDATA("Outcome",$B$2)</f>
        <v>1.046875</v>
      </c>
      <c r="F377">
        <f t="shared" si="497"/>
        <v>33.852845149253731</v>
      </c>
    </row>
    <row r="378" spans="1:6" x14ac:dyDescent="0.3">
      <c r="A378" s="10">
        <v>33.299999999999997</v>
      </c>
      <c r="B378" s="10">
        <v>1</v>
      </c>
      <c r="D378" s="3"/>
      <c r="E378">
        <f>GETPIVOTDATA("Outcome",$B$2,"BMI",0)*GETPIVOTDATA("Outcome",$B$2,"Outcome",1)/GETPIVOTDATA("Outcome",$B$2)</f>
        <v>3.8385416666666665</v>
      </c>
      <c r="F378">
        <f t="shared" si="497"/>
        <v>3.8385416666666665</v>
      </c>
    </row>
    <row r="379" spans="1:6" x14ac:dyDescent="0.3">
      <c r="A379" s="10">
        <v>39.9</v>
      </c>
      <c r="B379" s="10">
        <v>1</v>
      </c>
      <c r="D379" s="3">
        <v>5</v>
      </c>
      <c r="E379">
        <f>GETPIVOTDATA("Outcome",$B$2,"BMI",18.2)*GETPIVOTDATA("Outcome",$B$2,"Outcome",1)/GETPIVOTDATA("Outcome",$B$2)</f>
        <v>1.046875</v>
      </c>
      <c r="F379">
        <f t="shared" si="497"/>
        <v>14.927472014925373</v>
      </c>
    </row>
    <row r="380" spans="1:6" x14ac:dyDescent="0.3">
      <c r="A380" s="10">
        <v>35.299999999999997</v>
      </c>
      <c r="B380" s="10">
        <v>0</v>
      </c>
      <c r="D380" s="3"/>
      <c r="E380">
        <f>GETPIVOTDATA("Outcome",$B$2,"BMI",0)*GETPIVOTDATA("Outcome",$B$2,"Outcome",1)/GETPIVOTDATA("Outcome",$B$2)</f>
        <v>3.8385416666666665</v>
      </c>
      <c r="F380">
        <f t="shared" si="497"/>
        <v>3.8385416666666665</v>
      </c>
    </row>
    <row r="381" spans="1:6" x14ac:dyDescent="0.3">
      <c r="A381" s="10">
        <v>36.5</v>
      </c>
      <c r="B381" s="10">
        <v>1</v>
      </c>
      <c r="D381" s="3"/>
      <c r="E381">
        <f>GETPIVOTDATA("Outcome",$B$2,"BMI",18.2)*GETPIVOTDATA("Outcome",$B$2,"Outcome",1)/GETPIVOTDATA("Outcome",$B$2)</f>
        <v>1.046875</v>
      </c>
      <c r="F381">
        <f t="shared" si="497"/>
        <v>1.046875</v>
      </c>
    </row>
    <row r="382" spans="1:6" x14ac:dyDescent="0.3">
      <c r="A382" s="10">
        <v>31.2</v>
      </c>
      <c r="B382" s="10">
        <v>1</v>
      </c>
      <c r="D382" s="3">
        <v>3</v>
      </c>
      <c r="E382">
        <f>GETPIVOTDATA("Outcome",$B$2,"BMI",0)*GETPIVOTDATA("Outcome",$B$2,"Outcome",1)/GETPIVOTDATA("Outcome",$B$2)</f>
        <v>3.8385416666666665</v>
      </c>
      <c r="F382">
        <f t="shared" si="497"/>
        <v>0.18318210085933959</v>
      </c>
    </row>
    <row r="383" spans="1:6" x14ac:dyDescent="0.3">
      <c r="A383" s="10">
        <v>29.8</v>
      </c>
      <c r="B383" s="10">
        <v>0</v>
      </c>
      <c r="D383" s="3">
        <v>4</v>
      </c>
      <c r="E383">
        <f>GETPIVOTDATA("Outcome",$B$2,"BMI",18.2)*GETPIVOTDATA("Outcome",$B$2,"Outcome",1)/GETPIVOTDATA("Outcome",$B$2)</f>
        <v>1.046875</v>
      </c>
      <c r="F383">
        <f t="shared" si="497"/>
        <v>8.3304570895522385</v>
      </c>
    </row>
    <row r="384" spans="1:6" x14ac:dyDescent="0.3">
      <c r="A384" s="10">
        <v>39.200000000000003</v>
      </c>
      <c r="B384" s="10">
        <v>0</v>
      </c>
      <c r="D384" s="3">
        <v>2</v>
      </c>
      <c r="E384">
        <f>GETPIVOTDATA("Outcome",$B$2,"BMI",0)*GETPIVOTDATA("Outcome",$B$2,"Outcome",1)/GETPIVOTDATA("Outcome",$B$2)</f>
        <v>3.8385416666666665</v>
      </c>
      <c r="F384">
        <f t="shared" si="497"/>
        <v>0.8806040818634101</v>
      </c>
    </row>
    <row r="385" spans="1:6" x14ac:dyDescent="0.3">
      <c r="A385" s="10">
        <v>38.5</v>
      </c>
      <c r="B385" s="10">
        <v>1</v>
      </c>
      <c r="D385" s="3"/>
      <c r="E385">
        <f>GETPIVOTDATA("Outcome",$B$2,"BMI",18.2)*GETPIVOTDATA("Outcome",$B$2,"Outcome",1)/GETPIVOTDATA("Outcome",$B$2)</f>
        <v>1.046875</v>
      </c>
      <c r="F385">
        <f t="shared" si="497"/>
        <v>1.046875</v>
      </c>
    </row>
    <row r="386" spans="1:6" x14ac:dyDescent="0.3">
      <c r="A386" s="10">
        <v>34.9</v>
      </c>
      <c r="B386" s="10">
        <v>0</v>
      </c>
      <c r="D386" s="3">
        <v>2</v>
      </c>
      <c r="E386">
        <f>GETPIVOTDATA("Outcome",$B$2,"BMI",0)*GETPIVOTDATA("Outcome",$B$2,"Outcome",1)/GETPIVOTDATA("Outcome",$B$2)</f>
        <v>3.8385416666666665</v>
      </c>
      <c r="F386">
        <f t="shared" si="497"/>
        <v>0.8806040818634101</v>
      </c>
    </row>
    <row r="387" spans="1:6" x14ac:dyDescent="0.3">
      <c r="A387" s="10">
        <v>34</v>
      </c>
      <c r="B387" s="10">
        <v>0</v>
      </c>
      <c r="D387" s="3">
        <v>3</v>
      </c>
      <c r="E387">
        <f>GETPIVOTDATA("Outcome",$B$2,"BMI",18.2)*GETPIVOTDATA("Outcome",$B$2,"Outcome",1)/GETPIVOTDATA("Outcome",$B$2)</f>
        <v>1.046875</v>
      </c>
      <c r="F387">
        <f t="shared" si="497"/>
        <v>3.6438899253731343</v>
      </c>
    </row>
    <row r="388" spans="1:6" x14ac:dyDescent="0.3">
      <c r="A388" s="10">
        <v>27.6</v>
      </c>
      <c r="B388" s="10">
        <v>1</v>
      </c>
      <c r="D388" s="3">
        <v>8</v>
      </c>
      <c r="E388">
        <f>GETPIVOTDATA("Outcome",$B$2,"BMI",0)*GETPIVOTDATA("Outcome",$B$2,"Outcome",1)/GETPIVOTDATA("Outcome",$B$2)</f>
        <v>3.8385416666666665</v>
      </c>
      <c r="F388">
        <f t="shared" si="497"/>
        <v>4.5115403098145652</v>
      </c>
    </row>
    <row r="389" spans="1:6" x14ac:dyDescent="0.3">
      <c r="A389" s="10">
        <v>21</v>
      </c>
      <c r="B389" s="10">
        <v>0</v>
      </c>
      <c r="D389" s="3"/>
      <c r="E389">
        <f>GETPIVOTDATA("Outcome",$B$2,"BMI",18.2)*GETPIVOTDATA("Outcome",$B$2,"Outcome",1)/GETPIVOTDATA("Outcome",$B$2)</f>
        <v>1.046875</v>
      </c>
      <c r="F389">
        <f t="shared" si="497"/>
        <v>1.046875</v>
      </c>
    </row>
    <row r="390" spans="1:6" x14ac:dyDescent="0.3">
      <c r="A390" s="10">
        <v>27.5</v>
      </c>
      <c r="B390" s="10">
        <v>0</v>
      </c>
      <c r="D390" s="3"/>
      <c r="E390">
        <f>GETPIVOTDATA("Outcome",$B$2,"BMI",0)*GETPIVOTDATA("Outcome",$B$2,"Outcome",1)/GETPIVOTDATA("Outcome",$B$2)</f>
        <v>3.8385416666666665</v>
      </c>
      <c r="F390">
        <f t="shared" si="497"/>
        <v>3.8385416666666665</v>
      </c>
    </row>
    <row r="391" spans="1:6" x14ac:dyDescent="0.3">
      <c r="A391" s="10">
        <v>32.799999999999997</v>
      </c>
      <c r="B391" s="10">
        <v>1</v>
      </c>
      <c r="D391" s="3">
        <v>6</v>
      </c>
      <c r="E391">
        <f>GETPIVOTDATA("Outcome",$B$2,"BMI",18.2)*GETPIVOTDATA("Outcome",$B$2,"Outcome",1)/GETPIVOTDATA("Outcome",$B$2)</f>
        <v>1.046875</v>
      </c>
      <c r="F391">
        <f t="shared" si="497"/>
        <v>23.434934701492537</v>
      </c>
    </row>
    <row r="392" spans="1:6" x14ac:dyDescent="0.3">
      <c r="A392" s="10">
        <v>38.4</v>
      </c>
      <c r="B392" s="10">
        <v>1</v>
      </c>
      <c r="D392" s="3"/>
      <c r="E392">
        <f>GETPIVOTDATA("Outcome",$B$2,"BMI",0)*GETPIVOTDATA("Outcome",$B$2,"Outcome",1)/GETPIVOTDATA("Outcome",$B$2)</f>
        <v>3.8385416666666665</v>
      </c>
      <c r="F392">
        <f t="shared" si="497"/>
        <v>3.8385416666666665</v>
      </c>
    </row>
    <row r="393" spans="1:6" x14ac:dyDescent="0.3">
      <c r="A393" s="10">
        <v>0</v>
      </c>
      <c r="B393" s="10">
        <v>0</v>
      </c>
      <c r="D393" s="3">
        <v>4</v>
      </c>
      <c r="E393">
        <f>GETPIVOTDATA("Outcome",$B$2,"BMI",18.2)*GETPIVOTDATA("Outcome",$B$2,"Outcome",1)/GETPIVOTDATA("Outcome",$B$2)</f>
        <v>1.046875</v>
      </c>
      <c r="F393">
        <f t="shared" si="497"/>
        <v>8.3304570895522385</v>
      </c>
    </row>
    <row r="394" spans="1:6" x14ac:dyDescent="0.3">
      <c r="A394" s="10">
        <v>35.799999999999997</v>
      </c>
      <c r="B394" s="10">
        <v>0</v>
      </c>
      <c r="D394" s="3">
        <v>3</v>
      </c>
      <c r="E394">
        <f>GETPIVOTDATA("Outcome",$B$2,"BMI",0)*GETPIVOTDATA("Outcome",$B$2,"Outcome",1)/GETPIVOTDATA("Outcome",$B$2)</f>
        <v>3.8385416666666665</v>
      </c>
      <c r="F394">
        <f t="shared" si="497"/>
        <v>0.18318210085933959</v>
      </c>
    </row>
    <row r="395" spans="1:6" x14ac:dyDescent="0.3">
      <c r="A395" s="10">
        <v>34.9</v>
      </c>
      <c r="B395" s="10">
        <v>0</v>
      </c>
      <c r="D395" s="3">
        <v>2</v>
      </c>
      <c r="E395">
        <f>GETPIVOTDATA("Outcome",$B$2,"BMI",18.2)*GETPIVOTDATA("Outcome",$B$2,"Outcome",1)/GETPIVOTDATA("Outcome",$B$2)</f>
        <v>1.046875</v>
      </c>
      <c r="F395">
        <f t="shared" si="497"/>
        <v>0.86777052238805974</v>
      </c>
    </row>
    <row r="396" spans="1:6" x14ac:dyDescent="0.3">
      <c r="A396" s="10">
        <v>36.200000000000003</v>
      </c>
      <c r="B396" s="10">
        <v>0</v>
      </c>
      <c r="D396" s="3">
        <v>1</v>
      </c>
      <c r="E396">
        <f>GETPIVOTDATA("Outcome",$B$2,"BMI",0)*GETPIVOTDATA("Outcome",$B$2,"Outcome",1)/GETPIVOTDATA("Outcome",$B$2)</f>
        <v>3.8385416666666665</v>
      </c>
      <c r="F396">
        <f t="shared" si="497"/>
        <v>2.0990572704658526</v>
      </c>
    </row>
    <row r="397" spans="1:6" x14ac:dyDescent="0.3">
      <c r="A397" s="10">
        <v>39.200000000000003</v>
      </c>
      <c r="B397" s="10">
        <v>1</v>
      </c>
      <c r="D397" s="3">
        <v>2</v>
      </c>
      <c r="E397">
        <f>GETPIVOTDATA("Outcome",$B$2,"BMI",18.2)*GETPIVOTDATA("Outcome",$B$2,"Outcome",1)/GETPIVOTDATA("Outcome",$B$2)</f>
        <v>1.046875</v>
      </c>
      <c r="F397">
        <f t="shared" si="497"/>
        <v>0.86777052238805974</v>
      </c>
    </row>
    <row r="398" spans="1:6" x14ac:dyDescent="0.3">
      <c r="A398" s="10">
        <v>25.2</v>
      </c>
      <c r="B398" s="10">
        <v>0</v>
      </c>
      <c r="D398" s="3">
        <v>1</v>
      </c>
      <c r="E398">
        <f>GETPIVOTDATA("Outcome",$B$2,"BMI",0)*GETPIVOTDATA("Outcome",$B$2,"Outcome",1)/GETPIVOTDATA("Outcome",$B$2)</f>
        <v>3.8385416666666665</v>
      </c>
      <c r="F398">
        <f t="shared" si="497"/>
        <v>2.0990572704658526</v>
      </c>
    </row>
    <row r="399" spans="1:6" x14ac:dyDescent="0.3">
      <c r="A399" s="10">
        <v>37.200000000000003</v>
      </c>
      <c r="B399" s="10">
        <v>0</v>
      </c>
      <c r="D399" s="3">
        <v>4</v>
      </c>
      <c r="E399">
        <f>GETPIVOTDATA("Outcome",$B$2,"BMI",18.2)*GETPIVOTDATA("Outcome",$B$2,"Outcome",1)/GETPIVOTDATA("Outcome",$B$2)</f>
        <v>1.046875</v>
      </c>
      <c r="F399">
        <f t="shared" si="497"/>
        <v>8.3304570895522385</v>
      </c>
    </row>
    <row r="400" spans="1:6" x14ac:dyDescent="0.3">
      <c r="A400" s="10">
        <v>48.3</v>
      </c>
      <c r="B400" s="10">
        <v>1</v>
      </c>
      <c r="D400" s="3">
        <v>4</v>
      </c>
      <c r="E400">
        <f>GETPIVOTDATA("Outcome",$B$2,"BMI",0)*GETPIVOTDATA("Outcome",$B$2,"Outcome",1)/GETPIVOTDATA("Outcome",$B$2)</f>
        <v>3.8385416666666665</v>
      </c>
      <c r="F400">
        <f t="shared" si="497"/>
        <v>6.7913274536408989E-3</v>
      </c>
    </row>
    <row r="401" spans="1:6" x14ac:dyDescent="0.3">
      <c r="A401" s="10">
        <v>43.4</v>
      </c>
      <c r="B401" s="10">
        <v>0</v>
      </c>
      <c r="D401" s="3">
        <v>1</v>
      </c>
      <c r="E401">
        <f>GETPIVOTDATA("Outcome",$B$2,"BMI",18.2)*GETPIVOTDATA("Outcome",$B$2,"Outcome",1)/GETPIVOTDATA("Outcome",$B$2)</f>
        <v>1.046875</v>
      </c>
      <c r="F401">
        <f t="shared" si="497"/>
        <v>2.0988805970149254E-3</v>
      </c>
    </row>
    <row r="402" spans="1:6" x14ac:dyDescent="0.3">
      <c r="A402" s="10">
        <v>30.8</v>
      </c>
      <c r="B402" s="10">
        <v>0</v>
      </c>
      <c r="D402" s="3">
        <v>3</v>
      </c>
      <c r="E402">
        <f>GETPIVOTDATA("Outcome",$B$2,"BMI",0)*GETPIVOTDATA("Outcome",$B$2,"Outcome",1)/GETPIVOTDATA("Outcome",$B$2)</f>
        <v>3.8385416666666665</v>
      </c>
      <c r="F402">
        <f t="shared" si="497"/>
        <v>0.18318210085933959</v>
      </c>
    </row>
    <row r="403" spans="1:6" x14ac:dyDescent="0.3">
      <c r="A403" s="10">
        <v>20</v>
      </c>
      <c r="B403" s="10">
        <v>0</v>
      </c>
      <c r="D403" s="3">
        <v>3</v>
      </c>
      <c r="E403">
        <f>GETPIVOTDATA("Outcome",$B$2,"BMI",18.2)*GETPIVOTDATA("Outcome",$B$2,"Outcome",1)/GETPIVOTDATA("Outcome",$B$2)</f>
        <v>1.046875</v>
      </c>
      <c r="F403">
        <f t="shared" si="497"/>
        <v>3.6438899253731343</v>
      </c>
    </row>
    <row r="404" spans="1:6" x14ac:dyDescent="0.3">
      <c r="A404" s="10">
        <v>25.4</v>
      </c>
      <c r="B404" s="10">
        <v>0</v>
      </c>
      <c r="D404" s="3">
        <v>1</v>
      </c>
      <c r="E404">
        <f>GETPIVOTDATA("Outcome",$B$2,"BMI",0)*GETPIVOTDATA("Outcome",$B$2,"Outcome",1)/GETPIVOTDATA("Outcome",$B$2)</f>
        <v>3.8385416666666665</v>
      </c>
      <c r="F404">
        <f t="shared" si="497"/>
        <v>2.0990572704658526</v>
      </c>
    </row>
    <row r="405" spans="1:6" x14ac:dyDescent="0.3">
      <c r="A405" s="10">
        <v>25.1</v>
      </c>
      <c r="B405" s="10">
        <v>0</v>
      </c>
      <c r="D405" s="3">
        <v>1</v>
      </c>
      <c r="E405">
        <f>GETPIVOTDATA("Outcome",$B$2,"BMI",18.2)*GETPIVOTDATA("Outcome",$B$2,"Outcome",1)/GETPIVOTDATA("Outcome",$B$2)</f>
        <v>1.046875</v>
      </c>
      <c r="F405">
        <f t="shared" si="497"/>
        <v>2.0988805970149254E-3</v>
      </c>
    </row>
    <row r="406" spans="1:6" x14ac:dyDescent="0.3">
      <c r="A406" s="10">
        <v>24.3</v>
      </c>
      <c r="B406" s="10">
        <v>0</v>
      </c>
      <c r="D406" s="3">
        <v>3</v>
      </c>
      <c r="E406">
        <f>GETPIVOTDATA("Outcome",$B$2,"BMI",0)*GETPIVOTDATA("Outcome",$B$2,"Outcome",1)/GETPIVOTDATA("Outcome",$B$2)</f>
        <v>3.8385416666666665</v>
      </c>
      <c r="F406">
        <f t="shared" si="497"/>
        <v>0.18318210085933959</v>
      </c>
    </row>
    <row r="407" spans="1:6" x14ac:dyDescent="0.3">
      <c r="A407" s="10">
        <v>22.3</v>
      </c>
      <c r="B407" s="10">
        <v>0</v>
      </c>
      <c r="D407" s="3">
        <v>3</v>
      </c>
      <c r="E407">
        <f>GETPIVOTDATA("Outcome",$B$2,"BMI",18.2)*GETPIVOTDATA("Outcome",$B$2,"Outcome",1)/GETPIVOTDATA("Outcome",$B$2)</f>
        <v>1.046875</v>
      </c>
      <c r="F407">
        <f t="shared" si="497"/>
        <v>3.6438899253731343</v>
      </c>
    </row>
    <row r="408" spans="1:6" x14ac:dyDescent="0.3">
      <c r="A408" s="10">
        <v>32.299999999999997</v>
      </c>
      <c r="B408" s="10">
        <v>1</v>
      </c>
      <c r="D408" s="3">
        <v>1</v>
      </c>
      <c r="E408">
        <f>GETPIVOTDATA("Outcome",$B$2,"BMI",0)*GETPIVOTDATA("Outcome",$B$2,"Outcome",1)/GETPIVOTDATA("Outcome",$B$2)</f>
        <v>3.8385416666666665</v>
      </c>
      <c r="F408">
        <f t="shared" ref="F408:F471" si="498">(D408-E408)^2/E408</f>
        <v>2.0990572704658526</v>
      </c>
    </row>
    <row r="409" spans="1:6" x14ac:dyDescent="0.3">
      <c r="A409" s="10">
        <v>43.3</v>
      </c>
      <c r="B409" s="10">
        <v>1</v>
      </c>
      <c r="D409" s="3">
        <v>1</v>
      </c>
      <c r="E409">
        <f>GETPIVOTDATA("Outcome",$B$2,"BMI",18.2)*GETPIVOTDATA("Outcome",$B$2,"Outcome",1)/GETPIVOTDATA("Outcome",$B$2)</f>
        <v>1.046875</v>
      </c>
      <c r="F409">
        <f t="shared" si="498"/>
        <v>2.0988805970149254E-3</v>
      </c>
    </row>
    <row r="410" spans="1:6" x14ac:dyDescent="0.3">
      <c r="A410" s="10">
        <v>32</v>
      </c>
      <c r="B410" s="10">
        <v>1</v>
      </c>
      <c r="D410" s="3"/>
      <c r="E410">
        <f>GETPIVOTDATA("Outcome",$B$2,"BMI",0)*GETPIVOTDATA("Outcome",$B$2,"Outcome",1)/GETPIVOTDATA("Outcome",$B$2)</f>
        <v>3.8385416666666665</v>
      </c>
      <c r="F410">
        <f t="shared" si="498"/>
        <v>3.8385416666666665</v>
      </c>
    </row>
    <row r="411" spans="1:6" x14ac:dyDescent="0.3">
      <c r="A411" s="10">
        <v>31.6</v>
      </c>
      <c r="B411" s="10">
        <v>0</v>
      </c>
      <c r="D411" s="3">
        <v>1</v>
      </c>
      <c r="E411">
        <f>GETPIVOTDATA("Outcome",$B$2,"BMI",18.2)*GETPIVOTDATA("Outcome",$B$2,"Outcome",1)/GETPIVOTDATA("Outcome",$B$2)</f>
        <v>1.046875</v>
      </c>
      <c r="F411">
        <f t="shared" si="498"/>
        <v>2.0988805970149254E-3</v>
      </c>
    </row>
    <row r="412" spans="1:6" x14ac:dyDescent="0.3">
      <c r="A412" s="10">
        <v>32</v>
      </c>
      <c r="B412" s="10">
        <v>0</v>
      </c>
      <c r="D412" s="3">
        <v>3</v>
      </c>
      <c r="E412">
        <f>GETPIVOTDATA("Outcome",$B$2,"BMI",0)*GETPIVOTDATA("Outcome",$B$2,"Outcome",1)/GETPIVOTDATA("Outcome",$B$2)</f>
        <v>3.8385416666666665</v>
      </c>
      <c r="F412">
        <f t="shared" si="498"/>
        <v>0.18318210085933959</v>
      </c>
    </row>
    <row r="413" spans="1:6" x14ac:dyDescent="0.3">
      <c r="A413" s="10">
        <v>45.7</v>
      </c>
      <c r="B413" s="10">
        <v>1</v>
      </c>
      <c r="D413" s="3">
        <v>1</v>
      </c>
      <c r="E413">
        <f>GETPIVOTDATA("Outcome",$B$2,"BMI",18.2)*GETPIVOTDATA("Outcome",$B$2,"Outcome",1)/GETPIVOTDATA("Outcome",$B$2)</f>
        <v>1.046875</v>
      </c>
      <c r="F413">
        <f t="shared" si="498"/>
        <v>2.0988805970149254E-3</v>
      </c>
    </row>
    <row r="414" spans="1:6" x14ac:dyDescent="0.3">
      <c r="A414" s="10">
        <v>23.7</v>
      </c>
      <c r="B414" s="10">
        <v>0</v>
      </c>
      <c r="D414" s="3">
        <v>1</v>
      </c>
      <c r="E414">
        <f>GETPIVOTDATA("Outcome",$B$2,"BMI",0)*GETPIVOTDATA("Outcome",$B$2,"Outcome",1)/GETPIVOTDATA("Outcome",$B$2)</f>
        <v>3.8385416666666665</v>
      </c>
      <c r="F414">
        <f t="shared" si="498"/>
        <v>2.0990572704658526</v>
      </c>
    </row>
    <row r="415" spans="1:6" x14ac:dyDescent="0.3">
      <c r="A415" s="10">
        <v>22.1</v>
      </c>
      <c r="B415" s="10">
        <v>0</v>
      </c>
      <c r="D415" s="3">
        <v>1</v>
      </c>
      <c r="E415">
        <f>GETPIVOTDATA("Outcome",$B$2,"BMI",18.2)*GETPIVOTDATA("Outcome",$B$2,"Outcome",1)/GETPIVOTDATA("Outcome",$B$2)</f>
        <v>1.046875</v>
      </c>
      <c r="F415">
        <f t="shared" si="498"/>
        <v>2.0988805970149254E-3</v>
      </c>
    </row>
    <row r="416" spans="1:6" x14ac:dyDescent="0.3">
      <c r="A416" s="10">
        <v>32.9</v>
      </c>
      <c r="B416" s="10">
        <v>1</v>
      </c>
      <c r="D416" s="3">
        <v>3</v>
      </c>
      <c r="E416">
        <f>GETPIVOTDATA("Outcome",$B$2,"BMI",0)*GETPIVOTDATA("Outcome",$B$2,"Outcome",1)/GETPIVOTDATA("Outcome",$B$2)</f>
        <v>3.8385416666666665</v>
      </c>
      <c r="F416">
        <f t="shared" si="498"/>
        <v>0.18318210085933959</v>
      </c>
    </row>
    <row r="417" spans="1:6" x14ac:dyDescent="0.3">
      <c r="A417" s="10">
        <v>27.7</v>
      </c>
      <c r="B417" s="10">
        <v>0</v>
      </c>
      <c r="D417" s="3">
        <v>1</v>
      </c>
      <c r="E417">
        <f>GETPIVOTDATA("Outcome",$B$2,"BMI",18.2)*GETPIVOTDATA("Outcome",$B$2,"Outcome",1)/GETPIVOTDATA("Outcome",$B$2)</f>
        <v>1.046875</v>
      </c>
      <c r="F417">
        <f t="shared" si="498"/>
        <v>2.0988805970149254E-3</v>
      </c>
    </row>
    <row r="418" spans="1:6" x14ac:dyDescent="0.3">
      <c r="A418" s="10">
        <v>24.7</v>
      </c>
      <c r="B418" s="10">
        <v>0</v>
      </c>
      <c r="D418" s="3">
        <v>1</v>
      </c>
      <c r="E418">
        <f>GETPIVOTDATA("Outcome",$B$2,"BMI",0)*GETPIVOTDATA("Outcome",$B$2,"Outcome",1)/GETPIVOTDATA("Outcome",$B$2)</f>
        <v>3.8385416666666665</v>
      </c>
      <c r="F418">
        <f t="shared" si="498"/>
        <v>2.0990572704658526</v>
      </c>
    </row>
    <row r="419" spans="1:6" x14ac:dyDescent="0.3">
      <c r="A419" s="10">
        <v>34.299999999999997</v>
      </c>
      <c r="B419" s="10">
        <v>1</v>
      </c>
      <c r="D419" s="3"/>
      <c r="E419">
        <f>GETPIVOTDATA("Outcome",$B$2,"BMI",18.2)*GETPIVOTDATA("Outcome",$B$2,"Outcome",1)/GETPIVOTDATA("Outcome",$B$2)</f>
        <v>1.046875</v>
      </c>
      <c r="F419">
        <f t="shared" si="498"/>
        <v>1.046875</v>
      </c>
    </row>
    <row r="420" spans="1:6" x14ac:dyDescent="0.3">
      <c r="A420" s="10">
        <v>21.1</v>
      </c>
      <c r="B420" s="10">
        <v>0</v>
      </c>
      <c r="D420" s="3">
        <v>2</v>
      </c>
      <c r="E420">
        <f>GETPIVOTDATA("Outcome",$B$2,"BMI",0)*GETPIVOTDATA("Outcome",$B$2,"Outcome",1)/GETPIVOTDATA("Outcome",$B$2)</f>
        <v>3.8385416666666665</v>
      </c>
      <c r="F420">
        <f t="shared" si="498"/>
        <v>0.8806040818634101</v>
      </c>
    </row>
    <row r="421" spans="1:6" x14ac:dyDescent="0.3">
      <c r="A421" s="10">
        <v>34.9</v>
      </c>
      <c r="B421" s="10">
        <v>1</v>
      </c>
      <c r="D421" s="3">
        <v>2</v>
      </c>
      <c r="E421">
        <f>GETPIVOTDATA("Outcome",$B$2,"BMI",18.2)*GETPIVOTDATA("Outcome",$B$2,"Outcome",1)/GETPIVOTDATA("Outcome",$B$2)</f>
        <v>1.046875</v>
      </c>
      <c r="F421">
        <f t="shared" si="498"/>
        <v>0.86777052238805974</v>
      </c>
    </row>
    <row r="422" spans="1:6" x14ac:dyDescent="0.3">
      <c r="A422" s="10">
        <v>32</v>
      </c>
      <c r="B422" s="10">
        <v>1</v>
      </c>
      <c r="D422" s="3">
        <v>3</v>
      </c>
      <c r="E422">
        <f>GETPIVOTDATA("Outcome",$B$2,"BMI",0)*GETPIVOTDATA("Outcome",$B$2,"Outcome",1)/GETPIVOTDATA("Outcome",$B$2)</f>
        <v>3.8385416666666665</v>
      </c>
      <c r="F422">
        <f t="shared" si="498"/>
        <v>0.18318210085933959</v>
      </c>
    </row>
    <row r="423" spans="1:6" x14ac:dyDescent="0.3">
      <c r="A423" s="10">
        <v>24.2</v>
      </c>
      <c r="B423" s="10">
        <v>0</v>
      </c>
      <c r="D423" s="3">
        <v>3</v>
      </c>
      <c r="E423">
        <f>GETPIVOTDATA("Outcome",$B$2,"BMI",18.2)*GETPIVOTDATA("Outcome",$B$2,"Outcome",1)/GETPIVOTDATA("Outcome",$B$2)</f>
        <v>1.046875</v>
      </c>
      <c r="F423">
        <f t="shared" si="498"/>
        <v>3.6438899253731343</v>
      </c>
    </row>
    <row r="424" spans="1:6" x14ac:dyDescent="0.3">
      <c r="A424" s="10">
        <v>35</v>
      </c>
      <c r="B424" s="10">
        <v>1</v>
      </c>
      <c r="D424" s="3"/>
      <c r="E424">
        <f>GETPIVOTDATA("Outcome",$B$2,"BMI",0)*GETPIVOTDATA("Outcome",$B$2,"Outcome",1)/GETPIVOTDATA("Outcome",$B$2)</f>
        <v>3.8385416666666665</v>
      </c>
      <c r="F424">
        <f t="shared" si="498"/>
        <v>3.8385416666666665</v>
      </c>
    </row>
    <row r="425" spans="1:6" x14ac:dyDescent="0.3">
      <c r="A425" s="10">
        <v>31.6</v>
      </c>
      <c r="B425" s="10">
        <v>0</v>
      </c>
      <c r="D425" s="3">
        <v>1</v>
      </c>
      <c r="E425">
        <f>GETPIVOTDATA("Outcome",$B$2,"BMI",18.2)*GETPIVOTDATA("Outcome",$B$2,"Outcome",1)/GETPIVOTDATA("Outcome",$B$2)</f>
        <v>1.046875</v>
      </c>
      <c r="F425">
        <f t="shared" si="498"/>
        <v>2.0988805970149254E-3</v>
      </c>
    </row>
    <row r="426" spans="1:6" x14ac:dyDescent="0.3">
      <c r="A426" s="10">
        <v>32.9</v>
      </c>
      <c r="B426" s="10">
        <v>1</v>
      </c>
      <c r="D426" s="3"/>
      <c r="E426">
        <f>GETPIVOTDATA("Outcome",$B$2,"BMI",0)*GETPIVOTDATA("Outcome",$B$2,"Outcome",1)/GETPIVOTDATA("Outcome",$B$2)</f>
        <v>3.8385416666666665</v>
      </c>
      <c r="F426">
        <f t="shared" si="498"/>
        <v>3.8385416666666665</v>
      </c>
    </row>
    <row r="427" spans="1:6" x14ac:dyDescent="0.3">
      <c r="A427" s="10">
        <v>42.1</v>
      </c>
      <c r="B427" s="10">
        <v>0</v>
      </c>
      <c r="D427" s="3">
        <v>1</v>
      </c>
      <c r="E427">
        <f>GETPIVOTDATA("Outcome",$B$2,"BMI",18.2)*GETPIVOTDATA("Outcome",$B$2,"Outcome",1)/GETPIVOTDATA("Outcome",$B$2)</f>
        <v>1.046875</v>
      </c>
      <c r="F427">
        <f t="shared" si="498"/>
        <v>2.0988805970149254E-3</v>
      </c>
    </row>
    <row r="428" spans="1:6" x14ac:dyDescent="0.3">
      <c r="A428" s="10">
        <v>28.9</v>
      </c>
      <c r="B428" s="10">
        <v>1</v>
      </c>
      <c r="D428" s="3">
        <v>2</v>
      </c>
      <c r="E428">
        <f>GETPIVOTDATA("Outcome",$B$2,"BMI",0)*GETPIVOTDATA("Outcome",$B$2,"Outcome",1)/GETPIVOTDATA("Outcome",$B$2)</f>
        <v>3.8385416666666665</v>
      </c>
      <c r="F428">
        <f t="shared" si="498"/>
        <v>0.8806040818634101</v>
      </c>
    </row>
    <row r="429" spans="1:6" x14ac:dyDescent="0.3">
      <c r="A429" s="10">
        <v>21.9</v>
      </c>
      <c r="B429" s="10">
        <v>0</v>
      </c>
      <c r="D429" s="3">
        <v>1</v>
      </c>
      <c r="E429">
        <f>GETPIVOTDATA("Outcome",$B$2,"BMI",18.2)*GETPIVOTDATA("Outcome",$B$2,"Outcome",1)/GETPIVOTDATA("Outcome",$B$2)</f>
        <v>1.046875</v>
      </c>
      <c r="F429">
        <f t="shared" si="498"/>
        <v>2.0988805970149254E-3</v>
      </c>
    </row>
    <row r="430" spans="1:6" x14ac:dyDescent="0.3">
      <c r="A430" s="10">
        <v>25.9</v>
      </c>
      <c r="B430" s="10">
        <v>1</v>
      </c>
      <c r="D430" s="3"/>
      <c r="E430">
        <f>GETPIVOTDATA("Outcome",$B$2,"BMI",0)*GETPIVOTDATA("Outcome",$B$2,"Outcome",1)/GETPIVOTDATA("Outcome",$B$2)</f>
        <v>3.8385416666666665</v>
      </c>
      <c r="F430">
        <f t="shared" si="498"/>
        <v>3.8385416666666665</v>
      </c>
    </row>
    <row r="431" spans="1:6" x14ac:dyDescent="0.3">
      <c r="A431" s="10">
        <v>42.4</v>
      </c>
      <c r="B431" s="10">
        <v>1</v>
      </c>
      <c r="D431" s="3">
        <v>1</v>
      </c>
      <c r="E431">
        <f>GETPIVOTDATA("Outcome",$B$2,"BMI",18.2)*GETPIVOTDATA("Outcome",$B$2,"Outcome",1)/GETPIVOTDATA("Outcome",$B$2)</f>
        <v>1.046875</v>
      </c>
      <c r="F431">
        <f t="shared" si="498"/>
        <v>2.0988805970149254E-3</v>
      </c>
    </row>
    <row r="432" spans="1:6" x14ac:dyDescent="0.3">
      <c r="A432" s="10">
        <v>35.700000000000003</v>
      </c>
      <c r="B432" s="10">
        <v>0</v>
      </c>
      <c r="D432" s="3">
        <v>1</v>
      </c>
      <c r="E432">
        <f>GETPIVOTDATA("Outcome",$B$2,"BMI",0)*GETPIVOTDATA("Outcome",$B$2,"Outcome",1)/GETPIVOTDATA("Outcome",$B$2)</f>
        <v>3.8385416666666665</v>
      </c>
      <c r="F432">
        <f t="shared" si="498"/>
        <v>2.0990572704658526</v>
      </c>
    </row>
    <row r="433" spans="1:6" x14ac:dyDescent="0.3">
      <c r="A433" s="10">
        <v>34.4</v>
      </c>
      <c r="B433" s="10">
        <v>0</v>
      </c>
      <c r="D433" s="3">
        <v>2</v>
      </c>
      <c r="E433">
        <f>GETPIVOTDATA("Outcome",$B$2,"BMI",18.2)*GETPIVOTDATA("Outcome",$B$2,"Outcome",1)/GETPIVOTDATA("Outcome",$B$2)</f>
        <v>1.046875</v>
      </c>
      <c r="F433">
        <f t="shared" si="498"/>
        <v>0.86777052238805974</v>
      </c>
    </row>
    <row r="434" spans="1:6" x14ac:dyDescent="0.3">
      <c r="A434" s="10">
        <v>42.4</v>
      </c>
      <c r="B434" s="10">
        <v>0</v>
      </c>
      <c r="D434" s="3">
        <v>2</v>
      </c>
      <c r="E434">
        <f>GETPIVOTDATA("Outcome",$B$2,"BMI",0)*GETPIVOTDATA("Outcome",$B$2,"Outcome",1)/GETPIVOTDATA("Outcome",$B$2)</f>
        <v>3.8385416666666665</v>
      </c>
      <c r="F434">
        <f t="shared" si="498"/>
        <v>0.8806040818634101</v>
      </c>
    </row>
    <row r="435" spans="1:6" x14ac:dyDescent="0.3">
      <c r="A435" s="10">
        <v>26.2</v>
      </c>
      <c r="B435" s="10">
        <v>0</v>
      </c>
      <c r="D435" s="3">
        <v>2</v>
      </c>
      <c r="E435">
        <f>GETPIVOTDATA("Outcome",$B$2,"BMI",18.2)*GETPIVOTDATA("Outcome",$B$2,"Outcome",1)/GETPIVOTDATA("Outcome",$B$2)</f>
        <v>1.046875</v>
      </c>
      <c r="F435">
        <f t="shared" si="498"/>
        <v>0.86777052238805974</v>
      </c>
    </row>
    <row r="436" spans="1:6" x14ac:dyDescent="0.3">
      <c r="A436" s="10">
        <v>34.6</v>
      </c>
      <c r="B436" s="10">
        <v>1</v>
      </c>
      <c r="D436" s="3">
        <v>2</v>
      </c>
      <c r="E436">
        <f>GETPIVOTDATA("Outcome",$B$2,"BMI",0)*GETPIVOTDATA("Outcome",$B$2,"Outcome",1)/GETPIVOTDATA("Outcome",$B$2)</f>
        <v>3.8385416666666665</v>
      </c>
      <c r="F436">
        <f t="shared" si="498"/>
        <v>0.8806040818634101</v>
      </c>
    </row>
    <row r="437" spans="1:6" x14ac:dyDescent="0.3">
      <c r="A437" s="10">
        <v>35.700000000000003</v>
      </c>
      <c r="B437" s="10">
        <v>1</v>
      </c>
      <c r="D437" s="3">
        <v>2</v>
      </c>
      <c r="E437">
        <f>GETPIVOTDATA("Outcome",$B$2,"BMI",18.2)*GETPIVOTDATA("Outcome",$B$2,"Outcome",1)/GETPIVOTDATA("Outcome",$B$2)</f>
        <v>1.046875</v>
      </c>
      <c r="F437">
        <f t="shared" si="498"/>
        <v>0.86777052238805974</v>
      </c>
    </row>
    <row r="438" spans="1:6" x14ac:dyDescent="0.3">
      <c r="A438" s="10">
        <v>27.2</v>
      </c>
      <c r="B438" s="10">
        <v>0</v>
      </c>
      <c r="D438" s="3"/>
      <c r="E438">
        <f>GETPIVOTDATA("Outcome",$B$2,"BMI",0)*GETPIVOTDATA("Outcome",$B$2,"Outcome",1)/GETPIVOTDATA("Outcome",$B$2)</f>
        <v>3.8385416666666665</v>
      </c>
      <c r="F438">
        <f t="shared" si="498"/>
        <v>3.8385416666666665</v>
      </c>
    </row>
    <row r="439" spans="1:6" x14ac:dyDescent="0.3">
      <c r="A439" s="10">
        <v>38.5</v>
      </c>
      <c r="B439" s="10">
        <v>1</v>
      </c>
      <c r="D439" s="3">
        <v>2</v>
      </c>
      <c r="E439">
        <f>GETPIVOTDATA("Outcome",$B$2,"BMI",18.2)*GETPIVOTDATA("Outcome",$B$2,"Outcome",1)/GETPIVOTDATA("Outcome",$B$2)</f>
        <v>1.046875</v>
      </c>
      <c r="F439">
        <f t="shared" si="498"/>
        <v>0.86777052238805974</v>
      </c>
    </row>
    <row r="440" spans="1:6" x14ac:dyDescent="0.3">
      <c r="A440" s="10">
        <v>18.2</v>
      </c>
      <c r="B440" s="10">
        <v>0</v>
      </c>
      <c r="D440" s="3"/>
      <c r="E440">
        <f>GETPIVOTDATA("Outcome",$B$2,"BMI",0)*GETPIVOTDATA("Outcome",$B$2,"Outcome",1)/GETPIVOTDATA("Outcome",$B$2)</f>
        <v>3.8385416666666665</v>
      </c>
      <c r="F440">
        <f t="shared" si="498"/>
        <v>3.8385416666666665</v>
      </c>
    </row>
    <row r="441" spans="1:6" x14ac:dyDescent="0.3">
      <c r="A441" s="10">
        <v>26.4</v>
      </c>
      <c r="B441" s="10">
        <v>1</v>
      </c>
      <c r="D441" s="3">
        <v>1</v>
      </c>
      <c r="E441">
        <f>GETPIVOTDATA("Outcome",$B$2,"BMI",18.2)*GETPIVOTDATA("Outcome",$B$2,"Outcome",1)/GETPIVOTDATA("Outcome",$B$2)</f>
        <v>1.046875</v>
      </c>
      <c r="F441">
        <f t="shared" si="498"/>
        <v>2.0988805970149254E-3</v>
      </c>
    </row>
    <row r="442" spans="1:6" x14ac:dyDescent="0.3">
      <c r="A442" s="10">
        <v>45.3</v>
      </c>
      <c r="B442" s="10">
        <v>0</v>
      </c>
      <c r="D442" s="3">
        <v>3</v>
      </c>
      <c r="E442">
        <f>GETPIVOTDATA("Outcome",$B$2,"BMI",0)*GETPIVOTDATA("Outcome",$B$2,"Outcome",1)/GETPIVOTDATA("Outcome",$B$2)</f>
        <v>3.8385416666666665</v>
      </c>
      <c r="F442">
        <f t="shared" si="498"/>
        <v>0.18318210085933959</v>
      </c>
    </row>
    <row r="443" spans="1:6" x14ac:dyDescent="0.3">
      <c r="A443" s="10">
        <v>26</v>
      </c>
      <c r="B443" s="10">
        <v>0</v>
      </c>
      <c r="D443" s="3"/>
      <c r="E443">
        <f>GETPIVOTDATA("Outcome",$B$2,"BMI",18.2)*GETPIVOTDATA("Outcome",$B$2,"Outcome",1)/GETPIVOTDATA("Outcome",$B$2)</f>
        <v>1.046875</v>
      </c>
      <c r="F443">
        <f t="shared" si="498"/>
        <v>1.046875</v>
      </c>
    </row>
    <row r="444" spans="1:6" x14ac:dyDescent="0.3">
      <c r="A444" s="10">
        <v>40.6</v>
      </c>
      <c r="B444" s="10">
        <v>0</v>
      </c>
      <c r="D444" s="3">
        <v>1</v>
      </c>
      <c r="E444">
        <f>GETPIVOTDATA("Outcome",$B$2,"BMI",0)*GETPIVOTDATA("Outcome",$B$2,"Outcome",1)/GETPIVOTDATA("Outcome",$B$2)</f>
        <v>3.8385416666666665</v>
      </c>
      <c r="F444">
        <f t="shared" si="498"/>
        <v>2.0990572704658526</v>
      </c>
    </row>
    <row r="445" spans="1:6" x14ac:dyDescent="0.3">
      <c r="A445" s="10">
        <v>30.8</v>
      </c>
      <c r="B445" s="10">
        <v>0</v>
      </c>
      <c r="D445" s="3"/>
      <c r="E445">
        <f>GETPIVOTDATA("Outcome",$B$2,"BMI",18.2)*GETPIVOTDATA("Outcome",$B$2,"Outcome",1)/GETPIVOTDATA("Outcome",$B$2)</f>
        <v>1.046875</v>
      </c>
      <c r="F445">
        <f t="shared" si="498"/>
        <v>1.046875</v>
      </c>
    </row>
    <row r="446" spans="1:6" x14ac:dyDescent="0.3">
      <c r="A446" s="10">
        <v>42.9</v>
      </c>
      <c r="B446" s="10">
        <v>1</v>
      </c>
      <c r="D446" s="3"/>
      <c r="E446">
        <f>GETPIVOTDATA("Outcome",$B$2,"BMI",0)*GETPIVOTDATA("Outcome",$B$2,"Outcome",1)/GETPIVOTDATA("Outcome",$B$2)</f>
        <v>3.8385416666666665</v>
      </c>
      <c r="F446">
        <f t="shared" si="498"/>
        <v>3.8385416666666665</v>
      </c>
    </row>
    <row r="447" spans="1:6" x14ac:dyDescent="0.3">
      <c r="A447" s="10">
        <v>37</v>
      </c>
      <c r="B447" s="10">
        <v>1</v>
      </c>
      <c r="D447" s="3">
        <v>2</v>
      </c>
      <c r="E447">
        <f>GETPIVOTDATA("Outcome",$B$2,"BMI",18.2)*GETPIVOTDATA("Outcome",$B$2,"Outcome",1)/GETPIVOTDATA("Outcome",$B$2)</f>
        <v>1.046875</v>
      </c>
      <c r="F447">
        <f t="shared" si="498"/>
        <v>0.86777052238805974</v>
      </c>
    </row>
    <row r="448" spans="1:6" x14ac:dyDescent="0.3">
      <c r="A448" s="10">
        <v>0</v>
      </c>
      <c r="B448" s="10">
        <v>0</v>
      </c>
      <c r="D448" s="3">
        <v>2</v>
      </c>
      <c r="E448">
        <f>GETPIVOTDATA("Outcome",$B$2,"BMI",0)*GETPIVOTDATA("Outcome",$B$2,"Outcome",1)/GETPIVOTDATA("Outcome",$B$2)</f>
        <v>3.8385416666666665</v>
      </c>
      <c r="F448">
        <f t="shared" si="498"/>
        <v>0.8806040818634101</v>
      </c>
    </row>
    <row r="449" spans="1:6" x14ac:dyDescent="0.3">
      <c r="A449" s="10">
        <v>34.1</v>
      </c>
      <c r="B449" s="10">
        <v>1</v>
      </c>
      <c r="D449" s="3">
        <v>1</v>
      </c>
      <c r="E449">
        <f>GETPIVOTDATA("Outcome",$B$2,"BMI",18.2)*GETPIVOTDATA("Outcome",$B$2,"Outcome",1)/GETPIVOTDATA("Outcome",$B$2)</f>
        <v>1.046875</v>
      </c>
      <c r="F449">
        <f t="shared" si="498"/>
        <v>2.0988805970149254E-3</v>
      </c>
    </row>
    <row r="450" spans="1:6" x14ac:dyDescent="0.3">
      <c r="A450" s="10">
        <v>40.6</v>
      </c>
      <c r="B450" s="10">
        <v>0</v>
      </c>
      <c r="D450" s="3"/>
      <c r="E450">
        <f>GETPIVOTDATA("Outcome",$B$2,"BMI",0)*GETPIVOTDATA("Outcome",$B$2,"Outcome",1)/GETPIVOTDATA("Outcome",$B$2)</f>
        <v>3.8385416666666665</v>
      </c>
      <c r="F450">
        <f t="shared" si="498"/>
        <v>3.8385416666666665</v>
      </c>
    </row>
    <row r="451" spans="1:6" x14ac:dyDescent="0.3">
      <c r="A451" s="10">
        <v>35</v>
      </c>
      <c r="B451" s="10">
        <v>1</v>
      </c>
      <c r="D451" s="3">
        <v>3</v>
      </c>
      <c r="E451">
        <f>GETPIVOTDATA("Outcome",$B$2,"BMI",18.2)*GETPIVOTDATA("Outcome",$B$2,"Outcome",1)/GETPIVOTDATA("Outcome",$B$2)</f>
        <v>1.046875</v>
      </c>
      <c r="F451">
        <f t="shared" si="498"/>
        <v>3.6438899253731343</v>
      </c>
    </row>
    <row r="452" spans="1:6" x14ac:dyDescent="0.3">
      <c r="A452" s="10">
        <v>22.2</v>
      </c>
      <c r="B452" s="10">
        <v>0</v>
      </c>
      <c r="D452" s="3">
        <v>1</v>
      </c>
      <c r="E452">
        <f>GETPIVOTDATA("Outcome",$B$2,"BMI",0)*GETPIVOTDATA("Outcome",$B$2,"Outcome",1)/GETPIVOTDATA("Outcome",$B$2)</f>
        <v>3.8385416666666665</v>
      </c>
      <c r="F452">
        <f t="shared" si="498"/>
        <v>2.0990572704658526</v>
      </c>
    </row>
    <row r="453" spans="1:6" x14ac:dyDescent="0.3">
      <c r="A453" s="10">
        <v>30.4</v>
      </c>
      <c r="B453" s="10">
        <v>0</v>
      </c>
      <c r="D453" s="3"/>
      <c r="E453">
        <f>GETPIVOTDATA("Outcome",$B$2,"BMI",18.2)*GETPIVOTDATA("Outcome",$B$2,"Outcome",1)/GETPIVOTDATA("Outcome",$B$2)</f>
        <v>1.046875</v>
      </c>
      <c r="F453">
        <f t="shared" si="498"/>
        <v>1.046875</v>
      </c>
    </row>
    <row r="454" spans="1:6" x14ac:dyDescent="0.3">
      <c r="A454" s="10">
        <v>30</v>
      </c>
      <c r="B454" s="10">
        <v>0</v>
      </c>
      <c r="D454" s="3"/>
      <c r="E454">
        <f>GETPIVOTDATA("Outcome",$B$2,"BMI",0)*GETPIVOTDATA("Outcome",$B$2,"Outcome",1)/GETPIVOTDATA("Outcome",$B$2)</f>
        <v>3.8385416666666665</v>
      </c>
      <c r="F454">
        <f t="shared" si="498"/>
        <v>3.8385416666666665</v>
      </c>
    </row>
    <row r="455" spans="1:6" x14ac:dyDescent="0.3">
      <c r="A455" s="10">
        <v>25.6</v>
      </c>
      <c r="B455" s="10">
        <v>0</v>
      </c>
      <c r="D455" s="3">
        <v>1</v>
      </c>
      <c r="E455">
        <f>GETPIVOTDATA("Outcome",$B$2,"BMI",18.2)*GETPIVOTDATA("Outcome",$B$2,"Outcome",1)/GETPIVOTDATA("Outcome",$B$2)</f>
        <v>1.046875</v>
      </c>
      <c r="F455">
        <f t="shared" si="498"/>
        <v>2.0988805970149254E-3</v>
      </c>
    </row>
    <row r="456" spans="1:6" x14ac:dyDescent="0.3">
      <c r="A456" s="10">
        <v>24.5</v>
      </c>
      <c r="B456" s="10">
        <v>0</v>
      </c>
      <c r="D456" s="3">
        <v>2</v>
      </c>
      <c r="E456">
        <f>GETPIVOTDATA("Outcome",$B$2,"BMI",0)*GETPIVOTDATA("Outcome",$B$2,"Outcome",1)/GETPIVOTDATA("Outcome",$B$2)</f>
        <v>3.8385416666666665</v>
      </c>
      <c r="F456">
        <f t="shared" si="498"/>
        <v>0.8806040818634101</v>
      </c>
    </row>
    <row r="457" spans="1:6" x14ac:dyDescent="0.3">
      <c r="A457" s="10">
        <v>42.4</v>
      </c>
      <c r="B457" s="10">
        <v>1</v>
      </c>
      <c r="D457" s="3">
        <v>1</v>
      </c>
      <c r="E457">
        <f>GETPIVOTDATA("Outcome",$B$2,"BMI",18.2)*GETPIVOTDATA("Outcome",$B$2,"Outcome",1)/GETPIVOTDATA("Outcome",$B$2)</f>
        <v>1.046875</v>
      </c>
      <c r="F457">
        <f t="shared" si="498"/>
        <v>2.0988805970149254E-3</v>
      </c>
    </row>
    <row r="458" spans="1:6" x14ac:dyDescent="0.3">
      <c r="A458" s="10">
        <v>37.4</v>
      </c>
      <c r="B458" s="10">
        <v>0</v>
      </c>
      <c r="D458" s="3"/>
      <c r="E458">
        <f>GETPIVOTDATA("Outcome",$B$2,"BMI",0)*GETPIVOTDATA("Outcome",$B$2,"Outcome",1)/GETPIVOTDATA("Outcome",$B$2)</f>
        <v>3.8385416666666665</v>
      </c>
      <c r="F458">
        <f t="shared" si="498"/>
        <v>3.8385416666666665</v>
      </c>
    </row>
    <row r="459" spans="1:6" x14ac:dyDescent="0.3">
      <c r="A459" s="10">
        <v>29.9</v>
      </c>
      <c r="B459" s="10">
        <v>0</v>
      </c>
      <c r="D459" s="3"/>
      <c r="E459">
        <f>GETPIVOTDATA("Outcome",$B$2,"BMI",18.2)*GETPIVOTDATA("Outcome",$B$2,"Outcome",1)/GETPIVOTDATA("Outcome",$B$2)</f>
        <v>1.046875</v>
      </c>
      <c r="F459">
        <f t="shared" si="498"/>
        <v>1.046875</v>
      </c>
    </row>
    <row r="460" spans="1:6" x14ac:dyDescent="0.3">
      <c r="A460" s="10">
        <v>18.2</v>
      </c>
      <c r="B460" s="10">
        <v>0</v>
      </c>
      <c r="D460" s="3">
        <v>1</v>
      </c>
      <c r="E460">
        <f>GETPIVOTDATA("Outcome",$B$2,"BMI",0)*GETPIVOTDATA("Outcome",$B$2,"Outcome",1)/GETPIVOTDATA("Outcome",$B$2)</f>
        <v>3.8385416666666665</v>
      </c>
      <c r="F460">
        <f t="shared" si="498"/>
        <v>2.0990572704658526</v>
      </c>
    </row>
    <row r="461" spans="1:6" x14ac:dyDescent="0.3">
      <c r="A461" s="10">
        <v>36.799999999999997</v>
      </c>
      <c r="B461" s="10">
        <v>0</v>
      </c>
      <c r="D461" s="3"/>
      <c r="E461">
        <f>GETPIVOTDATA("Outcome",$B$2,"BMI",18.2)*GETPIVOTDATA("Outcome",$B$2,"Outcome",1)/GETPIVOTDATA("Outcome",$B$2)</f>
        <v>1.046875</v>
      </c>
      <c r="F461">
        <f t="shared" si="498"/>
        <v>1.046875</v>
      </c>
    </row>
    <row r="462" spans="1:6" x14ac:dyDescent="0.3">
      <c r="A462" s="10">
        <v>34.299999999999997</v>
      </c>
      <c r="B462" s="10">
        <v>1</v>
      </c>
      <c r="D462" s="3"/>
      <c r="E462">
        <f>GETPIVOTDATA("Outcome",$B$2,"BMI",0)*GETPIVOTDATA("Outcome",$B$2,"Outcome",1)/GETPIVOTDATA("Outcome",$B$2)</f>
        <v>3.8385416666666665</v>
      </c>
      <c r="F462">
        <f t="shared" si="498"/>
        <v>3.8385416666666665</v>
      </c>
    </row>
    <row r="463" spans="1:6" x14ac:dyDescent="0.3">
      <c r="A463" s="10">
        <v>32.200000000000003</v>
      </c>
      <c r="B463" s="10">
        <v>0</v>
      </c>
      <c r="D463" s="3"/>
      <c r="E463">
        <f>GETPIVOTDATA("Outcome",$B$2,"BMI",18.2)*GETPIVOTDATA("Outcome",$B$2,"Outcome",1)/GETPIVOTDATA("Outcome",$B$2)</f>
        <v>1.046875</v>
      </c>
      <c r="F463">
        <f t="shared" si="498"/>
        <v>1.046875</v>
      </c>
    </row>
    <row r="464" spans="1:6" x14ac:dyDescent="0.3">
      <c r="A464" s="10">
        <v>33.200000000000003</v>
      </c>
      <c r="B464" s="10">
        <v>0</v>
      </c>
      <c r="D464" s="3">
        <v>2</v>
      </c>
      <c r="E464">
        <f>GETPIVOTDATA("Outcome",$B$2,"BMI",0)*GETPIVOTDATA("Outcome",$B$2,"Outcome",1)/GETPIVOTDATA("Outcome",$B$2)</f>
        <v>3.8385416666666665</v>
      </c>
      <c r="F464">
        <f t="shared" si="498"/>
        <v>0.8806040818634101</v>
      </c>
    </row>
    <row r="465" spans="1:6" x14ac:dyDescent="0.3">
      <c r="A465" s="10">
        <v>30.5</v>
      </c>
      <c r="B465" s="10">
        <v>1</v>
      </c>
      <c r="D465" s="3">
        <v>1</v>
      </c>
      <c r="E465">
        <f>GETPIVOTDATA("Outcome",$B$2,"BMI",18.2)*GETPIVOTDATA("Outcome",$B$2,"Outcome",1)/GETPIVOTDATA("Outcome",$B$2)</f>
        <v>1.046875</v>
      </c>
      <c r="F465">
        <f t="shared" si="498"/>
        <v>2.0988805970149254E-3</v>
      </c>
    </row>
    <row r="466" spans="1:6" x14ac:dyDescent="0.3">
      <c r="A466" s="10">
        <v>29.7</v>
      </c>
      <c r="B466" s="10">
        <v>1</v>
      </c>
      <c r="D466" s="3">
        <v>1</v>
      </c>
      <c r="E466">
        <f>GETPIVOTDATA("Outcome",$B$2,"BMI",0)*GETPIVOTDATA("Outcome",$B$2,"Outcome",1)/GETPIVOTDATA("Outcome",$B$2)</f>
        <v>3.8385416666666665</v>
      </c>
      <c r="F466">
        <f t="shared" si="498"/>
        <v>2.0990572704658526</v>
      </c>
    </row>
    <row r="467" spans="1:6" x14ac:dyDescent="0.3">
      <c r="A467" s="10">
        <v>59.4</v>
      </c>
      <c r="B467" s="10">
        <v>1</v>
      </c>
      <c r="D467" s="3">
        <v>1</v>
      </c>
      <c r="E467">
        <f>GETPIVOTDATA("Outcome",$B$2,"BMI",18.2)*GETPIVOTDATA("Outcome",$B$2,"Outcome",1)/GETPIVOTDATA("Outcome",$B$2)</f>
        <v>1.046875</v>
      </c>
      <c r="F467">
        <f t="shared" si="498"/>
        <v>2.0988805970149254E-3</v>
      </c>
    </row>
    <row r="468" spans="1:6" x14ac:dyDescent="0.3">
      <c r="A468" s="10">
        <v>25.3</v>
      </c>
      <c r="B468" s="10">
        <v>0</v>
      </c>
      <c r="D468" s="3"/>
      <c r="E468">
        <f>GETPIVOTDATA("Outcome",$B$2,"BMI",0)*GETPIVOTDATA("Outcome",$B$2,"Outcome",1)/GETPIVOTDATA("Outcome",$B$2)</f>
        <v>3.8385416666666665</v>
      </c>
      <c r="F468">
        <f t="shared" si="498"/>
        <v>3.8385416666666665</v>
      </c>
    </row>
    <row r="469" spans="1:6" x14ac:dyDescent="0.3">
      <c r="A469" s="10">
        <v>36.5</v>
      </c>
      <c r="B469" s="10">
        <v>0</v>
      </c>
      <c r="D469" s="3">
        <v>1</v>
      </c>
      <c r="E469">
        <f>GETPIVOTDATA("Outcome",$B$2,"BMI",18.2)*GETPIVOTDATA("Outcome",$B$2,"Outcome",1)/GETPIVOTDATA("Outcome",$B$2)</f>
        <v>1.046875</v>
      </c>
      <c r="F469">
        <f t="shared" si="498"/>
        <v>2.0988805970149254E-3</v>
      </c>
    </row>
    <row r="470" spans="1:6" x14ac:dyDescent="0.3">
      <c r="A470" s="10">
        <v>33.6</v>
      </c>
      <c r="B470" s="10">
        <v>1</v>
      </c>
      <c r="D470" s="3">
        <v>1</v>
      </c>
      <c r="E470">
        <f>GETPIVOTDATA("Outcome",$B$2,"BMI",0)*GETPIVOTDATA("Outcome",$B$2,"Outcome",1)/GETPIVOTDATA("Outcome",$B$2)</f>
        <v>3.8385416666666665</v>
      </c>
      <c r="F470">
        <f t="shared" si="498"/>
        <v>2.0990572704658526</v>
      </c>
    </row>
    <row r="471" spans="1:6" x14ac:dyDescent="0.3">
      <c r="A471" s="10">
        <v>30.5</v>
      </c>
      <c r="B471" s="10">
        <v>0</v>
      </c>
      <c r="D471" s="3">
        <v>1</v>
      </c>
      <c r="E471">
        <f>GETPIVOTDATA("Outcome",$B$2,"BMI",18.2)*GETPIVOTDATA("Outcome",$B$2,"Outcome",1)/GETPIVOTDATA("Outcome",$B$2)</f>
        <v>1.046875</v>
      </c>
      <c r="F471">
        <f t="shared" si="498"/>
        <v>2.0988805970149254E-3</v>
      </c>
    </row>
    <row r="472" spans="1:6" x14ac:dyDescent="0.3">
      <c r="A472" s="10">
        <v>21.2</v>
      </c>
      <c r="B472" s="10">
        <v>0</v>
      </c>
      <c r="D472" s="3"/>
      <c r="E472">
        <f>GETPIVOTDATA("Outcome",$B$2,"BMI",0)*GETPIVOTDATA("Outcome",$B$2,"Outcome",1)/GETPIVOTDATA("Outcome",$B$2)</f>
        <v>3.8385416666666665</v>
      </c>
      <c r="F472">
        <f t="shared" ref="F472:F517" si="499">(D472-E472)^2/E472</f>
        <v>3.8385416666666665</v>
      </c>
    </row>
    <row r="473" spans="1:6" x14ac:dyDescent="0.3">
      <c r="A473" s="10">
        <v>28.9</v>
      </c>
      <c r="B473" s="10">
        <v>1</v>
      </c>
      <c r="D473" s="3">
        <v>3</v>
      </c>
      <c r="E473">
        <f>GETPIVOTDATA("Outcome",$B$2,"BMI",18.2)*GETPIVOTDATA("Outcome",$B$2,"Outcome",1)/GETPIVOTDATA("Outcome",$B$2)</f>
        <v>1.046875</v>
      </c>
      <c r="F473">
        <f t="shared" si="499"/>
        <v>3.6438899253731343</v>
      </c>
    </row>
    <row r="474" spans="1:6" x14ac:dyDescent="0.3">
      <c r="A474" s="10">
        <v>39.9</v>
      </c>
      <c r="B474" s="10">
        <v>0</v>
      </c>
      <c r="D474" s="3">
        <v>2</v>
      </c>
      <c r="E474">
        <f>GETPIVOTDATA("Outcome",$B$2,"BMI",0)*GETPIVOTDATA("Outcome",$B$2,"Outcome",1)/GETPIVOTDATA("Outcome",$B$2)</f>
        <v>3.8385416666666665</v>
      </c>
      <c r="F474">
        <f t="shared" si="499"/>
        <v>0.8806040818634101</v>
      </c>
    </row>
    <row r="475" spans="1:6" x14ac:dyDescent="0.3">
      <c r="A475" s="10">
        <v>19.600000000000001</v>
      </c>
      <c r="B475" s="10">
        <v>0</v>
      </c>
      <c r="D475" s="3">
        <v>1</v>
      </c>
      <c r="E475">
        <f>GETPIVOTDATA("Outcome",$B$2,"BMI",18.2)*GETPIVOTDATA("Outcome",$B$2,"Outcome",1)/GETPIVOTDATA("Outcome",$B$2)</f>
        <v>1.046875</v>
      </c>
      <c r="F475">
        <f t="shared" si="499"/>
        <v>2.0988805970149254E-3</v>
      </c>
    </row>
    <row r="476" spans="1:6" x14ac:dyDescent="0.3">
      <c r="A476" s="10">
        <v>37.799999999999997</v>
      </c>
      <c r="B476" s="10">
        <v>0</v>
      </c>
      <c r="D476" s="3"/>
      <c r="E476">
        <f>GETPIVOTDATA("Outcome",$B$2,"BMI",0)*GETPIVOTDATA("Outcome",$B$2,"Outcome",1)/GETPIVOTDATA("Outcome",$B$2)</f>
        <v>3.8385416666666665</v>
      </c>
      <c r="F476">
        <f t="shared" si="499"/>
        <v>3.8385416666666665</v>
      </c>
    </row>
    <row r="477" spans="1:6" x14ac:dyDescent="0.3">
      <c r="A477" s="10">
        <v>33.6</v>
      </c>
      <c r="B477" s="10">
        <v>1</v>
      </c>
      <c r="D477" s="3"/>
      <c r="E477">
        <f>GETPIVOTDATA("Outcome",$B$2,"BMI",18.2)*GETPIVOTDATA("Outcome",$B$2,"Outcome",1)/GETPIVOTDATA("Outcome",$B$2)</f>
        <v>1.046875</v>
      </c>
      <c r="F477">
        <f t="shared" si="499"/>
        <v>1.046875</v>
      </c>
    </row>
    <row r="478" spans="1:6" x14ac:dyDescent="0.3">
      <c r="A478" s="10">
        <v>26.7</v>
      </c>
      <c r="B478" s="10">
        <v>0</v>
      </c>
      <c r="D478" s="3">
        <v>3</v>
      </c>
      <c r="E478">
        <f>GETPIVOTDATA("Outcome",$B$2,"BMI",0)*GETPIVOTDATA("Outcome",$B$2,"Outcome",1)/GETPIVOTDATA("Outcome",$B$2)</f>
        <v>3.8385416666666665</v>
      </c>
      <c r="F478">
        <f t="shared" si="499"/>
        <v>0.18318210085933959</v>
      </c>
    </row>
    <row r="479" spans="1:6" x14ac:dyDescent="0.3">
      <c r="A479" s="10">
        <v>30.2</v>
      </c>
      <c r="B479" s="10">
        <v>0</v>
      </c>
      <c r="D479" s="3">
        <v>1</v>
      </c>
      <c r="E479">
        <f>GETPIVOTDATA("Outcome",$B$2,"BMI",18.2)*GETPIVOTDATA("Outcome",$B$2,"Outcome",1)/GETPIVOTDATA("Outcome",$B$2)</f>
        <v>1.046875</v>
      </c>
      <c r="F479">
        <f t="shared" si="499"/>
        <v>2.0988805970149254E-3</v>
      </c>
    </row>
    <row r="480" spans="1:6" x14ac:dyDescent="0.3">
      <c r="A480" s="10">
        <v>37.6</v>
      </c>
      <c r="B480" s="10">
        <v>1</v>
      </c>
      <c r="D480" s="3">
        <v>1</v>
      </c>
      <c r="E480">
        <f>GETPIVOTDATA("Outcome",$B$2,"BMI",0)*GETPIVOTDATA("Outcome",$B$2,"Outcome",1)/GETPIVOTDATA("Outcome",$B$2)</f>
        <v>3.8385416666666665</v>
      </c>
      <c r="F480">
        <f t="shared" si="499"/>
        <v>2.0990572704658526</v>
      </c>
    </row>
    <row r="481" spans="1:6" x14ac:dyDescent="0.3">
      <c r="A481" s="10">
        <v>25.9</v>
      </c>
      <c r="B481" s="10">
        <v>0</v>
      </c>
      <c r="D481" s="3">
        <v>4</v>
      </c>
      <c r="E481">
        <f>GETPIVOTDATA("Outcome",$B$2,"BMI",18.2)*GETPIVOTDATA("Outcome",$B$2,"Outcome",1)/GETPIVOTDATA("Outcome",$B$2)</f>
        <v>1.046875</v>
      </c>
      <c r="F481">
        <f t="shared" si="499"/>
        <v>8.3304570895522385</v>
      </c>
    </row>
    <row r="482" spans="1:6" x14ac:dyDescent="0.3">
      <c r="A482" s="10">
        <v>20.8</v>
      </c>
      <c r="B482" s="10">
        <v>0</v>
      </c>
      <c r="D482" s="3">
        <v>1</v>
      </c>
      <c r="E482">
        <f>GETPIVOTDATA("Outcome",$B$2,"BMI",0)*GETPIVOTDATA("Outcome",$B$2,"Outcome",1)/GETPIVOTDATA("Outcome",$B$2)</f>
        <v>3.8385416666666665</v>
      </c>
      <c r="F482">
        <f t="shared" si="499"/>
        <v>2.0990572704658526</v>
      </c>
    </row>
    <row r="483" spans="1:6" x14ac:dyDescent="0.3">
      <c r="A483" s="10">
        <v>21.8</v>
      </c>
      <c r="B483" s="10">
        <v>0</v>
      </c>
      <c r="D483" s="3"/>
      <c r="E483">
        <f>GETPIVOTDATA("Outcome",$B$2,"BMI",18.2)*GETPIVOTDATA("Outcome",$B$2,"Outcome",1)/GETPIVOTDATA("Outcome",$B$2)</f>
        <v>1.046875</v>
      </c>
      <c r="F483">
        <f t="shared" si="499"/>
        <v>1.046875</v>
      </c>
    </row>
    <row r="484" spans="1:6" x14ac:dyDescent="0.3">
      <c r="A484" s="10">
        <v>35.299999999999997</v>
      </c>
      <c r="B484" s="10">
        <v>0</v>
      </c>
      <c r="D484" s="3">
        <v>2</v>
      </c>
      <c r="E484">
        <f>GETPIVOTDATA("Outcome",$B$2,"BMI",0)*GETPIVOTDATA("Outcome",$B$2,"Outcome",1)/GETPIVOTDATA("Outcome",$B$2)</f>
        <v>3.8385416666666665</v>
      </c>
      <c r="F484">
        <f t="shared" si="499"/>
        <v>0.8806040818634101</v>
      </c>
    </row>
    <row r="485" spans="1:6" x14ac:dyDescent="0.3">
      <c r="A485" s="10">
        <v>27.6</v>
      </c>
      <c r="B485" s="10">
        <v>0</v>
      </c>
      <c r="D485" s="3">
        <v>2</v>
      </c>
      <c r="E485">
        <f>GETPIVOTDATA("Outcome",$B$2,"BMI",18.2)*GETPIVOTDATA("Outcome",$B$2,"Outcome",1)/GETPIVOTDATA("Outcome",$B$2)</f>
        <v>1.046875</v>
      </c>
      <c r="F485">
        <f t="shared" si="499"/>
        <v>0.86777052238805974</v>
      </c>
    </row>
    <row r="486" spans="1:6" x14ac:dyDescent="0.3">
      <c r="A486" s="10">
        <v>24</v>
      </c>
      <c r="B486" s="10">
        <v>0</v>
      </c>
      <c r="D486" s="3">
        <v>1</v>
      </c>
      <c r="E486">
        <f>GETPIVOTDATA("Outcome",$B$2,"BMI",0)*GETPIVOTDATA("Outcome",$B$2,"Outcome",1)/GETPIVOTDATA("Outcome",$B$2)</f>
        <v>3.8385416666666665</v>
      </c>
      <c r="F486">
        <f t="shared" si="499"/>
        <v>2.0990572704658526</v>
      </c>
    </row>
    <row r="487" spans="1:6" x14ac:dyDescent="0.3">
      <c r="A487" s="10">
        <v>21.8</v>
      </c>
      <c r="B487" s="10">
        <v>0</v>
      </c>
      <c r="D487" s="3">
        <v>1</v>
      </c>
      <c r="E487">
        <f>GETPIVOTDATA("Outcome",$B$2,"BMI",18.2)*GETPIVOTDATA("Outcome",$B$2,"Outcome",1)/GETPIVOTDATA("Outcome",$B$2)</f>
        <v>1.046875</v>
      </c>
      <c r="F487">
        <f t="shared" si="499"/>
        <v>2.0988805970149254E-3</v>
      </c>
    </row>
    <row r="488" spans="1:6" x14ac:dyDescent="0.3">
      <c r="A488" s="10">
        <v>27.8</v>
      </c>
      <c r="B488" s="10">
        <v>0</v>
      </c>
      <c r="D488" s="3">
        <v>1</v>
      </c>
      <c r="E488">
        <f>GETPIVOTDATA("Outcome",$B$2,"BMI",0)*GETPIVOTDATA("Outcome",$B$2,"Outcome",1)/GETPIVOTDATA("Outcome",$B$2)</f>
        <v>3.8385416666666665</v>
      </c>
      <c r="F488">
        <f t="shared" si="499"/>
        <v>2.0990572704658526</v>
      </c>
    </row>
    <row r="489" spans="1:6" x14ac:dyDescent="0.3">
      <c r="A489" s="10">
        <v>36.799999999999997</v>
      </c>
      <c r="B489" s="10">
        <v>0</v>
      </c>
      <c r="D489" s="3"/>
      <c r="E489">
        <f>GETPIVOTDATA("Outcome",$B$2,"BMI",18.2)*GETPIVOTDATA("Outcome",$B$2,"Outcome",1)/GETPIVOTDATA("Outcome",$B$2)</f>
        <v>1.046875</v>
      </c>
      <c r="F489">
        <f t="shared" si="499"/>
        <v>1.046875</v>
      </c>
    </row>
    <row r="490" spans="1:6" x14ac:dyDescent="0.3">
      <c r="A490" s="10">
        <v>30</v>
      </c>
      <c r="B490" s="10">
        <v>1</v>
      </c>
      <c r="D490" s="3"/>
      <c r="E490">
        <f>GETPIVOTDATA("Outcome",$B$2,"BMI",0)*GETPIVOTDATA("Outcome",$B$2,"Outcome",1)/GETPIVOTDATA("Outcome",$B$2)</f>
        <v>3.8385416666666665</v>
      </c>
      <c r="F490">
        <f t="shared" si="499"/>
        <v>3.8385416666666665</v>
      </c>
    </row>
    <row r="491" spans="1:6" x14ac:dyDescent="0.3">
      <c r="A491" s="10">
        <v>46.1</v>
      </c>
      <c r="B491" s="10">
        <v>0</v>
      </c>
      <c r="D491" s="3"/>
      <c r="E491">
        <f>GETPIVOTDATA("Outcome",$B$2,"BMI",18.2)*GETPIVOTDATA("Outcome",$B$2,"Outcome",1)/GETPIVOTDATA("Outcome",$B$2)</f>
        <v>1.046875</v>
      </c>
      <c r="F491">
        <f t="shared" si="499"/>
        <v>1.046875</v>
      </c>
    </row>
    <row r="492" spans="1:6" x14ac:dyDescent="0.3">
      <c r="A492" s="10">
        <v>41.3</v>
      </c>
      <c r="B492" s="10">
        <v>0</v>
      </c>
      <c r="D492" s="3"/>
      <c r="E492">
        <f>GETPIVOTDATA("Outcome",$B$2,"BMI",0)*GETPIVOTDATA("Outcome",$B$2,"Outcome",1)/GETPIVOTDATA("Outcome",$B$2)</f>
        <v>3.8385416666666665</v>
      </c>
      <c r="F492">
        <f t="shared" si="499"/>
        <v>3.8385416666666665</v>
      </c>
    </row>
    <row r="493" spans="1:6" x14ac:dyDescent="0.3">
      <c r="A493" s="10">
        <v>33.200000000000003</v>
      </c>
      <c r="B493" s="10">
        <v>0</v>
      </c>
      <c r="D493" s="3">
        <v>1</v>
      </c>
      <c r="E493">
        <f>GETPIVOTDATA("Outcome",$B$2,"BMI",18.2)*GETPIVOTDATA("Outcome",$B$2,"Outcome",1)/GETPIVOTDATA("Outcome",$B$2)</f>
        <v>1.046875</v>
      </c>
      <c r="F493">
        <f t="shared" si="499"/>
        <v>2.0988805970149254E-3</v>
      </c>
    </row>
    <row r="494" spans="1:6" x14ac:dyDescent="0.3">
      <c r="A494" s="10">
        <v>38.799999999999997</v>
      </c>
      <c r="B494" s="10">
        <v>0</v>
      </c>
      <c r="D494" s="3">
        <v>1</v>
      </c>
      <c r="E494">
        <f>GETPIVOTDATA("Outcome",$B$2,"BMI",0)*GETPIVOTDATA("Outcome",$B$2,"Outcome",1)/GETPIVOTDATA("Outcome",$B$2)</f>
        <v>3.8385416666666665</v>
      </c>
      <c r="F494">
        <f t="shared" si="499"/>
        <v>2.0990572704658526</v>
      </c>
    </row>
    <row r="495" spans="1:6" x14ac:dyDescent="0.3">
      <c r="A495" s="10">
        <v>29.9</v>
      </c>
      <c r="B495" s="10">
        <v>0</v>
      </c>
      <c r="D495" s="3">
        <v>2</v>
      </c>
      <c r="E495">
        <f>GETPIVOTDATA("Outcome",$B$2,"BMI",18.2)*GETPIVOTDATA("Outcome",$B$2,"Outcome",1)/GETPIVOTDATA("Outcome",$B$2)</f>
        <v>1.046875</v>
      </c>
      <c r="F495">
        <f t="shared" si="499"/>
        <v>0.86777052238805974</v>
      </c>
    </row>
    <row r="496" spans="1:6" x14ac:dyDescent="0.3">
      <c r="A496" s="10">
        <v>28.9</v>
      </c>
      <c r="B496" s="10">
        <v>0</v>
      </c>
      <c r="D496" s="3">
        <v>1</v>
      </c>
      <c r="E496">
        <f>GETPIVOTDATA("Outcome",$B$2,"BMI",0)*GETPIVOTDATA("Outcome",$B$2,"Outcome",1)/GETPIVOTDATA("Outcome",$B$2)</f>
        <v>3.8385416666666665</v>
      </c>
      <c r="F496">
        <f t="shared" si="499"/>
        <v>2.0990572704658526</v>
      </c>
    </row>
    <row r="497" spans="1:6" x14ac:dyDescent="0.3">
      <c r="A497" s="10">
        <v>27.3</v>
      </c>
      <c r="B497" s="10">
        <v>0</v>
      </c>
      <c r="D497" s="3">
        <v>1</v>
      </c>
      <c r="E497">
        <f>GETPIVOTDATA("Outcome",$B$2,"BMI",18.2)*GETPIVOTDATA("Outcome",$B$2,"Outcome",1)/GETPIVOTDATA("Outcome",$B$2)</f>
        <v>1.046875</v>
      </c>
      <c r="F497">
        <f t="shared" si="499"/>
        <v>2.0988805970149254E-3</v>
      </c>
    </row>
    <row r="498" spans="1:6" x14ac:dyDescent="0.3">
      <c r="A498" s="10">
        <v>33.700000000000003</v>
      </c>
      <c r="B498" s="10">
        <v>1</v>
      </c>
      <c r="D498" s="3">
        <v>1</v>
      </c>
      <c r="E498">
        <f>GETPIVOTDATA("Outcome",$B$2,"BMI",0)*GETPIVOTDATA("Outcome",$B$2,"Outcome",1)/GETPIVOTDATA("Outcome",$B$2)</f>
        <v>3.8385416666666665</v>
      </c>
      <c r="F498">
        <f t="shared" si="499"/>
        <v>2.0990572704658526</v>
      </c>
    </row>
    <row r="499" spans="1:6" x14ac:dyDescent="0.3">
      <c r="A499" s="10">
        <v>23.8</v>
      </c>
      <c r="B499" s="10">
        <v>0</v>
      </c>
      <c r="D499" s="3">
        <v>1</v>
      </c>
      <c r="E499">
        <f>GETPIVOTDATA("Outcome",$B$2,"BMI",18.2)*GETPIVOTDATA("Outcome",$B$2,"Outcome",1)/GETPIVOTDATA("Outcome",$B$2)</f>
        <v>1.046875</v>
      </c>
      <c r="F499">
        <f t="shared" si="499"/>
        <v>2.0988805970149254E-3</v>
      </c>
    </row>
    <row r="500" spans="1:6" x14ac:dyDescent="0.3">
      <c r="A500" s="10">
        <v>25.9</v>
      </c>
      <c r="B500" s="10">
        <v>0</v>
      </c>
      <c r="D500" s="3"/>
      <c r="E500">
        <f>GETPIVOTDATA("Outcome",$B$2,"BMI",0)*GETPIVOTDATA("Outcome",$B$2,"Outcome",1)/GETPIVOTDATA("Outcome",$B$2)</f>
        <v>3.8385416666666665</v>
      </c>
      <c r="F500">
        <f t="shared" si="499"/>
        <v>3.8385416666666665</v>
      </c>
    </row>
    <row r="501" spans="1:6" x14ac:dyDescent="0.3">
      <c r="A501" s="10">
        <v>28</v>
      </c>
      <c r="B501" s="10">
        <v>0</v>
      </c>
      <c r="D501" s="3"/>
      <c r="E501">
        <f>GETPIVOTDATA("Outcome",$B$2,"BMI",18.2)*GETPIVOTDATA("Outcome",$B$2,"Outcome",1)/GETPIVOTDATA("Outcome",$B$2)</f>
        <v>1.046875</v>
      </c>
      <c r="F501">
        <f t="shared" si="499"/>
        <v>1.046875</v>
      </c>
    </row>
    <row r="502" spans="1:6" x14ac:dyDescent="0.3">
      <c r="A502" s="10">
        <v>35.5</v>
      </c>
      <c r="B502" s="10">
        <v>1</v>
      </c>
      <c r="D502" s="3"/>
      <c r="E502">
        <f>GETPIVOTDATA("Outcome",$B$2,"BMI",0)*GETPIVOTDATA("Outcome",$B$2,"Outcome",1)/GETPIVOTDATA("Outcome",$B$2)</f>
        <v>3.8385416666666665</v>
      </c>
      <c r="F502">
        <f t="shared" si="499"/>
        <v>3.8385416666666665</v>
      </c>
    </row>
    <row r="503" spans="1:6" x14ac:dyDescent="0.3">
      <c r="A503" s="10">
        <v>35.200000000000003</v>
      </c>
      <c r="B503" s="10">
        <v>0</v>
      </c>
      <c r="D503" s="3">
        <v>1</v>
      </c>
      <c r="E503">
        <f>GETPIVOTDATA("Outcome",$B$2,"BMI",18.2)*GETPIVOTDATA("Outcome",$B$2,"Outcome",1)/GETPIVOTDATA("Outcome",$B$2)</f>
        <v>1.046875</v>
      </c>
      <c r="F503">
        <f t="shared" si="499"/>
        <v>2.0988805970149254E-3</v>
      </c>
    </row>
    <row r="504" spans="1:6" x14ac:dyDescent="0.3">
      <c r="A504" s="10">
        <v>27.8</v>
      </c>
      <c r="B504" s="10">
        <v>0</v>
      </c>
      <c r="D504" s="3">
        <v>1</v>
      </c>
      <c r="E504">
        <f>GETPIVOTDATA("Outcome",$B$2,"BMI",0)*GETPIVOTDATA("Outcome",$B$2,"Outcome",1)/GETPIVOTDATA("Outcome",$B$2)</f>
        <v>3.8385416666666665</v>
      </c>
      <c r="F504">
        <f t="shared" si="499"/>
        <v>2.0990572704658526</v>
      </c>
    </row>
    <row r="505" spans="1:6" x14ac:dyDescent="0.3">
      <c r="A505" s="10">
        <v>38.200000000000003</v>
      </c>
      <c r="B505" s="10">
        <v>0</v>
      </c>
      <c r="D505" s="3">
        <v>1</v>
      </c>
      <c r="E505">
        <f>GETPIVOTDATA("Outcome",$B$2,"BMI",18.2)*GETPIVOTDATA("Outcome",$B$2,"Outcome",1)/GETPIVOTDATA("Outcome",$B$2)</f>
        <v>1.046875</v>
      </c>
      <c r="F505">
        <f t="shared" si="499"/>
        <v>2.0988805970149254E-3</v>
      </c>
    </row>
    <row r="506" spans="1:6" x14ac:dyDescent="0.3">
      <c r="A506" s="10">
        <v>44.2</v>
      </c>
      <c r="B506" s="10">
        <v>1</v>
      </c>
      <c r="D506" s="3">
        <v>1</v>
      </c>
      <c r="E506">
        <f>GETPIVOTDATA("Outcome",$B$2,"BMI",0)*GETPIVOTDATA("Outcome",$B$2,"Outcome",1)/GETPIVOTDATA("Outcome",$B$2)</f>
        <v>3.8385416666666665</v>
      </c>
      <c r="F506">
        <f t="shared" si="499"/>
        <v>2.0990572704658526</v>
      </c>
    </row>
    <row r="507" spans="1:6" x14ac:dyDescent="0.3">
      <c r="A507" s="10">
        <v>42.3</v>
      </c>
      <c r="B507" s="10">
        <v>1</v>
      </c>
      <c r="D507" s="3">
        <v>1</v>
      </c>
      <c r="E507">
        <f>GETPIVOTDATA("Outcome",$B$2,"BMI",18.2)*GETPIVOTDATA("Outcome",$B$2,"Outcome",1)/GETPIVOTDATA("Outcome",$B$2)</f>
        <v>1.046875</v>
      </c>
      <c r="F507">
        <f t="shared" si="499"/>
        <v>2.0988805970149254E-3</v>
      </c>
    </row>
    <row r="508" spans="1:6" x14ac:dyDescent="0.3">
      <c r="A508" s="10">
        <v>40.700000000000003</v>
      </c>
      <c r="B508" s="10">
        <v>0</v>
      </c>
      <c r="D508" s="3">
        <v>1</v>
      </c>
      <c r="E508">
        <f>GETPIVOTDATA("Outcome",$B$2,"BMI",0)*GETPIVOTDATA("Outcome",$B$2,"Outcome",1)/GETPIVOTDATA("Outcome",$B$2)</f>
        <v>3.8385416666666665</v>
      </c>
      <c r="F508">
        <f t="shared" si="499"/>
        <v>2.0990572704658526</v>
      </c>
    </row>
    <row r="509" spans="1:6" x14ac:dyDescent="0.3">
      <c r="A509" s="10">
        <v>46.5</v>
      </c>
      <c r="B509" s="10">
        <v>0</v>
      </c>
      <c r="D509" s="3">
        <v>1</v>
      </c>
      <c r="E509">
        <f>GETPIVOTDATA("Outcome",$B$2,"BMI",18.2)*GETPIVOTDATA("Outcome",$B$2,"Outcome",1)/GETPIVOTDATA("Outcome",$B$2)</f>
        <v>1.046875</v>
      </c>
      <c r="F509">
        <f t="shared" si="499"/>
        <v>2.0988805970149254E-3</v>
      </c>
    </row>
    <row r="510" spans="1:6" x14ac:dyDescent="0.3">
      <c r="A510" s="10">
        <v>25.6</v>
      </c>
      <c r="B510" s="10">
        <v>0</v>
      </c>
      <c r="D510" s="3">
        <v>1</v>
      </c>
      <c r="E510">
        <f>GETPIVOTDATA("Outcome",$B$2,"BMI",0)*GETPIVOTDATA("Outcome",$B$2,"Outcome",1)/GETPIVOTDATA("Outcome",$B$2)</f>
        <v>3.8385416666666665</v>
      </c>
      <c r="F510">
        <f t="shared" si="499"/>
        <v>2.0990572704658526</v>
      </c>
    </row>
    <row r="511" spans="1:6" x14ac:dyDescent="0.3">
      <c r="A511" s="10">
        <v>26.1</v>
      </c>
      <c r="B511" s="10">
        <v>0</v>
      </c>
      <c r="D511" s="3">
        <v>1</v>
      </c>
      <c r="E511">
        <f>GETPIVOTDATA("Outcome",$B$2,"BMI",18.2)*GETPIVOTDATA("Outcome",$B$2,"Outcome",1)/GETPIVOTDATA("Outcome",$B$2)</f>
        <v>1.046875</v>
      </c>
      <c r="F511">
        <f t="shared" si="499"/>
        <v>2.0988805970149254E-3</v>
      </c>
    </row>
    <row r="512" spans="1:6" x14ac:dyDescent="0.3">
      <c r="A512" s="10">
        <v>36.799999999999997</v>
      </c>
      <c r="B512" s="10">
        <v>0</v>
      </c>
      <c r="D512" s="3">
        <v>1</v>
      </c>
      <c r="E512">
        <f>GETPIVOTDATA("Outcome",$B$2,"BMI",0)*GETPIVOTDATA("Outcome",$B$2,"Outcome",1)/GETPIVOTDATA("Outcome",$B$2)</f>
        <v>3.8385416666666665</v>
      </c>
      <c r="F512">
        <f t="shared" si="499"/>
        <v>2.0990572704658526</v>
      </c>
    </row>
    <row r="513" spans="1:6" x14ac:dyDescent="0.3">
      <c r="A513" s="10">
        <v>33.5</v>
      </c>
      <c r="B513" s="10">
        <v>0</v>
      </c>
      <c r="D513" s="3">
        <v>1</v>
      </c>
      <c r="E513">
        <f>GETPIVOTDATA("Outcome",$B$2,"BMI",18.2)*GETPIVOTDATA("Outcome",$B$2,"Outcome",1)/GETPIVOTDATA("Outcome",$B$2)</f>
        <v>1.046875</v>
      </c>
      <c r="F513">
        <f t="shared" si="499"/>
        <v>2.0988805970149254E-3</v>
      </c>
    </row>
    <row r="514" spans="1:6" x14ac:dyDescent="0.3">
      <c r="A514" s="10">
        <v>32.799999999999997</v>
      </c>
      <c r="B514" s="10">
        <v>0</v>
      </c>
      <c r="D514" s="3">
        <v>1</v>
      </c>
      <c r="E514">
        <f>GETPIVOTDATA("Outcome",$B$2,"BMI",0)*GETPIVOTDATA("Outcome",$B$2,"Outcome",1)/GETPIVOTDATA("Outcome",$B$2)</f>
        <v>3.8385416666666665</v>
      </c>
      <c r="F514">
        <f t="shared" si="499"/>
        <v>2.0990572704658526</v>
      </c>
    </row>
    <row r="515" spans="1:6" x14ac:dyDescent="0.3">
      <c r="A515" s="10">
        <v>28.9</v>
      </c>
      <c r="B515" s="10">
        <v>1</v>
      </c>
      <c r="D515" s="3"/>
      <c r="E515">
        <f>GETPIVOTDATA("Outcome",$B$2,"BMI",18.2)*GETPIVOTDATA("Outcome",$B$2,"Outcome",1)/GETPIVOTDATA("Outcome",$B$2)</f>
        <v>1.046875</v>
      </c>
      <c r="F515">
        <f t="shared" si="499"/>
        <v>1.046875</v>
      </c>
    </row>
    <row r="516" spans="1:6" x14ac:dyDescent="0.3">
      <c r="A516" s="10">
        <v>0</v>
      </c>
      <c r="B516" s="10">
        <v>0</v>
      </c>
      <c r="D516" s="3">
        <v>1</v>
      </c>
      <c r="E516">
        <f>GETPIVOTDATA("Outcome",$B$2,"BMI",0)*GETPIVOTDATA("Outcome",$B$2,"Outcome",1)/GETPIVOTDATA("Outcome",$B$2)</f>
        <v>3.8385416666666665</v>
      </c>
      <c r="F516">
        <f t="shared" si="499"/>
        <v>2.0990572704658526</v>
      </c>
    </row>
    <row r="517" spans="1:6" x14ac:dyDescent="0.3">
      <c r="A517" s="10">
        <v>26.6</v>
      </c>
      <c r="B517" s="10">
        <v>0</v>
      </c>
      <c r="D517" s="3">
        <v>1</v>
      </c>
      <c r="E517">
        <f>GETPIVOTDATA("Outcome",$B$2,"BMI",18.2)*GETPIVOTDATA("Outcome",$B$2,"Outcome",1)/GETPIVOTDATA("Outcome",$B$2)</f>
        <v>1.046875</v>
      </c>
      <c r="F517">
        <f t="shared" si="499"/>
        <v>2.0988805970149254E-3</v>
      </c>
    </row>
    <row r="518" spans="1:6" x14ac:dyDescent="0.3">
      <c r="A518" s="10">
        <v>26</v>
      </c>
      <c r="B518" s="10">
        <v>0</v>
      </c>
    </row>
    <row r="519" spans="1:6" x14ac:dyDescent="0.3">
      <c r="A519" s="10">
        <v>30.1</v>
      </c>
      <c r="B519" s="10">
        <v>0</v>
      </c>
      <c r="F519" s="8">
        <f>SUM(F22:F517)</f>
        <v>1298.8186919945747</v>
      </c>
    </row>
    <row r="520" spans="1:6" x14ac:dyDescent="0.3">
      <c r="A520" s="10">
        <v>25.1</v>
      </c>
      <c r="B520" s="10">
        <v>1</v>
      </c>
    </row>
    <row r="521" spans="1:6" x14ac:dyDescent="0.3">
      <c r="A521" s="10">
        <v>29.3</v>
      </c>
      <c r="B521" s="10">
        <v>0</v>
      </c>
    </row>
    <row r="522" spans="1:6" x14ac:dyDescent="0.3">
      <c r="A522" s="10">
        <v>25.2</v>
      </c>
      <c r="B522" s="10">
        <v>0</v>
      </c>
    </row>
    <row r="523" spans="1:6" x14ac:dyDescent="0.3">
      <c r="A523" s="10">
        <v>37.200000000000003</v>
      </c>
      <c r="B523" s="10">
        <v>0</v>
      </c>
    </row>
    <row r="524" spans="1:6" x14ac:dyDescent="0.3">
      <c r="A524" s="10">
        <v>39</v>
      </c>
      <c r="B524" s="10">
        <v>1</v>
      </c>
    </row>
    <row r="525" spans="1:6" x14ac:dyDescent="0.3">
      <c r="A525" s="10">
        <v>33.299999999999997</v>
      </c>
      <c r="B525" s="10">
        <v>0</v>
      </c>
    </row>
    <row r="526" spans="1:6" x14ac:dyDescent="0.3">
      <c r="A526" s="10">
        <v>37.299999999999997</v>
      </c>
      <c r="B526" s="10">
        <v>0</v>
      </c>
    </row>
    <row r="527" spans="1:6" x14ac:dyDescent="0.3">
      <c r="A527" s="10">
        <v>33.299999999999997</v>
      </c>
      <c r="B527" s="10">
        <v>0</v>
      </c>
    </row>
    <row r="528" spans="1:6" x14ac:dyDescent="0.3">
      <c r="A528" s="10">
        <v>36.5</v>
      </c>
      <c r="B528" s="10">
        <v>1</v>
      </c>
    </row>
    <row r="529" spans="1:2" x14ac:dyDescent="0.3">
      <c r="A529" s="10">
        <v>28.6</v>
      </c>
      <c r="B529" s="10">
        <v>0</v>
      </c>
    </row>
    <row r="530" spans="1:2" x14ac:dyDescent="0.3">
      <c r="A530" s="10">
        <v>30.4</v>
      </c>
      <c r="B530" s="10">
        <v>0</v>
      </c>
    </row>
    <row r="531" spans="1:2" x14ac:dyDescent="0.3">
      <c r="A531" s="10">
        <v>25</v>
      </c>
      <c r="B531" s="10">
        <v>0</v>
      </c>
    </row>
    <row r="532" spans="1:2" x14ac:dyDescent="0.3">
      <c r="A532" s="10">
        <v>29.7</v>
      </c>
      <c r="B532" s="10">
        <v>1</v>
      </c>
    </row>
    <row r="533" spans="1:2" x14ac:dyDescent="0.3">
      <c r="A533" s="10">
        <v>22.1</v>
      </c>
      <c r="B533" s="10">
        <v>0</v>
      </c>
    </row>
    <row r="534" spans="1:2" x14ac:dyDescent="0.3">
      <c r="A534" s="10">
        <v>24.2</v>
      </c>
      <c r="B534" s="10">
        <v>0</v>
      </c>
    </row>
    <row r="535" spans="1:2" x14ac:dyDescent="0.3">
      <c r="A535" s="10">
        <v>27.3</v>
      </c>
      <c r="B535" s="10">
        <v>0</v>
      </c>
    </row>
    <row r="536" spans="1:2" x14ac:dyDescent="0.3">
      <c r="A536" s="10">
        <v>25.6</v>
      </c>
      <c r="B536" s="10">
        <v>0</v>
      </c>
    </row>
    <row r="537" spans="1:2" x14ac:dyDescent="0.3">
      <c r="A537" s="10">
        <v>31.6</v>
      </c>
      <c r="B537" s="10">
        <v>1</v>
      </c>
    </row>
    <row r="538" spans="1:2" x14ac:dyDescent="0.3">
      <c r="A538" s="10">
        <v>30.3</v>
      </c>
      <c r="B538" s="10">
        <v>1</v>
      </c>
    </row>
    <row r="539" spans="1:2" x14ac:dyDescent="0.3">
      <c r="A539" s="10">
        <v>37.6</v>
      </c>
      <c r="B539" s="10">
        <v>0</v>
      </c>
    </row>
    <row r="540" spans="1:2" x14ac:dyDescent="0.3">
      <c r="A540" s="10">
        <v>32.799999999999997</v>
      </c>
      <c r="B540" s="10">
        <v>0</v>
      </c>
    </row>
    <row r="541" spans="1:2" x14ac:dyDescent="0.3">
      <c r="A541" s="10">
        <v>19.600000000000001</v>
      </c>
      <c r="B541" s="10">
        <v>0</v>
      </c>
    </row>
    <row r="542" spans="1:2" x14ac:dyDescent="0.3">
      <c r="A542" s="10">
        <v>25</v>
      </c>
      <c r="B542" s="10">
        <v>0</v>
      </c>
    </row>
    <row r="543" spans="1:2" x14ac:dyDescent="0.3">
      <c r="A543" s="10">
        <v>33.200000000000003</v>
      </c>
      <c r="B543" s="10">
        <v>0</v>
      </c>
    </row>
    <row r="544" spans="1:2" x14ac:dyDescent="0.3">
      <c r="A544" s="10">
        <v>0</v>
      </c>
      <c r="B544" s="10">
        <v>0</v>
      </c>
    </row>
    <row r="545" spans="1:2" x14ac:dyDescent="0.3">
      <c r="A545" s="10">
        <v>34.200000000000003</v>
      </c>
      <c r="B545" s="10">
        <v>1</v>
      </c>
    </row>
    <row r="546" spans="1:2" x14ac:dyDescent="0.3">
      <c r="A546" s="10">
        <v>31.6</v>
      </c>
      <c r="B546" s="10">
        <v>0</v>
      </c>
    </row>
    <row r="547" spans="1:2" x14ac:dyDescent="0.3">
      <c r="A547" s="10">
        <v>21.8</v>
      </c>
      <c r="B547" s="10">
        <v>0</v>
      </c>
    </row>
    <row r="548" spans="1:2" x14ac:dyDescent="0.3">
      <c r="A548" s="10">
        <v>18.2</v>
      </c>
      <c r="B548" s="10">
        <v>0</v>
      </c>
    </row>
    <row r="549" spans="1:2" x14ac:dyDescent="0.3">
      <c r="A549" s="10">
        <v>26.3</v>
      </c>
      <c r="B549" s="10">
        <v>0</v>
      </c>
    </row>
    <row r="550" spans="1:2" x14ac:dyDescent="0.3">
      <c r="A550" s="10">
        <v>30.8</v>
      </c>
      <c r="B550" s="10">
        <v>0</v>
      </c>
    </row>
    <row r="551" spans="1:2" x14ac:dyDescent="0.3">
      <c r="A551" s="10">
        <v>24.6</v>
      </c>
      <c r="B551" s="10">
        <v>0</v>
      </c>
    </row>
    <row r="552" spans="1:2" x14ac:dyDescent="0.3">
      <c r="A552" s="10">
        <v>29.8</v>
      </c>
      <c r="B552" s="10">
        <v>0</v>
      </c>
    </row>
    <row r="553" spans="1:2" x14ac:dyDescent="0.3">
      <c r="A553" s="10">
        <v>45.3</v>
      </c>
      <c r="B553" s="10">
        <v>0</v>
      </c>
    </row>
    <row r="554" spans="1:2" x14ac:dyDescent="0.3">
      <c r="A554" s="10">
        <v>41.3</v>
      </c>
      <c r="B554" s="10">
        <v>0</v>
      </c>
    </row>
    <row r="555" spans="1:2" x14ac:dyDescent="0.3">
      <c r="A555" s="10">
        <v>29.8</v>
      </c>
      <c r="B555" s="10">
        <v>0</v>
      </c>
    </row>
    <row r="556" spans="1:2" x14ac:dyDescent="0.3">
      <c r="A556" s="10">
        <v>33.299999999999997</v>
      </c>
      <c r="B556" s="10">
        <v>0</v>
      </c>
    </row>
    <row r="557" spans="1:2" x14ac:dyDescent="0.3">
      <c r="A557" s="10">
        <v>32.9</v>
      </c>
      <c r="B557" s="10">
        <v>1</v>
      </c>
    </row>
    <row r="558" spans="1:2" x14ac:dyDescent="0.3">
      <c r="A558" s="10">
        <v>29.6</v>
      </c>
      <c r="B558" s="10">
        <v>0</v>
      </c>
    </row>
    <row r="559" spans="1:2" x14ac:dyDescent="0.3">
      <c r="A559" s="10">
        <v>21.7</v>
      </c>
      <c r="B559" s="10">
        <v>0</v>
      </c>
    </row>
    <row r="560" spans="1:2" x14ac:dyDescent="0.3">
      <c r="A560" s="10">
        <v>36.299999999999997</v>
      </c>
      <c r="B560" s="10">
        <v>0</v>
      </c>
    </row>
    <row r="561" spans="1:2" x14ac:dyDescent="0.3">
      <c r="A561" s="10">
        <v>36.4</v>
      </c>
      <c r="B561" s="10">
        <v>1</v>
      </c>
    </row>
    <row r="562" spans="1:2" x14ac:dyDescent="0.3">
      <c r="A562" s="10">
        <v>39.4</v>
      </c>
      <c r="B562" s="10">
        <v>1</v>
      </c>
    </row>
    <row r="563" spans="1:2" x14ac:dyDescent="0.3">
      <c r="A563" s="10">
        <v>32.4</v>
      </c>
      <c r="B563" s="10">
        <v>1</v>
      </c>
    </row>
    <row r="564" spans="1:2" x14ac:dyDescent="0.3">
      <c r="A564" s="10">
        <v>34.9</v>
      </c>
      <c r="B564" s="10">
        <v>1</v>
      </c>
    </row>
    <row r="565" spans="1:2" x14ac:dyDescent="0.3">
      <c r="A565" s="10">
        <v>39.5</v>
      </c>
      <c r="B565" s="10">
        <v>0</v>
      </c>
    </row>
    <row r="566" spans="1:2" x14ac:dyDescent="0.3">
      <c r="A566" s="10">
        <v>32</v>
      </c>
      <c r="B566" s="10">
        <v>0</v>
      </c>
    </row>
    <row r="567" spans="1:2" x14ac:dyDescent="0.3">
      <c r="A567" s="10">
        <v>34.5</v>
      </c>
      <c r="B567" s="10">
        <v>1</v>
      </c>
    </row>
    <row r="568" spans="1:2" x14ac:dyDescent="0.3">
      <c r="A568" s="10">
        <v>43.6</v>
      </c>
      <c r="B568" s="10">
        <v>1</v>
      </c>
    </row>
    <row r="569" spans="1:2" x14ac:dyDescent="0.3">
      <c r="A569" s="10">
        <v>33.1</v>
      </c>
      <c r="B569" s="10">
        <v>0</v>
      </c>
    </row>
    <row r="570" spans="1:2" x14ac:dyDescent="0.3">
      <c r="A570" s="10">
        <v>32.799999999999997</v>
      </c>
      <c r="B570" s="10">
        <v>0</v>
      </c>
    </row>
    <row r="571" spans="1:2" x14ac:dyDescent="0.3">
      <c r="A571" s="10">
        <v>28.5</v>
      </c>
      <c r="B571" s="10">
        <v>0</v>
      </c>
    </row>
    <row r="572" spans="1:2" x14ac:dyDescent="0.3">
      <c r="A572" s="10">
        <v>27.4</v>
      </c>
      <c r="B572" s="10">
        <v>0</v>
      </c>
    </row>
    <row r="573" spans="1:2" x14ac:dyDescent="0.3">
      <c r="A573" s="10">
        <v>31.9</v>
      </c>
      <c r="B573" s="10">
        <v>0</v>
      </c>
    </row>
    <row r="574" spans="1:2" x14ac:dyDescent="0.3">
      <c r="A574" s="10">
        <v>27.8</v>
      </c>
      <c r="B574" s="10">
        <v>0</v>
      </c>
    </row>
    <row r="575" spans="1:2" x14ac:dyDescent="0.3">
      <c r="A575" s="10">
        <v>29.9</v>
      </c>
      <c r="B575" s="10">
        <v>0</v>
      </c>
    </row>
    <row r="576" spans="1:2" x14ac:dyDescent="0.3">
      <c r="A576" s="10">
        <v>36.9</v>
      </c>
      <c r="B576" s="10">
        <v>0</v>
      </c>
    </row>
    <row r="577" spans="1:2" x14ac:dyDescent="0.3">
      <c r="A577" s="10">
        <v>25.5</v>
      </c>
      <c r="B577" s="10">
        <v>0</v>
      </c>
    </row>
    <row r="578" spans="1:2" x14ac:dyDescent="0.3">
      <c r="A578" s="10">
        <v>38.1</v>
      </c>
      <c r="B578" s="10">
        <v>0</v>
      </c>
    </row>
    <row r="579" spans="1:2" x14ac:dyDescent="0.3">
      <c r="A579" s="10">
        <v>27.8</v>
      </c>
      <c r="B579" s="10">
        <v>0</v>
      </c>
    </row>
    <row r="580" spans="1:2" x14ac:dyDescent="0.3">
      <c r="A580" s="10">
        <v>46.2</v>
      </c>
      <c r="B580" s="10">
        <v>0</v>
      </c>
    </row>
    <row r="581" spans="1:2" x14ac:dyDescent="0.3">
      <c r="A581" s="10">
        <v>30.1</v>
      </c>
      <c r="B581" s="10">
        <v>0</v>
      </c>
    </row>
    <row r="582" spans="1:2" x14ac:dyDescent="0.3">
      <c r="A582" s="10">
        <v>33.799999999999997</v>
      </c>
      <c r="B582" s="10">
        <v>1</v>
      </c>
    </row>
    <row r="583" spans="1:2" x14ac:dyDescent="0.3">
      <c r="A583" s="10">
        <v>41.3</v>
      </c>
      <c r="B583" s="10">
        <v>1</v>
      </c>
    </row>
    <row r="584" spans="1:2" x14ac:dyDescent="0.3">
      <c r="A584" s="10">
        <v>37.6</v>
      </c>
      <c r="B584" s="10">
        <v>0</v>
      </c>
    </row>
    <row r="585" spans="1:2" x14ac:dyDescent="0.3">
      <c r="A585" s="10">
        <v>26.9</v>
      </c>
      <c r="B585" s="10">
        <v>0</v>
      </c>
    </row>
    <row r="586" spans="1:2" x14ac:dyDescent="0.3">
      <c r="A586" s="10">
        <v>32.4</v>
      </c>
      <c r="B586" s="10">
        <v>0</v>
      </c>
    </row>
    <row r="587" spans="1:2" x14ac:dyDescent="0.3">
      <c r="A587" s="10">
        <v>26.1</v>
      </c>
      <c r="B587" s="10">
        <v>0</v>
      </c>
    </row>
    <row r="588" spans="1:2" x14ac:dyDescent="0.3">
      <c r="A588" s="10">
        <v>38.6</v>
      </c>
      <c r="B588" s="10">
        <v>0</v>
      </c>
    </row>
    <row r="589" spans="1:2" x14ac:dyDescent="0.3">
      <c r="A589" s="10">
        <v>32</v>
      </c>
      <c r="B589" s="10">
        <v>0</v>
      </c>
    </row>
    <row r="590" spans="1:2" x14ac:dyDescent="0.3">
      <c r="A590" s="10">
        <v>31.3</v>
      </c>
      <c r="B590" s="10">
        <v>0</v>
      </c>
    </row>
    <row r="591" spans="1:2" x14ac:dyDescent="0.3">
      <c r="A591" s="10">
        <v>34.299999999999997</v>
      </c>
      <c r="B591" s="10">
        <v>1</v>
      </c>
    </row>
    <row r="592" spans="1:2" x14ac:dyDescent="0.3">
      <c r="A592" s="10">
        <v>32.5</v>
      </c>
      <c r="B592" s="10">
        <v>0</v>
      </c>
    </row>
    <row r="593" spans="1:2" x14ac:dyDescent="0.3">
      <c r="A593" s="10">
        <v>22.6</v>
      </c>
      <c r="B593" s="10">
        <v>0</v>
      </c>
    </row>
    <row r="594" spans="1:2" x14ac:dyDescent="0.3">
      <c r="A594" s="10">
        <v>29.5</v>
      </c>
      <c r="B594" s="10">
        <v>0</v>
      </c>
    </row>
    <row r="595" spans="1:2" x14ac:dyDescent="0.3">
      <c r="A595" s="10">
        <v>34.700000000000003</v>
      </c>
      <c r="B595" s="10">
        <v>0</v>
      </c>
    </row>
    <row r="596" spans="1:2" x14ac:dyDescent="0.3">
      <c r="A596" s="10">
        <v>30.1</v>
      </c>
      <c r="B596" s="10">
        <v>0</v>
      </c>
    </row>
    <row r="597" spans="1:2" x14ac:dyDescent="0.3">
      <c r="A597" s="10">
        <v>35.5</v>
      </c>
      <c r="B597" s="10">
        <v>0</v>
      </c>
    </row>
    <row r="598" spans="1:2" x14ac:dyDescent="0.3">
      <c r="A598" s="10">
        <v>24</v>
      </c>
      <c r="B598" s="10">
        <v>0</v>
      </c>
    </row>
    <row r="599" spans="1:2" x14ac:dyDescent="0.3">
      <c r="A599" s="10">
        <v>42.9</v>
      </c>
      <c r="B599" s="10">
        <v>1</v>
      </c>
    </row>
    <row r="600" spans="1:2" x14ac:dyDescent="0.3">
      <c r="A600" s="10">
        <v>27</v>
      </c>
      <c r="B600" s="10">
        <v>0</v>
      </c>
    </row>
    <row r="601" spans="1:2" x14ac:dyDescent="0.3">
      <c r="A601" s="10">
        <v>34.700000000000003</v>
      </c>
      <c r="B601" s="10">
        <v>1</v>
      </c>
    </row>
    <row r="602" spans="1:2" x14ac:dyDescent="0.3">
      <c r="A602" s="10">
        <v>42.1</v>
      </c>
      <c r="B602" s="10">
        <v>1</v>
      </c>
    </row>
    <row r="603" spans="1:2" x14ac:dyDescent="0.3">
      <c r="A603" s="10">
        <v>25</v>
      </c>
      <c r="B603" s="10">
        <v>0</v>
      </c>
    </row>
    <row r="604" spans="1:2" x14ac:dyDescent="0.3">
      <c r="A604" s="10">
        <v>26.5</v>
      </c>
      <c r="B604" s="10">
        <v>0</v>
      </c>
    </row>
    <row r="605" spans="1:2" x14ac:dyDescent="0.3">
      <c r="A605" s="10">
        <v>38.700000000000003</v>
      </c>
      <c r="B605" s="10">
        <v>0</v>
      </c>
    </row>
    <row r="606" spans="1:2" x14ac:dyDescent="0.3">
      <c r="A606" s="10">
        <v>28.7</v>
      </c>
      <c r="B606" s="10">
        <v>1</v>
      </c>
    </row>
    <row r="607" spans="1:2" x14ac:dyDescent="0.3">
      <c r="A607" s="10">
        <v>22.5</v>
      </c>
      <c r="B607" s="10">
        <v>0</v>
      </c>
    </row>
    <row r="608" spans="1:2" x14ac:dyDescent="0.3">
      <c r="A608" s="10">
        <v>34.9</v>
      </c>
      <c r="B608" s="10">
        <v>1</v>
      </c>
    </row>
    <row r="609" spans="1:2" x14ac:dyDescent="0.3">
      <c r="A609" s="10">
        <v>24.3</v>
      </c>
      <c r="B609" s="10">
        <v>0</v>
      </c>
    </row>
    <row r="610" spans="1:2" x14ac:dyDescent="0.3">
      <c r="A610" s="10">
        <v>33.299999999999997</v>
      </c>
      <c r="B610" s="10">
        <v>1</v>
      </c>
    </row>
    <row r="611" spans="1:2" x14ac:dyDescent="0.3">
      <c r="A611" s="10">
        <v>21.1</v>
      </c>
      <c r="B611" s="10">
        <v>0</v>
      </c>
    </row>
    <row r="612" spans="1:2" x14ac:dyDescent="0.3">
      <c r="A612" s="10">
        <v>46.8</v>
      </c>
      <c r="B612" s="10">
        <v>1</v>
      </c>
    </row>
    <row r="613" spans="1:2" x14ac:dyDescent="0.3">
      <c r="A613" s="10">
        <v>39.4</v>
      </c>
      <c r="B613" s="10">
        <v>0</v>
      </c>
    </row>
    <row r="614" spans="1:2" x14ac:dyDescent="0.3">
      <c r="A614" s="10">
        <v>34.4</v>
      </c>
      <c r="B614" s="10">
        <v>1</v>
      </c>
    </row>
    <row r="615" spans="1:2" x14ac:dyDescent="0.3">
      <c r="A615" s="10">
        <v>28.5</v>
      </c>
      <c r="B615" s="10">
        <v>0</v>
      </c>
    </row>
    <row r="616" spans="1:2" x14ac:dyDescent="0.3">
      <c r="A616" s="10">
        <v>33.6</v>
      </c>
      <c r="B616" s="10">
        <v>0</v>
      </c>
    </row>
    <row r="617" spans="1:2" x14ac:dyDescent="0.3">
      <c r="A617" s="10">
        <v>32</v>
      </c>
      <c r="B617" s="10">
        <v>1</v>
      </c>
    </row>
    <row r="618" spans="1:2" x14ac:dyDescent="0.3">
      <c r="A618" s="10">
        <v>45.3</v>
      </c>
      <c r="B618" s="10">
        <v>0</v>
      </c>
    </row>
    <row r="619" spans="1:2" x14ac:dyDescent="0.3">
      <c r="A619" s="10">
        <v>27.8</v>
      </c>
      <c r="B619" s="10">
        <v>0</v>
      </c>
    </row>
    <row r="620" spans="1:2" x14ac:dyDescent="0.3">
      <c r="A620" s="10">
        <v>36.799999999999997</v>
      </c>
      <c r="B620" s="10">
        <v>1</v>
      </c>
    </row>
    <row r="621" spans="1:2" x14ac:dyDescent="0.3">
      <c r="A621" s="10">
        <v>23.1</v>
      </c>
      <c r="B621" s="10">
        <v>0</v>
      </c>
    </row>
    <row r="622" spans="1:2" x14ac:dyDescent="0.3">
      <c r="A622" s="10">
        <v>27.1</v>
      </c>
      <c r="B622" s="10">
        <v>0</v>
      </c>
    </row>
    <row r="623" spans="1:2" x14ac:dyDescent="0.3">
      <c r="A623" s="10">
        <v>23.7</v>
      </c>
      <c r="B623" s="10">
        <v>0</v>
      </c>
    </row>
    <row r="624" spans="1:2" x14ac:dyDescent="0.3">
      <c r="A624" s="10">
        <v>27.8</v>
      </c>
      <c r="B624" s="10">
        <v>0</v>
      </c>
    </row>
    <row r="625" spans="1:2" x14ac:dyDescent="0.3">
      <c r="A625" s="10">
        <v>35.200000000000003</v>
      </c>
      <c r="B625" s="10">
        <v>1</v>
      </c>
    </row>
    <row r="626" spans="1:2" x14ac:dyDescent="0.3">
      <c r="A626" s="10">
        <v>28.4</v>
      </c>
      <c r="B626" s="10">
        <v>1</v>
      </c>
    </row>
    <row r="627" spans="1:2" x14ac:dyDescent="0.3">
      <c r="A627" s="10">
        <v>35.799999999999997</v>
      </c>
      <c r="B627" s="10">
        <v>0</v>
      </c>
    </row>
    <row r="628" spans="1:2" x14ac:dyDescent="0.3">
      <c r="A628" s="10">
        <v>40</v>
      </c>
      <c r="B628" s="10">
        <v>1</v>
      </c>
    </row>
    <row r="629" spans="1:2" x14ac:dyDescent="0.3">
      <c r="A629" s="10">
        <v>19.5</v>
      </c>
      <c r="B629" s="10">
        <v>0</v>
      </c>
    </row>
    <row r="630" spans="1:2" x14ac:dyDescent="0.3">
      <c r="A630" s="10">
        <v>41.5</v>
      </c>
      <c r="B630" s="10">
        <v>0</v>
      </c>
    </row>
    <row r="631" spans="1:2" x14ac:dyDescent="0.3">
      <c r="A631" s="10">
        <v>24</v>
      </c>
      <c r="B631" s="10">
        <v>0</v>
      </c>
    </row>
    <row r="632" spans="1:2" x14ac:dyDescent="0.3">
      <c r="A632" s="10">
        <v>30.9</v>
      </c>
      <c r="B632" s="10">
        <v>0</v>
      </c>
    </row>
    <row r="633" spans="1:2" x14ac:dyDescent="0.3">
      <c r="A633" s="10">
        <v>32.9</v>
      </c>
      <c r="B633" s="10">
        <v>1</v>
      </c>
    </row>
    <row r="634" spans="1:2" x14ac:dyDescent="0.3">
      <c r="A634" s="10">
        <v>38.200000000000003</v>
      </c>
      <c r="B634" s="10">
        <v>1</v>
      </c>
    </row>
    <row r="635" spans="1:2" x14ac:dyDescent="0.3">
      <c r="A635" s="10">
        <v>32.5</v>
      </c>
      <c r="B635" s="10">
        <v>0</v>
      </c>
    </row>
    <row r="636" spans="1:2" x14ac:dyDescent="0.3">
      <c r="A636" s="10">
        <v>36.1</v>
      </c>
      <c r="B636" s="10">
        <v>1</v>
      </c>
    </row>
    <row r="637" spans="1:2" x14ac:dyDescent="0.3">
      <c r="A637" s="10">
        <v>25.8</v>
      </c>
      <c r="B637" s="10">
        <v>0</v>
      </c>
    </row>
    <row r="638" spans="1:2" x14ac:dyDescent="0.3">
      <c r="A638" s="10">
        <v>28.7</v>
      </c>
      <c r="B638" s="10">
        <v>0</v>
      </c>
    </row>
    <row r="639" spans="1:2" x14ac:dyDescent="0.3">
      <c r="A639" s="10">
        <v>20.100000000000001</v>
      </c>
      <c r="B639" s="10">
        <v>0</v>
      </c>
    </row>
    <row r="640" spans="1:2" x14ac:dyDescent="0.3">
      <c r="A640" s="10">
        <v>28.2</v>
      </c>
      <c r="B640" s="10">
        <v>1</v>
      </c>
    </row>
    <row r="641" spans="1:2" x14ac:dyDescent="0.3">
      <c r="A641" s="10">
        <v>32.4</v>
      </c>
      <c r="B641" s="10">
        <v>1</v>
      </c>
    </row>
    <row r="642" spans="1:2" x14ac:dyDescent="0.3">
      <c r="A642" s="10">
        <v>38.4</v>
      </c>
      <c r="B642" s="10">
        <v>0</v>
      </c>
    </row>
    <row r="643" spans="1:2" x14ac:dyDescent="0.3">
      <c r="A643" s="10">
        <v>24.2</v>
      </c>
      <c r="B643" s="10">
        <v>0</v>
      </c>
    </row>
    <row r="644" spans="1:2" x14ac:dyDescent="0.3">
      <c r="A644" s="10">
        <v>40.799999999999997</v>
      </c>
      <c r="B644" s="10">
        <v>0</v>
      </c>
    </row>
    <row r="645" spans="1:2" x14ac:dyDescent="0.3">
      <c r="A645" s="10">
        <v>43.5</v>
      </c>
      <c r="B645" s="10">
        <v>0</v>
      </c>
    </row>
    <row r="646" spans="1:2" x14ac:dyDescent="0.3">
      <c r="A646" s="10">
        <v>30.8</v>
      </c>
      <c r="B646" s="10">
        <v>0</v>
      </c>
    </row>
    <row r="647" spans="1:2" x14ac:dyDescent="0.3">
      <c r="A647" s="10">
        <v>37.700000000000003</v>
      </c>
      <c r="B647" s="10">
        <v>0</v>
      </c>
    </row>
    <row r="648" spans="1:2" x14ac:dyDescent="0.3">
      <c r="A648" s="10">
        <v>24.7</v>
      </c>
      <c r="B648" s="10">
        <v>0</v>
      </c>
    </row>
    <row r="649" spans="1:2" x14ac:dyDescent="0.3">
      <c r="A649" s="10">
        <v>32.4</v>
      </c>
      <c r="B649" s="10">
        <v>0</v>
      </c>
    </row>
    <row r="650" spans="1:2" x14ac:dyDescent="0.3">
      <c r="A650" s="10">
        <v>34.6</v>
      </c>
      <c r="B650" s="10">
        <v>0</v>
      </c>
    </row>
    <row r="651" spans="1:2" x14ac:dyDescent="0.3">
      <c r="A651" s="10">
        <v>24.7</v>
      </c>
      <c r="B651" s="10">
        <v>0</v>
      </c>
    </row>
    <row r="652" spans="1:2" x14ac:dyDescent="0.3">
      <c r="A652" s="10">
        <v>27.4</v>
      </c>
      <c r="B652" s="10">
        <v>1</v>
      </c>
    </row>
    <row r="653" spans="1:2" x14ac:dyDescent="0.3">
      <c r="A653" s="10">
        <v>34.5</v>
      </c>
      <c r="B653" s="10">
        <v>0</v>
      </c>
    </row>
    <row r="654" spans="1:2" x14ac:dyDescent="0.3">
      <c r="A654" s="10">
        <v>26.2</v>
      </c>
      <c r="B654" s="10">
        <v>0</v>
      </c>
    </row>
    <row r="655" spans="1:2" x14ac:dyDescent="0.3">
      <c r="A655" s="10">
        <v>27.5</v>
      </c>
      <c r="B655" s="10">
        <v>0</v>
      </c>
    </row>
    <row r="656" spans="1:2" x14ac:dyDescent="0.3">
      <c r="A656" s="10">
        <v>25.9</v>
      </c>
      <c r="B656" s="10">
        <v>0</v>
      </c>
    </row>
    <row r="657" spans="1:2" x14ac:dyDescent="0.3">
      <c r="A657" s="10">
        <v>31.2</v>
      </c>
      <c r="B657" s="10">
        <v>1</v>
      </c>
    </row>
    <row r="658" spans="1:2" x14ac:dyDescent="0.3">
      <c r="A658" s="10">
        <v>28.8</v>
      </c>
      <c r="B658" s="10">
        <v>0</v>
      </c>
    </row>
    <row r="659" spans="1:2" x14ac:dyDescent="0.3">
      <c r="A659" s="10">
        <v>31.6</v>
      </c>
      <c r="B659" s="10">
        <v>0</v>
      </c>
    </row>
    <row r="660" spans="1:2" x14ac:dyDescent="0.3">
      <c r="A660" s="10">
        <v>40.9</v>
      </c>
      <c r="B660" s="10">
        <v>1</v>
      </c>
    </row>
    <row r="661" spans="1:2" x14ac:dyDescent="0.3">
      <c r="A661" s="10">
        <v>19.5</v>
      </c>
      <c r="B661" s="10">
        <v>0</v>
      </c>
    </row>
    <row r="662" spans="1:2" x14ac:dyDescent="0.3">
      <c r="A662" s="10">
        <v>29.3</v>
      </c>
      <c r="B662" s="10">
        <v>0</v>
      </c>
    </row>
    <row r="663" spans="1:2" x14ac:dyDescent="0.3">
      <c r="A663" s="10">
        <v>34.299999999999997</v>
      </c>
      <c r="B663" s="10">
        <v>0</v>
      </c>
    </row>
    <row r="664" spans="1:2" x14ac:dyDescent="0.3">
      <c r="A664" s="10">
        <v>29.5</v>
      </c>
      <c r="B664" s="10">
        <v>1</v>
      </c>
    </row>
    <row r="665" spans="1:2" x14ac:dyDescent="0.3">
      <c r="A665" s="10">
        <v>28</v>
      </c>
      <c r="B665" s="10">
        <v>0</v>
      </c>
    </row>
    <row r="666" spans="1:2" x14ac:dyDescent="0.3">
      <c r="A666" s="10">
        <v>27.6</v>
      </c>
      <c r="B666" s="10">
        <v>0</v>
      </c>
    </row>
    <row r="667" spans="1:2" x14ac:dyDescent="0.3">
      <c r="A667" s="10">
        <v>39.4</v>
      </c>
      <c r="B667" s="10">
        <v>0</v>
      </c>
    </row>
    <row r="668" spans="1:2" x14ac:dyDescent="0.3">
      <c r="A668" s="10">
        <v>23.4</v>
      </c>
      <c r="B668" s="10">
        <v>1</v>
      </c>
    </row>
    <row r="669" spans="1:2" x14ac:dyDescent="0.3">
      <c r="A669" s="10">
        <v>37.799999999999997</v>
      </c>
      <c r="B669" s="10">
        <v>1</v>
      </c>
    </row>
    <row r="670" spans="1:2" x14ac:dyDescent="0.3">
      <c r="A670" s="10">
        <v>28.3</v>
      </c>
      <c r="B670" s="10">
        <v>1</v>
      </c>
    </row>
    <row r="671" spans="1:2" x14ac:dyDescent="0.3">
      <c r="A671" s="10">
        <v>26.4</v>
      </c>
      <c r="B671" s="10">
        <v>0</v>
      </c>
    </row>
    <row r="672" spans="1:2" x14ac:dyDescent="0.3">
      <c r="A672" s="10">
        <v>25.2</v>
      </c>
      <c r="B672" s="10">
        <v>0</v>
      </c>
    </row>
    <row r="673" spans="1:2" x14ac:dyDescent="0.3">
      <c r="A673" s="10">
        <v>33.799999999999997</v>
      </c>
      <c r="B673" s="10">
        <v>0</v>
      </c>
    </row>
    <row r="674" spans="1:2" x14ac:dyDescent="0.3">
      <c r="A674" s="10">
        <v>34.1</v>
      </c>
      <c r="B674" s="10">
        <v>0</v>
      </c>
    </row>
    <row r="675" spans="1:2" x14ac:dyDescent="0.3">
      <c r="A675" s="10">
        <v>26.8</v>
      </c>
      <c r="B675" s="10">
        <v>0</v>
      </c>
    </row>
    <row r="676" spans="1:2" x14ac:dyDescent="0.3">
      <c r="A676" s="10">
        <v>34.200000000000003</v>
      </c>
      <c r="B676" s="10">
        <v>0</v>
      </c>
    </row>
    <row r="677" spans="1:2" x14ac:dyDescent="0.3">
      <c r="A677" s="10">
        <v>38.700000000000003</v>
      </c>
      <c r="B677" s="10">
        <v>1</v>
      </c>
    </row>
    <row r="678" spans="1:2" x14ac:dyDescent="0.3">
      <c r="A678" s="10">
        <v>21.8</v>
      </c>
      <c r="B678" s="10">
        <v>0</v>
      </c>
    </row>
    <row r="679" spans="1:2" x14ac:dyDescent="0.3">
      <c r="A679" s="10">
        <v>38.9</v>
      </c>
      <c r="B679" s="10">
        <v>0</v>
      </c>
    </row>
    <row r="680" spans="1:2" x14ac:dyDescent="0.3">
      <c r="A680" s="10">
        <v>39</v>
      </c>
      <c r="B680" s="10">
        <v>0</v>
      </c>
    </row>
    <row r="681" spans="1:2" x14ac:dyDescent="0.3">
      <c r="A681" s="10">
        <v>34.200000000000003</v>
      </c>
      <c r="B681" s="10">
        <v>1</v>
      </c>
    </row>
    <row r="682" spans="1:2" x14ac:dyDescent="0.3">
      <c r="A682" s="10">
        <v>27.7</v>
      </c>
      <c r="B682" s="10">
        <v>0</v>
      </c>
    </row>
    <row r="683" spans="1:2" x14ac:dyDescent="0.3">
      <c r="A683" s="10">
        <v>42.9</v>
      </c>
      <c r="B683" s="10">
        <v>1</v>
      </c>
    </row>
    <row r="684" spans="1:2" x14ac:dyDescent="0.3">
      <c r="A684" s="10">
        <v>37.6</v>
      </c>
      <c r="B684" s="10">
        <v>1</v>
      </c>
    </row>
    <row r="685" spans="1:2" x14ac:dyDescent="0.3">
      <c r="A685" s="10">
        <v>37.9</v>
      </c>
      <c r="B685" s="10">
        <v>1</v>
      </c>
    </row>
    <row r="686" spans="1:2" x14ac:dyDescent="0.3">
      <c r="A686" s="10">
        <v>33.700000000000003</v>
      </c>
      <c r="B686" s="10">
        <v>1</v>
      </c>
    </row>
    <row r="687" spans="1:2" x14ac:dyDescent="0.3">
      <c r="A687" s="10">
        <v>34.799999999999997</v>
      </c>
      <c r="B687" s="10">
        <v>0</v>
      </c>
    </row>
    <row r="688" spans="1:2" x14ac:dyDescent="0.3">
      <c r="A688" s="10">
        <v>32.5</v>
      </c>
      <c r="B688" s="10">
        <v>1</v>
      </c>
    </row>
    <row r="689" spans="1:2" x14ac:dyDescent="0.3">
      <c r="A689" s="10">
        <v>27.5</v>
      </c>
      <c r="B689" s="10">
        <v>1</v>
      </c>
    </row>
    <row r="690" spans="1:2" x14ac:dyDescent="0.3">
      <c r="A690" s="10">
        <v>34</v>
      </c>
      <c r="B690" s="10">
        <v>0</v>
      </c>
    </row>
    <row r="691" spans="1:2" x14ac:dyDescent="0.3">
      <c r="A691" s="10">
        <v>30.9</v>
      </c>
      <c r="B691" s="10">
        <v>0</v>
      </c>
    </row>
    <row r="692" spans="1:2" x14ac:dyDescent="0.3">
      <c r="A692" s="10">
        <v>33.6</v>
      </c>
      <c r="B692" s="10">
        <v>0</v>
      </c>
    </row>
    <row r="693" spans="1:2" x14ac:dyDescent="0.3">
      <c r="A693" s="10">
        <v>25.4</v>
      </c>
      <c r="B693" s="10">
        <v>0</v>
      </c>
    </row>
    <row r="694" spans="1:2" x14ac:dyDescent="0.3">
      <c r="A694" s="10">
        <v>35.5</v>
      </c>
      <c r="B694" s="10">
        <v>0</v>
      </c>
    </row>
    <row r="695" spans="1:2" x14ac:dyDescent="0.3">
      <c r="A695" s="10">
        <v>57.3</v>
      </c>
      <c r="B695" s="10">
        <v>0</v>
      </c>
    </row>
    <row r="696" spans="1:2" x14ac:dyDescent="0.3">
      <c r="A696" s="10">
        <v>35.6</v>
      </c>
      <c r="B696" s="10">
        <v>0</v>
      </c>
    </row>
    <row r="697" spans="1:2" x14ac:dyDescent="0.3">
      <c r="A697" s="10">
        <v>30.9</v>
      </c>
      <c r="B697" s="10">
        <v>1</v>
      </c>
    </row>
    <row r="698" spans="1:2" x14ac:dyDescent="0.3">
      <c r="A698" s="10">
        <v>24.8</v>
      </c>
      <c r="B698" s="10">
        <v>1</v>
      </c>
    </row>
    <row r="699" spans="1:2" x14ac:dyDescent="0.3">
      <c r="A699" s="10">
        <v>35.299999999999997</v>
      </c>
      <c r="B699" s="10">
        <v>0</v>
      </c>
    </row>
    <row r="700" spans="1:2" x14ac:dyDescent="0.3">
      <c r="A700" s="10">
        <v>36</v>
      </c>
      <c r="B700" s="10">
        <v>1</v>
      </c>
    </row>
    <row r="701" spans="1:2" x14ac:dyDescent="0.3">
      <c r="A701" s="10">
        <v>24.2</v>
      </c>
      <c r="B701" s="10">
        <v>0</v>
      </c>
    </row>
    <row r="702" spans="1:2" x14ac:dyDescent="0.3">
      <c r="A702" s="10">
        <v>24.2</v>
      </c>
      <c r="B702" s="10">
        <v>0</v>
      </c>
    </row>
    <row r="703" spans="1:2" x14ac:dyDescent="0.3">
      <c r="A703" s="10">
        <v>49.6</v>
      </c>
      <c r="B703" s="10">
        <v>1</v>
      </c>
    </row>
    <row r="704" spans="1:2" x14ac:dyDescent="0.3">
      <c r="A704" s="10">
        <v>44.6</v>
      </c>
      <c r="B704" s="10">
        <v>0</v>
      </c>
    </row>
    <row r="705" spans="1:2" x14ac:dyDescent="0.3">
      <c r="A705" s="10">
        <v>32.299999999999997</v>
      </c>
      <c r="B705" s="10">
        <v>1</v>
      </c>
    </row>
    <row r="706" spans="1:2" x14ac:dyDescent="0.3">
      <c r="A706" s="10">
        <v>0</v>
      </c>
      <c r="B706" s="10">
        <v>0</v>
      </c>
    </row>
    <row r="707" spans="1:2" x14ac:dyDescent="0.3">
      <c r="A707" s="10">
        <v>33.200000000000003</v>
      </c>
      <c r="B707" s="10">
        <v>0</v>
      </c>
    </row>
    <row r="708" spans="1:2" x14ac:dyDescent="0.3">
      <c r="A708" s="10">
        <v>23.1</v>
      </c>
      <c r="B708" s="10">
        <v>0</v>
      </c>
    </row>
    <row r="709" spans="1:2" x14ac:dyDescent="0.3">
      <c r="A709" s="10">
        <v>28.3</v>
      </c>
      <c r="B709" s="10">
        <v>0</v>
      </c>
    </row>
    <row r="710" spans="1:2" x14ac:dyDescent="0.3">
      <c r="A710" s="10">
        <v>24.1</v>
      </c>
      <c r="B710" s="10">
        <v>0</v>
      </c>
    </row>
    <row r="711" spans="1:2" x14ac:dyDescent="0.3">
      <c r="A711" s="10">
        <v>46.1</v>
      </c>
      <c r="B711" s="10">
        <v>1</v>
      </c>
    </row>
    <row r="712" spans="1:2" x14ac:dyDescent="0.3">
      <c r="A712" s="10">
        <v>24.6</v>
      </c>
      <c r="B712" s="10">
        <v>0</v>
      </c>
    </row>
    <row r="713" spans="1:2" x14ac:dyDescent="0.3">
      <c r="A713" s="10">
        <v>42.3</v>
      </c>
      <c r="B713" s="10">
        <v>1</v>
      </c>
    </row>
    <row r="714" spans="1:2" x14ac:dyDescent="0.3">
      <c r="A714" s="10">
        <v>39.1</v>
      </c>
      <c r="B714" s="10">
        <v>0</v>
      </c>
    </row>
    <row r="715" spans="1:2" x14ac:dyDescent="0.3">
      <c r="A715" s="10">
        <v>38.5</v>
      </c>
      <c r="B715" s="10">
        <v>1</v>
      </c>
    </row>
    <row r="716" spans="1:2" x14ac:dyDescent="0.3">
      <c r="A716" s="10">
        <v>23.5</v>
      </c>
      <c r="B716" s="10">
        <v>0</v>
      </c>
    </row>
    <row r="717" spans="1:2" x14ac:dyDescent="0.3">
      <c r="A717" s="10">
        <v>30.4</v>
      </c>
      <c r="B717" s="10">
        <v>1</v>
      </c>
    </row>
    <row r="718" spans="1:2" x14ac:dyDescent="0.3">
      <c r="A718" s="10">
        <v>29.9</v>
      </c>
      <c r="B718" s="10">
        <v>1</v>
      </c>
    </row>
    <row r="719" spans="1:2" x14ac:dyDescent="0.3">
      <c r="A719" s="10">
        <v>25</v>
      </c>
      <c r="B719" s="10">
        <v>0</v>
      </c>
    </row>
    <row r="720" spans="1:2" x14ac:dyDescent="0.3">
      <c r="A720" s="10">
        <v>34.5</v>
      </c>
      <c r="B720" s="10">
        <v>0</v>
      </c>
    </row>
    <row r="721" spans="1:2" x14ac:dyDescent="0.3">
      <c r="A721" s="10">
        <v>44.5</v>
      </c>
      <c r="B721" s="10">
        <v>0</v>
      </c>
    </row>
    <row r="722" spans="1:2" x14ac:dyDescent="0.3">
      <c r="A722" s="10">
        <v>35.9</v>
      </c>
      <c r="B722" s="10">
        <v>0</v>
      </c>
    </row>
    <row r="723" spans="1:2" x14ac:dyDescent="0.3">
      <c r="A723" s="10">
        <v>27.6</v>
      </c>
      <c r="B723" s="10">
        <v>1</v>
      </c>
    </row>
    <row r="724" spans="1:2" x14ac:dyDescent="0.3">
      <c r="A724" s="10">
        <v>35</v>
      </c>
      <c r="B724" s="10">
        <v>1</v>
      </c>
    </row>
    <row r="725" spans="1:2" x14ac:dyDescent="0.3">
      <c r="A725" s="10">
        <v>38.5</v>
      </c>
      <c r="B725" s="10">
        <v>0</v>
      </c>
    </row>
    <row r="726" spans="1:2" x14ac:dyDescent="0.3">
      <c r="A726" s="10">
        <v>28.4</v>
      </c>
      <c r="B726" s="10">
        <v>0</v>
      </c>
    </row>
    <row r="727" spans="1:2" x14ac:dyDescent="0.3">
      <c r="A727" s="10">
        <v>39.799999999999997</v>
      </c>
      <c r="B727" s="10">
        <v>0</v>
      </c>
    </row>
    <row r="728" spans="1:2" x14ac:dyDescent="0.3">
      <c r="A728" s="10">
        <v>0</v>
      </c>
      <c r="B728" s="10">
        <v>1</v>
      </c>
    </row>
    <row r="729" spans="1:2" x14ac:dyDescent="0.3">
      <c r="A729" s="10">
        <v>34.4</v>
      </c>
      <c r="B729" s="10">
        <v>0</v>
      </c>
    </row>
    <row r="730" spans="1:2" x14ac:dyDescent="0.3">
      <c r="A730" s="10">
        <v>32.799999999999997</v>
      </c>
      <c r="B730" s="10">
        <v>1</v>
      </c>
    </row>
    <row r="731" spans="1:2" x14ac:dyDescent="0.3">
      <c r="A731" s="10">
        <v>38</v>
      </c>
      <c r="B731" s="10">
        <v>1</v>
      </c>
    </row>
    <row r="732" spans="1:2" x14ac:dyDescent="0.3">
      <c r="A732" s="10">
        <v>31.2</v>
      </c>
      <c r="B732" s="10">
        <v>0</v>
      </c>
    </row>
    <row r="733" spans="1:2" x14ac:dyDescent="0.3">
      <c r="A733" s="10">
        <v>29.6</v>
      </c>
      <c r="B733" s="10">
        <v>0</v>
      </c>
    </row>
    <row r="734" spans="1:2" x14ac:dyDescent="0.3">
      <c r="A734" s="10">
        <v>41.2</v>
      </c>
      <c r="B734" s="10">
        <v>1</v>
      </c>
    </row>
    <row r="735" spans="1:2" x14ac:dyDescent="0.3">
      <c r="A735" s="10">
        <v>26.4</v>
      </c>
      <c r="B735" s="10">
        <v>0</v>
      </c>
    </row>
    <row r="736" spans="1:2" x14ac:dyDescent="0.3">
      <c r="A736" s="10">
        <v>29.5</v>
      </c>
      <c r="B736" s="10">
        <v>0</v>
      </c>
    </row>
    <row r="737" spans="1:2" x14ac:dyDescent="0.3">
      <c r="A737" s="10">
        <v>33.9</v>
      </c>
      <c r="B737" s="10">
        <v>1</v>
      </c>
    </row>
    <row r="738" spans="1:2" x14ac:dyDescent="0.3">
      <c r="A738" s="10">
        <v>33.799999999999997</v>
      </c>
      <c r="B738" s="10">
        <v>1</v>
      </c>
    </row>
    <row r="739" spans="1:2" x14ac:dyDescent="0.3">
      <c r="A739" s="10">
        <v>23.1</v>
      </c>
      <c r="B739" s="10">
        <v>0</v>
      </c>
    </row>
    <row r="740" spans="1:2" x14ac:dyDescent="0.3">
      <c r="A740" s="10">
        <v>35.5</v>
      </c>
      <c r="B740" s="10">
        <v>0</v>
      </c>
    </row>
    <row r="741" spans="1:2" x14ac:dyDescent="0.3">
      <c r="A741" s="10">
        <v>35.6</v>
      </c>
      <c r="B741" s="10">
        <v>1</v>
      </c>
    </row>
    <row r="742" spans="1:2" x14ac:dyDescent="0.3">
      <c r="A742" s="10">
        <v>29.3</v>
      </c>
      <c r="B742" s="10">
        <v>0</v>
      </c>
    </row>
    <row r="743" spans="1:2" x14ac:dyDescent="0.3">
      <c r="A743" s="10">
        <v>38.1</v>
      </c>
      <c r="B743" s="10">
        <v>0</v>
      </c>
    </row>
    <row r="744" spans="1:2" x14ac:dyDescent="0.3">
      <c r="A744" s="10">
        <v>29.3</v>
      </c>
      <c r="B744" s="10">
        <v>1</v>
      </c>
    </row>
    <row r="745" spans="1:2" x14ac:dyDescent="0.3">
      <c r="A745" s="10">
        <v>39.1</v>
      </c>
      <c r="B745" s="10">
        <v>0</v>
      </c>
    </row>
    <row r="746" spans="1:2" x14ac:dyDescent="0.3">
      <c r="A746" s="10">
        <v>32.799999999999997</v>
      </c>
      <c r="B746" s="10">
        <v>0</v>
      </c>
    </row>
    <row r="747" spans="1:2" x14ac:dyDescent="0.3">
      <c r="A747" s="10">
        <v>39.4</v>
      </c>
      <c r="B747" s="10">
        <v>0</v>
      </c>
    </row>
    <row r="748" spans="1:2" x14ac:dyDescent="0.3">
      <c r="A748" s="10">
        <v>36.1</v>
      </c>
      <c r="B748" s="10">
        <v>0</v>
      </c>
    </row>
    <row r="749" spans="1:2" x14ac:dyDescent="0.3">
      <c r="A749" s="10">
        <v>32.4</v>
      </c>
      <c r="B749" s="10">
        <v>0</v>
      </c>
    </row>
    <row r="750" spans="1:2" x14ac:dyDescent="0.3">
      <c r="A750" s="10">
        <v>22.9</v>
      </c>
      <c r="B750" s="10">
        <v>0</v>
      </c>
    </row>
    <row r="751" spans="1:2" x14ac:dyDescent="0.3">
      <c r="A751" s="10">
        <v>30.1</v>
      </c>
      <c r="B751" s="10">
        <v>0</v>
      </c>
    </row>
    <row r="752" spans="1:2" x14ac:dyDescent="0.3">
      <c r="A752" s="10">
        <v>28.4</v>
      </c>
      <c r="B752" s="10">
        <v>1</v>
      </c>
    </row>
    <row r="753" spans="1:2" x14ac:dyDescent="0.3">
      <c r="A753" s="10">
        <v>28.4</v>
      </c>
      <c r="B753" s="10">
        <v>1</v>
      </c>
    </row>
    <row r="754" spans="1:2" x14ac:dyDescent="0.3">
      <c r="A754" s="10">
        <v>44.5</v>
      </c>
      <c r="B754" s="10">
        <v>1</v>
      </c>
    </row>
    <row r="755" spans="1:2" x14ac:dyDescent="0.3">
      <c r="A755" s="10">
        <v>29</v>
      </c>
      <c r="B755" s="10">
        <v>0</v>
      </c>
    </row>
    <row r="756" spans="1:2" x14ac:dyDescent="0.3">
      <c r="A756" s="10">
        <v>23.3</v>
      </c>
      <c r="B756" s="10">
        <v>0</v>
      </c>
    </row>
    <row r="757" spans="1:2" x14ac:dyDescent="0.3">
      <c r="A757" s="10">
        <v>35.4</v>
      </c>
      <c r="B757" s="10">
        <v>0</v>
      </c>
    </row>
    <row r="758" spans="1:2" x14ac:dyDescent="0.3">
      <c r="A758" s="10">
        <v>27.4</v>
      </c>
      <c r="B758" s="10">
        <v>0</v>
      </c>
    </row>
    <row r="759" spans="1:2" x14ac:dyDescent="0.3">
      <c r="A759" s="10">
        <v>32</v>
      </c>
      <c r="B759" s="10">
        <v>0</v>
      </c>
    </row>
    <row r="760" spans="1:2" x14ac:dyDescent="0.3">
      <c r="A760" s="10">
        <v>36.6</v>
      </c>
      <c r="B760" s="10">
        <v>0</v>
      </c>
    </row>
    <row r="761" spans="1:2" x14ac:dyDescent="0.3">
      <c r="A761" s="10">
        <v>39.5</v>
      </c>
      <c r="B761" s="10">
        <v>1</v>
      </c>
    </row>
    <row r="762" spans="1:2" x14ac:dyDescent="0.3">
      <c r="A762" s="10">
        <v>42.3</v>
      </c>
      <c r="B762" s="10">
        <v>1</v>
      </c>
    </row>
    <row r="763" spans="1:2" x14ac:dyDescent="0.3">
      <c r="A763" s="10">
        <v>30.8</v>
      </c>
      <c r="B763" s="10">
        <v>0</v>
      </c>
    </row>
    <row r="764" spans="1:2" x14ac:dyDescent="0.3">
      <c r="A764" s="10">
        <v>28.5</v>
      </c>
      <c r="B764" s="10">
        <v>0</v>
      </c>
    </row>
    <row r="765" spans="1:2" x14ac:dyDescent="0.3">
      <c r="A765" s="10">
        <v>32.700000000000003</v>
      </c>
      <c r="B765" s="10">
        <v>1</v>
      </c>
    </row>
    <row r="766" spans="1:2" x14ac:dyDescent="0.3">
      <c r="A766" s="10">
        <v>40.6</v>
      </c>
      <c r="B766" s="10">
        <v>0</v>
      </c>
    </row>
    <row r="767" spans="1:2" x14ac:dyDescent="0.3">
      <c r="A767" s="10">
        <v>30</v>
      </c>
      <c r="B767" s="10">
        <v>0</v>
      </c>
    </row>
    <row r="768" spans="1:2" x14ac:dyDescent="0.3">
      <c r="A768" s="10">
        <v>49.3</v>
      </c>
      <c r="B768" s="10">
        <v>1</v>
      </c>
    </row>
    <row r="769" spans="1:2" x14ac:dyDescent="0.3">
      <c r="A769" s="10">
        <v>46.3</v>
      </c>
      <c r="B769" s="10">
        <v>0</v>
      </c>
    </row>
    <row r="770" spans="1:2" x14ac:dyDescent="0.3">
      <c r="A770" s="10">
        <v>36.4</v>
      </c>
      <c r="B770" s="10">
        <v>1</v>
      </c>
    </row>
    <row r="771" spans="1:2" x14ac:dyDescent="0.3">
      <c r="A771" s="10">
        <v>24.3</v>
      </c>
      <c r="B771" s="10">
        <v>1</v>
      </c>
    </row>
    <row r="772" spans="1:2" x14ac:dyDescent="0.3">
      <c r="A772" s="10">
        <v>31.2</v>
      </c>
      <c r="B772" s="10">
        <v>1</v>
      </c>
    </row>
    <row r="773" spans="1:2" x14ac:dyDescent="0.3">
      <c r="A773" s="10">
        <v>39</v>
      </c>
      <c r="B773" s="10">
        <v>0</v>
      </c>
    </row>
    <row r="774" spans="1:2" x14ac:dyDescent="0.3">
      <c r="A774" s="10">
        <v>26</v>
      </c>
      <c r="B774" s="10">
        <v>0</v>
      </c>
    </row>
    <row r="775" spans="1:2" x14ac:dyDescent="0.3">
      <c r="A775" s="10">
        <v>43.3</v>
      </c>
      <c r="B775" s="10">
        <v>1</v>
      </c>
    </row>
    <row r="776" spans="1:2" x14ac:dyDescent="0.3">
      <c r="A776" s="10">
        <v>32.4</v>
      </c>
      <c r="B776" s="10">
        <v>1</v>
      </c>
    </row>
    <row r="777" spans="1:2" x14ac:dyDescent="0.3">
      <c r="A777" s="10">
        <v>36.5</v>
      </c>
      <c r="B777" s="10">
        <v>1</v>
      </c>
    </row>
    <row r="778" spans="1:2" x14ac:dyDescent="0.3">
      <c r="A778" s="10">
        <v>32</v>
      </c>
      <c r="B778" s="10">
        <v>0</v>
      </c>
    </row>
    <row r="779" spans="1:2" x14ac:dyDescent="0.3">
      <c r="A779" s="10">
        <v>36.299999999999997</v>
      </c>
      <c r="B779" s="10">
        <v>1</v>
      </c>
    </row>
    <row r="780" spans="1:2" x14ac:dyDescent="0.3">
      <c r="A780" s="10">
        <v>37.5</v>
      </c>
      <c r="B780" s="10">
        <v>0</v>
      </c>
    </row>
    <row r="781" spans="1:2" x14ac:dyDescent="0.3">
      <c r="A781" s="10">
        <v>35.5</v>
      </c>
      <c r="B781" s="10">
        <v>1</v>
      </c>
    </row>
    <row r="782" spans="1:2" x14ac:dyDescent="0.3">
      <c r="A782" s="10">
        <v>28.4</v>
      </c>
      <c r="B782" s="10">
        <v>0</v>
      </c>
    </row>
    <row r="783" spans="1:2" x14ac:dyDescent="0.3">
      <c r="A783" s="10">
        <v>44</v>
      </c>
      <c r="B783" s="10">
        <v>1</v>
      </c>
    </row>
    <row r="784" spans="1:2" x14ac:dyDescent="0.3">
      <c r="A784" s="10">
        <v>22.5</v>
      </c>
      <c r="B784" s="10">
        <v>0</v>
      </c>
    </row>
    <row r="785" spans="1:2" x14ac:dyDescent="0.3">
      <c r="A785" s="10">
        <v>32.9</v>
      </c>
      <c r="B785" s="10">
        <v>0</v>
      </c>
    </row>
    <row r="786" spans="1:2" x14ac:dyDescent="0.3">
      <c r="A786" s="10">
        <v>36.799999999999997</v>
      </c>
      <c r="B786" s="10">
        <v>0</v>
      </c>
    </row>
    <row r="787" spans="1:2" x14ac:dyDescent="0.3">
      <c r="A787" s="10">
        <v>26.2</v>
      </c>
      <c r="B787" s="10">
        <v>0</v>
      </c>
    </row>
    <row r="788" spans="1:2" x14ac:dyDescent="0.3">
      <c r="A788" s="10">
        <v>30.1</v>
      </c>
      <c r="B788" s="10">
        <v>1</v>
      </c>
    </row>
    <row r="789" spans="1:2" x14ac:dyDescent="0.3">
      <c r="A789" s="10">
        <v>30.4</v>
      </c>
      <c r="B789" s="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A0F2-E867-4EBE-8BF1-9C5D294ED036}">
  <dimension ref="A2:GG789"/>
  <sheetViews>
    <sheetView topLeftCell="FU1" workbookViewId="0">
      <selection activeCell="C3" sqref="C3:GF3"/>
    </sheetView>
  </sheetViews>
  <sheetFormatPr defaultRowHeight="14.4" x14ac:dyDescent="0.3"/>
  <cols>
    <col min="1" max="1" width="6.5546875" bestFit="1" customWidth="1"/>
    <col min="2" max="2" width="16.6640625" bestFit="1" customWidth="1"/>
    <col min="3" max="3" width="15.5546875" bestFit="1" customWidth="1"/>
    <col min="4" max="188" width="12" bestFit="1" customWidth="1"/>
    <col min="189" max="189" width="10.77734375" bestFit="1" customWidth="1"/>
  </cols>
  <sheetData>
    <row r="2" spans="2:189" x14ac:dyDescent="0.3">
      <c r="B2" s="1" t="s">
        <v>12</v>
      </c>
      <c r="C2" s="1" t="s">
        <v>11</v>
      </c>
    </row>
    <row r="3" spans="2:189" x14ac:dyDescent="0.3">
      <c r="B3" s="1" t="s">
        <v>9</v>
      </c>
      <c r="C3">
        <v>0</v>
      </c>
      <c r="D3">
        <v>14</v>
      </c>
      <c r="E3">
        <v>15</v>
      </c>
      <c r="F3">
        <v>16</v>
      </c>
      <c r="G3">
        <v>18</v>
      </c>
      <c r="H3">
        <v>22</v>
      </c>
      <c r="I3">
        <v>23</v>
      </c>
      <c r="J3">
        <v>25</v>
      </c>
      <c r="K3">
        <v>29</v>
      </c>
      <c r="L3">
        <v>32</v>
      </c>
      <c r="M3">
        <v>36</v>
      </c>
      <c r="N3">
        <v>37</v>
      </c>
      <c r="O3">
        <v>38</v>
      </c>
      <c r="P3">
        <v>40</v>
      </c>
      <c r="Q3">
        <v>41</v>
      </c>
      <c r="R3">
        <v>42</v>
      </c>
      <c r="S3">
        <v>43</v>
      </c>
      <c r="T3">
        <v>44</v>
      </c>
      <c r="U3">
        <v>45</v>
      </c>
      <c r="V3">
        <v>46</v>
      </c>
      <c r="W3">
        <v>48</v>
      </c>
      <c r="X3">
        <v>49</v>
      </c>
      <c r="Y3">
        <v>50</v>
      </c>
      <c r="Z3">
        <v>51</v>
      </c>
      <c r="AA3">
        <v>52</v>
      </c>
      <c r="AB3">
        <v>53</v>
      </c>
      <c r="AC3">
        <v>54</v>
      </c>
      <c r="AD3">
        <v>55</v>
      </c>
      <c r="AE3">
        <v>56</v>
      </c>
      <c r="AF3">
        <v>57</v>
      </c>
      <c r="AG3">
        <v>58</v>
      </c>
      <c r="AH3">
        <v>59</v>
      </c>
      <c r="AI3">
        <v>60</v>
      </c>
      <c r="AJ3">
        <v>61</v>
      </c>
      <c r="AK3">
        <v>63</v>
      </c>
      <c r="AL3">
        <v>64</v>
      </c>
      <c r="AM3">
        <v>65</v>
      </c>
      <c r="AN3">
        <v>66</v>
      </c>
      <c r="AO3">
        <v>67</v>
      </c>
      <c r="AP3">
        <v>68</v>
      </c>
      <c r="AQ3">
        <v>70</v>
      </c>
      <c r="AR3">
        <v>71</v>
      </c>
      <c r="AS3">
        <v>72</v>
      </c>
      <c r="AT3">
        <v>73</v>
      </c>
      <c r="AU3">
        <v>74</v>
      </c>
      <c r="AV3">
        <v>75</v>
      </c>
      <c r="AW3">
        <v>76</v>
      </c>
      <c r="AX3">
        <v>77</v>
      </c>
      <c r="AY3">
        <v>78</v>
      </c>
      <c r="AZ3">
        <v>79</v>
      </c>
      <c r="BA3">
        <v>81</v>
      </c>
      <c r="BB3">
        <v>82</v>
      </c>
      <c r="BC3">
        <v>83</v>
      </c>
      <c r="BD3">
        <v>84</v>
      </c>
      <c r="BE3">
        <v>85</v>
      </c>
      <c r="BF3">
        <v>86</v>
      </c>
      <c r="BG3">
        <v>87</v>
      </c>
      <c r="BH3">
        <v>88</v>
      </c>
      <c r="BI3">
        <v>89</v>
      </c>
      <c r="BJ3">
        <v>90</v>
      </c>
      <c r="BK3">
        <v>91</v>
      </c>
      <c r="BL3">
        <v>92</v>
      </c>
      <c r="BM3">
        <v>94</v>
      </c>
      <c r="BN3">
        <v>95</v>
      </c>
      <c r="BO3">
        <v>96</v>
      </c>
      <c r="BP3">
        <v>99</v>
      </c>
      <c r="BQ3">
        <v>100</v>
      </c>
      <c r="BR3">
        <v>105</v>
      </c>
      <c r="BS3">
        <v>106</v>
      </c>
      <c r="BT3">
        <v>108</v>
      </c>
      <c r="BU3">
        <v>110</v>
      </c>
      <c r="BV3">
        <v>112</v>
      </c>
      <c r="BW3">
        <v>114</v>
      </c>
      <c r="BX3">
        <v>115</v>
      </c>
      <c r="BY3">
        <v>116</v>
      </c>
      <c r="BZ3">
        <v>119</v>
      </c>
      <c r="CA3">
        <v>120</v>
      </c>
      <c r="CB3">
        <v>122</v>
      </c>
      <c r="CC3">
        <v>125</v>
      </c>
      <c r="CD3">
        <v>126</v>
      </c>
      <c r="CE3">
        <v>127</v>
      </c>
      <c r="CF3">
        <v>128</v>
      </c>
      <c r="CG3">
        <v>129</v>
      </c>
      <c r="CH3">
        <v>130</v>
      </c>
      <c r="CI3">
        <v>132</v>
      </c>
      <c r="CJ3">
        <v>135</v>
      </c>
      <c r="CK3">
        <v>140</v>
      </c>
      <c r="CL3">
        <v>142</v>
      </c>
      <c r="CM3">
        <v>144</v>
      </c>
      <c r="CN3">
        <v>145</v>
      </c>
      <c r="CO3">
        <v>146</v>
      </c>
      <c r="CP3">
        <v>148</v>
      </c>
      <c r="CQ3">
        <v>150</v>
      </c>
      <c r="CR3">
        <v>152</v>
      </c>
      <c r="CS3">
        <v>155</v>
      </c>
      <c r="CT3">
        <v>156</v>
      </c>
      <c r="CU3">
        <v>158</v>
      </c>
      <c r="CV3">
        <v>159</v>
      </c>
      <c r="CW3">
        <v>160</v>
      </c>
      <c r="CX3">
        <v>165</v>
      </c>
      <c r="CY3">
        <v>166</v>
      </c>
      <c r="CZ3">
        <v>167</v>
      </c>
      <c r="DA3">
        <v>168</v>
      </c>
      <c r="DB3">
        <v>170</v>
      </c>
      <c r="DC3">
        <v>171</v>
      </c>
      <c r="DD3">
        <v>175</v>
      </c>
      <c r="DE3">
        <v>176</v>
      </c>
      <c r="DF3">
        <v>178</v>
      </c>
      <c r="DG3">
        <v>180</v>
      </c>
      <c r="DH3">
        <v>182</v>
      </c>
      <c r="DI3">
        <v>183</v>
      </c>
      <c r="DJ3">
        <v>184</v>
      </c>
      <c r="DK3">
        <v>185</v>
      </c>
      <c r="DL3">
        <v>188</v>
      </c>
      <c r="DM3">
        <v>190</v>
      </c>
      <c r="DN3">
        <v>191</v>
      </c>
      <c r="DO3">
        <v>192</v>
      </c>
      <c r="DP3">
        <v>193</v>
      </c>
      <c r="DQ3">
        <v>194</v>
      </c>
      <c r="DR3">
        <v>196</v>
      </c>
      <c r="DS3">
        <v>200</v>
      </c>
      <c r="DT3">
        <v>204</v>
      </c>
      <c r="DU3">
        <v>205</v>
      </c>
      <c r="DV3">
        <v>207</v>
      </c>
      <c r="DW3">
        <v>210</v>
      </c>
      <c r="DX3">
        <v>215</v>
      </c>
      <c r="DY3">
        <v>220</v>
      </c>
      <c r="DZ3">
        <v>225</v>
      </c>
      <c r="EA3">
        <v>228</v>
      </c>
      <c r="EB3">
        <v>230</v>
      </c>
      <c r="EC3">
        <v>231</v>
      </c>
      <c r="ED3">
        <v>235</v>
      </c>
      <c r="EE3">
        <v>237</v>
      </c>
      <c r="EF3">
        <v>240</v>
      </c>
      <c r="EG3">
        <v>245</v>
      </c>
      <c r="EH3">
        <v>249</v>
      </c>
      <c r="EI3">
        <v>250</v>
      </c>
      <c r="EJ3">
        <v>255</v>
      </c>
      <c r="EK3">
        <v>258</v>
      </c>
      <c r="EL3">
        <v>265</v>
      </c>
      <c r="EM3">
        <v>270</v>
      </c>
      <c r="EN3">
        <v>271</v>
      </c>
      <c r="EO3">
        <v>272</v>
      </c>
      <c r="EP3">
        <v>274</v>
      </c>
      <c r="EQ3">
        <v>275</v>
      </c>
      <c r="ER3">
        <v>277</v>
      </c>
      <c r="ES3">
        <v>278</v>
      </c>
      <c r="ET3">
        <v>280</v>
      </c>
      <c r="EU3">
        <v>284</v>
      </c>
      <c r="EV3">
        <v>285</v>
      </c>
      <c r="EW3">
        <v>291</v>
      </c>
      <c r="EX3">
        <v>293</v>
      </c>
      <c r="EY3">
        <v>300</v>
      </c>
      <c r="EZ3">
        <v>304</v>
      </c>
      <c r="FA3">
        <v>310</v>
      </c>
      <c r="FB3">
        <v>318</v>
      </c>
      <c r="FC3">
        <v>321</v>
      </c>
      <c r="FD3">
        <v>325</v>
      </c>
      <c r="FE3">
        <v>326</v>
      </c>
      <c r="FF3">
        <v>328</v>
      </c>
      <c r="FG3">
        <v>330</v>
      </c>
      <c r="FH3">
        <v>335</v>
      </c>
      <c r="FI3">
        <v>342</v>
      </c>
      <c r="FJ3">
        <v>360</v>
      </c>
      <c r="FK3">
        <v>370</v>
      </c>
      <c r="FL3">
        <v>375</v>
      </c>
      <c r="FM3">
        <v>387</v>
      </c>
      <c r="FN3">
        <v>392</v>
      </c>
      <c r="FO3">
        <v>402</v>
      </c>
      <c r="FP3">
        <v>415</v>
      </c>
      <c r="FQ3">
        <v>440</v>
      </c>
      <c r="FR3">
        <v>465</v>
      </c>
      <c r="FS3">
        <v>474</v>
      </c>
      <c r="FT3">
        <v>478</v>
      </c>
      <c r="FU3">
        <v>480</v>
      </c>
      <c r="FV3">
        <v>485</v>
      </c>
      <c r="FW3">
        <v>495</v>
      </c>
      <c r="FX3">
        <v>510</v>
      </c>
      <c r="FY3">
        <v>540</v>
      </c>
      <c r="FZ3">
        <v>543</v>
      </c>
      <c r="GA3">
        <v>545</v>
      </c>
      <c r="GB3">
        <v>579</v>
      </c>
      <c r="GC3">
        <v>600</v>
      </c>
      <c r="GD3">
        <v>680</v>
      </c>
      <c r="GE3">
        <v>744</v>
      </c>
      <c r="GF3">
        <v>846</v>
      </c>
      <c r="GG3" t="s">
        <v>10</v>
      </c>
    </row>
    <row r="4" spans="2:189" x14ac:dyDescent="0.3">
      <c r="B4" s="2">
        <v>0</v>
      </c>
      <c r="C4" s="3">
        <v>236</v>
      </c>
      <c r="D4" s="3"/>
      <c r="E4" s="3">
        <v>1</v>
      </c>
      <c r="F4" s="3">
        <v>1</v>
      </c>
      <c r="G4" s="3">
        <v>2</v>
      </c>
      <c r="H4" s="3">
        <v>1</v>
      </c>
      <c r="I4" s="3">
        <v>2</v>
      </c>
      <c r="J4" s="3">
        <v>1</v>
      </c>
      <c r="K4" s="3"/>
      <c r="L4" s="3">
        <v>1</v>
      </c>
      <c r="M4" s="3">
        <v>2</v>
      </c>
      <c r="N4" s="3">
        <v>2</v>
      </c>
      <c r="O4" s="3">
        <v>1</v>
      </c>
      <c r="P4" s="3">
        <v>2</v>
      </c>
      <c r="Q4" s="3">
        <v>1</v>
      </c>
      <c r="R4" s="3">
        <v>1</v>
      </c>
      <c r="S4" s="3">
        <v>1</v>
      </c>
      <c r="T4" s="3">
        <v>3</v>
      </c>
      <c r="U4" s="3">
        <v>3</v>
      </c>
      <c r="V4" s="3">
        <v>1</v>
      </c>
      <c r="W4" s="3">
        <v>2</v>
      </c>
      <c r="X4" s="3">
        <v>5</v>
      </c>
      <c r="Y4" s="3">
        <v>3</v>
      </c>
      <c r="Z4" s="3">
        <v>1</v>
      </c>
      <c r="AA4" s="3">
        <v>1</v>
      </c>
      <c r="AB4" s="3">
        <v>2</v>
      </c>
      <c r="AC4" s="3">
        <v>4</v>
      </c>
      <c r="AD4" s="3">
        <v>2</v>
      </c>
      <c r="AE4" s="3">
        <v>5</v>
      </c>
      <c r="AF4" s="3">
        <v>2</v>
      </c>
      <c r="AG4" s="3">
        <v>1</v>
      </c>
      <c r="AH4" s="3">
        <v>1</v>
      </c>
      <c r="AI4" s="3">
        <v>2</v>
      </c>
      <c r="AJ4" s="3">
        <v>1</v>
      </c>
      <c r="AK4" s="3">
        <v>3</v>
      </c>
      <c r="AL4" s="3">
        <v>3</v>
      </c>
      <c r="AM4" s="3">
        <v>1</v>
      </c>
      <c r="AN4" s="3">
        <v>5</v>
      </c>
      <c r="AO4" s="3">
        <v>2</v>
      </c>
      <c r="AP4" s="3">
        <v>1</v>
      </c>
      <c r="AQ4" s="3">
        <v>2</v>
      </c>
      <c r="AR4" s="3">
        <v>4</v>
      </c>
      <c r="AS4" s="3">
        <v>1</v>
      </c>
      <c r="AT4" s="3">
        <v>1</v>
      </c>
      <c r="AU4" s="3">
        <v>2</v>
      </c>
      <c r="AV4" s="3">
        <v>3</v>
      </c>
      <c r="AW4" s="3">
        <v>5</v>
      </c>
      <c r="AX4" s="3">
        <v>2</v>
      </c>
      <c r="AY4" s="3">
        <v>2</v>
      </c>
      <c r="AZ4" s="3">
        <v>1</v>
      </c>
      <c r="BA4" s="3">
        <v>1</v>
      </c>
      <c r="BB4" s="3">
        <v>3</v>
      </c>
      <c r="BC4" s="3">
        <v>3</v>
      </c>
      <c r="BD4" s="3">
        <v>1</v>
      </c>
      <c r="BE4" s="3">
        <v>2</v>
      </c>
      <c r="BF4" s="3">
        <v>1</v>
      </c>
      <c r="BG4" s="3">
        <v>2</v>
      </c>
      <c r="BH4" s="3">
        <v>2</v>
      </c>
      <c r="BI4" s="3">
        <v>1</v>
      </c>
      <c r="BJ4" s="3">
        <v>2</v>
      </c>
      <c r="BK4" s="3"/>
      <c r="BL4" s="3">
        <v>3</v>
      </c>
      <c r="BM4" s="3">
        <v>7</v>
      </c>
      <c r="BN4" s="3">
        <v>2</v>
      </c>
      <c r="BO4" s="3"/>
      <c r="BP4" s="3"/>
      <c r="BQ4" s="3">
        <v>6</v>
      </c>
      <c r="BR4" s="3">
        <v>10</v>
      </c>
      <c r="BS4" s="3">
        <v>3</v>
      </c>
      <c r="BT4" s="3">
        <v>1</v>
      </c>
      <c r="BU4" s="3">
        <v>4</v>
      </c>
      <c r="BV4" s="3">
        <v>1</v>
      </c>
      <c r="BW4" s="3"/>
      <c r="BX4" s="3">
        <v>4</v>
      </c>
      <c r="BY4" s="3">
        <v>2</v>
      </c>
      <c r="BZ4" s="3">
        <v>1</v>
      </c>
      <c r="CA4" s="3">
        <v>6</v>
      </c>
      <c r="CB4" s="3">
        <v>1</v>
      </c>
      <c r="CC4" s="3">
        <v>2</v>
      </c>
      <c r="CD4" s="3">
        <v>2</v>
      </c>
      <c r="CE4" s="3"/>
      <c r="CF4" s="3">
        <v>1</v>
      </c>
      <c r="CG4" s="3"/>
      <c r="CH4" s="3">
        <v>3</v>
      </c>
      <c r="CI4" s="3">
        <v>1</v>
      </c>
      <c r="CJ4" s="3">
        <v>4</v>
      </c>
      <c r="CK4" s="3">
        <v>8</v>
      </c>
      <c r="CL4" s="3">
        <v>1</v>
      </c>
      <c r="CM4" s="3"/>
      <c r="CN4" s="3">
        <v>1</v>
      </c>
      <c r="CO4" s="3"/>
      <c r="CP4" s="3">
        <v>2</v>
      </c>
      <c r="CQ4" s="3"/>
      <c r="CR4" s="3">
        <v>2</v>
      </c>
      <c r="CS4" s="3">
        <v>2</v>
      </c>
      <c r="CT4" s="3"/>
      <c r="CU4" s="3">
        <v>2</v>
      </c>
      <c r="CV4" s="3"/>
      <c r="CW4" s="3">
        <v>2</v>
      </c>
      <c r="CX4" s="3">
        <v>2</v>
      </c>
      <c r="CY4" s="3">
        <v>1</v>
      </c>
      <c r="CZ4" s="3"/>
      <c r="DA4" s="3">
        <v>2</v>
      </c>
      <c r="DB4" s="3">
        <v>2</v>
      </c>
      <c r="DC4" s="3"/>
      <c r="DD4" s="3"/>
      <c r="DE4" s="3">
        <v>2</v>
      </c>
      <c r="DF4" s="3">
        <v>1</v>
      </c>
      <c r="DG4" s="3">
        <v>3</v>
      </c>
      <c r="DH4" s="3">
        <v>2</v>
      </c>
      <c r="DI4" s="3">
        <v>1</v>
      </c>
      <c r="DJ4" s="3"/>
      <c r="DK4" s="3"/>
      <c r="DL4" s="3">
        <v>1</v>
      </c>
      <c r="DM4" s="3">
        <v>3</v>
      </c>
      <c r="DN4" s="3"/>
      <c r="DO4" s="3">
        <v>1</v>
      </c>
      <c r="DP4" s="3">
        <v>1</v>
      </c>
      <c r="DQ4" s="3">
        <v>1</v>
      </c>
      <c r="DR4" s="3">
        <v>1</v>
      </c>
      <c r="DS4" s="3">
        <v>3</v>
      </c>
      <c r="DT4" s="3">
        <v>1</v>
      </c>
      <c r="DU4" s="3">
        <v>1</v>
      </c>
      <c r="DV4" s="3"/>
      <c r="DW4" s="3">
        <v>3</v>
      </c>
      <c r="DX4" s="3">
        <v>2</v>
      </c>
      <c r="DY4" s="3"/>
      <c r="DZ4" s="3"/>
      <c r="EA4" s="3">
        <v>1</v>
      </c>
      <c r="EB4" s="3">
        <v>1</v>
      </c>
      <c r="EC4" s="3">
        <v>1</v>
      </c>
      <c r="ED4" s="3">
        <v>1</v>
      </c>
      <c r="EE4" s="3"/>
      <c r="EF4" s="3">
        <v>1</v>
      </c>
      <c r="EG4" s="3"/>
      <c r="EH4" s="3"/>
      <c r="EI4" s="3"/>
      <c r="EJ4" s="3">
        <v>1</v>
      </c>
      <c r="EK4" s="3"/>
      <c r="EL4" s="3">
        <v>2</v>
      </c>
      <c r="EM4" s="3">
        <v>1</v>
      </c>
      <c r="EN4" s="3"/>
      <c r="EO4" s="3">
        <v>1</v>
      </c>
      <c r="EP4" s="3"/>
      <c r="EQ4" s="3">
        <v>1</v>
      </c>
      <c r="ER4" s="3"/>
      <c r="ES4" s="3">
        <v>1</v>
      </c>
      <c r="ET4" s="3"/>
      <c r="EU4" s="3">
        <v>1</v>
      </c>
      <c r="EV4" s="3">
        <v>1</v>
      </c>
      <c r="EW4" s="3">
        <v>1</v>
      </c>
      <c r="EX4" s="3">
        <v>1</v>
      </c>
      <c r="EY4" s="3"/>
      <c r="EZ4" s="3"/>
      <c r="FA4" s="3">
        <v>1</v>
      </c>
      <c r="FB4" s="3"/>
      <c r="FC4" s="3"/>
      <c r="FD4" s="3">
        <v>1</v>
      </c>
      <c r="FE4" s="3">
        <v>1</v>
      </c>
      <c r="FF4" s="3"/>
      <c r="FG4" s="3">
        <v>1</v>
      </c>
      <c r="FH4" s="3">
        <v>1</v>
      </c>
      <c r="FI4" s="3">
        <v>1</v>
      </c>
      <c r="FJ4" s="3"/>
      <c r="FK4" s="3"/>
      <c r="FL4" s="3">
        <v>1</v>
      </c>
      <c r="FM4" s="3">
        <v>1</v>
      </c>
      <c r="FN4" s="3"/>
      <c r="FO4" s="3">
        <v>1</v>
      </c>
      <c r="FP4" s="3">
        <v>1</v>
      </c>
      <c r="FQ4" s="3">
        <v>1</v>
      </c>
      <c r="FR4" s="3"/>
      <c r="FS4" s="3"/>
      <c r="FT4" s="3"/>
      <c r="FU4" s="3">
        <v>1</v>
      </c>
      <c r="FV4" s="3">
        <v>1</v>
      </c>
      <c r="FW4" s="3"/>
      <c r="FX4" s="3"/>
      <c r="FY4" s="3"/>
      <c r="FZ4" s="3"/>
      <c r="GA4" s="3">
        <v>1</v>
      </c>
      <c r="GB4" s="3"/>
      <c r="GC4" s="3"/>
      <c r="GD4" s="3">
        <v>1</v>
      </c>
      <c r="GE4" s="3">
        <v>1</v>
      </c>
      <c r="GF4" s="3"/>
      <c r="GG4" s="3">
        <v>500</v>
      </c>
    </row>
    <row r="5" spans="2:189" x14ac:dyDescent="0.3">
      <c r="B5" s="2">
        <v>1</v>
      </c>
      <c r="C5" s="3">
        <v>138</v>
      </c>
      <c r="D5" s="3">
        <v>1</v>
      </c>
      <c r="E5" s="3"/>
      <c r="F5" s="3"/>
      <c r="G5" s="3"/>
      <c r="H5" s="3"/>
      <c r="I5" s="3"/>
      <c r="J5" s="3"/>
      <c r="K5" s="3">
        <v>1</v>
      </c>
      <c r="L5" s="3"/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>
        <v>1</v>
      </c>
      <c r="X5" s="3"/>
      <c r="Y5" s="3"/>
      <c r="Z5" s="3"/>
      <c r="AA5" s="3"/>
      <c r="AB5" s="3"/>
      <c r="AC5" s="3"/>
      <c r="AD5" s="3"/>
      <c r="AE5" s="3"/>
      <c r="AF5" s="3"/>
      <c r="AG5" s="3">
        <v>1</v>
      </c>
      <c r="AH5" s="3"/>
      <c r="AI5" s="3"/>
      <c r="AJ5" s="3"/>
      <c r="AK5" s="3"/>
      <c r="AL5" s="3">
        <v>1</v>
      </c>
      <c r="AM5" s="3"/>
      <c r="AN5" s="3"/>
      <c r="AO5" s="3"/>
      <c r="AP5" s="3"/>
      <c r="AQ5" s="3">
        <v>1</v>
      </c>
      <c r="AR5" s="3"/>
      <c r="AS5" s="3"/>
      <c r="AT5" s="3"/>
      <c r="AU5" s="3">
        <v>1</v>
      </c>
      <c r="AV5" s="3"/>
      <c r="AW5" s="3"/>
      <c r="AX5" s="3"/>
      <c r="AY5" s="3"/>
      <c r="AZ5" s="3">
        <v>1</v>
      </c>
      <c r="BA5" s="3"/>
      <c r="BB5" s="3"/>
      <c r="BC5" s="3"/>
      <c r="BD5" s="3"/>
      <c r="BE5" s="3"/>
      <c r="BF5" s="3"/>
      <c r="BG5" s="3"/>
      <c r="BH5" s="3">
        <v>2</v>
      </c>
      <c r="BI5" s="3"/>
      <c r="BJ5" s="3">
        <v>2</v>
      </c>
      <c r="BK5" s="3">
        <v>1</v>
      </c>
      <c r="BL5" s="3"/>
      <c r="BM5" s="3"/>
      <c r="BN5" s="3"/>
      <c r="BO5" s="3">
        <v>2</v>
      </c>
      <c r="BP5" s="3">
        <v>2</v>
      </c>
      <c r="BQ5" s="3">
        <v>1</v>
      </c>
      <c r="BR5" s="3">
        <v>1</v>
      </c>
      <c r="BS5" s="3"/>
      <c r="BT5" s="3"/>
      <c r="BU5" s="3">
        <v>2</v>
      </c>
      <c r="BV5" s="3"/>
      <c r="BW5" s="3">
        <v>2</v>
      </c>
      <c r="BX5" s="3">
        <v>2</v>
      </c>
      <c r="BY5" s="3"/>
      <c r="BZ5" s="3"/>
      <c r="CA5" s="3">
        <v>2</v>
      </c>
      <c r="CB5" s="3">
        <v>1</v>
      </c>
      <c r="CC5" s="3">
        <v>2</v>
      </c>
      <c r="CD5" s="3">
        <v>1</v>
      </c>
      <c r="CE5" s="3">
        <v>1</v>
      </c>
      <c r="CF5" s="3"/>
      <c r="CG5" s="3">
        <v>1</v>
      </c>
      <c r="CH5" s="3">
        <v>6</v>
      </c>
      <c r="CI5" s="3">
        <v>1</v>
      </c>
      <c r="CJ5" s="3">
        <v>2</v>
      </c>
      <c r="CK5" s="3">
        <v>1</v>
      </c>
      <c r="CL5" s="3"/>
      <c r="CM5" s="3">
        <v>2</v>
      </c>
      <c r="CN5" s="3">
        <v>2</v>
      </c>
      <c r="CO5" s="3">
        <v>1</v>
      </c>
      <c r="CP5" s="3"/>
      <c r="CQ5" s="3">
        <v>2</v>
      </c>
      <c r="CR5" s="3"/>
      <c r="CS5" s="3">
        <v>2</v>
      </c>
      <c r="CT5" s="3">
        <v>3</v>
      </c>
      <c r="CU5" s="3"/>
      <c r="CV5" s="3">
        <v>1</v>
      </c>
      <c r="CW5" s="3">
        <v>2</v>
      </c>
      <c r="CX5" s="3">
        <v>2</v>
      </c>
      <c r="CY5" s="3"/>
      <c r="CZ5" s="3">
        <v>2</v>
      </c>
      <c r="DA5" s="3">
        <v>2</v>
      </c>
      <c r="DB5" s="3"/>
      <c r="DC5" s="3">
        <v>1</v>
      </c>
      <c r="DD5" s="3">
        <v>3</v>
      </c>
      <c r="DE5" s="3">
        <v>1</v>
      </c>
      <c r="DF5" s="3"/>
      <c r="DG5" s="3">
        <v>4</v>
      </c>
      <c r="DH5" s="3">
        <v>1</v>
      </c>
      <c r="DI5" s="3"/>
      <c r="DJ5" s="3">
        <v>1</v>
      </c>
      <c r="DK5" s="3">
        <v>2</v>
      </c>
      <c r="DL5" s="3"/>
      <c r="DM5" s="3">
        <v>1</v>
      </c>
      <c r="DN5" s="3">
        <v>1</v>
      </c>
      <c r="DO5" s="3">
        <v>1</v>
      </c>
      <c r="DP5" s="3"/>
      <c r="DQ5" s="3">
        <v>2</v>
      </c>
      <c r="DR5" s="3"/>
      <c r="DS5" s="3">
        <v>1</v>
      </c>
      <c r="DT5" s="3"/>
      <c r="DU5" s="3">
        <v>1</v>
      </c>
      <c r="DV5" s="3">
        <v>2</v>
      </c>
      <c r="DW5" s="3">
        <v>2</v>
      </c>
      <c r="DX5" s="3">
        <v>1</v>
      </c>
      <c r="DY5" s="3">
        <v>2</v>
      </c>
      <c r="DZ5" s="3">
        <v>2</v>
      </c>
      <c r="EA5" s="3"/>
      <c r="EB5" s="3">
        <v>1</v>
      </c>
      <c r="EC5" s="3">
        <v>1</v>
      </c>
      <c r="ED5" s="3"/>
      <c r="EE5" s="3">
        <v>1</v>
      </c>
      <c r="EF5" s="3">
        <v>1</v>
      </c>
      <c r="EG5" s="3">
        <v>1</v>
      </c>
      <c r="EH5" s="3">
        <v>1</v>
      </c>
      <c r="EI5" s="3">
        <v>1</v>
      </c>
      <c r="EJ5" s="3"/>
      <c r="EK5" s="3">
        <v>1</v>
      </c>
      <c r="EL5" s="3"/>
      <c r="EM5" s="3"/>
      <c r="EN5" s="3">
        <v>1</v>
      </c>
      <c r="EO5" s="3"/>
      <c r="EP5" s="3">
        <v>1</v>
      </c>
      <c r="EQ5" s="3"/>
      <c r="ER5" s="3">
        <v>1</v>
      </c>
      <c r="ES5" s="3"/>
      <c r="ET5" s="3">
        <v>1</v>
      </c>
      <c r="EU5" s="3"/>
      <c r="EV5" s="3">
        <v>1</v>
      </c>
      <c r="EW5" s="3"/>
      <c r="EX5" s="3">
        <v>1</v>
      </c>
      <c r="EY5" s="3">
        <v>1</v>
      </c>
      <c r="EZ5" s="3">
        <v>1</v>
      </c>
      <c r="FA5" s="3"/>
      <c r="FB5" s="3">
        <v>1</v>
      </c>
      <c r="FC5" s="3">
        <v>1</v>
      </c>
      <c r="FD5" s="3">
        <v>2</v>
      </c>
      <c r="FE5" s="3"/>
      <c r="FF5" s="3">
        <v>1</v>
      </c>
      <c r="FG5" s="3"/>
      <c r="FH5" s="3"/>
      <c r="FI5" s="3"/>
      <c r="FJ5" s="3">
        <v>1</v>
      </c>
      <c r="FK5" s="3">
        <v>1</v>
      </c>
      <c r="FL5" s="3"/>
      <c r="FM5" s="3"/>
      <c r="FN5" s="3">
        <v>1</v>
      </c>
      <c r="FO5" s="3"/>
      <c r="FP5" s="3"/>
      <c r="FQ5" s="3"/>
      <c r="FR5" s="3">
        <v>1</v>
      </c>
      <c r="FS5" s="3">
        <v>1</v>
      </c>
      <c r="FT5" s="3">
        <v>1</v>
      </c>
      <c r="FU5" s="3">
        <v>1</v>
      </c>
      <c r="FV5" s="3"/>
      <c r="FW5" s="3">
        <v>2</v>
      </c>
      <c r="FX5" s="3">
        <v>1</v>
      </c>
      <c r="FY5" s="3">
        <v>1</v>
      </c>
      <c r="FZ5" s="3">
        <v>1</v>
      </c>
      <c r="GA5" s="3"/>
      <c r="GB5" s="3">
        <v>1</v>
      </c>
      <c r="GC5" s="3">
        <v>1</v>
      </c>
      <c r="GD5" s="3"/>
      <c r="GE5" s="3"/>
      <c r="GF5" s="3">
        <v>1</v>
      </c>
      <c r="GG5" s="3">
        <v>268</v>
      </c>
    </row>
    <row r="6" spans="2:189" x14ac:dyDescent="0.3">
      <c r="B6" s="2" t="s">
        <v>10</v>
      </c>
      <c r="C6" s="3">
        <v>374</v>
      </c>
      <c r="D6" s="3">
        <v>1</v>
      </c>
      <c r="E6" s="3">
        <v>1</v>
      </c>
      <c r="F6" s="3">
        <v>1</v>
      </c>
      <c r="G6" s="3">
        <v>2</v>
      </c>
      <c r="H6" s="3">
        <v>1</v>
      </c>
      <c r="I6" s="3">
        <v>2</v>
      </c>
      <c r="J6" s="3">
        <v>1</v>
      </c>
      <c r="K6" s="3">
        <v>1</v>
      </c>
      <c r="L6" s="3">
        <v>1</v>
      </c>
      <c r="M6" s="3">
        <v>3</v>
      </c>
      <c r="N6" s="3">
        <v>2</v>
      </c>
      <c r="O6" s="3">
        <v>1</v>
      </c>
      <c r="P6" s="3">
        <v>2</v>
      </c>
      <c r="Q6" s="3">
        <v>1</v>
      </c>
      <c r="R6" s="3">
        <v>1</v>
      </c>
      <c r="S6" s="3">
        <v>1</v>
      </c>
      <c r="T6" s="3">
        <v>3</v>
      </c>
      <c r="U6" s="3">
        <v>3</v>
      </c>
      <c r="V6" s="3">
        <v>1</v>
      </c>
      <c r="W6" s="3">
        <v>3</v>
      </c>
      <c r="X6" s="3">
        <v>5</v>
      </c>
      <c r="Y6" s="3">
        <v>3</v>
      </c>
      <c r="Z6" s="3">
        <v>1</v>
      </c>
      <c r="AA6" s="3">
        <v>1</v>
      </c>
      <c r="AB6" s="3">
        <v>2</v>
      </c>
      <c r="AC6" s="3">
        <v>4</v>
      </c>
      <c r="AD6" s="3">
        <v>2</v>
      </c>
      <c r="AE6" s="3">
        <v>5</v>
      </c>
      <c r="AF6" s="3">
        <v>2</v>
      </c>
      <c r="AG6" s="3">
        <v>2</v>
      </c>
      <c r="AH6" s="3">
        <v>1</v>
      </c>
      <c r="AI6" s="3">
        <v>2</v>
      </c>
      <c r="AJ6" s="3">
        <v>1</v>
      </c>
      <c r="AK6" s="3">
        <v>3</v>
      </c>
      <c r="AL6" s="3">
        <v>4</v>
      </c>
      <c r="AM6" s="3">
        <v>1</v>
      </c>
      <c r="AN6" s="3">
        <v>5</v>
      </c>
      <c r="AO6" s="3">
        <v>2</v>
      </c>
      <c r="AP6" s="3">
        <v>1</v>
      </c>
      <c r="AQ6" s="3">
        <v>3</v>
      </c>
      <c r="AR6" s="3">
        <v>4</v>
      </c>
      <c r="AS6" s="3">
        <v>1</v>
      </c>
      <c r="AT6" s="3">
        <v>1</v>
      </c>
      <c r="AU6" s="3">
        <v>3</v>
      </c>
      <c r="AV6" s="3">
        <v>3</v>
      </c>
      <c r="AW6" s="3">
        <v>5</v>
      </c>
      <c r="AX6" s="3">
        <v>2</v>
      </c>
      <c r="AY6" s="3">
        <v>2</v>
      </c>
      <c r="AZ6" s="3">
        <v>2</v>
      </c>
      <c r="BA6" s="3">
        <v>1</v>
      </c>
      <c r="BB6" s="3">
        <v>3</v>
      </c>
      <c r="BC6" s="3">
        <v>3</v>
      </c>
      <c r="BD6" s="3">
        <v>1</v>
      </c>
      <c r="BE6" s="3">
        <v>2</v>
      </c>
      <c r="BF6" s="3">
        <v>1</v>
      </c>
      <c r="BG6" s="3">
        <v>2</v>
      </c>
      <c r="BH6" s="3">
        <v>4</v>
      </c>
      <c r="BI6" s="3">
        <v>1</v>
      </c>
      <c r="BJ6" s="3">
        <v>4</v>
      </c>
      <c r="BK6" s="3">
        <v>1</v>
      </c>
      <c r="BL6" s="3">
        <v>3</v>
      </c>
      <c r="BM6" s="3">
        <v>7</v>
      </c>
      <c r="BN6" s="3">
        <v>2</v>
      </c>
      <c r="BO6" s="3">
        <v>2</v>
      </c>
      <c r="BP6" s="3">
        <v>2</v>
      </c>
      <c r="BQ6" s="3">
        <v>7</v>
      </c>
      <c r="BR6" s="3">
        <v>11</v>
      </c>
      <c r="BS6" s="3">
        <v>3</v>
      </c>
      <c r="BT6" s="3">
        <v>1</v>
      </c>
      <c r="BU6" s="3">
        <v>6</v>
      </c>
      <c r="BV6" s="3">
        <v>1</v>
      </c>
      <c r="BW6" s="3">
        <v>2</v>
      </c>
      <c r="BX6" s="3">
        <v>6</v>
      </c>
      <c r="BY6" s="3">
        <v>2</v>
      </c>
      <c r="BZ6" s="3">
        <v>1</v>
      </c>
      <c r="CA6" s="3">
        <v>8</v>
      </c>
      <c r="CB6" s="3">
        <v>2</v>
      </c>
      <c r="CC6" s="3">
        <v>4</v>
      </c>
      <c r="CD6" s="3">
        <v>3</v>
      </c>
      <c r="CE6" s="3">
        <v>1</v>
      </c>
      <c r="CF6" s="3">
        <v>1</v>
      </c>
      <c r="CG6" s="3">
        <v>1</v>
      </c>
      <c r="CH6" s="3">
        <v>9</v>
      </c>
      <c r="CI6" s="3">
        <v>2</v>
      </c>
      <c r="CJ6" s="3">
        <v>6</v>
      </c>
      <c r="CK6" s="3">
        <v>9</v>
      </c>
      <c r="CL6" s="3">
        <v>1</v>
      </c>
      <c r="CM6" s="3">
        <v>2</v>
      </c>
      <c r="CN6" s="3">
        <v>3</v>
      </c>
      <c r="CO6" s="3">
        <v>1</v>
      </c>
      <c r="CP6" s="3">
        <v>2</v>
      </c>
      <c r="CQ6" s="3">
        <v>2</v>
      </c>
      <c r="CR6" s="3">
        <v>2</v>
      </c>
      <c r="CS6" s="3">
        <v>4</v>
      </c>
      <c r="CT6" s="3">
        <v>3</v>
      </c>
      <c r="CU6" s="3">
        <v>2</v>
      </c>
      <c r="CV6" s="3">
        <v>1</v>
      </c>
      <c r="CW6" s="3">
        <v>4</v>
      </c>
      <c r="CX6" s="3">
        <v>4</v>
      </c>
      <c r="CY6" s="3">
        <v>1</v>
      </c>
      <c r="CZ6" s="3">
        <v>2</v>
      </c>
      <c r="DA6" s="3">
        <v>4</v>
      </c>
      <c r="DB6" s="3">
        <v>2</v>
      </c>
      <c r="DC6" s="3">
        <v>1</v>
      </c>
      <c r="DD6" s="3">
        <v>3</v>
      </c>
      <c r="DE6" s="3">
        <v>3</v>
      </c>
      <c r="DF6" s="3">
        <v>1</v>
      </c>
      <c r="DG6" s="3">
        <v>7</v>
      </c>
      <c r="DH6" s="3">
        <v>3</v>
      </c>
      <c r="DI6" s="3">
        <v>1</v>
      </c>
      <c r="DJ6" s="3">
        <v>1</v>
      </c>
      <c r="DK6" s="3">
        <v>2</v>
      </c>
      <c r="DL6" s="3">
        <v>1</v>
      </c>
      <c r="DM6" s="3">
        <v>4</v>
      </c>
      <c r="DN6" s="3">
        <v>1</v>
      </c>
      <c r="DO6" s="3">
        <v>2</v>
      </c>
      <c r="DP6" s="3">
        <v>1</v>
      </c>
      <c r="DQ6" s="3">
        <v>3</v>
      </c>
      <c r="DR6" s="3">
        <v>1</v>
      </c>
      <c r="DS6" s="3">
        <v>4</v>
      </c>
      <c r="DT6" s="3">
        <v>1</v>
      </c>
      <c r="DU6" s="3">
        <v>2</v>
      </c>
      <c r="DV6" s="3">
        <v>2</v>
      </c>
      <c r="DW6" s="3">
        <v>5</v>
      </c>
      <c r="DX6" s="3">
        <v>3</v>
      </c>
      <c r="DY6" s="3">
        <v>2</v>
      </c>
      <c r="DZ6" s="3">
        <v>2</v>
      </c>
      <c r="EA6" s="3">
        <v>1</v>
      </c>
      <c r="EB6" s="3">
        <v>2</v>
      </c>
      <c r="EC6" s="3">
        <v>2</v>
      </c>
      <c r="ED6" s="3">
        <v>1</v>
      </c>
      <c r="EE6" s="3">
        <v>1</v>
      </c>
      <c r="EF6" s="3">
        <v>2</v>
      </c>
      <c r="EG6" s="3">
        <v>1</v>
      </c>
      <c r="EH6" s="3">
        <v>1</v>
      </c>
      <c r="EI6" s="3">
        <v>1</v>
      </c>
      <c r="EJ6" s="3">
        <v>1</v>
      </c>
      <c r="EK6" s="3">
        <v>1</v>
      </c>
      <c r="EL6" s="3">
        <v>2</v>
      </c>
      <c r="EM6" s="3">
        <v>1</v>
      </c>
      <c r="EN6" s="3">
        <v>1</v>
      </c>
      <c r="EO6" s="3">
        <v>1</v>
      </c>
      <c r="EP6" s="3">
        <v>1</v>
      </c>
      <c r="EQ6" s="3">
        <v>1</v>
      </c>
      <c r="ER6" s="3">
        <v>1</v>
      </c>
      <c r="ES6" s="3">
        <v>1</v>
      </c>
      <c r="ET6" s="3">
        <v>1</v>
      </c>
      <c r="EU6" s="3">
        <v>1</v>
      </c>
      <c r="EV6" s="3">
        <v>2</v>
      </c>
      <c r="EW6" s="3">
        <v>1</v>
      </c>
      <c r="EX6" s="3">
        <v>2</v>
      </c>
      <c r="EY6" s="3">
        <v>1</v>
      </c>
      <c r="EZ6" s="3">
        <v>1</v>
      </c>
      <c r="FA6" s="3">
        <v>1</v>
      </c>
      <c r="FB6" s="3">
        <v>1</v>
      </c>
      <c r="FC6" s="3">
        <v>1</v>
      </c>
      <c r="FD6" s="3">
        <v>3</v>
      </c>
      <c r="FE6" s="3">
        <v>1</v>
      </c>
      <c r="FF6" s="3">
        <v>1</v>
      </c>
      <c r="FG6" s="3">
        <v>1</v>
      </c>
      <c r="FH6" s="3">
        <v>1</v>
      </c>
      <c r="FI6" s="3">
        <v>1</v>
      </c>
      <c r="FJ6" s="3">
        <v>1</v>
      </c>
      <c r="FK6" s="3">
        <v>1</v>
      </c>
      <c r="FL6" s="3">
        <v>1</v>
      </c>
      <c r="FM6" s="3">
        <v>1</v>
      </c>
      <c r="FN6" s="3">
        <v>1</v>
      </c>
      <c r="FO6" s="3">
        <v>1</v>
      </c>
      <c r="FP6" s="3">
        <v>1</v>
      </c>
      <c r="FQ6" s="3">
        <v>1</v>
      </c>
      <c r="FR6" s="3">
        <v>1</v>
      </c>
      <c r="FS6" s="3">
        <v>1</v>
      </c>
      <c r="FT6" s="3">
        <v>1</v>
      </c>
      <c r="FU6" s="3">
        <v>2</v>
      </c>
      <c r="FV6" s="3">
        <v>1</v>
      </c>
      <c r="FW6" s="3">
        <v>2</v>
      </c>
      <c r="FX6" s="3">
        <v>1</v>
      </c>
      <c r="FY6" s="3">
        <v>1</v>
      </c>
      <c r="FZ6" s="3">
        <v>1</v>
      </c>
      <c r="GA6" s="3">
        <v>1</v>
      </c>
      <c r="GB6" s="3">
        <v>1</v>
      </c>
      <c r="GC6" s="3">
        <v>1</v>
      </c>
      <c r="GD6" s="3">
        <v>1</v>
      </c>
      <c r="GE6" s="3">
        <v>1</v>
      </c>
      <c r="GF6" s="3">
        <v>1</v>
      </c>
      <c r="GG6" s="3">
        <v>768</v>
      </c>
    </row>
    <row r="8" spans="2:189" x14ac:dyDescent="0.3">
      <c r="C8">
        <f>GETPIVOTDATA("Outcome",$B$2,"Insulin",0)*GETPIVOTDATA("Outcome",$B$2,"Outcome",0)/GETPIVOTDATA("Outcome",$B$2)</f>
        <v>243.48958333333334</v>
      </c>
      <c r="D8">
        <f>GETPIVOTDATA("Outcome",$B$2,"Insulin",14)*GETPIVOTDATA("Outcome",$B$2,"Outcome",0)/GETPIVOTDATA("Outcome",$B$2)</f>
        <v>0.65104166666666663</v>
      </c>
      <c r="E8">
        <f t="shared" ref="E8" si="0">GETPIVOTDATA("Outcome",$B$2,"Insulin",0)*GETPIVOTDATA("Outcome",$B$2,"Outcome",0)/GETPIVOTDATA("Outcome",$B$2)</f>
        <v>243.48958333333334</v>
      </c>
      <c r="F8">
        <f t="shared" ref="F8" si="1">GETPIVOTDATA("Outcome",$B$2,"Insulin",14)*GETPIVOTDATA("Outcome",$B$2,"Outcome",0)/GETPIVOTDATA("Outcome",$B$2)</f>
        <v>0.65104166666666663</v>
      </c>
      <c r="G8">
        <f t="shared" ref="G8" si="2">GETPIVOTDATA("Outcome",$B$2,"Insulin",0)*GETPIVOTDATA("Outcome",$B$2,"Outcome",0)/GETPIVOTDATA("Outcome",$B$2)</f>
        <v>243.48958333333334</v>
      </c>
      <c r="H8">
        <f t="shared" ref="H8" si="3">GETPIVOTDATA("Outcome",$B$2,"Insulin",14)*GETPIVOTDATA("Outcome",$B$2,"Outcome",0)/GETPIVOTDATA("Outcome",$B$2)</f>
        <v>0.65104166666666663</v>
      </c>
      <c r="I8">
        <f t="shared" ref="I8" si="4">GETPIVOTDATA("Outcome",$B$2,"Insulin",0)*GETPIVOTDATA("Outcome",$B$2,"Outcome",0)/GETPIVOTDATA("Outcome",$B$2)</f>
        <v>243.48958333333334</v>
      </c>
      <c r="J8">
        <f t="shared" ref="J8" si="5">GETPIVOTDATA("Outcome",$B$2,"Insulin",14)*GETPIVOTDATA("Outcome",$B$2,"Outcome",0)/GETPIVOTDATA("Outcome",$B$2)</f>
        <v>0.65104166666666663</v>
      </c>
      <c r="K8">
        <f t="shared" ref="K8" si="6">GETPIVOTDATA("Outcome",$B$2,"Insulin",0)*GETPIVOTDATA("Outcome",$B$2,"Outcome",0)/GETPIVOTDATA("Outcome",$B$2)</f>
        <v>243.48958333333334</v>
      </c>
      <c r="L8">
        <f t="shared" ref="L8" si="7">GETPIVOTDATA("Outcome",$B$2,"Insulin",14)*GETPIVOTDATA("Outcome",$B$2,"Outcome",0)/GETPIVOTDATA("Outcome",$B$2)</f>
        <v>0.65104166666666663</v>
      </c>
      <c r="M8">
        <f t="shared" ref="M8" si="8">GETPIVOTDATA("Outcome",$B$2,"Insulin",0)*GETPIVOTDATA("Outcome",$B$2,"Outcome",0)/GETPIVOTDATA("Outcome",$B$2)</f>
        <v>243.48958333333334</v>
      </c>
      <c r="N8">
        <f t="shared" ref="N8" si="9">GETPIVOTDATA("Outcome",$B$2,"Insulin",14)*GETPIVOTDATA("Outcome",$B$2,"Outcome",0)/GETPIVOTDATA("Outcome",$B$2)</f>
        <v>0.65104166666666663</v>
      </c>
      <c r="O8">
        <f t="shared" ref="O8" si="10">GETPIVOTDATA("Outcome",$B$2,"Insulin",0)*GETPIVOTDATA("Outcome",$B$2,"Outcome",0)/GETPIVOTDATA("Outcome",$B$2)</f>
        <v>243.48958333333334</v>
      </c>
      <c r="P8">
        <f t="shared" ref="P8" si="11">GETPIVOTDATA("Outcome",$B$2,"Insulin",14)*GETPIVOTDATA("Outcome",$B$2,"Outcome",0)/GETPIVOTDATA("Outcome",$B$2)</f>
        <v>0.65104166666666663</v>
      </c>
      <c r="Q8">
        <f t="shared" ref="Q8" si="12">GETPIVOTDATA("Outcome",$B$2,"Insulin",0)*GETPIVOTDATA("Outcome",$B$2,"Outcome",0)/GETPIVOTDATA("Outcome",$B$2)</f>
        <v>243.48958333333334</v>
      </c>
      <c r="R8">
        <f t="shared" ref="R8" si="13">GETPIVOTDATA("Outcome",$B$2,"Insulin",14)*GETPIVOTDATA("Outcome",$B$2,"Outcome",0)/GETPIVOTDATA("Outcome",$B$2)</f>
        <v>0.65104166666666663</v>
      </c>
      <c r="S8">
        <f t="shared" ref="S8" si="14">GETPIVOTDATA("Outcome",$B$2,"Insulin",0)*GETPIVOTDATA("Outcome",$B$2,"Outcome",0)/GETPIVOTDATA("Outcome",$B$2)</f>
        <v>243.48958333333334</v>
      </c>
      <c r="T8">
        <f t="shared" ref="T8" si="15">GETPIVOTDATA("Outcome",$B$2,"Insulin",14)*GETPIVOTDATA("Outcome",$B$2,"Outcome",0)/GETPIVOTDATA("Outcome",$B$2)</f>
        <v>0.65104166666666663</v>
      </c>
      <c r="U8">
        <f t="shared" ref="U8" si="16">GETPIVOTDATA("Outcome",$B$2,"Insulin",0)*GETPIVOTDATA("Outcome",$B$2,"Outcome",0)/GETPIVOTDATA("Outcome",$B$2)</f>
        <v>243.48958333333334</v>
      </c>
      <c r="V8">
        <f t="shared" ref="V8" si="17">GETPIVOTDATA("Outcome",$B$2,"Insulin",14)*GETPIVOTDATA("Outcome",$B$2,"Outcome",0)/GETPIVOTDATA("Outcome",$B$2)</f>
        <v>0.65104166666666663</v>
      </c>
      <c r="W8">
        <f t="shared" ref="W8" si="18">GETPIVOTDATA("Outcome",$B$2,"Insulin",0)*GETPIVOTDATA("Outcome",$B$2,"Outcome",0)/GETPIVOTDATA("Outcome",$B$2)</f>
        <v>243.48958333333334</v>
      </c>
      <c r="X8">
        <f t="shared" ref="X8" si="19">GETPIVOTDATA("Outcome",$B$2,"Insulin",14)*GETPIVOTDATA("Outcome",$B$2,"Outcome",0)/GETPIVOTDATA("Outcome",$B$2)</f>
        <v>0.65104166666666663</v>
      </c>
      <c r="Y8">
        <f t="shared" ref="Y8" si="20">GETPIVOTDATA("Outcome",$B$2,"Insulin",0)*GETPIVOTDATA("Outcome",$B$2,"Outcome",0)/GETPIVOTDATA("Outcome",$B$2)</f>
        <v>243.48958333333334</v>
      </c>
      <c r="Z8">
        <f t="shared" ref="Z8" si="21">GETPIVOTDATA("Outcome",$B$2,"Insulin",14)*GETPIVOTDATA("Outcome",$B$2,"Outcome",0)/GETPIVOTDATA("Outcome",$B$2)</f>
        <v>0.65104166666666663</v>
      </c>
      <c r="AA8">
        <f t="shared" ref="AA8" si="22">GETPIVOTDATA("Outcome",$B$2,"Insulin",0)*GETPIVOTDATA("Outcome",$B$2,"Outcome",0)/GETPIVOTDATA("Outcome",$B$2)</f>
        <v>243.48958333333334</v>
      </c>
      <c r="AB8">
        <f t="shared" ref="AB8" si="23">GETPIVOTDATA("Outcome",$B$2,"Insulin",14)*GETPIVOTDATA("Outcome",$B$2,"Outcome",0)/GETPIVOTDATA("Outcome",$B$2)</f>
        <v>0.65104166666666663</v>
      </c>
      <c r="AC8">
        <f t="shared" ref="AC8" si="24">GETPIVOTDATA("Outcome",$B$2,"Insulin",0)*GETPIVOTDATA("Outcome",$B$2,"Outcome",0)/GETPIVOTDATA("Outcome",$B$2)</f>
        <v>243.48958333333334</v>
      </c>
      <c r="AD8">
        <f t="shared" ref="AD8" si="25">GETPIVOTDATA("Outcome",$B$2,"Insulin",14)*GETPIVOTDATA("Outcome",$B$2,"Outcome",0)/GETPIVOTDATA("Outcome",$B$2)</f>
        <v>0.65104166666666663</v>
      </c>
      <c r="AE8">
        <f t="shared" ref="AE8" si="26">GETPIVOTDATA("Outcome",$B$2,"Insulin",0)*GETPIVOTDATA("Outcome",$B$2,"Outcome",0)/GETPIVOTDATA("Outcome",$B$2)</f>
        <v>243.48958333333334</v>
      </c>
      <c r="AF8">
        <f t="shared" ref="AF8" si="27">GETPIVOTDATA("Outcome",$B$2,"Insulin",14)*GETPIVOTDATA("Outcome",$B$2,"Outcome",0)/GETPIVOTDATA("Outcome",$B$2)</f>
        <v>0.65104166666666663</v>
      </c>
      <c r="AG8">
        <f t="shared" ref="AG8" si="28">GETPIVOTDATA("Outcome",$B$2,"Insulin",0)*GETPIVOTDATA("Outcome",$B$2,"Outcome",0)/GETPIVOTDATA("Outcome",$B$2)</f>
        <v>243.48958333333334</v>
      </c>
      <c r="AH8">
        <f t="shared" ref="AH8" si="29">GETPIVOTDATA("Outcome",$B$2,"Insulin",14)*GETPIVOTDATA("Outcome",$B$2,"Outcome",0)/GETPIVOTDATA("Outcome",$B$2)</f>
        <v>0.65104166666666663</v>
      </c>
      <c r="AI8">
        <f t="shared" ref="AI8" si="30">GETPIVOTDATA("Outcome",$B$2,"Insulin",0)*GETPIVOTDATA("Outcome",$B$2,"Outcome",0)/GETPIVOTDATA("Outcome",$B$2)</f>
        <v>243.48958333333334</v>
      </c>
      <c r="AJ8">
        <f t="shared" ref="AJ8" si="31">GETPIVOTDATA("Outcome",$B$2,"Insulin",14)*GETPIVOTDATA("Outcome",$B$2,"Outcome",0)/GETPIVOTDATA("Outcome",$B$2)</f>
        <v>0.65104166666666663</v>
      </c>
      <c r="AK8">
        <f t="shared" ref="AK8" si="32">GETPIVOTDATA("Outcome",$B$2,"Insulin",0)*GETPIVOTDATA("Outcome",$B$2,"Outcome",0)/GETPIVOTDATA("Outcome",$B$2)</f>
        <v>243.48958333333334</v>
      </c>
      <c r="AL8">
        <f t="shared" ref="AL8" si="33">GETPIVOTDATA("Outcome",$B$2,"Insulin",14)*GETPIVOTDATA("Outcome",$B$2,"Outcome",0)/GETPIVOTDATA("Outcome",$B$2)</f>
        <v>0.65104166666666663</v>
      </c>
      <c r="AM8">
        <f t="shared" ref="AM8" si="34">GETPIVOTDATA("Outcome",$B$2,"Insulin",0)*GETPIVOTDATA("Outcome",$B$2,"Outcome",0)/GETPIVOTDATA("Outcome",$B$2)</f>
        <v>243.48958333333334</v>
      </c>
      <c r="AN8">
        <f t="shared" ref="AN8" si="35">GETPIVOTDATA("Outcome",$B$2,"Insulin",14)*GETPIVOTDATA("Outcome",$B$2,"Outcome",0)/GETPIVOTDATA("Outcome",$B$2)</f>
        <v>0.65104166666666663</v>
      </c>
      <c r="AO8">
        <f t="shared" ref="AO8" si="36">GETPIVOTDATA("Outcome",$B$2,"Insulin",0)*GETPIVOTDATA("Outcome",$B$2,"Outcome",0)/GETPIVOTDATA("Outcome",$B$2)</f>
        <v>243.48958333333334</v>
      </c>
      <c r="AP8">
        <f t="shared" ref="AP8" si="37">GETPIVOTDATA("Outcome",$B$2,"Insulin",14)*GETPIVOTDATA("Outcome",$B$2,"Outcome",0)/GETPIVOTDATA("Outcome",$B$2)</f>
        <v>0.65104166666666663</v>
      </c>
      <c r="AQ8">
        <f t="shared" ref="AQ8" si="38">GETPIVOTDATA("Outcome",$B$2,"Insulin",0)*GETPIVOTDATA("Outcome",$B$2,"Outcome",0)/GETPIVOTDATA("Outcome",$B$2)</f>
        <v>243.48958333333334</v>
      </c>
      <c r="AR8">
        <f t="shared" ref="AR8" si="39">GETPIVOTDATA("Outcome",$B$2,"Insulin",14)*GETPIVOTDATA("Outcome",$B$2,"Outcome",0)/GETPIVOTDATA("Outcome",$B$2)</f>
        <v>0.65104166666666663</v>
      </c>
      <c r="AS8">
        <f t="shared" ref="AS8" si="40">GETPIVOTDATA("Outcome",$B$2,"Insulin",0)*GETPIVOTDATA("Outcome",$B$2,"Outcome",0)/GETPIVOTDATA("Outcome",$B$2)</f>
        <v>243.48958333333334</v>
      </c>
      <c r="AT8">
        <f t="shared" ref="AT8" si="41">GETPIVOTDATA("Outcome",$B$2,"Insulin",14)*GETPIVOTDATA("Outcome",$B$2,"Outcome",0)/GETPIVOTDATA("Outcome",$B$2)</f>
        <v>0.65104166666666663</v>
      </c>
      <c r="AU8">
        <f t="shared" ref="AU8" si="42">GETPIVOTDATA("Outcome",$B$2,"Insulin",0)*GETPIVOTDATA("Outcome",$B$2,"Outcome",0)/GETPIVOTDATA("Outcome",$B$2)</f>
        <v>243.48958333333334</v>
      </c>
      <c r="AV8">
        <f t="shared" ref="AV8" si="43">GETPIVOTDATA("Outcome",$B$2,"Insulin",14)*GETPIVOTDATA("Outcome",$B$2,"Outcome",0)/GETPIVOTDATA("Outcome",$B$2)</f>
        <v>0.65104166666666663</v>
      </c>
      <c r="AW8">
        <f t="shared" ref="AW8" si="44">GETPIVOTDATA("Outcome",$B$2,"Insulin",0)*GETPIVOTDATA("Outcome",$B$2,"Outcome",0)/GETPIVOTDATA("Outcome",$B$2)</f>
        <v>243.48958333333334</v>
      </c>
      <c r="AX8">
        <f t="shared" ref="AX8" si="45">GETPIVOTDATA("Outcome",$B$2,"Insulin",14)*GETPIVOTDATA("Outcome",$B$2,"Outcome",0)/GETPIVOTDATA("Outcome",$B$2)</f>
        <v>0.65104166666666663</v>
      </c>
      <c r="AY8">
        <f t="shared" ref="AY8" si="46">GETPIVOTDATA("Outcome",$B$2,"Insulin",0)*GETPIVOTDATA("Outcome",$B$2,"Outcome",0)/GETPIVOTDATA("Outcome",$B$2)</f>
        <v>243.48958333333334</v>
      </c>
      <c r="AZ8">
        <f t="shared" ref="AZ8" si="47">GETPIVOTDATA("Outcome",$B$2,"Insulin",14)*GETPIVOTDATA("Outcome",$B$2,"Outcome",0)/GETPIVOTDATA("Outcome",$B$2)</f>
        <v>0.65104166666666663</v>
      </c>
      <c r="BA8">
        <f t="shared" ref="BA8" si="48">GETPIVOTDATA("Outcome",$B$2,"Insulin",0)*GETPIVOTDATA("Outcome",$B$2,"Outcome",0)/GETPIVOTDATA("Outcome",$B$2)</f>
        <v>243.48958333333334</v>
      </c>
      <c r="BB8">
        <f t="shared" ref="BB8" si="49">GETPIVOTDATA("Outcome",$B$2,"Insulin",14)*GETPIVOTDATA("Outcome",$B$2,"Outcome",0)/GETPIVOTDATA("Outcome",$B$2)</f>
        <v>0.65104166666666663</v>
      </c>
      <c r="BC8">
        <f t="shared" ref="BC8" si="50">GETPIVOTDATA("Outcome",$B$2,"Insulin",0)*GETPIVOTDATA("Outcome",$B$2,"Outcome",0)/GETPIVOTDATA("Outcome",$B$2)</f>
        <v>243.48958333333334</v>
      </c>
      <c r="BD8">
        <f t="shared" ref="BD8" si="51">GETPIVOTDATA("Outcome",$B$2,"Insulin",14)*GETPIVOTDATA("Outcome",$B$2,"Outcome",0)/GETPIVOTDATA("Outcome",$B$2)</f>
        <v>0.65104166666666663</v>
      </c>
      <c r="BE8">
        <f t="shared" ref="BE8" si="52">GETPIVOTDATA("Outcome",$B$2,"Insulin",0)*GETPIVOTDATA("Outcome",$B$2,"Outcome",0)/GETPIVOTDATA("Outcome",$B$2)</f>
        <v>243.48958333333334</v>
      </c>
      <c r="BF8">
        <f t="shared" ref="BF8" si="53">GETPIVOTDATA("Outcome",$B$2,"Insulin",14)*GETPIVOTDATA("Outcome",$B$2,"Outcome",0)/GETPIVOTDATA("Outcome",$B$2)</f>
        <v>0.65104166666666663</v>
      </c>
      <c r="BG8">
        <f t="shared" ref="BG8" si="54">GETPIVOTDATA("Outcome",$B$2,"Insulin",0)*GETPIVOTDATA("Outcome",$B$2,"Outcome",0)/GETPIVOTDATA("Outcome",$B$2)</f>
        <v>243.48958333333334</v>
      </c>
      <c r="BH8">
        <f t="shared" ref="BH8" si="55">GETPIVOTDATA("Outcome",$B$2,"Insulin",14)*GETPIVOTDATA("Outcome",$B$2,"Outcome",0)/GETPIVOTDATA("Outcome",$B$2)</f>
        <v>0.65104166666666663</v>
      </c>
      <c r="BI8">
        <f t="shared" ref="BI8" si="56">GETPIVOTDATA("Outcome",$B$2,"Insulin",0)*GETPIVOTDATA("Outcome",$B$2,"Outcome",0)/GETPIVOTDATA("Outcome",$B$2)</f>
        <v>243.48958333333334</v>
      </c>
      <c r="BJ8">
        <f t="shared" ref="BJ8" si="57">GETPIVOTDATA("Outcome",$B$2,"Insulin",14)*GETPIVOTDATA("Outcome",$B$2,"Outcome",0)/GETPIVOTDATA("Outcome",$B$2)</f>
        <v>0.65104166666666663</v>
      </c>
      <c r="BK8">
        <f t="shared" ref="BK8" si="58">GETPIVOTDATA("Outcome",$B$2,"Insulin",0)*GETPIVOTDATA("Outcome",$B$2,"Outcome",0)/GETPIVOTDATA("Outcome",$B$2)</f>
        <v>243.48958333333334</v>
      </c>
      <c r="BL8">
        <f t="shared" ref="BL8" si="59">GETPIVOTDATA("Outcome",$B$2,"Insulin",14)*GETPIVOTDATA("Outcome",$B$2,"Outcome",0)/GETPIVOTDATA("Outcome",$B$2)</f>
        <v>0.65104166666666663</v>
      </c>
      <c r="BM8">
        <f t="shared" ref="BM8" si="60">GETPIVOTDATA("Outcome",$B$2,"Insulin",0)*GETPIVOTDATA("Outcome",$B$2,"Outcome",0)/GETPIVOTDATA("Outcome",$B$2)</f>
        <v>243.48958333333334</v>
      </c>
      <c r="BN8">
        <f t="shared" ref="BN8" si="61">GETPIVOTDATA("Outcome",$B$2,"Insulin",14)*GETPIVOTDATA("Outcome",$B$2,"Outcome",0)/GETPIVOTDATA("Outcome",$B$2)</f>
        <v>0.65104166666666663</v>
      </c>
      <c r="BO8">
        <f t="shared" ref="BO8" si="62">GETPIVOTDATA("Outcome",$B$2,"Insulin",0)*GETPIVOTDATA("Outcome",$B$2,"Outcome",0)/GETPIVOTDATA("Outcome",$B$2)</f>
        <v>243.48958333333334</v>
      </c>
      <c r="BP8">
        <f t="shared" ref="BP8" si="63">GETPIVOTDATA("Outcome",$B$2,"Insulin",14)*GETPIVOTDATA("Outcome",$B$2,"Outcome",0)/GETPIVOTDATA("Outcome",$B$2)</f>
        <v>0.65104166666666663</v>
      </c>
      <c r="BQ8">
        <f t="shared" ref="BQ8" si="64">GETPIVOTDATA("Outcome",$B$2,"Insulin",0)*GETPIVOTDATA("Outcome",$B$2,"Outcome",0)/GETPIVOTDATA("Outcome",$B$2)</f>
        <v>243.48958333333334</v>
      </c>
      <c r="BR8">
        <f t="shared" ref="BR8" si="65">GETPIVOTDATA("Outcome",$B$2,"Insulin",14)*GETPIVOTDATA("Outcome",$B$2,"Outcome",0)/GETPIVOTDATA("Outcome",$B$2)</f>
        <v>0.65104166666666663</v>
      </c>
      <c r="BS8">
        <f t="shared" ref="BS8" si="66">GETPIVOTDATA("Outcome",$B$2,"Insulin",0)*GETPIVOTDATA("Outcome",$B$2,"Outcome",0)/GETPIVOTDATA("Outcome",$B$2)</f>
        <v>243.48958333333334</v>
      </c>
      <c r="BT8">
        <f t="shared" ref="BT8" si="67">GETPIVOTDATA("Outcome",$B$2,"Insulin",14)*GETPIVOTDATA("Outcome",$B$2,"Outcome",0)/GETPIVOTDATA("Outcome",$B$2)</f>
        <v>0.65104166666666663</v>
      </c>
      <c r="BU8">
        <f t="shared" ref="BU8" si="68">GETPIVOTDATA("Outcome",$B$2,"Insulin",0)*GETPIVOTDATA("Outcome",$B$2,"Outcome",0)/GETPIVOTDATA("Outcome",$B$2)</f>
        <v>243.48958333333334</v>
      </c>
      <c r="BV8">
        <f t="shared" ref="BV8" si="69">GETPIVOTDATA("Outcome",$B$2,"Insulin",14)*GETPIVOTDATA("Outcome",$B$2,"Outcome",0)/GETPIVOTDATA("Outcome",$B$2)</f>
        <v>0.65104166666666663</v>
      </c>
      <c r="BW8">
        <f t="shared" ref="BW8" si="70">GETPIVOTDATA("Outcome",$B$2,"Insulin",0)*GETPIVOTDATA("Outcome",$B$2,"Outcome",0)/GETPIVOTDATA("Outcome",$B$2)</f>
        <v>243.48958333333334</v>
      </c>
      <c r="BX8">
        <f t="shared" ref="BX8" si="71">GETPIVOTDATA("Outcome",$B$2,"Insulin",14)*GETPIVOTDATA("Outcome",$B$2,"Outcome",0)/GETPIVOTDATA("Outcome",$B$2)</f>
        <v>0.65104166666666663</v>
      </c>
      <c r="BY8">
        <f t="shared" ref="BY8" si="72">GETPIVOTDATA("Outcome",$B$2,"Insulin",0)*GETPIVOTDATA("Outcome",$B$2,"Outcome",0)/GETPIVOTDATA("Outcome",$B$2)</f>
        <v>243.48958333333334</v>
      </c>
      <c r="BZ8">
        <f t="shared" ref="BZ8" si="73">GETPIVOTDATA("Outcome",$B$2,"Insulin",14)*GETPIVOTDATA("Outcome",$B$2,"Outcome",0)/GETPIVOTDATA("Outcome",$B$2)</f>
        <v>0.65104166666666663</v>
      </c>
      <c r="CA8">
        <f t="shared" ref="CA8" si="74">GETPIVOTDATA("Outcome",$B$2,"Insulin",0)*GETPIVOTDATA("Outcome",$B$2,"Outcome",0)/GETPIVOTDATA("Outcome",$B$2)</f>
        <v>243.48958333333334</v>
      </c>
      <c r="CB8">
        <f t="shared" ref="CB8" si="75">GETPIVOTDATA("Outcome",$B$2,"Insulin",14)*GETPIVOTDATA("Outcome",$B$2,"Outcome",0)/GETPIVOTDATA("Outcome",$B$2)</f>
        <v>0.65104166666666663</v>
      </c>
      <c r="CC8">
        <f t="shared" ref="CC8" si="76">GETPIVOTDATA("Outcome",$B$2,"Insulin",0)*GETPIVOTDATA("Outcome",$B$2,"Outcome",0)/GETPIVOTDATA("Outcome",$B$2)</f>
        <v>243.48958333333334</v>
      </c>
      <c r="CD8">
        <f t="shared" ref="CD8" si="77">GETPIVOTDATA("Outcome",$B$2,"Insulin",14)*GETPIVOTDATA("Outcome",$B$2,"Outcome",0)/GETPIVOTDATA("Outcome",$B$2)</f>
        <v>0.65104166666666663</v>
      </c>
      <c r="CE8">
        <f t="shared" ref="CE8" si="78">GETPIVOTDATA("Outcome",$B$2,"Insulin",0)*GETPIVOTDATA("Outcome",$B$2,"Outcome",0)/GETPIVOTDATA("Outcome",$B$2)</f>
        <v>243.48958333333334</v>
      </c>
      <c r="CF8">
        <f t="shared" ref="CF8" si="79">GETPIVOTDATA("Outcome",$B$2,"Insulin",14)*GETPIVOTDATA("Outcome",$B$2,"Outcome",0)/GETPIVOTDATA("Outcome",$B$2)</f>
        <v>0.65104166666666663</v>
      </c>
      <c r="CG8">
        <f t="shared" ref="CG8" si="80">GETPIVOTDATA("Outcome",$B$2,"Insulin",0)*GETPIVOTDATA("Outcome",$B$2,"Outcome",0)/GETPIVOTDATA("Outcome",$B$2)</f>
        <v>243.48958333333334</v>
      </c>
      <c r="CH8">
        <f t="shared" ref="CH8" si="81">GETPIVOTDATA("Outcome",$B$2,"Insulin",14)*GETPIVOTDATA("Outcome",$B$2,"Outcome",0)/GETPIVOTDATA("Outcome",$B$2)</f>
        <v>0.65104166666666663</v>
      </c>
      <c r="CI8">
        <f t="shared" ref="CI8" si="82">GETPIVOTDATA("Outcome",$B$2,"Insulin",0)*GETPIVOTDATA("Outcome",$B$2,"Outcome",0)/GETPIVOTDATA("Outcome",$B$2)</f>
        <v>243.48958333333334</v>
      </c>
      <c r="CJ8">
        <f t="shared" ref="CJ8" si="83">GETPIVOTDATA("Outcome",$B$2,"Insulin",14)*GETPIVOTDATA("Outcome",$B$2,"Outcome",0)/GETPIVOTDATA("Outcome",$B$2)</f>
        <v>0.65104166666666663</v>
      </c>
      <c r="CK8">
        <f t="shared" ref="CK8" si="84">GETPIVOTDATA("Outcome",$B$2,"Insulin",0)*GETPIVOTDATA("Outcome",$B$2,"Outcome",0)/GETPIVOTDATA("Outcome",$B$2)</f>
        <v>243.48958333333334</v>
      </c>
      <c r="CL8">
        <f t="shared" ref="CL8" si="85">GETPIVOTDATA("Outcome",$B$2,"Insulin",14)*GETPIVOTDATA("Outcome",$B$2,"Outcome",0)/GETPIVOTDATA("Outcome",$B$2)</f>
        <v>0.65104166666666663</v>
      </c>
      <c r="CM8">
        <f t="shared" ref="CM8" si="86">GETPIVOTDATA("Outcome",$B$2,"Insulin",0)*GETPIVOTDATA("Outcome",$B$2,"Outcome",0)/GETPIVOTDATA("Outcome",$B$2)</f>
        <v>243.48958333333334</v>
      </c>
      <c r="CN8">
        <f t="shared" ref="CN8" si="87">GETPIVOTDATA("Outcome",$B$2,"Insulin",14)*GETPIVOTDATA("Outcome",$B$2,"Outcome",0)/GETPIVOTDATA("Outcome",$B$2)</f>
        <v>0.65104166666666663</v>
      </c>
      <c r="CO8">
        <f t="shared" ref="CO8" si="88">GETPIVOTDATA("Outcome",$B$2,"Insulin",0)*GETPIVOTDATA("Outcome",$B$2,"Outcome",0)/GETPIVOTDATA("Outcome",$B$2)</f>
        <v>243.48958333333334</v>
      </c>
      <c r="CP8">
        <f t="shared" ref="CP8" si="89">GETPIVOTDATA("Outcome",$B$2,"Insulin",14)*GETPIVOTDATA("Outcome",$B$2,"Outcome",0)/GETPIVOTDATA("Outcome",$B$2)</f>
        <v>0.65104166666666663</v>
      </c>
      <c r="CQ8">
        <f t="shared" ref="CQ8" si="90">GETPIVOTDATA("Outcome",$B$2,"Insulin",0)*GETPIVOTDATA("Outcome",$B$2,"Outcome",0)/GETPIVOTDATA("Outcome",$B$2)</f>
        <v>243.48958333333334</v>
      </c>
      <c r="CR8">
        <f t="shared" ref="CR8" si="91">GETPIVOTDATA("Outcome",$B$2,"Insulin",14)*GETPIVOTDATA("Outcome",$B$2,"Outcome",0)/GETPIVOTDATA("Outcome",$B$2)</f>
        <v>0.65104166666666663</v>
      </c>
      <c r="CS8">
        <f t="shared" ref="CS8" si="92">GETPIVOTDATA("Outcome",$B$2,"Insulin",0)*GETPIVOTDATA("Outcome",$B$2,"Outcome",0)/GETPIVOTDATA("Outcome",$B$2)</f>
        <v>243.48958333333334</v>
      </c>
      <c r="CT8">
        <f t="shared" ref="CT8" si="93">GETPIVOTDATA("Outcome",$B$2,"Insulin",14)*GETPIVOTDATA("Outcome",$B$2,"Outcome",0)/GETPIVOTDATA("Outcome",$B$2)</f>
        <v>0.65104166666666663</v>
      </c>
      <c r="CU8">
        <f t="shared" ref="CU8" si="94">GETPIVOTDATA("Outcome",$B$2,"Insulin",0)*GETPIVOTDATA("Outcome",$B$2,"Outcome",0)/GETPIVOTDATA("Outcome",$B$2)</f>
        <v>243.48958333333334</v>
      </c>
      <c r="CV8">
        <f t="shared" ref="CV8" si="95">GETPIVOTDATA("Outcome",$B$2,"Insulin",14)*GETPIVOTDATA("Outcome",$B$2,"Outcome",0)/GETPIVOTDATA("Outcome",$B$2)</f>
        <v>0.65104166666666663</v>
      </c>
      <c r="CW8">
        <f t="shared" ref="CW8" si="96">GETPIVOTDATA("Outcome",$B$2,"Insulin",0)*GETPIVOTDATA("Outcome",$B$2,"Outcome",0)/GETPIVOTDATA("Outcome",$B$2)</f>
        <v>243.48958333333334</v>
      </c>
      <c r="CX8">
        <f t="shared" ref="CX8" si="97">GETPIVOTDATA("Outcome",$B$2,"Insulin",14)*GETPIVOTDATA("Outcome",$B$2,"Outcome",0)/GETPIVOTDATA("Outcome",$B$2)</f>
        <v>0.65104166666666663</v>
      </c>
      <c r="CY8">
        <f t="shared" ref="CY8" si="98">GETPIVOTDATA("Outcome",$B$2,"Insulin",0)*GETPIVOTDATA("Outcome",$B$2,"Outcome",0)/GETPIVOTDATA("Outcome",$B$2)</f>
        <v>243.48958333333334</v>
      </c>
      <c r="CZ8">
        <f t="shared" ref="CZ8" si="99">GETPIVOTDATA("Outcome",$B$2,"Insulin",14)*GETPIVOTDATA("Outcome",$B$2,"Outcome",0)/GETPIVOTDATA("Outcome",$B$2)</f>
        <v>0.65104166666666663</v>
      </c>
      <c r="DA8">
        <f t="shared" ref="DA8" si="100">GETPIVOTDATA("Outcome",$B$2,"Insulin",0)*GETPIVOTDATA("Outcome",$B$2,"Outcome",0)/GETPIVOTDATA("Outcome",$B$2)</f>
        <v>243.48958333333334</v>
      </c>
      <c r="DB8">
        <f t="shared" ref="DB8" si="101">GETPIVOTDATA("Outcome",$B$2,"Insulin",14)*GETPIVOTDATA("Outcome",$B$2,"Outcome",0)/GETPIVOTDATA("Outcome",$B$2)</f>
        <v>0.65104166666666663</v>
      </c>
      <c r="DC8">
        <f t="shared" ref="DC8" si="102">GETPIVOTDATA("Outcome",$B$2,"Insulin",0)*GETPIVOTDATA("Outcome",$B$2,"Outcome",0)/GETPIVOTDATA("Outcome",$B$2)</f>
        <v>243.48958333333334</v>
      </c>
      <c r="DD8">
        <f t="shared" ref="DD8" si="103">GETPIVOTDATA("Outcome",$B$2,"Insulin",14)*GETPIVOTDATA("Outcome",$B$2,"Outcome",0)/GETPIVOTDATA("Outcome",$B$2)</f>
        <v>0.65104166666666663</v>
      </c>
      <c r="DE8">
        <f t="shared" ref="DE8" si="104">GETPIVOTDATA("Outcome",$B$2,"Insulin",0)*GETPIVOTDATA("Outcome",$B$2,"Outcome",0)/GETPIVOTDATA("Outcome",$B$2)</f>
        <v>243.48958333333334</v>
      </c>
      <c r="DF8">
        <f t="shared" ref="DF8" si="105">GETPIVOTDATA("Outcome",$B$2,"Insulin",14)*GETPIVOTDATA("Outcome",$B$2,"Outcome",0)/GETPIVOTDATA("Outcome",$B$2)</f>
        <v>0.65104166666666663</v>
      </c>
      <c r="DG8">
        <f t="shared" ref="DG8" si="106">GETPIVOTDATA("Outcome",$B$2,"Insulin",0)*GETPIVOTDATA("Outcome",$B$2,"Outcome",0)/GETPIVOTDATA("Outcome",$B$2)</f>
        <v>243.48958333333334</v>
      </c>
      <c r="DH8">
        <f t="shared" ref="DH8" si="107">GETPIVOTDATA("Outcome",$B$2,"Insulin",14)*GETPIVOTDATA("Outcome",$B$2,"Outcome",0)/GETPIVOTDATA("Outcome",$B$2)</f>
        <v>0.65104166666666663</v>
      </c>
      <c r="DI8">
        <f t="shared" ref="DI8" si="108">GETPIVOTDATA("Outcome",$B$2,"Insulin",0)*GETPIVOTDATA("Outcome",$B$2,"Outcome",0)/GETPIVOTDATA("Outcome",$B$2)</f>
        <v>243.48958333333334</v>
      </c>
      <c r="DJ8">
        <f t="shared" ref="DJ8" si="109">GETPIVOTDATA("Outcome",$B$2,"Insulin",14)*GETPIVOTDATA("Outcome",$B$2,"Outcome",0)/GETPIVOTDATA("Outcome",$B$2)</f>
        <v>0.65104166666666663</v>
      </c>
      <c r="DK8">
        <f t="shared" ref="DK8" si="110">GETPIVOTDATA("Outcome",$B$2,"Insulin",0)*GETPIVOTDATA("Outcome",$B$2,"Outcome",0)/GETPIVOTDATA("Outcome",$B$2)</f>
        <v>243.48958333333334</v>
      </c>
      <c r="DL8">
        <f t="shared" ref="DL8" si="111">GETPIVOTDATA("Outcome",$B$2,"Insulin",14)*GETPIVOTDATA("Outcome",$B$2,"Outcome",0)/GETPIVOTDATA("Outcome",$B$2)</f>
        <v>0.65104166666666663</v>
      </c>
      <c r="DM8">
        <f t="shared" ref="DM8" si="112">GETPIVOTDATA("Outcome",$B$2,"Insulin",0)*GETPIVOTDATA("Outcome",$B$2,"Outcome",0)/GETPIVOTDATA("Outcome",$B$2)</f>
        <v>243.48958333333334</v>
      </c>
      <c r="DN8">
        <f t="shared" ref="DN8" si="113">GETPIVOTDATA("Outcome",$B$2,"Insulin",14)*GETPIVOTDATA("Outcome",$B$2,"Outcome",0)/GETPIVOTDATA("Outcome",$B$2)</f>
        <v>0.65104166666666663</v>
      </c>
      <c r="DO8">
        <f t="shared" ref="DO8" si="114">GETPIVOTDATA("Outcome",$B$2,"Insulin",0)*GETPIVOTDATA("Outcome",$B$2,"Outcome",0)/GETPIVOTDATA("Outcome",$B$2)</f>
        <v>243.48958333333334</v>
      </c>
      <c r="DP8">
        <f t="shared" ref="DP8" si="115">GETPIVOTDATA("Outcome",$B$2,"Insulin",14)*GETPIVOTDATA("Outcome",$B$2,"Outcome",0)/GETPIVOTDATA("Outcome",$B$2)</f>
        <v>0.65104166666666663</v>
      </c>
      <c r="DQ8">
        <f t="shared" ref="DQ8" si="116">GETPIVOTDATA("Outcome",$B$2,"Insulin",0)*GETPIVOTDATA("Outcome",$B$2,"Outcome",0)/GETPIVOTDATA("Outcome",$B$2)</f>
        <v>243.48958333333334</v>
      </c>
      <c r="DR8">
        <f t="shared" ref="DR8" si="117">GETPIVOTDATA("Outcome",$B$2,"Insulin",14)*GETPIVOTDATA("Outcome",$B$2,"Outcome",0)/GETPIVOTDATA("Outcome",$B$2)</f>
        <v>0.65104166666666663</v>
      </c>
      <c r="DS8">
        <f t="shared" ref="DS8" si="118">GETPIVOTDATA("Outcome",$B$2,"Insulin",0)*GETPIVOTDATA("Outcome",$B$2,"Outcome",0)/GETPIVOTDATA("Outcome",$B$2)</f>
        <v>243.48958333333334</v>
      </c>
      <c r="DT8">
        <f t="shared" ref="DT8" si="119">GETPIVOTDATA("Outcome",$B$2,"Insulin",14)*GETPIVOTDATA("Outcome",$B$2,"Outcome",0)/GETPIVOTDATA("Outcome",$B$2)</f>
        <v>0.65104166666666663</v>
      </c>
      <c r="DU8">
        <f t="shared" ref="DU8" si="120">GETPIVOTDATA("Outcome",$B$2,"Insulin",0)*GETPIVOTDATA("Outcome",$B$2,"Outcome",0)/GETPIVOTDATA("Outcome",$B$2)</f>
        <v>243.48958333333334</v>
      </c>
      <c r="DV8">
        <f t="shared" ref="DV8" si="121">GETPIVOTDATA("Outcome",$B$2,"Insulin",14)*GETPIVOTDATA("Outcome",$B$2,"Outcome",0)/GETPIVOTDATA("Outcome",$B$2)</f>
        <v>0.65104166666666663</v>
      </c>
      <c r="DW8">
        <f t="shared" ref="DW8" si="122">GETPIVOTDATA("Outcome",$B$2,"Insulin",0)*GETPIVOTDATA("Outcome",$B$2,"Outcome",0)/GETPIVOTDATA("Outcome",$B$2)</f>
        <v>243.48958333333334</v>
      </c>
      <c r="DX8">
        <f t="shared" ref="DX8" si="123">GETPIVOTDATA("Outcome",$B$2,"Insulin",14)*GETPIVOTDATA("Outcome",$B$2,"Outcome",0)/GETPIVOTDATA("Outcome",$B$2)</f>
        <v>0.65104166666666663</v>
      </c>
      <c r="DY8">
        <f t="shared" ref="DY8" si="124">GETPIVOTDATA("Outcome",$B$2,"Insulin",0)*GETPIVOTDATA("Outcome",$B$2,"Outcome",0)/GETPIVOTDATA("Outcome",$B$2)</f>
        <v>243.48958333333334</v>
      </c>
      <c r="DZ8">
        <f t="shared" ref="DZ8" si="125">GETPIVOTDATA("Outcome",$B$2,"Insulin",14)*GETPIVOTDATA("Outcome",$B$2,"Outcome",0)/GETPIVOTDATA("Outcome",$B$2)</f>
        <v>0.65104166666666663</v>
      </c>
      <c r="EA8">
        <f t="shared" ref="EA8" si="126">GETPIVOTDATA("Outcome",$B$2,"Insulin",0)*GETPIVOTDATA("Outcome",$B$2,"Outcome",0)/GETPIVOTDATA("Outcome",$B$2)</f>
        <v>243.48958333333334</v>
      </c>
      <c r="EB8">
        <f t="shared" ref="EB8" si="127">GETPIVOTDATA("Outcome",$B$2,"Insulin",14)*GETPIVOTDATA("Outcome",$B$2,"Outcome",0)/GETPIVOTDATA("Outcome",$B$2)</f>
        <v>0.65104166666666663</v>
      </c>
      <c r="EC8">
        <f t="shared" ref="EC8" si="128">GETPIVOTDATA("Outcome",$B$2,"Insulin",0)*GETPIVOTDATA("Outcome",$B$2,"Outcome",0)/GETPIVOTDATA("Outcome",$B$2)</f>
        <v>243.48958333333334</v>
      </c>
      <c r="ED8">
        <f t="shared" ref="ED8" si="129">GETPIVOTDATA("Outcome",$B$2,"Insulin",14)*GETPIVOTDATA("Outcome",$B$2,"Outcome",0)/GETPIVOTDATA("Outcome",$B$2)</f>
        <v>0.65104166666666663</v>
      </c>
      <c r="EE8">
        <f t="shared" ref="EE8" si="130">GETPIVOTDATA("Outcome",$B$2,"Insulin",0)*GETPIVOTDATA("Outcome",$B$2,"Outcome",0)/GETPIVOTDATA("Outcome",$B$2)</f>
        <v>243.48958333333334</v>
      </c>
      <c r="EF8">
        <f t="shared" ref="EF8" si="131">GETPIVOTDATA("Outcome",$B$2,"Insulin",14)*GETPIVOTDATA("Outcome",$B$2,"Outcome",0)/GETPIVOTDATA("Outcome",$B$2)</f>
        <v>0.65104166666666663</v>
      </c>
      <c r="EG8">
        <f t="shared" ref="EG8" si="132">GETPIVOTDATA("Outcome",$B$2,"Insulin",0)*GETPIVOTDATA("Outcome",$B$2,"Outcome",0)/GETPIVOTDATA("Outcome",$B$2)</f>
        <v>243.48958333333334</v>
      </c>
      <c r="EH8">
        <f t="shared" ref="EH8" si="133">GETPIVOTDATA("Outcome",$B$2,"Insulin",14)*GETPIVOTDATA("Outcome",$B$2,"Outcome",0)/GETPIVOTDATA("Outcome",$B$2)</f>
        <v>0.65104166666666663</v>
      </c>
      <c r="EI8">
        <f t="shared" ref="EI8" si="134">GETPIVOTDATA("Outcome",$B$2,"Insulin",0)*GETPIVOTDATA("Outcome",$B$2,"Outcome",0)/GETPIVOTDATA("Outcome",$B$2)</f>
        <v>243.48958333333334</v>
      </c>
      <c r="EJ8">
        <f t="shared" ref="EJ8" si="135">GETPIVOTDATA("Outcome",$B$2,"Insulin",14)*GETPIVOTDATA("Outcome",$B$2,"Outcome",0)/GETPIVOTDATA("Outcome",$B$2)</f>
        <v>0.65104166666666663</v>
      </c>
      <c r="EK8">
        <f t="shared" ref="EK8" si="136">GETPIVOTDATA("Outcome",$B$2,"Insulin",0)*GETPIVOTDATA("Outcome",$B$2,"Outcome",0)/GETPIVOTDATA("Outcome",$B$2)</f>
        <v>243.48958333333334</v>
      </c>
      <c r="EL8">
        <f t="shared" ref="EL8" si="137">GETPIVOTDATA("Outcome",$B$2,"Insulin",14)*GETPIVOTDATA("Outcome",$B$2,"Outcome",0)/GETPIVOTDATA("Outcome",$B$2)</f>
        <v>0.65104166666666663</v>
      </c>
      <c r="EM8">
        <f t="shared" ref="EM8" si="138">GETPIVOTDATA("Outcome",$B$2,"Insulin",0)*GETPIVOTDATA("Outcome",$B$2,"Outcome",0)/GETPIVOTDATA("Outcome",$B$2)</f>
        <v>243.48958333333334</v>
      </c>
      <c r="EN8">
        <f t="shared" ref="EN8" si="139">GETPIVOTDATA("Outcome",$B$2,"Insulin",14)*GETPIVOTDATA("Outcome",$B$2,"Outcome",0)/GETPIVOTDATA("Outcome",$B$2)</f>
        <v>0.65104166666666663</v>
      </c>
      <c r="EO8">
        <f t="shared" ref="EO8" si="140">GETPIVOTDATA("Outcome",$B$2,"Insulin",0)*GETPIVOTDATA("Outcome",$B$2,"Outcome",0)/GETPIVOTDATA("Outcome",$B$2)</f>
        <v>243.48958333333334</v>
      </c>
      <c r="EP8">
        <f t="shared" ref="EP8" si="141">GETPIVOTDATA("Outcome",$B$2,"Insulin",14)*GETPIVOTDATA("Outcome",$B$2,"Outcome",0)/GETPIVOTDATA("Outcome",$B$2)</f>
        <v>0.65104166666666663</v>
      </c>
      <c r="EQ8">
        <f t="shared" ref="EQ8" si="142">GETPIVOTDATA("Outcome",$B$2,"Insulin",0)*GETPIVOTDATA("Outcome",$B$2,"Outcome",0)/GETPIVOTDATA("Outcome",$B$2)</f>
        <v>243.48958333333334</v>
      </c>
      <c r="ER8">
        <f t="shared" ref="ER8" si="143">GETPIVOTDATA("Outcome",$B$2,"Insulin",14)*GETPIVOTDATA("Outcome",$B$2,"Outcome",0)/GETPIVOTDATA("Outcome",$B$2)</f>
        <v>0.65104166666666663</v>
      </c>
      <c r="ES8">
        <f t="shared" ref="ES8" si="144">GETPIVOTDATA("Outcome",$B$2,"Insulin",0)*GETPIVOTDATA("Outcome",$B$2,"Outcome",0)/GETPIVOTDATA("Outcome",$B$2)</f>
        <v>243.48958333333334</v>
      </c>
      <c r="ET8">
        <f t="shared" ref="ET8" si="145">GETPIVOTDATA("Outcome",$B$2,"Insulin",14)*GETPIVOTDATA("Outcome",$B$2,"Outcome",0)/GETPIVOTDATA("Outcome",$B$2)</f>
        <v>0.65104166666666663</v>
      </c>
      <c r="EU8">
        <f t="shared" ref="EU8" si="146">GETPIVOTDATA("Outcome",$B$2,"Insulin",0)*GETPIVOTDATA("Outcome",$B$2,"Outcome",0)/GETPIVOTDATA("Outcome",$B$2)</f>
        <v>243.48958333333334</v>
      </c>
      <c r="EV8">
        <f t="shared" ref="EV8" si="147">GETPIVOTDATA("Outcome",$B$2,"Insulin",14)*GETPIVOTDATA("Outcome",$B$2,"Outcome",0)/GETPIVOTDATA("Outcome",$B$2)</f>
        <v>0.65104166666666663</v>
      </c>
      <c r="EW8">
        <f t="shared" ref="EW8" si="148">GETPIVOTDATA("Outcome",$B$2,"Insulin",0)*GETPIVOTDATA("Outcome",$B$2,"Outcome",0)/GETPIVOTDATA("Outcome",$B$2)</f>
        <v>243.48958333333334</v>
      </c>
      <c r="EX8">
        <f t="shared" ref="EX8" si="149">GETPIVOTDATA("Outcome",$B$2,"Insulin",14)*GETPIVOTDATA("Outcome",$B$2,"Outcome",0)/GETPIVOTDATA("Outcome",$B$2)</f>
        <v>0.65104166666666663</v>
      </c>
      <c r="EY8">
        <f t="shared" ref="EY8" si="150">GETPIVOTDATA("Outcome",$B$2,"Insulin",0)*GETPIVOTDATA("Outcome",$B$2,"Outcome",0)/GETPIVOTDATA("Outcome",$B$2)</f>
        <v>243.48958333333334</v>
      </c>
      <c r="EZ8">
        <f t="shared" ref="EZ8" si="151">GETPIVOTDATA("Outcome",$B$2,"Insulin",14)*GETPIVOTDATA("Outcome",$B$2,"Outcome",0)/GETPIVOTDATA("Outcome",$B$2)</f>
        <v>0.65104166666666663</v>
      </c>
      <c r="FA8">
        <f t="shared" ref="FA8" si="152">GETPIVOTDATA("Outcome",$B$2,"Insulin",0)*GETPIVOTDATA("Outcome",$B$2,"Outcome",0)/GETPIVOTDATA("Outcome",$B$2)</f>
        <v>243.48958333333334</v>
      </c>
      <c r="FB8">
        <f t="shared" ref="FB8" si="153">GETPIVOTDATA("Outcome",$B$2,"Insulin",14)*GETPIVOTDATA("Outcome",$B$2,"Outcome",0)/GETPIVOTDATA("Outcome",$B$2)</f>
        <v>0.65104166666666663</v>
      </c>
      <c r="FC8">
        <f t="shared" ref="FC8" si="154">GETPIVOTDATA("Outcome",$B$2,"Insulin",0)*GETPIVOTDATA("Outcome",$B$2,"Outcome",0)/GETPIVOTDATA("Outcome",$B$2)</f>
        <v>243.48958333333334</v>
      </c>
      <c r="FD8">
        <f t="shared" ref="FD8" si="155">GETPIVOTDATA("Outcome",$B$2,"Insulin",14)*GETPIVOTDATA("Outcome",$B$2,"Outcome",0)/GETPIVOTDATA("Outcome",$B$2)</f>
        <v>0.65104166666666663</v>
      </c>
      <c r="FE8">
        <f t="shared" ref="FE8" si="156">GETPIVOTDATA("Outcome",$B$2,"Insulin",0)*GETPIVOTDATA("Outcome",$B$2,"Outcome",0)/GETPIVOTDATA("Outcome",$B$2)</f>
        <v>243.48958333333334</v>
      </c>
      <c r="FF8">
        <f t="shared" ref="FF8" si="157">GETPIVOTDATA("Outcome",$B$2,"Insulin",14)*GETPIVOTDATA("Outcome",$B$2,"Outcome",0)/GETPIVOTDATA("Outcome",$B$2)</f>
        <v>0.65104166666666663</v>
      </c>
      <c r="FG8">
        <f t="shared" ref="FG8" si="158">GETPIVOTDATA("Outcome",$B$2,"Insulin",0)*GETPIVOTDATA("Outcome",$B$2,"Outcome",0)/GETPIVOTDATA("Outcome",$B$2)</f>
        <v>243.48958333333334</v>
      </c>
      <c r="FH8">
        <f t="shared" ref="FH8" si="159">GETPIVOTDATA("Outcome",$B$2,"Insulin",14)*GETPIVOTDATA("Outcome",$B$2,"Outcome",0)/GETPIVOTDATA("Outcome",$B$2)</f>
        <v>0.65104166666666663</v>
      </c>
      <c r="FI8">
        <f t="shared" ref="FI8" si="160">GETPIVOTDATA("Outcome",$B$2,"Insulin",0)*GETPIVOTDATA("Outcome",$B$2,"Outcome",0)/GETPIVOTDATA("Outcome",$B$2)</f>
        <v>243.48958333333334</v>
      </c>
      <c r="FJ8">
        <f t="shared" ref="FJ8" si="161">GETPIVOTDATA("Outcome",$B$2,"Insulin",14)*GETPIVOTDATA("Outcome",$B$2,"Outcome",0)/GETPIVOTDATA("Outcome",$B$2)</f>
        <v>0.65104166666666663</v>
      </c>
      <c r="FK8">
        <f t="shared" ref="FK8" si="162">GETPIVOTDATA("Outcome",$B$2,"Insulin",0)*GETPIVOTDATA("Outcome",$B$2,"Outcome",0)/GETPIVOTDATA("Outcome",$B$2)</f>
        <v>243.48958333333334</v>
      </c>
      <c r="FL8">
        <f t="shared" ref="FL8" si="163">GETPIVOTDATA("Outcome",$B$2,"Insulin",14)*GETPIVOTDATA("Outcome",$B$2,"Outcome",0)/GETPIVOTDATA("Outcome",$B$2)</f>
        <v>0.65104166666666663</v>
      </c>
      <c r="FM8">
        <f t="shared" ref="FM8" si="164">GETPIVOTDATA("Outcome",$B$2,"Insulin",0)*GETPIVOTDATA("Outcome",$B$2,"Outcome",0)/GETPIVOTDATA("Outcome",$B$2)</f>
        <v>243.48958333333334</v>
      </c>
      <c r="FN8">
        <f t="shared" ref="FN8" si="165">GETPIVOTDATA("Outcome",$B$2,"Insulin",14)*GETPIVOTDATA("Outcome",$B$2,"Outcome",0)/GETPIVOTDATA("Outcome",$B$2)</f>
        <v>0.65104166666666663</v>
      </c>
      <c r="FO8">
        <f t="shared" ref="FO8" si="166">GETPIVOTDATA("Outcome",$B$2,"Insulin",0)*GETPIVOTDATA("Outcome",$B$2,"Outcome",0)/GETPIVOTDATA("Outcome",$B$2)</f>
        <v>243.48958333333334</v>
      </c>
      <c r="FP8">
        <f t="shared" ref="FP8" si="167">GETPIVOTDATA("Outcome",$B$2,"Insulin",14)*GETPIVOTDATA("Outcome",$B$2,"Outcome",0)/GETPIVOTDATA("Outcome",$B$2)</f>
        <v>0.65104166666666663</v>
      </c>
      <c r="FQ8">
        <f t="shared" ref="FQ8" si="168">GETPIVOTDATA("Outcome",$B$2,"Insulin",0)*GETPIVOTDATA("Outcome",$B$2,"Outcome",0)/GETPIVOTDATA("Outcome",$B$2)</f>
        <v>243.48958333333334</v>
      </c>
      <c r="FR8">
        <f t="shared" ref="FR8" si="169">GETPIVOTDATA("Outcome",$B$2,"Insulin",14)*GETPIVOTDATA("Outcome",$B$2,"Outcome",0)/GETPIVOTDATA("Outcome",$B$2)</f>
        <v>0.65104166666666663</v>
      </c>
      <c r="FS8">
        <f t="shared" ref="FS8" si="170">GETPIVOTDATA("Outcome",$B$2,"Insulin",0)*GETPIVOTDATA("Outcome",$B$2,"Outcome",0)/GETPIVOTDATA("Outcome",$B$2)</f>
        <v>243.48958333333334</v>
      </c>
      <c r="FT8">
        <f t="shared" ref="FT8" si="171">GETPIVOTDATA("Outcome",$B$2,"Insulin",14)*GETPIVOTDATA("Outcome",$B$2,"Outcome",0)/GETPIVOTDATA("Outcome",$B$2)</f>
        <v>0.65104166666666663</v>
      </c>
      <c r="FU8">
        <f t="shared" ref="FU8" si="172">GETPIVOTDATA("Outcome",$B$2,"Insulin",0)*GETPIVOTDATA("Outcome",$B$2,"Outcome",0)/GETPIVOTDATA("Outcome",$B$2)</f>
        <v>243.48958333333334</v>
      </c>
      <c r="FV8">
        <f t="shared" ref="FV8" si="173">GETPIVOTDATA("Outcome",$B$2,"Insulin",14)*GETPIVOTDATA("Outcome",$B$2,"Outcome",0)/GETPIVOTDATA("Outcome",$B$2)</f>
        <v>0.65104166666666663</v>
      </c>
      <c r="FW8">
        <f t="shared" ref="FW8" si="174">GETPIVOTDATA("Outcome",$B$2,"Insulin",0)*GETPIVOTDATA("Outcome",$B$2,"Outcome",0)/GETPIVOTDATA("Outcome",$B$2)</f>
        <v>243.48958333333334</v>
      </c>
      <c r="FX8">
        <f t="shared" ref="FX8" si="175">GETPIVOTDATA("Outcome",$B$2,"Insulin",14)*GETPIVOTDATA("Outcome",$B$2,"Outcome",0)/GETPIVOTDATA("Outcome",$B$2)</f>
        <v>0.65104166666666663</v>
      </c>
      <c r="FY8">
        <f t="shared" ref="FY8" si="176">GETPIVOTDATA("Outcome",$B$2,"Insulin",0)*GETPIVOTDATA("Outcome",$B$2,"Outcome",0)/GETPIVOTDATA("Outcome",$B$2)</f>
        <v>243.48958333333334</v>
      </c>
      <c r="FZ8">
        <f t="shared" ref="FZ8" si="177">GETPIVOTDATA("Outcome",$B$2,"Insulin",14)*GETPIVOTDATA("Outcome",$B$2,"Outcome",0)/GETPIVOTDATA("Outcome",$B$2)</f>
        <v>0.65104166666666663</v>
      </c>
      <c r="GA8">
        <f t="shared" ref="GA8" si="178">GETPIVOTDATA("Outcome",$B$2,"Insulin",0)*GETPIVOTDATA("Outcome",$B$2,"Outcome",0)/GETPIVOTDATA("Outcome",$B$2)</f>
        <v>243.48958333333334</v>
      </c>
      <c r="GB8">
        <f t="shared" ref="GB8" si="179">GETPIVOTDATA("Outcome",$B$2,"Insulin",14)*GETPIVOTDATA("Outcome",$B$2,"Outcome",0)/GETPIVOTDATA("Outcome",$B$2)</f>
        <v>0.65104166666666663</v>
      </c>
      <c r="GC8">
        <f t="shared" ref="GC8" si="180">GETPIVOTDATA("Outcome",$B$2,"Insulin",0)*GETPIVOTDATA("Outcome",$B$2,"Outcome",0)/GETPIVOTDATA("Outcome",$B$2)</f>
        <v>243.48958333333334</v>
      </c>
      <c r="GD8">
        <f t="shared" ref="GD8" si="181">GETPIVOTDATA("Outcome",$B$2,"Insulin",14)*GETPIVOTDATA("Outcome",$B$2,"Outcome",0)/GETPIVOTDATA("Outcome",$B$2)</f>
        <v>0.65104166666666663</v>
      </c>
      <c r="GE8">
        <f t="shared" ref="GE8" si="182">GETPIVOTDATA("Outcome",$B$2,"Insulin",0)*GETPIVOTDATA("Outcome",$B$2,"Outcome",0)/GETPIVOTDATA("Outcome",$B$2)</f>
        <v>243.48958333333334</v>
      </c>
      <c r="GF8">
        <f t="shared" ref="GF8" si="183">GETPIVOTDATA("Outcome",$B$2,"Insulin",14)*GETPIVOTDATA("Outcome",$B$2,"Outcome",0)/GETPIVOTDATA("Outcome",$B$2)</f>
        <v>0.65104166666666663</v>
      </c>
    </row>
    <row r="9" spans="2:189" x14ac:dyDescent="0.3">
      <c r="C9">
        <f>GETPIVOTDATA("Outcome",$B$2,"Insulin",0)*GETPIVOTDATA("Outcome",$B$2,"Outcome",1)/GETPIVOTDATA("Outcome",$B$2)</f>
        <v>130.51041666666666</v>
      </c>
      <c r="D9">
        <f>GETPIVOTDATA("Outcome",$B$2,"Insulin",14)*GETPIVOTDATA("Outcome",$B$2,"Outcome",1)/GETPIVOTDATA("Outcome",$B$2)</f>
        <v>0.34895833333333331</v>
      </c>
      <c r="E9">
        <f t="shared" ref="E9" si="184">GETPIVOTDATA("Outcome",$B$2,"Insulin",0)*GETPIVOTDATA("Outcome",$B$2,"Outcome",1)/GETPIVOTDATA("Outcome",$B$2)</f>
        <v>130.51041666666666</v>
      </c>
      <c r="F9">
        <f t="shared" ref="F9" si="185">GETPIVOTDATA("Outcome",$B$2,"Insulin",14)*GETPIVOTDATA("Outcome",$B$2,"Outcome",1)/GETPIVOTDATA("Outcome",$B$2)</f>
        <v>0.34895833333333331</v>
      </c>
      <c r="G9">
        <f t="shared" ref="G9" si="186">GETPIVOTDATA("Outcome",$B$2,"Insulin",0)*GETPIVOTDATA("Outcome",$B$2,"Outcome",1)/GETPIVOTDATA("Outcome",$B$2)</f>
        <v>130.51041666666666</v>
      </c>
      <c r="H9">
        <f t="shared" ref="H9" si="187">GETPIVOTDATA("Outcome",$B$2,"Insulin",14)*GETPIVOTDATA("Outcome",$B$2,"Outcome",1)/GETPIVOTDATA("Outcome",$B$2)</f>
        <v>0.34895833333333331</v>
      </c>
      <c r="I9">
        <f t="shared" ref="I9" si="188">GETPIVOTDATA("Outcome",$B$2,"Insulin",0)*GETPIVOTDATA("Outcome",$B$2,"Outcome",1)/GETPIVOTDATA("Outcome",$B$2)</f>
        <v>130.51041666666666</v>
      </c>
      <c r="J9">
        <f t="shared" ref="J9" si="189">GETPIVOTDATA("Outcome",$B$2,"Insulin",14)*GETPIVOTDATA("Outcome",$B$2,"Outcome",1)/GETPIVOTDATA("Outcome",$B$2)</f>
        <v>0.34895833333333331</v>
      </c>
      <c r="K9">
        <f t="shared" ref="K9" si="190">GETPIVOTDATA("Outcome",$B$2,"Insulin",0)*GETPIVOTDATA("Outcome",$B$2,"Outcome",1)/GETPIVOTDATA("Outcome",$B$2)</f>
        <v>130.51041666666666</v>
      </c>
      <c r="L9">
        <f t="shared" ref="L9" si="191">GETPIVOTDATA("Outcome",$B$2,"Insulin",14)*GETPIVOTDATA("Outcome",$B$2,"Outcome",1)/GETPIVOTDATA("Outcome",$B$2)</f>
        <v>0.34895833333333331</v>
      </c>
      <c r="M9">
        <f t="shared" ref="M9" si="192">GETPIVOTDATA("Outcome",$B$2,"Insulin",0)*GETPIVOTDATA("Outcome",$B$2,"Outcome",1)/GETPIVOTDATA("Outcome",$B$2)</f>
        <v>130.51041666666666</v>
      </c>
      <c r="N9">
        <f t="shared" ref="N9" si="193">GETPIVOTDATA("Outcome",$B$2,"Insulin",14)*GETPIVOTDATA("Outcome",$B$2,"Outcome",1)/GETPIVOTDATA("Outcome",$B$2)</f>
        <v>0.34895833333333331</v>
      </c>
      <c r="O9">
        <f t="shared" ref="O9" si="194">GETPIVOTDATA("Outcome",$B$2,"Insulin",0)*GETPIVOTDATA("Outcome",$B$2,"Outcome",1)/GETPIVOTDATA("Outcome",$B$2)</f>
        <v>130.51041666666666</v>
      </c>
      <c r="P9">
        <f t="shared" ref="P9" si="195">GETPIVOTDATA("Outcome",$B$2,"Insulin",14)*GETPIVOTDATA("Outcome",$B$2,"Outcome",1)/GETPIVOTDATA("Outcome",$B$2)</f>
        <v>0.34895833333333331</v>
      </c>
      <c r="Q9">
        <f t="shared" ref="Q9" si="196">GETPIVOTDATA("Outcome",$B$2,"Insulin",0)*GETPIVOTDATA("Outcome",$B$2,"Outcome",1)/GETPIVOTDATA("Outcome",$B$2)</f>
        <v>130.51041666666666</v>
      </c>
      <c r="R9">
        <f t="shared" ref="R9" si="197">GETPIVOTDATA("Outcome",$B$2,"Insulin",14)*GETPIVOTDATA("Outcome",$B$2,"Outcome",1)/GETPIVOTDATA("Outcome",$B$2)</f>
        <v>0.34895833333333331</v>
      </c>
      <c r="S9">
        <f t="shared" ref="S9" si="198">GETPIVOTDATA("Outcome",$B$2,"Insulin",0)*GETPIVOTDATA("Outcome",$B$2,"Outcome",1)/GETPIVOTDATA("Outcome",$B$2)</f>
        <v>130.51041666666666</v>
      </c>
      <c r="T9">
        <f t="shared" ref="T9" si="199">GETPIVOTDATA("Outcome",$B$2,"Insulin",14)*GETPIVOTDATA("Outcome",$B$2,"Outcome",1)/GETPIVOTDATA("Outcome",$B$2)</f>
        <v>0.34895833333333331</v>
      </c>
      <c r="U9">
        <f t="shared" ref="U9" si="200">GETPIVOTDATA("Outcome",$B$2,"Insulin",0)*GETPIVOTDATA("Outcome",$B$2,"Outcome",1)/GETPIVOTDATA("Outcome",$B$2)</f>
        <v>130.51041666666666</v>
      </c>
      <c r="V9">
        <f t="shared" ref="V9" si="201">GETPIVOTDATA("Outcome",$B$2,"Insulin",14)*GETPIVOTDATA("Outcome",$B$2,"Outcome",1)/GETPIVOTDATA("Outcome",$B$2)</f>
        <v>0.34895833333333331</v>
      </c>
      <c r="W9">
        <f t="shared" ref="W9" si="202">GETPIVOTDATA("Outcome",$B$2,"Insulin",0)*GETPIVOTDATA("Outcome",$B$2,"Outcome",1)/GETPIVOTDATA("Outcome",$B$2)</f>
        <v>130.51041666666666</v>
      </c>
      <c r="X9">
        <f t="shared" ref="X9" si="203">GETPIVOTDATA("Outcome",$B$2,"Insulin",14)*GETPIVOTDATA("Outcome",$B$2,"Outcome",1)/GETPIVOTDATA("Outcome",$B$2)</f>
        <v>0.34895833333333331</v>
      </c>
      <c r="Y9">
        <f t="shared" ref="Y9" si="204">GETPIVOTDATA("Outcome",$B$2,"Insulin",0)*GETPIVOTDATA("Outcome",$B$2,"Outcome",1)/GETPIVOTDATA("Outcome",$B$2)</f>
        <v>130.51041666666666</v>
      </c>
      <c r="Z9">
        <f t="shared" ref="Z9" si="205">GETPIVOTDATA("Outcome",$B$2,"Insulin",14)*GETPIVOTDATA("Outcome",$B$2,"Outcome",1)/GETPIVOTDATA("Outcome",$B$2)</f>
        <v>0.34895833333333331</v>
      </c>
      <c r="AA9">
        <f t="shared" ref="AA9" si="206">GETPIVOTDATA("Outcome",$B$2,"Insulin",0)*GETPIVOTDATA("Outcome",$B$2,"Outcome",1)/GETPIVOTDATA("Outcome",$B$2)</f>
        <v>130.51041666666666</v>
      </c>
      <c r="AB9">
        <f t="shared" ref="AB9" si="207">GETPIVOTDATA("Outcome",$B$2,"Insulin",14)*GETPIVOTDATA("Outcome",$B$2,"Outcome",1)/GETPIVOTDATA("Outcome",$B$2)</f>
        <v>0.34895833333333331</v>
      </c>
      <c r="AC9">
        <f t="shared" ref="AC9" si="208">GETPIVOTDATA("Outcome",$B$2,"Insulin",0)*GETPIVOTDATA("Outcome",$B$2,"Outcome",1)/GETPIVOTDATA("Outcome",$B$2)</f>
        <v>130.51041666666666</v>
      </c>
      <c r="AD9">
        <f t="shared" ref="AD9" si="209">GETPIVOTDATA("Outcome",$B$2,"Insulin",14)*GETPIVOTDATA("Outcome",$B$2,"Outcome",1)/GETPIVOTDATA("Outcome",$B$2)</f>
        <v>0.34895833333333331</v>
      </c>
      <c r="AE9">
        <f t="shared" ref="AE9" si="210">GETPIVOTDATA("Outcome",$B$2,"Insulin",0)*GETPIVOTDATA("Outcome",$B$2,"Outcome",1)/GETPIVOTDATA("Outcome",$B$2)</f>
        <v>130.51041666666666</v>
      </c>
      <c r="AF9">
        <f t="shared" ref="AF9" si="211">GETPIVOTDATA("Outcome",$B$2,"Insulin",14)*GETPIVOTDATA("Outcome",$B$2,"Outcome",1)/GETPIVOTDATA("Outcome",$B$2)</f>
        <v>0.34895833333333331</v>
      </c>
      <c r="AG9">
        <f t="shared" ref="AG9" si="212">GETPIVOTDATA("Outcome",$B$2,"Insulin",0)*GETPIVOTDATA("Outcome",$B$2,"Outcome",1)/GETPIVOTDATA("Outcome",$B$2)</f>
        <v>130.51041666666666</v>
      </c>
      <c r="AH9">
        <f t="shared" ref="AH9" si="213">GETPIVOTDATA("Outcome",$B$2,"Insulin",14)*GETPIVOTDATA("Outcome",$B$2,"Outcome",1)/GETPIVOTDATA("Outcome",$B$2)</f>
        <v>0.34895833333333331</v>
      </c>
      <c r="AI9">
        <f t="shared" ref="AI9" si="214">GETPIVOTDATA("Outcome",$B$2,"Insulin",0)*GETPIVOTDATA("Outcome",$B$2,"Outcome",1)/GETPIVOTDATA("Outcome",$B$2)</f>
        <v>130.51041666666666</v>
      </c>
      <c r="AJ9">
        <f t="shared" ref="AJ9" si="215">GETPIVOTDATA("Outcome",$B$2,"Insulin",14)*GETPIVOTDATA("Outcome",$B$2,"Outcome",1)/GETPIVOTDATA("Outcome",$B$2)</f>
        <v>0.34895833333333331</v>
      </c>
      <c r="AK9">
        <f t="shared" ref="AK9" si="216">GETPIVOTDATA("Outcome",$B$2,"Insulin",0)*GETPIVOTDATA("Outcome",$B$2,"Outcome",1)/GETPIVOTDATA("Outcome",$B$2)</f>
        <v>130.51041666666666</v>
      </c>
      <c r="AL9">
        <f t="shared" ref="AL9" si="217">GETPIVOTDATA("Outcome",$B$2,"Insulin",14)*GETPIVOTDATA("Outcome",$B$2,"Outcome",1)/GETPIVOTDATA("Outcome",$B$2)</f>
        <v>0.34895833333333331</v>
      </c>
      <c r="AM9">
        <f t="shared" ref="AM9" si="218">GETPIVOTDATA("Outcome",$B$2,"Insulin",0)*GETPIVOTDATA("Outcome",$B$2,"Outcome",1)/GETPIVOTDATA("Outcome",$B$2)</f>
        <v>130.51041666666666</v>
      </c>
      <c r="AN9">
        <f t="shared" ref="AN9" si="219">GETPIVOTDATA("Outcome",$B$2,"Insulin",14)*GETPIVOTDATA("Outcome",$B$2,"Outcome",1)/GETPIVOTDATA("Outcome",$B$2)</f>
        <v>0.34895833333333331</v>
      </c>
      <c r="AO9">
        <f t="shared" ref="AO9" si="220">GETPIVOTDATA("Outcome",$B$2,"Insulin",0)*GETPIVOTDATA("Outcome",$B$2,"Outcome",1)/GETPIVOTDATA("Outcome",$B$2)</f>
        <v>130.51041666666666</v>
      </c>
      <c r="AP9">
        <f t="shared" ref="AP9" si="221">GETPIVOTDATA("Outcome",$B$2,"Insulin",14)*GETPIVOTDATA("Outcome",$B$2,"Outcome",1)/GETPIVOTDATA("Outcome",$B$2)</f>
        <v>0.34895833333333331</v>
      </c>
      <c r="AQ9">
        <f t="shared" ref="AQ9" si="222">GETPIVOTDATA("Outcome",$B$2,"Insulin",0)*GETPIVOTDATA("Outcome",$B$2,"Outcome",1)/GETPIVOTDATA("Outcome",$B$2)</f>
        <v>130.51041666666666</v>
      </c>
      <c r="AR9">
        <f t="shared" ref="AR9" si="223">GETPIVOTDATA("Outcome",$B$2,"Insulin",14)*GETPIVOTDATA("Outcome",$B$2,"Outcome",1)/GETPIVOTDATA("Outcome",$B$2)</f>
        <v>0.34895833333333331</v>
      </c>
      <c r="AS9">
        <f t="shared" ref="AS9" si="224">GETPIVOTDATA("Outcome",$B$2,"Insulin",0)*GETPIVOTDATA("Outcome",$B$2,"Outcome",1)/GETPIVOTDATA("Outcome",$B$2)</f>
        <v>130.51041666666666</v>
      </c>
      <c r="AT9">
        <f t="shared" ref="AT9" si="225">GETPIVOTDATA("Outcome",$B$2,"Insulin",14)*GETPIVOTDATA("Outcome",$B$2,"Outcome",1)/GETPIVOTDATA("Outcome",$B$2)</f>
        <v>0.34895833333333331</v>
      </c>
      <c r="AU9">
        <f t="shared" ref="AU9" si="226">GETPIVOTDATA("Outcome",$B$2,"Insulin",0)*GETPIVOTDATA("Outcome",$B$2,"Outcome",1)/GETPIVOTDATA("Outcome",$B$2)</f>
        <v>130.51041666666666</v>
      </c>
      <c r="AV9">
        <f t="shared" ref="AV9" si="227">GETPIVOTDATA("Outcome",$B$2,"Insulin",14)*GETPIVOTDATA("Outcome",$B$2,"Outcome",1)/GETPIVOTDATA("Outcome",$B$2)</f>
        <v>0.34895833333333331</v>
      </c>
      <c r="AW9">
        <f t="shared" ref="AW9" si="228">GETPIVOTDATA("Outcome",$B$2,"Insulin",0)*GETPIVOTDATA("Outcome",$B$2,"Outcome",1)/GETPIVOTDATA("Outcome",$B$2)</f>
        <v>130.51041666666666</v>
      </c>
      <c r="AX9">
        <f t="shared" ref="AX9" si="229">GETPIVOTDATA("Outcome",$B$2,"Insulin",14)*GETPIVOTDATA("Outcome",$B$2,"Outcome",1)/GETPIVOTDATA("Outcome",$B$2)</f>
        <v>0.34895833333333331</v>
      </c>
      <c r="AY9">
        <f t="shared" ref="AY9" si="230">GETPIVOTDATA("Outcome",$B$2,"Insulin",0)*GETPIVOTDATA("Outcome",$B$2,"Outcome",1)/GETPIVOTDATA("Outcome",$B$2)</f>
        <v>130.51041666666666</v>
      </c>
      <c r="AZ9">
        <f t="shared" ref="AZ9" si="231">GETPIVOTDATA("Outcome",$B$2,"Insulin",14)*GETPIVOTDATA("Outcome",$B$2,"Outcome",1)/GETPIVOTDATA("Outcome",$B$2)</f>
        <v>0.34895833333333331</v>
      </c>
      <c r="BA9">
        <f t="shared" ref="BA9" si="232">GETPIVOTDATA("Outcome",$B$2,"Insulin",0)*GETPIVOTDATA("Outcome",$B$2,"Outcome",1)/GETPIVOTDATA("Outcome",$B$2)</f>
        <v>130.51041666666666</v>
      </c>
      <c r="BB9">
        <f t="shared" ref="BB9" si="233">GETPIVOTDATA("Outcome",$B$2,"Insulin",14)*GETPIVOTDATA("Outcome",$B$2,"Outcome",1)/GETPIVOTDATA("Outcome",$B$2)</f>
        <v>0.34895833333333331</v>
      </c>
      <c r="BC9">
        <f t="shared" ref="BC9" si="234">GETPIVOTDATA("Outcome",$B$2,"Insulin",0)*GETPIVOTDATA("Outcome",$B$2,"Outcome",1)/GETPIVOTDATA("Outcome",$B$2)</f>
        <v>130.51041666666666</v>
      </c>
      <c r="BD9">
        <f t="shared" ref="BD9" si="235">GETPIVOTDATA("Outcome",$B$2,"Insulin",14)*GETPIVOTDATA("Outcome",$B$2,"Outcome",1)/GETPIVOTDATA("Outcome",$B$2)</f>
        <v>0.34895833333333331</v>
      </c>
      <c r="BE9">
        <f t="shared" ref="BE9" si="236">GETPIVOTDATA("Outcome",$B$2,"Insulin",0)*GETPIVOTDATA("Outcome",$B$2,"Outcome",1)/GETPIVOTDATA("Outcome",$B$2)</f>
        <v>130.51041666666666</v>
      </c>
      <c r="BF9">
        <f t="shared" ref="BF9" si="237">GETPIVOTDATA("Outcome",$B$2,"Insulin",14)*GETPIVOTDATA("Outcome",$B$2,"Outcome",1)/GETPIVOTDATA("Outcome",$B$2)</f>
        <v>0.34895833333333331</v>
      </c>
      <c r="BG9">
        <f t="shared" ref="BG9" si="238">GETPIVOTDATA("Outcome",$B$2,"Insulin",0)*GETPIVOTDATA("Outcome",$B$2,"Outcome",1)/GETPIVOTDATA("Outcome",$B$2)</f>
        <v>130.51041666666666</v>
      </c>
      <c r="BH9">
        <f t="shared" ref="BH9" si="239">GETPIVOTDATA("Outcome",$B$2,"Insulin",14)*GETPIVOTDATA("Outcome",$B$2,"Outcome",1)/GETPIVOTDATA("Outcome",$B$2)</f>
        <v>0.34895833333333331</v>
      </c>
      <c r="BI9">
        <f t="shared" ref="BI9" si="240">GETPIVOTDATA("Outcome",$B$2,"Insulin",0)*GETPIVOTDATA("Outcome",$B$2,"Outcome",1)/GETPIVOTDATA("Outcome",$B$2)</f>
        <v>130.51041666666666</v>
      </c>
      <c r="BJ9">
        <f t="shared" ref="BJ9" si="241">GETPIVOTDATA("Outcome",$B$2,"Insulin",14)*GETPIVOTDATA("Outcome",$B$2,"Outcome",1)/GETPIVOTDATA("Outcome",$B$2)</f>
        <v>0.34895833333333331</v>
      </c>
      <c r="BK9">
        <f t="shared" ref="BK9" si="242">GETPIVOTDATA("Outcome",$B$2,"Insulin",0)*GETPIVOTDATA("Outcome",$B$2,"Outcome",1)/GETPIVOTDATA("Outcome",$B$2)</f>
        <v>130.51041666666666</v>
      </c>
      <c r="BL9">
        <f t="shared" ref="BL9" si="243">GETPIVOTDATA("Outcome",$B$2,"Insulin",14)*GETPIVOTDATA("Outcome",$B$2,"Outcome",1)/GETPIVOTDATA("Outcome",$B$2)</f>
        <v>0.34895833333333331</v>
      </c>
      <c r="BM9">
        <f t="shared" ref="BM9" si="244">GETPIVOTDATA("Outcome",$B$2,"Insulin",0)*GETPIVOTDATA("Outcome",$B$2,"Outcome",1)/GETPIVOTDATA("Outcome",$B$2)</f>
        <v>130.51041666666666</v>
      </c>
      <c r="BN9">
        <f t="shared" ref="BN9" si="245">GETPIVOTDATA("Outcome",$B$2,"Insulin",14)*GETPIVOTDATA("Outcome",$B$2,"Outcome",1)/GETPIVOTDATA("Outcome",$B$2)</f>
        <v>0.34895833333333331</v>
      </c>
      <c r="BO9">
        <f t="shared" ref="BO9" si="246">GETPIVOTDATA("Outcome",$B$2,"Insulin",0)*GETPIVOTDATA("Outcome",$B$2,"Outcome",1)/GETPIVOTDATA("Outcome",$B$2)</f>
        <v>130.51041666666666</v>
      </c>
      <c r="BP9">
        <f t="shared" ref="BP9" si="247">GETPIVOTDATA("Outcome",$B$2,"Insulin",14)*GETPIVOTDATA("Outcome",$B$2,"Outcome",1)/GETPIVOTDATA("Outcome",$B$2)</f>
        <v>0.34895833333333331</v>
      </c>
      <c r="BQ9">
        <f t="shared" ref="BQ9" si="248">GETPIVOTDATA("Outcome",$B$2,"Insulin",0)*GETPIVOTDATA("Outcome",$B$2,"Outcome",1)/GETPIVOTDATA("Outcome",$B$2)</f>
        <v>130.51041666666666</v>
      </c>
      <c r="BR9">
        <f t="shared" ref="BR9" si="249">GETPIVOTDATA("Outcome",$B$2,"Insulin",14)*GETPIVOTDATA("Outcome",$B$2,"Outcome",1)/GETPIVOTDATA("Outcome",$B$2)</f>
        <v>0.34895833333333331</v>
      </c>
      <c r="BS9">
        <f t="shared" ref="BS9" si="250">GETPIVOTDATA("Outcome",$B$2,"Insulin",0)*GETPIVOTDATA("Outcome",$B$2,"Outcome",1)/GETPIVOTDATA("Outcome",$B$2)</f>
        <v>130.51041666666666</v>
      </c>
      <c r="BT9">
        <f t="shared" ref="BT9" si="251">GETPIVOTDATA("Outcome",$B$2,"Insulin",14)*GETPIVOTDATA("Outcome",$B$2,"Outcome",1)/GETPIVOTDATA("Outcome",$B$2)</f>
        <v>0.34895833333333331</v>
      </c>
      <c r="BU9">
        <f t="shared" ref="BU9" si="252">GETPIVOTDATA("Outcome",$B$2,"Insulin",0)*GETPIVOTDATA("Outcome",$B$2,"Outcome",1)/GETPIVOTDATA("Outcome",$B$2)</f>
        <v>130.51041666666666</v>
      </c>
      <c r="BV9">
        <f t="shared" ref="BV9" si="253">GETPIVOTDATA("Outcome",$B$2,"Insulin",14)*GETPIVOTDATA("Outcome",$B$2,"Outcome",1)/GETPIVOTDATA("Outcome",$B$2)</f>
        <v>0.34895833333333331</v>
      </c>
      <c r="BW9">
        <f t="shared" ref="BW9" si="254">GETPIVOTDATA("Outcome",$B$2,"Insulin",0)*GETPIVOTDATA("Outcome",$B$2,"Outcome",1)/GETPIVOTDATA("Outcome",$B$2)</f>
        <v>130.51041666666666</v>
      </c>
      <c r="BX9">
        <f t="shared" ref="BX9" si="255">GETPIVOTDATA("Outcome",$B$2,"Insulin",14)*GETPIVOTDATA("Outcome",$B$2,"Outcome",1)/GETPIVOTDATA("Outcome",$B$2)</f>
        <v>0.34895833333333331</v>
      </c>
      <c r="BY9">
        <f t="shared" ref="BY9" si="256">GETPIVOTDATA("Outcome",$B$2,"Insulin",0)*GETPIVOTDATA("Outcome",$B$2,"Outcome",1)/GETPIVOTDATA("Outcome",$B$2)</f>
        <v>130.51041666666666</v>
      </c>
      <c r="BZ9">
        <f t="shared" ref="BZ9" si="257">GETPIVOTDATA("Outcome",$B$2,"Insulin",14)*GETPIVOTDATA("Outcome",$B$2,"Outcome",1)/GETPIVOTDATA("Outcome",$B$2)</f>
        <v>0.34895833333333331</v>
      </c>
      <c r="CA9">
        <f t="shared" ref="CA9" si="258">GETPIVOTDATA("Outcome",$B$2,"Insulin",0)*GETPIVOTDATA("Outcome",$B$2,"Outcome",1)/GETPIVOTDATA("Outcome",$B$2)</f>
        <v>130.51041666666666</v>
      </c>
      <c r="CB9">
        <f t="shared" ref="CB9" si="259">GETPIVOTDATA("Outcome",$B$2,"Insulin",14)*GETPIVOTDATA("Outcome",$B$2,"Outcome",1)/GETPIVOTDATA("Outcome",$B$2)</f>
        <v>0.34895833333333331</v>
      </c>
      <c r="CC9">
        <f t="shared" ref="CC9" si="260">GETPIVOTDATA("Outcome",$B$2,"Insulin",0)*GETPIVOTDATA("Outcome",$B$2,"Outcome",1)/GETPIVOTDATA("Outcome",$B$2)</f>
        <v>130.51041666666666</v>
      </c>
      <c r="CD9">
        <f t="shared" ref="CD9" si="261">GETPIVOTDATA("Outcome",$B$2,"Insulin",14)*GETPIVOTDATA("Outcome",$B$2,"Outcome",1)/GETPIVOTDATA("Outcome",$B$2)</f>
        <v>0.34895833333333331</v>
      </c>
      <c r="CE9">
        <f t="shared" ref="CE9" si="262">GETPIVOTDATA("Outcome",$B$2,"Insulin",0)*GETPIVOTDATA("Outcome",$B$2,"Outcome",1)/GETPIVOTDATA("Outcome",$B$2)</f>
        <v>130.51041666666666</v>
      </c>
      <c r="CF9">
        <f t="shared" ref="CF9" si="263">GETPIVOTDATA("Outcome",$B$2,"Insulin",14)*GETPIVOTDATA("Outcome",$B$2,"Outcome",1)/GETPIVOTDATA("Outcome",$B$2)</f>
        <v>0.34895833333333331</v>
      </c>
      <c r="CG9">
        <f t="shared" ref="CG9" si="264">GETPIVOTDATA("Outcome",$B$2,"Insulin",0)*GETPIVOTDATA("Outcome",$B$2,"Outcome",1)/GETPIVOTDATA("Outcome",$B$2)</f>
        <v>130.51041666666666</v>
      </c>
      <c r="CH9">
        <f t="shared" ref="CH9" si="265">GETPIVOTDATA("Outcome",$B$2,"Insulin",14)*GETPIVOTDATA("Outcome",$B$2,"Outcome",1)/GETPIVOTDATA("Outcome",$B$2)</f>
        <v>0.34895833333333331</v>
      </c>
      <c r="CI9">
        <f t="shared" ref="CI9" si="266">GETPIVOTDATA("Outcome",$B$2,"Insulin",0)*GETPIVOTDATA("Outcome",$B$2,"Outcome",1)/GETPIVOTDATA("Outcome",$B$2)</f>
        <v>130.51041666666666</v>
      </c>
      <c r="CJ9">
        <f t="shared" ref="CJ9" si="267">GETPIVOTDATA("Outcome",$B$2,"Insulin",14)*GETPIVOTDATA("Outcome",$B$2,"Outcome",1)/GETPIVOTDATA("Outcome",$B$2)</f>
        <v>0.34895833333333331</v>
      </c>
      <c r="CK9">
        <f t="shared" ref="CK9" si="268">GETPIVOTDATA("Outcome",$B$2,"Insulin",0)*GETPIVOTDATA("Outcome",$B$2,"Outcome",1)/GETPIVOTDATA("Outcome",$B$2)</f>
        <v>130.51041666666666</v>
      </c>
      <c r="CL9">
        <f t="shared" ref="CL9" si="269">GETPIVOTDATA("Outcome",$B$2,"Insulin",14)*GETPIVOTDATA("Outcome",$B$2,"Outcome",1)/GETPIVOTDATA("Outcome",$B$2)</f>
        <v>0.34895833333333331</v>
      </c>
      <c r="CM9">
        <f t="shared" ref="CM9" si="270">GETPIVOTDATA("Outcome",$B$2,"Insulin",0)*GETPIVOTDATA("Outcome",$B$2,"Outcome",1)/GETPIVOTDATA("Outcome",$B$2)</f>
        <v>130.51041666666666</v>
      </c>
      <c r="CN9">
        <f t="shared" ref="CN9" si="271">GETPIVOTDATA("Outcome",$B$2,"Insulin",14)*GETPIVOTDATA("Outcome",$B$2,"Outcome",1)/GETPIVOTDATA("Outcome",$B$2)</f>
        <v>0.34895833333333331</v>
      </c>
      <c r="CO9">
        <f t="shared" ref="CO9" si="272">GETPIVOTDATA("Outcome",$B$2,"Insulin",0)*GETPIVOTDATA("Outcome",$B$2,"Outcome",1)/GETPIVOTDATA("Outcome",$B$2)</f>
        <v>130.51041666666666</v>
      </c>
      <c r="CP9">
        <f t="shared" ref="CP9" si="273">GETPIVOTDATA("Outcome",$B$2,"Insulin",14)*GETPIVOTDATA("Outcome",$B$2,"Outcome",1)/GETPIVOTDATA("Outcome",$B$2)</f>
        <v>0.34895833333333331</v>
      </c>
      <c r="CQ9">
        <f t="shared" ref="CQ9" si="274">GETPIVOTDATA("Outcome",$B$2,"Insulin",0)*GETPIVOTDATA("Outcome",$B$2,"Outcome",1)/GETPIVOTDATA("Outcome",$B$2)</f>
        <v>130.51041666666666</v>
      </c>
      <c r="CR9">
        <f t="shared" ref="CR9" si="275">GETPIVOTDATA("Outcome",$B$2,"Insulin",14)*GETPIVOTDATA("Outcome",$B$2,"Outcome",1)/GETPIVOTDATA("Outcome",$B$2)</f>
        <v>0.34895833333333331</v>
      </c>
      <c r="CS9">
        <f t="shared" ref="CS9" si="276">GETPIVOTDATA("Outcome",$B$2,"Insulin",0)*GETPIVOTDATA("Outcome",$B$2,"Outcome",1)/GETPIVOTDATA("Outcome",$B$2)</f>
        <v>130.51041666666666</v>
      </c>
      <c r="CT9">
        <f t="shared" ref="CT9" si="277">GETPIVOTDATA("Outcome",$B$2,"Insulin",14)*GETPIVOTDATA("Outcome",$B$2,"Outcome",1)/GETPIVOTDATA("Outcome",$B$2)</f>
        <v>0.34895833333333331</v>
      </c>
      <c r="CU9">
        <f t="shared" ref="CU9" si="278">GETPIVOTDATA("Outcome",$B$2,"Insulin",0)*GETPIVOTDATA("Outcome",$B$2,"Outcome",1)/GETPIVOTDATA("Outcome",$B$2)</f>
        <v>130.51041666666666</v>
      </c>
      <c r="CV9">
        <f t="shared" ref="CV9" si="279">GETPIVOTDATA("Outcome",$B$2,"Insulin",14)*GETPIVOTDATA("Outcome",$B$2,"Outcome",1)/GETPIVOTDATA("Outcome",$B$2)</f>
        <v>0.34895833333333331</v>
      </c>
      <c r="CW9">
        <f t="shared" ref="CW9" si="280">GETPIVOTDATA("Outcome",$B$2,"Insulin",0)*GETPIVOTDATA("Outcome",$B$2,"Outcome",1)/GETPIVOTDATA("Outcome",$B$2)</f>
        <v>130.51041666666666</v>
      </c>
      <c r="CX9">
        <f t="shared" ref="CX9" si="281">GETPIVOTDATA("Outcome",$B$2,"Insulin",14)*GETPIVOTDATA("Outcome",$B$2,"Outcome",1)/GETPIVOTDATA("Outcome",$B$2)</f>
        <v>0.34895833333333331</v>
      </c>
      <c r="CY9">
        <f t="shared" ref="CY9" si="282">GETPIVOTDATA("Outcome",$B$2,"Insulin",0)*GETPIVOTDATA("Outcome",$B$2,"Outcome",1)/GETPIVOTDATA("Outcome",$B$2)</f>
        <v>130.51041666666666</v>
      </c>
      <c r="CZ9">
        <f t="shared" ref="CZ9" si="283">GETPIVOTDATA("Outcome",$B$2,"Insulin",14)*GETPIVOTDATA("Outcome",$B$2,"Outcome",1)/GETPIVOTDATA("Outcome",$B$2)</f>
        <v>0.34895833333333331</v>
      </c>
      <c r="DA9">
        <f t="shared" ref="DA9" si="284">GETPIVOTDATA("Outcome",$B$2,"Insulin",0)*GETPIVOTDATA("Outcome",$B$2,"Outcome",1)/GETPIVOTDATA("Outcome",$B$2)</f>
        <v>130.51041666666666</v>
      </c>
      <c r="DB9">
        <f t="shared" ref="DB9" si="285">GETPIVOTDATA("Outcome",$B$2,"Insulin",14)*GETPIVOTDATA("Outcome",$B$2,"Outcome",1)/GETPIVOTDATA("Outcome",$B$2)</f>
        <v>0.34895833333333331</v>
      </c>
      <c r="DC9">
        <f t="shared" ref="DC9" si="286">GETPIVOTDATA("Outcome",$B$2,"Insulin",0)*GETPIVOTDATA("Outcome",$B$2,"Outcome",1)/GETPIVOTDATA("Outcome",$B$2)</f>
        <v>130.51041666666666</v>
      </c>
      <c r="DD9">
        <f t="shared" ref="DD9" si="287">GETPIVOTDATA("Outcome",$B$2,"Insulin",14)*GETPIVOTDATA("Outcome",$B$2,"Outcome",1)/GETPIVOTDATA("Outcome",$B$2)</f>
        <v>0.34895833333333331</v>
      </c>
      <c r="DE9">
        <f t="shared" ref="DE9" si="288">GETPIVOTDATA("Outcome",$B$2,"Insulin",0)*GETPIVOTDATA("Outcome",$B$2,"Outcome",1)/GETPIVOTDATA("Outcome",$B$2)</f>
        <v>130.51041666666666</v>
      </c>
      <c r="DF9">
        <f t="shared" ref="DF9" si="289">GETPIVOTDATA("Outcome",$B$2,"Insulin",14)*GETPIVOTDATA("Outcome",$B$2,"Outcome",1)/GETPIVOTDATA("Outcome",$B$2)</f>
        <v>0.34895833333333331</v>
      </c>
      <c r="DG9">
        <f t="shared" ref="DG9" si="290">GETPIVOTDATA("Outcome",$B$2,"Insulin",0)*GETPIVOTDATA("Outcome",$B$2,"Outcome",1)/GETPIVOTDATA("Outcome",$B$2)</f>
        <v>130.51041666666666</v>
      </c>
      <c r="DH9">
        <f t="shared" ref="DH9" si="291">GETPIVOTDATA("Outcome",$B$2,"Insulin",14)*GETPIVOTDATA("Outcome",$B$2,"Outcome",1)/GETPIVOTDATA("Outcome",$B$2)</f>
        <v>0.34895833333333331</v>
      </c>
      <c r="DI9">
        <f t="shared" ref="DI9" si="292">GETPIVOTDATA("Outcome",$B$2,"Insulin",0)*GETPIVOTDATA("Outcome",$B$2,"Outcome",1)/GETPIVOTDATA("Outcome",$B$2)</f>
        <v>130.51041666666666</v>
      </c>
      <c r="DJ9">
        <f t="shared" ref="DJ9" si="293">GETPIVOTDATA("Outcome",$B$2,"Insulin",14)*GETPIVOTDATA("Outcome",$B$2,"Outcome",1)/GETPIVOTDATA("Outcome",$B$2)</f>
        <v>0.34895833333333331</v>
      </c>
      <c r="DK9">
        <f t="shared" ref="DK9" si="294">GETPIVOTDATA("Outcome",$B$2,"Insulin",0)*GETPIVOTDATA("Outcome",$B$2,"Outcome",1)/GETPIVOTDATA("Outcome",$B$2)</f>
        <v>130.51041666666666</v>
      </c>
      <c r="DL9">
        <f t="shared" ref="DL9" si="295">GETPIVOTDATA("Outcome",$B$2,"Insulin",14)*GETPIVOTDATA("Outcome",$B$2,"Outcome",1)/GETPIVOTDATA("Outcome",$B$2)</f>
        <v>0.34895833333333331</v>
      </c>
      <c r="DM9">
        <f t="shared" ref="DM9" si="296">GETPIVOTDATA("Outcome",$B$2,"Insulin",0)*GETPIVOTDATA("Outcome",$B$2,"Outcome",1)/GETPIVOTDATA("Outcome",$B$2)</f>
        <v>130.51041666666666</v>
      </c>
      <c r="DN9">
        <f t="shared" ref="DN9" si="297">GETPIVOTDATA("Outcome",$B$2,"Insulin",14)*GETPIVOTDATA("Outcome",$B$2,"Outcome",1)/GETPIVOTDATA("Outcome",$B$2)</f>
        <v>0.34895833333333331</v>
      </c>
      <c r="DO9">
        <f t="shared" ref="DO9" si="298">GETPIVOTDATA("Outcome",$B$2,"Insulin",0)*GETPIVOTDATA("Outcome",$B$2,"Outcome",1)/GETPIVOTDATA("Outcome",$B$2)</f>
        <v>130.51041666666666</v>
      </c>
      <c r="DP9">
        <f t="shared" ref="DP9" si="299">GETPIVOTDATA("Outcome",$B$2,"Insulin",14)*GETPIVOTDATA("Outcome",$B$2,"Outcome",1)/GETPIVOTDATA("Outcome",$B$2)</f>
        <v>0.34895833333333331</v>
      </c>
      <c r="DQ9">
        <f t="shared" ref="DQ9" si="300">GETPIVOTDATA("Outcome",$B$2,"Insulin",0)*GETPIVOTDATA("Outcome",$B$2,"Outcome",1)/GETPIVOTDATA("Outcome",$B$2)</f>
        <v>130.51041666666666</v>
      </c>
      <c r="DR9">
        <f t="shared" ref="DR9" si="301">GETPIVOTDATA("Outcome",$B$2,"Insulin",14)*GETPIVOTDATA("Outcome",$B$2,"Outcome",1)/GETPIVOTDATA("Outcome",$B$2)</f>
        <v>0.34895833333333331</v>
      </c>
      <c r="DS9">
        <f t="shared" ref="DS9" si="302">GETPIVOTDATA("Outcome",$B$2,"Insulin",0)*GETPIVOTDATA("Outcome",$B$2,"Outcome",1)/GETPIVOTDATA("Outcome",$B$2)</f>
        <v>130.51041666666666</v>
      </c>
      <c r="DT9">
        <f t="shared" ref="DT9" si="303">GETPIVOTDATA("Outcome",$B$2,"Insulin",14)*GETPIVOTDATA("Outcome",$B$2,"Outcome",1)/GETPIVOTDATA("Outcome",$B$2)</f>
        <v>0.34895833333333331</v>
      </c>
      <c r="DU9">
        <f t="shared" ref="DU9" si="304">GETPIVOTDATA("Outcome",$B$2,"Insulin",0)*GETPIVOTDATA("Outcome",$B$2,"Outcome",1)/GETPIVOTDATA("Outcome",$B$2)</f>
        <v>130.51041666666666</v>
      </c>
      <c r="DV9">
        <f t="shared" ref="DV9" si="305">GETPIVOTDATA("Outcome",$B$2,"Insulin",14)*GETPIVOTDATA("Outcome",$B$2,"Outcome",1)/GETPIVOTDATA("Outcome",$B$2)</f>
        <v>0.34895833333333331</v>
      </c>
      <c r="DW9">
        <f t="shared" ref="DW9" si="306">GETPIVOTDATA("Outcome",$B$2,"Insulin",0)*GETPIVOTDATA("Outcome",$B$2,"Outcome",1)/GETPIVOTDATA("Outcome",$B$2)</f>
        <v>130.51041666666666</v>
      </c>
      <c r="DX9">
        <f t="shared" ref="DX9" si="307">GETPIVOTDATA("Outcome",$B$2,"Insulin",14)*GETPIVOTDATA("Outcome",$B$2,"Outcome",1)/GETPIVOTDATA("Outcome",$B$2)</f>
        <v>0.34895833333333331</v>
      </c>
      <c r="DY9">
        <f t="shared" ref="DY9" si="308">GETPIVOTDATA("Outcome",$B$2,"Insulin",0)*GETPIVOTDATA("Outcome",$B$2,"Outcome",1)/GETPIVOTDATA("Outcome",$B$2)</f>
        <v>130.51041666666666</v>
      </c>
      <c r="DZ9">
        <f t="shared" ref="DZ9" si="309">GETPIVOTDATA("Outcome",$B$2,"Insulin",14)*GETPIVOTDATA("Outcome",$B$2,"Outcome",1)/GETPIVOTDATA("Outcome",$B$2)</f>
        <v>0.34895833333333331</v>
      </c>
      <c r="EA9">
        <f t="shared" ref="EA9" si="310">GETPIVOTDATA("Outcome",$B$2,"Insulin",0)*GETPIVOTDATA("Outcome",$B$2,"Outcome",1)/GETPIVOTDATA("Outcome",$B$2)</f>
        <v>130.51041666666666</v>
      </c>
      <c r="EB9">
        <f t="shared" ref="EB9" si="311">GETPIVOTDATA("Outcome",$B$2,"Insulin",14)*GETPIVOTDATA("Outcome",$B$2,"Outcome",1)/GETPIVOTDATA("Outcome",$B$2)</f>
        <v>0.34895833333333331</v>
      </c>
      <c r="EC9">
        <f t="shared" ref="EC9" si="312">GETPIVOTDATA("Outcome",$B$2,"Insulin",0)*GETPIVOTDATA("Outcome",$B$2,"Outcome",1)/GETPIVOTDATA("Outcome",$B$2)</f>
        <v>130.51041666666666</v>
      </c>
      <c r="ED9">
        <f t="shared" ref="ED9" si="313">GETPIVOTDATA("Outcome",$B$2,"Insulin",14)*GETPIVOTDATA("Outcome",$B$2,"Outcome",1)/GETPIVOTDATA("Outcome",$B$2)</f>
        <v>0.34895833333333331</v>
      </c>
      <c r="EE9">
        <f t="shared" ref="EE9" si="314">GETPIVOTDATA("Outcome",$B$2,"Insulin",0)*GETPIVOTDATA("Outcome",$B$2,"Outcome",1)/GETPIVOTDATA("Outcome",$B$2)</f>
        <v>130.51041666666666</v>
      </c>
      <c r="EF9">
        <f t="shared" ref="EF9" si="315">GETPIVOTDATA("Outcome",$B$2,"Insulin",14)*GETPIVOTDATA("Outcome",$B$2,"Outcome",1)/GETPIVOTDATA("Outcome",$B$2)</f>
        <v>0.34895833333333331</v>
      </c>
      <c r="EG9">
        <f t="shared" ref="EG9" si="316">GETPIVOTDATA("Outcome",$B$2,"Insulin",0)*GETPIVOTDATA("Outcome",$B$2,"Outcome",1)/GETPIVOTDATA("Outcome",$B$2)</f>
        <v>130.51041666666666</v>
      </c>
      <c r="EH9">
        <f t="shared" ref="EH9" si="317">GETPIVOTDATA("Outcome",$B$2,"Insulin",14)*GETPIVOTDATA("Outcome",$B$2,"Outcome",1)/GETPIVOTDATA("Outcome",$B$2)</f>
        <v>0.34895833333333331</v>
      </c>
      <c r="EI9">
        <f t="shared" ref="EI9" si="318">GETPIVOTDATA("Outcome",$B$2,"Insulin",0)*GETPIVOTDATA("Outcome",$B$2,"Outcome",1)/GETPIVOTDATA("Outcome",$B$2)</f>
        <v>130.51041666666666</v>
      </c>
      <c r="EJ9">
        <f t="shared" ref="EJ9" si="319">GETPIVOTDATA("Outcome",$B$2,"Insulin",14)*GETPIVOTDATA("Outcome",$B$2,"Outcome",1)/GETPIVOTDATA("Outcome",$B$2)</f>
        <v>0.34895833333333331</v>
      </c>
      <c r="EK9">
        <f t="shared" ref="EK9" si="320">GETPIVOTDATA("Outcome",$B$2,"Insulin",0)*GETPIVOTDATA("Outcome",$B$2,"Outcome",1)/GETPIVOTDATA("Outcome",$B$2)</f>
        <v>130.51041666666666</v>
      </c>
      <c r="EL9">
        <f t="shared" ref="EL9" si="321">GETPIVOTDATA("Outcome",$B$2,"Insulin",14)*GETPIVOTDATA("Outcome",$B$2,"Outcome",1)/GETPIVOTDATA("Outcome",$B$2)</f>
        <v>0.34895833333333331</v>
      </c>
      <c r="EM9">
        <f t="shared" ref="EM9" si="322">GETPIVOTDATA("Outcome",$B$2,"Insulin",0)*GETPIVOTDATA("Outcome",$B$2,"Outcome",1)/GETPIVOTDATA("Outcome",$B$2)</f>
        <v>130.51041666666666</v>
      </c>
      <c r="EN9">
        <f t="shared" ref="EN9" si="323">GETPIVOTDATA("Outcome",$B$2,"Insulin",14)*GETPIVOTDATA("Outcome",$B$2,"Outcome",1)/GETPIVOTDATA("Outcome",$B$2)</f>
        <v>0.34895833333333331</v>
      </c>
      <c r="EO9">
        <f t="shared" ref="EO9" si="324">GETPIVOTDATA("Outcome",$B$2,"Insulin",0)*GETPIVOTDATA("Outcome",$B$2,"Outcome",1)/GETPIVOTDATA("Outcome",$B$2)</f>
        <v>130.51041666666666</v>
      </c>
      <c r="EP9">
        <f t="shared" ref="EP9" si="325">GETPIVOTDATA("Outcome",$B$2,"Insulin",14)*GETPIVOTDATA("Outcome",$B$2,"Outcome",1)/GETPIVOTDATA("Outcome",$B$2)</f>
        <v>0.34895833333333331</v>
      </c>
      <c r="EQ9">
        <f t="shared" ref="EQ9" si="326">GETPIVOTDATA("Outcome",$B$2,"Insulin",0)*GETPIVOTDATA("Outcome",$B$2,"Outcome",1)/GETPIVOTDATA("Outcome",$B$2)</f>
        <v>130.51041666666666</v>
      </c>
      <c r="ER9">
        <f t="shared" ref="ER9" si="327">GETPIVOTDATA("Outcome",$B$2,"Insulin",14)*GETPIVOTDATA("Outcome",$B$2,"Outcome",1)/GETPIVOTDATA("Outcome",$B$2)</f>
        <v>0.34895833333333331</v>
      </c>
      <c r="ES9">
        <f t="shared" ref="ES9" si="328">GETPIVOTDATA("Outcome",$B$2,"Insulin",0)*GETPIVOTDATA("Outcome",$B$2,"Outcome",1)/GETPIVOTDATA("Outcome",$B$2)</f>
        <v>130.51041666666666</v>
      </c>
      <c r="ET9">
        <f t="shared" ref="ET9" si="329">GETPIVOTDATA("Outcome",$B$2,"Insulin",14)*GETPIVOTDATA("Outcome",$B$2,"Outcome",1)/GETPIVOTDATA("Outcome",$B$2)</f>
        <v>0.34895833333333331</v>
      </c>
      <c r="EU9">
        <f t="shared" ref="EU9" si="330">GETPIVOTDATA("Outcome",$B$2,"Insulin",0)*GETPIVOTDATA("Outcome",$B$2,"Outcome",1)/GETPIVOTDATA("Outcome",$B$2)</f>
        <v>130.51041666666666</v>
      </c>
      <c r="EV9">
        <f t="shared" ref="EV9" si="331">GETPIVOTDATA("Outcome",$B$2,"Insulin",14)*GETPIVOTDATA("Outcome",$B$2,"Outcome",1)/GETPIVOTDATA("Outcome",$B$2)</f>
        <v>0.34895833333333331</v>
      </c>
      <c r="EW9">
        <f t="shared" ref="EW9" si="332">GETPIVOTDATA("Outcome",$B$2,"Insulin",0)*GETPIVOTDATA("Outcome",$B$2,"Outcome",1)/GETPIVOTDATA("Outcome",$B$2)</f>
        <v>130.51041666666666</v>
      </c>
      <c r="EX9">
        <f t="shared" ref="EX9" si="333">GETPIVOTDATA("Outcome",$B$2,"Insulin",14)*GETPIVOTDATA("Outcome",$B$2,"Outcome",1)/GETPIVOTDATA("Outcome",$B$2)</f>
        <v>0.34895833333333331</v>
      </c>
      <c r="EY9">
        <f t="shared" ref="EY9" si="334">GETPIVOTDATA("Outcome",$B$2,"Insulin",0)*GETPIVOTDATA("Outcome",$B$2,"Outcome",1)/GETPIVOTDATA("Outcome",$B$2)</f>
        <v>130.51041666666666</v>
      </c>
      <c r="EZ9">
        <f t="shared" ref="EZ9" si="335">GETPIVOTDATA("Outcome",$B$2,"Insulin",14)*GETPIVOTDATA("Outcome",$B$2,"Outcome",1)/GETPIVOTDATA("Outcome",$B$2)</f>
        <v>0.34895833333333331</v>
      </c>
      <c r="FA9">
        <f t="shared" ref="FA9" si="336">GETPIVOTDATA("Outcome",$B$2,"Insulin",0)*GETPIVOTDATA("Outcome",$B$2,"Outcome",1)/GETPIVOTDATA("Outcome",$B$2)</f>
        <v>130.51041666666666</v>
      </c>
      <c r="FB9">
        <f t="shared" ref="FB9" si="337">GETPIVOTDATA("Outcome",$B$2,"Insulin",14)*GETPIVOTDATA("Outcome",$B$2,"Outcome",1)/GETPIVOTDATA("Outcome",$B$2)</f>
        <v>0.34895833333333331</v>
      </c>
      <c r="FC9">
        <f t="shared" ref="FC9" si="338">GETPIVOTDATA("Outcome",$B$2,"Insulin",0)*GETPIVOTDATA("Outcome",$B$2,"Outcome",1)/GETPIVOTDATA("Outcome",$B$2)</f>
        <v>130.51041666666666</v>
      </c>
      <c r="FD9">
        <f t="shared" ref="FD9" si="339">GETPIVOTDATA("Outcome",$B$2,"Insulin",14)*GETPIVOTDATA("Outcome",$B$2,"Outcome",1)/GETPIVOTDATA("Outcome",$B$2)</f>
        <v>0.34895833333333331</v>
      </c>
      <c r="FE9">
        <f t="shared" ref="FE9" si="340">GETPIVOTDATA("Outcome",$B$2,"Insulin",0)*GETPIVOTDATA("Outcome",$B$2,"Outcome",1)/GETPIVOTDATA("Outcome",$B$2)</f>
        <v>130.51041666666666</v>
      </c>
      <c r="FF9">
        <f t="shared" ref="FF9" si="341">GETPIVOTDATA("Outcome",$B$2,"Insulin",14)*GETPIVOTDATA("Outcome",$B$2,"Outcome",1)/GETPIVOTDATA("Outcome",$B$2)</f>
        <v>0.34895833333333331</v>
      </c>
      <c r="FG9">
        <f t="shared" ref="FG9" si="342">GETPIVOTDATA("Outcome",$B$2,"Insulin",0)*GETPIVOTDATA("Outcome",$B$2,"Outcome",1)/GETPIVOTDATA("Outcome",$B$2)</f>
        <v>130.51041666666666</v>
      </c>
      <c r="FH9">
        <f t="shared" ref="FH9" si="343">GETPIVOTDATA("Outcome",$B$2,"Insulin",14)*GETPIVOTDATA("Outcome",$B$2,"Outcome",1)/GETPIVOTDATA("Outcome",$B$2)</f>
        <v>0.34895833333333331</v>
      </c>
      <c r="FI9">
        <f t="shared" ref="FI9" si="344">GETPIVOTDATA("Outcome",$B$2,"Insulin",0)*GETPIVOTDATA("Outcome",$B$2,"Outcome",1)/GETPIVOTDATA("Outcome",$B$2)</f>
        <v>130.51041666666666</v>
      </c>
      <c r="FJ9">
        <f t="shared" ref="FJ9" si="345">GETPIVOTDATA("Outcome",$B$2,"Insulin",14)*GETPIVOTDATA("Outcome",$B$2,"Outcome",1)/GETPIVOTDATA("Outcome",$B$2)</f>
        <v>0.34895833333333331</v>
      </c>
      <c r="FK9">
        <f t="shared" ref="FK9" si="346">GETPIVOTDATA("Outcome",$B$2,"Insulin",0)*GETPIVOTDATA("Outcome",$B$2,"Outcome",1)/GETPIVOTDATA("Outcome",$B$2)</f>
        <v>130.51041666666666</v>
      </c>
      <c r="FL9">
        <f t="shared" ref="FL9" si="347">GETPIVOTDATA("Outcome",$B$2,"Insulin",14)*GETPIVOTDATA("Outcome",$B$2,"Outcome",1)/GETPIVOTDATA("Outcome",$B$2)</f>
        <v>0.34895833333333331</v>
      </c>
      <c r="FM9">
        <f t="shared" ref="FM9" si="348">GETPIVOTDATA("Outcome",$B$2,"Insulin",0)*GETPIVOTDATA("Outcome",$B$2,"Outcome",1)/GETPIVOTDATA("Outcome",$B$2)</f>
        <v>130.51041666666666</v>
      </c>
      <c r="FN9">
        <f t="shared" ref="FN9" si="349">GETPIVOTDATA("Outcome",$B$2,"Insulin",14)*GETPIVOTDATA("Outcome",$B$2,"Outcome",1)/GETPIVOTDATA("Outcome",$B$2)</f>
        <v>0.34895833333333331</v>
      </c>
      <c r="FO9">
        <f t="shared" ref="FO9" si="350">GETPIVOTDATA("Outcome",$B$2,"Insulin",0)*GETPIVOTDATA("Outcome",$B$2,"Outcome",1)/GETPIVOTDATA("Outcome",$B$2)</f>
        <v>130.51041666666666</v>
      </c>
      <c r="FP9">
        <f t="shared" ref="FP9" si="351">GETPIVOTDATA("Outcome",$B$2,"Insulin",14)*GETPIVOTDATA("Outcome",$B$2,"Outcome",1)/GETPIVOTDATA("Outcome",$B$2)</f>
        <v>0.34895833333333331</v>
      </c>
      <c r="FQ9">
        <f t="shared" ref="FQ9" si="352">GETPIVOTDATA("Outcome",$B$2,"Insulin",0)*GETPIVOTDATA("Outcome",$B$2,"Outcome",1)/GETPIVOTDATA("Outcome",$B$2)</f>
        <v>130.51041666666666</v>
      </c>
      <c r="FR9">
        <f t="shared" ref="FR9" si="353">GETPIVOTDATA("Outcome",$B$2,"Insulin",14)*GETPIVOTDATA("Outcome",$B$2,"Outcome",1)/GETPIVOTDATA("Outcome",$B$2)</f>
        <v>0.34895833333333331</v>
      </c>
      <c r="FS9">
        <f t="shared" ref="FS9" si="354">GETPIVOTDATA("Outcome",$B$2,"Insulin",0)*GETPIVOTDATA("Outcome",$B$2,"Outcome",1)/GETPIVOTDATA("Outcome",$B$2)</f>
        <v>130.51041666666666</v>
      </c>
      <c r="FT9">
        <f t="shared" ref="FT9" si="355">GETPIVOTDATA("Outcome",$B$2,"Insulin",14)*GETPIVOTDATA("Outcome",$B$2,"Outcome",1)/GETPIVOTDATA("Outcome",$B$2)</f>
        <v>0.34895833333333331</v>
      </c>
      <c r="FU9">
        <f t="shared" ref="FU9" si="356">GETPIVOTDATA("Outcome",$B$2,"Insulin",0)*GETPIVOTDATA("Outcome",$B$2,"Outcome",1)/GETPIVOTDATA("Outcome",$B$2)</f>
        <v>130.51041666666666</v>
      </c>
      <c r="FV9">
        <f t="shared" ref="FV9" si="357">GETPIVOTDATA("Outcome",$B$2,"Insulin",14)*GETPIVOTDATA("Outcome",$B$2,"Outcome",1)/GETPIVOTDATA("Outcome",$B$2)</f>
        <v>0.34895833333333331</v>
      </c>
      <c r="FW9">
        <f t="shared" ref="FW9" si="358">GETPIVOTDATA("Outcome",$B$2,"Insulin",0)*GETPIVOTDATA("Outcome",$B$2,"Outcome",1)/GETPIVOTDATA("Outcome",$B$2)</f>
        <v>130.51041666666666</v>
      </c>
      <c r="FX9">
        <f t="shared" ref="FX9" si="359">GETPIVOTDATA("Outcome",$B$2,"Insulin",14)*GETPIVOTDATA("Outcome",$B$2,"Outcome",1)/GETPIVOTDATA("Outcome",$B$2)</f>
        <v>0.34895833333333331</v>
      </c>
      <c r="FY9">
        <f t="shared" ref="FY9" si="360">GETPIVOTDATA("Outcome",$B$2,"Insulin",0)*GETPIVOTDATA("Outcome",$B$2,"Outcome",1)/GETPIVOTDATA("Outcome",$B$2)</f>
        <v>130.51041666666666</v>
      </c>
      <c r="FZ9">
        <f t="shared" ref="FZ9" si="361">GETPIVOTDATA("Outcome",$B$2,"Insulin",14)*GETPIVOTDATA("Outcome",$B$2,"Outcome",1)/GETPIVOTDATA("Outcome",$B$2)</f>
        <v>0.34895833333333331</v>
      </c>
      <c r="GA9">
        <f t="shared" ref="GA9" si="362">GETPIVOTDATA("Outcome",$B$2,"Insulin",0)*GETPIVOTDATA("Outcome",$B$2,"Outcome",1)/GETPIVOTDATA("Outcome",$B$2)</f>
        <v>130.51041666666666</v>
      </c>
      <c r="GB9">
        <f t="shared" ref="GB9" si="363">GETPIVOTDATA("Outcome",$B$2,"Insulin",14)*GETPIVOTDATA("Outcome",$B$2,"Outcome",1)/GETPIVOTDATA("Outcome",$B$2)</f>
        <v>0.34895833333333331</v>
      </c>
      <c r="GC9">
        <f t="shared" ref="GC9" si="364">GETPIVOTDATA("Outcome",$B$2,"Insulin",0)*GETPIVOTDATA("Outcome",$B$2,"Outcome",1)/GETPIVOTDATA("Outcome",$B$2)</f>
        <v>130.51041666666666</v>
      </c>
      <c r="GD9">
        <f t="shared" ref="GD9" si="365">GETPIVOTDATA("Outcome",$B$2,"Insulin",14)*GETPIVOTDATA("Outcome",$B$2,"Outcome",1)/GETPIVOTDATA("Outcome",$B$2)</f>
        <v>0.34895833333333331</v>
      </c>
      <c r="GE9">
        <f t="shared" ref="GE9" si="366">GETPIVOTDATA("Outcome",$B$2,"Insulin",0)*GETPIVOTDATA("Outcome",$B$2,"Outcome",1)/GETPIVOTDATA("Outcome",$B$2)</f>
        <v>130.51041666666666</v>
      </c>
      <c r="GF9">
        <f t="shared" ref="GF9" si="367">GETPIVOTDATA("Outcome",$B$2,"Insulin",14)*GETPIVOTDATA("Outcome",$B$2,"Outcome",1)/GETPIVOTDATA("Outcome",$B$2)</f>
        <v>0.34895833333333331</v>
      </c>
    </row>
    <row r="21" spans="1:6" x14ac:dyDescent="0.3">
      <c r="A21" s="13" t="s">
        <v>4</v>
      </c>
      <c r="B21" s="13" t="s">
        <v>8</v>
      </c>
      <c r="D21" s="13" t="s">
        <v>24</v>
      </c>
      <c r="E21" s="13" t="s">
        <v>25</v>
      </c>
      <c r="F21" s="13" t="s">
        <v>18</v>
      </c>
    </row>
    <row r="22" spans="1:6" x14ac:dyDescent="0.3">
      <c r="A22" s="10">
        <v>0</v>
      </c>
      <c r="B22" s="10">
        <v>1</v>
      </c>
      <c r="D22" s="3">
        <v>236</v>
      </c>
      <c r="E22">
        <f>GETPIVOTDATA("Outcome",$B$2,"Insulin",0)*GETPIVOTDATA("Outcome",$B$2,"Outcome",0)/GETPIVOTDATA("Outcome",$B$2)</f>
        <v>243.48958333333334</v>
      </c>
      <c r="F22">
        <f>(D22-E22)^2/E22</f>
        <v>0.23037477718360128</v>
      </c>
    </row>
    <row r="23" spans="1:6" x14ac:dyDescent="0.3">
      <c r="A23" s="10">
        <v>0</v>
      </c>
      <c r="B23" s="10">
        <v>0</v>
      </c>
      <c r="D23" s="3"/>
      <c r="E23">
        <f>GETPIVOTDATA("Outcome",$B$2,"Insulin",14)*GETPIVOTDATA("Outcome",$B$2,"Outcome",0)/GETPIVOTDATA("Outcome",$B$2)</f>
        <v>0.65104166666666663</v>
      </c>
      <c r="F23">
        <f>(D23-E23)^2/E23</f>
        <v>0.65104166666666663</v>
      </c>
    </row>
    <row r="24" spans="1:6" x14ac:dyDescent="0.3">
      <c r="A24" s="10">
        <v>0</v>
      </c>
      <c r="B24" s="10">
        <v>1</v>
      </c>
      <c r="D24" s="3">
        <v>1</v>
      </c>
      <c r="E24">
        <f>GETPIVOTDATA("Outcome",$B$2,"Insulin",0)*GETPIVOTDATA("Outcome",$B$2,"Outcome",0)/GETPIVOTDATA("Outcome",$B$2)</f>
        <v>243.48958333333334</v>
      </c>
      <c r="F24">
        <f t="shared" ref="F24:F87" si="368">(D24-E24)^2/E24</f>
        <v>241.49369028520499</v>
      </c>
    </row>
    <row r="25" spans="1:6" x14ac:dyDescent="0.3">
      <c r="A25" s="10">
        <v>94</v>
      </c>
      <c r="B25" s="10">
        <v>0</v>
      </c>
      <c r="D25" s="3">
        <v>1</v>
      </c>
      <c r="E25">
        <f>GETPIVOTDATA("Outcome",$B$2,"Insulin",14)*GETPIVOTDATA("Outcome",$B$2,"Outcome",0)/GETPIVOTDATA("Outcome",$B$2)</f>
        <v>0.65104166666666663</v>
      </c>
      <c r="F25">
        <f t="shared" si="368"/>
        <v>0.18704166666666672</v>
      </c>
    </row>
    <row r="26" spans="1:6" x14ac:dyDescent="0.3">
      <c r="A26" s="10">
        <v>168</v>
      </c>
      <c r="B26" s="10">
        <v>1</v>
      </c>
      <c r="D26" s="3">
        <v>2</v>
      </c>
      <c r="E26">
        <f>GETPIVOTDATA("Outcome",$B$2,"Insulin",0)*GETPIVOTDATA("Outcome",$B$2,"Outcome",0)/GETPIVOTDATA("Outcome",$B$2)</f>
        <v>243.48958333333334</v>
      </c>
      <c r="F26">
        <f t="shared" si="368"/>
        <v>239.50601114081999</v>
      </c>
    </row>
    <row r="27" spans="1:6" x14ac:dyDescent="0.3">
      <c r="A27" s="10">
        <v>0</v>
      </c>
      <c r="B27" s="10">
        <v>0</v>
      </c>
      <c r="D27" s="3">
        <v>1</v>
      </c>
      <c r="E27">
        <f>GETPIVOTDATA("Outcome",$B$2,"Insulin",14)*GETPIVOTDATA("Outcome",$B$2,"Outcome",0)/GETPIVOTDATA("Outcome",$B$2)</f>
        <v>0.65104166666666663</v>
      </c>
      <c r="F27">
        <f t="shared" si="368"/>
        <v>0.18704166666666672</v>
      </c>
    </row>
    <row r="28" spans="1:6" x14ac:dyDescent="0.3">
      <c r="A28" s="10">
        <v>88</v>
      </c>
      <c r="B28" s="10">
        <v>1</v>
      </c>
      <c r="D28" s="3">
        <v>2</v>
      </c>
      <c r="E28">
        <f>GETPIVOTDATA("Outcome",$B$2,"Insulin",0)*GETPIVOTDATA("Outcome",$B$2,"Outcome",0)/GETPIVOTDATA("Outcome",$B$2)</f>
        <v>243.48958333333334</v>
      </c>
      <c r="F28">
        <f t="shared" si="368"/>
        <v>239.50601114081999</v>
      </c>
    </row>
    <row r="29" spans="1:6" x14ac:dyDescent="0.3">
      <c r="A29" s="10">
        <v>0</v>
      </c>
      <c r="B29" s="10">
        <v>0</v>
      </c>
      <c r="D29" s="3">
        <v>1</v>
      </c>
      <c r="E29">
        <f>GETPIVOTDATA("Outcome",$B$2,"Insulin",14)*GETPIVOTDATA("Outcome",$B$2,"Outcome",0)/GETPIVOTDATA("Outcome",$B$2)</f>
        <v>0.65104166666666663</v>
      </c>
      <c r="F29">
        <f t="shared" si="368"/>
        <v>0.18704166666666672</v>
      </c>
    </row>
    <row r="30" spans="1:6" x14ac:dyDescent="0.3">
      <c r="A30" s="10">
        <v>543</v>
      </c>
      <c r="B30" s="10">
        <v>1</v>
      </c>
      <c r="D30" s="3"/>
      <c r="E30">
        <f>GETPIVOTDATA("Outcome",$B$2,"Insulin",0)*GETPIVOTDATA("Outcome",$B$2,"Outcome",0)/GETPIVOTDATA("Outcome",$B$2)</f>
        <v>243.48958333333334</v>
      </c>
      <c r="F30">
        <f t="shared" si="368"/>
        <v>243.48958333333334</v>
      </c>
    </row>
    <row r="31" spans="1:6" x14ac:dyDescent="0.3">
      <c r="A31" s="10">
        <v>0</v>
      </c>
      <c r="B31" s="10">
        <v>1</v>
      </c>
      <c r="D31" s="3">
        <v>1</v>
      </c>
      <c r="E31">
        <f>GETPIVOTDATA("Outcome",$B$2,"Insulin",14)*GETPIVOTDATA("Outcome",$B$2,"Outcome",0)/GETPIVOTDATA("Outcome",$B$2)</f>
        <v>0.65104166666666663</v>
      </c>
      <c r="F31">
        <f t="shared" si="368"/>
        <v>0.18704166666666672</v>
      </c>
    </row>
    <row r="32" spans="1:6" x14ac:dyDescent="0.3">
      <c r="A32" s="10">
        <v>0</v>
      </c>
      <c r="B32" s="10">
        <v>0</v>
      </c>
      <c r="D32" s="3">
        <v>2</v>
      </c>
      <c r="E32">
        <f>GETPIVOTDATA("Outcome",$B$2,"Insulin",0)*GETPIVOTDATA("Outcome",$B$2,"Outcome",0)/GETPIVOTDATA("Outcome",$B$2)</f>
        <v>243.48958333333334</v>
      </c>
      <c r="F32">
        <f t="shared" si="368"/>
        <v>239.50601114081999</v>
      </c>
    </row>
    <row r="33" spans="1:6" x14ac:dyDescent="0.3">
      <c r="A33" s="10">
        <v>0</v>
      </c>
      <c r="B33" s="10">
        <v>1</v>
      </c>
      <c r="D33" s="3">
        <v>2</v>
      </c>
      <c r="E33">
        <f>GETPIVOTDATA("Outcome",$B$2,"Insulin",14)*GETPIVOTDATA("Outcome",$B$2,"Outcome",0)/GETPIVOTDATA("Outcome",$B$2)</f>
        <v>0.65104166666666663</v>
      </c>
      <c r="F33">
        <f t="shared" si="368"/>
        <v>2.7950416666666675</v>
      </c>
    </row>
    <row r="34" spans="1:6" x14ac:dyDescent="0.3">
      <c r="A34" s="10">
        <v>0</v>
      </c>
      <c r="B34" s="10">
        <v>0</v>
      </c>
      <c r="D34" s="3">
        <v>1</v>
      </c>
      <c r="E34">
        <f>GETPIVOTDATA("Outcome",$B$2,"Insulin",0)*GETPIVOTDATA("Outcome",$B$2,"Outcome",0)/GETPIVOTDATA("Outcome",$B$2)</f>
        <v>243.48958333333334</v>
      </c>
      <c r="F34">
        <f t="shared" si="368"/>
        <v>241.49369028520499</v>
      </c>
    </row>
    <row r="35" spans="1:6" x14ac:dyDescent="0.3">
      <c r="A35" s="10">
        <v>846</v>
      </c>
      <c r="B35" s="10">
        <v>1</v>
      </c>
      <c r="D35" s="3">
        <v>2</v>
      </c>
      <c r="E35">
        <f>GETPIVOTDATA("Outcome",$B$2,"Insulin",14)*GETPIVOTDATA("Outcome",$B$2,"Outcome",0)/GETPIVOTDATA("Outcome",$B$2)</f>
        <v>0.65104166666666663</v>
      </c>
      <c r="F35">
        <f t="shared" si="368"/>
        <v>2.7950416666666675</v>
      </c>
    </row>
    <row r="36" spans="1:6" x14ac:dyDescent="0.3">
      <c r="A36" s="10">
        <v>175</v>
      </c>
      <c r="B36" s="10">
        <v>1</v>
      </c>
      <c r="D36" s="3">
        <v>1</v>
      </c>
      <c r="E36">
        <f>GETPIVOTDATA("Outcome",$B$2,"Insulin",0)*GETPIVOTDATA("Outcome",$B$2,"Outcome",0)/GETPIVOTDATA("Outcome",$B$2)</f>
        <v>243.48958333333334</v>
      </c>
      <c r="F36">
        <f t="shared" si="368"/>
        <v>241.49369028520499</v>
      </c>
    </row>
    <row r="37" spans="1:6" x14ac:dyDescent="0.3">
      <c r="A37" s="10">
        <v>0</v>
      </c>
      <c r="B37" s="10">
        <v>1</v>
      </c>
      <c r="D37" s="3">
        <v>1</v>
      </c>
      <c r="E37">
        <f>GETPIVOTDATA("Outcome",$B$2,"Insulin",14)*GETPIVOTDATA("Outcome",$B$2,"Outcome",0)/GETPIVOTDATA("Outcome",$B$2)</f>
        <v>0.65104166666666663</v>
      </c>
      <c r="F37">
        <f t="shared" si="368"/>
        <v>0.18704166666666672</v>
      </c>
    </row>
    <row r="38" spans="1:6" x14ac:dyDescent="0.3">
      <c r="A38" s="10">
        <v>230</v>
      </c>
      <c r="B38" s="10">
        <v>1</v>
      </c>
      <c r="D38" s="3">
        <v>1</v>
      </c>
      <c r="E38">
        <f>GETPIVOTDATA("Outcome",$B$2,"Insulin",0)*GETPIVOTDATA("Outcome",$B$2,"Outcome",0)/GETPIVOTDATA("Outcome",$B$2)</f>
        <v>243.48958333333334</v>
      </c>
      <c r="F38">
        <f t="shared" si="368"/>
        <v>241.49369028520499</v>
      </c>
    </row>
    <row r="39" spans="1:6" x14ac:dyDescent="0.3">
      <c r="A39" s="10">
        <v>0</v>
      </c>
      <c r="B39" s="10">
        <v>1</v>
      </c>
      <c r="D39" s="3">
        <v>3</v>
      </c>
      <c r="E39">
        <f>GETPIVOTDATA("Outcome",$B$2,"Insulin",14)*GETPIVOTDATA("Outcome",$B$2,"Outcome",0)/GETPIVOTDATA("Outcome",$B$2)</f>
        <v>0.65104166666666663</v>
      </c>
      <c r="F39">
        <f t="shared" si="368"/>
        <v>8.4750416666666677</v>
      </c>
    </row>
    <row r="40" spans="1:6" x14ac:dyDescent="0.3">
      <c r="A40" s="10">
        <v>83</v>
      </c>
      <c r="B40" s="10">
        <v>0</v>
      </c>
      <c r="D40" s="3">
        <v>3</v>
      </c>
      <c r="E40">
        <f>GETPIVOTDATA("Outcome",$B$2,"Insulin",0)*GETPIVOTDATA("Outcome",$B$2,"Outcome",0)/GETPIVOTDATA("Outcome",$B$2)</f>
        <v>243.48958333333334</v>
      </c>
      <c r="F40">
        <f t="shared" si="368"/>
        <v>237.52654590017826</v>
      </c>
    </row>
    <row r="41" spans="1:6" x14ac:dyDescent="0.3">
      <c r="A41" s="10">
        <v>96</v>
      </c>
      <c r="B41" s="10">
        <v>1</v>
      </c>
      <c r="D41" s="3">
        <v>1</v>
      </c>
      <c r="E41">
        <f>GETPIVOTDATA("Outcome",$B$2,"Insulin",14)*GETPIVOTDATA("Outcome",$B$2,"Outcome",0)/GETPIVOTDATA("Outcome",$B$2)</f>
        <v>0.65104166666666663</v>
      </c>
      <c r="F41">
        <f t="shared" si="368"/>
        <v>0.18704166666666672</v>
      </c>
    </row>
    <row r="42" spans="1:6" x14ac:dyDescent="0.3">
      <c r="A42" s="10">
        <v>235</v>
      </c>
      <c r="B42" s="10">
        <v>0</v>
      </c>
      <c r="D42" s="3">
        <v>2</v>
      </c>
      <c r="E42">
        <f>GETPIVOTDATA("Outcome",$B$2,"Insulin",0)*GETPIVOTDATA("Outcome",$B$2,"Outcome",0)/GETPIVOTDATA("Outcome",$B$2)</f>
        <v>243.48958333333334</v>
      </c>
      <c r="F42">
        <f t="shared" si="368"/>
        <v>239.50601114081999</v>
      </c>
    </row>
    <row r="43" spans="1:6" x14ac:dyDescent="0.3">
      <c r="A43" s="10">
        <v>0</v>
      </c>
      <c r="B43" s="10">
        <v>0</v>
      </c>
      <c r="D43" s="3">
        <v>5</v>
      </c>
      <c r="E43">
        <f>GETPIVOTDATA("Outcome",$B$2,"Insulin",14)*GETPIVOTDATA("Outcome",$B$2,"Outcome",0)/GETPIVOTDATA("Outcome",$B$2)</f>
        <v>0.65104166666666663</v>
      </c>
      <c r="F43">
        <f t="shared" si="368"/>
        <v>29.051041666666666</v>
      </c>
    </row>
    <row r="44" spans="1:6" x14ac:dyDescent="0.3">
      <c r="A44" s="10">
        <v>0</v>
      </c>
      <c r="B44" s="10">
        <v>1</v>
      </c>
      <c r="D44" s="3">
        <v>3</v>
      </c>
      <c r="E44">
        <f>GETPIVOTDATA("Outcome",$B$2,"Insulin",0)*GETPIVOTDATA("Outcome",$B$2,"Outcome",0)/GETPIVOTDATA("Outcome",$B$2)</f>
        <v>243.48958333333334</v>
      </c>
      <c r="F44">
        <f t="shared" si="368"/>
        <v>237.52654590017826</v>
      </c>
    </row>
    <row r="45" spans="1:6" x14ac:dyDescent="0.3">
      <c r="A45" s="10">
        <v>0</v>
      </c>
      <c r="B45" s="10">
        <v>1</v>
      </c>
      <c r="D45" s="3">
        <v>1</v>
      </c>
      <c r="E45">
        <f>GETPIVOTDATA("Outcome",$B$2,"Insulin",14)*GETPIVOTDATA("Outcome",$B$2,"Outcome",0)/GETPIVOTDATA("Outcome",$B$2)</f>
        <v>0.65104166666666663</v>
      </c>
      <c r="F45">
        <f t="shared" si="368"/>
        <v>0.18704166666666672</v>
      </c>
    </row>
    <row r="46" spans="1:6" x14ac:dyDescent="0.3">
      <c r="A46" s="10">
        <v>146</v>
      </c>
      <c r="B46" s="10">
        <v>1</v>
      </c>
      <c r="D46" s="3">
        <v>1</v>
      </c>
      <c r="E46">
        <f>GETPIVOTDATA("Outcome",$B$2,"Insulin",0)*GETPIVOTDATA("Outcome",$B$2,"Outcome",0)/GETPIVOTDATA("Outcome",$B$2)</f>
        <v>243.48958333333334</v>
      </c>
      <c r="F46">
        <f t="shared" si="368"/>
        <v>241.49369028520499</v>
      </c>
    </row>
    <row r="47" spans="1:6" x14ac:dyDescent="0.3">
      <c r="A47" s="10">
        <v>115</v>
      </c>
      <c r="B47" s="10">
        <v>1</v>
      </c>
      <c r="D47" s="3">
        <v>2</v>
      </c>
      <c r="E47">
        <f>GETPIVOTDATA("Outcome",$B$2,"Insulin",14)*GETPIVOTDATA("Outcome",$B$2,"Outcome",0)/GETPIVOTDATA("Outcome",$B$2)</f>
        <v>0.65104166666666663</v>
      </c>
      <c r="F47">
        <f t="shared" si="368"/>
        <v>2.7950416666666675</v>
      </c>
    </row>
    <row r="48" spans="1:6" x14ac:dyDescent="0.3">
      <c r="A48" s="10">
        <v>0</v>
      </c>
      <c r="B48" s="10">
        <v>1</v>
      </c>
      <c r="D48" s="3">
        <v>4</v>
      </c>
      <c r="E48">
        <f>GETPIVOTDATA("Outcome",$B$2,"Insulin",0)*GETPIVOTDATA("Outcome",$B$2,"Outcome",0)/GETPIVOTDATA("Outcome",$B$2)</f>
        <v>243.48958333333334</v>
      </c>
      <c r="F48">
        <f t="shared" si="368"/>
        <v>235.55529456327986</v>
      </c>
    </row>
    <row r="49" spans="1:6" x14ac:dyDescent="0.3">
      <c r="A49" s="10">
        <v>140</v>
      </c>
      <c r="B49" s="10">
        <v>0</v>
      </c>
      <c r="D49" s="3">
        <v>2</v>
      </c>
      <c r="E49">
        <f>GETPIVOTDATA("Outcome",$B$2,"Insulin",14)*GETPIVOTDATA("Outcome",$B$2,"Outcome",0)/GETPIVOTDATA("Outcome",$B$2)</f>
        <v>0.65104166666666663</v>
      </c>
      <c r="F49">
        <f t="shared" si="368"/>
        <v>2.7950416666666675</v>
      </c>
    </row>
    <row r="50" spans="1:6" x14ac:dyDescent="0.3">
      <c r="A50" s="10">
        <v>110</v>
      </c>
      <c r="B50" s="10">
        <v>0</v>
      </c>
      <c r="D50" s="3">
        <v>5</v>
      </c>
      <c r="E50">
        <f>GETPIVOTDATA("Outcome",$B$2,"Insulin",0)*GETPIVOTDATA("Outcome",$B$2,"Outcome",0)/GETPIVOTDATA("Outcome",$B$2)</f>
        <v>243.48958333333334</v>
      </c>
      <c r="F50">
        <f t="shared" si="368"/>
        <v>233.59225713012481</v>
      </c>
    </row>
    <row r="51" spans="1:6" x14ac:dyDescent="0.3">
      <c r="A51" s="10">
        <v>0</v>
      </c>
      <c r="B51" s="10">
        <v>0</v>
      </c>
      <c r="D51" s="3">
        <v>2</v>
      </c>
      <c r="E51">
        <f>GETPIVOTDATA("Outcome",$B$2,"Insulin",14)*GETPIVOTDATA("Outcome",$B$2,"Outcome",0)/GETPIVOTDATA("Outcome",$B$2)</f>
        <v>0.65104166666666663</v>
      </c>
      <c r="F51">
        <f t="shared" si="368"/>
        <v>2.7950416666666675</v>
      </c>
    </row>
    <row r="52" spans="1:6" x14ac:dyDescent="0.3">
      <c r="A52" s="10">
        <v>0</v>
      </c>
      <c r="B52" s="10">
        <v>0</v>
      </c>
      <c r="D52" s="3">
        <v>1</v>
      </c>
      <c r="E52">
        <f>GETPIVOTDATA("Outcome",$B$2,"Insulin",0)*GETPIVOTDATA("Outcome",$B$2,"Outcome",0)/GETPIVOTDATA("Outcome",$B$2)</f>
        <v>243.48958333333334</v>
      </c>
      <c r="F52">
        <f t="shared" si="368"/>
        <v>241.49369028520499</v>
      </c>
    </row>
    <row r="53" spans="1:6" x14ac:dyDescent="0.3">
      <c r="A53" s="10">
        <v>245</v>
      </c>
      <c r="B53" s="10">
        <v>1</v>
      </c>
      <c r="D53" s="3">
        <v>1</v>
      </c>
      <c r="E53">
        <f>GETPIVOTDATA("Outcome",$B$2,"Insulin",14)*GETPIVOTDATA("Outcome",$B$2,"Outcome",0)/GETPIVOTDATA("Outcome",$B$2)</f>
        <v>0.65104166666666663</v>
      </c>
      <c r="F53">
        <f t="shared" si="368"/>
        <v>0.18704166666666672</v>
      </c>
    </row>
    <row r="54" spans="1:6" x14ac:dyDescent="0.3">
      <c r="A54" s="10">
        <v>54</v>
      </c>
      <c r="B54" s="10">
        <v>0</v>
      </c>
      <c r="D54" s="3">
        <v>2</v>
      </c>
      <c r="E54">
        <f>GETPIVOTDATA("Outcome",$B$2,"Insulin",0)*GETPIVOTDATA("Outcome",$B$2,"Outcome",0)/GETPIVOTDATA("Outcome",$B$2)</f>
        <v>243.48958333333334</v>
      </c>
      <c r="F54">
        <f t="shared" si="368"/>
        <v>239.50601114081999</v>
      </c>
    </row>
    <row r="55" spans="1:6" x14ac:dyDescent="0.3">
      <c r="A55" s="10">
        <v>0</v>
      </c>
      <c r="B55" s="10">
        <v>0</v>
      </c>
      <c r="D55" s="3">
        <v>1</v>
      </c>
      <c r="E55">
        <f>GETPIVOTDATA("Outcome",$B$2,"Insulin",14)*GETPIVOTDATA("Outcome",$B$2,"Outcome",0)/GETPIVOTDATA("Outcome",$B$2)</f>
        <v>0.65104166666666663</v>
      </c>
      <c r="F55">
        <f t="shared" si="368"/>
        <v>0.18704166666666672</v>
      </c>
    </row>
    <row r="56" spans="1:6" x14ac:dyDescent="0.3">
      <c r="A56" s="10">
        <v>0</v>
      </c>
      <c r="B56" s="10">
        <v>0</v>
      </c>
      <c r="D56" s="3">
        <v>3</v>
      </c>
      <c r="E56">
        <f>GETPIVOTDATA("Outcome",$B$2,"Insulin",0)*GETPIVOTDATA("Outcome",$B$2,"Outcome",0)/GETPIVOTDATA("Outcome",$B$2)</f>
        <v>243.48958333333334</v>
      </c>
      <c r="F56">
        <f t="shared" si="368"/>
        <v>237.52654590017826</v>
      </c>
    </row>
    <row r="57" spans="1:6" x14ac:dyDescent="0.3">
      <c r="A57" s="10">
        <v>192</v>
      </c>
      <c r="B57" s="10">
        <v>0</v>
      </c>
      <c r="D57" s="3">
        <v>3</v>
      </c>
      <c r="E57">
        <f>GETPIVOTDATA("Outcome",$B$2,"Insulin",14)*GETPIVOTDATA("Outcome",$B$2,"Outcome",0)/GETPIVOTDATA("Outcome",$B$2)</f>
        <v>0.65104166666666663</v>
      </c>
      <c r="F57">
        <f t="shared" si="368"/>
        <v>8.4750416666666677</v>
      </c>
    </row>
    <row r="58" spans="1:6" x14ac:dyDescent="0.3">
      <c r="A58" s="10">
        <v>0</v>
      </c>
      <c r="B58" s="10">
        <v>0</v>
      </c>
      <c r="D58" s="3">
        <v>1</v>
      </c>
      <c r="E58">
        <f>GETPIVOTDATA("Outcome",$B$2,"Insulin",0)*GETPIVOTDATA("Outcome",$B$2,"Outcome",0)/GETPIVOTDATA("Outcome",$B$2)</f>
        <v>243.48958333333334</v>
      </c>
      <c r="F58">
        <f t="shared" si="368"/>
        <v>241.49369028520499</v>
      </c>
    </row>
    <row r="59" spans="1:6" x14ac:dyDescent="0.3">
      <c r="A59" s="10">
        <v>0</v>
      </c>
      <c r="B59" s="10">
        <v>1</v>
      </c>
      <c r="D59" s="3">
        <v>5</v>
      </c>
      <c r="E59">
        <f>GETPIVOTDATA("Outcome",$B$2,"Insulin",14)*GETPIVOTDATA("Outcome",$B$2,"Outcome",0)/GETPIVOTDATA("Outcome",$B$2)</f>
        <v>0.65104166666666663</v>
      </c>
      <c r="F59">
        <f t="shared" si="368"/>
        <v>29.051041666666666</v>
      </c>
    </row>
    <row r="60" spans="1:6" x14ac:dyDescent="0.3">
      <c r="A60" s="10">
        <v>0</v>
      </c>
      <c r="B60" s="10">
        <v>1</v>
      </c>
      <c r="D60" s="3">
        <v>2</v>
      </c>
      <c r="E60">
        <f>GETPIVOTDATA("Outcome",$B$2,"Insulin",0)*GETPIVOTDATA("Outcome",$B$2,"Outcome",0)/GETPIVOTDATA("Outcome",$B$2)</f>
        <v>243.48958333333334</v>
      </c>
      <c r="F60">
        <f t="shared" si="368"/>
        <v>239.50601114081999</v>
      </c>
    </row>
    <row r="61" spans="1:6" x14ac:dyDescent="0.3">
      <c r="A61" s="10">
        <v>207</v>
      </c>
      <c r="B61" s="10">
        <v>1</v>
      </c>
      <c r="D61" s="3">
        <v>1</v>
      </c>
      <c r="E61">
        <f>GETPIVOTDATA("Outcome",$B$2,"Insulin",14)*GETPIVOTDATA("Outcome",$B$2,"Outcome",0)/GETPIVOTDATA("Outcome",$B$2)</f>
        <v>0.65104166666666663</v>
      </c>
      <c r="F61">
        <f t="shared" si="368"/>
        <v>0.18704166666666672</v>
      </c>
    </row>
    <row r="62" spans="1:6" x14ac:dyDescent="0.3">
      <c r="A62" s="10">
        <v>70</v>
      </c>
      <c r="B62" s="10">
        <v>0</v>
      </c>
      <c r="D62" s="3">
        <v>2</v>
      </c>
      <c r="E62">
        <f>GETPIVOTDATA("Outcome",$B$2,"Insulin",0)*GETPIVOTDATA("Outcome",$B$2,"Outcome",0)/GETPIVOTDATA("Outcome",$B$2)</f>
        <v>243.48958333333334</v>
      </c>
      <c r="F62">
        <f t="shared" si="368"/>
        <v>239.50601114081999</v>
      </c>
    </row>
    <row r="63" spans="1:6" x14ac:dyDescent="0.3">
      <c r="A63" s="10">
        <v>0</v>
      </c>
      <c r="B63" s="10">
        <v>0</v>
      </c>
      <c r="D63" s="3">
        <v>4</v>
      </c>
      <c r="E63">
        <f>GETPIVOTDATA("Outcome",$B$2,"Insulin",14)*GETPIVOTDATA("Outcome",$B$2,"Outcome",0)/GETPIVOTDATA("Outcome",$B$2)</f>
        <v>0.65104166666666663</v>
      </c>
      <c r="F63">
        <f t="shared" si="368"/>
        <v>17.227041666666668</v>
      </c>
    </row>
    <row r="64" spans="1:6" x14ac:dyDescent="0.3">
      <c r="A64" s="10">
        <v>0</v>
      </c>
      <c r="B64" s="10">
        <v>0</v>
      </c>
      <c r="D64" s="3">
        <v>1</v>
      </c>
      <c r="E64">
        <f>GETPIVOTDATA("Outcome",$B$2,"Insulin",0)*GETPIVOTDATA("Outcome",$B$2,"Outcome",0)/GETPIVOTDATA("Outcome",$B$2)</f>
        <v>243.48958333333334</v>
      </c>
      <c r="F64">
        <f t="shared" si="368"/>
        <v>241.49369028520499</v>
      </c>
    </row>
    <row r="65" spans="1:6" x14ac:dyDescent="0.3">
      <c r="A65" s="10">
        <v>240</v>
      </c>
      <c r="B65" s="10">
        <v>1</v>
      </c>
      <c r="D65" s="3">
        <v>1</v>
      </c>
      <c r="E65">
        <f>GETPIVOTDATA("Outcome",$B$2,"Insulin",14)*GETPIVOTDATA("Outcome",$B$2,"Outcome",0)/GETPIVOTDATA("Outcome",$B$2)</f>
        <v>0.65104166666666663</v>
      </c>
      <c r="F65">
        <f t="shared" si="368"/>
        <v>0.18704166666666672</v>
      </c>
    </row>
    <row r="66" spans="1:6" x14ac:dyDescent="0.3">
      <c r="A66" s="10">
        <v>0</v>
      </c>
      <c r="B66" s="10">
        <v>0</v>
      </c>
      <c r="D66" s="3">
        <v>2</v>
      </c>
      <c r="E66">
        <f>GETPIVOTDATA("Outcome",$B$2,"Insulin",0)*GETPIVOTDATA("Outcome",$B$2,"Outcome",0)/GETPIVOTDATA("Outcome",$B$2)</f>
        <v>243.48958333333334</v>
      </c>
      <c r="F66">
        <f t="shared" si="368"/>
        <v>239.50601114081999</v>
      </c>
    </row>
    <row r="67" spans="1:6" x14ac:dyDescent="0.3">
      <c r="A67" s="10">
        <v>0</v>
      </c>
      <c r="B67" s="10">
        <v>1</v>
      </c>
      <c r="D67" s="3">
        <v>3</v>
      </c>
      <c r="E67">
        <f>GETPIVOTDATA("Outcome",$B$2,"Insulin",14)*GETPIVOTDATA("Outcome",$B$2,"Outcome",0)/GETPIVOTDATA("Outcome",$B$2)</f>
        <v>0.65104166666666663</v>
      </c>
      <c r="F67">
        <f t="shared" si="368"/>
        <v>8.4750416666666677</v>
      </c>
    </row>
    <row r="68" spans="1:6" x14ac:dyDescent="0.3">
      <c r="A68" s="10">
        <v>0</v>
      </c>
      <c r="B68" s="10">
        <v>0</v>
      </c>
      <c r="D68" s="3">
        <v>5</v>
      </c>
      <c r="E68">
        <f>GETPIVOTDATA("Outcome",$B$2,"Insulin",0)*GETPIVOTDATA("Outcome",$B$2,"Outcome",0)/GETPIVOTDATA("Outcome",$B$2)</f>
        <v>243.48958333333334</v>
      </c>
      <c r="F68">
        <f t="shared" si="368"/>
        <v>233.59225713012481</v>
      </c>
    </row>
    <row r="69" spans="1:6" x14ac:dyDescent="0.3">
      <c r="A69" s="10">
        <v>0</v>
      </c>
      <c r="B69" s="10">
        <v>0</v>
      </c>
      <c r="D69" s="3">
        <v>2</v>
      </c>
      <c r="E69">
        <f>GETPIVOTDATA("Outcome",$B$2,"Insulin",14)*GETPIVOTDATA("Outcome",$B$2,"Outcome",0)/GETPIVOTDATA("Outcome",$B$2)</f>
        <v>0.65104166666666663</v>
      </c>
      <c r="F69">
        <f t="shared" si="368"/>
        <v>2.7950416666666675</v>
      </c>
    </row>
    <row r="70" spans="1:6" x14ac:dyDescent="0.3">
      <c r="A70" s="10">
        <v>0</v>
      </c>
      <c r="B70" s="10">
        <v>1</v>
      </c>
      <c r="D70" s="3">
        <v>2</v>
      </c>
      <c r="E70">
        <f>GETPIVOTDATA("Outcome",$B$2,"Insulin",0)*GETPIVOTDATA("Outcome",$B$2,"Outcome",0)/GETPIVOTDATA("Outcome",$B$2)</f>
        <v>243.48958333333334</v>
      </c>
      <c r="F70">
        <f t="shared" si="368"/>
        <v>239.50601114081999</v>
      </c>
    </row>
    <row r="71" spans="1:6" x14ac:dyDescent="0.3">
      <c r="A71" s="10">
        <v>0</v>
      </c>
      <c r="B71" s="10">
        <v>0</v>
      </c>
      <c r="D71" s="3">
        <v>1</v>
      </c>
      <c r="E71">
        <f>GETPIVOTDATA("Outcome",$B$2,"Insulin",14)*GETPIVOTDATA("Outcome",$B$2,"Outcome",0)/GETPIVOTDATA("Outcome",$B$2)</f>
        <v>0.65104166666666663</v>
      </c>
      <c r="F71">
        <f t="shared" si="368"/>
        <v>0.18704166666666672</v>
      </c>
    </row>
    <row r="72" spans="1:6" x14ac:dyDescent="0.3">
      <c r="A72" s="10">
        <v>82</v>
      </c>
      <c r="B72" s="10">
        <v>0</v>
      </c>
      <c r="D72" s="3">
        <v>1</v>
      </c>
      <c r="E72">
        <f>GETPIVOTDATA("Outcome",$B$2,"Insulin",0)*GETPIVOTDATA("Outcome",$B$2,"Outcome",0)/GETPIVOTDATA("Outcome",$B$2)</f>
        <v>243.48958333333334</v>
      </c>
      <c r="F72">
        <f t="shared" si="368"/>
        <v>241.49369028520499</v>
      </c>
    </row>
    <row r="73" spans="1:6" x14ac:dyDescent="0.3">
      <c r="A73" s="10">
        <v>36</v>
      </c>
      <c r="B73" s="10">
        <v>0</v>
      </c>
      <c r="D73" s="3">
        <v>3</v>
      </c>
      <c r="E73">
        <f>GETPIVOTDATA("Outcome",$B$2,"Insulin",14)*GETPIVOTDATA("Outcome",$B$2,"Outcome",0)/GETPIVOTDATA("Outcome",$B$2)</f>
        <v>0.65104166666666663</v>
      </c>
      <c r="F73">
        <f t="shared" si="368"/>
        <v>8.4750416666666677</v>
      </c>
    </row>
    <row r="74" spans="1:6" x14ac:dyDescent="0.3">
      <c r="A74" s="10">
        <v>23</v>
      </c>
      <c r="B74" s="10">
        <v>0</v>
      </c>
      <c r="D74" s="3">
        <v>3</v>
      </c>
      <c r="E74">
        <f>GETPIVOTDATA("Outcome",$B$2,"Insulin",0)*GETPIVOTDATA("Outcome",$B$2,"Outcome",0)/GETPIVOTDATA("Outcome",$B$2)</f>
        <v>243.48958333333334</v>
      </c>
      <c r="F74">
        <f t="shared" si="368"/>
        <v>237.52654590017826</v>
      </c>
    </row>
    <row r="75" spans="1:6" x14ac:dyDescent="0.3">
      <c r="A75" s="10">
        <v>300</v>
      </c>
      <c r="B75" s="10">
        <v>1</v>
      </c>
      <c r="D75" s="3">
        <v>1</v>
      </c>
      <c r="E75">
        <f>GETPIVOTDATA("Outcome",$B$2,"Insulin",14)*GETPIVOTDATA("Outcome",$B$2,"Outcome",0)/GETPIVOTDATA("Outcome",$B$2)</f>
        <v>0.65104166666666663</v>
      </c>
      <c r="F75">
        <f t="shared" si="368"/>
        <v>0.18704166666666672</v>
      </c>
    </row>
    <row r="76" spans="1:6" x14ac:dyDescent="0.3">
      <c r="A76" s="10">
        <v>342</v>
      </c>
      <c r="B76" s="10">
        <v>0</v>
      </c>
      <c r="D76" s="3">
        <v>2</v>
      </c>
      <c r="E76">
        <f>GETPIVOTDATA("Outcome",$B$2,"Insulin",0)*GETPIVOTDATA("Outcome",$B$2,"Outcome",0)/GETPIVOTDATA("Outcome",$B$2)</f>
        <v>243.48958333333334</v>
      </c>
      <c r="F76">
        <f t="shared" si="368"/>
        <v>239.50601114081999</v>
      </c>
    </row>
    <row r="77" spans="1:6" x14ac:dyDescent="0.3">
      <c r="A77" s="10">
        <v>0</v>
      </c>
      <c r="B77" s="10">
        <v>0</v>
      </c>
      <c r="D77" s="3">
        <v>1</v>
      </c>
      <c r="E77">
        <f>GETPIVOTDATA("Outcome",$B$2,"Insulin",14)*GETPIVOTDATA("Outcome",$B$2,"Outcome",0)/GETPIVOTDATA("Outcome",$B$2)</f>
        <v>0.65104166666666663</v>
      </c>
      <c r="F77">
        <f t="shared" si="368"/>
        <v>0.18704166666666672</v>
      </c>
    </row>
    <row r="78" spans="1:6" x14ac:dyDescent="0.3">
      <c r="A78" s="10">
        <v>304</v>
      </c>
      <c r="B78" s="10">
        <v>1</v>
      </c>
      <c r="D78" s="3">
        <v>2</v>
      </c>
      <c r="E78">
        <f>GETPIVOTDATA("Outcome",$B$2,"Insulin",0)*GETPIVOTDATA("Outcome",$B$2,"Outcome",0)/GETPIVOTDATA("Outcome",$B$2)</f>
        <v>243.48958333333334</v>
      </c>
      <c r="F78">
        <f t="shared" si="368"/>
        <v>239.50601114081999</v>
      </c>
    </row>
    <row r="79" spans="1:6" x14ac:dyDescent="0.3">
      <c r="A79" s="10">
        <v>110</v>
      </c>
      <c r="B79" s="10">
        <v>0</v>
      </c>
      <c r="D79" s="3">
        <v>2</v>
      </c>
      <c r="E79">
        <f>GETPIVOTDATA("Outcome",$B$2,"Insulin",14)*GETPIVOTDATA("Outcome",$B$2,"Outcome",0)/GETPIVOTDATA("Outcome",$B$2)</f>
        <v>0.65104166666666663</v>
      </c>
      <c r="F79">
        <f t="shared" si="368"/>
        <v>2.7950416666666675</v>
      </c>
    </row>
    <row r="80" spans="1:6" x14ac:dyDescent="0.3">
      <c r="A80" s="10">
        <v>0</v>
      </c>
      <c r="B80" s="10">
        <v>0</v>
      </c>
      <c r="D80" s="3">
        <v>1</v>
      </c>
      <c r="E80">
        <f>GETPIVOTDATA("Outcome",$B$2,"Insulin",0)*GETPIVOTDATA("Outcome",$B$2,"Outcome",0)/GETPIVOTDATA("Outcome",$B$2)</f>
        <v>243.48958333333334</v>
      </c>
      <c r="F80">
        <f t="shared" si="368"/>
        <v>241.49369028520499</v>
      </c>
    </row>
    <row r="81" spans="1:6" x14ac:dyDescent="0.3">
      <c r="A81" s="10">
        <v>142</v>
      </c>
      <c r="B81" s="10">
        <v>0</v>
      </c>
      <c r="D81" s="3">
        <v>2</v>
      </c>
      <c r="E81">
        <f>GETPIVOTDATA("Outcome",$B$2,"Insulin",14)*GETPIVOTDATA("Outcome",$B$2,"Outcome",0)/GETPIVOTDATA("Outcome",$B$2)</f>
        <v>0.65104166666666663</v>
      </c>
      <c r="F81">
        <f t="shared" si="368"/>
        <v>2.7950416666666675</v>
      </c>
    </row>
    <row r="82" spans="1:6" x14ac:dyDescent="0.3">
      <c r="A82" s="10">
        <v>0</v>
      </c>
      <c r="B82" s="10">
        <v>0</v>
      </c>
      <c r="D82" s="3"/>
      <c r="E82">
        <f>GETPIVOTDATA("Outcome",$B$2,"Insulin",0)*GETPIVOTDATA("Outcome",$B$2,"Outcome",0)/GETPIVOTDATA("Outcome",$B$2)</f>
        <v>243.48958333333334</v>
      </c>
      <c r="F82">
        <f t="shared" si="368"/>
        <v>243.48958333333334</v>
      </c>
    </row>
    <row r="83" spans="1:6" x14ac:dyDescent="0.3">
      <c r="A83" s="10">
        <v>0</v>
      </c>
      <c r="B83" s="10">
        <v>1</v>
      </c>
      <c r="D83" s="3">
        <v>3</v>
      </c>
      <c r="E83">
        <f>GETPIVOTDATA("Outcome",$B$2,"Insulin",14)*GETPIVOTDATA("Outcome",$B$2,"Outcome",0)/GETPIVOTDATA("Outcome",$B$2)</f>
        <v>0.65104166666666663</v>
      </c>
      <c r="F83">
        <f t="shared" si="368"/>
        <v>8.4750416666666677</v>
      </c>
    </row>
    <row r="84" spans="1:6" x14ac:dyDescent="0.3">
      <c r="A84" s="10">
        <v>0</v>
      </c>
      <c r="B84" s="10">
        <v>0</v>
      </c>
      <c r="D84" s="3">
        <v>7</v>
      </c>
      <c r="E84">
        <f>GETPIVOTDATA("Outcome",$B$2,"Insulin",0)*GETPIVOTDATA("Outcome",$B$2,"Outcome",0)/GETPIVOTDATA("Outcome",$B$2)</f>
        <v>243.48958333333334</v>
      </c>
      <c r="F84">
        <f t="shared" si="368"/>
        <v>229.69082397504457</v>
      </c>
    </row>
    <row r="85" spans="1:6" x14ac:dyDescent="0.3">
      <c r="A85" s="10">
        <v>128</v>
      </c>
      <c r="B85" s="10">
        <v>0</v>
      </c>
      <c r="D85" s="3">
        <v>2</v>
      </c>
      <c r="E85">
        <f>GETPIVOTDATA("Outcome",$B$2,"Insulin",14)*GETPIVOTDATA("Outcome",$B$2,"Outcome",0)/GETPIVOTDATA("Outcome",$B$2)</f>
        <v>0.65104166666666663</v>
      </c>
      <c r="F85">
        <f t="shared" si="368"/>
        <v>2.7950416666666675</v>
      </c>
    </row>
    <row r="86" spans="1:6" x14ac:dyDescent="0.3">
      <c r="A86" s="10">
        <v>0</v>
      </c>
      <c r="B86" s="10">
        <v>1</v>
      </c>
      <c r="D86" s="3"/>
      <c r="E86">
        <f>GETPIVOTDATA("Outcome",$B$2,"Insulin",0)*GETPIVOTDATA("Outcome",$B$2,"Outcome",0)/GETPIVOTDATA("Outcome",$B$2)</f>
        <v>243.48958333333334</v>
      </c>
      <c r="F86">
        <f t="shared" si="368"/>
        <v>243.48958333333334</v>
      </c>
    </row>
    <row r="87" spans="1:6" x14ac:dyDescent="0.3">
      <c r="A87" s="10">
        <v>0</v>
      </c>
      <c r="B87" s="10">
        <v>0</v>
      </c>
      <c r="D87" s="3"/>
      <c r="E87">
        <f>GETPIVOTDATA("Outcome",$B$2,"Insulin",14)*GETPIVOTDATA("Outcome",$B$2,"Outcome",0)/GETPIVOTDATA("Outcome",$B$2)</f>
        <v>0.65104166666666663</v>
      </c>
      <c r="F87">
        <f t="shared" si="368"/>
        <v>0.65104166666666663</v>
      </c>
    </row>
    <row r="88" spans="1:6" x14ac:dyDescent="0.3">
      <c r="A88" s="10">
        <v>0</v>
      </c>
      <c r="B88" s="10">
        <v>1</v>
      </c>
      <c r="D88" s="3">
        <v>6</v>
      </c>
      <c r="E88">
        <f>GETPIVOTDATA("Outcome",$B$2,"Insulin",0)*GETPIVOTDATA("Outcome",$B$2,"Outcome",0)/GETPIVOTDATA("Outcome",$B$2)</f>
        <v>243.48958333333334</v>
      </c>
      <c r="F88">
        <f t="shared" ref="F88:F151" si="369">(D88-E88)^2/E88</f>
        <v>231.63743360071302</v>
      </c>
    </row>
    <row r="89" spans="1:6" x14ac:dyDescent="0.3">
      <c r="A89" s="10">
        <v>0</v>
      </c>
      <c r="B89" s="10">
        <v>0</v>
      </c>
      <c r="D89" s="3">
        <v>10</v>
      </c>
      <c r="E89">
        <f>GETPIVOTDATA("Outcome",$B$2,"Insulin",14)*GETPIVOTDATA("Outcome",$B$2,"Outcome",0)/GETPIVOTDATA("Outcome",$B$2)</f>
        <v>0.65104166666666663</v>
      </c>
      <c r="F89">
        <f t="shared" si="369"/>
        <v>134.25104166666668</v>
      </c>
    </row>
    <row r="90" spans="1:6" x14ac:dyDescent="0.3">
      <c r="A90" s="10">
        <v>38</v>
      </c>
      <c r="B90" s="10">
        <v>0</v>
      </c>
      <c r="D90" s="3">
        <v>3</v>
      </c>
      <c r="E90">
        <f>GETPIVOTDATA("Outcome",$B$2,"Insulin",0)*GETPIVOTDATA("Outcome",$B$2,"Outcome",0)/GETPIVOTDATA("Outcome",$B$2)</f>
        <v>243.48958333333334</v>
      </c>
      <c r="F90">
        <f t="shared" si="369"/>
        <v>237.52654590017826</v>
      </c>
    </row>
    <row r="91" spans="1:6" x14ac:dyDescent="0.3">
      <c r="A91" s="10">
        <v>100</v>
      </c>
      <c r="B91" s="10">
        <v>0</v>
      </c>
      <c r="D91" s="3">
        <v>1</v>
      </c>
      <c r="E91">
        <f>GETPIVOTDATA("Outcome",$B$2,"Insulin",14)*GETPIVOTDATA("Outcome",$B$2,"Outcome",0)/GETPIVOTDATA("Outcome",$B$2)</f>
        <v>0.65104166666666663</v>
      </c>
      <c r="F91">
        <f t="shared" si="369"/>
        <v>0.18704166666666672</v>
      </c>
    </row>
    <row r="92" spans="1:6" x14ac:dyDescent="0.3">
      <c r="A92" s="10">
        <v>90</v>
      </c>
      <c r="B92" s="10">
        <v>1</v>
      </c>
      <c r="D92" s="3">
        <v>4</v>
      </c>
      <c r="E92">
        <f>GETPIVOTDATA("Outcome",$B$2,"Insulin",0)*GETPIVOTDATA("Outcome",$B$2,"Outcome",0)/GETPIVOTDATA("Outcome",$B$2)</f>
        <v>243.48958333333334</v>
      </c>
      <c r="F92">
        <f t="shared" si="369"/>
        <v>235.55529456327986</v>
      </c>
    </row>
    <row r="93" spans="1:6" x14ac:dyDescent="0.3">
      <c r="A93" s="10">
        <v>140</v>
      </c>
      <c r="B93" s="10">
        <v>0</v>
      </c>
      <c r="D93" s="3">
        <v>1</v>
      </c>
      <c r="E93">
        <f>GETPIVOTDATA("Outcome",$B$2,"Insulin",14)*GETPIVOTDATA("Outcome",$B$2,"Outcome",0)/GETPIVOTDATA("Outcome",$B$2)</f>
        <v>0.65104166666666663</v>
      </c>
      <c r="F93">
        <f t="shared" si="369"/>
        <v>0.18704166666666672</v>
      </c>
    </row>
    <row r="94" spans="1:6" x14ac:dyDescent="0.3">
      <c r="A94" s="10">
        <v>0</v>
      </c>
      <c r="B94" s="10">
        <v>1</v>
      </c>
      <c r="D94" s="3"/>
      <c r="E94">
        <f>GETPIVOTDATA("Outcome",$B$2,"Insulin",0)*GETPIVOTDATA("Outcome",$B$2,"Outcome",0)/GETPIVOTDATA("Outcome",$B$2)</f>
        <v>243.48958333333334</v>
      </c>
      <c r="F94">
        <f t="shared" si="369"/>
        <v>243.48958333333334</v>
      </c>
    </row>
    <row r="95" spans="1:6" x14ac:dyDescent="0.3">
      <c r="A95" s="10">
        <v>270</v>
      </c>
      <c r="B95" s="10">
        <v>0</v>
      </c>
      <c r="D95" s="3">
        <v>4</v>
      </c>
      <c r="E95">
        <f>GETPIVOTDATA("Outcome",$B$2,"Insulin",14)*GETPIVOTDATA("Outcome",$B$2,"Outcome",0)/GETPIVOTDATA("Outcome",$B$2)</f>
        <v>0.65104166666666663</v>
      </c>
      <c r="F95">
        <f t="shared" si="369"/>
        <v>17.227041666666668</v>
      </c>
    </row>
    <row r="96" spans="1:6" x14ac:dyDescent="0.3">
      <c r="A96" s="10">
        <v>0</v>
      </c>
      <c r="B96" s="10">
        <v>0</v>
      </c>
      <c r="D96" s="3">
        <v>2</v>
      </c>
      <c r="E96">
        <f>GETPIVOTDATA("Outcome",$B$2,"Insulin",0)*GETPIVOTDATA("Outcome",$B$2,"Outcome",0)/GETPIVOTDATA("Outcome",$B$2)</f>
        <v>243.48958333333334</v>
      </c>
      <c r="F96">
        <f t="shared" si="369"/>
        <v>239.50601114081999</v>
      </c>
    </row>
    <row r="97" spans="1:6" x14ac:dyDescent="0.3">
      <c r="A97" s="10">
        <v>0</v>
      </c>
      <c r="B97" s="10">
        <v>0</v>
      </c>
      <c r="D97" s="3">
        <v>1</v>
      </c>
      <c r="E97">
        <f>GETPIVOTDATA("Outcome",$B$2,"Insulin",14)*GETPIVOTDATA("Outcome",$B$2,"Outcome",0)/GETPIVOTDATA("Outcome",$B$2)</f>
        <v>0.65104166666666663</v>
      </c>
      <c r="F97">
        <f t="shared" si="369"/>
        <v>0.18704166666666672</v>
      </c>
    </row>
    <row r="98" spans="1:6" x14ac:dyDescent="0.3">
      <c r="A98" s="10">
        <v>0</v>
      </c>
      <c r="B98" s="10">
        <v>0</v>
      </c>
      <c r="D98" s="3">
        <v>6</v>
      </c>
      <c r="E98">
        <f>GETPIVOTDATA("Outcome",$B$2,"Insulin",0)*GETPIVOTDATA("Outcome",$B$2,"Outcome",0)/GETPIVOTDATA("Outcome",$B$2)</f>
        <v>243.48958333333334</v>
      </c>
      <c r="F98">
        <f t="shared" si="369"/>
        <v>231.63743360071302</v>
      </c>
    </row>
    <row r="99" spans="1:6" x14ac:dyDescent="0.3">
      <c r="A99" s="10">
        <v>0</v>
      </c>
      <c r="B99" s="10">
        <v>0</v>
      </c>
      <c r="D99" s="3">
        <v>1</v>
      </c>
      <c r="E99">
        <f>GETPIVOTDATA("Outcome",$B$2,"Insulin",14)*GETPIVOTDATA("Outcome",$B$2,"Outcome",0)/GETPIVOTDATA("Outcome",$B$2)</f>
        <v>0.65104166666666663</v>
      </c>
      <c r="F99">
        <f t="shared" si="369"/>
        <v>0.18704166666666672</v>
      </c>
    </row>
    <row r="100" spans="1:6" x14ac:dyDescent="0.3">
      <c r="A100" s="10">
        <v>0</v>
      </c>
      <c r="B100" s="10">
        <v>1</v>
      </c>
      <c r="D100" s="3">
        <v>2</v>
      </c>
      <c r="E100">
        <f>GETPIVOTDATA("Outcome",$B$2,"Insulin",0)*GETPIVOTDATA("Outcome",$B$2,"Outcome",0)/GETPIVOTDATA("Outcome",$B$2)</f>
        <v>243.48958333333334</v>
      </c>
      <c r="F100">
        <f t="shared" si="369"/>
        <v>239.50601114081999</v>
      </c>
    </row>
    <row r="101" spans="1:6" x14ac:dyDescent="0.3">
      <c r="A101" s="10">
        <v>0</v>
      </c>
      <c r="B101" s="10">
        <v>0</v>
      </c>
      <c r="D101" s="3">
        <v>2</v>
      </c>
      <c r="E101">
        <f>GETPIVOTDATA("Outcome",$B$2,"Insulin",14)*GETPIVOTDATA("Outcome",$B$2,"Outcome",0)/GETPIVOTDATA("Outcome",$B$2)</f>
        <v>0.65104166666666663</v>
      </c>
      <c r="F101">
        <f t="shared" si="369"/>
        <v>2.7950416666666675</v>
      </c>
    </row>
    <row r="102" spans="1:6" x14ac:dyDescent="0.3">
      <c r="A102" s="10">
        <v>0</v>
      </c>
      <c r="B102" s="10">
        <v>0</v>
      </c>
      <c r="D102" s="3"/>
      <c r="E102">
        <f>GETPIVOTDATA("Outcome",$B$2,"Insulin",0)*GETPIVOTDATA("Outcome",$B$2,"Outcome",0)/GETPIVOTDATA("Outcome",$B$2)</f>
        <v>243.48958333333334</v>
      </c>
      <c r="F102">
        <f t="shared" si="369"/>
        <v>243.48958333333334</v>
      </c>
    </row>
    <row r="103" spans="1:6" x14ac:dyDescent="0.3">
      <c r="A103" s="10">
        <v>0</v>
      </c>
      <c r="B103" s="10">
        <v>0</v>
      </c>
      <c r="D103" s="3">
        <v>1</v>
      </c>
      <c r="E103">
        <f>GETPIVOTDATA("Outcome",$B$2,"Insulin",14)*GETPIVOTDATA("Outcome",$B$2,"Outcome",0)/GETPIVOTDATA("Outcome",$B$2)</f>
        <v>0.65104166666666663</v>
      </c>
      <c r="F103">
        <f t="shared" si="369"/>
        <v>0.18704166666666672</v>
      </c>
    </row>
    <row r="104" spans="1:6" x14ac:dyDescent="0.3">
      <c r="A104" s="10">
        <v>71</v>
      </c>
      <c r="B104" s="10">
        <v>0</v>
      </c>
      <c r="D104" s="3"/>
      <c r="E104">
        <f>GETPIVOTDATA("Outcome",$B$2,"Insulin",0)*GETPIVOTDATA("Outcome",$B$2,"Outcome",0)/GETPIVOTDATA("Outcome",$B$2)</f>
        <v>243.48958333333334</v>
      </c>
      <c r="F104">
        <f t="shared" si="369"/>
        <v>243.48958333333334</v>
      </c>
    </row>
    <row r="105" spans="1:6" x14ac:dyDescent="0.3">
      <c r="A105" s="10">
        <v>0</v>
      </c>
      <c r="B105" s="10">
        <v>0</v>
      </c>
      <c r="D105" s="3">
        <v>3</v>
      </c>
      <c r="E105">
        <f>GETPIVOTDATA("Outcome",$B$2,"Insulin",14)*GETPIVOTDATA("Outcome",$B$2,"Outcome",0)/GETPIVOTDATA("Outcome",$B$2)</f>
        <v>0.65104166666666663</v>
      </c>
      <c r="F105">
        <f t="shared" si="369"/>
        <v>8.4750416666666677</v>
      </c>
    </row>
    <row r="106" spans="1:6" x14ac:dyDescent="0.3">
      <c r="A106" s="10">
        <v>0</v>
      </c>
      <c r="B106" s="10">
        <v>1</v>
      </c>
      <c r="D106" s="3">
        <v>1</v>
      </c>
      <c r="E106">
        <f>GETPIVOTDATA("Outcome",$B$2,"Insulin",0)*GETPIVOTDATA("Outcome",$B$2,"Outcome",0)/GETPIVOTDATA("Outcome",$B$2)</f>
        <v>243.48958333333334</v>
      </c>
      <c r="F106">
        <f t="shared" si="369"/>
        <v>241.49369028520499</v>
      </c>
    </row>
    <row r="107" spans="1:6" x14ac:dyDescent="0.3">
      <c r="A107" s="10">
        <v>125</v>
      </c>
      <c r="B107" s="10">
        <v>0</v>
      </c>
      <c r="D107" s="3">
        <v>4</v>
      </c>
      <c r="E107">
        <f>GETPIVOTDATA("Outcome",$B$2,"Insulin",14)*GETPIVOTDATA("Outcome",$B$2,"Outcome",0)/GETPIVOTDATA("Outcome",$B$2)</f>
        <v>0.65104166666666663</v>
      </c>
      <c r="F107">
        <f t="shared" si="369"/>
        <v>17.227041666666668</v>
      </c>
    </row>
    <row r="108" spans="1:6" x14ac:dyDescent="0.3">
      <c r="A108" s="10">
        <v>0</v>
      </c>
      <c r="B108" s="10">
        <v>0</v>
      </c>
      <c r="D108" s="3">
        <v>8</v>
      </c>
      <c r="E108">
        <f>GETPIVOTDATA("Outcome",$B$2,"Insulin",0)*GETPIVOTDATA("Outcome",$B$2,"Outcome",0)/GETPIVOTDATA("Outcome",$B$2)</f>
        <v>243.48958333333334</v>
      </c>
      <c r="F108">
        <f t="shared" si="369"/>
        <v>227.75242825311946</v>
      </c>
    </row>
    <row r="109" spans="1:6" x14ac:dyDescent="0.3">
      <c r="A109" s="10">
        <v>71</v>
      </c>
      <c r="B109" s="10">
        <v>0</v>
      </c>
      <c r="D109" s="3">
        <v>1</v>
      </c>
      <c r="E109">
        <f>GETPIVOTDATA("Outcome",$B$2,"Insulin",14)*GETPIVOTDATA("Outcome",$B$2,"Outcome",0)/GETPIVOTDATA("Outcome",$B$2)</f>
        <v>0.65104166666666663</v>
      </c>
      <c r="F109">
        <f t="shared" si="369"/>
        <v>0.18704166666666672</v>
      </c>
    </row>
    <row r="110" spans="1:6" x14ac:dyDescent="0.3">
      <c r="A110" s="10">
        <v>110</v>
      </c>
      <c r="B110" s="10">
        <v>1</v>
      </c>
      <c r="D110" s="3"/>
      <c r="E110">
        <f>GETPIVOTDATA("Outcome",$B$2,"Insulin",0)*GETPIVOTDATA("Outcome",$B$2,"Outcome",0)/GETPIVOTDATA("Outcome",$B$2)</f>
        <v>243.48958333333334</v>
      </c>
      <c r="F110">
        <f t="shared" si="369"/>
        <v>243.48958333333334</v>
      </c>
    </row>
    <row r="111" spans="1:6" x14ac:dyDescent="0.3">
      <c r="A111" s="10">
        <v>0</v>
      </c>
      <c r="B111" s="10">
        <v>0</v>
      </c>
      <c r="D111" s="3">
        <v>1</v>
      </c>
      <c r="E111">
        <f>GETPIVOTDATA("Outcome",$B$2,"Insulin",14)*GETPIVOTDATA("Outcome",$B$2,"Outcome",0)/GETPIVOTDATA("Outcome",$B$2)</f>
        <v>0.65104166666666663</v>
      </c>
      <c r="F111">
        <f t="shared" si="369"/>
        <v>0.18704166666666672</v>
      </c>
    </row>
    <row r="112" spans="1:6" x14ac:dyDescent="0.3">
      <c r="A112" s="10">
        <v>0</v>
      </c>
      <c r="B112" s="10">
        <v>0</v>
      </c>
      <c r="D112" s="3"/>
      <c r="E112">
        <f>GETPIVOTDATA("Outcome",$B$2,"Insulin",0)*GETPIVOTDATA("Outcome",$B$2,"Outcome",0)/GETPIVOTDATA("Outcome",$B$2)</f>
        <v>243.48958333333334</v>
      </c>
      <c r="F112">
        <f t="shared" si="369"/>
        <v>243.48958333333334</v>
      </c>
    </row>
    <row r="113" spans="1:6" x14ac:dyDescent="0.3">
      <c r="A113" s="10">
        <v>176</v>
      </c>
      <c r="B113" s="10">
        <v>0</v>
      </c>
      <c r="D113" s="3">
        <v>2</v>
      </c>
      <c r="E113">
        <f>GETPIVOTDATA("Outcome",$B$2,"Insulin",14)*GETPIVOTDATA("Outcome",$B$2,"Outcome",0)/GETPIVOTDATA("Outcome",$B$2)</f>
        <v>0.65104166666666663</v>
      </c>
      <c r="F113">
        <f t="shared" si="369"/>
        <v>2.7950416666666675</v>
      </c>
    </row>
    <row r="114" spans="1:6" x14ac:dyDescent="0.3">
      <c r="A114" s="10">
        <v>48</v>
      </c>
      <c r="B114" s="10">
        <v>0</v>
      </c>
      <c r="D114" s="3"/>
      <c r="E114">
        <f>GETPIVOTDATA("Outcome",$B$2,"Insulin",0)*GETPIVOTDATA("Outcome",$B$2,"Outcome",0)/GETPIVOTDATA("Outcome",$B$2)</f>
        <v>243.48958333333334</v>
      </c>
      <c r="F114">
        <f t="shared" si="369"/>
        <v>243.48958333333334</v>
      </c>
    </row>
    <row r="115" spans="1:6" x14ac:dyDescent="0.3">
      <c r="A115" s="10">
        <v>0</v>
      </c>
      <c r="B115" s="10">
        <v>1</v>
      </c>
      <c r="D115" s="3">
        <v>2</v>
      </c>
      <c r="E115">
        <f>GETPIVOTDATA("Outcome",$B$2,"Insulin",14)*GETPIVOTDATA("Outcome",$B$2,"Outcome",0)/GETPIVOTDATA("Outcome",$B$2)</f>
        <v>0.65104166666666663</v>
      </c>
      <c r="F115">
        <f t="shared" si="369"/>
        <v>2.7950416666666675</v>
      </c>
    </row>
    <row r="116" spans="1:6" x14ac:dyDescent="0.3">
      <c r="A116" s="10">
        <v>64</v>
      </c>
      <c r="B116" s="10">
        <v>0</v>
      </c>
      <c r="D116" s="3">
        <v>2</v>
      </c>
      <c r="E116">
        <f>GETPIVOTDATA("Outcome",$B$2,"Insulin",0)*GETPIVOTDATA("Outcome",$B$2,"Outcome",0)/GETPIVOTDATA("Outcome",$B$2)</f>
        <v>243.48958333333334</v>
      </c>
      <c r="F116">
        <f t="shared" si="369"/>
        <v>239.50601114081999</v>
      </c>
    </row>
    <row r="117" spans="1:6" x14ac:dyDescent="0.3">
      <c r="A117" s="10">
        <v>228</v>
      </c>
      <c r="B117" s="10">
        <v>0</v>
      </c>
      <c r="D117" s="3"/>
      <c r="E117">
        <f>GETPIVOTDATA("Outcome",$B$2,"Insulin",14)*GETPIVOTDATA("Outcome",$B$2,"Outcome",0)/GETPIVOTDATA("Outcome",$B$2)</f>
        <v>0.65104166666666663</v>
      </c>
      <c r="F117">
        <f t="shared" si="369"/>
        <v>0.65104166666666663</v>
      </c>
    </row>
    <row r="118" spans="1:6" x14ac:dyDescent="0.3">
      <c r="A118" s="10">
        <v>0</v>
      </c>
      <c r="B118" s="10">
        <v>0</v>
      </c>
      <c r="D118" s="3">
        <v>2</v>
      </c>
      <c r="E118">
        <f>GETPIVOTDATA("Outcome",$B$2,"Insulin",0)*GETPIVOTDATA("Outcome",$B$2,"Outcome",0)/GETPIVOTDATA("Outcome",$B$2)</f>
        <v>243.48958333333334</v>
      </c>
      <c r="F118">
        <f t="shared" si="369"/>
        <v>239.50601114081999</v>
      </c>
    </row>
    <row r="119" spans="1:6" x14ac:dyDescent="0.3">
      <c r="A119" s="10">
        <v>76</v>
      </c>
      <c r="B119" s="10">
        <v>0</v>
      </c>
      <c r="D119" s="3"/>
      <c r="E119">
        <f>GETPIVOTDATA("Outcome",$B$2,"Insulin",14)*GETPIVOTDATA("Outcome",$B$2,"Outcome",0)/GETPIVOTDATA("Outcome",$B$2)</f>
        <v>0.65104166666666663</v>
      </c>
      <c r="F119">
        <f t="shared" si="369"/>
        <v>0.65104166666666663</v>
      </c>
    </row>
    <row r="120" spans="1:6" x14ac:dyDescent="0.3">
      <c r="A120" s="10">
        <v>64</v>
      </c>
      <c r="B120" s="10">
        <v>0</v>
      </c>
      <c r="D120" s="3">
        <v>2</v>
      </c>
      <c r="E120">
        <f>GETPIVOTDATA("Outcome",$B$2,"Insulin",0)*GETPIVOTDATA("Outcome",$B$2,"Outcome",0)/GETPIVOTDATA("Outcome",$B$2)</f>
        <v>243.48958333333334</v>
      </c>
      <c r="F120">
        <f t="shared" si="369"/>
        <v>239.50601114081999</v>
      </c>
    </row>
    <row r="121" spans="1:6" x14ac:dyDescent="0.3">
      <c r="A121" s="10">
        <v>220</v>
      </c>
      <c r="B121" s="10">
        <v>1</v>
      </c>
      <c r="D121" s="3">
        <v>2</v>
      </c>
      <c r="E121">
        <f>GETPIVOTDATA("Outcome",$B$2,"Insulin",14)*GETPIVOTDATA("Outcome",$B$2,"Outcome",0)/GETPIVOTDATA("Outcome",$B$2)</f>
        <v>0.65104166666666663</v>
      </c>
      <c r="F121">
        <f t="shared" si="369"/>
        <v>2.7950416666666675</v>
      </c>
    </row>
    <row r="122" spans="1:6" x14ac:dyDescent="0.3">
      <c r="A122" s="10">
        <v>0</v>
      </c>
      <c r="B122" s="10">
        <v>1</v>
      </c>
      <c r="D122" s="3">
        <v>1</v>
      </c>
      <c r="E122">
        <f>GETPIVOTDATA("Outcome",$B$2,"Insulin",0)*GETPIVOTDATA("Outcome",$B$2,"Outcome",0)/GETPIVOTDATA("Outcome",$B$2)</f>
        <v>243.48958333333334</v>
      </c>
      <c r="F122">
        <f t="shared" si="369"/>
        <v>241.49369028520499</v>
      </c>
    </row>
    <row r="123" spans="1:6" x14ac:dyDescent="0.3">
      <c r="A123" s="10">
        <v>0</v>
      </c>
      <c r="B123" s="10">
        <v>0</v>
      </c>
      <c r="D123" s="3"/>
      <c r="E123">
        <f>GETPIVOTDATA("Outcome",$B$2,"Insulin",14)*GETPIVOTDATA("Outcome",$B$2,"Outcome",0)/GETPIVOTDATA("Outcome",$B$2)</f>
        <v>0.65104166666666663</v>
      </c>
      <c r="F123">
        <f t="shared" si="369"/>
        <v>0.65104166666666663</v>
      </c>
    </row>
    <row r="124" spans="1:6" x14ac:dyDescent="0.3">
      <c r="A124" s="10">
        <v>0</v>
      </c>
      <c r="B124" s="10">
        <v>0</v>
      </c>
      <c r="D124" s="3">
        <v>2</v>
      </c>
      <c r="E124">
        <f>GETPIVOTDATA("Outcome",$B$2,"Insulin",0)*GETPIVOTDATA("Outcome",$B$2,"Outcome",0)/GETPIVOTDATA("Outcome",$B$2)</f>
        <v>243.48958333333334</v>
      </c>
      <c r="F124">
        <f t="shared" si="369"/>
        <v>239.50601114081999</v>
      </c>
    </row>
    <row r="125" spans="1:6" x14ac:dyDescent="0.3">
      <c r="A125" s="10">
        <v>40</v>
      </c>
      <c r="B125" s="10">
        <v>0</v>
      </c>
      <c r="D125" s="3">
        <v>2</v>
      </c>
      <c r="E125">
        <f>GETPIVOTDATA("Outcome",$B$2,"Insulin",14)*GETPIVOTDATA("Outcome",$B$2,"Outcome",0)/GETPIVOTDATA("Outcome",$B$2)</f>
        <v>0.65104166666666663</v>
      </c>
      <c r="F125">
        <f t="shared" si="369"/>
        <v>2.7950416666666675</v>
      </c>
    </row>
    <row r="126" spans="1:6" x14ac:dyDescent="0.3">
      <c r="A126" s="10">
        <v>0</v>
      </c>
      <c r="B126" s="10">
        <v>0</v>
      </c>
      <c r="D126" s="3"/>
      <c r="E126">
        <f>GETPIVOTDATA("Outcome",$B$2,"Insulin",0)*GETPIVOTDATA("Outcome",$B$2,"Outcome",0)/GETPIVOTDATA("Outcome",$B$2)</f>
        <v>243.48958333333334</v>
      </c>
      <c r="F126">
        <f t="shared" si="369"/>
        <v>243.48958333333334</v>
      </c>
    </row>
    <row r="127" spans="1:6" x14ac:dyDescent="0.3">
      <c r="A127" s="10">
        <v>152</v>
      </c>
      <c r="B127" s="10">
        <v>0</v>
      </c>
      <c r="D127" s="3"/>
      <c r="E127">
        <f>GETPIVOTDATA("Outcome",$B$2,"Insulin",14)*GETPIVOTDATA("Outcome",$B$2,"Outcome",0)/GETPIVOTDATA("Outcome",$B$2)</f>
        <v>0.65104166666666663</v>
      </c>
      <c r="F127">
        <f t="shared" si="369"/>
        <v>0.65104166666666663</v>
      </c>
    </row>
    <row r="128" spans="1:6" x14ac:dyDescent="0.3">
      <c r="A128" s="10">
        <v>0</v>
      </c>
      <c r="B128" s="10">
        <v>0</v>
      </c>
      <c r="D128" s="3">
        <v>2</v>
      </c>
      <c r="E128">
        <f>GETPIVOTDATA("Outcome",$B$2,"Insulin",0)*GETPIVOTDATA("Outcome",$B$2,"Outcome",0)/GETPIVOTDATA("Outcome",$B$2)</f>
        <v>243.48958333333334</v>
      </c>
      <c r="F128">
        <f t="shared" si="369"/>
        <v>239.50601114081999</v>
      </c>
    </row>
    <row r="129" spans="1:6" x14ac:dyDescent="0.3">
      <c r="A129" s="10">
        <v>140</v>
      </c>
      <c r="B129" s="10">
        <v>0</v>
      </c>
      <c r="D129" s="3">
        <v>1</v>
      </c>
      <c r="E129">
        <f>GETPIVOTDATA("Outcome",$B$2,"Insulin",14)*GETPIVOTDATA("Outcome",$B$2,"Outcome",0)/GETPIVOTDATA("Outcome",$B$2)</f>
        <v>0.65104166666666663</v>
      </c>
      <c r="F129">
        <f t="shared" si="369"/>
        <v>0.18704166666666672</v>
      </c>
    </row>
    <row r="130" spans="1:6" x14ac:dyDescent="0.3">
      <c r="A130" s="10">
        <v>18</v>
      </c>
      <c r="B130" s="10">
        <v>0</v>
      </c>
      <c r="D130" s="3">
        <v>3</v>
      </c>
      <c r="E130">
        <f>GETPIVOTDATA("Outcome",$B$2,"Insulin",0)*GETPIVOTDATA("Outcome",$B$2,"Outcome",0)/GETPIVOTDATA("Outcome",$B$2)</f>
        <v>243.48958333333334</v>
      </c>
      <c r="F130">
        <f t="shared" si="369"/>
        <v>237.52654590017826</v>
      </c>
    </row>
    <row r="131" spans="1:6" x14ac:dyDescent="0.3">
      <c r="A131" s="10">
        <v>36</v>
      </c>
      <c r="B131" s="10">
        <v>1</v>
      </c>
      <c r="D131" s="3">
        <v>2</v>
      </c>
      <c r="E131">
        <f>GETPIVOTDATA("Outcome",$B$2,"Insulin",14)*GETPIVOTDATA("Outcome",$B$2,"Outcome",0)/GETPIVOTDATA("Outcome",$B$2)</f>
        <v>0.65104166666666663</v>
      </c>
      <c r="F131">
        <f t="shared" si="369"/>
        <v>2.7950416666666675</v>
      </c>
    </row>
    <row r="132" spans="1:6" x14ac:dyDescent="0.3">
      <c r="A132" s="10">
        <v>135</v>
      </c>
      <c r="B132" s="10">
        <v>1</v>
      </c>
      <c r="D132" s="3">
        <v>1</v>
      </c>
      <c r="E132">
        <f>GETPIVOTDATA("Outcome",$B$2,"Insulin",0)*GETPIVOTDATA("Outcome",$B$2,"Outcome",0)/GETPIVOTDATA("Outcome",$B$2)</f>
        <v>243.48958333333334</v>
      </c>
      <c r="F132">
        <f t="shared" si="369"/>
        <v>241.49369028520499</v>
      </c>
    </row>
    <row r="133" spans="1:6" x14ac:dyDescent="0.3">
      <c r="A133" s="10">
        <v>495</v>
      </c>
      <c r="B133" s="10">
        <v>1</v>
      </c>
      <c r="D133" s="3"/>
      <c r="E133">
        <f>GETPIVOTDATA("Outcome",$B$2,"Insulin",14)*GETPIVOTDATA("Outcome",$B$2,"Outcome",0)/GETPIVOTDATA("Outcome",$B$2)</f>
        <v>0.65104166666666663</v>
      </c>
      <c r="F133">
        <f t="shared" si="369"/>
        <v>0.65104166666666663</v>
      </c>
    </row>
    <row r="134" spans="1:6" x14ac:dyDescent="0.3">
      <c r="A134" s="10">
        <v>37</v>
      </c>
      <c r="B134" s="10">
        <v>0</v>
      </c>
      <c r="D134" s="3"/>
      <c r="E134">
        <f>GETPIVOTDATA("Outcome",$B$2,"Insulin",0)*GETPIVOTDATA("Outcome",$B$2,"Outcome",0)/GETPIVOTDATA("Outcome",$B$2)</f>
        <v>243.48958333333334</v>
      </c>
      <c r="F134">
        <f t="shared" si="369"/>
        <v>243.48958333333334</v>
      </c>
    </row>
    <row r="135" spans="1:6" x14ac:dyDescent="0.3">
      <c r="A135" s="10">
        <v>0</v>
      </c>
      <c r="B135" s="10">
        <v>0</v>
      </c>
      <c r="D135" s="3">
        <v>1</v>
      </c>
      <c r="E135">
        <f>GETPIVOTDATA("Outcome",$B$2,"Insulin",14)*GETPIVOTDATA("Outcome",$B$2,"Outcome",0)/GETPIVOTDATA("Outcome",$B$2)</f>
        <v>0.65104166666666663</v>
      </c>
      <c r="F135">
        <f t="shared" si="369"/>
        <v>0.18704166666666672</v>
      </c>
    </row>
    <row r="136" spans="1:6" x14ac:dyDescent="0.3">
      <c r="A136" s="10">
        <v>175</v>
      </c>
      <c r="B136" s="10">
        <v>1</v>
      </c>
      <c r="D136" s="3">
        <v>3</v>
      </c>
      <c r="E136">
        <f>GETPIVOTDATA("Outcome",$B$2,"Insulin",0)*GETPIVOTDATA("Outcome",$B$2,"Outcome",0)/GETPIVOTDATA("Outcome",$B$2)</f>
        <v>243.48958333333334</v>
      </c>
      <c r="F136">
        <f t="shared" si="369"/>
        <v>237.52654590017826</v>
      </c>
    </row>
    <row r="137" spans="1:6" x14ac:dyDescent="0.3">
      <c r="A137" s="10">
        <v>0</v>
      </c>
      <c r="B137" s="10">
        <v>1</v>
      </c>
      <c r="D137" s="3"/>
      <c r="E137">
        <f>GETPIVOTDATA("Outcome",$B$2,"Insulin",14)*GETPIVOTDATA("Outcome",$B$2,"Outcome",0)/GETPIVOTDATA("Outcome",$B$2)</f>
        <v>0.65104166666666663</v>
      </c>
      <c r="F137">
        <f t="shared" si="369"/>
        <v>0.65104166666666663</v>
      </c>
    </row>
    <row r="138" spans="1:6" x14ac:dyDescent="0.3">
      <c r="A138" s="10">
        <v>0</v>
      </c>
      <c r="B138" s="10">
        <v>1</v>
      </c>
      <c r="D138" s="3">
        <v>1</v>
      </c>
      <c r="E138">
        <f>GETPIVOTDATA("Outcome",$B$2,"Insulin",0)*GETPIVOTDATA("Outcome",$B$2,"Outcome",0)/GETPIVOTDATA("Outcome",$B$2)</f>
        <v>243.48958333333334</v>
      </c>
      <c r="F138">
        <f t="shared" si="369"/>
        <v>241.49369028520499</v>
      </c>
    </row>
    <row r="139" spans="1:6" x14ac:dyDescent="0.3">
      <c r="A139" s="10">
        <v>0</v>
      </c>
      <c r="B139" s="10">
        <v>0</v>
      </c>
      <c r="D139" s="3">
        <v>1</v>
      </c>
      <c r="E139">
        <f>GETPIVOTDATA("Outcome",$B$2,"Insulin",14)*GETPIVOTDATA("Outcome",$B$2,"Outcome",0)/GETPIVOTDATA("Outcome",$B$2)</f>
        <v>0.65104166666666663</v>
      </c>
      <c r="F139">
        <f t="shared" si="369"/>
        <v>0.18704166666666672</v>
      </c>
    </row>
    <row r="140" spans="1:6" x14ac:dyDescent="0.3">
      <c r="A140" s="10">
        <v>0</v>
      </c>
      <c r="B140" s="10">
        <v>0</v>
      </c>
      <c r="D140" s="3">
        <v>1</v>
      </c>
      <c r="E140">
        <f>GETPIVOTDATA("Outcome",$B$2,"Insulin",0)*GETPIVOTDATA("Outcome",$B$2,"Outcome",0)/GETPIVOTDATA("Outcome",$B$2)</f>
        <v>243.48958333333334</v>
      </c>
      <c r="F140">
        <f t="shared" si="369"/>
        <v>241.49369028520499</v>
      </c>
    </row>
    <row r="141" spans="1:6" x14ac:dyDescent="0.3">
      <c r="A141" s="10">
        <v>51</v>
      </c>
      <c r="B141" s="10">
        <v>0</v>
      </c>
      <c r="D141" s="3">
        <v>1</v>
      </c>
      <c r="E141">
        <f>GETPIVOTDATA("Outcome",$B$2,"Insulin",14)*GETPIVOTDATA("Outcome",$B$2,"Outcome",0)/GETPIVOTDATA("Outcome",$B$2)</f>
        <v>0.65104166666666663</v>
      </c>
      <c r="F141">
        <f t="shared" si="369"/>
        <v>0.18704166666666672</v>
      </c>
    </row>
    <row r="142" spans="1:6" x14ac:dyDescent="0.3">
      <c r="A142" s="10">
        <v>100</v>
      </c>
      <c r="B142" s="10">
        <v>1</v>
      </c>
      <c r="D142" s="3">
        <v>3</v>
      </c>
      <c r="E142">
        <f>GETPIVOTDATA("Outcome",$B$2,"Insulin",0)*GETPIVOTDATA("Outcome",$B$2,"Outcome",0)/GETPIVOTDATA("Outcome",$B$2)</f>
        <v>243.48958333333334</v>
      </c>
      <c r="F142">
        <f t="shared" si="369"/>
        <v>237.52654590017826</v>
      </c>
    </row>
    <row r="143" spans="1:6" x14ac:dyDescent="0.3">
      <c r="A143" s="10">
        <v>0</v>
      </c>
      <c r="B143" s="10">
        <v>0</v>
      </c>
      <c r="D143" s="3">
        <v>1</v>
      </c>
      <c r="E143">
        <f>GETPIVOTDATA("Outcome",$B$2,"Insulin",14)*GETPIVOTDATA("Outcome",$B$2,"Outcome",0)/GETPIVOTDATA("Outcome",$B$2)</f>
        <v>0.65104166666666663</v>
      </c>
      <c r="F143">
        <f t="shared" si="369"/>
        <v>0.18704166666666672</v>
      </c>
    </row>
    <row r="144" spans="1:6" x14ac:dyDescent="0.3">
      <c r="A144" s="10">
        <v>100</v>
      </c>
      <c r="B144" s="10">
        <v>0</v>
      </c>
      <c r="D144" s="3">
        <v>1</v>
      </c>
      <c r="E144">
        <f>GETPIVOTDATA("Outcome",$B$2,"Insulin",0)*GETPIVOTDATA("Outcome",$B$2,"Outcome",0)/GETPIVOTDATA("Outcome",$B$2)</f>
        <v>243.48958333333334</v>
      </c>
      <c r="F144">
        <f t="shared" si="369"/>
        <v>241.49369028520499</v>
      </c>
    </row>
    <row r="145" spans="1:6" x14ac:dyDescent="0.3">
      <c r="A145" s="10">
        <v>0</v>
      </c>
      <c r="B145" s="10">
        <v>0</v>
      </c>
      <c r="D145" s="3"/>
      <c r="E145">
        <f>GETPIVOTDATA("Outcome",$B$2,"Insulin",14)*GETPIVOTDATA("Outcome",$B$2,"Outcome",0)/GETPIVOTDATA("Outcome",$B$2)</f>
        <v>0.65104166666666663</v>
      </c>
      <c r="F145">
        <f t="shared" si="369"/>
        <v>0.65104166666666663</v>
      </c>
    </row>
    <row r="146" spans="1:6" x14ac:dyDescent="0.3">
      <c r="A146" s="10">
        <v>0</v>
      </c>
      <c r="B146" s="10">
        <v>1</v>
      </c>
      <c r="D146" s="3">
        <v>3</v>
      </c>
      <c r="E146">
        <f>GETPIVOTDATA("Outcome",$B$2,"Insulin",0)*GETPIVOTDATA("Outcome",$B$2,"Outcome",0)/GETPIVOTDATA("Outcome",$B$2)</f>
        <v>243.48958333333334</v>
      </c>
      <c r="F146">
        <f t="shared" si="369"/>
        <v>237.52654590017826</v>
      </c>
    </row>
    <row r="147" spans="1:6" x14ac:dyDescent="0.3">
      <c r="A147" s="10">
        <v>99</v>
      </c>
      <c r="B147" s="10">
        <v>1</v>
      </c>
      <c r="D147" s="3">
        <v>2</v>
      </c>
      <c r="E147">
        <f>GETPIVOTDATA("Outcome",$B$2,"Insulin",14)*GETPIVOTDATA("Outcome",$B$2,"Outcome",0)/GETPIVOTDATA("Outcome",$B$2)</f>
        <v>0.65104166666666663</v>
      </c>
      <c r="F147">
        <f t="shared" si="369"/>
        <v>2.7950416666666675</v>
      </c>
    </row>
    <row r="148" spans="1:6" x14ac:dyDescent="0.3">
      <c r="A148" s="10">
        <v>135</v>
      </c>
      <c r="B148" s="10">
        <v>0</v>
      </c>
      <c r="D148" s="3"/>
      <c r="E148">
        <f>GETPIVOTDATA("Outcome",$B$2,"Insulin",0)*GETPIVOTDATA("Outcome",$B$2,"Outcome",0)/GETPIVOTDATA("Outcome",$B$2)</f>
        <v>243.48958333333334</v>
      </c>
      <c r="F148">
        <f t="shared" si="369"/>
        <v>243.48958333333334</v>
      </c>
    </row>
    <row r="149" spans="1:6" x14ac:dyDescent="0.3">
      <c r="A149" s="10">
        <v>94</v>
      </c>
      <c r="B149" s="10">
        <v>0</v>
      </c>
      <c r="D149" s="3"/>
      <c r="E149">
        <f>GETPIVOTDATA("Outcome",$B$2,"Insulin",14)*GETPIVOTDATA("Outcome",$B$2,"Outcome",0)/GETPIVOTDATA("Outcome",$B$2)</f>
        <v>0.65104166666666663</v>
      </c>
      <c r="F149">
        <f t="shared" si="369"/>
        <v>0.65104166666666663</v>
      </c>
    </row>
    <row r="150" spans="1:6" x14ac:dyDescent="0.3">
      <c r="A150" s="10">
        <v>145</v>
      </c>
      <c r="B150" s="10">
        <v>1</v>
      </c>
      <c r="D150" s="3">
        <v>1</v>
      </c>
      <c r="E150">
        <f>GETPIVOTDATA("Outcome",$B$2,"Insulin",0)*GETPIVOTDATA("Outcome",$B$2,"Outcome",0)/GETPIVOTDATA("Outcome",$B$2)</f>
        <v>243.48958333333334</v>
      </c>
      <c r="F150">
        <f t="shared" si="369"/>
        <v>241.49369028520499</v>
      </c>
    </row>
    <row r="151" spans="1:6" x14ac:dyDescent="0.3">
      <c r="A151" s="10">
        <v>0</v>
      </c>
      <c r="B151" s="10">
        <v>1</v>
      </c>
      <c r="D151" s="3">
        <v>1</v>
      </c>
      <c r="E151">
        <f>GETPIVOTDATA("Outcome",$B$2,"Insulin",14)*GETPIVOTDATA("Outcome",$B$2,"Outcome",0)/GETPIVOTDATA("Outcome",$B$2)</f>
        <v>0.65104166666666663</v>
      </c>
      <c r="F151">
        <f t="shared" si="369"/>
        <v>0.18704166666666672</v>
      </c>
    </row>
    <row r="152" spans="1:6" x14ac:dyDescent="0.3">
      <c r="A152" s="10">
        <v>168</v>
      </c>
      <c r="B152" s="10">
        <v>1</v>
      </c>
      <c r="D152" s="3">
        <v>1</v>
      </c>
      <c r="E152">
        <f>GETPIVOTDATA("Outcome",$B$2,"Insulin",0)*GETPIVOTDATA("Outcome",$B$2,"Outcome",0)/GETPIVOTDATA("Outcome",$B$2)</f>
        <v>243.48958333333334</v>
      </c>
      <c r="F152">
        <f t="shared" ref="F152:F215" si="370">(D152-E152)^2/E152</f>
        <v>241.49369028520499</v>
      </c>
    </row>
    <row r="153" spans="1:6" x14ac:dyDescent="0.3">
      <c r="A153" s="10">
        <v>0</v>
      </c>
      <c r="B153" s="10">
        <v>1</v>
      </c>
      <c r="D153" s="3">
        <v>1</v>
      </c>
      <c r="E153">
        <f>GETPIVOTDATA("Outcome",$B$2,"Insulin",14)*GETPIVOTDATA("Outcome",$B$2,"Outcome",0)/GETPIVOTDATA("Outcome",$B$2)</f>
        <v>0.65104166666666663</v>
      </c>
      <c r="F153">
        <f t="shared" si="370"/>
        <v>0.18704166666666672</v>
      </c>
    </row>
    <row r="154" spans="1:6" x14ac:dyDescent="0.3">
      <c r="A154" s="10">
        <v>225</v>
      </c>
      <c r="B154" s="10">
        <v>1</v>
      </c>
      <c r="D154" s="3"/>
      <c r="E154">
        <f>GETPIVOTDATA("Outcome",$B$2,"Insulin",0)*GETPIVOTDATA("Outcome",$B$2,"Outcome",0)/GETPIVOTDATA("Outcome",$B$2)</f>
        <v>243.48958333333334</v>
      </c>
      <c r="F154">
        <f t="shared" si="370"/>
        <v>243.48958333333334</v>
      </c>
    </row>
    <row r="155" spans="1:6" x14ac:dyDescent="0.3">
      <c r="A155" s="10">
        <v>0</v>
      </c>
      <c r="B155" s="10">
        <v>0</v>
      </c>
      <c r="D155" s="3">
        <v>1</v>
      </c>
      <c r="E155">
        <f>GETPIVOTDATA("Outcome",$B$2,"Insulin",14)*GETPIVOTDATA("Outcome",$B$2,"Outcome",0)/GETPIVOTDATA("Outcome",$B$2)</f>
        <v>0.65104166666666663</v>
      </c>
      <c r="F155">
        <f t="shared" si="370"/>
        <v>0.18704166666666672</v>
      </c>
    </row>
    <row r="156" spans="1:6" x14ac:dyDescent="0.3">
      <c r="A156" s="10">
        <v>49</v>
      </c>
      <c r="B156" s="10">
        <v>0</v>
      </c>
      <c r="D156" s="3"/>
      <c r="E156">
        <f>GETPIVOTDATA("Outcome",$B$2,"Insulin",0)*GETPIVOTDATA("Outcome",$B$2,"Outcome",0)/GETPIVOTDATA("Outcome",$B$2)</f>
        <v>243.48958333333334</v>
      </c>
      <c r="F156">
        <f t="shared" si="370"/>
        <v>243.48958333333334</v>
      </c>
    </row>
    <row r="157" spans="1:6" x14ac:dyDescent="0.3">
      <c r="A157" s="10">
        <v>140</v>
      </c>
      <c r="B157" s="10">
        <v>0</v>
      </c>
      <c r="D157" s="3"/>
      <c r="E157">
        <f>GETPIVOTDATA("Outcome",$B$2,"Insulin",14)*GETPIVOTDATA("Outcome",$B$2,"Outcome",0)/GETPIVOTDATA("Outcome",$B$2)</f>
        <v>0.65104166666666663</v>
      </c>
      <c r="F157">
        <f t="shared" si="370"/>
        <v>0.65104166666666663</v>
      </c>
    </row>
    <row r="158" spans="1:6" x14ac:dyDescent="0.3">
      <c r="A158" s="10">
        <v>50</v>
      </c>
      <c r="B158" s="10">
        <v>0</v>
      </c>
      <c r="D158" s="3"/>
      <c r="E158">
        <f>GETPIVOTDATA("Outcome",$B$2,"Insulin",0)*GETPIVOTDATA("Outcome",$B$2,"Outcome",0)/GETPIVOTDATA("Outcome",$B$2)</f>
        <v>243.48958333333334</v>
      </c>
      <c r="F158">
        <f t="shared" si="370"/>
        <v>243.48958333333334</v>
      </c>
    </row>
    <row r="159" spans="1:6" x14ac:dyDescent="0.3">
      <c r="A159" s="10">
        <v>92</v>
      </c>
      <c r="B159" s="10">
        <v>0</v>
      </c>
      <c r="D159" s="3">
        <v>1</v>
      </c>
      <c r="E159">
        <f>GETPIVOTDATA("Outcome",$B$2,"Insulin",14)*GETPIVOTDATA("Outcome",$B$2,"Outcome",0)/GETPIVOTDATA("Outcome",$B$2)</f>
        <v>0.65104166666666663</v>
      </c>
      <c r="F159">
        <f t="shared" si="370"/>
        <v>0.18704166666666672</v>
      </c>
    </row>
    <row r="160" spans="1:6" x14ac:dyDescent="0.3">
      <c r="A160" s="10">
        <v>0</v>
      </c>
      <c r="B160" s="10">
        <v>0</v>
      </c>
      <c r="D160" s="3"/>
      <c r="E160">
        <f>GETPIVOTDATA("Outcome",$B$2,"Insulin",0)*GETPIVOTDATA("Outcome",$B$2,"Outcome",0)/GETPIVOTDATA("Outcome",$B$2)</f>
        <v>243.48958333333334</v>
      </c>
      <c r="F160">
        <f t="shared" si="370"/>
        <v>243.48958333333334</v>
      </c>
    </row>
    <row r="161" spans="1:6" x14ac:dyDescent="0.3">
      <c r="A161" s="10">
        <v>325</v>
      </c>
      <c r="B161" s="10">
        <v>0</v>
      </c>
      <c r="D161" s="3">
        <v>2</v>
      </c>
      <c r="E161">
        <f>GETPIVOTDATA("Outcome",$B$2,"Insulin",14)*GETPIVOTDATA("Outcome",$B$2,"Outcome",0)/GETPIVOTDATA("Outcome",$B$2)</f>
        <v>0.65104166666666663</v>
      </c>
      <c r="F161">
        <f t="shared" si="370"/>
        <v>2.7950416666666675</v>
      </c>
    </row>
    <row r="162" spans="1:6" x14ac:dyDescent="0.3">
      <c r="A162" s="10">
        <v>0</v>
      </c>
      <c r="B162" s="10">
        <v>0</v>
      </c>
      <c r="D162" s="3">
        <v>1</v>
      </c>
      <c r="E162">
        <f>GETPIVOTDATA("Outcome",$B$2,"Insulin",0)*GETPIVOTDATA("Outcome",$B$2,"Outcome",0)/GETPIVOTDATA("Outcome",$B$2)</f>
        <v>243.48958333333334</v>
      </c>
      <c r="F162">
        <f t="shared" si="370"/>
        <v>241.49369028520499</v>
      </c>
    </row>
    <row r="163" spans="1:6" x14ac:dyDescent="0.3">
      <c r="A163" s="10">
        <v>0</v>
      </c>
      <c r="B163" s="10">
        <v>0</v>
      </c>
      <c r="D163" s="3"/>
      <c r="E163">
        <f>GETPIVOTDATA("Outcome",$B$2,"Insulin",14)*GETPIVOTDATA("Outcome",$B$2,"Outcome",0)/GETPIVOTDATA("Outcome",$B$2)</f>
        <v>0.65104166666666663</v>
      </c>
      <c r="F163">
        <f t="shared" si="370"/>
        <v>0.65104166666666663</v>
      </c>
    </row>
    <row r="164" spans="1:6" x14ac:dyDescent="0.3">
      <c r="A164" s="10">
        <v>63</v>
      </c>
      <c r="B164" s="10">
        <v>0</v>
      </c>
      <c r="D164" s="3">
        <v>1</v>
      </c>
      <c r="E164">
        <f>GETPIVOTDATA("Outcome",$B$2,"Insulin",0)*GETPIVOTDATA("Outcome",$B$2,"Outcome",0)/GETPIVOTDATA("Outcome",$B$2)</f>
        <v>243.48958333333334</v>
      </c>
      <c r="F164">
        <f t="shared" si="370"/>
        <v>241.49369028520499</v>
      </c>
    </row>
    <row r="165" spans="1:6" x14ac:dyDescent="0.3">
      <c r="A165" s="10">
        <v>0</v>
      </c>
      <c r="B165" s="10">
        <v>1</v>
      </c>
      <c r="D165" s="3"/>
      <c r="E165">
        <f>GETPIVOTDATA("Outcome",$B$2,"Insulin",14)*GETPIVOTDATA("Outcome",$B$2,"Outcome",0)/GETPIVOTDATA("Outcome",$B$2)</f>
        <v>0.65104166666666663</v>
      </c>
      <c r="F165">
        <f t="shared" si="370"/>
        <v>0.65104166666666663</v>
      </c>
    </row>
    <row r="166" spans="1:6" x14ac:dyDescent="0.3">
      <c r="A166" s="10">
        <v>284</v>
      </c>
      <c r="B166" s="10">
        <v>0</v>
      </c>
      <c r="D166" s="3">
        <v>1</v>
      </c>
      <c r="E166">
        <f>GETPIVOTDATA("Outcome",$B$2,"Insulin",0)*GETPIVOTDATA("Outcome",$B$2,"Outcome",0)/GETPIVOTDATA("Outcome",$B$2)</f>
        <v>243.48958333333334</v>
      </c>
      <c r="F166">
        <f t="shared" si="370"/>
        <v>241.49369028520499</v>
      </c>
    </row>
    <row r="167" spans="1:6" x14ac:dyDescent="0.3">
      <c r="A167" s="10">
        <v>0</v>
      </c>
      <c r="B167" s="10">
        <v>0</v>
      </c>
      <c r="D167" s="3"/>
      <c r="E167">
        <f>GETPIVOTDATA("Outcome",$B$2,"Insulin",14)*GETPIVOTDATA("Outcome",$B$2,"Outcome",0)/GETPIVOTDATA("Outcome",$B$2)</f>
        <v>0.65104166666666663</v>
      </c>
      <c r="F167">
        <f t="shared" si="370"/>
        <v>0.65104166666666663</v>
      </c>
    </row>
    <row r="168" spans="1:6" x14ac:dyDescent="0.3">
      <c r="A168" s="10">
        <v>0</v>
      </c>
      <c r="B168" s="10">
        <v>0</v>
      </c>
      <c r="D168" s="3">
        <v>1</v>
      </c>
      <c r="E168">
        <f>GETPIVOTDATA("Outcome",$B$2,"Insulin",0)*GETPIVOTDATA("Outcome",$B$2,"Outcome",0)/GETPIVOTDATA("Outcome",$B$2)</f>
        <v>243.48958333333334</v>
      </c>
      <c r="F168">
        <f t="shared" si="370"/>
        <v>241.49369028520499</v>
      </c>
    </row>
    <row r="169" spans="1:6" x14ac:dyDescent="0.3">
      <c r="A169" s="10">
        <v>119</v>
      </c>
      <c r="B169" s="10">
        <v>0</v>
      </c>
      <c r="D169" s="3"/>
      <c r="E169">
        <f>GETPIVOTDATA("Outcome",$B$2,"Insulin",14)*GETPIVOTDATA("Outcome",$B$2,"Outcome",0)/GETPIVOTDATA("Outcome",$B$2)</f>
        <v>0.65104166666666663</v>
      </c>
      <c r="F169">
        <f t="shared" si="370"/>
        <v>0.65104166666666663</v>
      </c>
    </row>
    <row r="170" spans="1:6" x14ac:dyDescent="0.3">
      <c r="A170" s="10">
        <v>0</v>
      </c>
      <c r="B170" s="10">
        <v>0</v>
      </c>
      <c r="D170" s="3">
        <v>1</v>
      </c>
      <c r="E170">
        <f>GETPIVOTDATA("Outcome",$B$2,"Insulin",0)*GETPIVOTDATA("Outcome",$B$2,"Outcome",0)/GETPIVOTDATA("Outcome",$B$2)</f>
        <v>243.48958333333334</v>
      </c>
      <c r="F170">
        <f t="shared" si="370"/>
        <v>241.49369028520499</v>
      </c>
    </row>
    <row r="171" spans="1:6" x14ac:dyDescent="0.3">
      <c r="A171" s="10">
        <v>0</v>
      </c>
      <c r="B171" s="10">
        <v>0</v>
      </c>
      <c r="D171" s="3">
        <v>1</v>
      </c>
      <c r="E171">
        <f>GETPIVOTDATA("Outcome",$B$2,"Insulin",14)*GETPIVOTDATA("Outcome",$B$2,"Outcome",0)/GETPIVOTDATA("Outcome",$B$2)</f>
        <v>0.65104166666666663</v>
      </c>
      <c r="F171">
        <f t="shared" si="370"/>
        <v>0.18704166666666672</v>
      </c>
    </row>
    <row r="172" spans="1:6" x14ac:dyDescent="0.3">
      <c r="A172" s="10">
        <v>204</v>
      </c>
      <c r="B172" s="10">
        <v>0</v>
      </c>
      <c r="D172" s="3">
        <v>1</v>
      </c>
      <c r="E172">
        <f>GETPIVOTDATA("Outcome",$B$2,"Insulin",0)*GETPIVOTDATA("Outcome",$B$2,"Outcome",0)/GETPIVOTDATA("Outcome",$B$2)</f>
        <v>243.48958333333334</v>
      </c>
      <c r="F172">
        <f t="shared" si="370"/>
        <v>241.49369028520499</v>
      </c>
    </row>
    <row r="173" spans="1:6" x14ac:dyDescent="0.3">
      <c r="A173" s="10">
        <v>0</v>
      </c>
      <c r="B173" s="10">
        <v>0</v>
      </c>
      <c r="D173" s="3">
        <v>1</v>
      </c>
      <c r="E173">
        <f>GETPIVOTDATA("Outcome",$B$2,"Insulin",14)*GETPIVOTDATA("Outcome",$B$2,"Outcome",0)/GETPIVOTDATA("Outcome",$B$2)</f>
        <v>0.65104166666666663</v>
      </c>
      <c r="F173">
        <f t="shared" si="370"/>
        <v>0.18704166666666672</v>
      </c>
    </row>
    <row r="174" spans="1:6" x14ac:dyDescent="0.3">
      <c r="A174" s="10">
        <v>155</v>
      </c>
      <c r="B174" s="10">
        <v>1</v>
      </c>
      <c r="D174" s="3"/>
      <c r="E174">
        <f>GETPIVOTDATA("Outcome",$B$2,"Insulin",0)*GETPIVOTDATA("Outcome",$B$2,"Outcome",0)/GETPIVOTDATA("Outcome",$B$2)</f>
        <v>243.48958333333334</v>
      </c>
      <c r="F174">
        <f t="shared" si="370"/>
        <v>243.48958333333334</v>
      </c>
    </row>
    <row r="175" spans="1:6" x14ac:dyDescent="0.3">
      <c r="A175" s="10">
        <v>485</v>
      </c>
      <c r="B175" s="10">
        <v>0</v>
      </c>
      <c r="D175" s="3"/>
      <c r="E175">
        <f>GETPIVOTDATA("Outcome",$B$2,"Insulin",14)*GETPIVOTDATA("Outcome",$B$2,"Outcome",0)/GETPIVOTDATA("Outcome",$B$2)</f>
        <v>0.65104166666666663</v>
      </c>
      <c r="F175">
        <f t="shared" si="370"/>
        <v>0.65104166666666663</v>
      </c>
    </row>
    <row r="176" spans="1:6" x14ac:dyDescent="0.3">
      <c r="A176" s="10">
        <v>0</v>
      </c>
      <c r="B176" s="10">
        <v>1</v>
      </c>
      <c r="D176" s="3">
        <v>1</v>
      </c>
      <c r="E176">
        <f>GETPIVOTDATA("Outcome",$B$2,"Insulin",0)*GETPIVOTDATA("Outcome",$B$2,"Outcome",0)/GETPIVOTDATA("Outcome",$B$2)</f>
        <v>243.48958333333334</v>
      </c>
      <c r="F176">
        <f t="shared" si="370"/>
        <v>241.49369028520499</v>
      </c>
    </row>
    <row r="177" spans="1:6" x14ac:dyDescent="0.3">
      <c r="A177" s="10">
        <v>0</v>
      </c>
      <c r="B177" s="10">
        <v>1</v>
      </c>
      <c r="D177" s="3"/>
      <c r="E177">
        <f>GETPIVOTDATA("Outcome",$B$2,"Insulin",14)*GETPIVOTDATA("Outcome",$B$2,"Outcome",0)/GETPIVOTDATA("Outcome",$B$2)</f>
        <v>0.65104166666666663</v>
      </c>
      <c r="F177">
        <f t="shared" si="370"/>
        <v>0.65104166666666663</v>
      </c>
    </row>
    <row r="178" spans="1:6" x14ac:dyDescent="0.3">
      <c r="A178" s="10">
        <v>94</v>
      </c>
      <c r="B178" s="10">
        <v>0</v>
      </c>
      <c r="D178" s="3"/>
      <c r="E178">
        <f>GETPIVOTDATA("Outcome",$B$2,"Insulin",0)*GETPIVOTDATA("Outcome",$B$2,"Outcome",0)/GETPIVOTDATA("Outcome",$B$2)</f>
        <v>243.48958333333334</v>
      </c>
      <c r="F178">
        <f t="shared" si="370"/>
        <v>243.48958333333334</v>
      </c>
    </row>
    <row r="179" spans="1:6" x14ac:dyDescent="0.3">
      <c r="A179" s="10">
        <v>135</v>
      </c>
      <c r="B179" s="10">
        <v>0</v>
      </c>
      <c r="D179" s="3">
        <v>1</v>
      </c>
      <c r="E179">
        <f>GETPIVOTDATA("Outcome",$B$2,"Insulin",14)*GETPIVOTDATA("Outcome",$B$2,"Outcome",0)/GETPIVOTDATA("Outcome",$B$2)</f>
        <v>0.65104166666666663</v>
      </c>
      <c r="F179">
        <f t="shared" si="370"/>
        <v>0.18704166666666672</v>
      </c>
    </row>
    <row r="180" spans="1:6" x14ac:dyDescent="0.3">
      <c r="A180" s="10">
        <v>53</v>
      </c>
      <c r="B180" s="10">
        <v>0</v>
      </c>
      <c r="D180" s="3">
        <v>1</v>
      </c>
      <c r="E180">
        <f>GETPIVOTDATA("Outcome",$B$2,"Insulin",0)*GETPIVOTDATA("Outcome",$B$2,"Outcome",0)/GETPIVOTDATA("Outcome",$B$2)</f>
        <v>243.48958333333334</v>
      </c>
      <c r="F180">
        <f t="shared" si="370"/>
        <v>241.49369028520499</v>
      </c>
    </row>
    <row r="181" spans="1:6" x14ac:dyDescent="0.3">
      <c r="A181" s="10">
        <v>114</v>
      </c>
      <c r="B181" s="10">
        <v>1</v>
      </c>
      <c r="D181" s="3"/>
      <c r="E181">
        <f>GETPIVOTDATA("Outcome",$B$2,"Insulin",14)*GETPIVOTDATA("Outcome",$B$2,"Outcome",0)/GETPIVOTDATA("Outcome",$B$2)</f>
        <v>0.65104166666666663</v>
      </c>
      <c r="F181">
        <f t="shared" si="370"/>
        <v>0.65104166666666663</v>
      </c>
    </row>
    <row r="182" spans="1:6" x14ac:dyDescent="0.3">
      <c r="A182" s="10">
        <v>0</v>
      </c>
      <c r="B182" s="10">
        <v>0</v>
      </c>
      <c r="D182" s="3">
        <v>1</v>
      </c>
      <c r="E182">
        <f>GETPIVOTDATA("Outcome",$B$2,"Insulin",0)*GETPIVOTDATA("Outcome",$B$2,"Outcome",0)/GETPIVOTDATA("Outcome",$B$2)</f>
        <v>243.48958333333334</v>
      </c>
      <c r="F182">
        <f t="shared" si="370"/>
        <v>241.49369028520499</v>
      </c>
    </row>
    <row r="183" spans="1:6" x14ac:dyDescent="0.3">
      <c r="A183" s="10">
        <v>105</v>
      </c>
      <c r="B183" s="10">
        <v>0</v>
      </c>
      <c r="D183" s="3">
        <v>1</v>
      </c>
      <c r="E183">
        <f>GETPIVOTDATA("Outcome",$B$2,"Insulin",14)*GETPIVOTDATA("Outcome",$B$2,"Outcome",0)/GETPIVOTDATA("Outcome",$B$2)</f>
        <v>0.65104166666666663</v>
      </c>
      <c r="F183">
        <f t="shared" si="370"/>
        <v>0.18704166666666672</v>
      </c>
    </row>
    <row r="184" spans="1:6" x14ac:dyDescent="0.3">
      <c r="A184" s="10">
        <v>285</v>
      </c>
      <c r="B184" s="10">
        <v>0</v>
      </c>
      <c r="D184" s="3">
        <v>1</v>
      </c>
      <c r="E184">
        <f>GETPIVOTDATA("Outcome",$B$2,"Insulin",0)*GETPIVOTDATA("Outcome",$B$2,"Outcome",0)/GETPIVOTDATA("Outcome",$B$2)</f>
        <v>243.48958333333334</v>
      </c>
      <c r="F184">
        <f t="shared" si="370"/>
        <v>241.49369028520499</v>
      </c>
    </row>
    <row r="185" spans="1:6" x14ac:dyDescent="0.3">
      <c r="A185" s="10">
        <v>0</v>
      </c>
      <c r="B185" s="10">
        <v>0</v>
      </c>
      <c r="D185" s="3"/>
      <c r="E185">
        <f>GETPIVOTDATA("Outcome",$B$2,"Insulin",14)*GETPIVOTDATA("Outcome",$B$2,"Outcome",0)/GETPIVOTDATA("Outcome",$B$2)</f>
        <v>0.65104166666666663</v>
      </c>
      <c r="F185">
        <f t="shared" si="370"/>
        <v>0.65104166666666663</v>
      </c>
    </row>
    <row r="186" spans="1:6" x14ac:dyDescent="0.3">
      <c r="A186" s="10">
        <v>0</v>
      </c>
      <c r="B186" s="10">
        <v>1</v>
      </c>
      <c r="D186" s="3"/>
      <c r="E186">
        <f>GETPIVOTDATA("Outcome",$B$2,"Insulin",0)*GETPIVOTDATA("Outcome",$B$2,"Outcome",0)/GETPIVOTDATA("Outcome",$B$2)</f>
        <v>243.48958333333334</v>
      </c>
      <c r="F186">
        <f t="shared" si="370"/>
        <v>243.48958333333334</v>
      </c>
    </row>
    <row r="187" spans="1:6" x14ac:dyDescent="0.3">
      <c r="A187" s="10">
        <v>156</v>
      </c>
      <c r="B187" s="10">
        <v>1</v>
      </c>
      <c r="D187" s="3">
        <v>1</v>
      </c>
      <c r="E187">
        <f>GETPIVOTDATA("Outcome",$B$2,"Insulin",14)*GETPIVOTDATA("Outcome",$B$2,"Outcome",0)/GETPIVOTDATA("Outcome",$B$2)</f>
        <v>0.65104166666666663</v>
      </c>
      <c r="F187">
        <f t="shared" si="370"/>
        <v>0.18704166666666672</v>
      </c>
    </row>
    <row r="188" spans="1:6" x14ac:dyDescent="0.3">
      <c r="A188" s="10">
        <v>0</v>
      </c>
      <c r="B188" s="10">
        <v>0</v>
      </c>
      <c r="D188" s="3">
        <v>1</v>
      </c>
      <c r="E188">
        <f>GETPIVOTDATA("Outcome",$B$2,"Insulin",0)*GETPIVOTDATA("Outcome",$B$2,"Outcome",0)/GETPIVOTDATA("Outcome",$B$2)</f>
        <v>243.48958333333334</v>
      </c>
      <c r="F188">
        <f t="shared" si="370"/>
        <v>241.49369028520499</v>
      </c>
    </row>
    <row r="189" spans="1:6" x14ac:dyDescent="0.3">
      <c r="A189" s="10">
        <v>0</v>
      </c>
      <c r="B189" s="10">
        <v>0</v>
      </c>
      <c r="D189" s="3"/>
      <c r="E189">
        <f>GETPIVOTDATA("Outcome",$B$2,"Insulin",14)*GETPIVOTDATA("Outcome",$B$2,"Outcome",0)/GETPIVOTDATA("Outcome",$B$2)</f>
        <v>0.65104166666666663</v>
      </c>
      <c r="F189">
        <f t="shared" si="370"/>
        <v>0.65104166666666663</v>
      </c>
    </row>
    <row r="190" spans="1:6" x14ac:dyDescent="0.3">
      <c r="A190" s="10">
        <v>0</v>
      </c>
      <c r="B190" s="10">
        <v>0</v>
      </c>
      <c r="D190" s="3">
        <v>1</v>
      </c>
      <c r="E190">
        <f>GETPIVOTDATA("Outcome",$B$2,"Insulin",0)*GETPIVOTDATA("Outcome",$B$2,"Outcome",0)/GETPIVOTDATA("Outcome",$B$2)</f>
        <v>243.48958333333334</v>
      </c>
      <c r="F190">
        <f t="shared" si="370"/>
        <v>241.49369028520499</v>
      </c>
    </row>
    <row r="191" spans="1:6" x14ac:dyDescent="0.3">
      <c r="A191" s="10">
        <v>78</v>
      </c>
      <c r="B191" s="10">
        <v>0</v>
      </c>
      <c r="D191" s="3">
        <v>1</v>
      </c>
      <c r="E191">
        <f>GETPIVOTDATA("Outcome",$B$2,"Insulin",14)*GETPIVOTDATA("Outcome",$B$2,"Outcome",0)/GETPIVOTDATA("Outcome",$B$2)</f>
        <v>0.65104166666666663</v>
      </c>
      <c r="F191">
        <f t="shared" si="370"/>
        <v>0.18704166666666672</v>
      </c>
    </row>
    <row r="192" spans="1:6" x14ac:dyDescent="0.3">
      <c r="A192" s="10">
        <v>0</v>
      </c>
      <c r="B192" s="10">
        <v>1</v>
      </c>
      <c r="D192" s="3">
        <v>1</v>
      </c>
      <c r="E192">
        <f>GETPIVOTDATA("Outcome",$B$2,"Insulin",0)*GETPIVOTDATA("Outcome",$B$2,"Outcome",0)/GETPIVOTDATA("Outcome",$B$2)</f>
        <v>243.48958333333334</v>
      </c>
      <c r="F192">
        <f t="shared" si="370"/>
        <v>241.49369028520499</v>
      </c>
    </row>
    <row r="193" spans="1:6" x14ac:dyDescent="0.3">
      <c r="A193" s="10">
        <v>130</v>
      </c>
      <c r="B193" s="10">
        <v>1</v>
      </c>
      <c r="D193" s="3"/>
      <c r="E193">
        <f>GETPIVOTDATA("Outcome",$B$2,"Insulin",14)*GETPIVOTDATA("Outcome",$B$2,"Outcome",0)/GETPIVOTDATA("Outcome",$B$2)</f>
        <v>0.65104166666666663</v>
      </c>
      <c r="F193">
        <f t="shared" si="370"/>
        <v>0.65104166666666663</v>
      </c>
    </row>
    <row r="194" spans="1:6" x14ac:dyDescent="0.3">
      <c r="A194" s="10">
        <v>0</v>
      </c>
      <c r="B194" s="10">
        <v>0</v>
      </c>
      <c r="D194" s="3"/>
      <c r="E194">
        <f>GETPIVOTDATA("Outcome",$B$2,"Insulin",0)*GETPIVOTDATA("Outcome",$B$2,"Outcome",0)/GETPIVOTDATA("Outcome",$B$2)</f>
        <v>243.48958333333334</v>
      </c>
      <c r="F194">
        <f t="shared" si="370"/>
        <v>243.48958333333334</v>
      </c>
    </row>
    <row r="195" spans="1:6" x14ac:dyDescent="0.3">
      <c r="A195" s="10">
        <v>48</v>
      </c>
      <c r="B195" s="10">
        <v>0</v>
      </c>
      <c r="D195" s="3"/>
      <c r="E195">
        <f>GETPIVOTDATA("Outcome",$B$2,"Insulin",14)*GETPIVOTDATA("Outcome",$B$2,"Outcome",0)/GETPIVOTDATA("Outcome",$B$2)</f>
        <v>0.65104166666666663</v>
      </c>
      <c r="F195">
        <f t="shared" si="370"/>
        <v>0.65104166666666663</v>
      </c>
    </row>
    <row r="196" spans="1:6" x14ac:dyDescent="0.3">
      <c r="A196" s="10">
        <v>55</v>
      </c>
      <c r="B196" s="10">
        <v>0</v>
      </c>
      <c r="D196" s="3">
        <v>1</v>
      </c>
      <c r="E196">
        <f>GETPIVOTDATA("Outcome",$B$2,"Insulin",0)*GETPIVOTDATA("Outcome",$B$2,"Outcome",0)/GETPIVOTDATA("Outcome",$B$2)</f>
        <v>243.48958333333334</v>
      </c>
      <c r="F196">
        <f t="shared" si="370"/>
        <v>241.49369028520499</v>
      </c>
    </row>
    <row r="197" spans="1:6" x14ac:dyDescent="0.3">
      <c r="A197" s="10">
        <v>130</v>
      </c>
      <c r="B197" s="10">
        <v>1</v>
      </c>
      <c r="D197" s="3">
        <v>1</v>
      </c>
      <c r="E197">
        <f>GETPIVOTDATA("Outcome",$B$2,"Insulin",14)*GETPIVOTDATA("Outcome",$B$2,"Outcome",0)/GETPIVOTDATA("Outcome",$B$2)</f>
        <v>0.65104166666666663</v>
      </c>
      <c r="F197">
        <f t="shared" si="370"/>
        <v>0.18704166666666672</v>
      </c>
    </row>
    <row r="198" spans="1:6" x14ac:dyDescent="0.3">
      <c r="A198" s="10">
        <v>0</v>
      </c>
      <c r="B198" s="10">
        <v>0</v>
      </c>
      <c r="D198" s="3"/>
      <c r="E198">
        <f>GETPIVOTDATA("Outcome",$B$2,"Insulin",0)*GETPIVOTDATA("Outcome",$B$2,"Outcome",0)/GETPIVOTDATA("Outcome",$B$2)</f>
        <v>243.48958333333334</v>
      </c>
      <c r="F198">
        <f t="shared" si="370"/>
        <v>243.48958333333334</v>
      </c>
    </row>
    <row r="199" spans="1:6" x14ac:dyDescent="0.3">
      <c r="A199" s="10">
        <v>130</v>
      </c>
      <c r="B199" s="10">
        <v>1</v>
      </c>
      <c r="D199" s="3"/>
      <c r="E199">
        <f>GETPIVOTDATA("Outcome",$B$2,"Insulin",14)*GETPIVOTDATA("Outcome",$B$2,"Outcome",0)/GETPIVOTDATA("Outcome",$B$2)</f>
        <v>0.65104166666666663</v>
      </c>
      <c r="F199">
        <f t="shared" si="370"/>
        <v>0.65104166666666663</v>
      </c>
    </row>
    <row r="200" spans="1:6" x14ac:dyDescent="0.3">
      <c r="A200" s="10">
        <v>0</v>
      </c>
      <c r="B200" s="10">
        <v>0</v>
      </c>
      <c r="D200" s="3"/>
      <c r="E200">
        <f>GETPIVOTDATA("Outcome",$B$2,"Insulin",0)*GETPIVOTDATA("Outcome",$B$2,"Outcome",0)/GETPIVOTDATA("Outcome",$B$2)</f>
        <v>243.48958333333334</v>
      </c>
      <c r="F200">
        <f t="shared" si="370"/>
        <v>243.48958333333334</v>
      </c>
    </row>
    <row r="201" spans="1:6" x14ac:dyDescent="0.3">
      <c r="A201" s="10">
        <v>0</v>
      </c>
      <c r="B201" s="10">
        <v>1</v>
      </c>
      <c r="D201" s="3"/>
      <c r="E201">
        <f>GETPIVOTDATA("Outcome",$B$2,"Insulin",14)*GETPIVOTDATA("Outcome",$B$2,"Outcome",0)/GETPIVOTDATA("Outcome",$B$2)</f>
        <v>0.65104166666666663</v>
      </c>
      <c r="F201">
        <f t="shared" si="370"/>
        <v>0.65104166666666663</v>
      </c>
    </row>
    <row r="202" spans="1:6" x14ac:dyDescent="0.3">
      <c r="A202" s="10">
        <v>0</v>
      </c>
      <c r="B202" s="10">
        <v>0</v>
      </c>
      <c r="D202" s="3">
        <v>1</v>
      </c>
      <c r="E202">
        <f>GETPIVOTDATA("Outcome",$B$2,"Insulin",0)*GETPIVOTDATA("Outcome",$B$2,"Outcome",0)/GETPIVOTDATA("Outcome",$B$2)</f>
        <v>243.48958333333334</v>
      </c>
      <c r="F202">
        <f t="shared" si="370"/>
        <v>241.49369028520499</v>
      </c>
    </row>
    <row r="203" spans="1:6" x14ac:dyDescent="0.3">
      <c r="A203" s="10">
        <v>92</v>
      </c>
      <c r="B203" s="10">
        <v>0</v>
      </c>
      <c r="D203" s="3"/>
      <c r="E203">
        <f>GETPIVOTDATA("Outcome",$B$2,"Insulin",14)*GETPIVOTDATA("Outcome",$B$2,"Outcome",0)/GETPIVOTDATA("Outcome",$B$2)</f>
        <v>0.65104166666666663</v>
      </c>
      <c r="F203">
        <f t="shared" si="370"/>
        <v>0.65104166666666663</v>
      </c>
    </row>
    <row r="204" spans="1:6" x14ac:dyDescent="0.3">
      <c r="A204" s="10">
        <v>23</v>
      </c>
      <c r="B204" s="10">
        <v>0</v>
      </c>
      <c r="D204" s="3"/>
      <c r="E204">
        <f>GETPIVOTDATA("Outcome",$B$2,"Insulin",0)*GETPIVOTDATA("Outcome",$B$2,"Outcome",0)/GETPIVOTDATA("Outcome",$B$2)</f>
        <v>243.48958333333334</v>
      </c>
      <c r="F204">
        <f t="shared" si="370"/>
        <v>243.48958333333334</v>
      </c>
    </row>
    <row r="205" spans="1:6" x14ac:dyDescent="0.3">
      <c r="A205" s="10">
        <v>0</v>
      </c>
      <c r="B205" s="10">
        <v>0</v>
      </c>
      <c r="D205" s="3">
        <v>1</v>
      </c>
      <c r="E205">
        <f>GETPIVOTDATA("Outcome",$B$2,"Insulin",14)*GETPIVOTDATA("Outcome",$B$2,"Outcome",0)/GETPIVOTDATA("Outcome",$B$2)</f>
        <v>0.65104166666666663</v>
      </c>
      <c r="F205">
        <f t="shared" si="370"/>
        <v>0.18704166666666672</v>
      </c>
    </row>
    <row r="206" spans="1:6" x14ac:dyDescent="0.3">
      <c r="A206" s="10">
        <v>0</v>
      </c>
      <c r="B206" s="10">
        <v>0</v>
      </c>
      <c r="D206" s="3">
        <v>1</v>
      </c>
      <c r="E206">
        <f>GETPIVOTDATA("Outcome",$B$2,"Insulin",0)*GETPIVOTDATA("Outcome",$B$2,"Outcome",0)/GETPIVOTDATA("Outcome",$B$2)</f>
        <v>243.48958333333334</v>
      </c>
      <c r="F206">
        <f t="shared" si="370"/>
        <v>241.49369028520499</v>
      </c>
    </row>
    <row r="207" spans="1:6" x14ac:dyDescent="0.3">
      <c r="A207" s="10">
        <v>0</v>
      </c>
      <c r="B207" s="10">
        <v>1</v>
      </c>
      <c r="D207" s="3"/>
      <c r="E207">
        <f>GETPIVOTDATA("Outcome",$B$2,"Insulin",14)*GETPIVOTDATA("Outcome",$B$2,"Outcome",0)/GETPIVOTDATA("Outcome",$B$2)</f>
        <v>0.65104166666666663</v>
      </c>
      <c r="F207">
        <f t="shared" si="370"/>
        <v>0.65104166666666663</v>
      </c>
    </row>
    <row r="208" spans="1:6" x14ac:dyDescent="0.3">
      <c r="A208" s="10">
        <v>495</v>
      </c>
      <c r="B208" s="10">
        <v>1</v>
      </c>
      <c r="D208" s="3">
        <v>138</v>
      </c>
      <c r="E208">
        <f>GETPIVOTDATA("Outcome",$B$2,"Insulin",0)*GETPIVOTDATA("Outcome",$B$2,"Outcome",1)/GETPIVOTDATA("Outcome",$B$2)</f>
        <v>130.51041666666666</v>
      </c>
      <c r="F208">
        <f t="shared" si="370"/>
        <v>0.42980368877537556</v>
      </c>
    </row>
    <row r="209" spans="1:6" x14ac:dyDescent="0.3">
      <c r="A209" s="10">
        <v>58</v>
      </c>
      <c r="B209" s="10">
        <v>1</v>
      </c>
      <c r="D209" s="3">
        <v>1</v>
      </c>
      <c r="E209">
        <f>GETPIVOTDATA("Outcome",$B$2,"Insulin",14)*GETPIVOTDATA("Outcome",$B$2,"Outcome",1)/GETPIVOTDATA("Outcome",$B$2)</f>
        <v>0.34895833333333331</v>
      </c>
      <c r="F209">
        <f t="shared" si="370"/>
        <v>1.2146299751243785</v>
      </c>
    </row>
    <row r="210" spans="1:6" x14ac:dyDescent="0.3">
      <c r="A210" s="10">
        <v>114</v>
      </c>
      <c r="B210" s="10">
        <v>1</v>
      </c>
      <c r="D210" s="3"/>
      <c r="E210">
        <f>GETPIVOTDATA("Outcome",$B$2,"Insulin",0)*GETPIVOTDATA("Outcome",$B$2,"Outcome",1)/GETPIVOTDATA("Outcome",$B$2)</f>
        <v>130.51041666666666</v>
      </c>
      <c r="F210">
        <f t="shared" si="370"/>
        <v>130.51041666666666</v>
      </c>
    </row>
    <row r="211" spans="1:6" x14ac:dyDescent="0.3">
      <c r="A211" s="10">
        <v>160</v>
      </c>
      <c r="B211" s="10">
        <v>1</v>
      </c>
      <c r="D211" s="3"/>
      <c r="E211">
        <f>GETPIVOTDATA("Outcome",$B$2,"Insulin",14)*GETPIVOTDATA("Outcome",$B$2,"Outcome",1)/GETPIVOTDATA("Outcome",$B$2)</f>
        <v>0.34895833333333331</v>
      </c>
      <c r="F211">
        <f t="shared" si="370"/>
        <v>0.34895833333333331</v>
      </c>
    </row>
    <row r="212" spans="1:6" x14ac:dyDescent="0.3">
      <c r="A212" s="10">
        <v>0</v>
      </c>
      <c r="B212" s="10">
        <v>0</v>
      </c>
      <c r="D212" s="3"/>
      <c r="E212">
        <f>GETPIVOTDATA("Outcome",$B$2,"Insulin",0)*GETPIVOTDATA("Outcome",$B$2,"Outcome",1)/GETPIVOTDATA("Outcome",$B$2)</f>
        <v>130.51041666666666</v>
      </c>
      <c r="F212">
        <f t="shared" si="370"/>
        <v>130.51041666666666</v>
      </c>
    </row>
    <row r="213" spans="1:6" x14ac:dyDescent="0.3">
      <c r="A213" s="10">
        <v>94</v>
      </c>
      <c r="B213" s="10">
        <v>0</v>
      </c>
      <c r="D213" s="3"/>
      <c r="E213">
        <f>GETPIVOTDATA("Outcome",$B$2,"Insulin",14)*GETPIVOTDATA("Outcome",$B$2,"Outcome",1)/GETPIVOTDATA("Outcome",$B$2)</f>
        <v>0.34895833333333331</v>
      </c>
      <c r="F213">
        <f t="shared" si="370"/>
        <v>0.34895833333333331</v>
      </c>
    </row>
    <row r="214" spans="1:6" x14ac:dyDescent="0.3">
      <c r="A214" s="10">
        <v>0</v>
      </c>
      <c r="B214" s="10">
        <v>1</v>
      </c>
      <c r="D214" s="3"/>
      <c r="E214">
        <f>GETPIVOTDATA("Outcome",$B$2,"Insulin",0)*GETPIVOTDATA("Outcome",$B$2,"Outcome",1)/GETPIVOTDATA("Outcome",$B$2)</f>
        <v>130.51041666666666</v>
      </c>
      <c r="F214">
        <f t="shared" si="370"/>
        <v>130.51041666666666</v>
      </c>
    </row>
    <row r="215" spans="1:6" x14ac:dyDescent="0.3">
      <c r="A215" s="10">
        <v>0</v>
      </c>
      <c r="B215" s="10">
        <v>1</v>
      </c>
      <c r="D215" s="3"/>
      <c r="E215">
        <f>GETPIVOTDATA("Outcome",$B$2,"Insulin",14)*GETPIVOTDATA("Outcome",$B$2,"Outcome",1)/GETPIVOTDATA("Outcome",$B$2)</f>
        <v>0.34895833333333331</v>
      </c>
      <c r="F215">
        <f t="shared" si="370"/>
        <v>0.34895833333333331</v>
      </c>
    </row>
    <row r="216" spans="1:6" x14ac:dyDescent="0.3">
      <c r="A216" s="10">
        <v>0</v>
      </c>
      <c r="B216" s="10">
        <v>0</v>
      </c>
      <c r="D216" s="3">
        <v>1</v>
      </c>
      <c r="E216">
        <f>GETPIVOTDATA("Outcome",$B$2,"Insulin",0)*GETPIVOTDATA("Outcome",$B$2,"Outcome",1)/GETPIVOTDATA("Outcome",$B$2)</f>
        <v>130.51041666666666</v>
      </c>
      <c r="F216">
        <f t="shared" ref="F216:F279" si="371">(D216-E216)^2/E216</f>
        <v>128.51807889030781</v>
      </c>
    </row>
    <row r="217" spans="1:6" x14ac:dyDescent="0.3">
      <c r="A217" s="10">
        <v>210</v>
      </c>
      <c r="B217" s="10">
        <v>1</v>
      </c>
      <c r="D217" s="3"/>
      <c r="E217">
        <f>GETPIVOTDATA("Outcome",$B$2,"Insulin",14)*GETPIVOTDATA("Outcome",$B$2,"Outcome",1)/GETPIVOTDATA("Outcome",$B$2)</f>
        <v>0.34895833333333331</v>
      </c>
      <c r="F217">
        <f t="shared" si="371"/>
        <v>0.34895833333333331</v>
      </c>
    </row>
    <row r="218" spans="1:6" x14ac:dyDescent="0.3">
      <c r="A218" s="10">
        <v>0</v>
      </c>
      <c r="B218" s="10">
        <v>0</v>
      </c>
      <c r="D218" s="3">
        <v>1</v>
      </c>
      <c r="E218">
        <f>GETPIVOTDATA("Outcome",$B$2,"Insulin",0)*GETPIVOTDATA("Outcome",$B$2,"Outcome",1)/GETPIVOTDATA("Outcome",$B$2)</f>
        <v>130.51041666666666</v>
      </c>
      <c r="F218">
        <f t="shared" si="371"/>
        <v>128.51807889030781</v>
      </c>
    </row>
    <row r="219" spans="1:6" x14ac:dyDescent="0.3">
      <c r="A219" s="10">
        <v>48</v>
      </c>
      <c r="B219" s="10">
        <v>1</v>
      </c>
      <c r="D219" s="3"/>
      <c r="E219">
        <f>GETPIVOTDATA("Outcome",$B$2,"Insulin",14)*GETPIVOTDATA("Outcome",$B$2,"Outcome",1)/GETPIVOTDATA("Outcome",$B$2)</f>
        <v>0.34895833333333331</v>
      </c>
      <c r="F219">
        <f t="shared" si="371"/>
        <v>0.34895833333333331</v>
      </c>
    </row>
    <row r="220" spans="1:6" x14ac:dyDescent="0.3">
      <c r="A220" s="10">
        <v>99</v>
      </c>
      <c r="B220" s="10">
        <v>1</v>
      </c>
      <c r="D220" s="3"/>
      <c r="E220">
        <f>GETPIVOTDATA("Outcome",$B$2,"Insulin",0)*GETPIVOTDATA("Outcome",$B$2,"Outcome",1)/GETPIVOTDATA("Outcome",$B$2)</f>
        <v>130.51041666666666</v>
      </c>
      <c r="F220">
        <f t="shared" si="371"/>
        <v>130.51041666666666</v>
      </c>
    </row>
    <row r="221" spans="1:6" x14ac:dyDescent="0.3">
      <c r="A221" s="10">
        <v>318</v>
      </c>
      <c r="B221" s="10">
        <v>1</v>
      </c>
      <c r="D221" s="3"/>
      <c r="E221">
        <f>GETPIVOTDATA("Outcome",$B$2,"Insulin",14)*GETPIVOTDATA("Outcome",$B$2,"Outcome",1)/GETPIVOTDATA("Outcome",$B$2)</f>
        <v>0.34895833333333331</v>
      </c>
      <c r="F221">
        <f t="shared" si="371"/>
        <v>0.34895833333333331</v>
      </c>
    </row>
    <row r="222" spans="1:6" x14ac:dyDescent="0.3">
      <c r="A222" s="10">
        <v>0</v>
      </c>
      <c r="B222" s="10">
        <v>0</v>
      </c>
      <c r="D222" s="3"/>
      <c r="E222">
        <f>GETPIVOTDATA("Outcome",$B$2,"Insulin",0)*GETPIVOTDATA("Outcome",$B$2,"Outcome",1)/GETPIVOTDATA("Outcome",$B$2)</f>
        <v>130.51041666666666</v>
      </c>
      <c r="F222">
        <f t="shared" si="371"/>
        <v>130.51041666666666</v>
      </c>
    </row>
    <row r="223" spans="1:6" x14ac:dyDescent="0.3">
      <c r="A223" s="10">
        <v>0</v>
      </c>
      <c r="B223" s="10">
        <v>0</v>
      </c>
      <c r="D223" s="3"/>
      <c r="E223">
        <f>GETPIVOTDATA("Outcome",$B$2,"Insulin",14)*GETPIVOTDATA("Outcome",$B$2,"Outcome",1)/GETPIVOTDATA("Outcome",$B$2)</f>
        <v>0.34895833333333331</v>
      </c>
      <c r="F223">
        <f t="shared" si="371"/>
        <v>0.34895833333333331</v>
      </c>
    </row>
    <row r="224" spans="1:6" x14ac:dyDescent="0.3">
      <c r="A224" s="10">
        <v>0</v>
      </c>
      <c r="B224" s="10">
        <v>0</v>
      </c>
      <c r="D224" s="3"/>
      <c r="E224">
        <f>GETPIVOTDATA("Outcome",$B$2,"Insulin",0)*GETPIVOTDATA("Outcome",$B$2,"Outcome",1)/GETPIVOTDATA("Outcome",$B$2)</f>
        <v>130.51041666666666</v>
      </c>
      <c r="F224">
        <f t="shared" si="371"/>
        <v>130.51041666666666</v>
      </c>
    </row>
    <row r="225" spans="1:6" x14ac:dyDescent="0.3">
      <c r="A225" s="10">
        <v>44</v>
      </c>
      <c r="B225" s="10">
        <v>0</v>
      </c>
      <c r="D225" s="3"/>
      <c r="E225">
        <f>GETPIVOTDATA("Outcome",$B$2,"Insulin",14)*GETPIVOTDATA("Outcome",$B$2,"Outcome",1)/GETPIVOTDATA("Outcome",$B$2)</f>
        <v>0.34895833333333331</v>
      </c>
      <c r="F225">
        <f t="shared" si="371"/>
        <v>0.34895833333333331</v>
      </c>
    </row>
    <row r="226" spans="1:6" x14ac:dyDescent="0.3">
      <c r="A226" s="10">
        <v>190</v>
      </c>
      <c r="B226" s="10">
        <v>0</v>
      </c>
      <c r="D226" s="3"/>
      <c r="E226">
        <f>GETPIVOTDATA("Outcome",$B$2,"Insulin",0)*GETPIVOTDATA("Outcome",$B$2,"Outcome",1)/GETPIVOTDATA("Outcome",$B$2)</f>
        <v>130.51041666666666</v>
      </c>
      <c r="F226">
        <f t="shared" si="371"/>
        <v>130.51041666666666</v>
      </c>
    </row>
    <row r="227" spans="1:6" x14ac:dyDescent="0.3">
      <c r="A227" s="10">
        <v>0</v>
      </c>
      <c r="B227" s="10">
        <v>0</v>
      </c>
      <c r="D227" s="3"/>
      <c r="E227">
        <f>GETPIVOTDATA("Outcome",$B$2,"Insulin",14)*GETPIVOTDATA("Outcome",$B$2,"Outcome",1)/GETPIVOTDATA("Outcome",$B$2)</f>
        <v>0.34895833333333331</v>
      </c>
      <c r="F227">
        <f t="shared" si="371"/>
        <v>0.34895833333333331</v>
      </c>
    </row>
    <row r="228" spans="1:6" x14ac:dyDescent="0.3">
      <c r="A228" s="10">
        <v>280</v>
      </c>
      <c r="B228" s="10">
        <v>1</v>
      </c>
      <c r="D228" s="3">
        <v>1</v>
      </c>
      <c r="E228">
        <f>GETPIVOTDATA("Outcome",$B$2,"Insulin",0)*GETPIVOTDATA("Outcome",$B$2,"Outcome",1)/GETPIVOTDATA("Outcome",$B$2)</f>
        <v>130.51041666666666</v>
      </c>
      <c r="F228">
        <f t="shared" si="371"/>
        <v>128.51807889030781</v>
      </c>
    </row>
    <row r="229" spans="1:6" x14ac:dyDescent="0.3">
      <c r="A229" s="10">
        <v>0</v>
      </c>
      <c r="B229" s="10">
        <v>1</v>
      </c>
      <c r="D229" s="3"/>
      <c r="E229">
        <f>GETPIVOTDATA("Outcome",$B$2,"Insulin",14)*GETPIVOTDATA("Outcome",$B$2,"Outcome",1)/GETPIVOTDATA("Outcome",$B$2)</f>
        <v>0.34895833333333331</v>
      </c>
      <c r="F229">
        <f t="shared" si="371"/>
        <v>0.34895833333333331</v>
      </c>
    </row>
    <row r="230" spans="1:6" x14ac:dyDescent="0.3">
      <c r="A230" s="10">
        <v>87</v>
      </c>
      <c r="B230" s="10">
        <v>0</v>
      </c>
      <c r="D230" s="3"/>
      <c r="E230">
        <f>GETPIVOTDATA("Outcome",$B$2,"Insulin",0)*GETPIVOTDATA("Outcome",$B$2,"Outcome",1)/GETPIVOTDATA("Outcome",$B$2)</f>
        <v>130.51041666666666</v>
      </c>
      <c r="F230">
        <f t="shared" si="371"/>
        <v>130.51041666666666</v>
      </c>
    </row>
    <row r="231" spans="1:6" x14ac:dyDescent="0.3">
      <c r="A231" s="10">
        <v>0</v>
      </c>
      <c r="B231" s="10">
        <v>1</v>
      </c>
      <c r="D231" s="3"/>
      <c r="E231">
        <f>GETPIVOTDATA("Outcome",$B$2,"Insulin",14)*GETPIVOTDATA("Outcome",$B$2,"Outcome",1)/GETPIVOTDATA("Outcome",$B$2)</f>
        <v>0.34895833333333331</v>
      </c>
      <c r="F231">
        <f t="shared" si="371"/>
        <v>0.34895833333333331</v>
      </c>
    </row>
    <row r="232" spans="1:6" x14ac:dyDescent="0.3">
      <c r="A232" s="10">
        <v>0</v>
      </c>
      <c r="B232" s="10">
        <v>0</v>
      </c>
      <c r="D232" s="3"/>
      <c r="E232">
        <f>GETPIVOTDATA("Outcome",$B$2,"Insulin",0)*GETPIVOTDATA("Outcome",$B$2,"Outcome",1)/GETPIVOTDATA("Outcome",$B$2)</f>
        <v>130.51041666666666</v>
      </c>
      <c r="F232">
        <f t="shared" si="371"/>
        <v>130.51041666666666</v>
      </c>
    </row>
    <row r="233" spans="1:6" x14ac:dyDescent="0.3">
      <c r="A233" s="10">
        <v>0</v>
      </c>
      <c r="B233" s="10">
        <v>0</v>
      </c>
      <c r="D233" s="3"/>
      <c r="E233">
        <f>GETPIVOTDATA("Outcome",$B$2,"Insulin",14)*GETPIVOTDATA("Outcome",$B$2,"Outcome",1)/GETPIVOTDATA("Outcome",$B$2)</f>
        <v>0.34895833333333331</v>
      </c>
      <c r="F233">
        <f t="shared" si="371"/>
        <v>0.34895833333333331</v>
      </c>
    </row>
    <row r="234" spans="1:6" x14ac:dyDescent="0.3">
      <c r="A234" s="10">
        <v>0</v>
      </c>
      <c r="B234" s="10">
        <v>0</v>
      </c>
      <c r="D234" s="3"/>
      <c r="E234">
        <f>GETPIVOTDATA("Outcome",$B$2,"Insulin",0)*GETPIVOTDATA("Outcome",$B$2,"Outcome",1)/GETPIVOTDATA("Outcome",$B$2)</f>
        <v>130.51041666666666</v>
      </c>
      <c r="F234">
        <f t="shared" si="371"/>
        <v>130.51041666666666</v>
      </c>
    </row>
    <row r="235" spans="1:6" x14ac:dyDescent="0.3">
      <c r="A235" s="10">
        <v>130</v>
      </c>
      <c r="B235" s="10">
        <v>1</v>
      </c>
      <c r="D235" s="3"/>
      <c r="E235">
        <f>GETPIVOTDATA("Outcome",$B$2,"Insulin",14)*GETPIVOTDATA("Outcome",$B$2,"Outcome",1)/GETPIVOTDATA("Outcome",$B$2)</f>
        <v>0.34895833333333331</v>
      </c>
      <c r="F235">
        <f t="shared" si="371"/>
        <v>0.34895833333333331</v>
      </c>
    </row>
    <row r="236" spans="1:6" x14ac:dyDescent="0.3">
      <c r="A236" s="10">
        <v>175</v>
      </c>
      <c r="B236" s="10">
        <v>1</v>
      </c>
      <c r="D236" s="3"/>
      <c r="E236">
        <f>GETPIVOTDATA("Outcome",$B$2,"Insulin",0)*GETPIVOTDATA("Outcome",$B$2,"Outcome",1)/GETPIVOTDATA("Outcome",$B$2)</f>
        <v>130.51041666666666</v>
      </c>
      <c r="F236">
        <f t="shared" si="371"/>
        <v>130.51041666666666</v>
      </c>
    </row>
    <row r="237" spans="1:6" x14ac:dyDescent="0.3">
      <c r="A237" s="10">
        <v>271</v>
      </c>
      <c r="B237" s="10">
        <v>1</v>
      </c>
      <c r="D237" s="3"/>
      <c r="E237">
        <f>GETPIVOTDATA("Outcome",$B$2,"Insulin",14)*GETPIVOTDATA("Outcome",$B$2,"Outcome",1)/GETPIVOTDATA("Outcome",$B$2)</f>
        <v>0.34895833333333331</v>
      </c>
      <c r="F237">
        <f t="shared" si="371"/>
        <v>0.34895833333333331</v>
      </c>
    </row>
    <row r="238" spans="1:6" x14ac:dyDescent="0.3">
      <c r="A238" s="10">
        <v>129</v>
      </c>
      <c r="B238" s="10">
        <v>1</v>
      </c>
      <c r="D238" s="3">
        <v>1</v>
      </c>
      <c r="E238">
        <f>GETPIVOTDATA("Outcome",$B$2,"Insulin",0)*GETPIVOTDATA("Outcome",$B$2,"Outcome",1)/GETPIVOTDATA("Outcome",$B$2)</f>
        <v>130.51041666666666</v>
      </c>
      <c r="F238">
        <f t="shared" si="371"/>
        <v>128.51807889030781</v>
      </c>
    </row>
    <row r="239" spans="1:6" x14ac:dyDescent="0.3">
      <c r="A239" s="10">
        <v>120</v>
      </c>
      <c r="B239" s="10">
        <v>0</v>
      </c>
      <c r="D239" s="3"/>
      <c r="E239">
        <f>GETPIVOTDATA("Outcome",$B$2,"Insulin",14)*GETPIVOTDATA("Outcome",$B$2,"Outcome",1)/GETPIVOTDATA("Outcome",$B$2)</f>
        <v>0.34895833333333331</v>
      </c>
      <c r="F239">
        <f t="shared" si="371"/>
        <v>0.34895833333333331</v>
      </c>
    </row>
    <row r="240" spans="1:6" x14ac:dyDescent="0.3">
      <c r="A240" s="10">
        <v>0</v>
      </c>
      <c r="B240" s="10">
        <v>1</v>
      </c>
      <c r="D240" s="3"/>
      <c r="E240">
        <f>GETPIVOTDATA("Outcome",$B$2,"Insulin",0)*GETPIVOTDATA("Outcome",$B$2,"Outcome",1)/GETPIVOTDATA("Outcome",$B$2)</f>
        <v>130.51041666666666</v>
      </c>
      <c r="F240">
        <f t="shared" si="371"/>
        <v>130.51041666666666</v>
      </c>
    </row>
    <row r="241" spans="1:6" x14ac:dyDescent="0.3">
      <c r="A241" s="10">
        <v>0</v>
      </c>
      <c r="B241" s="10">
        <v>1</v>
      </c>
      <c r="D241" s="3"/>
      <c r="E241">
        <f>GETPIVOTDATA("Outcome",$B$2,"Insulin",14)*GETPIVOTDATA("Outcome",$B$2,"Outcome",1)/GETPIVOTDATA("Outcome",$B$2)</f>
        <v>0.34895833333333331</v>
      </c>
      <c r="F241">
        <f t="shared" si="371"/>
        <v>0.34895833333333331</v>
      </c>
    </row>
    <row r="242" spans="1:6" x14ac:dyDescent="0.3">
      <c r="A242" s="10">
        <v>478</v>
      </c>
      <c r="B242" s="10">
        <v>1</v>
      </c>
      <c r="D242" s="3"/>
      <c r="E242">
        <f>GETPIVOTDATA("Outcome",$B$2,"Insulin",0)*GETPIVOTDATA("Outcome",$B$2,"Outcome",1)/GETPIVOTDATA("Outcome",$B$2)</f>
        <v>130.51041666666666</v>
      </c>
      <c r="F242">
        <f t="shared" si="371"/>
        <v>130.51041666666666</v>
      </c>
    </row>
    <row r="243" spans="1:6" x14ac:dyDescent="0.3">
      <c r="A243" s="10">
        <v>0</v>
      </c>
      <c r="B243" s="10">
        <v>1</v>
      </c>
      <c r="D243" s="3">
        <v>1</v>
      </c>
      <c r="E243">
        <f>GETPIVOTDATA("Outcome",$B$2,"Insulin",14)*GETPIVOTDATA("Outcome",$B$2,"Outcome",1)/GETPIVOTDATA("Outcome",$B$2)</f>
        <v>0.34895833333333331</v>
      </c>
      <c r="F243">
        <f t="shared" si="371"/>
        <v>1.2146299751243785</v>
      </c>
    </row>
    <row r="244" spans="1:6" x14ac:dyDescent="0.3">
      <c r="A244" s="10">
        <v>0</v>
      </c>
      <c r="B244" s="10">
        <v>0</v>
      </c>
      <c r="D244" s="3"/>
      <c r="E244">
        <f>GETPIVOTDATA("Outcome",$B$2,"Insulin",0)*GETPIVOTDATA("Outcome",$B$2,"Outcome",1)/GETPIVOTDATA("Outcome",$B$2)</f>
        <v>130.51041666666666</v>
      </c>
      <c r="F244">
        <f t="shared" si="371"/>
        <v>130.51041666666666</v>
      </c>
    </row>
    <row r="245" spans="1:6" x14ac:dyDescent="0.3">
      <c r="A245" s="10">
        <v>190</v>
      </c>
      <c r="B245" s="10">
        <v>0</v>
      </c>
      <c r="D245" s="3"/>
      <c r="E245">
        <f>GETPIVOTDATA("Outcome",$B$2,"Insulin",14)*GETPIVOTDATA("Outcome",$B$2,"Outcome",1)/GETPIVOTDATA("Outcome",$B$2)</f>
        <v>0.34895833333333331</v>
      </c>
      <c r="F245">
        <f t="shared" si="371"/>
        <v>0.34895833333333331</v>
      </c>
    </row>
    <row r="246" spans="1:6" x14ac:dyDescent="0.3">
      <c r="A246" s="10">
        <v>56</v>
      </c>
      <c r="B246" s="10">
        <v>0</v>
      </c>
      <c r="D246" s="3"/>
      <c r="E246">
        <f>GETPIVOTDATA("Outcome",$B$2,"Insulin",0)*GETPIVOTDATA("Outcome",$B$2,"Outcome",1)/GETPIVOTDATA("Outcome",$B$2)</f>
        <v>130.51041666666666</v>
      </c>
      <c r="F246">
        <f t="shared" si="371"/>
        <v>130.51041666666666</v>
      </c>
    </row>
    <row r="247" spans="1:6" x14ac:dyDescent="0.3">
      <c r="A247" s="10">
        <v>32</v>
      </c>
      <c r="B247" s="10">
        <v>0</v>
      </c>
      <c r="D247" s="3"/>
      <c r="E247">
        <f>GETPIVOTDATA("Outcome",$B$2,"Insulin",14)*GETPIVOTDATA("Outcome",$B$2,"Outcome",1)/GETPIVOTDATA("Outcome",$B$2)</f>
        <v>0.34895833333333331</v>
      </c>
      <c r="F247">
        <f t="shared" si="371"/>
        <v>0.34895833333333331</v>
      </c>
    </row>
    <row r="248" spans="1:6" x14ac:dyDescent="0.3">
      <c r="A248" s="10">
        <v>0</v>
      </c>
      <c r="B248" s="10">
        <v>0</v>
      </c>
      <c r="D248" s="3">
        <v>1</v>
      </c>
      <c r="E248">
        <f>GETPIVOTDATA("Outcome",$B$2,"Insulin",0)*GETPIVOTDATA("Outcome",$B$2,"Outcome",1)/GETPIVOTDATA("Outcome",$B$2)</f>
        <v>130.51041666666666</v>
      </c>
      <c r="F248">
        <f t="shared" si="371"/>
        <v>128.51807889030781</v>
      </c>
    </row>
    <row r="249" spans="1:6" x14ac:dyDescent="0.3">
      <c r="A249" s="10">
        <v>0</v>
      </c>
      <c r="B249" s="10">
        <v>1</v>
      </c>
      <c r="D249" s="3"/>
      <c r="E249">
        <f>GETPIVOTDATA("Outcome",$B$2,"Insulin",14)*GETPIVOTDATA("Outcome",$B$2,"Outcome",1)/GETPIVOTDATA("Outcome",$B$2)</f>
        <v>0.34895833333333331</v>
      </c>
      <c r="F249">
        <f t="shared" si="371"/>
        <v>0.34895833333333331</v>
      </c>
    </row>
    <row r="250" spans="1:6" x14ac:dyDescent="0.3">
      <c r="A250" s="10">
        <v>744</v>
      </c>
      <c r="B250" s="10">
        <v>0</v>
      </c>
      <c r="D250" s="3"/>
      <c r="E250">
        <f>GETPIVOTDATA("Outcome",$B$2,"Insulin",0)*GETPIVOTDATA("Outcome",$B$2,"Outcome",1)/GETPIVOTDATA("Outcome",$B$2)</f>
        <v>130.51041666666666</v>
      </c>
      <c r="F250">
        <f t="shared" si="371"/>
        <v>130.51041666666666</v>
      </c>
    </row>
    <row r="251" spans="1:6" x14ac:dyDescent="0.3">
      <c r="A251" s="10">
        <v>53</v>
      </c>
      <c r="B251" s="10">
        <v>0</v>
      </c>
      <c r="D251" s="3"/>
      <c r="E251">
        <f>GETPIVOTDATA("Outcome",$B$2,"Insulin",14)*GETPIVOTDATA("Outcome",$B$2,"Outcome",1)/GETPIVOTDATA("Outcome",$B$2)</f>
        <v>0.34895833333333331</v>
      </c>
      <c r="F251">
        <f t="shared" si="371"/>
        <v>0.34895833333333331</v>
      </c>
    </row>
    <row r="252" spans="1:6" x14ac:dyDescent="0.3">
      <c r="A252" s="10">
        <v>0</v>
      </c>
      <c r="B252" s="10">
        <v>1</v>
      </c>
      <c r="D252" s="3">
        <v>1</v>
      </c>
      <c r="E252">
        <f>GETPIVOTDATA("Outcome",$B$2,"Insulin",0)*GETPIVOTDATA("Outcome",$B$2,"Outcome",1)/GETPIVOTDATA("Outcome",$B$2)</f>
        <v>130.51041666666666</v>
      </c>
      <c r="F252">
        <f t="shared" si="371"/>
        <v>128.51807889030781</v>
      </c>
    </row>
    <row r="253" spans="1:6" x14ac:dyDescent="0.3">
      <c r="A253" s="10">
        <v>370</v>
      </c>
      <c r="B253" s="10">
        <v>1</v>
      </c>
      <c r="D253" s="3"/>
      <c r="E253">
        <f>GETPIVOTDATA("Outcome",$B$2,"Insulin",14)*GETPIVOTDATA("Outcome",$B$2,"Outcome",1)/GETPIVOTDATA("Outcome",$B$2)</f>
        <v>0.34895833333333331</v>
      </c>
      <c r="F253">
        <f t="shared" si="371"/>
        <v>0.34895833333333331</v>
      </c>
    </row>
    <row r="254" spans="1:6" x14ac:dyDescent="0.3">
      <c r="A254" s="10">
        <v>37</v>
      </c>
      <c r="B254" s="10">
        <v>0</v>
      </c>
      <c r="D254" s="3"/>
      <c r="E254">
        <f>GETPIVOTDATA("Outcome",$B$2,"Insulin",0)*GETPIVOTDATA("Outcome",$B$2,"Outcome",1)/GETPIVOTDATA("Outcome",$B$2)</f>
        <v>130.51041666666666</v>
      </c>
      <c r="F254">
        <f t="shared" si="371"/>
        <v>130.51041666666666</v>
      </c>
    </row>
    <row r="255" spans="1:6" x14ac:dyDescent="0.3">
      <c r="A255" s="10">
        <v>0</v>
      </c>
      <c r="B255" s="10">
        <v>0</v>
      </c>
      <c r="D255" s="3"/>
      <c r="E255">
        <f>GETPIVOTDATA("Outcome",$B$2,"Insulin",14)*GETPIVOTDATA("Outcome",$B$2,"Outcome",1)/GETPIVOTDATA("Outcome",$B$2)</f>
        <v>0.34895833333333331</v>
      </c>
      <c r="F255">
        <f t="shared" si="371"/>
        <v>0.34895833333333331</v>
      </c>
    </row>
    <row r="256" spans="1:6" x14ac:dyDescent="0.3">
      <c r="A256" s="10">
        <v>45</v>
      </c>
      <c r="B256" s="10">
        <v>0</v>
      </c>
      <c r="D256" s="3"/>
      <c r="E256">
        <f>GETPIVOTDATA("Outcome",$B$2,"Insulin",0)*GETPIVOTDATA("Outcome",$B$2,"Outcome",1)/GETPIVOTDATA("Outcome",$B$2)</f>
        <v>130.51041666666666</v>
      </c>
      <c r="F256">
        <f t="shared" si="371"/>
        <v>130.51041666666666</v>
      </c>
    </row>
    <row r="257" spans="1:6" x14ac:dyDescent="0.3">
      <c r="A257" s="10">
        <v>0</v>
      </c>
      <c r="B257" s="10">
        <v>1</v>
      </c>
      <c r="D257" s="3">
        <v>1</v>
      </c>
      <c r="E257">
        <f>GETPIVOTDATA("Outcome",$B$2,"Insulin",14)*GETPIVOTDATA("Outcome",$B$2,"Outcome",1)/GETPIVOTDATA("Outcome",$B$2)</f>
        <v>0.34895833333333331</v>
      </c>
      <c r="F257">
        <f t="shared" si="371"/>
        <v>1.2146299751243785</v>
      </c>
    </row>
    <row r="258" spans="1:6" x14ac:dyDescent="0.3">
      <c r="A258" s="10">
        <v>192</v>
      </c>
      <c r="B258" s="10">
        <v>1</v>
      </c>
      <c r="D258" s="3"/>
      <c r="E258">
        <f>GETPIVOTDATA("Outcome",$B$2,"Insulin",0)*GETPIVOTDATA("Outcome",$B$2,"Outcome",1)/GETPIVOTDATA("Outcome",$B$2)</f>
        <v>130.51041666666666</v>
      </c>
      <c r="F258">
        <f t="shared" si="371"/>
        <v>130.51041666666666</v>
      </c>
    </row>
    <row r="259" spans="1:6" x14ac:dyDescent="0.3">
      <c r="A259" s="10">
        <v>0</v>
      </c>
      <c r="B259" s="10">
        <v>1</v>
      </c>
      <c r="D259" s="3"/>
      <c r="E259">
        <f>GETPIVOTDATA("Outcome",$B$2,"Insulin",14)*GETPIVOTDATA("Outcome",$B$2,"Outcome",1)/GETPIVOTDATA("Outcome",$B$2)</f>
        <v>0.34895833333333331</v>
      </c>
      <c r="F259">
        <f t="shared" si="371"/>
        <v>0.34895833333333331</v>
      </c>
    </row>
    <row r="260" spans="1:6" x14ac:dyDescent="0.3">
      <c r="A260" s="10">
        <v>0</v>
      </c>
      <c r="B260" s="10">
        <v>1</v>
      </c>
      <c r="D260" s="3"/>
      <c r="E260">
        <f>GETPIVOTDATA("Outcome",$B$2,"Insulin",0)*GETPIVOTDATA("Outcome",$B$2,"Outcome",1)/GETPIVOTDATA("Outcome",$B$2)</f>
        <v>130.51041666666666</v>
      </c>
      <c r="F260">
        <f t="shared" si="371"/>
        <v>130.51041666666666</v>
      </c>
    </row>
    <row r="261" spans="1:6" x14ac:dyDescent="0.3">
      <c r="A261" s="10">
        <v>0</v>
      </c>
      <c r="B261" s="10">
        <v>0</v>
      </c>
      <c r="D261" s="3"/>
      <c r="E261">
        <f>GETPIVOTDATA("Outcome",$B$2,"Insulin",14)*GETPIVOTDATA("Outcome",$B$2,"Outcome",1)/GETPIVOTDATA("Outcome",$B$2)</f>
        <v>0.34895833333333331</v>
      </c>
      <c r="F261">
        <f t="shared" si="371"/>
        <v>0.34895833333333331</v>
      </c>
    </row>
    <row r="262" spans="1:6" x14ac:dyDescent="0.3">
      <c r="A262" s="10">
        <v>0</v>
      </c>
      <c r="B262" s="10">
        <v>0</v>
      </c>
      <c r="D262" s="3"/>
      <c r="E262">
        <f>GETPIVOTDATA("Outcome",$B$2,"Insulin",0)*GETPIVOTDATA("Outcome",$B$2,"Outcome",1)/GETPIVOTDATA("Outcome",$B$2)</f>
        <v>130.51041666666666</v>
      </c>
      <c r="F262">
        <f t="shared" si="371"/>
        <v>130.51041666666666</v>
      </c>
    </row>
    <row r="263" spans="1:6" x14ac:dyDescent="0.3">
      <c r="A263" s="10">
        <v>88</v>
      </c>
      <c r="B263" s="10">
        <v>0</v>
      </c>
      <c r="D263" s="3"/>
      <c r="E263">
        <f>GETPIVOTDATA("Outcome",$B$2,"Insulin",14)*GETPIVOTDATA("Outcome",$B$2,"Outcome",1)/GETPIVOTDATA("Outcome",$B$2)</f>
        <v>0.34895833333333331</v>
      </c>
      <c r="F263">
        <f t="shared" si="371"/>
        <v>0.34895833333333331</v>
      </c>
    </row>
    <row r="264" spans="1:6" x14ac:dyDescent="0.3">
      <c r="A264" s="10">
        <v>0</v>
      </c>
      <c r="B264" s="10">
        <v>1</v>
      </c>
      <c r="D264" s="3"/>
      <c r="E264">
        <f>GETPIVOTDATA("Outcome",$B$2,"Insulin",0)*GETPIVOTDATA("Outcome",$B$2,"Outcome",1)/GETPIVOTDATA("Outcome",$B$2)</f>
        <v>130.51041666666666</v>
      </c>
      <c r="F264">
        <f t="shared" si="371"/>
        <v>130.51041666666666</v>
      </c>
    </row>
    <row r="265" spans="1:6" x14ac:dyDescent="0.3">
      <c r="A265" s="10">
        <v>176</v>
      </c>
      <c r="B265" s="10">
        <v>1</v>
      </c>
      <c r="D265" s="3">
        <v>2</v>
      </c>
      <c r="E265">
        <f>GETPIVOTDATA("Outcome",$B$2,"Insulin",14)*GETPIVOTDATA("Outcome",$B$2,"Outcome",1)/GETPIVOTDATA("Outcome",$B$2)</f>
        <v>0.34895833333333331</v>
      </c>
      <c r="F265">
        <f t="shared" si="371"/>
        <v>7.8116449004975133</v>
      </c>
    </row>
    <row r="266" spans="1:6" x14ac:dyDescent="0.3">
      <c r="A266" s="10">
        <v>194</v>
      </c>
      <c r="B266" s="10">
        <v>0</v>
      </c>
      <c r="D266" s="3"/>
      <c r="E266">
        <f>GETPIVOTDATA("Outcome",$B$2,"Insulin",0)*GETPIVOTDATA("Outcome",$B$2,"Outcome",1)/GETPIVOTDATA("Outcome",$B$2)</f>
        <v>130.51041666666666</v>
      </c>
      <c r="F266">
        <f t="shared" si="371"/>
        <v>130.51041666666666</v>
      </c>
    </row>
    <row r="267" spans="1:6" x14ac:dyDescent="0.3">
      <c r="A267" s="10">
        <v>0</v>
      </c>
      <c r="B267" s="10">
        <v>1</v>
      </c>
      <c r="D267" s="3">
        <v>2</v>
      </c>
      <c r="E267">
        <f>GETPIVOTDATA("Outcome",$B$2,"Insulin",14)*GETPIVOTDATA("Outcome",$B$2,"Outcome",1)/GETPIVOTDATA("Outcome",$B$2)</f>
        <v>0.34895833333333331</v>
      </c>
      <c r="F267">
        <f t="shared" si="371"/>
        <v>7.8116449004975133</v>
      </c>
    </row>
    <row r="268" spans="1:6" x14ac:dyDescent="0.3">
      <c r="A268" s="10">
        <v>0</v>
      </c>
      <c r="B268" s="10">
        <v>0</v>
      </c>
      <c r="D268" s="3">
        <v>1</v>
      </c>
      <c r="E268">
        <f>GETPIVOTDATA("Outcome",$B$2,"Insulin",0)*GETPIVOTDATA("Outcome",$B$2,"Outcome",1)/GETPIVOTDATA("Outcome",$B$2)</f>
        <v>130.51041666666666</v>
      </c>
      <c r="F268">
        <f t="shared" si="371"/>
        <v>128.51807889030781</v>
      </c>
    </row>
    <row r="269" spans="1:6" x14ac:dyDescent="0.3">
      <c r="A269" s="10">
        <v>680</v>
      </c>
      <c r="B269" s="10">
        <v>0</v>
      </c>
      <c r="D269" s="3"/>
      <c r="E269">
        <f>GETPIVOTDATA("Outcome",$B$2,"Insulin",14)*GETPIVOTDATA("Outcome",$B$2,"Outcome",1)/GETPIVOTDATA("Outcome",$B$2)</f>
        <v>0.34895833333333331</v>
      </c>
      <c r="F269">
        <f t="shared" si="371"/>
        <v>0.34895833333333331</v>
      </c>
    </row>
    <row r="270" spans="1:6" x14ac:dyDescent="0.3">
      <c r="A270" s="10">
        <v>402</v>
      </c>
      <c r="B270" s="10">
        <v>0</v>
      </c>
      <c r="D270" s="3"/>
      <c r="E270">
        <f>GETPIVOTDATA("Outcome",$B$2,"Insulin",0)*GETPIVOTDATA("Outcome",$B$2,"Outcome",1)/GETPIVOTDATA("Outcome",$B$2)</f>
        <v>130.51041666666666</v>
      </c>
      <c r="F270">
        <f t="shared" si="371"/>
        <v>130.51041666666666</v>
      </c>
    </row>
    <row r="271" spans="1:6" x14ac:dyDescent="0.3">
      <c r="A271" s="10">
        <v>0</v>
      </c>
      <c r="B271" s="10">
        <v>0</v>
      </c>
      <c r="D271" s="3"/>
      <c r="E271">
        <f>GETPIVOTDATA("Outcome",$B$2,"Insulin",14)*GETPIVOTDATA("Outcome",$B$2,"Outcome",1)/GETPIVOTDATA("Outcome",$B$2)</f>
        <v>0.34895833333333331</v>
      </c>
      <c r="F271">
        <f t="shared" si="371"/>
        <v>0.34895833333333331</v>
      </c>
    </row>
    <row r="272" spans="1:6" x14ac:dyDescent="0.3">
      <c r="A272" s="10">
        <v>0</v>
      </c>
      <c r="B272" s="10">
        <v>0</v>
      </c>
      <c r="D272" s="3">
        <v>2</v>
      </c>
      <c r="E272">
        <f>GETPIVOTDATA("Outcome",$B$2,"Insulin",0)*GETPIVOTDATA("Outcome",$B$2,"Outcome",1)/GETPIVOTDATA("Outcome",$B$2)</f>
        <v>130.51041666666666</v>
      </c>
      <c r="F272">
        <f t="shared" si="371"/>
        <v>126.54106556123125</v>
      </c>
    </row>
    <row r="273" spans="1:6" x14ac:dyDescent="0.3">
      <c r="A273" s="10">
        <v>0</v>
      </c>
      <c r="B273" s="10">
        <v>0</v>
      </c>
      <c r="D273" s="3">
        <v>2</v>
      </c>
      <c r="E273">
        <f>GETPIVOTDATA("Outcome",$B$2,"Insulin",14)*GETPIVOTDATA("Outcome",$B$2,"Outcome",1)/GETPIVOTDATA("Outcome",$B$2)</f>
        <v>0.34895833333333331</v>
      </c>
      <c r="F273">
        <f t="shared" si="371"/>
        <v>7.8116449004975133</v>
      </c>
    </row>
    <row r="274" spans="1:6" x14ac:dyDescent="0.3">
      <c r="A274" s="10">
        <v>55</v>
      </c>
      <c r="B274" s="10">
        <v>0</v>
      </c>
      <c r="D274" s="3">
        <v>1</v>
      </c>
      <c r="E274">
        <f>GETPIVOTDATA("Outcome",$B$2,"Insulin",0)*GETPIVOTDATA("Outcome",$B$2,"Outcome",1)/GETPIVOTDATA("Outcome",$B$2)</f>
        <v>130.51041666666666</v>
      </c>
      <c r="F274">
        <f t="shared" si="371"/>
        <v>128.51807889030781</v>
      </c>
    </row>
    <row r="275" spans="1:6" x14ac:dyDescent="0.3">
      <c r="A275" s="10">
        <v>0</v>
      </c>
      <c r="B275" s="10">
        <v>0</v>
      </c>
      <c r="D275" s="3">
        <v>1</v>
      </c>
      <c r="E275">
        <f>GETPIVOTDATA("Outcome",$B$2,"Insulin",14)*GETPIVOTDATA("Outcome",$B$2,"Outcome",1)/GETPIVOTDATA("Outcome",$B$2)</f>
        <v>0.34895833333333331</v>
      </c>
      <c r="F275">
        <f t="shared" si="371"/>
        <v>1.2146299751243785</v>
      </c>
    </row>
    <row r="276" spans="1:6" x14ac:dyDescent="0.3">
      <c r="A276" s="10">
        <v>258</v>
      </c>
      <c r="B276" s="10">
        <v>1</v>
      </c>
      <c r="D276" s="3"/>
      <c r="E276">
        <f>GETPIVOTDATA("Outcome",$B$2,"Insulin",0)*GETPIVOTDATA("Outcome",$B$2,"Outcome",1)/GETPIVOTDATA("Outcome",$B$2)</f>
        <v>130.51041666666666</v>
      </c>
      <c r="F276">
        <f t="shared" si="371"/>
        <v>130.51041666666666</v>
      </c>
    </row>
    <row r="277" spans="1:6" x14ac:dyDescent="0.3">
      <c r="A277" s="10">
        <v>0</v>
      </c>
      <c r="B277" s="10">
        <v>1</v>
      </c>
      <c r="D277" s="3"/>
      <c r="E277">
        <f>GETPIVOTDATA("Outcome",$B$2,"Insulin",14)*GETPIVOTDATA("Outcome",$B$2,"Outcome",1)/GETPIVOTDATA("Outcome",$B$2)</f>
        <v>0.34895833333333331</v>
      </c>
      <c r="F277">
        <f t="shared" si="371"/>
        <v>0.34895833333333331</v>
      </c>
    </row>
    <row r="278" spans="1:6" x14ac:dyDescent="0.3">
      <c r="A278" s="10">
        <v>0</v>
      </c>
      <c r="B278" s="10">
        <v>0</v>
      </c>
      <c r="D278" s="3">
        <v>2</v>
      </c>
      <c r="E278">
        <f>GETPIVOTDATA("Outcome",$B$2,"Insulin",0)*GETPIVOTDATA("Outcome",$B$2,"Outcome",1)/GETPIVOTDATA("Outcome",$B$2)</f>
        <v>130.51041666666666</v>
      </c>
      <c r="F278">
        <f t="shared" si="371"/>
        <v>126.54106556123125</v>
      </c>
    </row>
    <row r="279" spans="1:6" x14ac:dyDescent="0.3">
      <c r="A279" s="10">
        <v>0</v>
      </c>
      <c r="B279" s="10">
        <v>0</v>
      </c>
      <c r="D279" s="3"/>
      <c r="E279">
        <f>GETPIVOTDATA("Outcome",$B$2,"Insulin",14)*GETPIVOTDATA("Outcome",$B$2,"Outcome",1)/GETPIVOTDATA("Outcome",$B$2)</f>
        <v>0.34895833333333331</v>
      </c>
      <c r="F279">
        <f t="shared" si="371"/>
        <v>0.34895833333333331</v>
      </c>
    </row>
    <row r="280" spans="1:6" x14ac:dyDescent="0.3">
      <c r="A280" s="10">
        <v>375</v>
      </c>
      <c r="B280" s="10">
        <v>0</v>
      </c>
      <c r="D280" s="3">
        <v>2</v>
      </c>
      <c r="E280">
        <f>GETPIVOTDATA("Outcome",$B$2,"Insulin",0)*GETPIVOTDATA("Outcome",$B$2,"Outcome",1)/GETPIVOTDATA("Outcome",$B$2)</f>
        <v>130.51041666666666</v>
      </c>
      <c r="F280">
        <f t="shared" ref="F280:F343" si="372">(D280-E280)^2/E280</f>
        <v>126.54106556123125</v>
      </c>
    </row>
    <row r="281" spans="1:6" x14ac:dyDescent="0.3">
      <c r="A281" s="10">
        <v>150</v>
      </c>
      <c r="B281" s="10">
        <v>1</v>
      </c>
      <c r="D281" s="3">
        <v>2</v>
      </c>
      <c r="E281">
        <f>GETPIVOTDATA("Outcome",$B$2,"Insulin",14)*GETPIVOTDATA("Outcome",$B$2,"Outcome",1)/GETPIVOTDATA("Outcome",$B$2)</f>
        <v>0.34895833333333331</v>
      </c>
      <c r="F281">
        <f t="shared" si="372"/>
        <v>7.8116449004975133</v>
      </c>
    </row>
    <row r="282" spans="1:6" x14ac:dyDescent="0.3">
      <c r="A282" s="10">
        <v>130</v>
      </c>
      <c r="B282" s="10">
        <v>0</v>
      </c>
      <c r="D282" s="3"/>
      <c r="E282">
        <f>GETPIVOTDATA("Outcome",$B$2,"Insulin",0)*GETPIVOTDATA("Outcome",$B$2,"Outcome",1)/GETPIVOTDATA("Outcome",$B$2)</f>
        <v>130.51041666666666</v>
      </c>
      <c r="F282">
        <f t="shared" si="372"/>
        <v>130.51041666666666</v>
      </c>
    </row>
    <row r="283" spans="1:6" x14ac:dyDescent="0.3">
      <c r="A283" s="10">
        <v>0</v>
      </c>
      <c r="B283" s="10">
        <v>1</v>
      </c>
      <c r="D283" s="3"/>
      <c r="E283">
        <f>GETPIVOTDATA("Outcome",$B$2,"Insulin",14)*GETPIVOTDATA("Outcome",$B$2,"Outcome",1)/GETPIVOTDATA("Outcome",$B$2)</f>
        <v>0.34895833333333331</v>
      </c>
      <c r="F283">
        <f t="shared" si="372"/>
        <v>0.34895833333333331</v>
      </c>
    </row>
    <row r="284" spans="1:6" x14ac:dyDescent="0.3">
      <c r="A284" s="10">
        <v>0</v>
      </c>
      <c r="B284" s="10">
        <v>0</v>
      </c>
      <c r="D284" s="3">
        <v>2</v>
      </c>
      <c r="E284">
        <f>GETPIVOTDATA("Outcome",$B$2,"Insulin",0)*GETPIVOTDATA("Outcome",$B$2,"Outcome",1)/GETPIVOTDATA("Outcome",$B$2)</f>
        <v>130.51041666666666</v>
      </c>
      <c r="F284">
        <f t="shared" si="372"/>
        <v>126.54106556123125</v>
      </c>
    </row>
    <row r="285" spans="1:6" x14ac:dyDescent="0.3">
      <c r="A285" s="10">
        <v>0</v>
      </c>
      <c r="B285" s="10">
        <v>0</v>
      </c>
      <c r="D285" s="3">
        <v>1</v>
      </c>
      <c r="E285">
        <f>GETPIVOTDATA("Outcome",$B$2,"Insulin",14)*GETPIVOTDATA("Outcome",$B$2,"Outcome",1)/GETPIVOTDATA("Outcome",$B$2)</f>
        <v>0.34895833333333331</v>
      </c>
      <c r="F285">
        <f t="shared" si="372"/>
        <v>1.2146299751243785</v>
      </c>
    </row>
    <row r="286" spans="1:6" x14ac:dyDescent="0.3">
      <c r="A286" s="10">
        <v>0</v>
      </c>
      <c r="B286" s="10">
        <v>1</v>
      </c>
      <c r="D286" s="3">
        <v>2</v>
      </c>
      <c r="E286">
        <f>GETPIVOTDATA("Outcome",$B$2,"Insulin",0)*GETPIVOTDATA("Outcome",$B$2,"Outcome",1)/GETPIVOTDATA("Outcome",$B$2)</f>
        <v>130.51041666666666</v>
      </c>
      <c r="F286">
        <f t="shared" si="372"/>
        <v>126.54106556123125</v>
      </c>
    </row>
    <row r="287" spans="1:6" x14ac:dyDescent="0.3">
      <c r="A287" s="10">
        <v>67</v>
      </c>
      <c r="B287" s="10">
        <v>0</v>
      </c>
      <c r="D287" s="3">
        <v>1</v>
      </c>
      <c r="E287">
        <f>GETPIVOTDATA("Outcome",$B$2,"Insulin",14)*GETPIVOTDATA("Outcome",$B$2,"Outcome",1)/GETPIVOTDATA("Outcome",$B$2)</f>
        <v>0.34895833333333331</v>
      </c>
      <c r="F287">
        <f t="shared" si="372"/>
        <v>1.2146299751243785</v>
      </c>
    </row>
    <row r="288" spans="1:6" x14ac:dyDescent="0.3">
      <c r="A288" s="10">
        <v>0</v>
      </c>
      <c r="B288" s="10">
        <v>1</v>
      </c>
      <c r="D288" s="3">
        <v>1</v>
      </c>
      <c r="E288">
        <f>GETPIVOTDATA("Outcome",$B$2,"Insulin",0)*GETPIVOTDATA("Outcome",$B$2,"Outcome",1)/GETPIVOTDATA("Outcome",$B$2)</f>
        <v>130.51041666666666</v>
      </c>
      <c r="F288">
        <f t="shared" si="372"/>
        <v>128.51807889030781</v>
      </c>
    </row>
    <row r="289" spans="1:6" x14ac:dyDescent="0.3">
      <c r="A289" s="10">
        <v>0</v>
      </c>
      <c r="B289" s="10">
        <v>0</v>
      </c>
      <c r="D289" s="3"/>
      <c r="E289">
        <f>GETPIVOTDATA("Outcome",$B$2,"Insulin",14)*GETPIVOTDATA("Outcome",$B$2,"Outcome",1)/GETPIVOTDATA("Outcome",$B$2)</f>
        <v>0.34895833333333331</v>
      </c>
      <c r="F289">
        <f t="shared" si="372"/>
        <v>0.34895833333333331</v>
      </c>
    </row>
    <row r="290" spans="1:6" x14ac:dyDescent="0.3">
      <c r="A290" s="10">
        <v>0</v>
      </c>
      <c r="B290" s="10">
        <v>0</v>
      </c>
      <c r="D290" s="3">
        <v>1</v>
      </c>
      <c r="E290">
        <f>GETPIVOTDATA("Outcome",$B$2,"Insulin",0)*GETPIVOTDATA("Outcome",$B$2,"Outcome",1)/GETPIVOTDATA("Outcome",$B$2)</f>
        <v>130.51041666666666</v>
      </c>
      <c r="F290">
        <f t="shared" si="372"/>
        <v>128.51807889030781</v>
      </c>
    </row>
    <row r="291" spans="1:6" x14ac:dyDescent="0.3">
      <c r="A291" s="10">
        <v>0</v>
      </c>
      <c r="B291" s="10">
        <v>1</v>
      </c>
      <c r="D291" s="3">
        <v>6</v>
      </c>
      <c r="E291">
        <f>GETPIVOTDATA("Outcome",$B$2,"Insulin",14)*GETPIVOTDATA("Outcome",$B$2,"Outcome",1)/GETPIVOTDATA("Outcome",$B$2)</f>
        <v>0.34895833333333331</v>
      </c>
      <c r="F291">
        <f t="shared" si="372"/>
        <v>91.513137437810968</v>
      </c>
    </row>
    <row r="292" spans="1:6" x14ac:dyDescent="0.3">
      <c r="A292" s="10">
        <v>0</v>
      </c>
      <c r="B292" s="10">
        <v>1</v>
      </c>
      <c r="D292" s="3">
        <v>1</v>
      </c>
      <c r="E292">
        <f>GETPIVOTDATA("Outcome",$B$2,"Insulin",0)*GETPIVOTDATA("Outcome",$B$2,"Outcome",1)/GETPIVOTDATA("Outcome",$B$2)</f>
        <v>130.51041666666666</v>
      </c>
      <c r="F292">
        <f t="shared" si="372"/>
        <v>128.51807889030781</v>
      </c>
    </row>
    <row r="293" spans="1:6" x14ac:dyDescent="0.3">
      <c r="A293" s="10">
        <v>56</v>
      </c>
      <c r="B293" s="10">
        <v>0</v>
      </c>
      <c r="D293" s="3">
        <v>2</v>
      </c>
      <c r="E293">
        <f>GETPIVOTDATA("Outcome",$B$2,"Insulin",14)*GETPIVOTDATA("Outcome",$B$2,"Outcome",1)/GETPIVOTDATA("Outcome",$B$2)</f>
        <v>0.34895833333333331</v>
      </c>
      <c r="F293">
        <f t="shared" si="372"/>
        <v>7.8116449004975133</v>
      </c>
    </row>
    <row r="294" spans="1:6" x14ac:dyDescent="0.3">
      <c r="A294" s="10">
        <v>0</v>
      </c>
      <c r="B294" s="10">
        <v>0</v>
      </c>
      <c r="D294" s="3">
        <v>1</v>
      </c>
      <c r="E294">
        <f>GETPIVOTDATA("Outcome",$B$2,"Insulin",0)*GETPIVOTDATA("Outcome",$B$2,"Outcome",1)/GETPIVOTDATA("Outcome",$B$2)</f>
        <v>130.51041666666666</v>
      </c>
      <c r="F294">
        <f t="shared" si="372"/>
        <v>128.51807889030781</v>
      </c>
    </row>
    <row r="295" spans="1:6" x14ac:dyDescent="0.3">
      <c r="A295" s="10">
        <v>45</v>
      </c>
      <c r="B295" s="10">
        <v>0</v>
      </c>
      <c r="D295" s="3"/>
      <c r="E295">
        <f>GETPIVOTDATA("Outcome",$B$2,"Insulin",14)*GETPIVOTDATA("Outcome",$B$2,"Outcome",1)/GETPIVOTDATA("Outcome",$B$2)</f>
        <v>0.34895833333333331</v>
      </c>
      <c r="F295">
        <f t="shared" si="372"/>
        <v>0.34895833333333331</v>
      </c>
    </row>
    <row r="296" spans="1:6" x14ac:dyDescent="0.3">
      <c r="A296" s="10">
        <v>0</v>
      </c>
      <c r="B296" s="10">
        <v>0</v>
      </c>
      <c r="D296" s="3">
        <v>2</v>
      </c>
      <c r="E296">
        <f>GETPIVOTDATA("Outcome",$B$2,"Insulin",0)*GETPIVOTDATA("Outcome",$B$2,"Outcome",1)/GETPIVOTDATA("Outcome",$B$2)</f>
        <v>130.51041666666666</v>
      </c>
      <c r="F296">
        <f t="shared" si="372"/>
        <v>126.54106556123125</v>
      </c>
    </row>
    <row r="297" spans="1:6" x14ac:dyDescent="0.3">
      <c r="A297" s="10">
        <v>57</v>
      </c>
      <c r="B297" s="10">
        <v>0</v>
      </c>
      <c r="D297" s="3">
        <v>2</v>
      </c>
      <c r="E297">
        <f>GETPIVOTDATA("Outcome",$B$2,"Insulin",14)*GETPIVOTDATA("Outcome",$B$2,"Outcome",1)/GETPIVOTDATA("Outcome",$B$2)</f>
        <v>0.34895833333333331</v>
      </c>
      <c r="F297">
        <f t="shared" si="372"/>
        <v>7.8116449004975133</v>
      </c>
    </row>
    <row r="298" spans="1:6" x14ac:dyDescent="0.3">
      <c r="A298" s="10">
        <v>0</v>
      </c>
      <c r="B298" s="10">
        <v>1</v>
      </c>
      <c r="D298" s="3">
        <v>1</v>
      </c>
      <c r="E298">
        <f>GETPIVOTDATA("Outcome",$B$2,"Insulin",0)*GETPIVOTDATA("Outcome",$B$2,"Outcome",1)/GETPIVOTDATA("Outcome",$B$2)</f>
        <v>130.51041666666666</v>
      </c>
      <c r="F298">
        <f t="shared" si="372"/>
        <v>128.51807889030781</v>
      </c>
    </row>
    <row r="299" spans="1:6" x14ac:dyDescent="0.3">
      <c r="A299" s="10">
        <v>116</v>
      </c>
      <c r="B299" s="10">
        <v>0</v>
      </c>
      <c r="D299" s="3"/>
      <c r="E299">
        <f>GETPIVOTDATA("Outcome",$B$2,"Insulin",14)*GETPIVOTDATA("Outcome",$B$2,"Outcome",1)/GETPIVOTDATA("Outcome",$B$2)</f>
        <v>0.34895833333333331</v>
      </c>
      <c r="F299">
        <f t="shared" si="372"/>
        <v>0.34895833333333331</v>
      </c>
    </row>
    <row r="300" spans="1:6" x14ac:dyDescent="0.3">
      <c r="A300" s="10">
        <v>0</v>
      </c>
      <c r="B300" s="10">
        <v>0</v>
      </c>
      <c r="D300" s="3">
        <v>2</v>
      </c>
      <c r="E300">
        <f>GETPIVOTDATA("Outcome",$B$2,"Insulin",0)*GETPIVOTDATA("Outcome",$B$2,"Outcome",1)/GETPIVOTDATA("Outcome",$B$2)</f>
        <v>130.51041666666666</v>
      </c>
      <c r="F300">
        <f t="shared" si="372"/>
        <v>126.54106556123125</v>
      </c>
    </row>
    <row r="301" spans="1:6" x14ac:dyDescent="0.3">
      <c r="A301" s="10">
        <v>278</v>
      </c>
      <c r="B301" s="10">
        <v>0</v>
      </c>
      <c r="D301" s="3"/>
      <c r="E301">
        <f>GETPIVOTDATA("Outcome",$B$2,"Insulin",14)*GETPIVOTDATA("Outcome",$B$2,"Outcome",1)/GETPIVOTDATA("Outcome",$B$2)</f>
        <v>0.34895833333333331</v>
      </c>
      <c r="F301">
        <f t="shared" si="372"/>
        <v>0.34895833333333331</v>
      </c>
    </row>
    <row r="302" spans="1:6" x14ac:dyDescent="0.3">
      <c r="A302" s="10">
        <v>0</v>
      </c>
      <c r="B302" s="10">
        <v>1</v>
      </c>
      <c r="D302" s="3">
        <v>2</v>
      </c>
      <c r="E302">
        <f>GETPIVOTDATA("Outcome",$B$2,"Insulin",0)*GETPIVOTDATA("Outcome",$B$2,"Outcome",1)/GETPIVOTDATA("Outcome",$B$2)</f>
        <v>130.51041666666666</v>
      </c>
      <c r="F302">
        <f t="shared" si="372"/>
        <v>126.54106556123125</v>
      </c>
    </row>
    <row r="303" spans="1:6" x14ac:dyDescent="0.3">
      <c r="A303" s="10">
        <v>122</v>
      </c>
      <c r="B303" s="10">
        <v>0</v>
      </c>
      <c r="D303" s="3">
        <v>3</v>
      </c>
      <c r="E303">
        <f>GETPIVOTDATA("Outcome",$B$2,"Insulin",14)*GETPIVOTDATA("Outcome",$B$2,"Outcome",1)/GETPIVOTDATA("Outcome",$B$2)</f>
        <v>0.34895833333333331</v>
      </c>
      <c r="F303">
        <f t="shared" si="372"/>
        <v>20.140003109452735</v>
      </c>
    </row>
    <row r="304" spans="1:6" x14ac:dyDescent="0.3">
      <c r="A304" s="10">
        <v>155</v>
      </c>
      <c r="B304" s="10">
        <v>0</v>
      </c>
      <c r="D304" s="3"/>
      <c r="E304">
        <f>GETPIVOTDATA("Outcome",$B$2,"Insulin",0)*GETPIVOTDATA("Outcome",$B$2,"Outcome",1)/GETPIVOTDATA("Outcome",$B$2)</f>
        <v>130.51041666666666</v>
      </c>
      <c r="F304">
        <f t="shared" si="372"/>
        <v>130.51041666666666</v>
      </c>
    </row>
    <row r="305" spans="1:6" x14ac:dyDescent="0.3">
      <c r="A305" s="10">
        <v>0</v>
      </c>
      <c r="B305" s="10">
        <v>1</v>
      </c>
      <c r="D305" s="3">
        <v>1</v>
      </c>
      <c r="E305">
        <f>GETPIVOTDATA("Outcome",$B$2,"Insulin",14)*GETPIVOTDATA("Outcome",$B$2,"Outcome",1)/GETPIVOTDATA("Outcome",$B$2)</f>
        <v>0.34895833333333331</v>
      </c>
      <c r="F305">
        <f t="shared" si="372"/>
        <v>1.2146299751243785</v>
      </c>
    </row>
    <row r="306" spans="1:6" x14ac:dyDescent="0.3">
      <c r="A306" s="10">
        <v>0</v>
      </c>
      <c r="B306" s="10">
        <v>1</v>
      </c>
      <c r="D306" s="3">
        <v>2</v>
      </c>
      <c r="E306">
        <f>GETPIVOTDATA("Outcome",$B$2,"Insulin",0)*GETPIVOTDATA("Outcome",$B$2,"Outcome",1)/GETPIVOTDATA("Outcome",$B$2)</f>
        <v>130.51041666666666</v>
      </c>
      <c r="F306">
        <f t="shared" si="372"/>
        <v>126.54106556123125</v>
      </c>
    </row>
    <row r="307" spans="1:6" x14ac:dyDescent="0.3">
      <c r="A307" s="10">
        <v>135</v>
      </c>
      <c r="B307" s="10">
        <v>0</v>
      </c>
      <c r="D307" s="3">
        <v>2</v>
      </c>
      <c r="E307">
        <f>GETPIVOTDATA("Outcome",$B$2,"Insulin",14)*GETPIVOTDATA("Outcome",$B$2,"Outcome",1)/GETPIVOTDATA("Outcome",$B$2)</f>
        <v>0.34895833333333331</v>
      </c>
      <c r="F307">
        <f t="shared" si="372"/>
        <v>7.8116449004975133</v>
      </c>
    </row>
    <row r="308" spans="1:6" x14ac:dyDescent="0.3">
      <c r="A308" s="10">
        <v>545</v>
      </c>
      <c r="B308" s="10">
        <v>0</v>
      </c>
      <c r="D308" s="3"/>
      <c r="E308">
        <f>GETPIVOTDATA("Outcome",$B$2,"Insulin",0)*GETPIVOTDATA("Outcome",$B$2,"Outcome",1)/GETPIVOTDATA("Outcome",$B$2)</f>
        <v>130.51041666666666</v>
      </c>
      <c r="F308">
        <f t="shared" si="372"/>
        <v>130.51041666666666</v>
      </c>
    </row>
    <row r="309" spans="1:6" x14ac:dyDescent="0.3">
      <c r="A309" s="10">
        <v>220</v>
      </c>
      <c r="B309" s="10">
        <v>1</v>
      </c>
      <c r="D309" s="3">
        <v>2</v>
      </c>
      <c r="E309">
        <f>GETPIVOTDATA("Outcome",$B$2,"Insulin",14)*GETPIVOTDATA("Outcome",$B$2,"Outcome",1)/GETPIVOTDATA("Outcome",$B$2)</f>
        <v>0.34895833333333331</v>
      </c>
      <c r="F309">
        <f t="shared" si="372"/>
        <v>7.8116449004975133</v>
      </c>
    </row>
    <row r="310" spans="1:6" x14ac:dyDescent="0.3">
      <c r="A310" s="10">
        <v>49</v>
      </c>
      <c r="B310" s="10">
        <v>0</v>
      </c>
      <c r="D310" s="3">
        <v>2</v>
      </c>
      <c r="E310">
        <f>GETPIVOTDATA("Outcome",$B$2,"Insulin",0)*GETPIVOTDATA("Outcome",$B$2,"Outcome",1)/GETPIVOTDATA("Outcome",$B$2)</f>
        <v>130.51041666666666</v>
      </c>
      <c r="F310">
        <f t="shared" si="372"/>
        <v>126.54106556123125</v>
      </c>
    </row>
    <row r="311" spans="1:6" x14ac:dyDescent="0.3">
      <c r="A311" s="10">
        <v>75</v>
      </c>
      <c r="B311" s="10">
        <v>0</v>
      </c>
      <c r="D311" s="3"/>
      <c r="E311">
        <f>GETPIVOTDATA("Outcome",$B$2,"Insulin",14)*GETPIVOTDATA("Outcome",$B$2,"Outcome",1)/GETPIVOTDATA("Outcome",$B$2)</f>
        <v>0.34895833333333331</v>
      </c>
      <c r="F311">
        <f t="shared" si="372"/>
        <v>0.34895833333333331</v>
      </c>
    </row>
    <row r="312" spans="1:6" x14ac:dyDescent="0.3">
      <c r="A312" s="10">
        <v>40</v>
      </c>
      <c r="B312" s="10">
        <v>0</v>
      </c>
      <c r="D312" s="3">
        <v>1</v>
      </c>
      <c r="E312">
        <f>GETPIVOTDATA("Outcome",$B$2,"Insulin",0)*GETPIVOTDATA("Outcome",$B$2,"Outcome",1)/GETPIVOTDATA("Outcome",$B$2)</f>
        <v>130.51041666666666</v>
      </c>
      <c r="F312">
        <f t="shared" si="372"/>
        <v>128.51807889030781</v>
      </c>
    </row>
    <row r="313" spans="1:6" x14ac:dyDescent="0.3">
      <c r="A313" s="10">
        <v>74</v>
      </c>
      <c r="B313" s="10">
        <v>1</v>
      </c>
      <c r="D313" s="3">
        <v>3</v>
      </c>
      <c r="E313">
        <f>GETPIVOTDATA("Outcome",$B$2,"Insulin",14)*GETPIVOTDATA("Outcome",$B$2,"Outcome",1)/GETPIVOTDATA("Outcome",$B$2)</f>
        <v>0.34895833333333331</v>
      </c>
      <c r="F313">
        <f t="shared" si="372"/>
        <v>20.140003109452735</v>
      </c>
    </row>
    <row r="314" spans="1:6" x14ac:dyDescent="0.3">
      <c r="A314" s="10">
        <v>182</v>
      </c>
      <c r="B314" s="10">
        <v>1</v>
      </c>
      <c r="D314" s="3">
        <v>1</v>
      </c>
      <c r="E314">
        <f>GETPIVOTDATA("Outcome",$B$2,"Insulin",0)*GETPIVOTDATA("Outcome",$B$2,"Outcome",1)/GETPIVOTDATA("Outcome",$B$2)</f>
        <v>130.51041666666666</v>
      </c>
      <c r="F314">
        <f t="shared" si="372"/>
        <v>128.51807889030781</v>
      </c>
    </row>
    <row r="315" spans="1:6" x14ac:dyDescent="0.3">
      <c r="A315" s="10">
        <v>194</v>
      </c>
      <c r="B315" s="10">
        <v>1</v>
      </c>
      <c r="D315" s="3"/>
      <c r="E315">
        <f>GETPIVOTDATA("Outcome",$B$2,"Insulin",14)*GETPIVOTDATA("Outcome",$B$2,"Outcome",1)/GETPIVOTDATA("Outcome",$B$2)</f>
        <v>0.34895833333333331</v>
      </c>
      <c r="F315">
        <f t="shared" si="372"/>
        <v>0.34895833333333331</v>
      </c>
    </row>
    <row r="316" spans="1:6" x14ac:dyDescent="0.3">
      <c r="A316" s="10">
        <v>0</v>
      </c>
      <c r="B316" s="10">
        <v>0</v>
      </c>
      <c r="D316" s="3">
        <v>4</v>
      </c>
      <c r="E316">
        <f>GETPIVOTDATA("Outcome",$B$2,"Insulin",0)*GETPIVOTDATA("Outcome",$B$2,"Outcome",1)/GETPIVOTDATA("Outcome",$B$2)</f>
        <v>130.51041666666666</v>
      </c>
      <c r="F316">
        <f t="shared" si="372"/>
        <v>122.6330122449251</v>
      </c>
    </row>
    <row r="317" spans="1:6" x14ac:dyDescent="0.3">
      <c r="A317" s="10">
        <v>120</v>
      </c>
      <c r="B317" s="10">
        <v>0</v>
      </c>
      <c r="D317" s="3">
        <v>1</v>
      </c>
      <c r="E317">
        <f>GETPIVOTDATA("Outcome",$B$2,"Insulin",14)*GETPIVOTDATA("Outcome",$B$2,"Outcome",1)/GETPIVOTDATA("Outcome",$B$2)</f>
        <v>0.34895833333333331</v>
      </c>
      <c r="F317">
        <f t="shared" si="372"/>
        <v>1.2146299751243785</v>
      </c>
    </row>
    <row r="318" spans="1:6" x14ac:dyDescent="0.3">
      <c r="A318" s="10">
        <v>360</v>
      </c>
      <c r="B318" s="10">
        <v>1</v>
      </c>
      <c r="D318" s="3"/>
      <c r="E318">
        <f>GETPIVOTDATA("Outcome",$B$2,"Insulin",0)*GETPIVOTDATA("Outcome",$B$2,"Outcome",1)/GETPIVOTDATA("Outcome",$B$2)</f>
        <v>130.51041666666666</v>
      </c>
      <c r="F318">
        <f t="shared" si="372"/>
        <v>130.51041666666666</v>
      </c>
    </row>
    <row r="319" spans="1:6" x14ac:dyDescent="0.3">
      <c r="A319" s="10">
        <v>215</v>
      </c>
      <c r="B319" s="10">
        <v>0</v>
      </c>
      <c r="D319" s="3">
        <v>1</v>
      </c>
      <c r="E319">
        <f>GETPIVOTDATA("Outcome",$B$2,"Insulin",14)*GETPIVOTDATA("Outcome",$B$2,"Outcome",1)/GETPIVOTDATA("Outcome",$B$2)</f>
        <v>0.34895833333333331</v>
      </c>
      <c r="F319">
        <f t="shared" si="372"/>
        <v>1.2146299751243785</v>
      </c>
    </row>
    <row r="320" spans="1:6" x14ac:dyDescent="0.3">
      <c r="A320" s="10">
        <v>184</v>
      </c>
      <c r="B320" s="10">
        <v>1</v>
      </c>
      <c r="D320" s="3">
        <v>2</v>
      </c>
      <c r="E320">
        <f>GETPIVOTDATA("Outcome",$B$2,"Insulin",0)*GETPIVOTDATA("Outcome",$B$2,"Outcome",1)/GETPIVOTDATA("Outcome",$B$2)</f>
        <v>130.51041666666666</v>
      </c>
      <c r="F320">
        <f t="shared" si="372"/>
        <v>126.54106556123125</v>
      </c>
    </row>
    <row r="321" spans="1:6" x14ac:dyDescent="0.3">
      <c r="A321" s="10">
        <v>0</v>
      </c>
      <c r="B321" s="10">
        <v>0</v>
      </c>
      <c r="D321" s="3"/>
      <c r="E321">
        <f>GETPIVOTDATA("Outcome",$B$2,"Insulin",14)*GETPIVOTDATA("Outcome",$B$2,"Outcome",1)/GETPIVOTDATA("Outcome",$B$2)</f>
        <v>0.34895833333333331</v>
      </c>
      <c r="F321">
        <f t="shared" si="372"/>
        <v>0.34895833333333331</v>
      </c>
    </row>
    <row r="322" spans="1:6" x14ac:dyDescent="0.3">
      <c r="A322" s="10">
        <v>0</v>
      </c>
      <c r="B322" s="10">
        <v>1</v>
      </c>
      <c r="D322" s="3">
        <v>1</v>
      </c>
      <c r="E322">
        <f>GETPIVOTDATA("Outcome",$B$2,"Insulin",0)*GETPIVOTDATA("Outcome",$B$2,"Outcome",1)/GETPIVOTDATA("Outcome",$B$2)</f>
        <v>130.51041666666666</v>
      </c>
      <c r="F322">
        <f t="shared" si="372"/>
        <v>128.51807889030781</v>
      </c>
    </row>
    <row r="323" spans="1:6" x14ac:dyDescent="0.3">
      <c r="A323" s="10">
        <v>135</v>
      </c>
      <c r="B323" s="10">
        <v>1</v>
      </c>
      <c r="D323" s="3">
        <v>1</v>
      </c>
      <c r="E323">
        <f>GETPIVOTDATA("Outcome",$B$2,"Insulin",14)*GETPIVOTDATA("Outcome",$B$2,"Outcome",1)/GETPIVOTDATA("Outcome",$B$2)</f>
        <v>0.34895833333333331</v>
      </c>
      <c r="F323">
        <f t="shared" si="372"/>
        <v>1.2146299751243785</v>
      </c>
    </row>
    <row r="324" spans="1:6" x14ac:dyDescent="0.3">
      <c r="A324" s="10">
        <v>42</v>
      </c>
      <c r="B324" s="10">
        <v>0</v>
      </c>
      <c r="D324" s="3">
        <v>1</v>
      </c>
      <c r="E324">
        <f>GETPIVOTDATA("Outcome",$B$2,"Insulin",0)*GETPIVOTDATA("Outcome",$B$2,"Outcome",1)/GETPIVOTDATA("Outcome",$B$2)</f>
        <v>130.51041666666666</v>
      </c>
      <c r="F324">
        <f t="shared" si="372"/>
        <v>128.51807889030781</v>
      </c>
    </row>
    <row r="325" spans="1:6" x14ac:dyDescent="0.3">
      <c r="A325" s="10">
        <v>0</v>
      </c>
      <c r="B325" s="10">
        <v>1</v>
      </c>
      <c r="D325" s="3"/>
      <c r="E325">
        <f>GETPIVOTDATA("Outcome",$B$2,"Insulin",14)*GETPIVOTDATA("Outcome",$B$2,"Outcome",1)/GETPIVOTDATA("Outcome",$B$2)</f>
        <v>0.34895833333333331</v>
      </c>
      <c r="F325">
        <f t="shared" si="372"/>
        <v>0.34895833333333331</v>
      </c>
    </row>
    <row r="326" spans="1:6" x14ac:dyDescent="0.3">
      <c r="A326" s="10">
        <v>0</v>
      </c>
      <c r="B326" s="10">
        <v>0</v>
      </c>
      <c r="D326" s="3">
        <v>2</v>
      </c>
      <c r="E326">
        <f>GETPIVOTDATA("Outcome",$B$2,"Insulin",0)*GETPIVOTDATA("Outcome",$B$2,"Outcome",1)/GETPIVOTDATA("Outcome",$B$2)</f>
        <v>130.51041666666666</v>
      </c>
      <c r="F326">
        <f t="shared" si="372"/>
        <v>126.54106556123125</v>
      </c>
    </row>
    <row r="327" spans="1:6" x14ac:dyDescent="0.3">
      <c r="A327" s="10">
        <v>105</v>
      </c>
      <c r="B327" s="10">
        <v>0</v>
      </c>
      <c r="D327" s="3"/>
      <c r="E327">
        <f>GETPIVOTDATA("Outcome",$B$2,"Insulin",14)*GETPIVOTDATA("Outcome",$B$2,"Outcome",1)/GETPIVOTDATA("Outcome",$B$2)</f>
        <v>0.34895833333333331</v>
      </c>
      <c r="F327">
        <f t="shared" si="372"/>
        <v>0.34895833333333331</v>
      </c>
    </row>
    <row r="328" spans="1:6" x14ac:dyDescent="0.3">
      <c r="A328" s="10">
        <v>132</v>
      </c>
      <c r="B328" s="10">
        <v>1</v>
      </c>
      <c r="D328" s="3">
        <v>1</v>
      </c>
      <c r="E328">
        <f>GETPIVOTDATA("Outcome",$B$2,"Insulin",0)*GETPIVOTDATA("Outcome",$B$2,"Outcome",1)/GETPIVOTDATA("Outcome",$B$2)</f>
        <v>130.51041666666666</v>
      </c>
      <c r="F328">
        <f t="shared" si="372"/>
        <v>128.51807889030781</v>
      </c>
    </row>
    <row r="329" spans="1:6" x14ac:dyDescent="0.3">
      <c r="A329" s="10">
        <v>148</v>
      </c>
      <c r="B329" s="10">
        <v>0</v>
      </c>
      <c r="D329" s="3"/>
      <c r="E329">
        <f>GETPIVOTDATA("Outcome",$B$2,"Insulin",14)*GETPIVOTDATA("Outcome",$B$2,"Outcome",1)/GETPIVOTDATA("Outcome",$B$2)</f>
        <v>0.34895833333333331</v>
      </c>
      <c r="F329">
        <f t="shared" si="372"/>
        <v>0.34895833333333331</v>
      </c>
    </row>
    <row r="330" spans="1:6" x14ac:dyDescent="0.3">
      <c r="A330" s="10">
        <v>180</v>
      </c>
      <c r="B330" s="10">
        <v>1</v>
      </c>
      <c r="D330" s="3">
        <v>1</v>
      </c>
      <c r="E330">
        <f>GETPIVOTDATA("Outcome",$B$2,"Insulin",0)*GETPIVOTDATA("Outcome",$B$2,"Outcome",1)/GETPIVOTDATA("Outcome",$B$2)</f>
        <v>130.51041666666666</v>
      </c>
      <c r="F330">
        <f t="shared" si="372"/>
        <v>128.51807889030781</v>
      </c>
    </row>
    <row r="331" spans="1:6" x14ac:dyDescent="0.3">
      <c r="A331" s="10">
        <v>205</v>
      </c>
      <c r="B331" s="10">
        <v>1</v>
      </c>
      <c r="D331" s="3">
        <v>2</v>
      </c>
      <c r="E331">
        <f>GETPIVOTDATA("Outcome",$B$2,"Insulin",14)*GETPIVOTDATA("Outcome",$B$2,"Outcome",1)/GETPIVOTDATA("Outcome",$B$2)</f>
        <v>0.34895833333333331</v>
      </c>
      <c r="F331">
        <f t="shared" si="372"/>
        <v>7.8116449004975133</v>
      </c>
    </row>
    <row r="332" spans="1:6" x14ac:dyDescent="0.3">
      <c r="A332" s="10">
        <v>0</v>
      </c>
      <c r="B332" s="10">
        <v>0</v>
      </c>
      <c r="D332" s="3">
        <v>2</v>
      </c>
      <c r="E332">
        <f>GETPIVOTDATA("Outcome",$B$2,"Insulin",0)*GETPIVOTDATA("Outcome",$B$2,"Outcome",1)/GETPIVOTDATA("Outcome",$B$2)</f>
        <v>130.51041666666666</v>
      </c>
      <c r="F332">
        <f t="shared" si="372"/>
        <v>126.54106556123125</v>
      </c>
    </row>
    <row r="333" spans="1:6" x14ac:dyDescent="0.3">
      <c r="A333" s="10">
        <v>148</v>
      </c>
      <c r="B333" s="10">
        <v>0</v>
      </c>
      <c r="D333" s="3">
        <v>1</v>
      </c>
      <c r="E333">
        <f>GETPIVOTDATA("Outcome",$B$2,"Insulin",14)*GETPIVOTDATA("Outcome",$B$2,"Outcome",1)/GETPIVOTDATA("Outcome",$B$2)</f>
        <v>0.34895833333333331</v>
      </c>
      <c r="F333">
        <f t="shared" si="372"/>
        <v>1.2146299751243785</v>
      </c>
    </row>
    <row r="334" spans="1:6" x14ac:dyDescent="0.3">
      <c r="A334" s="10">
        <v>96</v>
      </c>
      <c r="B334" s="10">
        <v>1</v>
      </c>
      <c r="D334" s="3">
        <v>2</v>
      </c>
      <c r="E334">
        <f>GETPIVOTDATA("Outcome",$B$2,"Insulin",0)*GETPIVOTDATA("Outcome",$B$2,"Outcome",1)/GETPIVOTDATA("Outcome",$B$2)</f>
        <v>130.51041666666666</v>
      </c>
      <c r="F334">
        <f t="shared" si="372"/>
        <v>126.54106556123125</v>
      </c>
    </row>
    <row r="335" spans="1:6" x14ac:dyDescent="0.3">
      <c r="A335" s="10">
        <v>85</v>
      </c>
      <c r="B335" s="10">
        <v>0</v>
      </c>
      <c r="D335" s="3">
        <v>2</v>
      </c>
      <c r="E335">
        <f>GETPIVOTDATA("Outcome",$B$2,"Insulin",14)*GETPIVOTDATA("Outcome",$B$2,"Outcome",1)/GETPIVOTDATA("Outcome",$B$2)</f>
        <v>0.34895833333333331</v>
      </c>
      <c r="F335">
        <f t="shared" si="372"/>
        <v>7.8116449004975133</v>
      </c>
    </row>
    <row r="336" spans="1:6" x14ac:dyDescent="0.3">
      <c r="A336" s="10">
        <v>0</v>
      </c>
      <c r="B336" s="10">
        <v>1</v>
      </c>
      <c r="D336" s="3"/>
      <c r="E336">
        <f>GETPIVOTDATA("Outcome",$B$2,"Insulin",0)*GETPIVOTDATA("Outcome",$B$2,"Outcome",1)/GETPIVOTDATA("Outcome",$B$2)</f>
        <v>130.51041666666666</v>
      </c>
      <c r="F336">
        <f t="shared" si="372"/>
        <v>130.51041666666666</v>
      </c>
    </row>
    <row r="337" spans="1:6" x14ac:dyDescent="0.3">
      <c r="A337" s="10">
        <v>94</v>
      </c>
      <c r="B337" s="10">
        <v>0</v>
      </c>
      <c r="D337" s="3">
        <v>1</v>
      </c>
      <c r="E337">
        <f>GETPIVOTDATA("Outcome",$B$2,"Insulin",14)*GETPIVOTDATA("Outcome",$B$2,"Outcome",1)/GETPIVOTDATA("Outcome",$B$2)</f>
        <v>0.34895833333333331</v>
      </c>
      <c r="F337">
        <f t="shared" si="372"/>
        <v>1.2146299751243785</v>
      </c>
    </row>
    <row r="338" spans="1:6" x14ac:dyDescent="0.3">
      <c r="A338" s="10">
        <v>64</v>
      </c>
      <c r="B338" s="10">
        <v>0</v>
      </c>
      <c r="D338" s="3">
        <v>1</v>
      </c>
      <c r="E338">
        <f>GETPIVOTDATA("Outcome",$B$2,"Insulin",0)*GETPIVOTDATA("Outcome",$B$2,"Outcome",1)/GETPIVOTDATA("Outcome",$B$2)</f>
        <v>130.51041666666666</v>
      </c>
      <c r="F338">
        <f t="shared" si="372"/>
        <v>128.51807889030781</v>
      </c>
    </row>
    <row r="339" spans="1:6" x14ac:dyDescent="0.3">
      <c r="A339" s="10">
        <v>0</v>
      </c>
      <c r="B339" s="10">
        <v>1</v>
      </c>
      <c r="D339" s="3"/>
      <c r="E339">
        <f>GETPIVOTDATA("Outcome",$B$2,"Insulin",14)*GETPIVOTDATA("Outcome",$B$2,"Outcome",1)/GETPIVOTDATA("Outcome",$B$2)</f>
        <v>0.34895833333333331</v>
      </c>
      <c r="F339">
        <f t="shared" si="372"/>
        <v>0.34895833333333331</v>
      </c>
    </row>
    <row r="340" spans="1:6" x14ac:dyDescent="0.3">
      <c r="A340" s="10">
        <v>140</v>
      </c>
      <c r="B340" s="10">
        <v>0</v>
      </c>
      <c r="D340" s="3">
        <v>1</v>
      </c>
      <c r="E340">
        <f>GETPIVOTDATA("Outcome",$B$2,"Insulin",0)*GETPIVOTDATA("Outcome",$B$2,"Outcome",1)/GETPIVOTDATA("Outcome",$B$2)</f>
        <v>130.51041666666666</v>
      </c>
      <c r="F340">
        <f t="shared" si="372"/>
        <v>128.51807889030781</v>
      </c>
    </row>
    <row r="341" spans="1:6" x14ac:dyDescent="0.3">
      <c r="A341" s="10">
        <v>0</v>
      </c>
      <c r="B341" s="10">
        <v>1</v>
      </c>
      <c r="D341" s="3">
        <v>1</v>
      </c>
      <c r="E341">
        <f>GETPIVOTDATA("Outcome",$B$2,"Insulin",14)*GETPIVOTDATA("Outcome",$B$2,"Outcome",1)/GETPIVOTDATA("Outcome",$B$2)</f>
        <v>0.34895833333333331</v>
      </c>
      <c r="F341">
        <f t="shared" si="372"/>
        <v>1.2146299751243785</v>
      </c>
    </row>
    <row r="342" spans="1:6" x14ac:dyDescent="0.3">
      <c r="A342" s="10">
        <v>231</v>
      </c>
      <c r="B342" s="10">
        <v>0</v>
      </c>
      <c r="D342" s="3">
        <v>1</v>
      </c>
      <c r="E342">
        <f>GETPIVOTDATA("Outcome",$B$2,"Insulin",0)*GETPIVOTDATA("Outcome",$B$2,"Outcome",1)/GETPIVOTDATA("Outcome",$B$2)</f>
        <v>130.51041666666666</v>
      </c>
      <c r="F342">
        <f t="shared" si="372"/>
        <v>128.51807889030781</v>
      </c>
    </row>
    <row r="343" spans="1:6" x14ac:dyDescent="0.3">
      <c r="A343" s="10">
        <v>0</v>
      </c>
      <c r="B343" s="10">
        <v>1</v>
      </c>
      <c r="D343" s="3">
        <v>1</v>
      </c>
      <c r="E343">
        <f>GETPIVOTDATA("Outcome",$B$2,"Insulin",14)*GETPIVOTDATA("Outcome",$B$2,"Outcome",1)/GETPIVOTDATA("Outcome",$B$2)</f>
        <v>0.34895833333333331</v>
      </c>
      <c r="F343">
        <f t="shared" si="372"/>
        <v>1.2146299751243785</v>
      </c>
    </row>
    <row r="344" spans="1:6" x14ac:dyDescent="0.3">
      <c r="A344" s="10">
        <v>0</v>
      </c>
      <c r="B344" s="10">
        <v>1</v>
      </c>
      <c r="D344" s="3">
        <v>1</v>
      </c>
      <c r="E344">
        <f>GETPIVOTDATA("Outcome",$B$2,"Insulin",0)*GETPIVOTDATA("Outcome",$B$2,"Outcome",1)/GETPIVOTDATA("Outcome",$B$2)</f>
        <v>130.51041666666666</v>
      </c>
      <c r="F344">
        <f t="shared" ref="F344:F393" si="373">(D344-E344)^2/E344</f>
        <v>128.51807889030781</v>
      </c>
    </row>
    <row r="345" spans="1:6" x14ac:dyDescent="0.3">
      <c r="A345" s="10">
        <v>29</v>
      </c>
      <c r="B345" s="10">
        <v>1</v>
      </c>
      <c r="D345" s="3"/>
      <c r="E345">
        <f>GETPIVOTDATA("Outcome",$B$2,"Insulin",14)*GETPIVOTDATA("Outcome",$B$2,"Outcome",1)/GETPIVOTDATA("Outcome",$B$2)</f>
        <v>0.34895833333333331</v>
      </c>
      <c r="F345">
        <f t="shared" si="373"/>
        <v>0.34895833333333331</v>
      </c>
    </row>
    <row r="346" spans="1:6" x14ac:dyDescent="0.3">
      <c r="A346" s="10">
        <v>0</v>
      </c>
      <c r="B346" s="10">
        <v>0</v>
      </c>
      <c r="D346" s="3">
        <v>1</v>
      </c>
      <c r="E346">
        <f>GETPIVOTDATA("Outcome",$B$2,"Insulin",0)*GETPIVOTDATA("Outcome",$B$2,"Outcome",1)/GETPIVOTDATA("Outcome",$B$2)</f>
        <v>130.51041666666666</v>
      </c>
      <c r="F346">
        <f t="shared" si="373"/>
        <v>128.51807889030781</v>
      </c>
    </row>
    <row r="347" spans="1:6" x14ac:dyDescent="0.3">
      <c r="A347" s="10">
        <v>168</v>
      </c>
      <c r="B347" s="10">
        <v>0</v>
      </c>
      <c r="D347" s="3"/>
      <c r="E347">
        <f>GETPIVOTDATA("Outcome",$B$2,"Insulin",14)*GETPIVOTDATA("Outcome",$B$2,"Outcome",1)/GETPIVOTDATA("Outcome",$B$2)</f>
        <v>0.34895833333333331</v>
      </c>
      <c r="F347">
        <f t="shared" si="373"/>
        <v>0.34895833333333331</v>
      </c>
    </row>
    <row r="348" spans="1:6" x14ac:dyDescent="0.3">
      <c r="A348" s="10">
        <v>156</v>
      </c>
      <c r="B348" s="10">
        <v>1</v>
      </c>
      <c r="D348" s="3"/>
      <c r="E348">
        <f>GETPIVOTDATA("Outcome",$B$2,"Insulin",0)*GETPIVOTDATA("Outcome",$B$2,"Outcome",1)/GETPIVOTDATA("Outcome",$B$2)</f>
        <v>130.51041666666666</v>
      </c>
      <c r="F348">
        <f t="shared" si="373"/>
        <v>130.51041666666666</v>
      </c>
    </row>
    <row r="349" spans="1:6" x14ac:dyDescent="0.3">
      <c r="A349" s="10">
        <v>0</v>
      </c>
      <c r="B349" s="10">
        <v>0</v>
      </c>
      <c r="D349" s="3">
        <v>1</v>
      </c>
      <c r="E349">
        <f>GETPIVOTDATA("Outcome",$B$2,"Insulin",14)*GETPIVOTDATA("Outcome",$B$2,"Outcome",1)/GETPIVOTDATA("Outcome",$B$2)</f>
        <v>0.34895833333333331</v>
      </c>
      <c r="F349">
        <f t="shared" si="373"/>
        <v>1.2146299751243785</v>
      </c>
    </row>
    <row r="350" spans="1:6" x14ac:dyDescent="0.3">
      <c r="A350" s="10">
        <v>120</v>
      </c>
      <c r="B350" s="10">
        <v>1</v>
      </c>
      <c r="D350" s="3"/>
      <c r="E350">
        <f>GETPIVOTDATA("Outcome",$B$2,"Insulin",0)*GETPIVOTDATA("Outcome",$B$2,"Outcome",1)/GETPIVOTDATA("Outcome",$B$2)</f>
        <v>130.51041666666666</v>
      </c>
      <c r="F350">
        <f t="shared" si="373"/>
        <v>130.51041666666666</v>
      </c>
    </row>
    <row r="351" spans="1:6" x14ac:dyDescent="0.3">
      <c r="A351" s="10">
        <v>68</v>
      </c>
      <c r="B351" s="10">
        <v>0</v>
      </c>
      <c r="D351" s="3">
        <v>1</v>
      </c>
      <c r="E351">
        <f>GETPIVOTDATA("Outcome",$B$2,"Insulin",14)*GETPIVOTDATA("Outcome",$B$2,"Outcome",1)/GETPIVOTDATA("Outcome",$B$2)</f>
        <v>0.34895833333333331</v>
      </c>
      <c r="F351">
        <f t="shared" si="373"/>
        <v>1.2146299751243785</v>
      </c>
    </row>
    <row r="352" spans="1:6" x14ac:dyDescent="0.3">
      <c r="A352" s="10">
        <v>0</v>
      </c>
      <c r="B352" s="10">
        <v>0</v>
      </c>
      <c r="D352" s="3"/>
      <c r="E352">
        <f>GETPIVOTDATA("Outcome",$B$2,"Insulin",0)*GETPIVOTDATA("Outcome",$B$2,"Outcome",1)/GETPIVOTDATA("Outcome",$B$2)</f>
        <v>130.51041666666666</v>
      </c>
      <c r="F352">
        <f t="shared" si="373"/>
        <v>130.51041666666666</v>
      </c>
    </row>
    <row r="353" spans="1:6" x14ac:dyDescent="0.3">
      <c r="A353" s="10">
        <v>52</v>
      </c>
      <c r="B353" s="10">
        <v>0</v>
      </c>
      <c r="D353" s="3">
        <v>1</v>
      </c>
      <c r="E353">
        <f>GETPIVOTDATA("Outcome",$B$2,"Insulin",14)*GETPIVOTDATA("Outcome",$B$2,"Outcome",1)/GETPIVOTDATA("Outcome",$B$2)</f>
        <v>0.34895833333333331</v>
      </c>
      <c r="F353">
        <f t="shared" si="373"/>
        <v>1.2146299751243785</v>
      </c>
    </row>
    <row r="354" spans="1:6" x14ac:dyDescent="0.3">
      <c r="A354" s="10">
        <v>0</v>
      </c>
      <c r="B354" s="10">
        <v>1</v>
      </c>
      <c r="D354" s="3"/>
      <c r="E354">
        <f>GETPIVOTDATA("Outcome",$B$2,"Insulin",0)*GETPIVOTDATA("Outcome",$B$2,"Outcome",1)/GETPIVOTDATA("Outcome",$B$2)</f>
        <v>130.51041666666666</v>
      </c>
      <c r="F354">
        <f t="shared" si="373"/>
        <v>130.51041666666666</v>
      </c>
    </row>
    <row r="355" spans="1:6" x14ac:dyDescent="0.3">
      <c r="A355" s="10">
        <v>0</v>
      </c>
      <c r="B355" s="10">
        <v>0</v>
      </c>
      <c r="D355" s="3">
        <v>1</v>
      </c>
      <c r="E355">
        <f>GETPIVOTDATA("Outcome",$B$2,"Insulin",14)*GETPIVOTDATA("Outcome",$B$2,"Outcome",1)/GETPIVOTDATA("Outcome",$B$2)</f>
        <v>0.34895833333333331</v>
      </c>
      <c r="F355">
        <f t="shared" si="373"/>
        <v>1.2146299751243785</v>
      </c>
    </row>
    <row r="356" spans="1:6" x14ac:dyDescent="0.3">
      <c r="A356" s="10">
        <v>58</v>
      </c>
      <c r="B356" s="10">
        <v>0</v>
      </c>
      <c r="D356" s="3"/>
      <c r="E356">
        <f>GETPIVOTDATA("Outcome",$B$2,"Insulin",0)*GETPIVOTDATA("Outcome",$B$2,"Outcome",1)/GETPIVOTDATA("Outcome",$B$2)</f>
        <v>130.51041666666666</v>
      </c>
      <c r="F356">
        <f t="shared" si="373"/>
        <v>130.51041666666666</v>
      </c>
    </row>
    <row r="357" spans="1:6" x14ac:dyDescent="0.3">
      <c r="A357" s="10">
        <v>255</v>
      </c>
      <c r="B357" s="10">
        <v>0</v>
      </c>
      <c r="D357" s="3">
        <v>1</v>
      </c>
      <c r="E357">
        <f>GETPIVOTDATA("Outcome",$B$2,"Insulin",14)*GETPIVOTDATA("Outcome",$B$2,"Outcome",1)/GETPIVOTDATA("Outcome",$B$2)</f>
        <v>0.34895833333333331</v>
      </c>
      <c r="F357">
        <f t="shared" si="373"/>
        <v>1.2146299751243785</v>
      </c>
    </row>
    <row r="358" spans="1:6" x14ac:dyDescent="0.3">
      <c r="A358" s="10">
        <v>0</v>
      </c>
      <c r="B358" s="10">
        <v>0</v>
      </c>
      <c r="D358" s="3"/>
      <c r="E358">
        <f>GETPIVOTDATA("Outcome",$B$2,"Insulin",0)*GETPIVOTDATA("Outcome",$B$2,"Outcome",1)/GETPIVOTDATA("Outcome",$B$2)</f>
        <v>130.51041666666666</v>
      </c>
      <c r="F358">
        <f t="shared" si="373"/>
        <v>130.51041666666666</v>
      </c>
    </row>
    <row r="359" spans="1:6" x14ac:dyDescent="0.3">
      <c r="A359" s="10">
        <v>0</v>
      </c>
      <c r="B359" s="10">
        <v>1</v>
      </c>
      <c r="D359" s="3">
        <v>1</v>
      </c>
      <c r="E359">
        <f>GETPIVOTDATA("Outcome",$B$2,"Insulin",14)*GETPIVOTDATA("Outcome",$B$2,"Outcome",1)/GETPIVOTDATA("Outcome",$B$2)</f>
        <v>0.34895833333333331</v>
      </c>
      <c r="F359">
        <f t="shared" si="373"/>
        <v>1.2146299751243785</v>
      </c>
    </row>
    <row r="360" spans="1:6" x14ac:dyDescent="0.3">
      <c r="A360" s="10">
        <v>171</v>
      </c>
      <c r="B360" s="10">
        <v>1</v>
      </c>
      <c r="D360" s="3">
        <v>1</v>
      </c>
      <c r="E360">
        <f>GETPIVOTDATA("Outcome",$B$2,"Insulin",0)*GETPIVOTDATA("Outcome",$B$2,"Outcome",1)/GETPIVOTDATA("Outcome",$B$2)</f>
        <v>130.51041666666666</v>
      </c>
      <c r="F360">
        <f t="shared" si="373"/>
        <v>128.51807889030781</v>
      </c>
    </row>
    <row r="361" spans="1:6" x14ac:dyDescent="0.3">
      <c r="A361" s="10">
        <v>0</v>
      </c>
      <c r="B361" s="10">
        <v>1</v>
      </c>
      <c r="D361" s="3">
        <v>1</v>
      </c>
      <c r="E361">
        <f>GETPIVOTDATA("Outcome",$B$2,"Insulin",14)*GETPIVOTDATA("Outcome",$B$2,"Outcome",1)/GETPIVOTDATA("Outcome",$B$2)</f>
        <v>0.34895833333333331</v>
      </c>
      <c r="F361">
        <f t="shared" si="373"/>
        <v>1.2146299751243785</v>
      </c>
    </row>
    <row r="362" spans="1:6" x14ac:dyDescent="0.3">
      <c r="A362" s="10">
        <v>105</v>
      </c>
      <c r="B362" s="10">
        <v>0</v>
      </c>
      <c r="D362" s="3"/>
      <c r="E362">
        <f>GETPIVOTDATA("Outcome",$B$2,"Insulin",0)*GETPIVOTDATA("Outcome",$B$2,"Outcome",1)/GETPIVOTDATA("Outcome",$B$2)</f>
        <v>130.51041666666666</v>
      </c>
      <c r="F362">
        <f t="shared" si="373"/>
        <v>130.51041666666666</v>
      </c>
    </row>
    <row r="363" spans="1:6" x14ac:dyDescent="0.3">
      <c r="A363" s="10">
        <v>73</v>
      </c>
      <c r="B363" s="10">
        <v>0</v>
      </c>
      <c r="D363" s="3">
        <v>1</v>
      </c>
      <c r="E363">
        <f>GETPIVOTDATA("Outcome",$B$2,"Insulin",14)*GETPIVOTDATA("Outcome",$B$2,"Outcome",1)/GETPIVOTDATA("Outcome",$B$2)</f>
        <v>0.34895833333333331</v>
      </c>
      <c r="F363">
        <f t="shared" si="373"/>
        <v>1.2146299751243785</v>
      </c>
    </row>
    <row r="364" spans="1:6" x14ac:dyDescent="0.3">
      <c r="A364" s="10">
        <v>0</v>
      </c>
      <c r="B364" s="10">
        <v>0</v>
      </c>
      <c r="D364" s="3">
        <v>1</v>
      </c>
      <c r="E364">
        <f>GETPIVOTDATA("Outcome",$B$2,"Insulin",0)*GETPIVOTDATA("Outcome",$B$2,"Outcome",1)/GETPIVOTDATA("Outcome",$B$2)</f>
        <v>130.51041666666666</v>
      </c>
      <c r="F364">
        <f t="shared" si="373"/>
        <v>128.51807889030781</v>
      </c>
    </row>
    <row r="365" spans="1:6" x14ac:dyDescent="0.3">
      <c r="A365" s="10">
        <v>0</v>
      </c>
      <c r="B365" s="10">
        <v>0</v>
      </c>
      <c r="D365" s="3">
        <v>2</v>
      </c>
      <c r="E365">
        <f>GETPIVOTDATA("Outcome",$B$2,"Insulin",14)*GETPIVOTDATA("Outcome",$B$2,"Outcome",1)/GETPIVOTDATA("Outcome",$B$2)</f>
        <v>0.34895833333333331</v>
      </c>
      <c r="F365">
        <f t="shared" si="373"/>
        <v>7.8116449004975133</v>
      </c>
    </row>
    <row r="366" spans="1:6" x14ac:dyDescent="0.3">
      <c r="A366" s="10">
        <v>0</v>
      </c>
      <c r="B366" s="10">
        <v>0</v>
      </c>
      <c r="D366" s="3"/>
      <c r="E366">
        <f>GETPIVOTDATA("Outcome",$B$2,"Insulin",0)*GETPIVOTDATA("Outcome",$B$2,"Outcome",1)/GETPIVOTDATA("Outcome",$B$2)</f>
        <v>130.51041666666666</v>
      </c>
      <c r="F366">
        <f t="shared" si="373"/>
        <v>130.51041666666666</v>
      </c>
    </row>
    <row r="367" spans="1:6" x14ac:dyDescent="0.3">
      <c r="A367" s="10">
        <v>108</v>
      </c>
      <c r="B367" s="10">
        <v>0</v>
      </c>
      <c r="D367" s="3">
        <v>1</v>
      </c>
      <c r="E367">
        <f>GETPIVOTDATA("Outcome",$B$2,"Insulin",14)*GETPIVOTDATA("Outcome",$B$2,"Outcome",1)/GETPIVOTDATA("Outcome",$B$2)</f>
        <v>0.34895833333333331</v>
      </c>
      <c r="F367">
        <f t="shared" si="373"/>
        <v>1.2146299751243785</v>
      </c>
    </row>
    <row r="368" spans="1:6" x14ac:dyDescent="0.3">
      <c r="A368" s="10">
        <v>83</v>
      </c>
      <c r="B368" s="10">
        <v>0</v>
      </c>
      <c r="D368" s="3"/>
      <c r="E368">
        <f>GETPIVOTDATA("Outcome",$B$2,"Insulin",0)*GETPIVOTDATA("Outcome",$B$2,"Outcome",1)/GETPIVOTDATA("Outcome",$B$2)</f>
        <v>130.51041666666666</v>
      </c>
      <c r="F368">
        <f t="shared" si="373"/>
        <v>130.51041666666666</v>
      </c>
    </row>
    <row r="369" spans="1:6" x14ac:dyDescent="0.3">
      <c r="A369" s="10">
        <v>0</v>
      </c>
      <c r="B369" s="10">
        <v>0</v>
      </c>
      <c r="D369" s="3"/>
      <c r="E369">
        <f>GETPIVOTDATA("Outcome",$B$2,"Insulin",14)*GETPIVOTDATA("Outcome",$B$2,"Outcome",1)/GETPIVOTDATA("Outcome",$B$2)</f>
        <v>0.34895833333333331</v>
      </c>
      <c r="F369">
        <f t="shared" si="373"/>
        <v>0.34895833333333331</v>
      </c>
    </row>
    <row r="370" spans="1:6" x14ac:dyDescent="0.3">
      <c r="A370" s="10">
        <v>74</v>
      </c>
      <c r="B370" s="10">
        <v>0</v>
      </c>
      <c r="D370" s="3"/>
      <c r="E370">
        <f>GETPIVOTDATA("Outcome",$B$2,"Insulin",0)*GETPIVOTDATA("Outcome",$B$2,"Outcome",1)/GETPIVOTDATA("Outcome",$B$2)</f>
        <v>130.51041666666666</v>
      </c>
      <c r="F370">
        <f t="shared" si="373"/>
        <v>130.51041666666666</v>
      </c>
    </row>
    <row r="371" spans="1:6" x14ac:dyDescent="0.3">
      <c r="A371" s="10">
        <v>0</v>
      </c>
      <c r="B371" s="10">
        <v>1</v>
      </c>
      <c r="D371" s="3">
        <v>1</v>
      </c>
      <c r="E371">
        <f>GETPIVOTDATA("Outcome",$B$2,"Insulin",14)*GETPIVOTDATA("Outcome",$B$2,"Outcome",1)/GETPIVOTDATA("Outcome",$B$2)</f>
        <v>0.34895833333333331</v>
      </c>
      <c r="F371">
        <f t="shared" si="373"/>
        <v>1.2146299751243785</v>
      </c>
    </row>
    <row r="372" spans="1:6" x14ac:dyDescent="0.3">
      <c r="A372" s="10">
        <v>0</v>
      </c>
      <c r="B372" s="10">
        <v>0</v>
      </c>
      <c r="D372" s="3">
        <v>1</v>
      </c>
      <c r="E372">
        <f>GETPIVOTDATA("Outcome",$B$2,"Insulin",0)*GETPIVOTDATA("Outcome",$B$2,"Outcome",1)/GETPIVOTDATA("Outcome",$B$2)</f>
        <v>130.51041666666666</v>
      </c>
      <c r="F372">
        <f t="shared" si="373"/>
        <v>128.51807889030781</v>
      </c>
    </row>
    <row r="373" spans="1:6" x14ac:dyDescent="0.3">
      <c r="A373" s="10">
        <v>0</v>
      </c>
      <c r="B373" s="10">
        <v>0</v>
      </c>
      <c r="D373" s="3"/>
      <c r="E373">
        <f>GETPIVOTDATA("Outcome",$B$2,"Insulin",14)*GETPIVOTDATA("Outcome",$B$2,"Outcome",1)/GETPIVOTDATA("Outcome",$B$2)</f>
        <v>0.34895833333333331</v>
      </c>
      <c r="F373">
        <f t="shared" si="373"/>
        <v>0.34895833333333331</v>
      </c>
    </row>
    <row r="374" spans="1:6" x14ac:dyDescent="0.3">
      <c r="A374" s="10">
        <v>0</v>
      </c>
      <c r="B374" s="10">
        <v>0</v>
      </c>
      <c r="D374" s="3"/>
      <c r="E374">
        <f>GETPIVOTDATA("Outcome",$B$2,"Insulin",0)*GETPIVOTDATA("Outcome",$B$2,"Outcome",1)/GETPIVOTDATA("Outcome",$B$2)</f>
        <v>130.51041666666666</v>
      </c>
      <c r="F374">
        <f t="shared" si="373"/>
        <v>130.51041666666666</v>
      </c>
    </row>
    <row r="375" spans="1:6" x14ac:dyDescent="0.3">
      <c r="A375" s="10">
        <v>43</v>
      </c>
      <c r="B375" s="10">
        <v>0</v>
      </c>
      <c r="D375" s="3">
        <v>1</v>
      </c>
      <c r="E375">
        <f>GETPIVOTDATA("Outcome",$B$2,"Insulin",14)*GETPIVOTDATA("Outcome",$B$2,"Outcome",1)/GETPIVOTDATA("Outcome",$B$2)</f>
        <v>0.34895833333333331</v>
      </c>
      <c r="F375">
        <f t="shared" si="373"/>
        <v>1.2146299751243785</v>
      </c>
    </row>
    <row r="376" spans="1:6" x14ac:dyDescent="0.3">
      <c r="A376" s="10">
        <v>0</v>
      </c>
      <c r="B376" s="10">
        <v>0</v>
      </c>
      <c r="D376" s="3"/>
      <c r="E376">
        <f>GETPIVOTDATA("Outcome",$B$2,"Insulin",0)*GETPIVOTDATA("Outcome",$B$2,"Outcome",1)/GETPIVOTDATA("Outcome",$B$2)</f>
        <v>130.51041666666666</v>
      </c>
      <c r="F376">
        <f t="shared" si="373"/>
        <v>130.51041666666666</v>
      </c>
    </row>
    <row r="377" spans="1:6" x14ac:dyDescent="0.3">
      <c r="A377" s="10">
        <v>0</v>
      </c>
      <c r="B377" s="10">
        <v>1</v>
      </c>
      <c r="D377" s="3"/>
      <c r="E377">
        <f>GETPIVOTDATA("Outcome",$B$2,"Insulin",14)*GETPIVOTDATA("Outcome",$B$2,"Outcome",1)/GETPIVOTDATA("Outcome",$B$2)</f>
        <v>0.34895833333333331</v>
      </c>
      <c r="F377">
        <f t="shared" si="373"/>
        <v>0.34895833333333331</v>
      </c>
    </row>
    <row r="378" spans="1:6" x14ac:dyDescent="0.3">
      <c r="A378" s="10">
        <v>167</v>
      </c>
      <c r="B378" s="10">
        <v>1</v>
      </c>
      <c r="D378" s="3"/>
      <c r="E378">
        <f>GETPIVOTDATA("Outcome",$B$2,"Insulin",0)*GETPIVOTDATA("Outcome",$B$2,"Outcome",1)/GETPIVOTDATA("Outcome",$B$2)</f>
        <v>130.51041666666666</v>
      </c>
      <c r="F378">
        <f t="shared" si="373"/>
        <v>130.51041666666666</v>
      </c>
    </row>
    <row r="379" spans="1:6" x14ac:dyDescent="0.3">
      <c r="A379" s="10">
        <v>0</v>
      </c>
      <c r="B379" s="10">
        <v>1</v>
      </c>
      <c r="D379" s="3">
        <v>1</v>
      </c>
      <c r="E379">
        <f>GETPIVOTDATA("Outcome",$B$2,"Insulin",14)*GETPIVOTDATA("Outcome",$B$2,"Outcome",1)/GETPIVOTDATA("Outcome",$B$2)</f>
        <v>0.34895833333333331</v>
      </c>
      <c r="F379">
        <f t="shared" si="373"/>
        <v>1.2146299751243785</v>
      </c>
    </row>
    <row r="380" spans="1:6" x14ac:dyDescent="0.3">
      <c r="A380" s="10">
        <v>54</v>
      </c>
      <c r="B380" s="10">
        <v>0</v>
      </c>
      <c r="D380" s="3">
        <v>1</v>
      </c>
      <c r="E380">
        <f>GETPIVOTDATA("Outcome",$B$2,"Insulin",0)*GETPIVOTDATA("Outcome",$B$2,"Outcome",1)/GETPIVOTDATA("Outcome",$B$2)</f>
        <v>130.51041666666666</v>
      </c>
      <c r="F380">
        <f t="shared" si="373"/>
        <v>128.51807889030781</v>
      </c>
    </row>
    <row r="381" spans="1:6" x14ac:dyDescent="0.3">
      <c r="A381" s="10">
        <v>249</v>
      </c>
      <c r="B381" s="10">
        <v>1</v>
      </c>
      <c r="D381" s="3">
        <v>1</v>
      </c>
      <c r="E381">
        <f>GETPIVOTDATA("Outcome",$B$2,"Insulin",14)*GETPIVOTDATA("Outcome",$B$2,"Outcome",1)/GETPIVOTDATA("Outcome",$B$2)</f>
        <v>0.34895833333333331</v>
      </c>
      <c r="F381">
        <f t="shared" si="373"/>
        <v>1.2146299751243785</v>
      </c>
    </row>
    <row r="382" spans="1:6" x14ac:dyDescent="0.3">
      <c r="A382" s="10">
        <v>325</v>
      </c>
      <c r="B382" s="10">
        <v>1</v>
      </c>
      <c r="D382" s="3">
        <v>1</v>
      </c>
      <c r="E382">
        <f>GETPIVOTDATA("Outcome",$B$2,"Insulin",0)*GETPIVOTDATA("Outcome",$B$2,"Outcome",1)/GETPIVOTDATA("Outcome",$B$2)</f>
        <v>130.51041666666666</v>
      </c>
      <c r="F382">
        <f t="shared" si="373"/>
        <v>128.51807889030781</v>
      </c>
    </row>
    <row r="383" spans="1:6" x14ac:dyDescent="0.3">
      <c r="A383" s="10">
        <v>0</v>
      </c>
      <c r="B383" s="10">
        <v>0</v>
      </c>
      <c r="D383" s="3"/>
      <c r="E383">
        <f>GETPIVOTDATA("Outcome",$B$2,"Insulin",14)*GETPIVOTDATA("Outcome",$B$2,"Outcome",1)/GETPIVOTDATA("Outcome",$B$2)</f>
        <v>0.34895833333333331</v>
      </c>
      <c r="F383">
        <f t="shared" si="373"/>
        <v>0.34895833333333331</v>
      </c>
    </row>
    <row r="384" spans="1:6" x14ac:dyDescent="0.3">
      <c r="A384" s="10">
        <v>0</v>
      </c>
      <c r="B384" s="10">
        <v>0</v>
      </c>
      <c r="D384" s="3">
        <v>2</v>
      </c>
      <c r="E384">
        <f>GETPIVOTDATA("Outcome",$B$2,"Insulin",0)*GETPIVOTDATA("Outcome",$B$2,"Outcome",1)/GETPIVOTDATA("Outcome",$B$2)</f>
        <v>130.51041666666666</v>
      </c>
      <c r="F384">
        <f t="shared" si="373"/>
        <v>126.54106556123125</v>
      </c>
    </row>
    <row r="385" spans="1:6" x14ac:dyDescent="0.3">
      <c r="A385" s="10">
        <v>0</v>
      </c>
      <c r="B385" s="10">
        <v>1</v>
      </c>
      <c r="D385" s="3">
        <v>1</v>
      </c>
      <c r="E385">
        <f>GETPIVOTDATA("Outcome",$B$2,"Insulin",14)*GETPIVOTDATA("Outcome",$B$2,"Outcome",1)/GETPIVOTDATA("Outcome",$B$2)</f>
        <v>0.34895833333333331</v>
      </c>
      <c r="F385">
        <f t="shared" si="373"/>
        <v>1.2146299751243785</v>
      </c>
    </row>
    <row r="386" spans="1:6" x14ac:dyDescent="0.3">
      <c r="A386" s="10">
        <v>293</v>
      </c>
      <c r="B386" s="10">
        <v>0</v>
      </c>
      <c r="D386" s="3">
        <v>1</v>
      </c>
      <c r="E386">
        <f>GETPIVOTDATA("Outcome",$B$2,"Insulin",0)*GETPIVOTDATA("Outcome",$B$2,"Outcome",1)/GETPIVOTDATA("Outcome",$B$2)</f>
        <v>130.51041666666666</v>
      </c>
      <c r="F386">
        <f t="shared" si="373"/>
        <v>128.51807889030781</v>
      </c>
    </row>
    <row r="387" spans="1:6" x14ac:dyDescent="0.3">
      <c r="A387" s="10">
        <v>83</v>
      </c>
      <c r="B387" s="10">
        <v>0</v>
      </c>
      <c r="D387" s="3">
        <v>1</v>
      </c>
      <c r="E387">
        <f>GETPIVOTDATA("Outcome",$B$2,"Insulin",14)*GETPIVOTDATA("Outcome",$B$2,"Outcome",1)/GETPIVOTDATA("Outcome",$B$2)</f>
        <v>0.34895833333333331</v>
      </c>
      <c r="F387">
        <f t="shared" si="373"/>
        <v>1.2146299751243785</v>
      </c>
    </row>
    <row r="388" spans="1:6" x14ac:dyDescent="0.3">
      <c r="A388" s="10">
        <v>0</v>
      </c>
      <c r="B388" s="10">
        <v>1</v>
      </c>
      <c r="D388" s="3"/>
      <c r="E388">
        <f>GETPIVOTDATA("Outcome",$B$2,"Insulin",0)*GETPIVOTDATA("Outcome",$B$2,"Outcome",1)/GETPIVOTDATA("Outcome",$B$2)</f>
        <v>130.51041666666666</v>
      </c>
      <c r="F388">
        <f t="shared" si="373"/>
        <v>130.51041666666666</v>
      </c>
    </row>
    <row r="389" spans="1:6" x14ac:dyDescent="0.3">
      <c r="A389" s="10">
        <v>0</v>
      </c>
      <c r="B389" s="10">
        <v>0</v>
      </c>
      <c r="D389" s="3">
        <v>1</v>
      </c>
      <c r="E389">
        <f>GETPIVOTDATA("Outcome",$B$2,"Insulin",14)*GETPIVOTDATA("Outcome",$B$2,"Outcome",1)/GETPIVOTDATA("Outcome",$B$2)</f>
        <v>0.34895833333333331</v>
      </c>
      <c r="F389">
        <f t="shared" si="373"/>
        <v>1.2146299751243785</v>
      </c>
    </row>
    <row r="390" spans="1:6" x14ac:dyDescent="0.3">
      <c r="A390" s="10">
        <v>66</v>
      </c>
      <c r="B390" s="10">
        <v>0</v>
      </c>
      <c r="D390" s="3">
        <v>1</v>
      </c>
      <c r="E390">
        <f>GETPIVOTDATA("Outcome",$B$2,"Insulin",0)*GETPIVOTDATA("Outcome",$B$2,"Outcome",1)/GETPIVOTDATA("Outcome",$B$2)</f>
        <v>130.51041666666666</v>
      </c>
      <c r="F390">
        <f t="shared" si="373"/>
        <v>128.51807889030781</v>
      </c>
    </row>
    <row r="391" spans="1:6" x14ac:dyDescent="0.3">
      <c r="A391" s="10">
        <v>140</v>
      </c>
      <c r="B391" s="10">
        <v>1</v>
      </c>
      <c r="D391" s="3"/>
      <c r="E391">
        <f>GETPIVOTDATA("Outcome",$B$2,"Insulin",14)*GETPIVOTDATA("Outcome",$B$2,"Outcome",1)/GETPIVOTDATA("Outcome",$B$2)</f>
        <v>0.34895833333333331</v>
      </c>
      <c r="F391">
        <f t="shared" si="373"/>
        <v>0.34895833333333331</v>
      </c>
    </row>
    <row r="392" spans="1:6" x14ac:dyDescent="0.3">
      <c r="A392" s="10">
        <v>465</v>
      </c>
      <c r="B392" s="10">
        <v>1</v>
      </c>
      <c r="D392" s="3"/>
      <c r="E392">
        <f>GETPIVOTDATA("Outcome",$B$2,"Insulin",0)*GETPIVOTDATA("Outcome",$B$2,"Outcome",1)/GETPIVOTDATA("Outcome",$B$2)</f>
        <v>130.51041666666666</v>
      </c>
      <c r="F392">
        <f t="shared" si="373"/>
        <v>130.51041666666666</v>
      </c>
    </row>
    <row r="393" spans="1:6" x14ac:dyDescent="0.3">
      <c r="A393" s="10">
        <v>89</v>
      </c>
      <c r="B393" s="10">
        <v>0</v>
      </c>
      <c r="D393" s="3">
        <v>1</v>
      </c>
      <c r="E393">
        <f>GETPIVOTDATA("Outcome",$B$2,"Insulin",14)*GETPIVOTDATA("Outcome",$B$2,"Outcome",1)/GETPIVOTDATA("Outcome",$B$2)</f>
        <v>0.34895833333333331</v>
      </c>
      <c r="F393">
        <f t="shared" si="373"/>
        <v>1.2146299751243785</v>
      </c>
    </row>
    <row r="394" spans="1:6" x14ac:dyDescent="0.3">
      <c r="A394" s="10">
        <v>66</v>
      </c>
      <c r="B394" s="10">
        <v>0</v>
      </c>
    </row>
    <row r="395" spans="1:6" x14ac:dyDescent="0.3">
      <c r="A395" s="10">
        <v>94</v>
      </c>
      <c r="B395" s="10">
        <v>0</v>
      </c>
      <c r="F395" s="8">
        <f>SUM(F22:F393)</f>
        <v>34635.904234336449</v>
      </c>
    </row>
    <row r="396" spans="1:6" x14ac:dyDescent="0.3">
      <c r="A396" s="10">
        <v>158</v>
      </c>
      <c r="B396" s="10">
        <v>0</v>
      </c>
    </row>
    <row r="397" spans="1:6" x14ac:dyDescent="0.3">
      <c r="A397" s="10">
        <v>325</v>
      </c>
      <c r="B397" s="10">
        <v>1</v>
      </c>
    </row>
    <row r="398" spans="1:6" x14ac:dyDescent="0.3">
      <c r="A398" s="10">
        <v>84</v>
      </c>
      <c r="B398" s="10">
        <v>0</v>
      </c>
    </row>
    <row r="399" spans="1:6" x14ac:dyDescent="0.3">
      <c r="A399" s="10">
        <v>75</v>
      </c>
      <c r="B399" s="10">
        <v>0</v>
      </c>
    </row>
    <row r="400" spans="1:6" x14ac:dyDescent="0.3">
      <c r="A400" s="10">
        <v>0</v>
      </c>
      <c r="B400" s="10">
        <v>1</v>
      </c>
    </row>
    <row r="401" spans="1:2" x14ac:dyDescent="0.3">
      <c r="A401" s="10">
        <v>72</v>
      </c>
      <c r="B401" s="10">
        <v>0</v>
      </c>
    </row>
    <row r="402" spans="1:2" x14ac:dyDescent="0.3">
      <c r="A402" s="10">
        <v>82</v>
      </c>
      <c r="B402" s="10">
        <v>0</v>
      </c>
    </row>
    <row r="403" spans="1:2" x14ac:dyDescent="0.3">
      <c r="A403" s="10">
        <v>0</v>
      </c>
      <c r="B403" s="10">
        <v>0</v>
      </c>
    </row>
    <row r="404" spans="1:2" x14ac:dyDescent="0.3">
      <c r="A404" s="10">
        <v>182</v>
      </c>
      <c r="B404" s="10">
        <v>0</v>
      </c>
    </row>
    <row r="405" spans="1:2" x14ac:dyDescent="0.3">
      <c r="A405" s="10">
        <v>59</v>
      </c>
      <c r="B405" s="10">
        <v>0</v>
      </c>
    </row>
    <row r="406" spans="1:2" x14ac:dyDescent="0.3">
      <c r="A406" s="10">
        <v>110</v>
      </c>
      <c r="B406" s="10">
        <v>0</v>
      </c>
    </row>
    <row r="407" spans="1:2" x14ac:dyDescent="0.3">
      <c r="A407" s="10">
        <v>50</v>
      </c>
      <c r="B407" s="10">
        <v>0</v>
      </c>
    </row>
    <row r="408" spans="1:2" x14ac:dyDescent="0.3">
      <c r="A408" s="10">
        <v>0</v>
      </c>
      <c r="B408" s="10">
        <v>1</v>
      </c>
    </row>
    <row r="409" spans="1:2" x14ac:dyDescent="0.3">
      <c r="A409" s="10">
        <v>0</v>
      </c>
      <c r="B409" s="10">
        <v>1</v>
      </c>
    </row>
    <row r="410" spans="1:2" x14ac:dyDescent="0.3">
      <c r="A410" s="10">
        <v>285</v>
      </c>
      <c r="B410" s="10">
        <v>1</v>
      </c>
    </row>
    <row r="411" spans="1:2" x14ac:dyDescent="0.3">
      <c r="A411" s="10">
        <v>81</v>
      </c>
      <c r="B411" s="10">
        <v>0</v>
      </c>
    </row>
    <row r="412" spans="1:2" x14ac:dyDescent="0.3">
      <c r="A412" s="10">
        <v>196</v>
      </c>
      <c r="B412" s="10">
        <v>0</v>
      </c>
    </row>
    <row r="413" spans="1:2" x14ac:dyDescent="0.3">
      <c r="A413" s="10">
        <v>0</v>
      </c>
      <c r="B413" s="10">
        <v>1</v>
      </c>
    </row>
    <row r="414" spans="1:2" x14ac:dyDescent="0.3">
      <c r="A414" s="10">
        <v>415</v>
      </c>
      <c r="B414" s="10">
        <v>0</v>
      </c>
    </row>
    <row r="415" spans="1:2" x14ac:dyDescent="0.3">
      <c r="A415" s="10">
        <v>87</v>
      </c>
      <c r="B415" s="10">
        <v>0</v>
      </c>
    </row>
    <row r="416" spans="1:2" x14ac:dyDescent="0.3">
      <c r="A416" s="10">
        <v>0</v>
      </c>
      <c r="B416" s="10">
        <v>1</v>
      </c>
    </row>
    <row r="417" spans="1:2" x14ac:dyDescent="0.3">
      <c r="A417" s="10">
        <v>275</v>
      </c>
      <c r="B417" s="10">
        <v>0</v>
      </c>
    </row>
    <row r="418" spans="1:2" x14ac:dyDescent="0.3">
      <c r="A418" s="10">
        <v>115</v>
      </c>
      <c r="B418" s="10">
        <v>0</v>
      </c>
    </row>
    <row r="419" spans="1:2" x14ac:dyDescent="0.3">
      <c r="A419" s="10">
        <v>0</v>
      </c>
      <c r="B419" s="10">
        <v>1</v>
      </c>
    </row>
    <row r="420" spans="1:2" x14ac:dyDescent="0.3">
      <c r="A420" s="10">
        <v>0</v>
      </c>
      <c r="B420" s="10">
        <v>0</v>
      </c>
    </row>
    <row r="421" spans="1:2" x14ac:dyDescent="0.3">
      <c r="A421" s="10">
        <v>0</v>
      </c>
      <c r="B421" s="10">
        <v>1</v>
      </c>
    </row>
    <row r="422" spans="1:2" x14ac:dyDescent="0.3">
      <c r="A422" s="10">
        <v>0</v>
      </c>
      <c r="B422" s="10">
        <v>1</v>
      </c>
    </row>
    <row r="423" spans="1:2" x14ac:dyDescent="0.3">
      <c r="A423" s="10">
        <v>0</v>
      </c>
      <c r="B423" s="10">
        <v>0</v>
      </c>
    </row>
    <row r="424" spans="1:2" x14ac:dyDescent="0.3">
      <c r="A424" s="10">
        <v>88</v>
      </c>
      <c r="B424" s="10">
        <v>1</v>
      </c>
    </row>
    <row r="425" spans="1:2" x14ac:dyDescent="0.3">
      <c r="A425" s="10">
        <v>0</v>
      </c>
      <c r="B425" s="10">
        <v>0</v>
      </c>
    </row>
    <row r="426" spans="1:2" x14ac:dyDescent="0.3">
      <c r="A426" s="10">
        <v>0</v>
      </c>
      <c r="B426" s="10">
        <v>1</v>
      </c>
    </row>
    <row r="427" spans="1:2" x14ac:dyDescent="0.3">
      <c r="A427" s="10">
        <v>165</v>
      </c>
      <c r="B427" s="10">
        <v>0</v>
      </c>
    </row>
    <row r="428" spans="1:2" x14ac:dyDescent="0.3">
      <c r="A428" s="10">
        <v>0</v>
      </c>
      <c r="B428" s="10">
        <v>1</v>
      </c>
    </row>
    <row r="429" spans="1:2" x14ac:dyDescent="0.3">
      <c r="A429" s="10">
        <v>0</v>
      </c>
      <c r="B429" s="10">
        <v>0</v>
      </c>
    </row>
    <row r="430" spans="1:2" x14ac:dyDescent="0.3">
      <c r="A430" s="10">
        <v>0</v>
      </c>
      <c r="B430" s="10">
        <v>1</v>
      </c>
    </row>
    <row r="431" spans="1:2" x14ac:dyDescent="0.3">
      <c r="A431" s="10">
        <v>579</v>
      </c>
      <c r="B431" s="10">
        <v>1</v>
      </c>
    </row>
    <row r="432" spans="1:2" x14ac:dyDescent="0.3">
      <c r="A432" s="10">
        <v>0</v>
      </c>
      <c r="B432" s="10">
        <v>0</v>
      </c>
    </row>
    <row r="433" spans="1:2" x14ac:dyDescent="0.3">
      <c r="A433" s="10">
        <v>176</v>
      </c>
      <c r="B433" s="10">
        <v>0</v>
      </c>
    </row>
    <row r="434" spans="1:2" x14ac:dyDescent="0.3">
      <c r="A434" s="10">
        <v>310</v>
      </c>
      <c r="B434" s="10">
        <v>0</v>
      </c>
    </row>
    <row r="435" spans="1:2" x14ac:dyDescent="0.3">
      <c r="A435" s="10">
        <v>61</v>
      </c>
      <c r="B435" s="10">
        <v>0</v>
      </c>
    </row>
    <row r="436" spans="1:2" x14ac:dyDescent="0.3">
      <c r="A436" s="10">
        <v>167</v>
      </c>
      <c r="B436" s="10">
        <v>1</v>
      </c>
    </row>
    <row r="437" spans="1:2" x14ac:dyDescent="0.3">
      <c r="A437" s="10">
        <v>474</v>
      </c>
      <c r="B437" s="10">
        <v>1</v>
      </c>
    </row>
    <row r="438" spans="1:2" x14ac:dyDescent="0.3">
      <c r="A438" s="10">
        <v>0</v>
      </c>
      <c r="B438" s="10">
        <v>0</v>
      </c>
    </row>
    <row r="439" spans="1:2" x14ac:dyDescent="0.3">
      <c r="A439" s="10">
        <v>0</v>
      </c>
      <c r="B439" s="10">
        <v>1</v>
      </c>
    </row>
    <row r="440" spans="1:2" x14ac:dyDescent="0.3">
      <c r="A440" s="10">
        <v>0</v>
      </c>
      <c r="B440" s="10">
        <v>0</v>
      </c>
    </row>
    <row r="441" spans="1:2" x14ac:dyDescent="0.3">
      <c r="A441" s="10">
        <v>115</v>
      </c>
      <c r="B441" s="10">
        <v>1</v>
      </c>
    </row>
    <row r="442" spans="1:2" x14ac:dyDescent="0.3">
      <c r="A442" s="10">
        <v>170</v>
      </c>
      <c r="B442" s="10">
        <v>0</v>
      </c>
    </row>
    <row r="443" spans="1:2" x14ac:dyDescent="0.3">
      <c r="A443" s="10">
        <v>76</v>
      </c>
      <c r="B443" s="10">
        <v>0</v>
      </c>
    </row>
    <row r="444" spans="1:2" x14ac:dyDescent="0.3">
      <c r="A444" s="10">
        <v>78</v>
      </c>
      <c r="B444" s="10">
        <v>0</v>
      </c>
    </row>
    <row r="445" spans="1:2" x14ac:dyDescent="0.3">
      <c r="A445" s="10">
        <v>0</v>
      </c>
      <c r="B445" s="10">
        <v>0</v>
      </c>
    </row>
    <row r="446" spans="1:2" x14ac:dyDescent="0.3">
      <c r="A446" s="10">
        <v>210</v>
      </c>
      <c r="B446" s="10">
        <v>1</v>
      </c>
    </row>
    <row r="447" spans="1:2" x14ac:dyDescent="0.3">
      <c r="A447" s="10">
        <v>277</v>
      </c>
      <c r="B447" s="10">
        <v>1</v>
      </c>
    </row>
    <row r="448" spans="1:2" x14ac:dyDescent="0.3">
      <c r="A448" s="10">
        <v>0</v>
      </c>
      <c r="B448" s="10">
        <v>0</v>
      </c>
    </row>
    <row r="449" spans="1:2" x14ac:dyDescent="0.3">
      <c r="A449" s="10">
        <v>180</v>
      </c>
      <c r="B449" s="10">
        <v>1</v>
      </c>
    </row>
    <row r="450" spans="1:2" x14ac:dyDescent="0.3">
      <c r="A450" s="10">
        <v>145</v>
      </c>
      <c r="B450" s="10">
        <v>0</v>
      </c>
    </row>
    <row r="451" spans="1:2" x14ac:dyDescent="0.3">
      <c r="A451" s="10">
        <v>180</v>
      </c>
      <c r="B451" s="10">
        <v>1</v>
      </c>
    </row>
    <row r="452" spans="1:2" x14ac:dyDescent="0.3">
      <c r="A452" s="10">
        <v>0</v>
      </c>
      <c r="B452" s="10">
        <v>0</v>
      </c>
    </row>
    <row r="453" spans="1:2" x14ac:dyDescent="0.3">
      <c r="A453" s="10">
        <v>85</v>
      </c>
      <c r="B453" s="10">
        <v>0</v>
      </c>
    </row>
    <row r="454" spans="1:2" x14ac:dyDescent="0.3">
      <c r="A454" s="10">
        <v>60</v>
      </c>
      <c r="B454" s="10">
        <v>0</v>
      </c>
    </row>
    <row r="455" spans="1:2" x14ac:dyDescent="0.3">
      <c r="A455" s="10">
        <v>0</v>
      </c>
      <c r="B455" s="10">
        <v>0</v>
      </c>
    </row>
    <row r="456" spans="1:2" x14ac:dyDescent="0.3">
      <c r="A456" s="10">
        <v>0</v>
      </c>
      <c r="B456" s="10">
        <v>0</v>
      </c>
    </row>
    <row r="457" spans="1:2" x14ac:dyDescent="0.3">
      <c r="A457" s="10">
        <v>0</v>
      </c>
      <c r="B457" s="10">
        <v>1</v>
      </c>
    </row>
    <row r="458" spans="1:2" x14ac:dyDescent="0.3">
      <c r="A458" s="10">
        <v>0</v>
      </c>
      <c r="B458" s="10">
        <v>0</v>
      </c>
    </row>
    <row r="459" spans="1:2" x14ac:dyDescent="0.3">
      <c r="A459" s="10">
        <v>0</v>
      </c>
      <c r="B459" s="10">
        <v>0</v>
      </c>
    </row>
    <row r="460" spans="1:2" x14ac:dyDescent="0.3">
      <c r="A460" s="10">
        <v>0</v>
      </c>
      <c r="B460" s="10">
        <v>0</v>
      </c>
    </row>
    <row r="461" spans="1:2" x14ac:dyDescent="0.3">
      <c r="A461" s="10">
        <v>0</v>
      </c>
      <c r="B461" s="10">
        <v>0</v>
      </c>
    </row>
    <row r="462" spans="1:2" x14ac:dyDescent="0.3">
      <c r="A462" s="10">
        <v>0</v>
      </c>
      <c r="B462" s="10">
        <v>1</v>
      </c>
    </row>
    <row r="463" spans="1:2" x14ac:dyDescent="0.3">
      <c r="A463" s="10">
        <v>50</v>
      </c>
      <c r="B463" s="10">
        <v>0</v>
      </c>
    </row>
    <row r="464" spans="1:2" x14ac:dyDescent="0.3">
      <c r="A464" s="10">
        <v>120</v>
      </c>
      <c r="B464" s="10">
        <v>0</v>
      </c>
    </row>
    <row r="465" spans="1:2" x14ac:dyDescent="0.3">
      <c r="A465" s="10">
        <v>0</v>
      </c>
      <c r="B465" s="10">
        <v>1</v>
      </c>
    </row>
    <row r="466" spans="1:2" x14ac:dyDescent="0.3">
      <c r="A466" s="10">
        <v>0</v>
      </c>
      <c r="B466" s="10">
        <v>1</v>
      </c>
    </row>
    <row r="467" spans="1:2" x14ac:dyDescent="0.3">
      <c r="A467" s="10">
        <v>14</v>
      </c>
      <c r="B467" s="10">
        <v>1</v>
      </c>
    </row>
    <row r="468" spans="1:2" x14ac:dyDescent="0.3">
      <c r="A468" s="10">
        <v>70</v>
      </c>
      <c r="B468" s="10">
        <v>0</v>
      </c>
    </row>
    <row r="469" spans="1:2" x14ac:dyDescent="0.3">
      <c r="A469" s="10">
        <v>92</v>
      </c>
      <c r="B469" s="10">
        <v>0</v>
      </c>
    </row>
    <row r="470" spans="1:2" x14ac:dyDescent="0.3">
      <c r="A470" s="10">
        <v>64</v>
      </c>
      <c r="B470" s="10">
        <v>1</v>
      </c>
    </row>
    <row r="471" spans="1:2" x14ac:dyDescent="0.3">
      <c r="A471" s="10">
        <v>63</v>
      </c>
      <c r="B471" s="10">
        <v>0</v>
      </c>
    </row>
    <row r="472" spans="1:2" x14ac:dyDescent="0.3">
      <c r="A472" s="10">
        <v>95</v>
      </c>
      <c r="B472" s="10">
        <v>0</v>
      </c>
    </row>
    <row r="473" spans="1:2" x14ac:dyDescent="0.3">
      <c r="A473" s="10">
        <v>0</v>
      </c>
      <c r="B473" s="10">
        <v>1</v>
      </c>
    </row>
    <row r="474" spans="1:2" x14ac:dyDescent="0.3">
      <c r="A474" s="10">
        <v>210</v>
      </c>
      <c r="B474" s="10">
        <v>0</v>
      </c>
    </row>
    <row r="475" spans="1:2" x14ac:dyDescent="0.3">
      <c r="A475" s="10">
        <v>0</v>
      </c>
      <c r="B475" s="10">
        <v>0</v>
      </c>
    </row>
    <row r="476" spans="1:2" x14ac:dyDescent="0.3">
      <c r="A476" s="10">
        <v>105</v>
      </c>
      <c r="B476" s="10">
        <v>0</v>
      </c>
    </row>
    <row r="477" spans="1:2" x14ac:dyDescent="0.3">
      <c r="A477" s="10">
        <v>0</v>
      </c>
      <c r="B477" s="10">
        <v>1</v>
      </c>
    </row>
    <row r="478" spans="1:2" x14ac:dyDescent="0.3">
      <c r="A478" s="10">
        <v>0</v>
      </c>
      <c r="B478" s="10">
        <v>0</v>
      </c>
    </row>
    <row r="479" spans="1:2" x14ac:dyDescent="0.3">
      <c r="A479" s="10">
        <v>71</v>
      </c>
      <c r="B479" s="10">
        <v>0</v>
      </c>
    </row>
    <row r="480" spans="1:2" x14ac:dyDescent="0.3">
      <c r="A480" s="10">
        <v>237</v>
      </c>
      <c r="B480" s="10">
        <v>1</v>
      </c>
    </row>
    <row r="481" spans="1:2" x14ac:dyDescent="0.3">
      <c r="A481" s="10">
        <v>60</v>
      </c>
      <c r="B481" s="10">
        <v>0</v>
      </c>
    </row>
    <row r="482" spans="1:2" x14ac:dyDescent="0.3">
      <c r="A482" s="10">
        <v>56</v>
      </c>
      <c r="B482" s="10">
        <v>0</v>
      </c>
    </row>
    <row r="483" spans="1:2" x14ac:dyDescent="0.3">
      <c r="A483" s="10">
        <v>0</v>
      </c>
      <c r="B483" s="10">
        <v>0</v>
      </c>
    </row>
    <row r="484" spans="1:2" x14ac:dyDescent="0.3">
      <c r="A484" s="10">
        <v>49</v>
      </c>
      <c r="B484" s="10">
        <v>0</v>
      </c>
    </row>
    <row r="485" spans="1:2" x14ac:dyDescent="0.3">
      <c r="A485" s="10">
        <v>0</v>
      </c>
      <c r="B485" s="10">
        <v>0</v>
      </c>
    </row>
    <row r="486" spans="1:2" x14ac:dyDescent="0.3">
      <c r="A486" s="10">
        <v>0</v>
      </c>
      <c r="B486" s="10">
        <v>0</v>
      </c>
    </row>
    <row r="487" spans="1:2" x14ac:dyDescent="0.3">
      <c r="A487" s="10">
        <v>105</v>
      </c>
      <c r="B487" s="10">
        <v>0</v>
      </c>
    </row>
    <row r="488" spans="1:2" x14ac:dyDescent="0.3">
      <c r="A488" s="10">
        <v>36</v>
      </c>
      <c r="B488" s="10">
        <v>0</v>
      </c>
    </row>
    <row r="489" spans="1:2" x14ac:dyDescent="0.3">
      <c r="A489" s="10">
        <v>100</v>
      </c>
      <c r="B489" s="10">
        <v>0</v>
      </c>
    </row>
    <row r="490" spans="1:2" x14ac:dyDescent="0.3">
      <c r="A490" s="10">
        <v>0</v>
      </c>
      <c r="B490" s="10">
        <v>1</v>
      </c>
    </row>
    <row r="491" spans="1:2" x14ac:dyDescent="0.3">
      <c r="A491" s="10">
        <v>140</v>
      </c>
      <c r="B491" s="10">
        <v>0</v>
      </c>
    </row>
    <row r="492" spans="1:2" x14ac:dyDescent="0.3">
      <c r="A492" s="10">
        <v>0</v>
      </c>
      <c r="B492" s="10">
        <v>0</v>
      </c>
    </row>
    <row r="493" spans="1:2" x14ac:dyDescent="0.3">
      <c r="A493" s="10">
        <v>0</v>
      </c>
      <c r="B493" s="10">
        <v>0</v>
      </c>
    </row>
    <row r="494" spans="1:2" x14ac:dyDescent="0.3">
      <c r="A494" s="10">
        <v>0</v>
      </c>
      <c r="B494" s="10">
        <v>0</v>
      </c>
    </row>
    <row r="495" spans="1:2" x14ac:dyDescent="0.3">
      <c r="A495" s="10">
        <v>0</v>
      </c>
      <c r="B495" s="10">
        <v>0</v>
      </c>
    </row>
    <row r="496" spans="1:2" x14ac:dyDescent="0.3">
      <c r="A496" s="10">
        <v>0</v>
      </c>
      <c r="B496" s="10">
        <v>0</v>
      </c>
    </row>
    <row r="497" spans="1:2" x14ac:dyDescent="0.3">
      <c r="A497" s="10">
        <v>0</v>
      </c>
      <c r="B497" s="10">
        <v>0</v>
      </c>
    </row>
    <row r="498" spans="1:2" x14ac:dyDescent="0.3">
      <c r="A498" s="10">
        <v>191</v>
      </c>
      <c r="B498" s="10">
        <v>1</v>
      </c>
    </row>
    <row r="499" spans="1:2" x14ac:dyDescent="0.3">
      <c r="A499" s="10">
        <v>110</v>
      </c>
      <c r="B499" s="10">
        <v>0</v>
      </c>
    </row>
    <row r="500" spans="1:2" x14ac:dyDescent="0.3">
      <c r="A500" s="10">
        <v>75</v>
      </c>
      <c r="B500" s="10">
        <v>0</v>
      </c>
    </row>
    <row r="501" spans="1:2" x14ac:dyDescent="0.3">
      <c r="A501" s="10">
        <v>0</v>
      </c>
      <c r="B501" s="10">
        <v>0</v>
      </c>
    </row>
    <row r="502" spans="1:2" x14ac:dyDescent="0.3">
      <c r="A502" s="10">
        <v>328</v>
      </c>
      <c r="B502" s="10">
        <v>1</v>
      </c>
    </row>
    <row r="503" spans="1:2" x14ac:dyDescent="0.3">
      <c r="A503" s="10">
        <v>0</v>
      </c>
      <c r="B503" s="10">
        <v>0</v>
      </c>
    </row>
    <row r="504" spans="1:2" x14ac:dyDescent="0.3">
      <c r="A504" s="10">
        <v>49</v>
      </c>
      <c r="B504" s="10">
        <v>0</v>
      </c>
    </row>
    <row r="505" spans="1:2" x14ac:dyDescent="0.3">
      <c r="A505" s="10">
        <v>125</v>
      </c>
      <c r="B505" s="10">
        <v>0</v>
      </c>
    </row>
    <row r="506" spans="1:2" x14ac:dyDescent="0.3">
      <c r="A506" s="10">
        <v>0</v>
      </c>
      <c r="B506" s="10">
        <v>1</v>
      </c>
    </row>
    <row r="507" spans="1:2" x14ac:dyDescent="0.3">
      <c r="A507" s="10">
        <v>250</v>
      </c>
      <c r="B507" s="10">
        <v>1</v>
      </c>
    </row>
    <row r="508" spans="1:2" x14ac:dyDescent="0.3">
      <c r="A508" s="10">
        <v>480</v>
      </c>
      <c r="B508" s="10">
        <v>0</v>
      </c>
    </row>
    <row r="509" spans="1:2" x14ac:dyDescent="0.3">
      <c r="A509" s="10">
        <v>265</v>
      </c>
      <c r="B509" s="10">
        <v>0</v>
      </c>
    </row>
    <row r="510" spans="1:2" x14ac:dyDescent="0.3">
      <c r="A510" s="10">
        <v>0</v>
      </c>
      <c r="B510" s="10">
        <v>0</v>
      </c>
    </row>
    <row r="511" spans="1:2" x14ac:dyDescent="0.3">
      <c r="A511" s="10">
        <v>0</v>
      </c>
      <c r="B511" s="10">
        <v>0</v>
      </c>
    </row>
    <row r="512" spans="1:2" x14ac:dyDescent="0.3">
      <c r="A512" s="10">
        <v>66</v>
      </c>
      <c r="B512" s="10">
        <v>0</v>
      </c>
    </row>
    <row r="513" spans="1:2" x14ac:dyDescent="0.3">
      <c r="A513" s="10">
        <v>0</v>
      </c>
      <c r="B513" s="10">
        <v>0</v>
      </c>
    </row>
    <row r="514" spans="1:2" x14ac:dyDescent="0.3">
      <c r="A514" s="10">
        <v>0</v>
      </c>
      <c r="B514" s="10">
        <v>0</v>
      </c>
    </row>
    <row r="515" spans="1:2" x14ac:dyDescent="0.3">
      <c r="A515" s="10">
        <v>122</v>
      </c>
      <c r="B515" s="10">
        <v>1</v>
      </c>
    </row>
    <row r="516" spans="1:2" x14ac:dyDescent="0.3">
      <c r="A516" s="10">
        <v>0</v>
      </c>
      <c r="B516" s="10">
        <v>0</v>
      </c>
    </row>
    <row r="517" spans="1:2" x14ac:dyDescent="0.3">
      <c r="A517" s="10">
        <v>0</v>
      </c>
      <c r="B517" s="10">
        <v>0</v>
      </c>
    </row>
    <row r="518" spans="1:2" x14ac:dyDescent="0.3">
      <c r="A518" s="10">
        <v>0</v>
      </c>
      <c r="B518" s="10">
        <v>0</v>
      </c>
    </row>
    <row r="519" spans="1:2" x14ac:dyDescent="0.3">
      <c r="A519" s="10">
        <v>76</v>
      </c>
      <c r="B519" s="10">
        <v>0</v>
      </c>
    </row>
    <row r="520" spans="1:2" x14ac:dyDescent="0.3">
      <c r="A520" s="10">
        <v>145</v>
      </c>
      <c r="B520" s="10">
        <v>1</v>
      </c>
    </row>
    <row r="521" spans="1:2" x14ac:dyDescent="0.3">
      <c r="A521" s="10">
        <v>193</v>
      </c>
      <c r="B521" s="10">
        <v>0</v>
      </c>
    </row>
    <row r="522" spans="1:2" x14ac:dyDescent="0.3">
      <c r="A522" s="10">
        <v>71</v>
      </c>
      <c r="B522" s="10">
        <v>0</v>
      </c>
    </row>
    <row r="523" spans="1:2" x14ac:dyDescent="0.3">
      <c r="A523" s="10">
        <v>0</v>
      </c>
      <c r="B523" s="10">
        <v>0</v>
      </c>
    </row>
    <row r="524" spans="1:2" x14ac:dyDescent="0.3">
      <c r="A524" s="10">
        <v>0</v>
      </c>
      <c r="B524" s="10">
        <v>1</v>
      </c>
    </row>
    <row r="525" spans="1:2" x14ac:dyDescent="0.3">
      <c r="A525" s="10">
        <v>79</v>
      </c>
      <c r="B525" s="10">
        <v>0</v>
      </c>
    </row>
    <row r="526" spans="1:2" x14ac:dyDescent="0.3">
      <c r="A526" s="10">
        <v>0</v>
      </c>
      <c r="B526" s="10">
        <v>0</v>
      </c>
    </row>
    <row r="527" spans="1:2" x14ac:dyDescent="0.3">
      <c r="A527" s="10">
        <v>0</v>
      </c>
      <c r="B527" s="10">
        <v>0</v>
      </c>
    </row>
    <row r="528" spans="1:2" x14ac:dyDescent="0.3">
      <c r="A528" s="10">
        <v>90</v>
      </c>
      <c r="B528" s="10">
        <v>1</v>
      </c>
    </row>
    <row r="529" spans="1:2" x14ac:dyDescent="0.3">
      <c r="A529" s="10">
        <v>170</v>
      </c>
      <c r="B529" s="10">
        <v>0</v>
      </c>
    </row>
    <row r="530" spans="1:2" x14ac:dyDescent="0.3">
      <c r="A530" s="10">
        <v>76</v>
      </c>
      <c r="B530" s="10">
        <v>0</v>
      </c>
    </row>
    <row r="531" spans="1:2" x14ac:dyDescent="0.3">
      <c r="A531" s="10">
        <v>0</v>
      </c>
      <c r="B531" s="10">
        <v>0</v>
      </c>
    </row>
    <row r="532" spans="1:2" x14ac:dyDescent="0.3">
      <c r="A532" s="10">
        <v>0</v>
      </c>
      <c r="B532" s="10">
        <v>1</v>
      </c>
    </row>
    <row r="533" spans="1:2" x14ac:dyDescent="0.3">
      <c r="A533" s="10">
        <v>210</v>
      </c>
      <c r="B533" s="10">
        <v>0</v>
      </c>
    </row>
    <row r="534" spans="1:2" x14ac:dyDescent="0.3">
      <c r="A534" s="10">
        <v>0</v>
      </c>
      <c r="B534" s="10">
        <v>0</v>
      </c>
    </row>
    <row r="535" spans="1:2" x14ac:dyDescent="0.3">
      <c r="A535" s="10">
        <v>0</v>
      </c>
      <c r="B535" s="10">
        <v>0</v>
      </c>
    </row>
    <row r="536" spans="1:2" x14ac:dyDescent="0.3">
      <c r="A536" s="10">
        <v>86</v>
      </c>
      <c r="B536" s="10">
        <v>0</v>
      </c>
    </row>
    <row r="537" spans="1:2" x14ac:dyDescent="0.3">
      <c r="A537" s="10">
        <v>105</v>
      </c>
      <c r="B537" s="10">
        <v>1</v>
      </c>
    </row>
    <row r="538" spans="1:2" x14ac:dyDescent="0.3">
      <c r="A538" s="10">
        <v>165</v>
      </c>
      <c r="B538" s="10">
        <v>1</v>
      </c>
    </row>
    <row r="539" spans="1:2" x14ac:dyDescent="0.3">
      <c r="A539" s="10">
        <v>0</v>
      </c>
      <c r="B539" s="10">
        <v>0</v>
      </c>
    </row>
    <row r="540" spans="1:2" x14ac:dyDescent="0.3">
      <c r="A540" s="10">
        <v>0</v>
      </c>
      <c r="B540" s="10">
        <v>0</v>
      </c>
    </row>
    <row r="541" spans="1:2" x14ac:dyDescent="0.3">
      <c r="A541" s="10">
        <v>326</v>
      </c>
      <c r="B541" s="10">
        <v>0</v>
      </c>
    </row>
    <row r="542" spans="1:2" x14ac:dyDescent="0.3">
      <c r="A542" s="10">
        <v>66</v>
      </c>
      <c r="B542" s="10">
        <v>0</v>
      </c>
    </row>
    <row r="543" spans="1:2" x14ac:dyDescent="0.3">
      <c r="A543" s="10">
        <v>130</v>
      </c>
      <c r="B543" s="10">
        <v>0</v>
      </c>
    </row>
    <row r="544" spans="1:2" x14ac:dyDescent="0.3">
      <c r="A544" s="10">
        <v>0</v>
      </c>
      <c r="B544" s="10">
        <v>0</v>
      </c>
    </row>
    <row r="545" spans="1:2" x14ac:dyDescent="0.3">
      <c r="A545" s="10">
        <v>0</v>
      </c>
      <c r="B545" s="10">
        <v>1</v>
      </c>
    </row>
    <row r="546" spans="1:2" x14ac:dyDescent="0.3">
      <c r="A546" s="10">
        <v>0</v>
      </c>
      <c r="B546" s="10">
        <v>0</v>
      </c>
    </row>
    <row r="547" spans="1:2" x14ac:dyDescent="0.3">
      <c r="A547" s="10">
        <v>0</v>
      </c>
      <c r="B547" s="10">
        <v>0</v>
      </c>
    </row>
    <row r="548" spans="1:2" x14ac:dyDescent="0.3">
      <c r="A548" s="10">
        <v>82</v>
      </c>
      <c r="B548" s="10">
        <v>0</v>
      </c>
    </row>
    <row r="549" spans="1:2" x14ac:dyDescent="0.3">
      <c r="A549" s="10">
        <v>105</v>
      </c>
      <c r="B549" s="10">
        <v>0</v>
      </c>
    </row>
    <row r="550" spans="1:2" x14ac:dyDescent="0.3">
      <c r="A550" s="10">
        <v>188</v>
      </c>
      <c r="B550" s="10">
        <v>0</v>
      </c>
    </row>
    <row r="551" spans="1:2" x14ac:dyDescent="0.3">
      <c r="A551" s="10">
        <v>0</v>
      </c>
      <c r="B551" s="10">
        <v>0</v>
      </c>
    </row>
    <row r="552" spans="1:2" x14ac:dyDescent="0.3">
      <c r="A552" s="10">
        <v>106</v>
      </c>
      <c r="B552" s="10">
        <v>0</v>
      </c>
    </row>
    <row r="553" spans="1:2" x14ac:dyDescent="0.3">
      <c r="A553" s="10">
        <v>0</v>
      </c>
      <c r="B553" s="10">
        <v>0</v>
      </c>
    </row>
    <row r="554" spans="1:2" x14ac:dyDescent="0.3">
      <c r="A554" s="10">
        <v>65</v>
      </c>
      <c r="B554" s="10">
        <v>0</v>
      </c>
    </row>
    <row r="555" spans="1:2" x14ac:dyDescent="0.3">
      <c r="A555" s="10">
        <v>0</v>
      </c>
      <c r="B555" s="10">
        <v>0</v>
      </c>
    </row>
    <row r="556" spans="1:2" x14ac:dyDescent="0.3">
      <c r="A556" s="10">
        <v>56</v>
      </c>
      <c r="B556" s="10">
        <v>0</v>
      </c>
    </row>
    <row r="557" spans="1:2" x14ac:dyDescent="0.3">
      <c r="A557" s="10">
        <v>0</v>
      </c>
      <c r="B557" s="10">
        <v>1</v>
      </c>
    </row>
    <row r="558" spans="1:2" x14ac:dyDescent="0.3">
      <c r="A558" s="10">
        <v>0</v>
      </c>
      <c r="B558" s="10">
        <v>0</v>
      </c>
    </row>
    <row r="559" spans="1:2" x14ac:dyDescent="0.3">
      <c r="A559" s="10">
        <v>0</v>
      </c>
      <c r="B559" s="10">
        <v>0</v>
      </c>
    </row>
    <row r="560" spans="1:2" x14ac:dyDescent="0.3">
      <c r="A560" s="10">
        <v>210</v>
      </c>
      <c r="B560" s="10">
        <v>0</v>
      </c>
    </row>
    <row r="561" spans="1:2" x14ac:dyDescent="0.3">
      <c r="A561" s="10">
        <v>155</v>
      </c>
      <c r="B561" s="10">
        <v>1</v>
      </c>
    </row>
    <row r="562" spans="1:2" x14ac:dyDescent="0.3">
      <c r="A562" s="10">
        <v>215</v>
      </c>
      <c r="B562" s="10">
        <v>1</v>
      </c>
    </row>
    <row r="563" spans="1:2" x14ac:dyDescent="0.3">
      <c r="A563" s="10">
        <v>190</v>
      </c>
      <c r="B563" s="10">
        <v>1</v>
      </c>
    </row>
    <row r="564" spans="1:2" x14ac:dyDescent="0.3">
      <c r="A564" s="10">
        <v>0</v>
      </c>
      <c r="B564" s="10">
        <v>1</v>
      </c>
    </row>
    <row r="565" spans="1:2" x14ac:dyDescent="0.3">
      <c r="A565" s="10">
        <v>56</v>
      </c>
      <c r="B565" s="10">
        <v>0</v>
      </c>
    </row>
    <row r="566" spans="1:2" x14ac:dyDescent="0.3">
      <c r="A566" s="10">
        <v>76</v>
      </c>
      <c r="B566" s="10">
        <v>0</v>
      </c>
    </row>
    <row r="567" spans="1:2" x14ac:dyDescent="0.3">
      <c r="A567" s="10">
        <v>225</v>
      </c>
      <c r="B567" s="10">
        <v>1</v>
      </c>
    </row>
    <row r="568" spans="1:2" x14ac:dyDescent="0.3">
      <c r="A568" s="10">
        <v>207</v>
      </c>
      <c r="B568" s="10">
        <v>1</v>
      </c>
    </row>
    <row r="569" spans="1:2" x14ac:dyDescent="0.3">
      <c r="A569" s="10">
        <v>166</v>
      </c>
      <c r="B569" s="10">
        <v>0</v>
      </c>
    </row>
    <row r="570" spans="1:2" x14ac:dyDescent="0.3">
      <c r="A570" s="10">
        <v>67</v>
      </c>
      <c r="B570" s="10">
        <v>0</v>
      </c>
    </row>
    <row r="571" spans="1:2" x14ac:dyDescent="0.3">
      <c r="A571" s="10">
        <v>0</v>
      </c>
      <c r="B571" s="10">
        <v>0</v>
      </c>
    </row>
    <row r="572" spans="1:2" x14ac:dyDescent="0.3">
      <c r="A572" s="10">
        <v>0</v>
      </c>
      <c r="B572" s="10">
        <v>0</v>
      </c>
    </row>
    <row r="573" spans="1:2" x14ac:dyDescent="0.3">
      <c r="A573" s="10">
        <v>106</v>
      </c>
      <c r="B573" s="10">
        <v>0</v>
      </c>
    </row>
    <row r="574" spans="1:2" x14ac:dyDescent="0.3">
      <c r="A574" s="10">
        <v>0</v>
      </c>
      <c r="B574" s="10">
        <v>0</v>
      </c>
    </row>
    <row r="575" spans="1:2" x14ac:dyDescent="0.3">
      <c r="A575" s="10">
        <v>44</v>
      </c>
      <c r="B575" s="10">
        <v>0</v>
      </c>
    </row>
    <row r="576" spans="1:2" x14ac:dyDescent="0.3">
      <c r="A576" s="10">
        <v>115</v>
      </c>
      <c r="B576" s="10">
        <v>0</v>
      </c>
    </row>
    <row r="577" spans="1:2" x14ac:dyDescent="0.3">
      <c r="A577" s="10">
        <v>215</v>
      </c>
      <c r="B577" s="10">
        <v>0</v>
      </c>
    </row>
    <row r="578" spans="1:2" x14ac:dyDescent="0.3">
      <c r="A578" s="10">
        <v>0</v>
      </c>
      <c r="B578" s="10">
        <v>0</v>
      </c>
    </row>
    <row r="579" spans="1:2" x14ac:dyDescent="0.3">
      <c r="A579" s="10">
        <v>0</v>
      </c>
      <c r="B579" s="10">
        <v>0</v>
      </c>
    </row>
    <row r="580" spans="1:2" x14ac:dyDescent="0.3">
      <c r="A580" s="10">
        <v>0</v>
      </c>
      <c r="B580" s="10">
        <v>0</v>
      </c>
    </row>
    <row r="581" spans="1:2" x14ac:dyDescent="0.3">
      <c r="A581" s="10">
        <v>0</v>
      </c>
      <c r="B581" s="10">
        <v>0</v>
      </c>
    </row>
    <row r="582" spans="1:2" x14ac:dyDescent="0.3">
      <c r="A582" s="10">
        <v>0</v>
      </c>
      <c r="B582" s="10">
        <v>1</v>
      </c>
    </row>
    <row r="583" spans="1:2" x14ac:dyDescent="0.3">
      <c r="A583" s="10">
        <v>274</v>
      </c>
      <c r="B583" s="10">
        <v>1</v>
      </c>
    </row>
    <row r="584" spans="1:2" x14ac:dyDescent="0.3">
      <c r="A584" s="10">
        <v>77</v>
      </c>
      <c r="B584" s="10">
        <v>0</v>
      </c>
    </row>
    <row r="585" spans="1:2" x14ac:dyDescent="0.3">
      <c r="A585" s="10">
        <v>54</v>
      </c>
      <c r="B585" s="10">
        <v>0</v>
      </c>
    </row>
    <row r="586" spans="1:2" x14ac:dyDescent="0.3">
      <c r="A586" s="10">
        <v>0</v>
      </c>
      <c r="B586" s="10">
        <v>0</v>
      </c>
    </row>
    <row r="587" spans="1:2" x14ac:dyDescent="0.3">
      <c r="A587" s="10">
        <v>88</v>
      </c>
      <c r="B587" s="10">
        <v>0</v>
      </c>
    </row>
    <row r="588" spans="1:2" x14ac:dyDescent="0.3">
      <c r="A588" s="10">
        <v>18</v>
      </c>
      <c r="B588" s="10">
        <v>0</v>
      </c>
    </row>
    <row r="589" spans="1:2" x14ac:dyDescent="0.3">
      <c r="A589" s="10">
        <v>126</v>
      </c>
      <c r="B589" s="10">
        <v>0</v>
      </c>
    </row>
    <row r="590" spans="1:2" x14ac:dyDescent="0.3">
      <c r="A590" s="10">
        <v>126</v>
      </c>
      <c r="B590" s="10">
        <v>0</v>
      </c>
    </row>
    <row r="591" spans="1:2" x14ac:dyDescent="0.3">
      <c r="A591" s="10">
        <v>165</v>
      </c>
      <c r="B591" s="10">
        <v>1</v>
      </c>
    </row>
    <row r="592" spans="1:2" x14ac:dyDescent="0.3">
      <c r="A592" s="10">
        <v>0</v>
      </c>
      <c r="B592" s="10">
        <v>0</v>
      </c>
    </row>
    <row r="593" spans="1:2" x14ac:dyDescent="0.3">
      <c r="A593" s="10">
        <v>0</v>
      </c>
      <c r="B593" s="10">
        <v>0</v>
      </c>
    </row>
    <row r="594" spans="1:2" x14ac:dyDescent="0.3">
      <c r="A594" s="10">
        <v>44</v>
      </c>
      <c r="B594" s="10">
        <v>0</v>
      </c>
    </row>
    <row r="595" spans="1:2" x14ac:dyDescent="0.3">
      <c r="A595" s="10">
        <v>120</v>
      </c>
      <c r="B595" s="10">
        <v>0</v>
      </c>
    </row>
    <row r="596" spans="1:2" x14ac:dyDescent="0.3">
      <c r="A596" s="10">
        <v>330</v>
      </c>
      <c r="B596" s="10">
        <v>0</v>
      </c>
    </row>
    <row r="597" spans="1:2" x14ac:dyDescent="0.3">
      <c r="A597" s="10">
        <v>63</v>
      </c>
      <c r="B597" s="10">
        <v>0</v>
      </c>
    </row>
    <row r="598" spans="1:2" x14ac:dyDescent="0.3">
      <c r="A598" s="10">
        <v>130</v>
      </c>
      <c r="B598" s="10">
        <v>0</v>
      </c>
    </row>
    <row r="599" spans="1:2" x14ac:dyDescent="0.3">
      <c r="A599" s="10">
        <v>0</v>
      </c>
      <c r="B599" s="10">
        <v>1</v>
      </c>
    </row>
    <row r="600" spans="1:2" x14ac:dyDescent="0.3">
      <c r="A600" s="10">
        <v>0</v>
      </c>
      <c r="B600" s="10">
        <v>0</v>
      </c>
    </row>
    <row r="601" spans="1:2" x14ac:dyDescent="0.3">
      <c r="A601" s="10">
        <v>0</v>
      </c>
      <c r="B601" s="10">
        <v>1</v>
      </c>
    </row>
    <row r="602" spans="1:2" x14ac:dyDescent="0.3">
      <c r="A602" s="10">
        <v>0</v>
      </c>
      <c r="B602" s="10">
        <v>1</v>
      </c>
    </row>
    <row r="603" spans="1:2" x14ac:dyDescent="0.3">
      <c r="A603" s="10">
        <v>0</v>
      </c>
      <c r="B603" s="10">
        <v>0</v>
      </c>
    </row>
    <row r="604" spans="1:2" x14ac:dyDescent="0.3">
      <c r="A604" s="10">
        <v>0</v>
      </c>
      <c r="B604" s="10">
        <v>0</v>
      </c>
    </row>
    <row r="605" spans="1:2" x14ac:dyDescent="0.3">
      <c r="A605" s="10">
        <v>0</v>
      </c>
      <c r="B605" s="10">
        <v>0</v>
      </c>
    </row>
    <row r="606" spans="1:2" x14ac:dyDescent="0.3">
      <c r="A606" s="10">
        <v>600</v>
      </c>
      <c r="B606" s="10">
        <v>1</v>
      </c>
    </row>
    <row r="607" spans="1:2" x14ac:dyDescent="0.3">
      <c r="A607" s="10">
        <v>0</v>
      </c>
      <c r="B607" s="10">
        <v>0</v>
      </c>
    </row>
    <row r="608" spans="1:2" x14ac:dyDescent="0.3">
      <c r="A608" s="10">
        <v>0</v>
      </c>
      <c r="B608" s="10">
        <v>1</v>
      </c>
    </row>
    <row r="609" spans="1:2" x14ac:dyDescent="0.3">
      <c r="A609" s="10">
        <v>0</v>
      </c>
      <c r="B609" s="10">
        <v>0</v>
      </c>
    </row>
    <row r="610" spans="1:2" x14ac:dyDescent="0.3">
      <c r="A610" s="10">
        <v>156</v>
      </c>
      <c r="B610" s="10">
        <v>1</v>
      </c>
    </row>
    <row r="611" spans="1:2" x14ac:dyDescent="0.3">
      <c r="A611" s="10">
        <v>0</v>
      </c>
      <c r="B611" s="10">
        <v>0</v>
      </c>
    </row>
    <row r="612" spans="1:2" x14ac:dyDescent="0.3">
      <c r="A612" s="10">
        <v>0</v>
      </c>
      <c r="B612" s="10">
        <v>1</v>
      </c>
    </row>
    <row r="613" spans="1:2" x14ac:dyDescent="0.3">
      <c r="A613" s="10">
        <v>140</v>
      </c>
      <c r="B613" s="10">
        <v>0</v>
      </c>
    </row>
    <row r="614" spans="1:2" x14ac:dyDescent="0.3">
      <c r="A614" s="10">
        <v>0</v>
      </c>
      <c r="B614" s="10">
        <v>1</v>
      </c>
    </row>
    <row r="615" spans="1:2" x14ac:dyDescent="0.3">
      <c r="A615" s="10">
        <v>115</v>
      </c>
      <c r="B615" s="10">
        <v>0</v>
      </c>
    </row>
    <row r="616" spans="1:2" x14ac:dyDescent="0.3">
      <c r="A616" s="10">
        <v>230</v>
      </c>
      <c r="B616" s="10">
        <v>0</v>
      </c>
    </row>
    <row r="617" spans="1:2" x14ac:dyDescent="0.3">
      <c r="A617" s="10">
        <v>185</v>
      </c>
      <c r="B617" s="10">
        <v>1</v>
      </c>
    </row>
    <row r="618" spans="1:2" x14ac:dyDescent="0.3">
      <c r="A618" s="10">
        <v>0</v>
      </c>
      <c r="B618" s="10">
        <v>0</v>
      </c>
    </row>
    <row r="619" spans="1:2" x14ac:dyDescent="0.3">
      <c r="A619" s="10">
        <v>25</v>
      </c>
      <c r="B619" s="10">
        <v>0</v>
      </c>
    </row>
    <row r="620" spans="1:2" x14ac:dyDescent="0.3">
      <c r="A620" s="10">
        <v>0</v>
      </c>
      <c r="B620" s="10">
        <v>1</v>
      </c>
    </row>
    <row r="621" spans="1:2" x14ac:dyDescent="0.3">
      <c r="A621" s="10">
        <v>120</v>
      </c>
      <c r="B621" s="10">
        <v>0</v>
      </c>
    </row>
    <row r="622" spans="1:2" x14ac:dyDescent="0.3">
      <c r="A622" s="10">
        <v>0</v>
      </c>
      <c r="B622" s="10">
        <v>0</v>
      </c>
    </row>
    <row r="623" spans="1:2" x14ac:dyDescent="0.3">
      <c r="A623" s="10">
        <v>0</v>
      </c>
      <c r="B623" s="10">
        <v>0</v>
      </c>
    </row>
    <row r="624" spans="1:2" x14ac:dyDescent="0.3">
      <c r="A624" s="10">
        <v>0</v>
      </c>
      <c r="B624" s="10">
        <v>0</v>
      </c>
    </row>
    <row r="625" spans="1:2" x14ac:dyDescent="0.3">
      <c r="A625" s="10">
        <v>126</v>
      </c>
      <c r="B625" s="10">
        <v>1</v>
      </c>
    </row>
    <row r="626" spans="1:2" x14ac:dyDescent="0.3">
      <c r="A626" s="10">
        <v>0</v>
      </c>
      <c r="B626" s="10">
        <v>1</v>
      </c>
    </row>
    <row r="627" spans="1:2" x14ac:dyDescent="0.3">
      <c r="A627" s="10">
        <v>0</v>
      </c>
      <c r="B627" s="10">
        <v>0</v>
      </c>
    </row>
    <row r="628" spans="1:2" x14ac:dyDescent="0.3">
      <c r="A628" s="10">
        <v>293</v>
      </c>
      <c r="B628" s="10">
        <v>1</v>
      </c>
    </row>
    <row r="629" spans="1:2" x14ac:dyDescent="0.3">
      <c r="A629" s="10">
        <v>41</v>
      </c>
      <c r="B629" s="10">
        <v>0</v>
      </c>
    </row>
    <row r="630" spans="1:2" x14ac:dyDescent="0.3">
      <c r="A630" s="10">
        <v>272</v>
      </c>
      <c r="B630" s="10">
        <v>0</v>
      </c>
    </row>
    <row r="631" spans="1:2" x14ac:dyDescent="0.3">
      <c r="A631" s="10">
        <v>182</v>
      </c>
      <c r="B631" s="10">
        <v>0</v>
      </c>
    </row>
    <row r="632" spans="1:2" x14ac:dyDescent="0.3">
      <c r="A632" s="10">
        <v>158</v>
      </c>
      <c r="B632" s="10">
        <v>0</v>
      </c>
    </row>
    <row r="633" spans="1:2" x14ac:dyDescent="0.3">
      <c r="A633" s="10">
        <v>194</v>
      </c>
      <c r="B633" s="10">
        <v>1</v>
      </c>
    </row>
    <row r="634" spans="1:2" x14ac:dyDescent="0.3">
      <c r="A634" s="10">
        <v>321</v>
      </c>
      <c r="B634" s="10">
        <v>1</v>
      </c>
    </row>
    <row r="635" spans="1:2" x14ac:dyDescent="0.3">
      <c r="A635" s="10">
        <v>0</v>
      </c>
      <c r="B635" s="10">
        <v>0</v>
      </c>
    </row>
    <row r="636" spans="1:2" x14ac:dyDescent="0.3">
      <c r="A636" s="10">
        <v>144</v>
      </c>
      <c r="B636" s="10">
        <v>1</v>
      </c>
    </row>
    <row r="637" spans="1:2" x14ac:dyDescent="0.3">
      <c r="A637" s="10">
        <v>0</v>
      </c>
      <c r="B637" s="10">
        <v>0</v>
      </c>
    </row>
    <row r="638" spans="1:2" x14ac:dyDescent="0.3">
      <c r="A638" s="10">
        <v>0</v>
      </c>
      <c r="B638" s="10">
        <v>0</v>
      </c>
    </row>
    <row r="639" spans="1:2" x14ac:dyDescent="0.3">
      <c r="A639" s="10">
        <v>15</v>
      </c>
      <c r="B639" s="10">
        <v>0</v>
      </c>
    </row>
    <row r="640" spans="1:2" x14ac:dyDescent="0.3">
      <c r="A640" s="10">
        <v>0</v>
      </c>
      <c r="B640" s="10">
        <v>1</v>
      </c>
    </row>
    <row r="641" spans="1:2" x14ac:dyDescent="0.3">
      <c r="A641" s="10">
        <v>0</v>
      </c>
      <c r="B641" s="10">
        <v>1</v>
      </c>
    </row>
    <row r="642" spans="1:2" x14ac:dyDescent="0.3">
      <c r="A642" s="10">
        <v>160</v>
      </c>
      <c r="B642" s="10">
        <v>0</v>
      </c>
    </row>
    <row r="643" spans="1:2" x14ac:dyDescent="0.3">
      <c r="A643" s="10">
        <v>0</v>
      </c>
      <c r="B643" s="10">
        <v>0</v>
      </c>
    </row>
    <row r="644" spans="1:2" x14ac:dyDescent="0.3">
      <c r="A644" s="10">
        <v>0</v>
      </c>
      <c r="B644" s="10">
        <v>0</v>
      </c>
    </row>
    <row r="645" spans="1:2" x14ac:dyDescent="0.3">
      <c r="A645" s="10">
        <v>115</v>
      </c>
      <c r="B645" s="10">
        <v>0</v>
      </c>
    </row>
    <row r="646" spans="1:2" x14ac:dyDescent="0.3">
      <c r="A646" s="10">
        <v>0</v>
      </c>
      <c r="B646" s="10">
        <v>0</v>
      </c>
    </row>
    <row r="647" spans="1:2" x14ac:dyDescent="0.3">
      <c r="A647" s="10">
        <v>54</v>
      </c>
      <c r="B647" s="10">
        <v>0</v>
      </c>
    </row>
    <row r="648" spans="1:2" x14ac:dyDescent="0.3">
      <c r="A648" s="10">
        <v>0</v>
      </c>
      <c r="B648" s="10">
        <v>0</v>
      </c>
    </row>
    <row r="649" spans="1:2" x14ac:dyDescent="0.3">
      <c r="A649" s="10">
        <v>0</v>
      </c>
      <c r="B649" s="10">
        <v>0</v>
      </c>
    </row>
    <row r="650" spans="1:2" x14ac:dyDescent="0.3">
      <c r="A650" s="10">
        <v>0</v>
      </c>
      <c r="B650" s="10">
        <v>0</v>
      </c>
    </row>
    <row r="651" spans="1:2" x14ac:dyDescent="0.3">
      <c r="A651" s="10">
        <v>0</v>
      </c>
      <c r="B651" s="10">
        <v>0</v>
      </c>
    </row>
    <row r="652" spans="1:2" x14ac:dyDescent="0.3">
      <c r="A652" s="10">
        <v>0</v>
      </c>
      <c r="B652" s="10">
        <v>1</v>
      </c>
    </row>
    <row r="653" spans="1:2" x14ac:dyDescent="0.3">
      <c r="A653" s="10">
        <v>90</v>
      </c>
      <c r="B653" s="10">
        <v>0</v>
      </c>
    </row>
    <row r="654" spans="1:2" x14ac:dyDescent="0.3">
      <c r="A654" s="10">
        <v>0</v>
      </c>
      <c r="B654" s="10">
        <v>0</v>
      </c>
    </row>
    <row r="655" spans="1:2" x14ac:dyDescent="0.3">
      <c r="A655" s="10">
        <v>183</v>
      </c>
      <c r="B655" s="10">
        <v>0</v>
      </c>
    </row>
    <row r="656" spans="1:2" x14ac:dyDescent="0.3">
      <c r="A656" s="10">
        <v>0</v>
      </c>
      <c r="B656" s="10">
        <v>0</v>
      </c>
    </row>
    <row r="657" spans="1:2" x14ac:dyDescent="0.3">
      <c r="A657" s="10">
        <v>0</v>
      </c>
      <c r="B657" s="10">
        <v>1</v>
      </c>
    </row>
    <row r="658" spans="1:2" x14ac:dyDescent="0.3">
      <c r="A658" s="10">
        <v>0</v>
      </c>
      <c r="B658" s="10">
        <v>0</v>
      </c>
    </row>
    <row r="659" spans="1:2" x14ac:dyDescent="0.3">
      <c r="A659" s="10">
        <v>66</v>
      </c>
      <c r="B659" s="10">
        <v>0</v>
      </c>
    </row>
    <row r="660" spans="1:2" x14ac:dyDescent="0.3">
      <c r="A660" s="10">
        <v>91</v>
      </c>
      <c r="B660" s="10">
        <v>1</v>
      </c>
    </row>
    <row r="661" spans="1:2" x14ac:dyDescent="0.3">
      <c r="A661" s="10">
        <v>46</v>
      </c>
      <c r="B661" s="10">
        <v>0</v>
      </c>
    </row>
    <row r="662" spans="1:2" x14ac:dyDescent="0.3">
      <c r="A662" s="10">
        <v>105</v>
      </c>
      <c r="B662" s="10">
        <v>0</v>
      </c>
    </row>
    <row r="663" spans="1:2" x14ac:dyDescent="0.3">
      <c r="A663" s="10">
        <v>0</v>
      </c>
      <c r="B663" s="10">
        <v>0</v>
      </c>
    </row>
    <row r="664" spans="1:2" x14ac:dyDescent="0.3">
      <c r="A664" s="10">
        <v>0</v>
      </c>
      <c r="B664" s="10">
        <v>1</v>
      </c>
    </row>
    <row r="665" spans="1:2" x14ac:dyDescent="0.3">
      <c r="A665" s="10">
        <v>0</v>
      </c>
      <c r="B665" s="10">
        <v>0</v>
      </c>
    </row>
    <row r="666" spans="1:2" x14ac:dyDescent="0.3">
      <c r="A666" s="10">
        <v>152</v>
      </c>
      <c r="B666" s="10">
        <v>0</v>
      </c>
    </row>
    <row r="667" spans="1:2" x14ac:dyDescent="0.3">
      <c r="A667" s="10">
        <v>440</v>
      </c>
      <c r="B667" s="10">
        <v>0</v>
      </c>
    </row>
    <row r="668" spans="1:2" x14ac:dyDescent="0.3">
      <c r="A668" s="10">
        <v>144</v>
      </c>
      <c r="B668" s="10">
        <v>1</v>
      </c>
    </row>
    <row r="669" spans="1:2" x14ac:dyDescent="0.3">
      <c r="A669" s="10">
        <v>159</v>
      </c>
      <c r="B669" s="10">
        <v>1</v>
      </c>
    </row>
    <row r="670" spans="1:2" x14ac:dyDescent="0.3">
      <c r="A670" s="10">
        <v>130</v>
      </c>
      <c r="B670" s="10">
        <v>1</v>
      </c>
    </row>
    <row r="671" spans="1:2" x14ac:dyDescent="0.3">
      <c r="A671" s="10">
        <v>0</v>
      </c>
      <c r="B671" s="10">
        <v>0</v>
      </c>
    </row>
    <row r="672" spans="1:2" x14ac:dyDescent="0.3">
      <c r="A672" s="10">
        <v>100</v>
      </c>
      <c r="B672" s="10">
        <v>0</v>
      </c>
    </row>
    <row r="673" spans="1:2" x14ac:dyDescent="0.3">
      <c r="A673" s="10">
        <v>106</v>
      </c>
      <c r="B673" s="10">
        <v>0</v>
      </c>
    </row>
    <row r="674" spans="1:2" x14ac:dyDescent="0.3">
      <c r="A674" s="10">
        <v>77</v>
      </c>
      <c r="B674" s="10">
        <v>0</v>
      </c>
    </row>
    <row r="675" spans="1:2" x14ac:dyDescent="0.3">
      <c r="A675" s="10">
        <v>0</v>
      </c>
      <c r="B675" s="10">
        <v>0</v>
      </c>
    </row>
    <row r="676" spans="1:2" x14ac:dyDescent="0.3">
      <c r="A676" s="10">
        <v>135</v>
      </c>
      <c r="B676" s="10">
        <v>0</v>
      </c>
    </row>
    <row r="677" spans="1:2" x14ac:dyDescent="0.3">
      <c r="A677" s="10">
        <v>540</v>
      </c>
      <c r="B677" s="10">
        <v>1</v>
      </c>
    </row>
    <row r="678" spans="1:2" x14ac:dyDescent="0.3">
      <c r="A678" s="10">
        <v>90</v>
      </c>
      <c r="B678" s="10">
        <v>0</v>
      </c>
    </row>
    <row r="679" spans="1:2" x14ac:dyDescent="0.3">
      <c r="A679" s="10">
        <v>200</v>
      </c>
      <c r="B679" s="10">
        <v>0</v>
      </c>
    </row>
    <row r="680" spans="1:2" x14ac:dyDescent="0.3">
      <c r="A680" s="10">
        <v>0</v>
      </c>
      <c r="B680" s="10">
        <v>0</v>
      </c>
    </row>
    <row r="681" spans="1:2" x14ac:dyDescent="0.3">
      <c r="A681" s="10">
        <v>70</v>
      </c>
      <c r="B681" s="10">
        <v>1</v>
      </c>
    </row>
    <row r="682" spans="1:2" x14ac:dyDescent="0.3">
      <c r="A682" s="10">
        <v>0</v>
      </c>
      <c r="B682" s="10">
        <v>0</v>
      </c>
    </row>
    <row r="683" spans="1:2" x14ac:dyDescent="0.3">
      <c r="A683" s="10">
        <v>0</v>
      </c>
      <c r="B683" s="10">
        <v>1</v>
      </c>
    </row>
    <row r="684" spans="1:2" x14ac:dyDescent="0.3">
      <c r="A684" s="10">
        <v>231</v>
      </c>
      <c r="B684" s="10">
        <v>1</v>
      </c>
    </row>
    <row r="685" spans="1:2" x14ac:dyDescent="0.3">
      <c r="A685" s="10">
        <v>130</v>
      </c>
      <c r="B685" s="10">
        <v>1</v>
      </c>
    </row>
    <row r="686" spans="1:2" x14ac:dyDescent="0.3">
      <c r="A686" s="10">
        <v>0</v>
      </c>
      <c r="B686" s="10">
        <v>1</v>
      </c>
    </row>
    <row r="687" spans="1:2" x14ac:dyDescent="0.3">
      <c r="A687" s="10">
        <v>132</v>
      </c>
      <c r="B687" s="10">
        <v>0</v>
      </c>
    </row>
    <row r="688" spans="1:2" x14ac:dyDescent="0.3">
      <c r="A688" s="10">
        <v>0</v>
      </c>
      <c r="B688" s="10">
        <v>1</v>
      </c>
    </row>
    <row r="689" spans="1:2" x14ac:dyDescent="0.3">
      <c r="A689" s="10">
        <v>0</v>
      </c>
      <c r="B689" s="10">
        <v>1</v>
      </c>
    </row>
    <row r="690" spans="1:2" x14ac:dyDescent="0.3">
      <c r="A690" s="10">
        <v>190</v>
      </c>
      <c r="B690" s="10">
        <v>0</v>
      </c>
    </row>
    <row r="691" spans="1:2" x14ac:dyDescent="0.3">
      <c r="A691" s="10">
        <v>100</v>
      </c>
      <c r="B691" s="10">
        <v>0</v>
      </c>
    </row>
    <row r="692" spans="1:2" x14ac:dyDescent="0.3">
      <c r="A692" s="10">
        <v>168</v>
      </c>
      <c r="B692" s="10">
        <v>0</v>
      </c>
    </row>
    <row r="693" spans="1:2" x14ac:dyDescent="0.3">
      <c r="A693" s="10">
        <v>0</v>
      </c>
      <c r="B693" s="10">
        <v>0</v>
      </c>
    </row>
    <row r="694" spans="1:2" x14ac:dyDescent="0.3">
      <c r="A694" s="10">
        <v>49</v>
      </c>
      <c r="B694" s="10">
        <v>0</v>
      </c>
    </row>
    <row r="695" spans="1:2" x14ac:dyDescent="0.3">
      <c r="A695" s="10">
        <v>240</v>
      </c>
      <c r="B695" s="10">
        <v>0</v>
      </c>
    </row>
    <row r="696" spans="1:2" x14ac:dyDescent="0.3">
      <c r="A696" s="10">
        <v>0</v>
      </c>
      <c r="B696" s="10">
        <v>0</v>
      </c>
    </row>
    <row r="697" spans="1:2" x14ac:dyDescent="0.3">
      <c r="A697" s="10">
        <v>0</v>
      </c>
      <c r="B697" s="10">
        <v>1</v>
      </c>
    </row>
    <row r="698" spans="1:2" x14ac:dyDescent="0.3">
      <c r="A698" s="10">
        <v>0</v>
      </c>
      <c r="B698" s="10">
        <v>1</v>
      </c>
    </row>
    <row r="699" spans="1:2" x14ac:dyDescent="0.3">
      <c r="A699" s="10">
        <v>0</v>
      </c>
      <c r="B699" s="10">
        <v>0</v>
      </c>
    </row>
    <row r="700" spans="1:2" x14ac:dyDescent="0.3">
      <c r="A700" s="10">
        <v>0</v>
      </c>
      <c r="B700" s="10">
        <v>1</v>
      </c>
    </row>
    <row r="701" spans="1:2" x14ac:dyDescent="0.3">
      <c r="A701" s="10">
        <v>265</v>
      </c>
      <c r="B701" s="10">
        <v>0</v>
      </c>
    </row>
    <row r="702" spans="1:2" x14ac:dyDescent="0.3">
      <c r="A702" s="10">
        <v>45</v>
      </c>
      <c r="B702" s="10">
        <v>0</v>
      </c>
    </row>
    <row r="703" spans="1:2" x14ac:dyDescent="0.3">
      <c r="A703" s="10">
        <v>0</v>
      </c>
      <c r="B703" s="10">
        <v>1</v>
      </c>
    </row>
    <row r="704" spans="1:2" x14ac:dyDescent="0.3">
      <c r="A704" s="10">
        <v>105</v>
      </c>
      <c r="B704" s="10">
        <v>0</v>
      </c>
    </row>
    <row r="705" spans="1:2" x14ac:dyDescent="0.3">
      <c r="A705" s="10">
        <v>0</v>
      </c>
      <c r="B705" s="10">
        <v>1</v>
      </c>
    </row>
    <row r="706" spans="1:2" x14ac:dyDescent="0.3">
      <c r="A706" s="10">
        <v>0</v>
      </c>
      <c r="B706" s="10">
        <v>0</v>
      </c>
    </row>
    <row r="707" spans="1:2" x14ac:dyDescent="0.3">
      <c r="A707" s="10">
        <v>205</v>
      </c>
      <c r="B707" s="10">
        <v>0</v>
      </c>
    </row>
    <row r="708" spans="1:2" x14ac:dyDescent="0.3">
      <c r="A708" s="10">
        <v>0</v>
      </c>
      <c r="B708" s="10">
        <v>0</v>
      </c>
    </row>
    <row r="709" spans="1:2" x14ac:dyDescent="0.3">
      <c r="A709" s="10">
        <v>0</v>
      </c>
      <c r="B709" s="10">
        <v>0</v>
      </c>
    </row>
    <row r="710" spans="1:2" x14ac:dyDescent="0.3">
      <c r="A710" s="10">
        <v>180</v>
      </c>
      <c r="B710" s="10">
        <v>0</v>
      </c>
    </row>
    <row r="711" spans="1:2" x14ac:dyDescent="0.3">
      <c r="A711" s="10">
        <v>180</v>
      </c>
      <c r="B711" s="10">
        <v>1</v>
      </c>
    </row>
    <row r="712" spans="1:2" x14ac:dyDescent="0.3">
      <c r="A712" s="10">
        <v>0</v>
      </c>
      <c r="B712" s="10">
        <v>0</v>
      </c>
    </row>
    <row r="713" spans="1:2" x14ac:dyDescent="0.3">
      <c r="A713" s="10">
        <v>0</v>
      </c>
      <c r="B713" s="10">
        <v>1</v>
      </c>
    </row>
    <row r="714" spans="1:2" x14ac:dyDescent="0.3">
      <c r="A714" s="10">
        <v>95</v>
      </c>
      <c r="B714" s="10">
        <v>0</v>
      </c>
    </row>
    <row r="715" spans="1:2" x14ac:dyDescent="0.3">
      <c r="A715" s="10">
        <v>125</v>
      </c>
      <c r="B715" s="10">
        <v>1</v>
      </c>
    </row>
    <row r="716" spans="1:2" x14ac:dyDescent="0.3">
      <c r="A716" s="10">
        <v>0</v>
      </c>
      <c r="B716" s="10">
        <v>0</v>
      </c>
    </row>
    <row r="717" spans="1:2" x14ac:dyDescent="0.3">
      <c r="A717" s="10">
        <v>480</v>
      </c>
      <c r="B717" s="10">
        <v>1</v>
      </c>
    </row>
    <row r="718" spans="1:2" x14ac:dyDescent="0.3">
      <c r="A718" s="10">
        <v>125</v>
      </c>
      <c r="B718" s="10">
        <v>1</v>
      </c>
    </row>
    <row r="719" spans="1:2" x14ac:dyDescent="0.3">
      <c r="A719" s="10">
        <v>0</v>
      </c>
      <c r="B719" s="10">
        <v>0</v>
      </c>
    </row>
    <row r="720" spans="1:2" x14ac:dyDescent="0.3">
      <c r="A720" s="10">
        <v>155</v>
      </c>
      <c r="B720" s="10">
        <v>0</v>
      </c>
    </row>
    <row r="721" spans="1:2" x14ac:dyDescent="0.3">
      <c r="A721" s="10">
        <v>0</v>
      </c>
      <c r="B721" s="10">
        <v>0</v>
      </c>
    </row>
    <row r="722" spans="1:2" x14ac:dyDescent="0.3">
      <c r="A722" s="10">
        <v>200</v>
      </c>
      <c r="B722" s="10">
        <v>0</v>
      </c>
    </row>
    <row r="723" spans="1:2" x14ac:dyDescent="0.3">
      <c r="A723" s="10">
        <v>0</v>
      </c>
      <c r="B723" s="10">
        <v>1</v>
      </c>
    </row>
    <row r="724" spans="1:2" x14ac:dyDescent="0.3">
      <c r="A724" s="10">
        <v>0</v>
      </c>
      <c r="B724" s="10">
        <v>1</v>
      </c>
    </row>
    <row r="725" spans="1:2" x14ac:dyDescent="0.3">
      <c r="A725" s="10">
        <v>0</v>
      </c>
      <c r="B725" s="10">
        <v>0</v>
      </c>
    </row>
    <row r="726" spans="1:2" x14ac:dyDescent="0.3">
      <c r="A726" s="10">
        <v>100</v>
      </c>
      <c r="B726" s="10">
        <v>0</v>
      </c>
    </row>
    <row r="727" spans="1:2" x14ac:dyDescent="0.3">
      <c r="A727" s="10">
        <v>0</v>
      </c>
      <c r="B727" s="10">
        <v>0</v>
      </c>
    </row>
    <row r="728" spans="1:2" x14ac:dyDescent="0.3">
      <c r="A728" s="10">
        <v>0</v>
      </c>
      <c r="B728" s="10">
        <v>1</v>
      </c>
    </row>
    <row r="729" spans="1:2" x14ac:dyDescent="0.3">
      <c r="A729" s="10">
        <v>335</v>
      </c>
      <c r="B729" s="10">
        <v>0</v>
      </c>
    </row>
    <row r="730" spans="1:2" x14ac:dyDescent="0.3">
      <c r="A730" s="10">
        <v>0</v>
      </c>
      <c r="B730" s="10">
        <v>1</v>
      </c>
    </row>
    <row r="731" spans="1:2" x14ac:dyDescent="0.3">
      <c r="A731" s="10">
        <v>160</v>
      </c>
      <c r="B731" s="10">
        <v>1</v>
      </c>
    </row>
    <row r="732" spans="1:2" x14ac:dyDescent="0.3">
      <c r="A732" s="10">
        <v>387</v>
      </c>
      <c r="B732" s="10">
        <v>0</v>
      </c>
    </row>
    <row r="733" spans="1:2" x14ac:dyDescent="0.3">
      <c r="A733" s="10">
        <v>22</v>
      </c>
      <c r="B733" s="10">
        <v>0</v>
      </c>
    </row>
    <row r="734" spans="1:2" x14ac:dyDescent="0.3">
      <c r="A734" s="10">
        <v>0</v>
      </c>
      <c r="B734" s="10">
        <v>1</v>
      </c>
    </row>
    <row r="735" spans="1:2" x14ac:dyDescent="0.3">
      <c r="A735" s="10">
        <v>291</v>
      </c>
      <c r="B735" s="10">
        <v>0</v>
      </c>
    </row>
    <row r="736" spans="1:2" x14ac:dyDescent="0.3">
      <c r="A736" s="10">
        <v>0</v>
      </c>
      <c r="B736" s="10">
        <v>0</v>
      </c>
    </row>
    <row r="737" spans="1:2" x14ac:dyDescent="0.3">
      <c r="A737" s="10">
        <v>392</v>
      </c>
      <c r="B737" s="10">
        <v>1</v>
      </c>
    </row>
    <row r="738" spans="1:2" x14ac:dyDescent="0.3">
      <c r="A738" s="10">
        <v>185</v>
      </c>
      <c r="B738" s="10">
        <v>1</v>
      </c>
    </row>
    <row r="739" spans="1:2" x14ac:dyDescent="0.3">
      <c r="A739" s="10">
        <v>0</v>
      </c>
      <c r="B739" s="10">
        <v>0</v>
      </c>
    </row>
    <row r="740" spans="1:2" x14ac:dyDescent="0.3">
      <c r="A740" s="10">
        <v>178</v>
      </c>
      <c r="B740" s="10">
        <v>0</v>
      </c>
    </row>
    <row r="741" spans="1:2" x14ac:dyDescent="0.3">
      <c r="A741" s="10">
        <v>0</v>
      </c>
      <c r="B741" s="10">
        <v>1</v>
      </c>
    </row>
    <row r="742" spans="1:2" x14ac:dyDescent="0.3">
      <c r="A742" s="10">
        <v>0</v>
      </c>
      <c r="B742" s="10">
        <v>0</v>
      </c>
    </row>
    <row r="743" spans="1:2" x14ac:dyDescent="0.3">
      <c r="A743" s="10">
        <v>200</v>
      </c>
      <c r="B743" s="10">
        <v>0</v>
      </c>
    </row>
    <row r="744" spans="1:2" x14ac:dyDescent="0.3">
      <c r="A744" s="10">
        <v>127</v>
      </c>
      <c r="B744" s="10">
        <v>1</v>
      </c>
    </row>
    <row r="745" spans="1:2" x14ac:dyDescent="0.3">
      <c r="A745" s="10">
        <v>105</v>
      </c>
      <c r="B745" s="10">
        <v>0</v>
      </c>
    </row>
    <row r="746" spans="1:2" x14ac:dyDescent="0.3">
      <c r="A746" s="10">
        <v>0</v>
      </c>
      <c r="B746" s="10">
        <v>0</v>
      </c>
    </row>
    <row r="747" spans="1:2" x14ac:dyDescent="0.3">
      <c r="A747" s="10">
        <v>0</v>
      </c>
      <c r="B747" s="10">
        <v>0</v>
      </c>
    </row>
    <row r="748" spans="1:2" x14ac:dyDescent="0.3">
      <c r="A748" s="10">
        <v>180</v>
      </c>
      <c r="B748" s="10">
        <v>0</v>
      </c>
    </row>
    <row r="749" spans="1:2" x14ac:dyDescent="0.3">
      <c r="A749" s="10">
        <v>0</v>
      </c>
      <c r="B749" s="10">
        <v>0</v>
      </c>
    </row>
    <row r="750" spans="1:2" x14ac:dyDescent="0.3">
      <c r="A750" s="10">
        <v>0</v>
      </c>
      <c r="B750" s="10">
        <v>0</v>
      </c>
    </row>
    <row r="751" spans="1:2" x14ac:dyDescent="0.3">
      <c r="A751" s="10">
        <v>0</v>
      </c>
      <c r="B751" s="10">
        <v>0</v>
      </c>
    </row>
    <row r="752" spans="1:2" x14ac:dyDescent="0.3">
      <c r="A752" s="10">
        <v>79</v>
      </c>
      <c r="B752" s="10">
        <v>1</v>
      </c>
    </row>
    <row r="753" spans="1:2" x14ac:dyDescent="0.3">
      <c r="A753" s="10">
        <v>0</v>
      </c>
      <c r="B753" s="10">
        <v>1</v>
      </c>
    </row>
    <row r="754" spans="1:2" x14ac:dyDescent="0.3">
      <c r="A754" s="10">
        <v>120</v>
      </c>
      <c r="B754" s="10">
        <v>1</v>
      </c>
    </row>
    <row r="755" spans="1:2" x14ac:dyDescent="0.3">
      <c r="A755" s="10">
        <v>165</v>
      </c>
      <c r="B755" s="10">
        <v>0</v>
      </c>
    </row>
    <row r="756" spans="1:2" x14ac:dyDescent="0.3">
      <c r="A756" s="10">
        <v>0</v>
      </c>
      <c r="B756" s="10">
        <v>0</v>
      </c>
    </row>
    <row r="757" spans="1:2" x14ac:dyDescent="0.3">
      <c r="A757" s="10">
        <v>0</v>
      </c>
      <c r="B757" s="10">
        <v>0</v>
      </c>
    </row>
    <row r="758" spans="1:2" x14ac:dyDescent="0.3">
      <c r="A758" s="10">
        <v>120</v>
      </c>
      <c r="B758" s="10">
        <v>0</v>
      </c>
    </row>
    <row r="759" spans="1:2" x14ac:dyDescent="0.3">
      <c r="A759" s="10">
        <v>0</v>
      </c>
      <c r="B759" s="10">
        <v>0</v>
      </c>
    </row>
    <row r="760" spans="1:2" x14ac:dyDescent="0.3">
      <c r="A760" s="10">
        <v>160</v>
      </c>
      <c r="B760" s="10">
        <v>0</v>
      </c>
    </row>
    <row r="761" spans="1:2" x14ac:dyDescent="0.3">
      <c r="A761" s="10">
        <v>0</v>
      </c>
      <c r="B761" s="10">
        <v>1</v>
      </c>
    </row>
    <row r="762" spans="1:2" x14ac:dyDescent="0.3">
      <c r="A762" s="10">
        <v>150</v>
      </c>
      <c r="B762" s="10">
        <v>1</v>
      </c>
    </row>
    <row r="763" spans="1:2" x14ac:dyDescent="0.3">
      <c r="A763" s="10">
        <v>94</v>
      </c>
      <c r="B763" s="10">
        <v>0</v>
      </c>
    </row>
    <row r="764" spans="1:2" x14ac:dyDescent="0.3">
      <c r="A764" s="10">
        <v>116</v>
      </c>
      <c r="B764" s="10">
        <v>0</v>
      </c>
    </row>
    <row r="765" spans="1:2" x14ac:dyDescent="0.3">
      <c r="A765" s="10">
        <v>0</v>
      </c>
      <c r="B765" s="10">
        <v>1</v>
      </c>
    </row>
    <row r="766" spans="1:2" x14ac:dyDescent="0.3">
      <c r="A766" s="10">
        <v>140</v>
      </c>
      <c r="B766" s="10">
        <v>0</v>
      </c>
    </row>
    <row r="767" spans="1:2" x14ac:dyDescent="0.3">
      <c r="A767" s="10">
        <v>105</v>
      </c>
      <c r="B767" s="10">
        <v>0</v>
      </c>
    </row>
    <row r="768" spans="1:2" x14ac:dyDescent="0.3">
      <c r="A768" s="10">
        <v>0</v>
      </c>
      <c r="B768" s="10">
        <v>1</v>
      </c>
    </row>
    <row r="769" spans="1:2" x14ac:dyDescent="0.3">
      <c r="A769" s="10">
        <v>57</v>
      </c>
      <c r="B769" s="10">
        <v>0</v>
      </c>
    </row>
    <row r="770" spans="1:2" x14ac:dyDescent="0.3">
      <c r="A770" s="10">
        <v>200</v>
      </c>
      <c r="B770" s="10">
        <v>1</v>
      </c>
    </row>
    <row r="771" spans="1:2" x14ac:dyDescent="0.3">
      <c r="A771" s="10">
        <v>0</v>
      </c>
      <c r="B771" s="10">
        <v>1</v>
      </c>
    </row>
    <row r="772" spans="1:2" x14ac:dyDescent="0.3">
      <c r="A772" s="10">
        <v>0</v>
      </c>
      <c r="B772" s="10">
        <v>1</v>
      </c>
    </row>
    <row r="773" spans="1:2" x14ac:dyDescent="0.3">
      <c r="A773" s="10">
        <v>74</v>
      </c>
      <c r="B773" s="10">
        <v>0</v>
      </c>
    </row>
    <row r="774" spans="1:2" x14ac:dyDescent="0.3">
      <c r="A774" s="10">
        <v>0</v>
      </c>
      <c r="B774" s="10">
        <v>0</v>
      </c>
    </row>
    <row r="775" spans="1:2" x14ac:dyDescent="0.3">
      <c r="A775" s="10">
        <v>510</v>
      </c>
      <c r="B775" s="10">
        <v>1</v>
      </c>
    </row>
    <row r="776" spans="1:2" x14ac:dyDescent="0.3">
      <c r="A776" s="10">
        <v>0</v>
      </c>
      <c r="B776" s="10">
        <v>1</v>
      </c>
    </row>
    <row r="777" spans="1:2" x14ac:dyDescent="0.3">
      <c r="A777" s="10">
        <v>110</v>
      </c>
      <c r="B777" s="10">
        <v>1</v>
      </c>
    </row>
    <row r="778" spans="1:2" x14ac:dyDescent="0.3">
      <c r="A778" s="10">
        <v>0</v>
      </c>
      <c r="B778" s="10">
        <v>0</v>
      </c>
    </row>
    <row r="779" spans="1:2" x14ac:dyDescent="0.3">
      <c r="A779" s="10">
        <v>0</v>
      </c>
      <c r="B779" s="10">
        <v>1</v>
      </c>
    </row>
    <row r="780" spans="1:2" x14ac:dyDescent="0.3">
      <c r="A780" s="10">
        <v>0</v>
      </c>
      <c r="B780" s="10">
        <v>0</v>
      </c>
    </row>
    <row r="781" spans="1:2" x14ac:dyDescent="0.3">
      <c r="A781" s="10">
        <v>0</v>
      </c>
      <c r="B781" s="10">
        <v>1</v>
      </c>
    </row>
    <row r="782" spans="1:2" x14ac:dyDescent="0.3">
      <c r="A782" s="10">
        <v>16</v>
      </c>
      <c r="B782" s="10">
        <v>0</v>
      </c>
    </row>
    <row r="783" spans="1:2" x14ac:dyDescent="0.3">
      <c r="A783" s="10">
        <v>0</v>
      </c>
      <c r="B783" s="10">
        <v>1</v>
      </c>
    </row>
    <row r="784" spans="1:2" x14ac:dyDescent="0.3">
      <c r="A784" s="10">
        <v>0</v>
      </c>
      <c r="B784" s="10">
        <v>0</v>
      </c>
    </row>
    <row r="785" spans="1:2" x14ac:dyDescent="0.3">
      <c r="A785" s="10">
        <v>180</v>
      </c>
      <c r="B785" s="10">
        <v>0</v>
      </c>
    </row>
    <row r="786" spans="1:2" x14ac:dyDescent="0.3">
      <c r="A786" s="10">
        <v>0</v>
      </c>
      <c r="B786" s="10">
        <v>0</v>
      </c>
    </row>
    <row r="787" spans="1:2" x14ac:dyDescent="0.3">
      <c r="A787" s="10">
        <v>112</v>
      </c>
      <c r="B787" s="10">
        <v>0</v>
      </c>
    </row>
    <row r="788" spans="1:2" x14ac:dyDescent="0.3">
      <c r="A788" s="10">
        <v>0</v>
      </c>
      <c r="B788" s="10">
        <v>1</v>
      </c>
    </row>
    <row r="789" spans="1:2" x14ac:dyDescent="0.3">
      <c r="A789" s="10">
        <v>0</v>
      </c>
      <c r="B789" s="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C6959-138F-42F4-93D3-8BBDB920962D}">
  <dimension ref="A2:BB789"/>
  <sheetViews>
    <sheetView topLeftCell="AP1" workbookViewId="0">
      <selection activeCell="C3" sqref="C3:BA3"/>
    </sheetView>
  </sheetViews>
  <sheetFormatPr defaultRowHeight="14.4" x14ac:dyDescent="0.3"/>
  <cols>
    <col min="1" max="1" width="12.6640625" bestFit="1" customWidth="1"/>
    <col min="2" max="2" width="16.6640625" bestFit="1" customWidth="1"/>
    <col min="3" max="3" width="15.5546875" bestFit="1" customWidth="1"/>
    <col min="4" max="53" width="12" bestFit="1" customWidth="1"/>
    <col min="54" max="54" width="10.77734375" bestFit="1" customWidth="1"/>
  </cols>
  <sheetData>
    <row r="2" spans="2:54" x14ac:dyDescent="0.3">
      <c r="B2" s="1" t="s">
        <v>12</v>
      </c>
      <c r="C2" s="1" t="s">
        <v>11</v>
      </c>
    </row>
    <row r="3" spans="2:54" x14ac:dyDescent="0.3">
      <c r="B3" s="1" t="s">
        <v>9</v>
      </c>
      <c r="C3">
        <v>0</v>
      </c>
      <c r="D3">
        <v>7</v>
      </c>
      <c r="E3">
        <v>8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  <c r="S3">
        <v>23</v>
      </c>
      <c r="T3">
        <v>24</v>
      </c>
      <c r="U3">
        <v>25</v>
      </c>
      <c r="V3">
        <v>26</v>
      </c>
      <c r="W3">
        <v>27</v>
      </c>
      <c r="X3">
        <v>28</v>
      </c>
      <c r="Y3">
        <v>29</v>
      </c>
      <c r="Z3">
        <v>30</v>
      </c>
      <c r="AA3">
        <v>31</v>
      </c>
      <c r="AB3">
        <v>32</v>
      </c>
      <c r="AC3">
        <v>33</v>
      </c>
      <c r="AD3">
        <v>34</v>
      </c>
      <c r="AE3">
        <v>35</v>
      </c>
      <c r="AF3">
        <v>36</v>
      </c>
      <c r="AG3">
        <v>37</v>
      </c>
      <c r="AH3">
        <v>38</v>
      </c>
      <c r="AI3">
        <v>39</v>
      </c>
      <c r="AJ3">
        <v>40</v>
      </c>
      <c r="AK3">
        <v>41</v>
      </c>
      <c r="AL3">
        <v>42</v>
      </c>
      <c r="AM3">
        <v>43</v>
      </c>
      <c r="AN3">
        <v>44</v>
      </c>
      <c r="AO3">
        <v>45</v>
      </c>
      <c r="AP3">
        <v>46</v>
      </c>
      <c r="AQ3">
        <v>47</v>
      </c>
      <c r="AR3">
        <v>48</v>
      </c>
      <c r="AS3">
        <v>49</v>
      </c>
      <c r="AT3">
        <v>50</v>
      </c>
      <c r="AU3">
        <v>51</v>
      </c>
      <c r="AV3">
        <v>52</v>
      </c>
      <c r="AW3">
        <v>54</v>
      </c>
      <c r="AX3">
        <v>56</v>
      </c>
      <c r="AY3">
        <v>60</v>
      </c>
      <c r="AZ3">
        <v>63</v>
      </c>
      <c r="BA3">
        <v>99</v>
      </c>
      <c r="BB3" t="s">
        <v>10</v>
      </c>
    </row>
    <row r="4" spans="2:54" x14ac:dyDescent="0.3">
      <c r="B4" s="2">
        <v>0</v>
      </c>
      <c r="C4" s="3">
        <v>139</v>
      </c>
      <c r="D4" s="3">
        <v>1</v>
      </c>
      <c r="E4" s="3">
        <v>2</v>
      </c>
      <c r="F4" s="3">
        <v>5</v>
      </c>
      <c r="G4" s="3">
        <v>6</v>
      </c>
      <c r="H4" s="3">
        <v>6</v>
      </c>
      <c r="I4" s="3">
        <v>10</v>
      </c>
      <c r="J4" s="3">
        <v>4</v>
      </c>
      <c r="K4" s="3">
        <v>13</v>
      </c>
      <c r="L4" s="3">
        <v>6</v>
      </c>
      <c r="M4" s="3">
        <v>12</v>
      </c>
      <c r="N4" s="3">
        <v>16</v>
      </c>
      <c r="O4" s="3">
        <v>15</v>
      </c>
      <c r="P4" s="3">
        <v>11</v>
      </c>
      <c r="Q4" s="3">
        <v>8</v>
      </c>
      <c r="R4" s="3">
        <v>12</v>
      </c>
      <c r="S4" s="3">
        <v>18</v>
      </c>
      <c r="T4" s="3">
        <v>6</v>
      </c>
      <c r="U4" s="3">
        <v>11</v>
      </c>
      <c r="V4" s="3">
        <v>10</v>
      </c>
      <c r="W4" s="3">
        <v>16</v>
      </c>
      <c r="X4" s="3">
        <v>15</v>
      </c>
      <c r="Y4" s="3">
        <v>10</v>
      </c>
      <c r="Z4" s="3">
        <v>18</v>
      </c>
      <c r="AA4" s="3">
        <v>13</v>
      </c>
      <c r="AB4" s="3">
        <v>17</v>
      </c>
      <c r="AC4" s="3">
        <v>11</v>
      </c>
      <c r="AD4" s="3">
        <v>5</v>
      </c>
      <c r="AE4" s="3">
        <v>7</v>
      </c>
      <c r="AF4" s="3">
        <v>6</v>
      </c>
      <c r="AG4" s="3">
        <v>8</v>
      </c>
      <c r="AH4" s="3">
        <v>5</v>
      </c>
      <c r="AI4" s="3">
        <v>10</v>
      </c>
      <c r="AJ4" s="3">
        <v>11</v>
      </c>
      <c r="AK4" s="3">
        <v>8</v>
      </c>
      <c r="AL4" s="3">
        <v>5</v>
      </c>
      <c r="AM4" s="3">
        <v>4</v>
      </c>
      <c r="AN4" s="3">
        <v>2</v>
      </c>
      <c r="AO4" s="3">
        <v>3</v>
      </c>
      <c r="AP4" s="3">
        <v>3</v>
      </c>
      <c r="AQ4" s="3">
        <v>2</v>
      </c>
      <c r="AR4" s="3">
        <v>2</v>
      </c>
      <c r="AS4" s="3"/>
      <c r="AT4" s="3">
        <v>3</v>
      </c>
      <c r="AU4" s="3"/>
      <c r="AV4" s="3">
        <v>2</v>
      </c>
      <c r="AW4" s="3">
        <v>2</v>
      </c>
      <c r="AX4" s="3"/>
      <c r="AY4" s="3">
        <v>1</v>
      </c>
      <c r="AZ4" s="3"/>
      <c r="BA4" s="3"/>
      <c r="BB4" s="3">
        <v>500</v>
      </c>
    </row>
    <row r="5" spans="2:54" x14ac:dyDescent="0.3">
      <c r="B5" s="2">
        <v>1</v>
      </c>
      <c r="C5" s="3">
        <v>88</v>
      </c>
      <c r="D5" s="3">
        <v>1</v>
      </c>
      <c r="E5" s="3"/>
      <c r="F5" s="3"/>
      <c r="G5" s="3"/>
      <c r="H5" s="3">
        <v>1</v>
      </c>
      <c r="I5" s="3">
        <v>1</v>
      </c>
      <c r="J5" s="3">
        <v>2</v>
      </c>
      <c r="K5" s="3">
        <v>1</v>
      </c>
      <c r="L5" s="3"/>
      <c r="M5" s="3">
        <v>2</v>
      </c>
      <c r="N5" s="3">
        <v>4</v>
      </c>
      <c r="O5" s="3">
        <v>3</v>
      </c>
      <c r="P5" s="3">
        <v>2</v>
      </c>
      <c r="Q5" s="3">
        <v>2</v>
      </c>
      <c r="R5" s="3">
        <v>4</v>
      </c>
      <c r="S5" s="3">
        <v>4</v>
      </c>
      <c r="T5" s="3">
        <v>6</v>
      </c>
      <c r="U5" s="3">
        <v>5</v>
      </c>
      <c r="V5" s="3">
        <v>6</v>
      </c>
      <c r="W5" s="3">
        <v>7</v>
      </c>
      <c r="X5" s="3">
        <v>5</v>
      </c>
      <c r="Y5" s="3">
        <v>7</v>
      </c>
      <c r="Z5" s="3">
        <v>9</v>
      </c>
      <c r="AA5" s="3">
        <v>6</v>
      </c>
      <c r="AB5" s="3">
        <v>14</v>
      </c>
      <c r="AC5" s="3">
        <v>9</v>
      </c>
      <c r="AD5" s="3">
        <v>3</v>
      </c>
      <c r="AE5" s="3">
        <v>8</v>
      </c>
      <c r="AF5" s="3">
        <v>8</v>
      </c>
      <c r="AG5" s="3">
        <v>8</v>
      </c>
      <c r="AH5" s="3">
        <v>2</v>
      </c>
      <c r="AI5" s="3">
        <v>8</v>
      </c>
      <c r="AJ5" s="3">
        <v>5</v>
      </c>
      <c r="AK5" s="3">
        <v>7</v>
      </c>
      <c r="AL5" s="3">
        <v>6</v>
      </c>
      <c r="AM5" s="3">
        <v>2</v>
      </c>
      <c r="AN5" s="3">
        <v>3</v>
      </c>
      <c r="AO5" s="3">
        <v>3</v>
      </c>
      <c r="AP5" s="3">
        <v>5</v>
      </c>
      <c r="AQ5" s="3">
        <v>2</v>
      </c>
      <c r="AR5" s="3">
        <v>2</v>
      </c>
      <c r="AS5" s="3">
        <v>3</v>
      </c>
      <c r="AT5" s="3"/>
      <c r="AU5" s="3">
        <v>1</v>
      </c>
      <c r="AV5" s="3"/>
      <c r="AW5" s="3"/>
      <c r="AX5" s="3">
        <v>1</v>
      </c>
      <c r="AY5" s="3"/>
      <c r="AZ5" s="3">
        <v>1</v>
      </c>
      <c r="BA5" s="3">
        <v>1</v>
      </c>
      <c r="BB5" s="3">
        <v>268</v>
      </c>
    </row>
    <row r="6" spans="2:54" x14ac:dyDescent="0.3">
      <c r="B6" s="2" t="s">
        <v>10</v>
      </c>
      <c r="C6" s="3">
        <v>227</v>
      </c>
      <c r="D6" s="3">
        <v>2</v>
      </c>
      <c r="E6" s="3">
        <v>2</v>
      </c>
      <c r="F6" s="3">
        <v>5</v>
      </c>
      <c r="G6" s="3">
        <v>6</v>
      </c>
      <c r="H6" s="3">
        <v>7</v>
      </c>
      <c r="I6" s="3">
        <v>11</v>
      </c>
      <c r="J6" s="3">
        <v>6</v>
      </c>
      <c r="K6" s="3">
        <v>14</v>
      </c>
      <c r="L6" s="3">
        <v>6</v>
      </c>
      <c r="M6" s="3">
        <v>14</v>
      </c>
      <c r="N6" s="3">
        <v>20</v>
      </c>
      <c r="O6" s="3">
        <v>18</v>
      </c>
      <c r="P6" s="3">
        <v>13</v>
      </c>
      <c r="Q6" s="3">
        <v>10</v>
      </c>
      <c r="R6" s="3">
        <v>16</v>
      </c>
      <c r="S6" s="3">
        <v>22</v>
      </c>
      <c r="T6" s="3">
        <v>12</v>
      </c>
      <c r="U6" s="3">
        <v>16</v>
      </c>
      <c r="V6" s="3">
        <v>16</v>
      </c>
      <c r="W6" s="3">
        <v>23</v>
      </c>
      <c r="X6" s="3">
        <v>20</v>
      </c>
      <c r="Y6" s="3">
        <v>17</v>
      </c>
      <c r="Z6" s="3">
        <v>27</v>
      </c>
      <c r="AA6" s="3">
        <v>19</v>
      </c>
      <c r="AB6" s="3">
        <v>31</v>
      </c>
      <c r="AC6" s="3">
        <v>20</v>
      </c>
      <c r="AD6" s="3">
        <v>8</v>
      </c>
      <c r="AE6" s="3">
        <v>15</v>
      </c>
      <c r="AF6" s="3">
        <v>14</v>
      </c>
      <c r="AG6" s="3">
        <v>16</v>
      </c>
      <c r="AH6" s="3">
        <v>7</v>
      </c>
      <c r="AI6" s="3">
        <v>18</v>
      </c>
      <c r="AJ6" s="3">
        <v>16</v>
      </c>
      <c r="AK6" s="3">
        <v>15</v>
      </c>
      <c r="AL6" s="3">
        <v>11</v>
      </c>
      <c r="AM6" s="3">
        <v>6</v>
      </c>
      <c r="AN6" s="3">
        <v>5</v>
      </c>
      <c r="AO6" s="3">
        <v>6</v>
      </c>
      <c r="AP6" s="3">
        <v>8</v>
      </c>
      <c r="AQ6" s="3">
        <v>4</v>
      </c>
      <c r="AR6" s="3">
        <v>4</v>
      </c>
      <c r="AS6" s="3">
        <v>3</v>
      </c>
      <c r="AT6" s="3">
        <v>3</v>
      </c>
      <c r="AU6" s="3">
        <v>1</v>
      </c>
      <c r="AV6" s="3">
        <v>2</v>
      </c>
      <c r="AW6" s="3">
        <v>2</v>
      </c>
      <c r="AX6" s="3">
        <v>1</v>
      </c>
      <c r="AY6" s="3">
        <v>1</v>
      </c>
      <c r="AZ6" s="3">
        <v>1</v>
      </c>
      <c r="BA6" s="3">
        <v>1</v>
      </c>
      <c r="BB6" s="3">
        <v>768</v>
      </c>
    </row>
    <row r="8" spans="2:54" x14ac:dyDescent="0.3">
      <c r="C8">
        <f>GETPIVOTDATA("Outcome",$B$2,"SkinThickness",0)*GETPIVOTDATA("Outcome",$B$2,"Outcome",0)/GETPIVOTDATA("Outcome",$B$2)</f>
        <v>147.78645833333334</v>
      </c>
      <c r="D8">
        <f>GETPIVOTDATA("Outcome",$B$2,"SkinThickness",7)*GETPIVOTDATA("Outcome",$B$2,"Outcome",0)/GETPIVOTDATA("Outcome",$B$2)</f>
        <v>1.3020833333333333</v>
      </c>
      <c r="E8">
        <f t="shared" ref="E8" si="0">GETPIVOTDATA("Outcome",$B$2,"SkinThickness",0)*GETPIVOTDATA("Outcome",$B$2,"Outcome",0)/GETPIVOTDATA("Outcome",$B$2)</f>
        <v>147.78645833333334</v>
      </c>
      <c r="F8">
        <f t="shared" ref="F8" si="1">GETPIVOTDATA("Outcome",$B$2,"SkinThickness",7)*GETPIVOTDATA("Outcome",$B$2,"Outcome",0)/GETPIVOTDATA("Outcome",$B$2)</f>
        <v>1.3020833333333333</v>
      </c>
      <c r="G8">
        <f t="shared" ref="G8" si="2">GETPIVOTDATA("Outcome",$B$2,"SkinThickness",0)*GETPIVOTDATA("Outcome",$B$2,"Outcome",0)/GETPIVOTDATA("Outcome",$B$2)</f>
        <v>147.78645833333334</v>
      </c>
      <c r="H8">
        <f t="shared" ref="H8" si="3">GETPIVOTDATA("Outcome",$B$2,"SkinThickness",7)*GETPIVOTDATA("Outcome",$B$2,"Outcome",0)/GETPIVOTDATA("Outcome",$B$2)</f>
        <v>1.3020833333333333</v>
      </c>
      <c r="I8">
        <f t="shared" ref="I8" si="4">GETPIVOTDATA("Outcome",$B$2,"SkinThickness",0)*GETPIVOTDATA("Outcome",$B$2,"Outcome",0)/GETPIVOTDATA("Outcome",$B$2)</f>
        <v>147.78645833333334</v>
      </c>
      <c r="J8">
        <f t="shared" ref="J8" si="5">GETPIVOTDATA("Outcome",$B$2,"SkinThickness",7)*GETPIVOTDATA("Outcome",$B$2,"Outcome",0)/GETPIVOTDATA("Outcome",$B$2)</f>
        <v>1.3020833333333333</v>
      </c>
      <c r="K8">
        <f t="shared" ref="K8" si="6">GETPIVOTDATA("Outcome",$B$2,"SkinThickness",0)*GETPIVOTDATA("Outcome",$B$2,"Outcome",0)/GETPIVOTDATA("Outcome",$B$2)</f>
        <v>147.78645833333334</v>
      </c>
      <c r="L8">
        <f t="shared" ref="L8" si="7">GETPIVOTDATA("Outcome",$B$2,"SkinThickness",7)*GETPIVOTDATA("Outcome",$B$2,"Outcome",0)/GETPIVOTDATA("Outcome",$B$2)</f>
        <v>1.3020833333333333</v>
      </c>
      <c r="M8">
        <f t="shared" ref="M8" si="8">GETPIVOTDATA("Outcome",$B$2,"SkinThickness",0)*GETPIVOTDATA("Outcome",$B$2,"Outcome",0)/GETPIVOTDATA("Outcome",$B$2)</f>
        <v>147.78645833333334</v>
      </c>
      <c r="N8">
        <f t="shared" ref="N8" si="9">GETPIVOTDATA("Outcome",$B$2,"SkinThickness",7)*GETPIVOTDATA("Outcome",$B$2,"Outcome",0)/GETPIVOTDATA("Outcome",$B$2)</f>
        <v>1.3020833333333333</v>
      </c>
      <c r="O8">
        <f t="shared" ref="O8" si="10">GETPIVOTDATA("Outcome",$B$2,"SkinThickness",0)*GETPIVOTDATA("Outcome",$B$2,"Outcome",0)/GETPIVOTDATA("Outcome",$B$2)</f>
        <v>147.78645833333334</v>
      </c>
      <c r="P8">
        <f t="shared" ref="P8" si="11">GETPIVOTDATA("Outcome",$B$2,"SkinThickness",7)*GETPIVOTDATA("Outcome",$B$2,"Outcome",0)/GETPIVOTDATA("Outcome",$B$2)</f>
        <v>1.3020833333333333</v>
      </c>
      <c r="Q8">
        <f t="shared" ref="Q8" si="12">GETPIVOTDATA("Outcome",$B$2,"SkinThickness",0)*GETPIVOTDATA("Outcome",$B$2,"Outcome",0)/GETPIVOTDATA("Outcome",$B$2)</f>
        <v>147.78645833333334</v>
      </c>
      <c r="R8">
        <f t="shared" ref="R8" si="13">GETPIVOTDATA("Outcome",$B$2,"SkinThickness",7)*GETPIVOTDATA("Outcome",$B$2,"Outcome",0)/GETPIVOTDATA("Outcome",$B$2)</f>
        <v>1.3020833333333333</v>
      </c>
      <c r="S8">
        <f t="shared" ref="S8" si="14">GETPIVOTDATA("Outcome",$B$2,"SkinThickness",0)*GETPIVOTDATA("Outcome",$B$2,"Outcome",0)/GETPIVOTDATA("Outcome",$B$2)</f>
        <v>147.78645833333334</v>
      </c>
      <c r="T8">
        <f t="shared" ref="T8" si="15">GETPIVOTDATA("Outcome",$B$2,"SkinThickness",7)*GETPIVOTDATA("Outcome",$B$2,"Outcome",0)/GETPIVOTDATA("Outcome",$B$2)</f>
        <v>1.3020833333333333</v>
      </c>
      <c r="U8">
        <f t="shared" ref="U8" si="16">GETPIVOTDATA("Outcome",$B$2,"SkinThickness",0)*GETPIVOTDATA("Outcome",$B$2,"Outcome",0)/GETPIVOTDATA("Outcome",$B$2)</f>
        <v>147.78645833333334</v>
      </c>
      <c r="V8">
        <f t="shared" ref="V8" si="17">GETPIVOTDATA("Outcome",$B$2,"SkinThickness",7)*GETPIVOTDATA("Outcome",$B$2,"Outcome",0)/GETPIVOTDATA("Outcome",$B$2)</f>
        <v>1.3020833333333333</v>
      </c>
      <c r="W8">
        <f t="shared" ref="W8" si="18">GETPIVOTDATA("Outcome",$B$2,"SkinThickness",0)*GETPIVOTDATA("Outcome",$B$2,"Outcome",0)/GETPIVOTDATA("Outcome",$B$2)</f>
        <v>147.78645833333334</v>
      </c>
      <c r="X8">
        <f t="shared" ref="X8" si="19">GETPIVOTDATA("Outcome",$B$2,"SkinThickness",7)*GETPIVOTDATA("Outcome",$B$2,"Outcome",0)/GETPIVOTDATA("Outcome",$B$2)</f>
        <v>1.3020833333333333</v>
      </c>
      <c r="Y8">
        <f t="shared" ref="Y8" si="20">GETPIVOTDATA("Outcome",$B$2,"SkinThickness",0)*GETPIVOTDATA("Outcome",$B$2,"Outcome",0)/GETPIVOTDATA("Outcome",$B$2)</f>
        <v>147.78645833333334</v>
      </c>
      <c r="Z8">
        <f t="shared" ref="Z8" si="21">GETPIVOTDATA("Outcome",$B$2,"SkinThickness",7)*GETPIVOTDATA("Outcome",$B$2,"Outcome",0)/GETPIVOTDATA("Outcome",$B$2)</f>
        <v>1.3020833333333333</v>
      </c>
      <c r="AA8">
        <f t="shared" ref="AA8" si="22">GETPIVOTDATA("Outcome",$B$2,"SkinThickness",0)*GETPIVOTDATA("Outcome",$B$2,"Outcome",0)/GETPIVOTDATA("Outcome",$B$2)</f>
        <v>147.78645833333334</v>
      </c>
      <c r="AB8">
        <f t="shared" ref="AB8" si="23">GETPIVOTDATA("Outcome",$B$2,"SkinThickness",7)*GETPIVOTDATA("Outcome",$B$2,"Outcome",0)/GETPIVOTDATA("Outcome",$B$2)</f>
        <v>1.3020833333333333</v>
      </c>
      <c r="AC8">
        <f t="shared" ref="AC8" si="24">GETPIVOTDATA("Outcome",$B$2,"SkinThickness",0)*GETPIVOTDATA("Outcome",$B$2,"Outcome",0)/GETPIVOTDATA("Outcome",$B$2)</f>
        <v>147.78645833333334</v>
      </c>
      <c r="AD8">
        <f t="shared" ref="AD8" si="25">GETPIVOTDATA("Outcome",$B$2,"SkinThickness",7)*GETPIVOTDATA("Outcome",$B$2,"Outcome",0)/GETPIVOTDATA("Outcome",$B$2)</f>
        <v>1.3020833333333333</v>
      </c>
      <c r="AE8">
        <f t="shared" ref="AE8" si="26">GETPIVOTDATA("Outcome",$B$2,"SkinThickness",0)*GETPIVOTDATA("Outcome",$B$2,"Outcome",0)/GETPIVOTDATA("Outcome",$B$2)</f>
        <v>147.78645833333334</v>
      </c>
      <c r="AF8">
        <f t="shared" ref="AF8" si="27">GETPIVOTDATA("Outcome",$B$2,"SkinThickness",7)*GETPIVOTDATA("Outcome",$B$2,"Outcome",0)/GETPIVOTDATA("Outcome",$B$2)</f>
        <v>1.3020833333333333</v>
      </c>
      <c r="AG8">
        <f t="shared" ref="AG8" si="28">GETPIVOTDATA("Outcome",$B$2,"SkinThickness",0)*GETPIVOTDATA("Outcome",$B$2,"Outcome",0)/GETPIVOTDATA("Outcome",$B$2)</f>
        <v>147.78645833333334</v>
      </c>
      <c r="AH8">
        <f t="shared" ref="AH8" si="29">GETPIVOTDATA("Outcome",$B$2,"SkinThickness",7)*GETPIVOTDATA("Outcome",$B$2,"Outcome",0)/GETPIVOTDATA("Outcome",$B$2)</f>
        <v>1.3020833333333333</v>
      </c>
      <c r="AI8">
        <f t="shared" ref="AI8" si="30">GETPIVOTDATA("Outcome",$B$2,"SkinThickness",0)*GETPIVOTDATA("Outcome",$B$2,"Outcome",0)/GETPIVOTDATA("Outcome",$B$2)</f>
        <v>147.78645833333334</v>
      </c>
      <c r="AJ8">
        <f t="shared" ref="AJ8" si="31">GETPIVOTDATA("Outcome",$B$2,"SkinThickness",7)*GETPIVOTDATA("Outcome",$B$2,"Outcome",0)/GETPIVOTDATA("Outcome",$B$2)</f>
        <v>1.3020833333333333</v>
      </c>
      <c r="AK8">
        <f t="shared" ref="AK8" si="32">GETPIVOTDATA("Outcome",$B$2,"SkinThickness",0)*GETPIVOTDATA("Outcome",$B$2,"Outcome",0)/GETPIVOTDATA("Outcome",$B$2)</f>
        <v>147.78645833333334</v>
      </c>
      <c r="AL8">
        <f t="shared" ref="AL8" si="33">GETPIVOTDATA("Outcome",$B$2,"SkinThickness",7)*GETPIVOTDATA("Outcome",$B$2,"Outcome",0)/GETPIVOTDATA("Outcome",$B$2)</f>
        <v>1.3020833333333333</v>
      </c>
      <c r="AM8">
        <f t="shared" ref="AM8" si="34">GETPIVOTDATA("Outcome",$B$2,"SkinThickness",0)*GETPIVOTDATA("Outcome",$B$2,"Outcome",0)/GETPIVOTDATA("Outcome",$B$2)</f>
        <v>147.78645833333334</v>
      </c>
      <c r="AN8">
        <f t="shared" ref="AN8" si="35">GETPIVOTDATA("Outcome",$B$2,"SkinThickness",7)*GETPIVOTDATA("Outcome",$B$2,"Outcome",0)/GETPIVOTDATA("Outcome",$B$2)</f>
        <v>1.3020833333333333</v>
      </c>
      <c r="AO8">
        <f t="shared" ref="AO8" si="36">GETPIVOTDATA("Outcome",$B$2,"SkinThickness",0)*GETPIVOTDATA("Outcome",$B$2,"Outcome",0)/GETPIVOTDATA("Outcome",$B$2)</f>
        <v>147.78645833333334</v>
      </c>
      <c r="AP8">
        <f t="shared" ref="AP8" si="37">GETPIVOTDATA("Outcome",$B$2,"SkinThickness",7)*GETPIVOTDATA("Outcome",$B$2,"Outcome",0)/GETPIVOTDATA("Outcome",$B$2)</f>
        <v>1.3020833333333333</v>
      </c>
      <c r="AQ8">
        <f t="shared" ref="AQ8" si="38">GETPIVOTDATA("Outcome",$B$2,"SkinThickness",0)*GETPIVOTDATA("Outcome",$B$2,"Outcome",0)/GETPIVOTDATA("Outcome",$B$2)</f>
        <v>147.78645833333334</v>
      </c>
      <c r="AR8">
        <f t="shared" ref="AR8" si="39">GETPIVOTDATA("Outcome",$B$2,"SkinThickness",7)*GETPIVOTDATA("Outcome",$B$2,"Outcome",0)/GETPIVOTDATA("Outcome",$B$2)</f>
        <v>1.3020833333333333</v>
      </c>
      <c r="AS8">
        <f t="shared" ref="AS8" si="40">GETPIVOTDATA("Outcome",$B$2,"SkinThickness",0)*GETPIVOTDATA("Outcome",$B$2,"Outcome",0)/GETPIVOTDATA("Outcome",$B$2)</f>
        <v>147.78645833333334</v>
      </c>
      <c r="AT8">
        <f t="shared" ref="AT8" si="41">GETPIVOTDATA("Outcome",$B$2,"SkinThickness",7)*GETPIVOTDATA("Outcome",$B$2,"Outcome",0)/GETPIVOTDATA("Outcome",$B$2)</f>
        <v>1.3020833333333333</v>
      </c>
      <c r="AU8">
        <f t="shared" ref="AU8" si="42">GETPIVOTDATA("Outcome",$B$2,"SkinThickness",0)*GETPIVOTDATA("Outcome",$B$2,"Outcome",0)/GETPIVOTDATA("Outcome",$B$2)</f>
        <v>147.78645833333334</v>
      </c>
      <c r="AV8">
        <f t="shared" ref="AV8" si="43">GETPIVOTDATA("Outcome",$B$2,"SkinThickness",7)*GETPIVOTDATA("Outcome",$B$2,"Outcome",0)/GETPIVOTDATA("Outcome",$B$2)</f>
        <v>1.3020833333333333</v>
      </c>
      <c r="AW8">
        <f t="shared" ref="AW8" si="44">GETPIVOTDATA("Outcome",$B$2,"SkinThickness",0)*GETPIVOTDATA("Outcome",$B$2,"Outcome",0)/GETPIVOTDATA("Outcome",$B$2)</f>
        <v>147.78645833333334</v>
      </c>
      <c r="AX8">
        <f t="shared" ref="AX8" si="45">GETPIVOTDATA("Outcome",$B$2,"SkinThickness",7)*GETPIVOTDATA("Outcome",$B$2,"Outcome",0)/GETPIVOTDATA("Outcome",$B$2)</f>
        <v>1.3020833333333333</v>
      </c>
      <c r="AY8">
        <f t="shared" ref="AY8" si="46">GETPIVOTDATA("Outcome",$B$2,"SkinThickness",0)*GETPIVOTDATA("Outcome",$B$2,"Outcome",0)/GETPIVOTDATA("Outcome",$B$2)</f>
        <v>147.78645833333334</v>
      </c>
      <c r="AZ8">
        <f t="shared" ref="AZ8" si="47">GETPIVOTDATA("Outcome",$B$2,"SkinThickness",7)*GETPIVOTDATA("Outcome",$B$2,"Outcome",0)/GETPIVOTDATA("Outcome",$B$2)</f>
        <v>1.3020833333333333</v>
      </c>
      <c r="BA8">
        <f t="shared" ref="BA8" si="48">GETPIVOTDATA("Outcome",$B$2,"SkinThickness",0)*GETPIVOTDATA("Outcome",$B$2,"Outcome",0)/GETPIVOTDATA("Outcome",$B$2)</f>
        <v>147.78645833333334</v>
      </c>
    </row>
    <row r="9" spans="2:54" x14ac:dyDescent="0.3">
      <c r="C9">
        <f>GETPIVOTDATA("Outcome",$B$2,"SkinThickness",0)*GETPIVOTDATA("Outcome",$B$2,"Outcome",1)/GETPIVOTDATA("Outcome",$B$2)</f>
        <v>79.213541666666671</v>
      </c>
      <c r="D9">
        <f>GETPIVOTDATA("Outcome",$B$2,"SkinThickness",7)*GETPIVOTDATA("Outcome",$B$2,"Outcome",1)/GETPIVOTDATA("Outcome",$B$2)</f>
        <v>0.69791666666666663</v>
      </c>
      <c r="E9">
        <f t="shared" ref="E9" si="49">GETPIVOTDATA("Outcome",$B$2,"SkinThickness",0)*GETPIVOTDATA("Outcome",$B$2,"Outcome",1)/GETPIVOTDATA("Outcome",$B$2)</f>
        <v>79.213541666666671</v>
      </c>
      <c r="F9">
        <f t="shared" ref="F9" si="50">GETPIVOTDATA("Outcome",$B$2,"SkinThickness",7)*GETPIVOTDATA("Outcome",$B$2,"Outcome",1)/GETPIVOTDATA("Outcome",$B$2)</f>
        <v>0.69791666666666663</v>
      </c>
      <c r="G9">
        <f t="shared" ref="G9" si="51">GETPIVOTDATA("Outcome",$B$2,"SkinThickness",0)*GETPIVOTDATA("Outcome",$B$2,"Outcome",1)/GETPIVOTDATA("Outcome",$B$2)</f>
        <v>79.213541666666671</v>
      </c>
      <c r="H9">
        <f t="shared" ref="H9" si="52">GETPIVOTDATA("Outcome",$B$2,"SkinThickness",7)*GETPIVOTDATA("Outcome",$B$2,"Outcome",1)/GETPIVOTDATA("Outcome",$B$2)</f>
        <v>0.69791666666666663</v>
      </c>
      <c r="I9">
        <f t="shared" ref="I9" si="53">GETPIVOTDATA("Outcome",$B$2,"SkinThickness",0)*GETPIVOTDATA("Outcome",$B$2,"Outcome",1)/GETPIVOTDATA("Outcome",$B$2)</f>
        <v>79.213541666666671</v>
      </c>
      <c r="J9">
        <f t="shared" ref="J9" si="54">GETPIVOTDATA("Outcome",$B$2,"SkinThickness",7)*GETPIVOTDATA("Outcome",$B$2,"Outcome",1)/GETPIVOTDATA("Outcome",$B$2)</f>
        <v>0.69791666666666663</v>
      </c>
      <c r="K9">
        <f t="shared" ref="K9" si="55">GETPIVOTDATA("Outcome",$B$2,"SkinThickness",0)*GETPIVOTDATA("Outcome",$B$2,"Outcome",1)/GETPIVOTDATA("Outcome",$B$2)</f>
        <v>79.213541666666671</v>
      </c>
      <c r="L9">
        <f t="shared" ref="L9" si="56">GETPIVOTDATA("Outcome",$B$2,"SkinThickness",7)*GETPIVOTDATA("Outcome",$B$2,"Outcome",1)/GETPIVOTDATA("Outcome",$B$2)</f>
        <v>0.69791666666666663</v>
      </c>
      <c r="M9">
        <f t="shared" ref="M9" si="57">GETPIVOTDATA("Outcome",$B$2,"SkinThickness",0)*GETPIVOTDATA("Outcome",$B$2,"Outcome",1)/GETPIVOTDATA("Outcome",$B$2)</f>
        <v>79.213541666666671</v>
      </c>
      <c r="N9">
        <f t="shared" ref="N9" si="58">GETPIVOTDATA("Outcome",$B$2,"SkinThickness",7)*GETPIVOTDATA("Outcome",$B$2,"Outcome",1)/GETPIVOTDATA("Outcome",$B$2)</f>
        <v>0.69791666666666663</v>
      </c>
      <c r="O9">
        <f t="shared" ref="O9" si="59">GETPIVOTDATA("Outcome",$B$2,"SkinThickness",0)*GETPIVOTDATA("Outcome",$B$2,"Outcome",1)/GETPIVOTDATA("Outcome",$B$2)</f>
        <v>79.213541666666671</v>
      </c>
      <c r="P9">
        <f t="shared" ref="P9" si="60">GETPIVOTDATA("Outcome",$B$2,"SkinThickness",7)*GETPIVOTDATA("Outcome",$B$2,"Outcome",1)/GETPIVOTDATA("Outcome",$B$2)</f>
        <v>0.69791666666666663</v>
      </c>
      <c r="Q9">
        <f t="shared" ref="Q9" si="61">GETPIVOTDATA("Outcome",$B$2,"SkinThickness",0)*GETPIVOTDATA("Outcome",$B$2,"Outcome",1)/GETPIVOTDATA("Outcome",$B$2)</f>
        <v>79.213541666666671</v>
      </c>
      <c r="R9">
        <f t="shared" ref="R9" si="62">GETPIVOTDATA("Outcome",$B$2,"SkinThickness",7)*GETPIVOTDATA("Outcome",$B$2,"Outcome",1)/GETPIVOTDATA("Outcome",$B$2)</f>
        <v>0.69791666666666663</v>
      </c>
      <c r="S9">
        <f t="shared" ref="S9" si="63">GETPIVOTDATA("Outcome",$B$2,"SkinThickness",0)*GETPIVOTDATA("Outcome",$B$2,"Outcome",1)/GETPIVOTDATA("Outcome",$B$2)</f>
        <v>79.213541666666671</v>
      </c>
      <c r="T9">
        <f t="shared" ref="T9" si="64">GETPIVOTDATA("Outcome",$B$2,"SkinThickness",7)*GETPIVOTDATA("Outcome",$B$2,"Outcome",1)/GETPIVOTDATA("Outcome",$B$2)</f>
        <v>0.69791666666666663</v>
      </c>
      <c r="U9">
        <f t="shared" ref="U9" si="65">GETPIVOTDATA("Outcome",$B$2,"SkinThickness",0)*GETPIVOTDATA("Outcome",$B$2,"Outcome",1)/GETPIVOTDATA("Outcome",$B$2)</f>
        <v>79.213541666666671</v>
      </c>
      <c r="V9">
        <f t="shared" ref="V9" si="66">GETPIVOTDATA("Outcome",$B$2,"SkinThickness",7)*GETPIVOTDATA("Outcome",$B$2,"Outcome",1)/GETPIVOTDATA("Outcome",$B$2)</f>
        <v>0.69791666666666663</v>
      </c>
      <c r="W9">
        <f t="shared" ref="W9" si="67">GETPIVOTDATA("Outcome",$B$2,"SkinThickness",0)*GETPIVOTDATA("Outcome",$B$2,"Outcome",1)/GETPIVOTDATA("Outcome",$B$2)</f>
        <v>79.213541666666671</v>
      </c>
      <c r="X9">
        <f t="shared" ref="X9" si="68">GETPIVOTDATA("Outcome",$B$2,"SkinThickness",7)*GETPIVOTDATA("Outcome",$B$2,"Outcome",1)/GETPIVOTDATA("Outcome",$B$2)</f>
        <v>0.69791666666666663</v>
      </c>
      <c r="Y9">
        <f t="shared" ref="Y9" si="69">GETPIVOTDATA("Outcome",$B$2,"SkinThickness",0)*GETPIVOTDATA("Outcome",$B$2,"Outcome",1)/GETPIVOTDATA("Outcome",$B$2)</f>
        <v>79.213541666666671</v>
      </c>
      <c r="Z9">
        <f t="shared" ref="Z9" si="70">GETPIVOTDATA("Outcome",$B$2,"SkinThickness",7)*GETPIVOTDATA("Outcome",$B$2,"Outcome",1)/GETPIVOTDATA("Outcome",$B$2)</f>
        <v>0.69791666666666663</v>
      </c>
      <c r="AA9">
        <f t="shared" ref="AA9" si="71">GETPIVOTDATA("Outcome",$B$2,"SkinThickness",0)*GETPIVOTDATA("Outcome",$B$2,"Outcome",1)/GETPIVOTDATA("Outcome",$B$2)</f>
        <v>79.213541666666671</v>
      </c>
      <c r="AB9">
        <f t="shared" ref="AB9" si="72">GETPIVOTDATA("Outcome",$B$2,"SkinThickness",7)*GETPIVOTDATA("Outcome",$B$2,"Outcome",1)/GETPIVOTDATA("Outcome",$B$2)</f>
        <v>0.69791666666666663</v>
      </c>
      <c r="AC9">
        <f t="shared" ref="AC9" si="73">GETPIVOTDATA("Outcome",$B$2,"SkinThickness",0)*GETPIVOTDATA("Outcome",$B$2,"Outcome",1)/GETPIVOTDATA("Outcome",$B$2)</f>
        <v>79.213541666666671</v>
      </c>
      <c r="AD9">
        <f t="shared" ref="AD9" si="74">GETPIVOTDATA("Outcome",$B$2,"SkinThickness",7)*GETPIVOTDATA("Outcome",$B$2,"Outcome",1)/GETPIVOTDATA("Outcome",$B$2)</f>
        <v>0.69791666666666663</v>
      </c>
      <c r="AE9">
        <f t="shared" ref="AE9" si="75">GETPIVOTDATA("Outcome",$B$2,"SkinThickness",0)*GETPIVOTDATA("Outcome",$B$2,"Outcome",1)/GETPIVOTDATA("Outcome",$B$2)</f>
        <v>79.213541666666671</v>
      </c>
      <c r="AF9">
        <f t="shared" ref="AF9" si="76">GETPIVOTDATA("Outcome",$B$2,"SkinThickness",7)*GETPIVOTDATA("Outcome",$B$2,"Outcome",1)/GETPIVOTDATA("Outcome",$B$2)</f>
        <v>0.69791666666666663</v>
      </c>
      <c r="AG9">
        <f t="shared" ref="AG9" si="77">GETPIVOTDATA("Outcome",$B$2,"SkinThickness",0)*GETPIVOTDATA("Outcome",$B$2,"Outcome",1)/GETPIVOTDATA("Outcome",$B$2)</f>
        <v>79.213541666666671</v>
      </c>
      <c r="AH9">
        <f t="shared" ref="AH9" si="78">GETPIVOTDATA("Outcome",$B$2,"SkinThickness",7)*GETPIVOTDATA("Outcome",$B$2,"Outcome",1)/GETPIVOTDATA("Outcome",$B$2)</f>
        <v>0.69791666666666663</v>
      </c>
      <c r="AI9">
        <f t="shared" ref="AI9" si="79">GETPIVOTDATA("Outcome",$B$2,"SkinThickness",0)*GETPIVOTDATA("Outcome",$B$2,"Outcome",1)/GETPIVOTDATA("Outcome",$B$2)</f>
        <v>79.213541666666671</v>
      </c>
      <c r="AJ9">
        <f t="shared" ref="AJ9" si="80">GETPIVOTDATA("Outcome",$B$2,"SkinThickness",7)*GETPIVOTDATA("Outcome",$B$2,"Outcome",1)/GETPIVOTDATA("Outcome",$B$2)</f>
        <v>0.69791666666666663</v>
      </c>
      <c r="AK9">
        <f t="shared" ref="AK9" si="81">GETPIVOTDATA("Outcome",$B$2,"SkinThickness",0)*GETPIVOTDATA("Outcome",$B$2,"Outcome",1)/GETPIVOTDATA("Outcome",$B$2)</f>
        <v>79.213541666666671</v>
      </c>
      <c r="AL9">
        <f t="shared" ref="AL9" si="82">GETPIVOTDATA("Outcome",$B$2,"SkinThickness",7)*GETPIVOTDATA("Outcome",$B$2,"Outcome",1)/GETPIVOTDATA("Outcome",$B$2)</f>
        <v>0.69791666666666663</v>
      </c>
      <c r="AM9">
        <f t="shared" ref="AM9" si="83">GETPIVOTDATA("Outcome",$B$2,"SkinThickness",0)*GETPIVOTDATA("Outcome",$B$2,"Outcome",1)/GETPIVOTDATA("Outcome",$B$2)</f>
        <v>79.213541666666671</v>
      </c>
      <c r="AN9">
        <f t="shared" ref="AN9" si="84">GETPIVOTDATA("Outcome",$B$2,"SkinThickness",7)*GETPIVOTDATA("Outcome",$B$2,"Outcome",1)/GETPIVOTDATA("Outcome",$B$2)</f>
        <v>0.69791666666666663</v>
      </c>
      <c r="AO9">
        <f t="shared" ref="AO9" si="85">GETPIVOTDATA("Outcome",$B$2,"SkinThickness",0)*GETPIVOTDATA("Outcome",$B$2,"Outcome",1)/GETPIVOTDATA("Outcome",$B$2)</f>
        <v>79.213541666666671</v>
      </c>
      <c r="AP9">
        <f t="shared" ref="AP9" si="86">GETPIVOTDATA("Outcome",$B$2,"SkinThickness",7)*GETPIVOTDATA("Outcome",$B$2,"Outcome",1)/GETPIVOTDATA("Outcome",$B$2)</f>
        <v>0.69791666666666663</v>
      </c>
      <c r="AQ9">
        <f t="shared" ref="AQ9" si="87">GETPIVOTDATA("Outcome",$B$2,"SkinThickness",0)*GETPIVOTDATA("Outcome",$B$2,"Outcome",1)/GETPIVOTDATA("Outcome",$B$2)</f>
        <v>79.213541666666671</v>
      </c>
      <c r="AR9">
        <f t="shared" ref="AR9" si="88">GETPIVOTDATA("Outcome",$B$2,"SkinThickness",7)*GETPIVOTDATA("Outcome",$B$2,"Outcome",1)/GETPIVOTDATA("Outcome",$B$2)</f>
        <v>0.69791666666666663</v>
      </c>
      <c r="AS9">
        <f t="shared" ref="AS9" si="89">GETPIVOTDATA("Outcome",$B$2,"SkinThickness",0)*GETPIVOTDATA("Outcome",$B$2,"Outcome",1)/GETPIVOTDATA("Outcome",$B$2)</f>
        <v>79.213541666666671</v>
      </c>
      <c r="AT9">
        <f t="shared" ref="AT9" si="90">GETPIVOTDATA("Outcome",$B$2,"SkinThickness",7)*GETPIVOTDATA("Outcome",$B$2,"Outcome",1)/GETPIVOTDATA("Outcome",$B$2)</f>
        <v>0.69791666666666663</v>
      </c>
      <c r="AU9">
        <f t="shared" ref="AU9" si="91">GETPIVOTDATA("Outcome",$B$2,"SkinThickness",0)*GETPIVOTDATA("Outcome",$B$2,"Outcome",1)/GETPIVOTDATA("Outcome",$B$2)</f>
        <v>79.213541666666671</v>
      </c>
      <c r="AV9">
        <f t="shared" ref="AV9" si="92">GETPIVOTDATA("Outcome",$B$2,"SkinThickness",7)*GETPIVOTDATA("Outcome",$B$2,"Outcome",1)/GETPIVOTDATA("Outcome",$B$2)</f>
        <v>0.69791666666666663</v>
      </c>
      <c r="AW9">
        <f t="shared" ref="AW9" si="93">GETPIVOTDATA("Outcome",$B$2,"SkinThickness",0)*GETPIVOTDATA("Outcome",$B$2,"Outcome",1)/GETPIVOTDATA("Outcome",$B$2)</f>
        <v>79.213541666666671</v>
      </c>
      <c r="AX9">
        <f t="shared" ref="AX9" si="94">GETPIVOTDATA("Outcome",$B$2,"SkinThickness",7)*GETPIVOTDATA("Outcome",$B$2,"Outcome",1)/GETPIVOTDATA("Outcome",$B$2)</f>
        <v>0.69791666666666663</v>
      </c>
      <c r="AY9">
        <f t="shared" ref="AY9" si="95">GETPIVOTDATA("Outcome",$B$2,"SkinThickness",0)*GETPIVOTDATA("Outcome",$B$2,"Outcome",1)/GETPIVOTDATA("Outcome",$B$2)</f>
        <v>79.213541666666671</v>
      </c>
      <c r="AZ9">
        <f t="shared" ref="AZ9" si="96">GETPIVOTDATA("Outcome",$B$2,"SkinThickness",7)*GETPIVOTDATA("Outcome",$B$2,"Outcome",1)/GETPIVOTDATA("Outcome",$B$2)</f>
        <v>0.69791666666666663</v>
      </c>
      <c r="BA9">
        <f t="shared" ref="BA9" si="97">GETPIVOTDATA("Outcome",$B$2,"SkinThickness",0)*GETPIVOTDATA("Outcome",$B$2,"Outcome",1)/GETPIVOTDATA("Outcome",$B$2)</f>
        <v>79.213541666666671</v>
      </c>
    </row>
    <row r="21" spans="1:6" x14ac:dyDescent="0.3">
      <c r="A21" s="13" t="s">
        <v>3</v>
      </c>
      <c r="B21" s="13" t="s">
        <v>8</v>
      </c>
      <c r="D21" s="8" t="s">
        <v>24</v>
      </c>
      <c r="E21" s="8" t="s">
        <v>25</v>
      </c>
      <c r="F21" s="8" t="s">
        <v>18</v>
      </c>
    </row>
    <row r="22" spans="1:6" x14ac:dyDescent="0.3">
      <c r="A22" s="10">
        <v>35</v>
      </c>
      <c r="B22" s="10">
        <v>1</v>
      </c>
      <c r="D22" s="3">
        <v>139</v>
      </c>
      <c r="E22">
        <f>GETPIVOTDATA("Outcome",$B$2,"SkinThickness",0)*GETPIVOTDATA("Outcome",$B$2,"Outcome",0)/GETPIVOTDATA("Outcome",$B$2)</f>
        <v>147.78645833333334</v>
      </c>
      <c r="F22">
        <f>(D22-E22)^2/E22</f>
        <v>0.52238784875183664</v>
      </c>
    </row>
    <row r="23" spans="1:6" x14ac:dyDescent="0.3">
      <c r="A23" s="10">
        <v>29</v>
      </c>
      <c r="B23" s="10">
        <v>0</v>
      </c>
      <c r="D23" s="3">
        <v>1</v>
      </c>
      <c r="E23">
        <f>GETPIVOTDATA("Outcome",$B$2,"SkinThickness",7)*GETPIVOTDATA("Outcome",$B$2,"Outcome",0)/GETPIVOTDATA("Outcome",$B$2)</f>
        <v>1.3020833333333333</v>
      </c>
      <c r="F23">
        <f>(D23-E23)^2/E23</f>
        <v>7.0083333333333303E-2</v>
      </c>
    </row>
    <row r="24" spans="1:6" x14ac:dyDescent="0.3">
      <c r="A24" s="10">
        <v>0</v>
      </c>
      <c r="B24" s="10">
        <v>1</v>
      </c>
      <c r="D24" s="3">
        <v>2</v>
      </c>
      <c r="E24">
        <f>GETPIVOTDATA("Outcome",$B$2,"SkinThickness",0)*GETPIVOTDATA("Outcome",$B$2,"Outcome",0)/GETPIVOTDATA("Outcome",$B$2)</f>
        <v>147.78645833333334</v>
      </c>
      <c r="F24">
        <f t="shared" ref="F24:F87" si="98">(D24-E24)^2/E24</f>
        <v>143.81352441262848</v>
      </c>
    </row>
    <row r="25" spans="1:6" x14ac:dyDescent="0.3">
      <c r="A25" s="10">
        <v>23</v>
      </c>
      <c r="B25" s="10">
        <v>0</v>
      </c>
      <c r="D25" s="3">
        <v>5</v>
      </c>
      <c r="E25">
        <f>GETPIVOTDATA("Outcome",$B$2,"SkinThickness",7)*GETPIVOTDATA("Outcome",$B$2,"Outcome",0)/GETPIVOTDATA("Outcome",$B$2)</f>
        <v>1.3020833333333333</v>
      </c>
      <c r="F25">
        <f t="shared" si="98"/>
        <v>10.502083333333335</v>
      </c>
    </row>
    <row r="26" spans="1:6" x14ac:dyDescent="0.3">
      <c r="A26" s="10">
        <v>35</v>
      </c>
      <c r="B26" s="10">
        <v>1</v>
      </c>
      <c r="D26" s="3">
        <v>6</v>
      </c>
      <c r="E26">
        <f>GETPIVOTDATA("Outcome",$B$2,"SkinThickness",0)*GETPIVOTDATA("Outcome",$B$2,"Outcome",0)/GETPIVOTDATA("Outcome",$B$2)</f>
        <v>147.78645833333334</v>
      </c>
      <c r="F26">
        <f t="shared" si="98"/>
        <v>136.03005304698974</v>
      </c>
    </row>
    <row r="27" spans="1:6" x14ac:dyDescent="0.3">
      <c r="A27" s="10">
        <v>0</v>
      </c>
      <c r="B27" s="10">
        <v>0</v>
      </c>
      <c r="D27" s="3">
        <v>6</v>
      </c>
      <c r="E27">
        <f>GETPIVOTDATA("Outcome",$B$2,"SkinThickness",7)*GETPIVOTDATA("Outcome",$B$2,"Outcome",0)/GETPIVOTDATA("Outcome",$B$2)</f>
        <v>1.3020833333333333</v>
      </c>
      <c r="F27">
        <f t="shared" si="98"/>
        <v>16.950083333333335</v>
      </c>
    </row>
    <row r="28" spans="1:6" x14ac:dyDescent="0.3">
      <c r="A28" s="10">
        <v>32</v>
      </c>
      <c r="B28" s="10">
        <v>1</v>
      </c>
      <c r="D28" s="3">
        <v>10</v>
      </c>
      <c r="E28">
        <f>GETPIVOTDATA("Outcome",$B$2,"SkinThickness",0)*GETPIVOTDATA("Outcome",$B$2,"Outcome",0)/GETPIVOTDATA("Outcome",$B$2)</f>
        <v>147.78645833333334</v>
      </c>
      <c r="F28">
        <f t="shared" si="98"/>
        <v>128.46311031571221</v>
      </c>
    </row>
    <row r="29" spans="1:6" x14ac:dyDescent="0.3">
      <c r="A29" s="10">
        <v>0</v>
      </c>
      <c r="B29" s="10">
        <v>0</v>
      </c>
      <c r="D29" s="3">
        <v>4</v>
      </c>
      <c r="E29">
        <f>GETPIVOTDATA("Outcome",$B$2,"SkinThickness",7)*GETPIVOTDATA("Outcome",$B$2,"Outcome",0)/GETPIVOTDATA("Outcome",$B$2)</f>
        <v>1.3020833333333333</v>
      </c>
      <c r="F29">
        <f t="shared" si="98"/>
        <v>5.5900833333333351</v>
      </c>
    </row>
    <row r="30" spans="1:6" x14ac:dyDescent="0.3">
      <c r="A30" s="10">
        <v>45</v>
      </c>
      <c r="B30" s="10">
        <v>1</v>
      </c>
      <c r="D30" s="3">
        <v>13</v>
      </c>
      <c r="E30">
        <f>GETPIVOTDATA("Outcome",$B$2,"SkinThickness",0)*GETPIVOTDATA("Outcome",$B$2,"Outcome",0)/GETPIVOTDATA("Outcome",$B$2)</f>
        <v>147.78645833333334</v>
      </c>
      <c r="F30">
        <f t="shared" si="98"/>
        <v>122.93000018355362</v>
      </c>
    </row>
    <row r="31" spans="1:6" x14ac:dyDescent="0.3">
      <c r="A31" s="10">
        <v>0</v>
      </c>
      <c r="B31" s="10">
        <v>1</v>
      </c>
      <c r="D31" s="3">
        <v>6</v>
      </c>
      <c r="E31">
        <f>GETPIVOTDATA("Outcome",$B$2,"SkinThickness",7)*GETPIVOTDATA("Outcome",$B$2,"Outcome",0)/GETPIVOTDATA("Outcome",$B$2)</f>
        <v>1.3020833333333333</v>
      </c>
      <c r="F31">
        <f t="shared" si="98"/>
        <v>16.950083333333335</v>
      </c>
    </row>
    <row r="32" spans="1:6" x14ac:dyDescent="0.3">
      <c r="A32" s="10">
        <v>0</v>
      </c>
      <c r="B32" s="10">
        <v>0</v>
      </c>
      <c r="D32" s="3">
        <v>12</v>
      </c>
      <c r="E32">
        <f>GETPIVOTDATA("Outcome",$B$2,"SkinThickness",0)*GETPIVOTDATA("Outcome",$B$2,"Outcome",0)/GETPIVOTDATA("Outcome",$B$2)</f>
        <v>147.78645833333334</v>
      </c>
      <c r="F32">
        <f t="shared" si="98"/>
        <v>124.76083718795888</v>
      </c>
    </row>
    <row r="33" spans="1:6" x14ac:dyDescent="0.3">
      <c r="A33" s="10">
        <v>0</v>
      </c>
      <c r="B33" s="10">
        <v>1</v>
      </c>
      <c r="D33" s="3">
        <v>16</v>
      </c>
      <c r="E33">
        <f>GETPIVOTDATA("Outcome",$B$2,"SkinThickness",7)*GETPIVOTDATA("Outcome",$B$2,"Outcome",0)/GETPIVOTDATA("Outcome",$B$2)</f>
        <v>1.3020833333333333</v>
      </c>
      <c r="F33">
        <f t="shared" si="98"/>
        <v>165.91008333333335</v>
      </c>
    </row>
    <row r="34" spans="1:6" x14ac:dyDescent="0.3">
      <c r="A34" s="10">
        <v>0</v>
      </c>
      <c r="B34" s="10">
        <v>0</v>
      </c>
      <c r="D34" s="3">
        <v>15</v>
      </c>
      <c r="E34">
        <f>GETPIVOTDATA("Outcome",$B$2,"SkinThickness",0)*GETPIVOTDATA("Outcome",$B$2,"Outcome",0)/GETPIVOTDATA("Outcome",$B$2)</f>
        <v>147.78645833333334</v>
      </c>
      <c r="F34">
        <f t="shared" si="98"/>
        <v>119.30892529368576</v>
      </c>
    </row>
    <row r="35" spans="1:6" x14ac:dyDescent="0.3">
      <c r="A35" s="10">
        <v>23</v>
      </c>
      <c r="B35" s="10">
        <v>1</v>
      </c>
      <c r="D35" s="3">
        <v>11</v>
      </c>
      <c r="E35">
        <f>GETPIVOTDATA("Outcome",$B$2,"SkinThickness",7)*GETPIVOTDATA("Outcome",$B$2,"Outcome",0)/GETPIVOTDATA("Outcome",$B$2)</f>
        <v>1.3020833333333333</v>
      </c>
      <c r="F35">
        <f t="shared" si="98"/>
        <v>72.230083333333326</v>
      </c>
    </row>
    <row r="36" spans="1:6" x14ac:dyDescent="0.3">
      <c r="A36" s="10">
        <v>19</v>
      </c>
      <c r="B36" s="10">
        <v>1</v>
      </c>
      <c r="D36" s="3">
        <v>8</v>
      </c>
      <c r="E36">
        <f>GETPIVOTDATA("Outcome",$B$2,"SkinThickness",0)*GETPIVOTDATA("Outcome",$B$2,"Outcome",0)/GETPIVOTDATA("Outcome",$B$2)</f>
        <v>147.78645833333334</v>
      </c>
      <c r="F36">
        <f t="shared" si="98"/>
        <v>132.21951560205579</v>
      </c>
    </row>
    <row r="37" spans="1:6" x14ac:dyDescent="0.3">
      <c r="A37" s="10">
        <v>0</v>
      </c>
      <c r="B37" s="10">
        <v>1</v>
      </c>
      <c r="D37" s="3">
        <v>12</v>
      </c>
      <c r="E37">
        <f>GETPIVOTDATA("Outcome",$B$2,"SkinThickness",7)*GETPIVOTDATA("Outcome",$B$2,"Outcome",0)/GETPIVOTDATA("Outcome",$B$2)</f>
        <v>1.3020833333333333</v>
      </c>
      <c r="F37">
        <f t="shared" si="98"/>
        <v>87.894083333333327</v>
      </c>
    </row>
    <row r="38" spans="1:6" x14ac:dyDescent="0.3">
      <c r="A38" s="10">
        <v>47</v>
      </c>
      <c r="B38" s="10">
        <v>1</v>
      </c>
      <c r="D38" s="3">
        <v>18</v>
      </c>
      <c r="E38">
        <f>GETPIVOTDATA("Outcome",$B$2,"SkinThickness",0)*GETPIVOTDATA("Outcome",$B$2,"Outcome",0)/GETPIVOTDATA("Outcome",$B$2)</f>
        <v>147.78645833333334</v>
      </c>
      <c r="F38">
        <f t="shared" si="98"/>
        <v>113.97881075624082</v>
      </c>
    </row>
    <row r="39" spans="1:6" x14ac:dyDescent="0.3">
      <c r="A39" s="10">
        <v>0</v>
      </c>
      <c r="B39" s="10">
        <v>1</v>
      </c>
      <c r="D39" s="3">
        <v>6</v>
      </c>
      <c r="E39">
        <f>GETPIVOTDATA("Outcome",$B$2,"SkinThickness",7)*GETPIVOTDATA("Outcome",$B$2,"Outcome",0)/GETPIVOTDATA("Outcome",$B$2)</f>
        <v>1.3020833333333333</v>
      </c>
      <c r="F39">
        <f t="shared" si="98"/>
        <v>16.950083333333335</v>
      </c>
    </row>
    <row r="40" spans="1:6" x14ac:dyDescent="0.3">
      <c r="A40" s="10">
        <v>38</v>
      </c>
      <c r="B40" s="10">
        <v>0</v>
      </c>
      <c r="D40" s="3">
        <v>11</v>
      </c>
      <c r="E40">
        <f>GETPIVOTDATA("Outcome",$B$2,"SkinThickness",0)*GETPIVOTDATA("Outcome",$B$2,"Outcome",0)/GETPIVOTDATA("Outcome",$B$2)</f>
        <v>147.78645833333334</v>
      </c>
      <c r="F40">
        <f t="shared" si="98"/>
        <v>126.60520723201175</v>
      </c>
    </row>
    <row r="41" spans="1:6" x14ac:dyDescent="0.3">
      <c r="A41" s="10">
        <v>30</v>
      </c>
      <c r="B41" s="10">
        <v>1</v>
      </c>
      <c r="D41" s="3">
        <v>10</v>
      </c>
      <c r="E41">
        <f>GETPIVOTDATA("Outcome",$B$2,"SkinThickness",7)*GETPIVOTDATA("Outcome",$B$2,"Outcome",0)/GETPIVOTDATA("Outcome",$B$2)</f>
        <v>1.3020833333333333</v>
      </c>
      <c r="F41">
        <f t="shared" si="98"/>
        <v>58.102083333333333</v>
      </c>
    </row>
    <row r="42" spans="1:6" x14ac:dyDescent="0.3">
      <c r="A42" s="10">
        <v>41</v>
      </c>
      <c r="B42" s="10">
        <v>0</v>
      </c>
      <c r="D42" s="3">
        <v>16</v>
      </c>
      <c r="E42">
        <f>GETPIVOTDATA("Outcome",$B$2,"SkinThickness",0)*GETPIVOTDATA("Outcome",$B$2,"Outcome",0)/GETPIVOTDATA("Outcome",$B$2)</f>
        <v>147.78645833333334</v>
      </c>
      <c r="F42">
        <f t="shared" si="98"/>
        <v>117.51868740822322</v>
      </c>
    </row>
    <row r="43" spans="1:6" x14ac:dyDescent="0.3">
      <c r="A43" s="10">
        <v>0</v>
      </c>
      <c r="B43" s="10">
        <v>0</v>
      </c>
      <c r="D43" s="3">
        <v>15</v>
      </c>
      <c r="E43">
        <f>GETPIVOTDATA("Outcome",$B$2,"SkinThickness",7)*GETPIVOTDATA("Outcome",$B$2,"Outcome",0)/GETPIVOTDATA("Outcome",$B$2)</f>
        <v>1.3020833333333333</v>
      </c>
      <c r="F43">
        <f t="shared" si="98"/>
        <v>144.10208333333333</v>
      </c>
    </row>
    <row r="44" spans="1:6" x14ac:dyDescent="0.3">
      <c r="A44" s="10">
        <v>0</v>
      </c>
      <c r="B44" s="10">
        <v>1</v>
      </c>
      <c r="D44" s="3">
        <v>10</v>
      </c>
      <c r="E44">
        <f>GETPIVOTDATA("Outcome",$B$2,"SkinThickness",0)*GETPIVOTDATA("Outcome",$B$2,"Outcome",0)/GETPIVOTDATA("Outcome",$B$2)</f>
        <v>147.78645833333334</v>
      </c>
      <c r="F44">
        <f t="shared" si="98"/>
        <v>128.46311031571221</v>
      </c>
    </row>
    <row r="45" spans="1:6" x14ac:dyDescent="0.3">
      <c r="A45" s="10">
        <v>35</v>
      </c>
      <c r="B45" s="10">
        <v>1</v>
      </c>
      <c r="D45" s="3">
        <v>18</v>
      </c>
      <c r="E45">
        <f>GETPIVOTDATA("Outcome",$B$2,"SkinThickness",7)*GETPIVOTDATA("Outcome",$B$2,"Outcome",0)/GETPIVOTDATA("Outcome",$B$2)</f>
        <v>1.3020833333333333</v>
      </c>
      <c r="F45">
        <f t="shared" si="98"/>
        <v>214.13408333333336</v>
      </c>
    </row>
    <row r="46" spans="1:6" x14ac:dyDescent="0.3">
      <c r="A46" s="10">
        <v>33</v>
      </c>
      <c r="B46" s="10">
        <v>1</v>
      </c>
      <c r="D46" s="3">
        <v>13</v>
      </c>
      <c r="E46">
        <f>GETPIVOTDATA("Outcome",$B$2,"SkinThickness",0)*GETPIVOTDATA("Outcome",$B$2,"Outcome",0)/GETPIVOTDATA("Outcome",$B$2)</f>
        <v>147.78645833333334</v>
      </c>
      <c r="F46">
        <f t="shared" si="98"/>
        <v>122.93000018355362</v>
      </c>
    </row>
    <row r="47" spans="1:6" x14ac:dyDescent="0.3">
      <c r="A47" s="10">
        <v>26</v>
      </c>
      <c r="B47" s="10">
        <v>1</v>
      </c>
      <c r="D47" s="3">
        <v>17</v>
      </c>
      <c r="E47">
        <f>GETPIVOTDATA("Outcome",$B$2,"SkinThickness",7)*GETPIVOTDATA("Outcome",$B$2,"Outcome",0)/GETPIVOTDATA("Outcome",$B$2)</f>
        <v>1.3020833333333333</v>
      </c>
      <c r="F47">
        <f t="shared" si="98"/>
        <v>189.25408333333331</v>
      </c>
    </row>
    <row r="48" spans="1:6" x14ac:dyDescent="0.3">
      <c r="A48" s="10">
        <v>0</v>
      </c>
      <c r="B48" s="10">
        <v>1</v>
      </c>
      <c r="D48" s="3">
        <v>11</v>
      </c>
      <c r="E48">
        <f>GETPIVOTDATA("Outcome",$B$2,"SkinThickness",0)*GETPIVOTDATA("Outcome",$B$2,"Outcome",0)/GETPIVOTDATA("Outcome",$B$2)</f>
        <v>147.78645833333334</v>
      </c>
      <c r="F48">
        <f t="shared" si="98"/>
        <v>126.60520723201175</v>
      </c>
    </row>
    <row r="49" spans="1:6" x14ac:dyDescent="0.3">
      <c r="A49" s="10">
        <v>15</v>
      </c>
      <c r="B49" s="10">
        <v>0</v>
      </c>
      <c r="D49" s="3">
        <v>5</v>
      </c>
      <c r="E49">
        <f>GETPIVOTDATA("Outcome",$B$2,"SkinThickness",7)*GETPIVOTDATA("Outcome",$B$2,"Outcome",0)/GETPIVOTDATA("Outcome",$B$2)</f>
        <v>1.3020833333333333</v>
      </c>
      <c r="F49">
        <f t="shared" si="98"/>
        <v>10.502083333333335</v>
      </c>
    </row>
    <row r="50" spans="1:6" x14ac:dyDescent="0.3">
      <c r="A50" s="10">
        <v>19</v>
      </c>
      <c r="B50" s="10">
        <v>0</v>
      </c>
      <c r="D50" s="3">
        <v>7</v>
      </c>
      <c r="E50">
        <f>GETPIVOTDATA("Outcome",$B$2,"SkinThickness",0)*GETPIVOTDATA("Outcome",$B$2,"Outcome",0)/GETPIVOTDATA("Outcome",$B$2)</f>
        <v>147.78645833333334</v>
      </c>
      <c r="F50">
        <f t="shared" si="98"/>
        <v>134.11801780469898</v>
      </c>
    </row>
    <row r="51" spans="1:6" x14ac:dyDescent="0.3">
      <c r="A51" s="10">
        <v>0</v>
      </c>
      <c r="B51" s="10">
        <v>0</v>
      </c>
      <c r="D51" s="3">
        <v>6</v>
      </c>
      <c r="E51">
        <f>GETPIVOTDATA("Outcome",$B$2,"SkinThickness",7)*GETPIVOTDATA("Outcome",$B$2,"Outcome",0)/GETPIVOTDATA("Outcome",$B$2)</f>
        <v>1.3020833333333333</v>
      </c>
      <c r="F51">
        <f t="shared" si="98"/>
        <v>16.950083333333335</v>
      </c>
    </row>
    <row r="52" spans="1:6" x14ac:dyDescent="0.3">
      <c r="A52" s="10">
        <v>26</v>
      </c>
      <c r="B52" s="10">
        <v>0</v>
      </c>
      <c r="D52" s="3">
        <v>8</v>
      </c>
      <c r="E52">
        <f>GETPIVOTDATA("Outcome",$B$2,"SkinThickness",0)*GETPIVOTDATA("Outcome",$B$2,"Outcome",0)/GETPIVOTDATA("Outcome",$B$2)</f>
        <v>147.78645833333334</v>
      </c>
      <c r="F52">
        <f t="shared" si="98"/>
        <v>132.21951560205579</v>
      </c>
    </row>
    <row r="53" spans="1:6" x14ac:dyDescent="0.3">
      <c r="A53" s="10">
        <v>36</v>
      </c>
      <c r="B53" s="10">
        <v>1</v>
      </c>
      <c r="D53" s="3">
        <v>5</v>
      </c>
      <c r="E53">
        <f>GETPIVOTDATA("Outcome",$B$2,"SkinThickness",7)*GETPIVOTDATA("Outcome",$B$2,"Outcome",0)/GETPIVOTDATA("Outcome",$B$2)</f>
        <v>1.3020833333333333</v>
      </c>
      <c r="F53">
        <f t="shared" si="98"/>
        <v>10.502083333333335</v>
      </c>
    </row>
    <row r="54" spans="1:6" x14ac:dyDescent="0.3">
      <c r="A54" s="10">
        <v>11</v>
      </c>
      <c r="B54" s="10">
        <v>0</v>
      </c>
      <c r="D54" s="3">
        <v>10</v>
      </c>
      <c r="E54">
        <f>GETPIVOTDATA("Outcome",$B$2,"SkinThickness",0)*GETPIVOTDATA("Outcome",$B$2,"Outcome",0)/GETPIVOTDATA("Outcome",$B$2)</f>
        <v>147.78645833333334</v>
      </c>
      <c r="F54">
        <f t="shared" si="98"/>
        <v>128.46311031571221</v>
      </c>
    </row>
    <row r="55" spans="1:6" x14ac:dyDescent="0.3">
      <c r="A55" s="10">
        <v>0</v>
      </c>
      <c r="B55" s="10">
        <v>0</v>
      </c>
      <c r="D55" s="3">
        <v>11</v>
      </c>
      <c r="E55">
        <f>GETPIVOTDATA("Outcome",$B$2,"SkinThickness",7)*GETPIVOTDATA("Outcome",$B$2,"Outcome",0)/GETPIVOTDATA("Outcome",$B$2)</f>
        <v>1.3020833333333333</v>
      </c>
      <c r="F55">
        <f t="shared" si="98"/>
        <v>72.230083333333326</v>
      </c>
    </row>
    <row r="56" spans="1:6" x14ac:dyDescent="0.3">
      <c r="A56" s="10">
        <v>31</v>
      </c>
      <c r="B56" s="10">
        <v>0</v>
      </c>
      <c r="D56" s="3">
        <v>8</v>
      </c>
      <c r="E56">
        <f>GETPIVOTDATA("Outcome",$B$2,"SkinThickness",0)*GETPIVOTDATA("Outcome",$B$2,"Outcome",0)/GETPIVOTDATA("Outcome",$B$2)</f>
        <v>147.78645833333334</v>
      </c>
      <c r="F56">
        <f t="shared" si="98"/>
        <v>132.21951560205579</v>
      </c>
    </row>
    <row r="57" spans="1:6" x14ac:dyDescent="0.3">
      <c r="A57" s="10">
        <v>33</v>
      </c>
      <c r="B57" s="10">
        <v>0</v>
      </c>
      <c r="D57" s="3">
        <v>5</v>
      </c>
      <c r="E57">
        <f>GETPIVOTDATA("Outcome",$B$2,"SkinThickness",7)*GETPIVOTDATA("Outcome",$B$2,"Outcome",0)/GETPIVOTDATA("Outcome",$B$2)</f>
        <v>1.3020833333333333</v>
      </c>
      <c r="F57">
        <f t="shared" si="98"/>
        <v>10.502083333333335</v>
      </c>
    </row>
    <row r="58" spans="1:6" x14ac:dyDescent="0.3">
      <c r="A58" s="10">
        <v>0</v>
      </c>
      <c r="B58" s="10">
        <v>0</v>
      </c>
      <c r="D58" s="3">
        <v>4</v>
      </c>
      <c r="E58">
        <f>GETPIVOTDATA("Outcome",$B$2,"SkinThickness",0)*GETPIVOTDATA("Outcome",$B$2,"Outcome",0)/GETPIVOTDATA("Outcome",$B$2)</f>
        <v>147.78645833333334</v>
      </c>
      <c r="F58">
        <f t="shared" si="98"/>
        <v>139.89472265051396</v>
      </c>
    </row>
    <row r="59" spans="1:6" x14ac:dyDescent="0.3">
      <c r="A59" s="10">
        <v>37</v>
      </c>
      <c r="B59" s="10">
        <v>1</v>
      </c>
      <c r="D59" s="3">
        <v>2</v>
      </c>
      <c r="E59">
        <f>GETPIVOTDATA("Outcome",$B$2,"SkinThickness",7)*GETPIVOTDATA("Outcome",$B$2,"Outcome",0)/GETPIVOTDATA("Outcome",$B$2)</f>
        <v>1.3020833333333333</v>
      </c>
      <c r="F59">
        <f t="shared" si="98"/>
        <v>0.37408333333333343</v>
      </c>
    </row>
    <row r="60" spans="1:6" x14ac:dyDescent="0.3">
      <c r="A60" s="10">
        <v>42</v>
      </c>
      <c r="B60" s="10">
        <v>1</v>
      </c>
      <c r="D60" s="3">
        <v>3</v>
      </c>
      <c r="E60">
        <f>GETPIVOTDATA("Outcome",$B$2,"SkinThickness",0)*GETPIVOTDATA("Outcome",$B$2,"Outcome",0)/GETPIVOTDATA("Outcome",$B$2)</f>
        <v>147.78645833333334</v>
      </c>
      <c r="F60">
        <f t="shared" si="98"/>
        <v>141.84735701174745</v>
      </c>
    </row>
    <row r="61" spans="1:6" x14ac:dyDescent="0.3">
      <c r="A61" s="10">
        <v>47</v>
      </c>
      <c r="B61" s="10">
        <v>1</v>
      </c>
      <c r="D61" s="3">
        <v>3</v>
      </c>
      <c r="E61">
        <f>GETPIVOTDATA("Outcome",$B$2,"SkinThickness",7)*GETPIVOTDATA("Outcome",$B$2,"Outcome",0)/GETPIVOTDATA("Outcome",$B$2)</f>
        <v>1.3020833333333333</v>
      </c>
      <c r="F61">
        <f t="shared" si="98"/>
        <v>2.2140833333333334</v>
      </c>
    </row>
    <row r="62" spans="1:6" x14ac:dyDescent="0.3">
      <c r="A62" s="10">
        <v>25</v>
      </c>
      <c r="B62" s="10">
        <v>0</v>
      </c>
      <c r="D62" s="3">
        <v>2</v>
      </c>
      <c r="E62">
        <f>GETPIVOTDATA("Outcome",$B$2,"SkinThickness",0)*GETPIVOTDATA("Outcome",$B$2,"Outcome",0)/GETPIVOTDATA("Outcome",$B$2)</f>
        <v>147.78645833333334</v>
      </c>
      <c r="F62">
        <f t="shared" si="98"/>
        <v>143.81352441262848</v>
      </c>
    </row>
    <row r="63" spans="1:6" x14ac:dyDescent="0.3">
      <c r="A63" s="10">
        <v>0</v>
      </c>
      <c r="B63" s="10">
        <v>0</v>
      </c>
      <c r="D63" s="3">
        <v>2</v>
      </c>
      <c r="E63">
        <f>GETPIVOTDATA("Outcome",$B$2,"SkinThickness",7)*GETPIVOTDATA("Outcome",$B$2,"Outcome",0)/GETPIVOTDATA("Outcome",$B$2)</f>
        <v>1.3020833333333333</v>
      </c>
      <c r="F63">
        <f t="shared" si="98"/>
        <v>0.37408333333333343</v>
      </c>
    </row>
    <row r="64" spans="1:6" x14ac:dyDescent="0.3">
      <c r="A64" s="10">
        <v>18</v>
      </c>
      <c r="B64" s="10">
        <v>0</v>
      </c>
      <c r="D64" s="3"/>
      <c r="E64">
        <f>GETPIVOTDATA("Outcome",$B$2,"SkinThickness",0)*GETPIVOTDATA("Outcome",$B$2,"Outcome",0)/GETPIVOTDATA("Outcome",$B$2)</f>
        <v>147.78645833333334</v>
      </c>
      <c r="F64">
        <f t="shared" si="98"/>
        <v>147.78645833333334</v>
      </c>
    </row>
    <row r="65" spans="1:6" x14ac:dyDescent="0.3">
      <c r="A65" s="10">
        <v>24</v>
      </c>
      <c r="B65" s="10">
        <v>1</v>
      </c>
      <c r="D65" s="3">
        <v>3</v>
      </c>
      <c r="E65">
        <f>GETPIVOTDATA("Outcome",$B$2,"SkinThickness",7)*GETPIVOTDATA("Outcome",$B$2,"Outcome",0)/GETPIVOTDATA("Outcome",$B$2)</f>
        <v>1.3020833333333333</v>
      </c>
      <c r="F65">
        <f t="shared" si="98"/>
        <v>2.2140833333333334</v>
      </c>
    </row>
    <row r="66" spans="1:6" x14ac:dyDescent="0.3">
      <c r="A66" s="10">
        <v>0</v>
      </c>
      <c r="B66" s="10">
        <v>0</v>
      </c>
      <c r="D66" s="3"/>
      <c r="E66">
        <f>GETPIVOTDATA("Outcome",$B$2,"SkinThickness",0)*GETPIVOTDATA("Outcome",$B$2,"Outcome",0)/GETPIVOTDATA("Outcome",$B$2)</f>
        <v>147.78645833333334</v>
      </c>
      <c r="F66">
        <f t="shared" si="98"/>
        <v>147.78645833333334</v>
      </c>
    </row>
    <row r="67" spans="1:6" x14ac:dyDescent="0.3">
      <c r="A67" s="10">
        <v>39</v>
      </c>
      <c r="B67" s="10">
        <v>1</v>
      </c>
      <c r="D67" s="3">
        <v>2</v>
      </c>
      <c r="E67">
        <f>GETPIVOTDATA("Outcome",$B$2,"SkinThickness",7)*GETPIVOTDATA("Outcome",$B$2,"Outcome",0)/GETPIVOTDATA("Outcome",$B$2)</f>
        <v>1.3020833333333333</v>
      </c>
      <c r="F67">
        <f t="shared" si="98"/>
        <v>0.37408333333333343</v>
      </c>
    </row>
    <row r="68" spans="1:6" x14ac:dyDescent="0.3">
      <c r="A68" s="10">
        <v>0</v>
      </c>
      <c r="B68" s="10">
        <v>0</v>
      </c>
      <c r="D68" s="3">
        <v>2</v>
      </c>
      <c r="E68">
        <f>GETPIVOTDATA("Outcome",$B$2,"SkinThickness",0)*GETPIVOTDATA("Outcome",$B$2,"Outcome",0)/GETPIVOTDATA("Outcome",$B$2)</f>
        <v>147.78645833333334</v>
      </c>
      <c r="F68">
        <f t="shared" si="98"/>
        <v>143.81352441262848</v>
      </c>
    </row>
    <row r="69" spans="1:6" x14ac:dyDescent="0.3">
      <c r="A69" s="10">
        <v>27</v>
      </c>
      <c r="B69" s="10">
        <v>0</v>
      </c>
      <c r="D69" s="3"/>
      <c r="E69">
        <f>GETPIVOTDATA("Outcome",$B$2,"SkinThickness",7)*GETPIVOTDATA("Outcome",$B$2,"Outcome",0)/GETPIVOTDATA("Outcome",$B$2)</f>
        <v>1.3020833333333333</v>
      </c>
      <c r="F69">
        <f t="shared" si="98"/>
        <v>1.3020833333333333</v>
      </c>
    </row>
    <row r="70" spans="1:6" x14ac:dyDescent="0.3">
      <c r="A70" s="10">
        <v>32</v>
      </c>
      <c r="B70" s="10">
        <v>1</v>
      </c>
      <c r="D70" s="3">
        <v>1</v>
      </c>
      <c r="E70">
        <f>GETPIVOTDATA("Outcome",$B$2,"SkinThickness",0)*GETPIVOTDATA("Outcome",$B$2,"Outcome",0)/GETPIVOTDATA("Outcome",$B$2)</f>
        <v>147.78645833333334</v>
      </c>
      <c r="F70">
        <f t="shared" si="98"/>
        <v>145.79322485315714</v>
      </c>
    </row>
    <row r="71" spans="1:6" x14ac:dyDescent="0.3">
      <c r="A71" s="10">
        <v>0</v>
      </c>
      <c r="B71" s="10">
        <v>0</v>
      </c>
      <c r="D71" s="3"/>
      <c r="E71">
        <f>GETPIVOTDATA("Outcome",$B$2,"SkinThickness",7)*GETPIVOTDATA("Outcome",$B$2,"Outcome",0)/GETPIVOTDATA("Outcome",$B$2)</f>
        <v>1.3020833333333333</v>
      </c>
      <c r="F71">
        <f t="shared" si="98"/>
        <v>1.3020833333333333</v>
      </c>
    </row>
    <row r="72" spans="1:6" x14ac:dyDescent="0.3">
      <c r="A72" s="10">
        <v>11</v>
      </c>
      <c r="B72" s="10">
        <v>0</v>
      </c>
      <c r="D72" s="3"/>
      <c r="E72">
        <f>GETPIVOTDATA("Outcome",$B$2,"SkinThickness",0)*GETPIVOTDATA("Outcome",$B$2,"Outcome",0)/GETPIVOTDATA("Outcome",$B$2)</f>
        <v>147.78645833333334</v>
      </c>
      <c r="F72">
        <f t="shared" si="98"/>
        <v>147.78645833333334</v>
      </c>
    </row>
    <row r="73" spans="1:6" x14ac:dyDescent="0.3">
      <c r="A73" s="10">
        <v>15</v>
      </c>
      <c r="B73" s="10">
        <v>0</v>
      </c>
      <c r="D73" s="3">
        <v>88</v>
      </c>
      <c r="E73">
        <f>GETPIVOTDATA("Outcome",$B$2,"SkinThickness",0)*GETPIVOTDATA("Outcome",$B$2,"Outcome",1)/GETPIVOTDATA("Outcome",$B$2)</f>
        <v>79.213541666666671</v>
      </c>
      <c r="F73">
        <f t="shared" si="98"/>
        <v>0.97460419543252796</v>
      </c>
    </row>
    <row r="74" spans="1:6" x14ac:dyDescent="0.3">
      <c r="A74" s="10">
        <v>21</v>
      </c>
      <c r="B74" s="10">
        <v>0</v>
      </c>
      <c r="D74" s="3">
        <v>1</v>
      </c>
      <c r="E74">
        <f>GETPIVOTDATA("Outcome",$B$2,"SkinThickness",7)*GETPIVOTDATA("Outcome",$B$2,"Outcome",1)/GETPIVOTDATA("Outcome",$B$2)</f>
        <v>0.69791666666666663</v>
      </c>
      <c r="F74">
        <f t="shared" si="98"/>
        <v>0.1307524875621891</v>
      </c>
    </row>
    <row r="75" spans="1:6" x14ac:dyDescent="0.3">
      <c r="A75" s="10">
        <v>34</v>
      </c>
      <c r="B75" s="10">
        <v>1</v>
      </c>
      <c r="D75" s="3"/>
      <c r="E75">
        <f>GETPIVOTDATA("Outcome",$B$2,"SkinThickness",0)*GETPIVOTDATA("Outcome",$B$2,"Outcome",1)/GETPIVOTDATA("Outcome",$B$2)</f>
        <v>79.213541666666671</v>
      </c>
      <c r="F75">
        <f t="shared" si="98"/>
        <v>79.213541666666671</v>
      </c>
    </row>
    <row r="76" spans="1:6" x14ac:dyDescent="0.3">
      <c r="A76" s="10">
        <v>42</v>
      </c>
      <c r="B76" s="10">
        <v>0</v>
      </c>
      <c r="D76" s="3"/>
      <c r="E76">
        <f>GETPIVOTDATA("Outcome",$B$2,"SkinThickness",7)*GETPIVOTDATA("Outcome",$B$2,"Outcome",1)/GETPIVOTDATA("Outcome",$B$2)</f>
        <v>0.69791666666666663</v>
      </c>
      <c r="F76">
        <f t="shared" si="98"/>
        <v>0.69791666666666663</v>
      </c>
    </row>
    <row r="77" spans="1:6" x14ac:dyDescent="0.3">
      <c r="A77" s="10">
        <v>10</v>
      </c>
      <c r="B77" s="10">
        <v>0</v>
      </c>
      <c r="D77" s="3"/>
      <c r="E77">
        <f>GETPIVOTDATA("Outcome",$B$2,"SkinThickness",0)*GETPIVOTDATA("Outcome",$B$2,"Outcome",1)/GETPIVOTDATA("Outcome",$B$2)</f>
        <v>79.213541666666671</v>
      </c>
      <c r="F77">
        <f t="shared" si="98"/>
        <v>79.213541666666671</v>
      </c>
    </row>
    <row r="78" spans="1:6" x14ac:dyDescent="0.3">
      <c r="A78" s="10">
        <v>39</v>
      </c>
      <c r="B78" s="10">
        <v>1</v>
      </c>
      <c r="D78" s="3">
        <v>1</v>
      </c>
      <c r="E78">
        <f>GETPIVOTDATA("Outcome",$B$2,"SkinThickness",7)*GETPIVOTDATA("Outcome",$B$2,"Outcome",1)/GETPIVOTDATA("Outcome",$B$2)</f>
        <v>0.69791666666666663</v>
      </c>
      <c r="F78">
        <f t="shared" si="98"/>
        <v>0.1307524875621891</v>
      </c>
    </row>
    <row r="79" spans="1:6" x14ac:dyDescent="0.3">
      <c r="A79" s="10">
        <v>60</v>
      </c>
      <c r="B79" s="10">
        <v>0</v>
      </c>
      <c r="D79" s="3">
        <v>1</v>
      </c>
      <c r="E79">
        <f>GETPIVOTDATA("Outcome",$B$2,"SkinThickness",0)*GETPIVOTDATA("Outcome",$B$2,"Outcome",1)/GETPIVOTDATA("Outcome",$B$2)</f>
        <v>79.213541666666671</v>
      </c>
      <c r="F79">
        <f t="shared" si="98"/>
        <v>77.226165770815527</v>
      </c>
    </row>
    <row r="80" spans="1:6" x14ac:dyDescent="0.3">
      <c r="A80" s="10">
        <v>0</v>
      </c>
      <c r="B80" s="10">
        <v>0</v>
      </c>
      <c r="D80" s="3">
        <v>2</v>
      </c>
      <c r="E80">
        <f>GETPIVOTDATA("Outcome",$B$2,"SkinThickness",7)*GETPIVOTDATA("Outcome",$B$2,"Outcome",1)/GETPIVOTDATA("Outcome",$B$2)</f>
        <v>0.69791666666666663</v>
      </c>
      <c r="F80">
        <f t="shared" si="98"/>
        <v>2.4292599502487571</v>
      </c>
    </row>
    <row r="81" spans="1:6" x14ac:dyDescent="0.3">
      <c r="A81" s="10">
        <v>41</v>
      </c>
      <c r="B81" s="10">
        <v>0</v>
      </c>
      <c r="D81" s="3">
        <v>1</v>
      </c>
      <c r="E81">
        <f>GETPIVOTDATA("Outcome",$B$2,"SkinThickness",0)*GETPIVOTDATA("Outcome",$B$2,"Outcome",1)/GETPIVOTDATA("Outcome",$B$2)</f>
        <v>79.213541666666671</v>
      </c>
      <c r="F81">
        <f t="shared" si="98"/>
        <v>77.226165770815527</v>
      </c>
    </row>
    <row r="82" spans="1:6" x14ac:dyDescent="0.3">
      <c r="A82" s="10">
        <v>0</v>
      </c>
      <c r="B82" s="10">
        <v>0</v>
      </c>
      <c r="D82" s="3"/>
      <c r="E82">
        <f>GETPIVOTDATA("Outcome",$B$2,"SkinThickness",7)*GETPIVOTDATA("Outcome",$B$2,"Outcome",1)/GETPIVOTDATA("Outcome",$B$2)</f>
        <v>0.69791666666666663</v>
      </c>
      <c r="F82">
        <f t="shared" si="98"/>
        <v>0.69791666666666663</v>
      </c>
    </row>
    <row r="83" spans="1:6" x14ac:dyDescent="0.3">
      <c r="A83" s="10">
        <v>0</v>
      </c>
      <c r="B83" s="10">
        <v>1</v>
      </c>
      <c r="D83" s="3">
        <v>2</v>
      </c>
      <c r="E83">
        <f>GETPIVOTDATA("Outcome",$B$2,"SkinThickness",0)*GETPIVOTDATA("Outcome",$B$2,"Outcome",1)/GETPIVOTDATA("Outcome",$B$2)</f>
        <v>79.213541666666671</v>
      </c>
      <c r="F83">
        <f t="shared" si="98"/>
        <v>75.264038083262108</v>
      </c>
    </row>
    <row r="84" spans="1:6" x14ac:dyDescent="0.3">
      <c r="A84" s="10">
        <v>0</v>
      </c>
      <c r="B84" s="10">
        <v>0</v>
      </c>
      <c r="D84" s="3">
        <v>4</v>
      </c>
      <c r="E84">
        <f>GETPIVOTDATA("Outcome",$B$2,"SkinThickness",7)*GETPIVOTDATA("Outcome",$B$2,"Outcome",1)/GETPIVOTDATA("Outcome",$B$2)</f>
        <v>0.69791666666666663</v>
      </c>
      <c r="F84">
        <f t="shared" si="98"/>
        <v>15.623289800995027</v>
      </c>
    </row>
    <row r="85" spans="1:6" x14ac:dyDescent="0.3">
      <c r="A85" s="10">
        <v>34</v>
      </c>
      <c r="B85" s="10">
        <v>0</v>
      </c>
      <c r="D85" s="3">
        <v>3</v>
      </c>
      <c r="E85">
        <f>GETPIVOTDATA("Outcome",$B$2,"SkinThickness",0)*GETPIVOTDATA("Outcome",$B$2,"Outcome",1)/GETPIVOTDATA("Outcome",$B$2)</f>
        <v>79.213541666666671</v>
      </c>
      <c r="F85">
        <f t="shared" si="98"/>
        <v>73.327158604006414</v>
      </c>
    </row>
    <row r="86" spans="1:6" x14ac:dyDescent="0.3">
      <c r="A86" s="10">
        <v>0</v>
      </c>
      <c r="B86" s="10">
        <v>1</v>
      </c>
      <c r="D86" s="3">
        <v>2</v>
      </c>
      <c r="E86">
        <f>GETPIVOTDATA("Outcome",$B$2,"SkinThickness",7)*GETPIVOTDATA("Outcome",$B$2,"Outcome",1)/GETPIVOTDATA("Outcome",$B$2)</f>
        <v>0.69791666666666663</v>
      </c>
      <c r="F86">
        <f t="shared" si="98"/>
        <v>2.4292599502487571</v>
      </c>
    </row>
    <row r="87" spans="1:6" x14ac:dyDescent="0.3">
      <c r="A87" s="10">
        <v>27</v>
      </c>
      <c r="B87" s="10">
        <v>0</v>
      </c>
      <c r="D87" s="3">
        <v>2</v>
      </c>
      <c r="E87">
        <f>GETPIVOTDATA("Outcome",$B$2,"SkinThickness",0)*GETPIVOTDATA("Outcome",$B$2,"Outcome",1)/GETPIVOTDATA("Outcome",$B$2)</f>
        <v>79.213541666666671</v>
      </c>
      <c r="F87">
        <f t="shared" si="98"/>
        <v>75.264038083262108</v>
      </c>
    </row>
    <row r="88" spans="1:6" x14ac:dyDescent="0.3">
      <c r="A88" s="10">
        <v>30</v>
      </c>
      <c r="B88" s="10">
        <v>1</v>
      </c>
      <c r="D88" s="3">
        <v>4</v>
      </c>
      <c r="E88">
        <f>GETPIVOTDATA("Outcome",$B$2,"SkinThickness",7)*GETPIVOTDATA("Outcome",$B$2,"Outcome",1)/GETPIVOTDATA("Outcome",$B$2)</f>
        <v>0.69791666666666663</v>
      </c>
      <c r="F88">
        <f t="shared" ref="F88:F123" si="99">(D88-E88)^2/E88</f>
        <v>15.623289800995027</v>
      </c>
    </row>
    <row r="89" spans="1:6" x14ac:dyDescent="0.3">
      <c r="A89" s="10">
        <v>0</v>
      </c>
      <c r="B89" s="10">
        <v>0</v>
      </c>
      <c r="D89" s="3">
        <v>4</v>
      </c>
      <c r="E89">
        <f>GETPIVOTDATA("Outcome",$B$2,"SkinThickness",0)*GETPIVOTDATA("Outcome",$B$2,"Outcome",1)/GETPIVOTDATA("Outcome",$B$2)</f>
        <v>79.213541666666671</v>
      </c>
      <c r="F89">
        <f t="shared" si="99"/>
        <v>71.415527333048416</v>
      </c>
    </row>
    <row r="90" spans="1:6" x14ac:dyDescent="0.3">
      <c r="A90" s="10">
        <v>13</v>
      </c>
      <c r="B90" s="10">
        <v>0</v>
      </c>
      <c r="D90" s="3">
        <v>6</v>
      </c>
      <c r="E90">
        <f>GETPIVOTDATA("Outcome",$B$2,"SkinThickness",7)*GETPIVOTDATA("Outcome",$B$2,"Outcome",1)/GETPIVOTDATA("Outcome",$B$2)</f>
        <v>0.69791666666666663</v>
      </c>
      <c r="F90">
        <f t="shared" si="99"/>
        <v>40.28000621890547</v>
      </c>
    </row>
    <row r="91" spans="1:6" x14ac:dyDescent="0.3">
      <c r="A91" s="10">
        <v>27</v>
      </c>
      <c r="B91" s="10">
        <v>0</v>
      </c>
      <c r="D91" s="3">
        <v>5</v>
      </c>
      <c r="E91">
        <f>GETPIVOTDATA("Outcome",$B$2,"SkinThickness",0)*GETPIVOTDATA("Outcome",$B$2,"Outcome",1)/GETPIVOTDATA("Outcome",$B$2)</f>
        <v>79.213541666666671</v>
      </c>
      <c r="F91">
        <f t="shared" si="99"/>
        <v>69.529144270388159</v>
      </c>
    </row>
    <row r="92" spans="1:6" x14ac:dyDescent="0.3">
      <c r="A92" s="10">
        <v>20</v>
      </c>
      <c r="B92" s="10">
        <v>1</v>
      </c>
      <c r="D92" s="3">
        <v>6</v>
      </c>
      <c r="E92">
        <f>GETPIVOTDATA("Outcome",$B$2,"SkinThickness",7)*GETPIVOTDATA("Outcome",$B$2,"Outcome",1)/GETPIVOTDATA("Outcome",$B$2)</f>
        <v>0.69791666666666663</v>
      </c>
      <c r="F92">
        <f t="shared" si="99"/>
        <v>40.28000621890547</v>
      </c>
    </row>
    <row r="93" spans="1:6" x14ac:dyDescent="0.3">
      <c r="A93" s="10">
        <v>35</v>
      </c>
      <c r="B93" s="10">
        <v>0</v>
      </c>
      <c r="D93" s="3">
        <v>7</v>
      </c>
      <c r="E93">
        <f>GETPIVOTDATA("Outcome",$B$2,"SkinThickness",0)*GETPIVOTDATA("Outcome",$B$2,"Outcome",1)/GETPIVOTDATA("Outcome",$B$2)</f>
        <v>79.213541666666671</v>
      </c>
      <c r="F93">
        <f t="shared" si="99"/>
        <v>65.832122769960776</v>
      </c>
    </row>
    <row r="94" spans="1:6" x14ac:dyDescent="0.3">
      <c r="A94" s="10">
        <v>0</v>
      </c>
      <c r="B94" s="10">
        <v>1</v>
      </c>
      <c r="D94" s="3">
        <v>5</v>
      </c>
      <c r="E94">
        <f>GETPIVOTDATA("Outcome",$B$2,"SkinThickness",7)*GETPIVOTDATA("Outcome",$B$2,"Outcome",1)/GETPIVOTDATA("Outcome",$B$2)</f>
        <v>0.69791666666666663</v>
      </c>
      <c r="F94">
        <f t="shared" si="99"/>
        <v>26.518812189054724</v>
      </c>
    </row>
    <row r="95" spans="1:6" x14ac:dyDescent="0.3">
      <c r="A95" s="10">
        <v>20</v>
      </c>
      <c r="B95" s="10">
        <v>0</v>
      </c>
      <c r="D95" s="3">
        <v>7</v>
      </c>
      <c r="E95">
        <f>GETPIVOTDATA("Outcome",$B$2,"SkinThickness",0)*GETPIVOTDATA("Outcome",$B$2,"Outcome",1)/GETPIVOTDATA("Outcome",$B$2)</f>
        <v>79.213541666666671</v>
      </c>
      <c r="F95">
        <f t="shared" si="99"/>
        <v>65.832122769960776</v>
      </c>
    </row>
    <row r="96" spans="1:6" x14ac:dyDescent="0.3">
      <c r="A96" s="10">
        <v>30</v>
      </c>
      <c r="B96" s="10">
        <v>0</v>
      </c>
      <c r="D96" s="3">
        <v>9</v>
      </c>
      <c r="E96">
        <f>GETPIVOTDATA("Outcome",$B$2,"SkinThickness",7)*GETPIVOTDATA("Outcome",$B$2,"Outcome",1)/GETPIVOTDATA("Outcome",$B$2)</f>
        <v>0.69791666666666663</v>
      </c>
      <c r="F96">
        <f t="shared" si="99"/>
        <v>98.757618159203986</v>
      </c>
    </row>
    <row r="97" spans="1:6" x14ac:dyDescent="0.3">
      <c r="A97" s="10">
        <v>20</v>
      </c>
      <c r="B97" s="10">
        <v>0</v>
      </c>
      <c r="D97" s="3">
        <v>6</v>
      </c>
      <c r="E97">
        <f>GETPIVOTDATA("Outcome",$B$2,"SkinThickness",0)*GETPIVOTDATA("Outcome",$B$2,"Outcome",1)/GETPIVOTDATA("Outcome",$B$2)</f>
        <v>79.213541666666671</v>
      </c>
      <c r="F97">
        <f t="shared" si="99"/>
        <v>67.668009416025612</v>
      </c>
    </row>
    <row r="98" spans="1:6" x14ac:dyDescent="0.3">
      <c r="A98" s="10">
        <v>0</v>
      </c>
      <c r="B98" s="10">
        <v>0</v>
      </c>
      <c r="D98" s="3">
        <v>14</v>
      </c>
      <c r="E98">
        <f>GETPIVOTDATA("Outcome",$B$2,"SkinThickness",7)*GETPIVOTDATA("Outcome",$B$2,"Outcome",1)/GETPIVOTDATA("Outcome",$B$2)</f>
        <v>0.69791666666666663</v>
      </c>
      <c r="F98">
        <f t="shared" si="99"/>
        <v>253.53373756218909</v>
      </c>
    </row>
    <row r="99" spans="1:6" x14ac:dyDescent="0.3">
      <c r="A99" s="10">
        <v>33</v>
      </c>
      <c r="B99" s="10">
        <v>0</v>
      </c>
      <c r="D99" s="3">
        <v>9</v>
      </c>
      <c r="E99">
        <f>GETPIVOTDATA("Outcome",$B$2,"SkinThickness",0)*GETPIVOTDATA("Outcome",$B$2,"Outcome",1)/GETPIVOTDATA("Outcome",$B$2)</f>
        <v>79.213541666666671</v>
      </c>
      <c r="F99">
        <f t="shared" si="99"/>
        <v>62.236094102724273</v>
      </c>
    </row>
    <row r="100" spans="1:6" x14ac:dyDescent="0.3">
      <c r="A100" s="10">
        <v>0</v>
      </c>
      <c r="B100" s="10">
        <v>1</v>
      </c>
      <c r="D100" s="3">
        <v>3</v>
      </c>
      <c r="E100">
        <f>GETPIVOTDATA("Outcome",$B$2,"SkinThickness",7)*GETPIVOTDATA("Outcome",$B$2,"Outcome",1)/GETPIVOTDATA("Outcome",$B$2)</f>
        <v>0.69791666666666663</v>
      </c>
      <c r="F100">
        <f t="shared" si="99"/>
        <v>7.5934390547263693</v>
      </c>
    </row>
    <row r="101" spans="1:6" x14ac:dyDescent="0.3">
      <c r="A101" s="10">
        <v>22</v>
      </c>
      <c r="B101" s="10">
        <v>0</v>
      </c>
      <c r="D101" s="3">
        <v>8</v>
      </c>
      <c r="E101">
        <f>GETPIVOTDATA("Outcome",$B$2,"SkinThickness",0)*GETPIVOTDATA("Outcome",$B$2,"Outcome",1)/GETPIVOTDATA("Outcome",$B$2)</f>
        <v>79.213541666666671</v>
      </c>
      <c r="F101">
        <f t="shared" si="99"/>
        <v>64.021484332193666</v>
      </c>
    </row>
    <row r="102" spans="1:6" x14ac:dyDescent="0.3">
      <c r="A102" s="10">
        <v>13</v>
      </c>
      <c r="B102" s="10">
        <v>0</v>
      </c>
      <c r="D102" s="3">
        <v>8</v>
      </c>
      <c r="E102">
        <f>GETPIVOTDATA("Outcome",$B$2,"SkinThickness",7)*GETPIVOTDATA("Outcome",$B$2,"Outcome",1)/GETPIVOTDATA("Outcome",$B$2)</f>
        <v>0.69791666666666663</v>
      </c>
      <c r="F102">
        <f t="shared" si="99"/>
        <v>76.399409203980099</v>
      </c>
    </row>
    <row r="103" spans="1:6" x14ac:dyDescent="0.3">
      <c r="A103" s="10">
        <v>0</v>
      </c>
      <c r="B103" s="10">
        <v>0</v>
      </c>
      <c r="D103" s="3">
        <v>8</v>
      </c>
      <c r="E103">
        <f>GETPIVOTDATA("Outcome",$B$2,"SkinThickness",0)*GETPIVOTDATA("Outcome",$B$2,"Outcome",1)/GETPIVOTDATA("Outcome",$B$2)</f>
        <v>79.213541666666671</v>
      </c>
      <c r="F103">
        <f t="shared" si="99"/>
        <v>64.021484332193666</v>
      </c>
    </row>
    <row r="104" spans="1:6" x14ac:dyDescent="0.3">
      <c r="A104" s="10">
        <v>26</v>
      </c>
      <c r="B104" s="10">
        <v>0</v>
      </c>
      <c r="D104" s="3">
        <v>2</v>
      </c>
      <c r="E104">
        <f>GETPIVOTDATA("Outcome",$B$2,"SkinThickness",7)*GETPIVOTDATA("Outcome",$B$2,"Outcome",1)/GETPIVOTDATA("Outcome",$B$2)</f>
        <v>0.69791666666666663</v>
      </c>
      <c r="F104">
        <f t="shared" si="99"/>
        <v>2.4292599502487571</v>
      </c>
    </row>
    <row r="105" spans="1:6" x14ac:dyDescent="0.3">
      <c r="A105" s="10">
        <v>28</v>
      </c>
      <c r="B105" s="10">
        <v>0</v>
      </c>
      <c r="D105" s="3">
        <v>8</v>
      </c>
      <c r="E105">
        <f>GETPIVOTDATA("Outcome",$B$2,"SkinThickness",0)*GETPIVOTDATA("Outcome",$B$2,"Outcome",1)/GETPIVOTDATA("Outcome",$B$2)</f>
        <v>79.213541666666671</v>
      </c>
      <c r="F105">
        <f t="shared" si="99"/>
        <v>64.021484332193666</v>
      </c>
    </row>
    <row r="106" spans="1:6" x14ac:dyDescent="0.3">
      <c r="A106" s="10">
        <v>0</v>
      </c>
      <c r="B106" s="10">
        <v>1</v>
      </c>
      <c r="D106" s="3">
        <v>5</v>
      </c>
      <c r="E106">
        <f>GETPIVOTDATA("Outcome",$B$2,"SkinThickness",7)*GETPIVOTDATA("Outcome",$B$2,"Outcome",1)/GETPIVOTDATA("Outcome",$B$2)</f>
        <v>0.69791666666666663</v>
      </c>
      <c r="F106">
        <f t="shared" si="99"/>
        <v>26.518812189054724</v>
      </c>
    </row>
    <row r="107" spans="1:6" x14ac:dyDescent="0.3">
      <c r="A107" s="10">
        <v>29</v>
      </c>
      <c r="B107" s="10">
        <v>0</v>
      </c>
      <c r="D107" s="3">
        <v>7</v>
      </c>
      <c r="E107">
        <f>GETPIVOTDATA("Outcome",$B$2,"SkinThickness",0)*GETPIVOTDATA("Outcome",$B$2,"Outcome",1)/GETPIVOTDATA("Outcome",$B$2)</f>
        <v>79.213541666666671</v>
      </c>
      <c r="F107">
        <f t="shared" si="99"/>
        <v>65.832122769960776</v>
      </c>
    </row>
    <row r="108" spans="1:6" x14ac:dyDescent="0.3">
      <c r="A108" s="10">
        <v>54</v>
      </c>
      <c r="B108" s="10">
        <v>0</v>
      </c>
      <c r="D108" s="3">
        <v>6</v>
      </c>
      <c r="E108">
        <f>GETPIVOTDATA("Outcome",$B$2,"SkinThickness",7)*GETPIVOTDATA("Outcome",$B$2,"Outcome",1)/GETPIVOTDATA("Outcome",$B$2)</f>
        <v>0.69791666666666663</v>
      </c>
      <c r="F108">
        <f t="shared" si="99"/>
        <v>40.28000621890547</v>
      </c>
    </row>
    <row r="109" spans="1:6" x14ac:dyDescent="0.3">
      <c r="A109" s="10">
        <v>25</v>
      </c>
      <c r="B109" s="10">
        <v>0</v>
      </c>
      <c r="D109" s="3">
        <v>2</v>
      </c>
      <c r="E109">
        <f>GETPIVOTDATA("Outcome",$B$2,"SkinThickness",0)*GETPIVOTDATA("Outcome",$B$2,"Outcome",1)/GETPIVOTDATA("Outcome",$B$2)</f>
        <v>79.213541666666671</v>
      </c>
      <c r="F109">
        <f t="shared" si="99"/>
        <v>75.264038083262108</v>
      </c>
    </row>
    <row r="110" spans="1:6" x14ac:dyDescent="0.3">
      <c r="A110" s="10">
        <v>32</v>
      </c>
      <c r="B110" s="10">
        <v>1</v>
      </c>
      <c r="D110" s="3">
        <v>3</v>
      </c>
      <c r="E110">
        <f>GETPIVOTDATA("Outcome",$B$2,"SkinThickness",7)*GETPIVOTDATA("Outcome",$B$2,"Outcome",1)/GETPIVOTDATA("Outcome",$B$2)</f>
        <v>0.69791666666666663</v>
      </c>
      <c r="F110">
        <f t="shared" si="99"/>
        <v>7.5934390547263693</v>
      </c>
    </row>
    <row r="111" spans="1:6" x14ac:dyDescent="0.3">
      <c r="A111" s="10">
        <v>19</v>
      </c>
      <c r="B111" s="10">
        <v>0</v>
      </c>
      <c r="D111" s="3">
        <v>3</v>
      </c>
      <c r="E111">
        <f>GETPIVOTDATA("Outcome",$B$2,"SkinThickness",0)*GETPIVOTDATA("Outcome",$B$2,"Outcome",1)/GETPIVOTDATA("Outcome",$B$2)</f>
        <v>79.213541666666671</v>
      </c>
      <c r="F111">
        <f t="shared" si="99"/>
        <v>73.327158604006414</v>
      </c>
    </row>
    <row r="112" spans="1:6" x14ac:dyDescent="0.3">
      <c r="A112" s="10">
        <v>0</v>
      </c>
      <c r="B112" s="10">
        <v>0</v>
      </c>
      <c r="D112" s="3">
        <v>5</v>
      </c>
      <c r="E112">
        <f>GETPIVOTDATA("Outcome",$B$2,"SkinThickness",7)*GETPIVOTDATA("Outcome",$B$2,"Outcome",1)/GETPIVOTDATA("Outcome",$B$2)</f>
        <v>0.69791666666666663</v>
      </c>
      <c r="F112">
        <f t="shared" si="99"/>
        <v>26.518812189054724</v>
      </c>
    </row>
    <row r="113" spans="1:6" x14ac:dyDescent="0.3">
      <c r="A113" s="10">
        <v>15</v>
      </c>
      <c r="B113" s="10">
        <v>0</v>
      </c>
      <c r="D113" s="3">
        <v>2</v>
      </c>
      <c r="E113">
        <f>GETPIVOTDATA("Outcome",$B$2,"SkinThickness",0)*GETPIVOTDATA("Outcome",$B$2,"Outcome",1)/GETPIVOTDATA("Outcome",$B$2)</f>
        <v>79.213541666666671</v>
      </c>
      <c r="F113">
        <f t="shared" si="99"/>
        <v>75.264038083262108</v>
      </c>
    </row>
    <row r="114" spans="1:6" x14ac:dyDescent="0.3">
      <c r="A114" s="10">
        <v>40</v>
      </c>
      <c r="B114" s="10">
        <v>0</v>
      </c>
      <c r="D114" s="3">
        <v>2</v>
      </c>
      <c r="E114">
        <f>GETPIVOTDATA("Outcome",$B$2,"SkinThickness",7)*GETPIVOTDATA("Outcome",$B$2,"Outcome",1)/GETPIVOTDATA("Outcome",$B$2)</f>
        <v>0.69791666666666663</v>
      </c>
      <c r="F114">
        <f t="shared" si="99"/>
        <v>2.4292599502487571</v>
      </c>
    </row>
    <row r="115" spans="1:6" x14ac:dyDescent="0.3">
      <c r="A115" s="10">
        <v>0</v>
      </c>
      <c r="B115" s="10">
        <v>1</v>
      </c>
      <c r="D115" s="3">
        <v>3</v>
      </c>
      <c r="E115">
        <f>GETPIVOTDATA("Outcome",$B$2,"SkinThickness",0)*GETPIVOTDATA("Outcome",$B$2,"Outcome",1)/GETPIVOTDATA("Outcome",$B$2)</f>
        <v>79.213541666666671</v>
      </c>
      <c r="F115">
        <f t="shared" si="99"/>
        <v>73.327158604006414</v>
      </c>
    </row>
    <row r="116" spans="1:6" x14ac:dyDescent="0.3">
      <c r="A116" s="10">
        <v>18</v>
      </c>
      <c r="B116" s="10">
        <v>0</v>
      </c>
      <c r="D116" s="3"/>
      <c r="E116">
        <f>GETPIVOTDATA("Outcome",$B$2,"SkinThickness",7)*GETPIVOTDATA("Outcome",$B$2,"Outcome",1)/GETPIVOTDATA("Outcome",$B$2)</f>
        <v>0.69791666666666663</v>
      </c>
      <c r="F116">
        <f t="shared" si="99"/>
        <v>0.69791666666666663</v>
      </c>
    </row>
    <row r="117" spans="1:6" x14ac:dyDescent="0.3">
      <c r="A117" s="10">
        <v>27</v>
      </c>
      <c r="B117" s="10">
        <v>0</v>
      </c>
      <c r="D117" s="3">
        <v>1</v>
      </c>
      <c r="E117">
        <f>GETPIVOTDATA("Outcome",$B$2,"SkinThickness",0)*GETPIVOTDATA("Outcome",$B$2,"Outcome",1)/GETPIVOTDATA("Outcome",$B$2)</f>
        <v>79.213541666666671</v>
      </c>
      <c r="F117">
        <f t="shared" si="99"/>
        <v>77.226165770815527</v>
      </c>
    </row>
    <row r="118" spans="1:6" x14ac:dyDescent="0.3">
      <c r="A118" s="10">
        <v>28</v>
      </c>
      <c r="B118" s="10">
        <v>0</v>
      </c>
      <c r="D118" s="3"/>
      <c r="E118">
        <f>GETPIVOTDATA("Outcome",$B$2,"SkinThickness",7)*GETPIVOTDATA("Outcome",$B$2,"Outcome",1)/GETPIVOTDATA("Outcome",$B$2)</f>
        <v>0.69791666666666663</v>
      </c>
      <c r="F118">
        <f t="shared" si="99"/>
        <v>0.69791666666666663</v>
      </c>
    </row>
    <row r="119" spans="1:6" x14ac:dyDescent="0.3">
      <c r="A119" s="10">
        <v>18</v>
      </c>
      <c r="B119" s="10">
        <v>0</v>
      </c>
      <c r="D119" s="3"/>
      <c r="E119">
        <f>GETPIVOTDATA("Outcome",$B$2,"SkinThickness",0)*GETPIVOTDATA("Outcome",$B$2,"Outcome",1)/GETPIVOTDATA("Outcome",$B$2)</f>
        <v>79.213541666666671</v>
      </c>
      <c r="F119">
        <f t="shared" si="99"/>
        <v>79.213541666666671</v>
      </c>
    </row>
    <row r="120" spans="1:6" x14ac:dyDescent="0.3">
      <c r="A120" s="10">
        <v>30</v>
      </c>
      <c r="B120" s="10">
        <v>0</v>
      </c>
      <c r="D120" s="3">
        <v>1</v>
      </c>
      <c r="E120">
        <f>GETPIVOTDATA("Outcome",$B$2,"SkinThickness",7)*GETPIVOTDATA("Outcome",$B$2,"Outcome",1)/GETPIVOTDATA("Outcome",$B$2)</f>
        <v>0.69791666666666663</v>
      </c>
      <c r="F120">
        <f t="shared" si="99"/>
        <v>0.1307524875621891</v>
      </c>
    </row>
    <row r="121" spans="1:6" x14ac:dyDescent="0.3">
      <c r="A121" s="10">
        <v>51</v>
      </c>
      <c r="B121" s="10">
        <v>1</v>
      </c>
      <c r="D121" s="3"/>
      <c r="E121">
        <f>GETPIVOTDATA("Outcome",$B$2,"SkinThickness",0)*GETPIVOTDATA("Outcome",$B$2,"Outcome",1)/GETPIVOTDATA("Outcome",$B$2)</f>
        <v>79.213541666666671</v>
      </c>
      <c r="F121">
        <f t="shared" si="99"/>
        <v>79.213541666666671</v>
      </c>
    </row>
    <row r="122" spans="1:6" x14ac:dyDescent="0.3">
      <c r="A122" s="10">
        <v>0</v>
      </c>
      <c r="B122" s="10">
        <v>1</v>
      </c>
      <c r="D122" s="3">
        <v>1</v>
      </c>
      <c r="E122">
        <f>GETPIVOTDATA("Outcome",$B$2,"SkinThickness",7)*GETPIVOTDATA("Outcome",$B$2,"Outcome",1)/GETPIVOTDATA("Outcome",$B$2)</f>
        <v>0.69791666666666663</v>
      </c>
      <c r="F122">
        <f t="shared" si="99"/>
        <v>0.1307524875621891</v>
      </c>
    </row>
    <row r="123" spans="1:6" x14ac:dyDescent="0.3">
      <c r="A123" s="10">
        <v>0</v>
      </c>
      <c r="B123" s="10">
        <v>0</v>
      </c>
      <c r="D123" s="3">
        <v>1</v>
      </c>
      <c r="E123">
        <f>GETPIVOTDATA("Outcome",$B$2,"SkinThickness",0)*GETPIVOTDATA("Outcome",$B$2,"Outcome",1)/GETPIVOTDATA("Outcome",$B$2)</f>
        <v>79.213541666666671</v>
      </c>
      <c r="F123">
        <f t="shared" si="99"/>
        <v>77.226165770815527</v>
      </c>
    </row>
    <row r="124" spans="1:6" x14ac:dyDescent="0.3">
      <c r="A124" s="10">
        <v>0</v>
      </c>
      <c r="B124" s="10">
        <v>0</v>
      </c>
    </row>
    <row r="125" spans="1:6" x14ac:dyDescent="0.3">
      <c r="A125" s="10">
        <v>18</v>
      </c>
      <c r="B125" s="10">
        <v>0</v>
      </c>
      <c r="F125" s="8">
        <f>SUM(F22:F123)</f>
        <v>6953.9044008153069</v>
      </c>
    </row>
    <row r="126" spans="1:6" x14ac:dyDescent="0.3">
      <c r="A126" s="10">
        <v>0</v>
      </c>
      <c r="B126" s="10">
        <v>0</v>
      </c>
    </row>
    <row r="127" spans="1:6" x14ac:dyDescent="0.3">
      <c r="A127" s="10">
        <v>29</v>
      </c>
      <c r="B127" s="10">
        <v>0</v>
      </c>
    </row>
    <row r="128" spans="1:6" x14ac:dyDescent="0.3">
      <c r="A128" s="10">
        <v>0</v>
      </c>
      <c r="B128" s="10">
        <v>0</v>
      </c>
    </row>
    <row r="129" spans="1:2" x14ac:dyDescent="0.3">
      <c r="A129" s="10">
        <v>28</v>
      </c>
      <c r="B129" s="10">
        <v>0</v>
      </c>
    </row>
    <row r="130" spans="1:2" x14ac:dyDescent="0.3">
      <c r="A130" s="10">
        <v>31</v>
      </c>
      <c r="B130" s="10">
        <v>0</v>
      </c>
    </row>
    <row r="131" spans="1:2" x14ac:dyDescent="0.3">
      <c r="A131" s="10">
        <v>25</v>
      </c>
      <c r="B131" s="10">
        <v>1</v>
      </c>
    </row>
    <row r="132" spans="1:2" x14ac:dyDescent="0.3">
      <c r="A132" s="10">
        <v>33</v>
      </c>
      <c r="B132" s="10">
        <v>1</v>
      </c>
    </row>
    <row r="133" spans="1:2" x14ac:dyDescent="0.3">
      <c r="A133" s="10">
        <v>26</v>
      </c>
      <c r="B133" s="10">
        <v>1</v>
      </c>
    </row>
    <row r="134" spans="1:2" x14ac:dyDescent="0.3">
      <c r="A134" s="10">
        <v>34</v>
      </c>
      <c r="B134" s="10">
        <v>0</v>
      </c>
    </row>
    <row r="135" spans="1:2" x14ac:dyDescent="0.3">
      <c r="A135" s="10">
        <v>0</v>
      </c>
      <c r="B135" s="10">
        <v>0</v>
      </c>
    </row>
    <row r="136" spans="1:2" x14ac:dyDescent="0.3">
      <c r="A136" s="10">
        <v>32</v>
      </c>
      <c r="B136" s="10">
        <v>1</v>
      </c>
    </row>
    <row r="137" spans="1:2" x14ac:dyDescent="0.3">
      <c r="A137" s="10">
        <v>0</v>
      </c>
      <c r="B137" s="10">
        <v>1</v>
      </c>
    </row>
    <row r="138" spans="1:2" x14ac:dyDescent="0.3">
      <c r="A138" s="10">
        <v>0</v>
      </c>
      <c r="B138" s="10">
        <v>1</v>
      </c>
    </row>
    <row r="139" spans="1:2" x14ac:dyDescent="0.3">
      <c r="A139" s="10">
        <v>0</v>
      </c>
      <c r="B139" s="10">
        <v>0</v>
      </c>
    </row>
    <row r="140" spans="1:2" x14ac:dyDescent="0.3">
      <c r="A140" s="10">
        <v>23</v>
      </c>
      <c r="B140" s="10">
        <v>0</v>
      </c>
    </row>
    <row r="141" spans="1:2" x14ac:dyDescent="0.3">
      <c r="A141" s="10">
        <v>15</v>
      </c>
      <c r="B141" s="10">
        <v>0</v>
      </c>
    </row>
    <row r="142" spans="1:2" x14ac:dyDescent="0.3">
      <c r="A142" s="10">
        <v>56</v>
      </c>
      <c r="B142" s="10">
        <v>1</v>
      </c>
    </row>
    <row r="143" spans="1:2" x14ac:dyDescent="0.3">
      <c r="A143" s="10">
        <v>39</v>
      </c>
      <c r="B143" s="10">
        <v>0</v>
      </c>
    </row>
    <row r="144" spans="1:2" x14ac:dyDescent="0.3">
      <c r="A144" s="10">
        <v>30</v>
      </c>
      <c r="B144" s="10">
        <v>0</v>
      </c>
    </row>
    <row r="145" spans="1:2" x14ac:dyDescent="0.3">
      <c r="A145" s="10">
        <v>0</v>
      </c>
      <c r="B145" s="10">
        <v>0</v>
      </c>
    </row>
    <row r="146" spans="1:2" x14ac:dyDescent="0.3">
      <c r="A146" s="10">
        <v>0</v>
      </c>
      <c r="B146" s="10">
        <v>1</v>
      </c>
    </row>
    <row r="147" spans="1:2" x14ac:dyDescent="0.3">
      <c r="A147" s="10">
        <v>42</v>
      </c>
      <c r="B147" s="10">
        <v>1</v>
      </c>
    </row>
    <row r="148" spans="1:2" x14ac:dyDescent="0.3">
      <c r="A148" s="10">
        <v>30</v>
      </c>
      <c r="B148" s="10">
        <v>0</v>
      </c>
    </row>
    <row r="149" spans="1:2" x14ac:dyDescent="0.3">
      <c r="A149" s="10">
        <v>36</v>
      </c>
      <c r="B149" s="10">
        <v>0</v>
      </c>
    </row>
    <row r="150" spans="1:2" x14ac:dyDescent="0.3">
      <c r="A150" s="10">
        <v>24</v>
      </c>
      <c r="B150" s="10">
        <v>1</v>
      </c>
    </row>
    <row r="151" spans="1:2" x14ac:dyDescent="0.3">
      <c r="A151" s="10">
        <v>0</v>
      </c>
      <c r="B151" s="10">
        <v>1</v>
      </c>
    </row>
    <row r="152" spans="1:2" x14ac:dyDescent="0.3">
      <c r="A152" s="10">
        <v>14</v>
      </c>
      <c r="B152" s="10">
        <v>1</v>
      </c>
    </row>
    <row r="153" spans="1:2" x14ac:dyDescent="0.3">
      <c r="A153" s="10">
        <v>0</v>
      </c>
      <c r="B153" s="10">
        <v>1</v>
      </c>
    </row>
    <row r="154" spans="1:2" x14ac:dyDescent="0.3">
      <c r="A154" s="10">
        <v>37</v>
      </c>
      <c r="B154" s="10">
        <v>1</v>
      </c>
    </row>
    <row r="155" spans="1:2" x14ac:dyDescent="0.3">
      <c r="A155" s="10">
        <v>31</v>
      </c>
      <c r="B155" s="10">
        <v>0</v>
      </c>
    </row>
    <row r="156" spans="1:2" x14ac:dyDescent="0.3">
      <c r="A156" s="10">
        <v>13</v>
      </c>
      <c r="B156" s="10">
        <v>0</v>
      </c>
    </row>
    <row r="157" spans="1:2" x14ac:dyDescent="0.3">
      <c r="A157" s="10">
        <v>20</v>
      </c>
      <c r="B157" s="10">
        <v>0</v>
      </c>
    </row>
    <row r="158" spans="1:2" x14ac:dyDescent="0.3">
      <c r="A158" s="10">
        <v>26</v>
      </c>
      <c r="B158" s="10">
        <v>0</v>
      </c>
    </row>
    <row r="159" spans="1:2" x14ac:dyDescent="0.3">
      <c r="A159" s="10">
        <v>25</v>
      </c>
      <c r="B159" s="10">
        <v>0</v>
      </c>
    </row>
    <row r="160" spans="1:2" x14ac:dyDescent="0.3">
      <c r="A160" s="10">
        <v>0</v>
      </c>
      <c r="B160" s="10">
        <v>0</v>
      </c>
    </row>
    <row r="161" spans="1:2" x14ac:dyDescent="0.3">
      <c r="A161" s="10">
        <v>29</v>
      </c>
      <c r="B161" s="10">
        <v>0</v>
      </c>
    </row>
    <row r="162" spans="1:2" x14ac:dyDescent="0.3">
      <c r="A162" s="10">
        <v>0</v>
      </c>
      <c r="B162" s="10">
        <v>0</v>
      </c>
    </row>
    <row r="163" spans="1:2" x14ac:dyDescent="0.3">
      <c r="A163" s="10">
        <v>30</v>
      </c>
      <c r="B163" s="10">
        <v>0</v>
      </c>
    </row>
    <row r="164" spans="1:2" x14ac:dyDescent="0.3">
      <c r="A164" s="10">
        <v>26</v>
      </c>
      <c r="B164" s="10">
        <v>0</v>
      </c>
    </row>
    <row r="165" spans="1:2" x14ac:dyDescent="0.3">
      <c r="A165" s="10">
        <v>0</v>
      </c>
      <c r="B165" s="10">
        <v>1</v>
      </c>
    </row>
    <row r="166" spans="1:2" x14ac:dyDescent="0.3">
      <c r="A166" s="10">
        <v>31</v>
      </c>
      <c r="B166" s="10">
        <v>0</v>
      </c>
    </row>
    <row r="167" spans="1:2" x14ac:dyDescent="0.3">
      <c r="A167" s="10">
        <v>23</v>
      </c>
      <c r="B167" s="10">
        <v>0</v>
      </c>
    </row>
    <row r="168" spans="1:2" x14ac:dyDescent="0.3">
      <c r="A168" s="10">
        <v>37</v>
      </c>
      <c r="B168" s="10">
        <v>0</v>
      </c>
    </row>
    <row r="169" spans="1:2" x14ac:dyDescent="0.3">
      <c r="A169" s="10">
        <v>35</v>
      </c>
      <c r="B169" s="10">
        <v>0</v>
      </c>
    </row>
    <row r="170" spans="1:2" x14ac:dyDescent="0.3">
      <c r="A170" s="10">
        <v>0</v>
      </c>
      <c r="B170" s="10">
        <v>0</v>
      </c>
    </row>
    <row r="171" spans="1:2" x14ac:dyDescent="0.3">
      <c r="A171" s="10">
        <v>17</v>
      </c>
      <c r="B171" s="10">
        <v>0</v>
      </c>
    </row>
    <row r="172" spans="1:2" x14ac:dyDescent="0.3">
      <c r="A172" s="10">
        <v>50</v>
      </c>
      <c r="B172" s="10">
        <v>0</v>
      </c>
    </row>
    <row r="173" spans="1:2" x14ac:dyDescent="0.3">
      <c r="A173" s="10">
        <v>0</v>
      </c>
      <c r="B173" s="10">
        <v>0</v>
      </c>
    </row>
    <row r="174" spans="1:2" x14ac:dyDescent="0.3">
      <c r="A174" s="10">
        <v>28</v>
      </c>
      <c r="B174" s="10">
        <v>1</v>
      </c>
    </row>
    <row r="175" spans="1:2" x14ac:dyDescent="0.3">
      <c r="A175" s="10">
        <v>42</v>
      </c>
      <c r="B175" s="10">
        <v>0</v>
      </c>
    </row>
    <row r="176" spans="1:2" x14ac:dyDescent="0.3">
      <c r="A176" s="10">
        <v>0</v>
      </c>
      <c r="B176" s="10">
        <v>1</v>
      </c>
    </row>
    <row r="177" spans="1:2" x14ac:dyDescent="0.3">
      <c r="A177" s="10">
        <v>44</v>
      </c>
      <c r="B177" s="10">
        <v>1</v>
      </c>
    </row>
    <row r="178" spans="1:2" x14ac:dyDescent="0.3">
      <c r="A178" s="10">
        <v>15</v>
      </c>
      <c r="B178" s="10">
        <v>0</v>
      </c>
    </row>
    <row r="179" spans="1:2" x14ac:dyDescent="0.3">
      <c r="A179" s="10">
        <v>21</v>
      </c>
      <c r="B179" s="10">
        <v>0</v>
      </c>
    </row>
    <row r="180" spans="1:2" x14ac:dyDescent="0.3">
      <c r="A180" s="10">
        <v>19</v>
      </c>
      <c r="B180" s="10">
        <v>0</v>
      </c>
    </row>
    <row r="181" spans="1:2" x14ac:dyDescent="0.3">
      <c r="A181" s="10">
        <v>41</v>
      </c>
      <c r="B181" s="10">
        <v>1</v>
      </c>
    </row>
    <row r="182" spans="1:2" x14ac:dyDescent="0.3">
      <c r="A182" s="10">
        <v>38</v>
      </c>
      <c r="B182" s="10">
        <v>0</v>
      </c>
    </row>
    <row r="183" spans="1:2" x14ac:dyDescent="0.3">
      <c r="A183" s="10">
        <v>40</v>
      </c>
      <c r="B183" s="10">
        <v>0</v>
      </c>
    </row>
    <row r="184" spans="1:2" x14ac:dyDescent="0.3">
      <c r="A184" s="10">
        <v>34</v>
      </c>
      <c r="B184" s="10">
        <v>0</v>
      </c>
    </row>
    <row r="185" spans="1:2" x14ac:dyDescent="0.3">
      <c r="A185" s="10">
        <v>23</v>
      </c>
      <c r="B185" s="10">
        <v>0</v>
      </c>
    </row>
    <row r="186" spans="1:2" x14ac:dyDescent="0.3">
      <c r="A186" s="10">
        <v>0</v>
      </c>
      <c r="B186" s="10">
        <v>1</v>
      </c>
    </row>
    <row r="187" spans="1:2" x14ac:dyDescent="0.3">
      <c r="A187" s="10">
        <v>18</v>
      </c>
      <c r="B187" s="10">
        <v>1</v>
      </c>
    </row>
    <row r="188" spans="1:2" x14ac:dyDescent="0.3">
      <c r="A188" s="10">
        <v>25</v>
      </c>
      <c r="B188" s="10">
        <v>0</v>
      </c>
    </row>
    <row r="189" spans="1:2" x14ac:dyDescent="0.3">
      <c r="A189" s="10">
        <v>0</v>
      </c>
      <c r="B189" s="10">
        <v>0</v>
      </c>
    </row>
    <row r="190" spans="1:2" x14ac:dyDescent="0.3">
      <c r="A190" s="10">
        <v>0</v>
      </c>
      <c r="B190" s="10">
        <v>0</v>
      </c>
    </row>
    <row r="191" spans="1:2" x14ac:dyDescent="0.3">
      <c r="A191" s="10">
        <v>12</v>
      </c>
      <c r="B191" s="10">
        <v>0</v>
      </c>
    </row>
    <row r="192" spans="1:2" x14ac:dyDescent="0.3">
      <c r="A192" s="10">
        <v>0</v>
      </c>
      <c r="B192" s="10">
        <v>1</v>
      </c>
    </row>
    <row r="193" spans="1:2" x14ac:dyDescent="0.3">
      <c r="A193" s="10">
        <v>23</v>
      </c>
      <c r="B193" s="10">
        <v>1</v>
      </c>
    </row>
    <row r="194" spans="1:2" x14ac:dyDescent="0.3">
      <c r="A194" s="10">
        <v>23</v>
      </c>
      <c r="B194" s="10">
        <v>0</v>
      </c>
    </row>
    <row r="195" spans="1:2" x14ac:dyDescent="0.3">
      <c r="A195" s="10">
        <v>42</v>
      </c>
      <c r="B195" s="10">
        <v>0</v>
      </c>
    </row>
    <row r="196" spans="1:2" x14ac:dyDescent="0.3">
      <c r="A196" s="10">
        <v>24</v>
      </c>
      <c r="B196" s="10">
        <v>0</v>
      </c>
    </row>
    <row r="197" spans="1:2" x14ac:dyDescent="0.3">
      <c r="A197" s="10">
        <v>42</v>
      </c>
      <c r="B197" s="10">
        <v>1</v>
      </c>
    </row>
    <row r="198" spans="1:2" x14ac:dyDescent="0.3">
      <c r="A198" s="10">
        <v>0</v>
      </c>
      <c r="B198" s="10">
        <v>0</v>
      </c>
    </row>
    <row r="199" spans="1:2" x14ac:dyDescent="0.3">
      <c r="A199" s="10">
        <v>46</v>
      </c>
      <c r="B199" s="10">
        <v>1</v>
      </c>
    </row>
    <row r="200" spans="1:2" x14ac:dyDescent="0.3">
      <c r="A200" s="10">
        <v>0</v>
      </c>
      <c r="B200" s="10">
        <v>0</v>
      </c>
    </row>
    <row r="201" spans="1:2" x14ac:dyDescent="0.3">
      <c r="A201" s="10">
        <v>0</v>
      </c>
      <c r="B201" s="10">
        <v>1</v>
      </c>
    </row>
    <row r="202" spans="1:2" x14ac:dyDescent="0.3">
      <c r="A202" s="10">
        <v>0</v>
      </c>
      <c r="B202" s="10">
        <v>0</v>
      </c>
    </row>
    <row r="203" spans="1:2" x14ac:dyDescent="0.3">
      <c r="A203" s="10">
        <v>18</v>
      </c>
      <c r="B203" s="10">
        <v>0</v>
      </c>
    </row>
    <row r="204" spans="1:2" x14ac:dyDescent="0.3">
      <c r="A204" s="10">
        <v>20</v>
      </c>
      <c r="B204" s="10">
        <v>0</v>
      </c>
    </row>
    <row r="205" spans="1:2" x14ac:dyDescent="0.3">
      <c r="A205" s="10">
        <v>0</v>
      </c>
      <c r="B205" s="10">
        <v>0</v>
      </c>
    </row>
    <row r="206" spans="1:2" x14ac:dyDescent="0.3">
      <c r="A206" s="10">
        <v>0</v>
      </c>
      <c r="B206" s="10">
        <v>0</v>
      </c>
    </row>
    <row r="207" spans="1:2" x14ac:dyDescent="0.3">
      <c r="A207" s="10">
        <v>28</v>
      </c>
      <c r="B207" s="10">
        <v>1</v>
      </c>
    </row>
    <row r="208" spans="1:2" x14ac:dyDescent="0.3">
      <c r="A208" s="10">
        <v>36</v>
      </c>
      <c r="B208" s="10">
        <v>1</v>
      </c>
    </row>
    <row r="209" spans="1:2" x14ac:dyDescent="0.3">
      <c r="A209" s="10">
        <v>41</v>
      </c>
      <c r="B209" s="10">
        <v>1</v>
      </c>
    </row>
    <row r="210" spans="1:2" x14ac:dyDescent="0.3">
      <c r="A210" s="10">
        <v>39</v>
      </c>
      <c r="B210" s="10">
        <v>1</v>
      </c>
    </row>
    <row r="211" spans="1:2" x14ac:dyDescent="0.3">
      <c r="A211" s="10">
        <v>35</v>
      </c>
      <c r="B211" s="10">
        <v>1</v>
      </c>
    </row>
    <row r="212" spans="1:2" x14ac:dyDescent="0.3">
      <c r="A212" s="10">
        <v>0</v>
      </c>
      <c r="B212" s="10">
        <v>0</v>
      </c>
    </row>
    <row r="213" spans="1:2" x14ac:dyDescent="0.3">
      <c r="A213" s="10">
        <v>44</v>
      </c>
      <c r="B213" s="10">
        <v>0</v>
      </c>
    </row>
    <row r="214" spans="1:2" x14ac:dyDescent="0.3">
      <c r="A214" s="10">
        <v>0</v>
      </c>
      <c r="B214" s="10">
        <v>1</v>
      </c>
    </row>
    <row r="215" spans="1:2" x14ac:dyDescent="0.3">
      <c r="A215" s="10">
        <v>0</v>
      </c>
      <c r="B215" s="10">
        <v>1</v>
      </c>
    </row>
    <row r="216" spans="1:2" x14ac:dyDescent="0.3">
      <c r="A216" s="10">
        <v>20</v>
      </c>
      <c r="B216" s="10">
        <v>0</v>
      </c>
    </row>
    <row r="217" spans="1:2" x14ac:dyDescent="0.3">
      <c r="A217" s="10">
        <v>41</v>
      </c>
      <c r="B217" s="10">
        <v>1</v>
      </c>
    </row>
    <row r="218" spans="1:2" x14ac:dyDescent="0.3">
      <c r="A218" s="10">
        <v>0</v>
      </c>
      <c r="B218" s="10">
        <v>0</v>
      </c>
    </row>
    <row r="219" spans="1:2" x14ac:dyDescent="0.3">
      <c r="A219" s="10">
        <v>13</v>
      </c>
      <c r="B219" s="10">
        <v>1</v>
      </c>
    </row>
    <row r="220" spans="1:2" x14ac:dyDescent="0.3">
      <c r="A220" s="10">
        <v>44</v>
      </c>
      <c r="B220" s="10">
        <v>1</v>
      </c>
    </row>
    <row r="221" spans="1:2" x14ac:dyDescent="0.3">
      <c r="A221" s="10">
        <v>27</v>
      </c>
      <c r="B221" s="10">
        <v>1</v>
      </c>
    </row>
    <row r="222" spans="1:2" x14ac:dyDescent="0.3">
      <c r="A222" s="10">
        <v>16</v>
      </c>
      <c r="B222" s="10">
        <v>0</v>
      </c>
    </row>
    <row r="223" spans="1:2" x14ac:dyDescent="0.3">
      <c r="A223" s="10">
        <v>0</v>
      </c>
      <c r="B223" s="10">
        <v>0</v>
      </c>
    </row>
    <row r="224" spans="1:2" x14ac:dyDescent="0.3">
      <c r="A224" s="10">
        <v>20</v>
      </c>
      <c r="B224" s="10">
        <v>0</v>
      </c>
    </row>
    <row r="225" spans="1:2" x14ac:dyDescent="0.3">
      <c r="A225" s="10">
        <v>16</v>
      </c>
      <c r="B225" s="10">
        <v>0</v>
      </c>
    </row>
    <row r="226" spans="1:2" x14ac:dyDescent="0.3">
      <c r="A226" s="10">
        <v>32</v>
      </c>
      <c r="B226" s="10">
        <v>0</v>
      </c>
    </row>
    <row r="227" spans="1:2" x14ac:dyDescent="0.3">
      <c r="A227" s="10">
        <v>28</v>
      </c>
      <c r="B227" s="10">
        <v>0</v>
      </c>
    </row>
    <row r="228" spans="1:2" x14ac:dyDescent="0.3">
      <c r="A228" s="10">
        <v>29</v>
      </c>
      <c r="B228" s="10">
        <v>1</v>
      </c>
    </row>
    <row r="229" spans="1:2" x14ac:dyDescent="0.3">
      <c r="A229" s="10">
        <v>0</v>
      </c>
      <c r="B229" s="10">
        <v>1</v>
      </c>
    </row>
    <row r="230" spans="1:2" x14ac:dyDescent="0.3">
      <c r="A230" s="10">
        <v>27</v>
      </c>
      <c r="B230" s="10">
        <v>0</v>
      </c>
    </row>
    <row r="231" spans="1:2" x14ac:dyDescent="0.3">
      <c r="A231" s="10">
        <v>33</v>
      </c>
      <c r="B231" s="10">
        <v>1</v>
      </c>
    </row>
    <row r="232" spans="1:2" x14ac:dyDescent="0.3">
      <c r="A232" s="10">
        <v>22</v>
      </c>
      <c r="B232" s="10">
        <v>0</v>
      </c>
    </row>
    <row r="233" spans="1:2" x14ac:dyDescent="0.3">
      <c r="A233" s="10">
        <v>54</v>
      </c>
      <c r="B233" s="10">
        <v>0</v>
      </c>
    </row>
    <row r="234" spans="1:2" x14ac:dyDescent="0.3">
      <c r="A234" s="10">
        <v>31</v>
      </c>
      <c r="B234" s="10">
        <v>0</v>
      </c>
    </row>
    <row r="235" spans="1:2" x14ac:dyDescent="0.3">
      <c r="A235" s="10">
        <v>26</v>
      </c>
      <c r="B235" s="10">
        <v>1</v>
      </c>
    </row>
    <row r="236" spans="1:2" x14ac:dyDescent="0.3">
      <c r="A236" s="10">
        <v>32</v>
      </c>
      <c r="B236" s="10">
        <v>1</v>
      </c>
    </row>
    <row r="237" spans="1:2" x14ac:dyDescent="0.3">
      <c r="A237" s="10">
        <v>40</v>
      </c>
      <c r="B237" s="10">
        <v>1</v>
      </c>
    </row>
    <row r="238" spans="1:2" x14ac:dyDescent="0.3">
      <c r="A238" s="10">
        <v>41</v>
      </c>
      <c r="B238" s="10">
        <v>1</v>
      </c>
    </row>
    <row r="239" spans="1:2" x14ac:dyDescent="0.3">
      <c r="A239" s="10">
        <v>30</v>
      </c>
      <c r="B239" s="10">
        <v>0</v>
      </c>
    </row>
    <row r="240" spans="1:2" x14ac:dyDescent="0.3">
      <c r="A240" s="10">
        <v>22</v>
      </c>
      <c r="B240" s="10">
        <v>1</v>
      </c>
    </row>
    <row r="241" spans="1:2" x14ac:dyDescent="0.3">
      <c r="A241" s="10">
        <v>0</v>
      </c>
      <c r="B241" s="10">
        <v>1</v>
      </c>
    </row>
    <row r="242" spans="1:2" x14ac:dyDescent="0.3">
      <c r="A242" s="10">
        <v>29</v>
      </c>
      <c r="B242" s="10">
        <v>1</v>
      </c>
    </row>
    <row r="243" spans="1:2" x14ac:dyDescent="0.3">
      <c r="A243" s="10">
        <v>0</v>
      </c>
      <c r="B243" s="10">
        <v>1</v>
      </c>
    </row>
    <row r="244" spans="1:2" x14ac:dyDescent="0.3">
      <c r="A244" s="10">
        <v>0</v>
      </c>
      <c r="B244" s="10">
        <v>0</v>
      </c>
    </row>
    <row r="245" spans="1:2" x14ac:dyDescent="0.3">
      <c r="A245" s="10">
        <v>33</v>
      </c>
      <c r="B245" s="10">
        <v>0</v>
      </c>
    </row>
    <row r="246" spans="1:2" x14ac:dyDescent="0.3">
      <c r="A246" s="10">
        <v>15</v>
      </c>
      <c r="B246" s="10">
        <v>0</v>
      </c>
    </row>
    <row r="247" spans="1:2" x14ac:dyDescent="0.3">
      <c r="A247" s="10">
        <v>27</v>
      </c>
      <c r="B247" s="10">
        <v>0</v>
      </c>
    </row>
    <row r="248" spans="1:2" x14ac:dyDescent="0.3">
      <c r="A248" s="10">
        <v>0</v>
      </c>
      <c r="B248" s="10">
        <v>0</v>
      </c>
    </row>
    <row r="249" spans="1:2" x14ac:dyDescent="0.3">
      <c r="A249" s="10">
        <v>38</v>
      </c>
      <c r="B249" s="10">
        <v>1</v>
      </c>
    </row>
    <row r="250" spans="1:2" x14ac:dyDescent="0.3">
      <c r="A250" s="10">
        <v>39</v>
      </c>
      <c r="B250" s="10">
        <v>0</v>
      </c>
    </row>
    <row r="251" spans="1:2" x14ac:dyDescent="0.3">
      <c r="A251" s="10">
        <v>31</v>
      </c>
      <c r="B251" s="10">
        <v>0</v>
      </c>
    </row>
    <row r="252" spans="1:2" x14ac:dyDescent="0.3">
      <c r="A252" s="10">
        <v>0</v>
      </c>
      <c r="B252" s="10">
        <v>1</v>
      </c>
    </row>
    <row r="253" spans="1:2" x14ac:dyDescent="0.3">
      <c r="A253" s="10">
        <v>37</v>
      </c>
      <c r="B253" s="10">
        <v>1</v>
      </c>
    </row>
    <row r="254" spans="1:2" x14ac:dyDescent="0.3">
      <c r="A254" s="10">
        <v>25</v>
      </c>
      <c r="B254" s="10">
        <v>0</v>
      </c>
    </row>
    <row r="255" spans="1:2" x14ac:dyDescent="0.3">
      <c r="A255" s="10">
        <v>0</v>
      </c>
      <c r="B255" s="10">
        <v>0</v>
      </c>
    </row>
    <row r="256" spans="1:2" x14ac:dyDescent="0.3">
      <c r="A256" s="10">
        <v>28</v>
      </c>
      <c r="B256" s="10">
        <v>0</v>
      </c>
    </row>
    <row r="257" spans="1:2" x14ac:dyDescent="0.3">
      <c r="A257" s="10">
        <v>0</v>
      </c>
      <c r="B257" s="10">
        <v>1</v>
      </c>
    </row>
    <row r="258" spans="1:2" x14ac:dyDescent="0.3">
      <c r="A258" s="10">
        <v>21</v>
      </c>
      <c r="B258" s="10">
        <v>1</v>
      </c>
    </row>
    <row r="259" spans="1:2" x14ac:dyDescent="0.3">
      <c r="A259" s="10">
        <v>27</v>
      </c>
      <c r="B259" s="10">
        <v>1</v>
      </c>
    </row>
    <row r="260" spans="1:2" x14ac:dyDescent="0.3">
      <c r="A260" s="10">
        <v>21</v>
      </c>
      <c r="B260" s="10">
        <v>1</v>
      </c>
    </row>
    <row r="261" spans="1:2" x14ac:dyDescent="0.3">
      <c r="A261" s="10">
        <v>0</v>
      </c>
      <c r="B261" s="10">
        <v>0</v>
      </c>
    </row>
    <row r="262" spans="1:2" x14ac:dyDescent="0.3">
      <c r="A262" s="10">
        <v>24</v>
      </c>
      <c r="B262" s="10">
        <v>0</v>
      </c>
    </row>
    <row r="263" spans="1:2" x14ac:dyDescent="0.3">
      <c r="A263" s="10">
        <v>32</v>
      </c>
      <c r="B263" s="10">
        <v>0</v>
      </c>
    </row>
    <row r="264" spans="1:2" x14ac:dyDescent="0.3">
      <c r="A264" s="10">
        <v>0</v>
      </c>
      <c r="B264" s="10">
        <v>1</v>
      </c>
    </row>
    <row r="265" spans="1:2" x14ac:dyDescent="0.3">
      <c r="A265" s="10">
        <v>22</v>
      </c>
      <c r="B265" s="10">
        <v>1</v>
      </c>
    </row>
    <row r="266" spans="1:2" x14ac:dyDescent="0.3">
      <c r="A266" s="10">
        <v>35</v>
      </c>
      <c r="B266" s="10">
        <v>0</v>
      </c>
    </row>
    <row r="267" spans="1:2" x14ac:dyDescent="0.3">
      <c r="A267" s="10">
        <v>15</v>
      </c>
      <c r="B267" s="10">
        <v>1</v>
      </c>
    </row>
    <row r="268" spans="1:2" x14ac:dyDescent="0.3">
      <c r="A268" s="10">
        <v>0</v>
      </c>
      <c r="B268" s="10">
        <v>0</v>
      </c>
    </row>
    <row r="269" spans="1:2" x14ac:dyDescent="0.3">
      <c r="A269" s="10">
        <v>33</v>
      </c>
      <c r="B269" s="10">
        <v>0</v>
      </c>
    </row>
    <row r="270" spans="1:2" x14ac:dyDescent="0.3">
      <c r="A270" s="10">
        <v>33</v>
      </c>
      <c r="B270" s="10">
        <v>0</v>
      </c>
    </row>
    <row r="271" spans="1:2" x14ac:dyDescent="0.3">
      <c r="A271" s="10">
        <v>19</v>
      </c>
      <c r="B271" s="10">
        <v>0</v>
      </c>
    </row>
    <row r="272" spans="1:2" x14ac:dyDescent="0.3">
      <c r="A272" s="10">
        <v>0</v>
      </c>
      <c r="B272" s="10">
        <v>0</v>
      </c>
    </row>
    <row r="273" spans="1:2" x14ac:dyDescent="0.3">
      <c r="A273" s="10">
        <v>0</v>
      </c>
      <c r="B273" s="10">
        <v>0</v>
      </c>
    </row>
    <row r="274" spans="1:2" x14ac:dyDescent="0.3">
      <c r="A274" s="10">
        <v>14</v>
      </c>
      <c r="B274" s="10">
        <v>0</v>
      </c>
    </row>
    <row r="275" spans="1:2" x14ac:dyDescent="0.3">
      <c r="A275" s="10">
        <v>32</v>
      </c>
      <c r="B275" s="10">
        <v>0</v>
      </c>
    </row>
    <row r="276" spans="1:2" x14ac:dyDescent="0.3">
      <c r="A276" s="10">
        <v>7</v>
      </c>
      <c r="B276" s="10">
        <v>1</v>
      </c>
    </row>
    <row r="277" spans="1:2" x14ac:dyDescent="0.3">
      <c r="A277" s="10">
        <v>35</v>
      </c>
      <c r="B277" s="10">
        <v>1</v>
      </c>
    </row>
    <row r="278" spans="1:2" x14ac:dyDescent="0.3">
      <c r="A278" s="10">
        <v>39</v>
      </c>
      <c r="B278" s="10">
        <v>0</v>
      </c>
    </row>
    <row r="279" spans="1:2" x14ac:dyDescent="0.3">
      <c r="A279" s="10">
        <v>22</v>
      </c>
      <c r="B279" s="10">
        <v>0</v>
      </c>
    </row>
    <row r="280" spans="1:2" x14ac:dyDescent="0.3">
      <c r="A280" s="10">
        <v>16</v>
      </c>
      <c r="B280" s="10">
        <v>0</v>
      </c>
    </row>
    <row r="281" spans="1:2" x14ac:dyDescent="0.3">
      <c r="A281" s="10">
        <v>28</v>
      </c>
      <c r="B281" s="10">
        <v>1</v>
      </c>
    </row>
    <row r="282" spans="1:2" x14ac:dyDescent="0.3">
      <c r="A282" s="10">
        <v>15</v>
      </c>
      <c r="B282" s="10">
        <v>0</v>
      </c>
    </row>
    <row r="283" spans="1:2" x14ac:dyDescent="0.3">
      <c r="A283" s="10">
        <v>0</v>
      </c>
      <c r="B283" s="10">
        <v>1</v>
      </c>
    </row>
    <row r="284" spans="1:2" x14ac:dyDescent="0.3">
      <c r="A284" s="10">
        <v>32</v>
      </c>
      <c r="B284" s="10">
        <v>0</v>
      </c>
    </row>
    <row r="285" spans="1:2" x14ac:dyDescent="0.3">
      <c r="A285" s="10">
        <v>15</v>
      </c>
      <c r="B285" s="10">
        <v>0</v>
      </c>
    </row>
    <row r="286" spans="1:2" x14ac:dyDescent="0.3">
      <c r="A286" s="10">
        <v>0</v>
      </c>
      <c r="B286" s="10">
        <v>1</v>
      </c>
    </row>
    <row r="287" spans="1:2" x14ac:dyDescent="0.3">
      <c r="A287" s="10">
        <v>18</v>
      </c>
      <c r="B287" s="10">
        <v>0</v>
      </c>
    </row>
    <row r="288" spans="1:2" x14ac:dyDescent="0.3">
      <c r="A288" s="10">
        <v>0</v>
      </c>
      <c r="B288" s="10">
        <v>1</v>
      </c>
    </row>
    <row r="289" spans="1:2" x14ac:dyDescent="0.3">
      <c r="A289" s="10">
        <v>42</v>
      </c>
      <c r="B289" s="10">
        <v>0</v>
      </c>
    </row>
    <row r="290" spans="1:2" x14ac:dyDescent="0.3">
      <c r="A290" s="10">
        <v>0</v>
      </c>
      <c r="B290" s="10">
        <v>0</v>
      </c>
    </row>
    <row r="291" spans="1:2" x14ac:dyDescent="0.3">
      <c r="A291" s="10">
        <v>0</v>
      </c>
      <c r="B291" s="10">
        <v>1</v>
      </c>
    </row>
    <row r="292" spans="1:2" x14ac:dyDescent="0.3">
      <c r="A292" s="10">
        <v>37</v>
      </c>
      <c r="B292" s="10">
        <v>1</v>
      </c>
    </row>
    <row r="293" spans="1:2" x14ac:dyDescent="0.3">
      <c r="A293" s="10">
        <v>32</v>
      </c>
      <c r="B293" s="10">
        <v>0</v>
      </c>
    </row>
    <row r="294" spans="1:2" x14ac:dyDescent="0.3">
      <c r="A294" s="10">
        <v>0</v>
      </c>
      <c r="B294" s="10">
        <v>0</v>
      </c>
    </row>
    <row r="295" spans="1:2" x14ac:dyDescent="0.3">
      <c r="A295" s="10">
        <v>50</v>
      </c>
      <c r="B295" s="10">
        <v>0</v>
      </c>
    </row>
    <row r="296" spans="1:2" x14ac:dyDescent="0.3">
      <c r="A296" s="10">
        <v>0</v>
      </c>
      <c r="B296" s="10">
        <v>0</v>
      </c>
    </row>
    <row r="297" spans="1:2" x14ac:dyDescent="0.3">
      <c r="A297" s="10">
        <v>52</v>
      </c>
      <c r="B297" s="10">
        <v>0</v>
      </c>
    </row>
    <row r="298" spans="1:2" x14ac:dyDescent="0.3">
      <c r="A298" s="10">
        <v>24</v>
      </c>
      <c r="B298" s="10">
        <v>1</v>
      </c>
    </row>
    <row r="299" spans="1:2" x14ac:dyDescent="0.3">
      <c r="A299" s="10">
        <v>23</v>
      </c>
      <c r="B299" s="10">
        <v>0</v>
      </c>
    </row>
    <row r="300" spans="1:2" x14ac:dyDescent="0.3">
      <c r="A300" s="10">
        <v>0</v>
      </c>
      <c r="B300" s="10">
        <v>0</v>
      </c>
    </row>
    <row r="301" spans="1:2" x14ac:dyDescent="0.3">
      <c r="A301" s="10">
        <v>10</v>
      </c>
      <c r="B301" s="10">
        <v>0</v>
      </c>
    </row>
    <row r="302" spans="1:2" x14ac:dyDescent="0.3">
      <c r="A302" s="10">
        <v>0</v>
      </c>
      <c r="B302" s="10">
        <v>1</v>
      </c>
    </row>
    <row r="303" spans="1:2" x14ac:dyDescent="0.3">
      <c r="A303" s="10">
        <v>28</v>
      </c>
      <c r="B303" s="10">
        <v>0</v>
      </c>
    </row>
    <row r="304" spans="1:2" x14ac:dyDescent="0.3">
      <c r="A304" s="10">
        <v>15</v>
      </c>
      <c r="B304" s="10">
        <v>0</v>
      </c>
    </row>
    <row r="305" spans="1:2" x14ac:dyDescent="0.3">
      <c r="A305" s="10">
        <v>0</v>
      </c>
      <c r="B305" s="10">
        <v>1</v>
      </c>
    </row>
    <row r="306" spans="1:2" x14ac:dyDescent="0.3">
      <c r="A306" s="10">
        <v>0</v>
      </c>
      <c r="B306" s="10">
        <v>1</v>
      </c>
    </row>
    <row r="307" spans="1:2" x14ac:dyDescent="0.3">
      <c r="A307" s="10">
        <v>26</v>
      </c>
      <c r="B307" s="10">
        <v>0</v>
      </c>
    </row>
    <row r="308" spans="1:2" x14ac:dyDescent="0.3">
      <c r="A308" s="10">
        <v>44</v>
      </c>
      <c r="B308" s="10">
        <v>0</v>
      </c>
    </row>
    <row r="309" spans="1:2" x14ac:dyDescent="0.3">
      <c r="A309" s="10">
        <v>39</v>
      </c>
      <c r="B309" s="10">
        <v>1</v>
      </c>
    </row>
    <row r="310" spans="1:2" x14ac:dyDescent="0.3">
      <c r="A310" s="10">
        <v>17</v>
      </c>
      <c r="B310" s="10">
        <v>0</v>
      </c>
    </row>
    <row r="311" spans="1:2" x14ac:dyDescent="0.3">
      <c r="A311" s="10">
        <v>43</v>
      </c>
      <c r="B311" s="10">
        <v>0</v>
      </c>
    </row>
    <row r="312" spans="1:2" x14ac:dyDescent="0.3">
      <c r="A312" s="10">
        <v>29</v>
      </c>
      <c r="B312" s="10">
        <v>0</v>
      </c>
    </row>
    <row r="313" spans="1:2" x14ac:dyDescent="0.3">
      <c r="A313" s="10">
        <v>30</v>
      </c>
      <c r="B313" s="10">
        <v>1</v>
      </c>
    </row>
    <row r="314" spans="1:2" x14ac:dyDescent="0.3">
      <c r="A314" s="10">
        <v>37</v>
      </c>
      <c r="B314" s="10">
        <v>1</v>
      </c>
    </row>
    <row r="315" spans="1:2" x14ac:dyDescent="0.3">
      <c r="A315" s="10">
        <v>45</v>
      </c>
      <c r="B315" s="10">
        <v>1</v>
      </c>
    </row>
    <row r="316" spans="1:2" x14ac:dyDescent="0.3">
      <c r="A316" s="10">
        <v>0</v>
      </c>
      <c r="B316" s="10">
        <v>0</v>
      </c>
    </row>
    <row r="317" spans="1:2" x14ac:dyDescent="0.3">
      <c r="A317" s="10">
        <v>31</v>
      </c>
      <c r="B317" s="10">
        <v>0</v>
      </c>
    </row>
    <row r="318" spans="1:2" x14ac:dyDescent="0.3">
      <c r="A318" s="10">
        <v>38</v>
      </c>
      <c r="B318" s="10">
        <v>1</v>
      </c>
    </row>
    <row r="319" spans="1:2" x14ac:dyDescent="0.3">
      <c r="A319" s="10">
        <v>29</v>
      </c>
      <c r="B319" s="10">
        <v>0</v>
      </c>
    </row>
    <row r="320" spans="1:2" x14ac:dyDescent="0.3">
      <c r="A320" s="10">
        <v>25</v>
      </c>
      <c r="B320" s="10">
        <v>1</v>
      </c>
    </row>
    <row r="321" spans="1:2" x14ac:dyDescent="0.3">
      <c r="A321" s="10">
        <v>0</v>
      </c>
      <c r="B321" s="10">
        <v>0</v>
      </c>
    </row>
    <row r="322" spans="1:2" x14ac:dyDescent="0.3">
      <c r="A322" s="10">
        <v>0</v>
      </c>
      <c r="B322" s="10">
        <v>1</v>
      </c>
    </row>
    <row r="323" spans="1:2" x14ac:dyDescent="0.3">
      <c r="A323" s="10">
        <v>33</v>
      </c>
      <c r="B323" s="10">
        <v>1</v>
      </c>
    </row>
    <row r="324" spans="1:2" x14ac:dyDescent="0.3">
      <c r="A324" s="10">
        <v>41</v>
      </c>
      <c r="B324" s="10">
        <v>0</v>
      </c>
    </row>
    <row r="325" spans="1:2" x14ac:dyDescent="0.3">
      <c r="A325" s="10">
        <v>0</v>
      </c>
      <c r="B325" s="10">
        <v>1</v>
      </c>
    </row>
    <row r="326" spans="1:2" x14ac:dyDescent="0.3">
      <c r="A326" s="10">
        <v>0</v>
      </c>
      <c r="B326" s="10">
        <v>0</v>
      </c>
    </row>
    <row r="327" spans="1:2" x14ac:dyDescent="0.3">
      <c r="A327" s="10">
        <v>37</v>
      </c>
      <c r="B327" s="10">
        <v>0</v>
      </c>
    </row>
    <row r="328" spans="1:2" x14ac:dyDescent="0.3">
      <c r="A328" s="10">
        <v>23</v>
      </c>
      <c r="B328" s="10">
        <v>1</v>
      </c>
    </row>
    <row r="329" spans="1:2" x14ac:dyDescent="0.3">
      <c r="A329" s="10">
        <v>14</v>
      </c>
      <c r="B329" s="10">
        <v>0</v>
      </c>
    </row>
    <row r="330" spans="1:2" x14ac:dyDescent="0.3">
      <c r="A330" s="10">
        <v>19</v>
      </c>
      <c r="B330" s="10">
        <v>1</v>
      </c>
    </row>
    <row r="331" spans="1:2" x14ac:dyDescent="0.3">
      <c r="A331" s="10">
        <v>28</v>
      </c>
      <c r="B331" s="10">
        <v>1</v>
      </c>
    </row>
    <row r="332" spans="1:2" x14ac:dyDescent="0.3">
      <c r="A332" s="10">
        <v>30</v>
      </c>
      <c r="B332" s="10">
        <v>0</v>
      </c>
    </row>
    <row r="333" spans="1:2" x14ac:dyDescent="0.3">
      <c r="A333" s="10">
        <v>37</v>
      </c>
      <c r="B333" s="10">
        <v>0</v>
      </c>
    </row>
    <row r="334" spans="1:2" x14ac:dyDescent="0.3">
      <c r="A334" s="10">
        <v>17</v>
      </c>
      <c r="B334" s="10">
        <v>1</v>
      </c>
    </row>
    <row r="335" spans="1:2" x14ac:dyDescent="0.3">
      <c r="A335" s="10">
        <v>10</v>
      </c>
      <c r="B335" s="10">
        <v>0</v>
      </c>
    </row>
    <row r="336" spans="1:2" x14ac:dyDescent="0.3">
      <c r="A336" s="10">
        <v>31</v>
      </c>
      <c r="B336" s="10">
        <v>1</v>
      </c>
    </row>
    <row r="337" spans="1:2" x14ac:dyDescent="0.3">
      <c r="A337" s="10">
        <v>22</v>
      </c>
      <c r="B337" s="10">
        <v>0</v>
      </c>
    </row>
    <row r="338" spans="1:2" x14ac:dyDescent="0.3">
      <c r="A338" s="10">
        <v>11</v>
      </c>
      <c r="B338" s="10">
        <v>0</v>
      </c>
    </row>
    <row r="339" spans="1:2" x14ac:dyDescent="0.3">
      <c r="A339" s="10">
        <v>0</v>
      </c>
      <c r="B339" s="10">
        <v>1</v>
      </c>
    </row>
    <row r="340" spans="1:2" x14ac:dyDescent="0.3">
      <c r="A340" s="10">
        <v>39</v>
      </c>
      <c r="B340" s="10">
        <v>0</v>
      </c>
    </row>
    <row r="341" spans="1:2" x14ac:dyDescent="0.3">
      <c r="A341" s="10">
        <v>0</v>
      </c>
      <c r="B341" s="10">
        <v>1</v>
      </c>
    </row>
    <row r="342" spans="1:2" x14ac:dyDescent="0.3">
      <c r="A342" s="10">
        <v>12</v>
      </c>
      <c r="B342" s="10">
        <v>0</v>
      </c>
    </row>
    <row r="343" spans="1:2" x14ac:dyDescent="0.3">
      <c r="A343" s="10">
        <v>30</v>
      </c>
      <c r="B343" s="10">
        <v>1</v>
      </c>
    </row>
    <row r="344" spans="1:2" x14ac:dyDescent="0.3">
      <c r="A344" s="10">
        <v>20</v>
      </c>
      <c r="B344" s="10">
        <v>1</v>
      </c>
    </row>
    <row r="345" spans="1:2" x14ac:dyDescent="0.3">
      <c r="A345" s="10">
        <v>33</v>
      </c>
      <c r="B345" s="10">
        <v>1</v>
      </c>
    </row>
    <row r="346" spans="1:2" x14ac:dyDescent="0.3">
      <c r="A346" s="10">
        <v>32</v>
      </c>
      <c r="B346" s="10">
        <v>0</v>
      </c>
    </row>
    <row r="347" spans="1:2" x14ac:dyDescent="0.3">
      <c r="A347" s="10">
        <v>21</v>
      </c>
      <c r="B347" s="10">
        <v>0</v>
      </c>
    </row>
    <row r="348" spans="1:2" x14ac:dyDescent="0.3">
      <c r="A348" s="10">
        <v>32</v>
      </c>
      <c r="B348" s="10">
        <v>1</v>
      </c>
    </row>
    <row r="349" spans="1:2" x14ac:dyDescent="0.3">
      <c r="A349" s="10">
        <v>0</v>
      </c>
      <c r="B349" s="10">
        <v>0</v>
      </c>
    </row>
    <row r="350" spans="1:2" x14ac:dyDescent="0.3">
      <c r="A350" s="10">
        <v>36</v>
      </c>
      <c r="B350" s="10">
        <v>1</v>
      </c>
    </row>
    <row r="351" spans="1:2" x14ac:dyDescent="0.3">
      <c r="A351" s="10">
        <v>32</v>
      </c>
      <c r="B351" s="10">
        <v>0</v>
      </c>
    </row>
    <row r="352" spans="1:2" x14ac:dyDescent="0.3">
      <c r="A352" s="10">
        <v>19</v>
      </c>
      <c r="B352" s="10">
        <v>0</v>
      </c>
    </row>
    <row r="353" spans="1:2" x14ac:dyDescent="0.3">
      <c r="A353" s="10">
        <v>16</v>
      </c>
      <c r="B353" s="10">
        <v>0</v>
      </c>
    </row>
    <row r="354" spans="1:2" x14ac:dyDescent="0.3">
      <c r="A354" s="10">
        <v>0</v>
      </c>
      <c r="B354" s="10">
        <v>1</v>
      </c>
    </row>
    <row r="355" spans="1:2" x14ac:dyDescent="0.3">
      <c r="A355" s="10">
        <v>0</v>
      </c>
      <c r="B355" s="10">
        <v>0</v>
      </c>
    </row>
    <row r="356" spans="1:2" x14ac:dyDescent="0.3">
      <c r="A356" s="10">
        <v>18</v>
      </c>
      <c r="B356" s="10">
        <v>0</v>
      </c>
    </row>
    <row r="357" spans="1:2" x14ac:dyDescent="0.3">
      <c r="A357" s="10">
        <v>43</v>
      </c>
      <c r="B357" s="10">
        <v>0</v>
      </c>
    </row>
    <row r="358" spans="1:2" x14ac:dyDescent="0.3">
      <c r="A358" s="10">
        <v>0</v>
      </c>
      <c r="B358" s="10">
        <v>0</v>
      </c>
    </row>
    <row r="359" spans="1:2" x14ac:dyDescent="0.3">
      <c r="A359" s="10">
        <v>0</v>
      </c>
      <c r="B359" s="10">
        <v>1</v>
      </c>
    </row>
    <row r="360" spans="1:2" x14ac:dyDescent="0.3">
      <c r="A360" s="10">
        <v>34</v>
      </c>
      <c r="B360" s="10">
        <v>1</v>
      </c>
    </row>
    <row r="361" spans="1:2" x14ac:dyDescent="0.3">
      <c r="A361" s="10">
        <v>0</v>
      </c>
      <c r="B361" s="10">
        <v>1</v>
      </c>
    </row>
    <row r="362" spans="1:2" x14ac:dyDescent="0.3">
      <c r="A362" s="10">
        <v>13</v>
      </c>
      <c r="B362" s="10">
        <v>0</v>
      </c>
    </row>
    <row r="363" spans="1:2" x14ac:dyDescent="0.3">
      <c r="A363" s="10">
        <v>21</v>
      </c>
      <c r="B363" s="10">
        <v>0</v>
      </c>
    </row>
    <row r="364" spans="1:2" x14ac:dyDescent="0.3">
      <c r="A364" s="10">
        <v>35</v>
      </c>
      <c r="B364" s="10">
        <v>0</v>
      </c>
    </row>
    <row r="365" spans="1:2" x14ac:dyDescent="0.3">
      <c r="A365" s="10">
        <v>0</v>
      </c>
      <c r="B365" s="10">
        <v>0</v>
      </c>
    </row>
    <row r="366" spans="1:2" x14ac:dyDescent="0.3">
      <c r="A366" s="10">
        <v>0</v>
      </c>
      <c r="B366" s="10">
        <v>0</v>
      </c>
    </row>
    <row r="367" spans="1:2" x14ac:dyDescent="0.3">
      <c r="A367" s="10">
        <v>36</v>
      </c>
      <c r="B367" s="10">
        <v>0</v>
      </c>
    </row>
    <row r="368" spans="1:2" x14ac:dyDescent="0.3">
      <c r="A368" s="10">
        <v>19</v>
      </c>
      <c r="B368" s="10">
        <v>0</v>
      </c>
    </row>
    <row r="369" spans="1:2" x14ac:dyDescent="0.3">
      <c r="A369" s="10">
        <v>0</v>
      </c>
      <c r="B369" s="10">
        <v>0</v>
      </c>
    </row>
    <row r="370" spans="1:2" x14ac:dyDescent="0.3">
      <c r="A370" s="10">
        <v>19</v>
      </c>
      <c r="B370" s="10">
        <v>0</v>
      </c>
    </row>
    <row r="371" spans="1:2" x14ac:dyDescent="0.3">
      <c r="A371" s="10">
        <v>32</v>
      </c>
      <c r="B371" s="10">
        <v>1</v>
      </c>
    </row>
    <row r="372" spans="1:2" x14ac:dyDescent="0.3">
      <c r="A372" s="10">
        <v>0</v>
      </c>
      <c r="B372" s="10">
        <v>0</v>
      </c>
    </row>
    <row r="373" spans="1:2" x14ac:dyDescent="0.3">
      <c r="A373" s="10">
        <v>0</v>
      </c>
      <c r="B373" s="10">
        <v>0</v>
      </c>
    </row>
    <row r="374" spans="1:2" x14ac:dyDescent="0.3">
      <c r="A374" s="10">
        <v>28</v>
      </c>
      <c r="B374" s="10">
        <v>0</v>
      </c>
    </row>
    <row r="375" spans="1:2" x14ac:dyDescent="0.3">
      <c r="A375" s="10">
        <v>12</v>
      </c>
      <c r="B375" s="10">
        <v>0</v>
      </c>
    </row>
    <row r="376" spans="1:2" x14ac:dyDescent="0.3">
      <c r="A376" s="10">
        <v>0</v>
      </c>
      <c r="B376" s="10">
        <v>0</v>
      </c>
    </row>
    <row r="377" spans="1:2" x14ac:dyDescent="0.3">
      <c r="A377" s="10">
        <v>0</v>
      </c>
      <c r="B377" s="10">
        <v>1</v>
      </c>
    </row>
    <row r="378" spans="1:2" x14ac:dyDescent="0.3">
      <c r="A378" s="10">
        <v>40</v>
      </c>
      <c r="B378" s="10">
        <v>1</v>
      </c>
    </row>
    <row r="379" spans="1:2" x14ac:dyDescent="0.3">
      <c r="A379" s="10">
        <v>30</v>
      </c>
      <c r="B379" s="10">
        <v>1</v>
      </c>
    </row>
    <row r="380" spans="1:2" x14ac:dyDescent="0.3">
      <c r="A380" s="10">
        <v>40</v>
      </c>
      <c r="B380" s="10">
        <v>0</v>
      </c>
    </row>
    <row r="381" spans="1:2" x14ac:dyDescent="0.3">
      <c r="A381" s="10">
        <v>36</v>
      </c>
      <c r="B381" s="10">
        <v>1</v>
      </c>
    </row>
    <row r="382" spans="1:2" x14ac:dyDescent="0.3">
      <c r="A382" s="10">
        <v>33</v>
      </c>
      <c r="B382" s="10">
        <v>1</v>
      </c>
    </row>
    <row r="383" spans="1:2" x14ac:dyDescent="0.3">
      <c r="A383" s="10">
        <v>0</v>
      </c>
      <c r="B383" s="10">
        <v>0</v>
      </c>
    </row>
    <row r="384" spans="1:2" x14ac:dyDescent="0.3">
      <c r="A384" s="10">
        <v>37</v>
      </c>
      <c r="B384" s="10">
        <v>0</v>
      </c>
    </row>
    <row r="385" spans="1:2" x14ac:dyDescent="0.3">
      <c r="A385" s="10">
        <v>0</v>
      </c>
      <c r="B385" s="10">
        <v>1</v>
      </c>
    </row>
    <row r="386" spans="1:2" x14ac:dyDescent="0.3">
      <c r="A386" s="10">
        <v>25</v>
      </c>
      <c r="B386" s="10">
        <v>0</v>
      </c>
    </row>
    <row r="387" spans="1:2" x14ac:dyDescent="0.3">
      <c r="A387" s="10">
        <v>28</v>
      </c>
      <c r="B387" s="10">
        <v>0</v>
      </c>
    </row>
    <row r="388" spans="1:2" x14ac:dyDescent="0.3">
      <c r="A388" s="10">
        <v>0</v>
      </c>
      <c r="B388" s="10">
        <v>1</v>
      </c>
    </row>
    <row r="389" spans="1:2" x14ac:dyDescent="0.3">
      <c r="A389" s="10">
        <v>17</v>
      </c>
      <c r="B389" s="10">
        <v>0</v>
      </c>
    </row>
    <row r="390" spans="1:2" x14ac:dyDescent="0.3">
      <c r="A390" s="10">
        <v>16</v>
      </c>
      <c r="B390" s="10">
        <v>0</v>
      </c>
    </row>
    <row r="391" spans="1:2" x14ac:dyDescent="0.3">
      <c r="A391" s="10">
        <v>28</v>
      </c>
      <c r="B391" s="10">
        <v>1</v>
      </c>
    </row>
    <row r="392" spans="1:2" x14ac:dyDescent="0.3">
      <c r="A392" s="10">
        <v>48</v>
      </c>
      <c r="B392" s="10">
        <v>1</v>
      </c>
    </row>
    <row r="393" spans="1:2" x14ac:dyDescent="0.3">
      <c r="A393" s="10">
        <v>23</v>
      </c>
      <c r="B393" s="10">
        <v>0</v>
      </c>
    </row>
    <row r="394" spans="1:2" x14ac:dyDescent="0.3">
      <c r="A394" s="10">
        <v>22</v>
      </c>
      <c r="B394" s="10">
        <v>0</v>
      </c>
    </row>
    <row r="395" spans="1:2" x14ac:dyDescent="0.3">
      <c r="A395" s="10">
        <v>40</v>
      </c>
      <c r="B395" s="10">
        <v>0</v>
      </c>
    </row>
    <row r="396" spans="1:2" x14ac:dyDescent="0.3">
      <c r="A396" s="10">
        <v>43</v>
      </c>
      <c r="B396" s="10">
        <v>0</v>
      </c>
    </row>
    <row r="397" spans="1:2" x14ac:dyDescent="0.3">
      <c r="A397" s="10">
        <v>43</v>
      </c>
      <c r="B397" s="10">
        <v>1</v>
      </c>
    </row>
    <row r="398" spans="1:2" x14ac:dyDescent="0.3">
      <c r="A398" s="10">
        <v>15</v>
      </c>
      <c r="B398" s="10">
        <v>0</v>
      </c>
    </row>
    <row r="399" spans="1:2" x14ac:dyDescent="0.3">
      <c r="A399" s="10">
        <v>37</v>
      </c>
      <c r="B399" s="10">
        <v>0</v>
      </c>
    </row>
    <row r="400" spans="1:2" x14ac:dyDescent="0.3">
      <c r="A400" s="10">
        <v>0</v>
      </c>
      <c r="B400" s="10">
        <v>1</v>
      </c>
    </row>
    <row r="401" spans="1:2" x14ac:dyDescent="0.3">
      <c r="A401" s="10">
        <v>39</v>
      </c>
      <c r="B401" s="10">
        <v>0</v>
      </c>
    </row>
    <row r="402" spans="1:2" x14ac:dyDescent="0.3">
      <c r="A402" s="10">
        <v>30</v>
      </c>
      <c r="B402" s="10">
        <v>0</v>
      </c>
    </row>
    <row r="403" spans="1:2" x14ac:dyDescent="0.3">
      <c r="A403" s="10">
        <v>22</v>
      </c>
      <c r="B403" s="10">
        <v>0</v>
      </c>
    </row>
    <row r="404" spans="1:2" x14ac:dyDescent="0.3">
      <c r="A404" s="10">
        <v>8</v>
      </c>
      <c r="B404" s="10">
        <v>0</v>
      </c>
    </row>
    <row r="405" spans="1:2" x14ac:dyDescent="0.3">
      <c r="A405" s="10">
        <v>18</v>
      </c>
      <c r="B405" s="10">
        <v>0</v>
      </c>
    </row>
    <row r="406" spans="1:2" x14ac:dyDescent="0.3">
      <c r="A406" s="10">
        <v>24</v>
      </c>
      <c r="B406" s="10">
        <v>0</v>
      </c>
    </row>
    <row r="407" spans="1:2" x14ac:dyDescent="0.3">
      <c r="A407" s="10">
        <v>13</v>
      </c>
      <c r="B407" s="10">
        <v>0</v>
      </c>
    </row>
    <row r="408" spans="1:2" x14ac:dyDescent="0.3">
      <c r="A408" s="10">
        <v>29</v>
      </c>
      <c r="B408" s="10">
        <v>1</v>
      </c>
    </row>
    <row r="409" spans="1:2" x14ac:dyDescent="0.3">
      <c r="A409" s="10">
        <v>36</v>
      </c>
      <c r="B409" s="10">
        <v>1</v>
      </c>
    </row>
    <row r="410" spans="1:2" x14ac:dyDescent="0.3">
      <c r="A410" s="10">
        <v>26</v>
      </c>
      <c r="B410" s="10">
        <v>1</v>
      </c>
    </row>
    <row r="411" spans="1:2" x14ac:dyDescent="0.3">
      <c r="A411" s="10">
        <v>23</v>
      </c>
      <c r="B411" s="10">
        <v>0</v>
      </c>
    </row>
    <row r="412" spans="1:2" x14ac:dyDescent="0.3">
      <c r="A412" s="10">
        <v>29</v>
      </c>
      <c r="B412" s="10">
        <v>0</v>
      </c>
    </row>
    <row r="413" spans="1:2" x14ac:dyDescent="0.3">
      <c r="A413" s="10">
        <v>0</v>
      </c>
      <c r="B413" s="10">
        <v>1</v>
      </c>
    </row>
    <row r="414" spans="1:2" x14ac:dyDescent="0.3">
      <c r="A414" s="10">
        <v>14</v>
      </c>
      <c r="B414" s="10">
        <v>0</v>
      </c>
    </row>
    <row r="415" spans="1:2" x14ac:dyDescent="0.3">
      <c r="A415" s="10">
        <v>12</v>
      </c>
      <c r="B415" s="10">
        <v>0</v>
      </c>
    </row>
    <row r="416" spans="1:2" x14ac:dyDescent="0.3">
      <c r="A416" s="10">
        <v>0</v>
      </c>
      <c r="B416" s="10">
        <v>1</v>
      </c>
    </row>
    <row r="417" spans="1:2" x14ac:dyDescent="0.3">
      <c r="A417" s="10">
        <v>24</v>
      </c>
      <c r="B417" s="10">
        <v>0</v>
      </c>
    </row>
    <row r="418" spans="1:2" x14ac:dyDescent="0.3">
      <c r="A418" s="10">
        <v>34</v>
      </c>
      <c r="B418" s="10">
        <v>0</v>
      </c>
    </row>
    <row r="419" spans="1:2" x14ac:dyDescent="0.3">
      <c r="A419" s="10">
        <v>40</v>
      </c>
      <c r="B419" s="10">
        <v>1</v>
      </c>
    </row>
    <row r="420" spans="1:2" x14ac:dyDescent="0.3">
      <c r="A420" s="10">
        <v>0</v>
      </c>
      <c r="B420" s="10">
        <v>0</v>
      </c>
    </row>
    <row r="421" spans="1:2" x14ac:dyDescent="0.3">
      <c r="A421" s="10">
        <v>31</v>
      </c>
      <c r="B421" s="10">
        <v>1</v>
      </c>
    </row>
    <row r="422" spans="1:2" x14ac:dyDescent="0.3">
      <c r="A422" s="10">
        <v>0</v>
      </c>
      <c r="B422" s="10">
        <v>1</v>
      </c>
    </row>
    <row r="423" spans="1:2" x14ac:dyDescent="0.3">
      <c r="A423" s="10">
        <v>0</v>
      </c>
      <c r="B423" s="10">
        <v>0</v>
      </c>
    </row>
    <row r="424" spans="1:2" x14ac:dyDescent="0.3">
      <c r="A424" s="10">
        <v>41</v>
      </c>
      <c r="B424" s="10">
        <v>1</v>
      </c>
    </row>
    <row r="425" spans="1:2" x14ac:dyDescent="0.3">
      <c r="A425" s="10">
        <v>25</v>
      </c>
      <c r="B425" s="10">
        <v>0</v>
      </c>
    </row>
    <row r="426" spans="1:2" x14ac:dyDescent="0.3">
      <c r="A426" s="10">
        <v>0</v>
      </c>
      <c r="B426" s="10">
        <v>1</v>
      </c>
    </row>
    <row r="427" spans="1:2" x14ac:dyDescent="0.3">
      <c r="A427" s="10">
        <v>32</v>
      </c>
      <c r="B427" s="10">
        <v>0</v>
      </c>
    </row>
    <row r="428" spans="1:2" x14ac:dyDescent="0.3">
      <c r="A428" s="10">
        <v>0</v>
      </c>
      <c r="B428" s="10">
        <v>1</v>
      </c>
    </row>
    <row r="429" spans="1:2" x14ac:dyDescent="0.3">
      <c r="A429" s="10">
        <v>0</v>
      </c>
      <c r="B429" s="10">
        <v>0</v>
      </c>
    </row>
    <row r="430" spans="1:2" x14ac:dyDescent="0.3">
      <c r="A430" s="10">
        <v>0</v>
      </c>
      <c r="B430" s="10">
        <v>1</v>
      </c>
    </row>
    <row r="431" spans="1:2" x14ac:dyDescent="0.3">
      <c r="A431" s="10">
        <v>49</v>
      </c>
      <c r="B431" s="10">
        <v>1</v>
      </c>
    </row>
    <row r="432" spans="1:2" x14ac:dyDescent="0.3">
      <c r="A432" s="10">
        <v>39</v>
      </c>
      <c r="B432" s="10">
        <v>0</v>
      </c>
    </row>
    <row r="433" spans="1:2" x14ac:dyDescent="0.3">
      <c r="A433" s="10">
        <v>30</v>
      </c>
      <c r="B433" s="10">
        <v>0</v>
      </c>
    </row>
    <row r="434" spans="1:2" x14ac:dyDescent="0.3">
      <c r="A434" s="10">
        <v>23</v>
      </c>
      <c r="B434" s="10">
        <v>0</v>
      </c>
    </row>
    <row r="435" spans="1:2" x14ac:dyDescent="0.3">
      <c r="A435" s="10">
        <v>22</v>
      </c>
      <c r="B435" s="10">
        <v>0</v>
      </c>
    </row>
    <row r="436" spans="1:2" x14ac:dyDescent="0.3">
      <c r="A436" s="10">
        <v>35</v>
      </c>
      <c r="B436" s="10">
        <v>1</v>
      </c>
    </row>
    <row r="437" spans="1:2" x14ac:dyDescent="0.3">
      <c r="A437" s="10">
        <v>33</v>
      </c>
      <c r="B437" s="10">
        <v>1</v>
      </c>
    </row>
    <row r="438" spans="1:2" x14ac:dyDescent="0.3">
      <c r="A438" s="10">
        <v>21</v>
      </c>
      <c r="B438" s="10">
        <v>0</v>
      </c>
    </row>
    <row r="439" spans="1:2" x14ac:dyDescent="0.3">
      <c r="A439" s="10">
        <v>32</v>
      </c>
      <c r="B439" s="10">
        <v>1</v>
      </c>
    </row>
    <row r="440" spans="1:2" x14ac:dyDescent="0.3">
      <c r="A440" s="10">
        <v>0</v>
      </c>
      <c r="B440" s="10">
        <v>0</v>
      </c>
    </row>
    <row r="441" spans="1:2" x14ac:dyDescent="0.3">
      <c r="A441" s="10">
        <v>29</v>
      </c>
      <c r="B441" s="10">
        <v>1</v>
      </c>
    </row>
    <row r="442" spans="1:2" x14ac:dyDescent="0.3">
      <c r="A442" s="10">
        <v>41</v>
      </c>
      <c r="B442" s="10">
        <v>0</v>
      </c>
    </row>
    <row r="443" spans="1:2" x14ac:dyDescent="0.3">
      <c r="A443" s="10">
        <v>18</v>
      </c>
      <c r="B443" s="10">
        <v>0</v>
      </c>
    </row>
    <row r="444" spans="1:2" x14ac:dyDescent="0.3">
      <c r="A444" s="10">
        <v>46</v>
      </c>
      <c r="B444" s="10">
        <v>0</v>
      </c>
    </row>
    <row r="445" spans="1:2" x14ac:dyDescent="0.3">
      <c r="A445" s="10">
        <v>22</v>
      </c>
      <c r="B445" s="10">
        <v>0</v>
      </c>
    </row>
    <row r="446" spans="1:2" x14ac:dyDescent="0.3">
      <c r="A446" s="10">
        <v>32</v>
      </c>
      <c r="B446" s="10">
        <v>1</v>
      </c>
    </row>
    <row r="447" spans="1:2" x14ac:dyDescent="0.3">
      <c r="A447" s="10">
        <v>39</v>
      </c>
      <c r="B447" s="10">
        <v>1</v>
      </c>
    </row>
    <row r="448" spans="1:2" x14ac:dyDescent="0.3">
      <c r="A448" s="10">
        <v>0</v>
      </c>
      <c r="B448" s="10">
        <v>0</v>
      </c>
    </row>
    <row r="449" spans="1:2" x14ac:dyDescent="0.3">
      <c r="A449" s="10">
        <v>30</v>
      </c>
      <c r="B449" s="10">
        <v>1</v>
      </c>
    </row>
    <row r="450" spans="1:2" x14ac:dyDescent="0.3">
      <c r="A450" s="10">
        <v>46</v>
      </c>
      <c r="B450" s="10">
        <v>0</v>
      </c>
    </row>
    <row r="451" spans="1:2" x14ac:dyDescent="0.3">
      <c r="A451" s="10">
        <v>25</v>
      </c>
      <c r="B451" s="10">
        <v>1</v>
      </c>
    </row>
    <row r="452" spans="1:2" x14ac:dyDescent="0.3">
      <c r="A452" s="10">
        <v>0</v>
      </c>
      <c r="B452" s="10">
        <v>0</v>
      </c>
    </row>
    <row r="453" spans="1:2" x14ac:dyDescent="0.3">
      <c r="A453" s="10">
        <v>16</v>
      </c>
      <c r="B453" s="10">
        <v>0</v>
      </c>
    </row>
    <row r="454" spans="1:2" x14ac:dyDescent="0.3">
      <c r="A454" s="10">
        <v>11</v>
      </c>
      <c r="B454" s="10">
        <v>0</v>
      </c>
    </row>
    <row r="455" spans="1:2" x14ac:dyDescent="0.3">
      <c r="A455" s="10">
        <v>0</v>
      </c>
      <c r="B455" s="10">
        <v>0</v>
      </c>
    </row>
    <row r="456" spans="1:2" x14ac:dyDescent="0.3">
      <c r="A456" s="10">
        <v>8</v>
      </c>
      <c r="B456" s="10">
        <v>0</v>
      </c>
    </row>
    <row r="457" spans="1:2" x14ac:dyDescent="0.3">
      <c r="A457" s="10">
        <v>0</v>
      </c>
      <c r="B457" s="10">
        <v>1</v>
      </c>
    </row>
    <row r="458" spans="1:2" x14ac:dyDescent="0.3">
      <c r="A458" s="10">
        <v>33</v>
      </c>
      <c r="B458" s="10">
        <v>0</v>
      </c>
    </row>
    <row r="459" spans="1:2" x14ac:dyDescent="0.3">
      <c r="A459" s="10">
        <v>0</v>
      </c>
      <c r="B459" s="10">
        <v>0</v>
      </c>
    </row>
    <row r="460" spans="1:2" x14ac:dyDescent="0.3">
      <c r="A460" s="10">
        <v>15</v>
      </c>
      <c r="B460" s="10">
        <v>0</v>
      </c>
    </row>
    <row r="461" spans="1:2" x14ac:dyDescent="0.3">
      <c r="A461" s="10">
        <v>0</v>
      </c>
      <c r="B461" s="10">
        <v>0</v>
      </c>
    </row>
    <row r="462" spans="1:2" x14ac:dyDescent="0.3">
      <c r="A462" s="10">
        <v>25</v>
      </c>
      <c r="B462" s="10">
        <v>1</v>
      </c>
    </row>
    <row r="463" spans="1:2" x14ac:dyDescent="0.3">
      <c r="A463" s="10">
        <v>23</v>
      </c>
      <c r="B463" s="10">
        <v>0</v>
      </c>
    </row>
    <row r="464" spans="1:2" x14ac:dyDescent="0.3">
      <c r="A464" s="10">
        <v>27</v>
      </c>
      <c r="B464" s="10">
        <v>0</v>
      </c>
    </row>
    <row r="465" spans="1:2" x14ac:dyDescent="0.3">
      <c r="A465" s="10">
        <v>0</v>
      </c>
      <c r="B465" s="10">
        <v>1</v>
      </c>
    </row>
    <row r="466" spans="1:2" x14ac:dyDescent="0.3">
      <c r="A466" s="10">
        <v>12</v>
      </c>
      <c r="B466" s="10">
        <v>1</v>
      </c>
    </row>
    <row r="467" spans="1:2" x14ac:dyDescent="0.3">
      <c r="A467" s="10">
        <v>63</v>
      </c>
      <c r="B467" s="10">
        <v>1</v>
      </c>
    </row>
    <row r="468" spans="1:2" x14ac:dyDescent="0.3">
      <c r="A468" s="10">
        <v>12</v>
      </c>
      <c r="B468" s="10">
        <v>0</v>
      </c>
    </row>
    <row r="469" spans="1:2" x14ac:dyDescent="0.3">
      <c r="A469" s="10">
        <v>45</v>
      </c>
      <c r="B469" s="10">
        <v>0</v>
      </c>
    </row>
    <row r="470" spans="1:2" x14ac:dyDescent="0.3">
      <c r="A470" s="10">
        <v>37</v>
      </c>
      <c r="B470" s="10">
        <v>1</v>
      </c>
    </row>
    <row r="471" spans="1:2" x14ac:dyDescent="0.3">
      <c r="A471" s="10">
        <v>18</v>
      </c>
      <c r="B471" s="10">
        <v>0</v>
      </c>
    </row>
    <row r="472" spans="1:2" x14ac:dyDescent="0.3">
      <c r="A472" s="10">
        <v>13</v>
      </c>
      <c r="B472" s="10">
        <v>0</v>
      </c>
    </row>
    <row r="473" spans="1:2" x14ac:dyDescent="0.3">
      <c r="A473" s="10">
        <v>0</v>
      </c>
      <c r="B473" s="10">
        <v>1</v>
      </c>
    </row>
    <row r="474" spans="1:2" x14ac:dyDescent="0.3">
      <c r="A474" s="10">
        <v>32</v>
      </c>
      <c r="B474" s="10">
        <v>0</v>
      </c>
    </row>
    <row r="475" spans="1:2" x14ac:dyDescent="0.3">
      <c r="A475" s="10">
        <v>0</v>
      </c>
      <c r="B475" s="10">
        <v>0</v>
      </c>
    </row>
    <row r="476" spans="1:2" x14ac:dyDescent="0.3">
      <c r="A476" s="10">
        <v>28</v>
      </c>
      <c r="B476" s="10">
        <v>0</v>
      </c>
    </row>
    <row r="477" spans="1:2" x14ac:dyDescent="0.3">
      <c r="A477" s="10">
        <v>30</v>
      </c>
      <c r="B477" s="10">
        <v>1</v>
      </c>
    </row>
    <row r="478" spans="1:2" x14ac:dyDescent="0.3">
      <c r="A478" s="10">
        <v>0</v>
      </c>
      <c r="B478" s="10">
        <v>0</v>
      </c>
    </row>
    <row r="479" spans="1:2" x14ac:dyDescent="0.3">
      <c r="A479" s="10">
        <v>28</v>
      </c>
      <c r="B479" s="10">
        <v>0</v>
      </c>
    </row>
    <row r="480" spans="1:2" x14ac:dyDescent="0.3">
      <c r="A480" s="10">
        <v>48</v>
      </c>
      <c r="B480" s="10">
        <v>1</v>
      </c>
    </row>
    <row r="481" spans="1:2" x14ac:dyDescent="0.3">
      <c r="A481" s="10">
        <v>33</v>
      </c>
      <c r="B481" s="10">
        <v>0</v>
      </c>
    </row>
    <row r="482" spans="1:2" x14ac:dyDescent="0.3">
      <c r="A482" s="10">
        <v>22</v>
      </c>
      <c r="B482" s="10">
        <v>0</v>
      </c>
    </row>
    <row r="483" spans="1:2" x14ac:dyDescent="0.3">
      <c r="A483" s="10">
        <v>0</v>
      </c>
      <c r="B483" s="10">
        <v>0</v>
      </c>
    </row>
    <row r="484" spans="1:2" x14ac:dyDescent="0.3">
      <c r="A484" s="10">
        <v>40</v>
      </c>
      <c r="B484" s="10">
        <v>0</v>
      </c>
    </row>
    <row r="485" spans="1:2" x14ac:dyDescent="0.3">
      <c r="A485" s="10">
        <v>30</v>
      </c>
      <c r="B485" s="10">
        <v>0</v>
      </c>
    </row>
    <row r="486" spans="1:2" x14ac:dyDescent="0.3">
      <c r="A486" s="10">
        <v>0</v>
      </c>
      <c r="B486" s="10">
        <v>0</v>
      </c>
    </row>
    <row r="487" spans="1:2" x14ac:dyDescent="0.3">
      <c r="A487" s="10">
        <v>13</v>
      </c>
      <c r="B487" s="10">
        <v>0</v>
      </c>
    </row>
    <row r="488" spans="1:2" x14ac:dyDescent="0.3">
      <c r="A488" s="10">
        <v>10</v>
      </c>
      <c r="B488" s="10">
        <v>0</v>
      </c>
    </row>
    <row r="489" spans="1:2" x14ac:dyDescent="0.3">
      <c r="A489" s="10">
        <v>36</v>
      </c>
      <c r="B489" s="10">
        <v>0</v>
      </c>
    </row>
    <row r="490" spans="1:2" x14ac:dyDescent="0.3">
      <c r="A490" s="10">
        <v>0</v>
      </c>
      <c r="B490" s="10">
        <v>1</v>
      </c>
    </row>
    <row r="491" spans="1:2" x14ac:dyDescent="0.3">
      <c r="A491" s="10">
        <v>41</v>
      </c>
      <c r="B491" s="10">
        <v>0</v>
      </c>
    </row>
    <row r="492" spans="1:2" x14ac:dyDescent="0.3">
      <c r="A492" s="10">
        <v>40</v>
      </c>
      <c r="B492" s="10">
        <v>0</v>
      </c>
    </row>
    <row r="493" spans="1:2" x14ac:dyDescent="0.3">
      <c r="A493" s="10">
        <v>38</v>
      </c>
      <c r="B493" s="10">
        <v>0</v>
      </c>
    </row>
    <row r="494" spans="1:2" x14ac:dyDescent="0.3">
      <c r="A494" s="10">
        <v>27</v>
      </c>
      <c r="B494" s="10">
        <v>0</v>
      </c>
    </row>
    <row r="495" spans="1:2" x14ac:dyDescent="0.3">
      <c r="A495" s="10">
        <v>0</v>
      </c>
      <c r="B495" s="10">
        <v>0</v>
      </c>
    </row>
    <row r="496" spans="1:2" x14ac:dyDescent="0.3">
      <c r="A496" s="10">
        <v>0</v>
      </c>
      <c r="B496" s="10">
        <v>0</v>
      </c>
    </row>
    <row r="497" spans="1:2" x14ac:dyDescent="0.3">
      <c r="A497" s="10">
        <v>27</v>
      </c>
      <c r="B497" s="10">
        <v>0</v>
      </c>
    </row>
    <row r="498" spans="1:2" x14ac:dyDescent="0.3">
      <c r="A498" s="10">
        <v>45</v>
      </c>
      <c r="B498" s="10">
        <v>1</v>
      </c>
    </row>
    <row r="499" spans="1:2" x14ac:dyDescent="0.3">
      <c r="A499" s="10">
        <v>17</v>
      </c>
      <c r="B499" s="10">
        <v>0</v>
      </c>
    </row>
    <row r="500" spans="1:2" x14ac:dyDescent="0.3">
      <c r="A500" s="10">
        <v>38</v>
      </c>
      <c r="B500" s="10">
        <v>0</v>
      </c>
    </row>
    <row r="501" spans="1:2" x14ac:dyDescent="0.3">
      <c r="A501" s="10">
        <v>31</v>
      </c>
      <c r="B501" s="10">
        <v>0</v>
      </c>
    </row>
    <row r="502" spans="1:2" x14ac:dyDescent="0.3">
      <c r="A502" s="10">
        <v>30</v>
      </c>
      <c r="B502" s="10">
        <v>1</v>
      </c>
    </row>
    <row r="503" spans="1:2" x14ac:dyDescent="0.3">
      <c r="A503" s="10">
        <v>37</v>
      </c>
      <c r="B503" s="10">
        <v>0</v>
      </c>
    </row>
    <row r="504" spans="1:2" x14ac:dyDescent="0.3">
      <c r="A504" s="10">
        <v>22</v>
      </c>
      <c r="B504" s="10">
        <v>0</v>
      </c>
    </row>
    <row r="505" spans="1:2" x14ac:dyDescent="0.3">
      <c r="A505" s="10">
        <v>31</v>
      </c>
      <c r="B505" s="10">
        <v>0</v>
      </c>
    </row>
    <row r="506" spans="1:2" x14ac:dyDescent="0.3">
      <c r="A506" s="10">
        <v>0</v>
      </c>
      <c r="B506" s="10">
        <v>1</v>
      </c>
    </row>
    <row r="507" spans="1:2" x14ac:dyDescent="0.3">
      <c r="A507" s="10">
        <v>42</v>
      </c>
      <c r="B507" s="10">
        <v>1</v>
      </c>
    </row>
    <row r="508" spans="1:2" x14ac:dyDescent="0.3">
      <c r="A508" s="10">
        <v>41</v>
      </c>
      <c r="B508" s="10">
        <v>0</v>
      </c>
    </row>
    <row r="509" spans="1:2" x14ac:dyDescent="0.3">
      <c r="A509" s="10">
        <v>32</v>
      </c>
      <c r="B509" s="10">
        <v>0</v>
      </c>
    </row>
    <row r="510" spans="1:2" x14ac:dyDescent="0.3">
      <c r="A510" s="10">
        <v>17</v>
      </c>
      <c r="B510" s="10">
        <v>0</v>
      </c>
    </row>
    <row r="511" spans="1:2" x14ac:dyDescent="0.3">
      <c r="A511" s="10">
        <v>0</v>
      </c>
      <c r="B511" s="10">
        <v>0</v>
      </c>
    </row>
    <row r="512" spans="1:2" x14ac:dyDescent="0.3">
      <c r="A512" s="10">
        <v>28</v>
      </c>
      <c r="B512" s="10">
        <v>0</v>
      </c>
    </row>
    <row r="513" spans="1:2" x14ac:dyDescent="0.3">
      <c r="A513" s="10">
        <v>30</v>
      </c>
      <c r="B513" s="10">
        <v>0</v>
      </c>
    </row>
    <row r="514" spans="1:2" x14ac:dyDescent="0.3">
      <c r="A514" s="10">
        <v>38</v>
      </c>
      <c r="B514" s="10">
        <v>0</v>
      </c>
    </row>
    <row r="515" spans="1:2" x14ac:dyDescent="0.3">
      <c r="A515" s="10">
        <v>18</v>
      </c>
      <c r="B515" s="10">
        <v>1</v>
      </c>
    </row>
    <row r="516" spans="1:2" x14ac:dyDescent="0.3">
      <c r="A516" s="10">
        <v>0</v>
      </c>
      <c r="B516" s="10">
        <v>0</v>
      </c>
    </row>
    <row r="517" spans="1:2" x14ac:dyDescent="0.3">
      <c r="A517" s="10">
        <v>0</v>
      </c>
      <c r="B517" s="10">
        <v>0</v>
      </c>
    </row>
    <row r="518" spans="1:2" x14ac:dyDescent="0.3">
      <c r="A518" s="10">
        <v>0</v>
      </c>
      <c r="B518" s="10">
        <v>0</v>
      </c>
    </row>
    <row r="519" spans="1:2" x14ac:dyDescent="0.3">
      <c r="A519" s="10">
        <v>15</v>
      </c>
      <c r="B519" s="10">
        <v>0</v>
      </c>
    </row>
    <row r="520" spans="1:2" x14ac:dyDescent="0.3">
      <c r="A520" s="10">
        <v>33</v>
      </c>
      <c r="B520" s="10">
        <v>1</v>
      </c>
    </row>
    <row r="521" spans="1:2" x14ac:dyDescent="0.3">
      <c r="A521" s="10">
        <v>32</v>
      </c>
      <c r="B521" s="10">
        <v>0</v>
      </c>
    </row>
    <row r="522" spans="1:2" x14ac:dyDescent="0.3">
      <c r="A522" s="10">
        <v>19</v>
      </c>
      <c r="B522" s="10">
        <v>0</v>
      </c>
    </row>
    <row r="523" spans="1:2" x14ac:dyDescent="0.3">
      <c r="A523" s="10">
        <v>32</v>
      </c>
      <c r="B523" s="10">
        <v>0</v>
      </c>
    </row>
    <row r="524" spans="1:2" x14ac:dyDescent="0.3">
      <c r="A524" s="10">
        <v>41</v>
      </c>
      <c r="B524" s="10">
        <v>1</v>
      </c>
    </row>
    <row r="525" spans="1:2" x14ac:dyDescent="0.3">
      <c r="A525" s="10">
        <v>25</v>
      </c>
      <c r="B525" s="10">
        <v>0</v>
      </c>
    </row>
    <row r="526" spans="1:2" x14ac:dyDescent="0.3">
      <c r="A526" s="10">
        <v>39</v>
      </c>
      <c r="B526" s="10">
        <v>0</v>
      </c>
    </row>
    <row r="527" spans="1:2" x14ac:dyDescent="0.3">
      <c r="A527" s="10">
        <v>0</v>
      </c>
      <c r="B527" s="10">
        <v>0</v>
      </c>
    </row>
    <row r="528" spans="1:2" x14ac:dyDescent="0.3">
      <c r="A528" s="10">
        <v>26</v>
      </c>
      <c r="B528" s="10">
        <v>1</v>
      </c>
    </row>
    <row r="529" spans="1:2" x14ac:dyDescent="0.3">
      <c r="A529" s="10">
        <v>23</v>
      </c>
      <c r="B529" s="10">
        <v>0</v>
      </c>
    </row>
    <row r="530" spans="1:2" x14ac:dyDescent="0.3">
      <c r="A530" s="10">
        <v>23</v>
      </c>
      <c r="B530" s="10">
        <v>0</v>
      </c>
    </row>
    <row r="531" spans="1:2" x14ac:dyDescent="0.3">
      <c r="A531" s="10">
        <v>0</v>
      </c>
      <c r="B531" s="10">
        <v>0</v>
      </c>
    </row>
    <row r="532" spans="1:2" x14ac:dyDescent="0.3">
      <c r="A532" s="10">
        <v>31</v>
      </c>
      <c r="B532" s="10">
        <v>1</v>
      </c>
    </row>
    <row r="533" spans="1:2" x14ac:dyDescent="0.3">
      <c r="A533" s="10">
        <v>17</v>
      </c>
      <c r="B533" s="10">
        <v>0</v>
      </c>
    </row>
    <row r="534" spans="1:2" x14ac:dyDescent="0.3">
      <c r="A534" s="10">
        <v>0</v>
      </c>
      <c r="B534" s="10">
        <v>0</v>
      </c>
    </row>
    <row r="535" spans="1:2" x14ac:dyDescent="0.3">
      <c r="A535" s="10">
        <v>0</v>
      </c>
      <c r="B535" s="10">
        <v>0</v>
      </c>
    </row>
    <row r="536" spans="1:2" x14ac:dyDescent="0.3">
      <c r="A536" s="10">
        <v>19</v>
      </c>
      <c r="B536" s="10">
        <v>0</v>
      </c>
    </row>
    <row r="537" spans="1:2" x14ac:dyDescent="0.3">
      <c r="A537" s="10">
        <v>18</v>
      </c>
      <c r="B537" s="10">
        <v>1</v>
      </c>
    </row>
    <row r="538" spans="1:2" x14ac:dyDescent="0.3">
      <c r="A538" s="10">
        <v>34</v>
      </c>
      <c r="B538" s="10">
        <v>1</v>
      </c>
    </row>
    <row r="539" spans="1:2" x14ac:dyDescent="0.3">
      <c r="A539" s="10">
        <v>0</v>
      </c>
      <c r="B539" s="10">
        <v>0</v>
      </c>
    </row>
    <row r="540" spans="1:2" x14ac:dyDescent="0.3">
      <c r="A540" s="10">
        <v>0</v>
      </c>
      <c r="B540" s="10">
        <v>0</v>
      </c>
    </row>
    <row r="541" spans="1:2" x14ac:dyDescent="0.3">
      <c r="A541" s="10">
        <v>7</v>
      </c>
      <c r="B541" s="10">
        <v>0</v>
      </c>
    </row>
    <row r="542" spans="1:2" x14ac:dyDescent="0.3">
      <c r="A542" s="10">
        <v>32</v>
      </c>
      <c r="B542" s="10">
        <v>0</v>
      </c>
    </row>
    <row r="543" spans="1:2" x14ac:dyDescent="0.3">
      <c r="A543" s="10">
        <v>33</v>
      </c>
      <c r="B543" s="10">
        <v>0</v>
      </c>
    </row>
    <row r="544" spans="1:2" x14ac:dyDescent="0.3">
      <c r="A544" s="10">
        <v>0</v>
      </c>
      <c r="B544" s="10">
        <v>0</v>
      </c>
    </row>
    <row r="545" spans="1:2" x14ac:dyDescent="0.3">
      <c r="A545" s="10">
        <v>0</v>
      </c>
      <c r="B545" s="10">
        <v>1</v>
      </c>
    </row>
    <row r="546" spans="1:2" x14ac:dyDescent="0.3">
      <c r="A546" s="10">
        <v>0</v>
      </c>
      <c r="B546" s="10">
        <v>0</v>
      </c>
    </row>
    <row r="547" spans="1:2" x14ac:dyDescent="0.3">
      <c r="A547" s="10">
        <v>18</v>
      </c>
      <c r="B547" s="10">
        <v>0</v>
      </c>
    </row>
    <row r="548" spans="1:2" x14ac:dyDescent="0.3">
      <c r="A548" s="10">
        <v>19</v>
      </c>
      <c r="B548" s="10">
        <v>0</v>
      </c>
    </row>
    <row r="549" spans="1:2" x14ac:dyDescent="0.3">
      <c r="A549" s="10">
        <v>15</v>
      </c>
      <c r="B549" s="10">
        <v>0</v>
      </c>
    </row>
    <row r="550" spans="1:2" x14ac:dyDescent="0.3">
      <c r="A550" s="10">
        <v>31</v>
      </c>
      <c r="B550" s="10">
        <v>0</v>
      </c>
    </row>
    <row r="551" spans="1:2" x14ac:dyDescent="0.3">
      <c r="A551" s="10">
        <v>0</v>
      </c>
      <c r="B551" s="10">
        <v>0</v>
      </c>
    </row>
    <row r="552" spans="1:2" x14ac:dyDescent="0.3">
      <c r="A552" s="10">
        <v>18</v>
      </c>
      <c r="B552" s="10">
        <v>0</v>
      </c>
    </row>
    <row r="553" spans="1:2" x14ac:dyDescent="0.3">
      <c r="A553" s="10">
        <v>0</v>
      </c>
      <c r="B553" s="10">
        <v>0</v>
      </c>
    </row>
    <row r="554" spans="1:2" x14ac:dyDescent="0.3">
      <c r="A554" s="10">
        <v>52</v>
      </c>
      <c r="B554" s="10">
        <v>0</v>
      </c>
    </row>
    <row r="555" spans="1:2" x14ac:dyDescent="0.3">
      <c r="A555" s="10">
        <v>0</v>
      </c>
      <c r="B555" s="10">
        <v>0</v>
      </c>
    </row>
    <row r="556" spans="1:2" x14ac:dyDescent="0.3">
      <c r="A556" s="10">
        <v>30</v>
      </c>
      <c r="B556" s="10">
        <v>0</v>
      </c>
    </row>
    <row r="557" spans="1:2" x14ac:dyDescent="0.3">
      <c r="A557" s="10">
        <v>0</v>
      </c>
      <c r="B557" s="10">
        <v>1</v>
      </c>
    </row>
    <row r="558" spans="1:2" x14ac:dyDescent="0.3">
      <c r="A558" s="10">
        <v>0</v>
      </c>
      <c r="B558" s="10">
        <v>0</v>
      </c>
    </row>
    <row r="559" spans="1:2" x14ac:dyDescent="0.3">
      <c r="A559" s="10">
        <v>0</v>
      </c>
      <c r="B559" s="10">
        <v>0</v>
      </c>
    </row>
    <row r="560" spans="1:2" x14ac:dyDescent="0.3">
      <c r="A560" s="10">
        <v>37</v>
      </c>
      <c r="B560" s="10">
        <v>0</v>
      </c>
    </row>
    <row r="561" spans="1:2" x14ac:dyDescent="0.3">
      <c r="A561" s="10">
        <v>49</v>
      </c>
      <c r="B561" s="10">
        <v>1</v>
      </c>
    </row>
    <row r="562" spans="1:2" x14ac:dyDescent="0.3">
      <c r="A562" s="10">
        <v>40</v>
      </c>
      <c r="B562" s="10">
        <v>1</v>
      </c>
    </row>
    <row r="563" spans="1:2" x14ac:dyDescent="0.3">
      <c r="A563" s="10">
        <v>25</v>
      </c>
      <c r="B563" s="10">
        <v>1</v>
      </c>
    </row>
    <row r="564" spans="1:2" x14ac:dyDescent="0.3">
      <c r="A564" s="10">
        <v>32</v>
      </c>
      <c r="B564" s="10">
        <v>1</v>
      </c>
    </row>
    <row r="565" spans="1:2" x14ac:dyDescent="0.3">
      <c r="A565" s="10">
        <v>23</v>
      </c>
      <c r="B565" s="10">
        <v>0</v>
      </c>
    </row>
    <row r="566" spans="1:2" x14ac:dyDescent="0.3">
      <c r="A566" s="10">
        <v>29</v>
      </c>
      <c r="B566" s="10">
        <v>0</v>
      </c>
    </row>
    <row r="567" spans="1:2" x14ac:dyDescent="0.3">
      <c r="A567" s="10">
        <v>35</v>
      </c>
      <c r="B567" s="10">
        <v>1</v>
      </c>
    </row>
    <row r="568" spans="1:2" x14ac:dyDescent="0.3">
      <c r="A568" s="10">
        <v>27</v>
      </c>
      <c r="B568" s="10">
        <v>1</v>
      </c>
    </row>
    <row r="569" spans="1:2" x14ac:dyDescent="0.3">
      <c r="A569" s="10">
        <v>21</v>
      </c>
      <c r="B569" s="10">
        <v>0</v>
      </c>
    </row>
    <row r="570" spans="1:2" x14ac:dyDescent="0.3">
      <c r="A570" s="10">
        <v>43</v>
      </c>
      <c r="B570" s="10">
        <v>0</v>
      </c>
    </row>
    <row r="571" spans="1:2" x14ac:dyDescent="0.3">
      <c r="A571" s="10">
        <v>31</v>
      </c>
      <c r="B571" s="10">
        <v>0</v>
      </c>
    </row>
    <row r="572" spans="1:2" x14ac:dyDescent="0.3">
      <c r="A572" s="10">
        <v>28</v>
      </c>
      <c r="B572" s="10">
        <v>0</v>
      </c>
    </row>
    <row r="573" spans="1:2" x14ac:dyDescent="0.3">
      <c r="A573" s="10">
        <v>30</v>
      </c>
      <c r="B573" s="10">
        <v>0</v>
      </c>
    </row>
    <row r="574" spans="1:2" x14ac:dyDescent="0.3">
      <c r="A574" s="10">
        <v>0</v>
      </c>
      <c r="B574" s="10">
        <v>0</v>
      </c>
    </row>
    <row r="575" spans="1:2" x14ac:dyDescent="0.3">
      <c r="A575" s="10">
        <v>24</v>
      </c>
      <c r="B575" s="10">
        <v>0</v>
      </c>
    </row>
    <row r="576" spans="1:2" x14ac:dyDescent="0.3">
      <c r="A576" s="10">
        <v>23</v>
      </c>
      <c r="B576" s="10">
        <v>0</v>
      </c>
    </row>
    <row r="577" spans="1:2" x14ac:dyDescent="0.3">
      <c r="A577" s="10">
        <v>33</v>
      </c>
      <c r="B577" s="10">
        <v>0</v>
      </c>
    </row>
    <row r="578" spans="1:2" x14ac:dyDescent="0.3">
      <c r="A578" s="10">
        <v>40</v>
      </c>
      <c r="B578" s="10">
        <v>0</v>
      </c>
    </row>
    <row r="579" spans="1:2" x14ac:dyDescent="0.3">
      <c r="A579" s="10">
        <v>0</v>
      </c>
      <c r="B579" s="10">
        <v>0</v>
      </c>
    </row>
    <row r="580" spans="1:2" x14ac:dyDescent="0.3">
      <c r="A580" s="10">
        <v>40</v>
      </c>
      <c r="B580" s="10">
        <v>0</v>
      </c>
    </row>
    <row r="581" spans="1:2" x14ac:dyDescent="0.3">
      <c r="A581" s="10">
        <v>0</v>
      </c>
      <c r="B581" s="10">
        <v>0</v>
      </c>
    </row>
    <row r="582" spans="1:2" x14ac:dyDescent="0.3">
      <c r="A582" s="10">
        <v>0</v>
      </c>
      <c r="B582" s="10">
        <v>1</v>
      </c>
    </row>
    <row r="583" spans="1:2" x14ac:dyDescent="0.3">
      <c r="A583" s="10">
        <v>32</v>
      </c>
      <c r="B583" s="10">
        <v>1</v>
      </c>
    </row>
    <row r="584" spans="1:2" x14ac:dyDescent="0.3">
      <c r="A584" s="10">
        <v>34</v>
      </c>
      <c r="B584" s="10">
        <v>0</v>
      </c>
    </row>
    <row r="585" spans="1:2" x14ac:dyDescent="0.3">
      <c r="A585" s="10">
        <v>19</v>
      </c>
      <c r="B585" s="10">
        <v>0</v>
      </c>
    </row>
    <row r="586" spans="1:2" x14ac:dyDescent="0.3">
      <c r="A586" s="10">
        <v>0</v>
      </c>
      <c r="B586" s="10">
        <v>0</v>
      </c>
    </row>
    <row r="587" spans="1:2" x14ac:dyDescent="0.3">
      <c r="A587" s="10">
        <v>14</v>
      </c>
      <c r="B587" s="10">
        <v>0</v>
      </c>
    </row>
    <row r="588" spans="1:2" x14ac:dyDescent="0.3">
      <c r="A588" s="10">
        <v>30</v>
      </c>
      <c r="B588" s="10">
        <v>0</v>
      </c>
    </row>
    <row r="589" spans="1:2" x14ac:dyDescent="0.3">
      <c r="A589" s="10">
        <v>32</v>
      </c>
      <c r="B589" s="10">
        <v>0</v>
      </c>
    </row>
    <row r="590" spans="1:2" x14ac:dyDescent="0.3">
      <c r="A590" s="10">
        <v>29</v>
      </c>
      <c r="B590" s="10">
        <v>0</v>
      </c>
    </row>
    <row r="591" spans="1:2" x14ac:dyDescent="0.3">
      <c r="A591" s="10">
        <v>30</v>
      </c>
      <c r="B591" s="10">
        <v>1</v>
      </c>
    </row>
    <row r="592" spans="1:2" x14ac:dyDescent="0.3">
      <c r="A592" s="10">
        <v>0</v>
      </c>
      <c r="B592" s="10">
        <v>0</v>
      </c>
    </row>
    <row r="593" spans="1:2" x14ac:dyDescent="0.3">
      <c r="A593" s="10">
        <v>0</v>
      </c>
      <c r="B593" s="10">
        <v>0</v>
      </c>
    </row>
    <row r="594" spans="1:2" x14ac:dyDescent="0.3">
      <c r="A594" s="10">
        <v>31</v>
      </c>
      <c r="B594" s="10">
        <v>0</v>
      </c>
    </row>
    <row r="595" spans="1:2" x14ac:dyDescent="0.3">
      <c r="A595" s="10">
        <v>17</v>
      </c>
      <c r="B595" s="10">
        <v>0</v>
      </c>
    </row>
    <row r="596" spans="1:2" x14ac:dyDescent="0.3">
      <c r="A596" s="10">
        <v>30</v>
      </c>
      <c r="B596" s="10">
        <v>0</v>
      </c>
    </row>
    <row r="597" spans="1:2" x14ac:dyDescent="0.3">
      <c r="A597" s="10">
        <v>47</v>
      </c>
      <c r="B597" s="10">
        <v>0</v>
      </c>
    </row>
    <row r="598" spans="1:2" x14ac:dyDescent="0.3">
      <c r="A598" s="10">
        <v>20</v>
      </c>
      <c r="B598" s="10">
        <v>0</v>
      </c>
    </row>
    <row r="599" spans="1:2" x14ac:dyDescent="0.3">
      <c r="A599" s="10">
        <v>0</v>
      </c>
      <c r="B599" s="10">
        <v>1</v>
      </c>
    </row>
    <row r="600" spans="1:2" x14ac:dyDescent="0.3">
      <c r="A600" s="10">
        <v>0</v>
      </c>
      <c r="B600" s="10">
        <v>0</v>
      </c>
    </row>
    <row r="601" spans="1:2" x14ac:dyDescent="0.3">
      <c r="A601" s="10">
        <v>99</v>
      </c>
      <c r="B601" s="10">
        <v>1</v>
      </c>
    </row>
    <row r="602" spans="1:2" x14ac:dyDescent="0.3">
      <c r="A602" s="10">
        <v>46</v>
      </c>
      <c r="B602" s="10">
        <v>1</v>
      </c>
    </row>
    <row r="603" spans="1:2" x14ac:dyDescent="0.3">
      <c r="A603" s="10">
        <v>27</v>
      </c>
      <c r="B603" s="10">
        <v>0</v>
      </c>
    </row>
    <row r="604" spans="1:2" x14ac:dyDescent="0.3">
      <c r="A604" s="10">
        <v>17</v>
      </c>
      <c r="B604" s="10">
        <v>0</v>
      </c>
    </row>
    <row r="605" spans="1:2" x14ac:dyDescent="0.3">
      <c r="A605" s="10">
        <v>0</v>
      </c>
      <c r="B605" s="10">
        <v>0</v>
      </c>
    </row>
    <row r="606" spans="1:2" x14ac:dyDescent="0.3">
      <c r="A606" s="10">
        <v>24</v>
      </c>
      <c r="B606" s="10">
        <v>1</v>
      </c>
    </row>
    <row r="607" spans="1:2" x14ac:dyDescent="0.3">
      <c r="A607" s="10">
        <v>11</v>
      </c>
      <c r="B607" s="10">
        <v>0</v>
      </c>
    </row>
    <row r="608" spans="1:2" x14ac:dyDescent="0.3">
      <c r="A608" s="10">
        <v>0</v>
      </c>
      <c r="B608" s="10">
        <v>1</v>
      </c>
    </row>
    <row r="609" spans="1:2" x14ac:dyDescent="0.3">
      <c r="A609" s="10">
        <v>0</v>
      </c>
      <c r="B609" s="10">
        <v>0</v>
      </c>
    </row>
    <row r="610" spans="1:2" x14ac:dyDescent="0.3">
      <c r="A610" s="10">
        <v>27</v>
      </c>
      <c r="B610" s="10">
        <v>1</v>
      </c>
    </row>
    <row r="611" spans="1:2" x14ac:dyDescent="0.3">
      <c r="A611" s="10">
        <v>0</v>
      </c>
      <c r="B611" s="10">
        <v>0</v>
      </c>
    </row>
    <row r="612" spans="1:2" x14ac:dyDescent="0.3">
      <c r="A612" s="10">
        <v>40</v>
      </c>
      <c r="B612" s="10">
        <v>1</v>
      </c>
    </row>
    <row r="613" spans="1:2" x14ac:dyDescent="0.3">
      <c r="A613" s="10">
        <v>50</v>
      </c>
      <c r="B613" s="10">
        <v>0</v>
      </c>
    </row>
    <row r="614" spans="1:2" x14ac:dyDescent="0.3">
      <c r="A614" s="10">
        <v>0</v>
      </c>
      <c r="B614" s="10">
        <v>1</v>
      </c>
    </row>
    <row r="615" spans="1:2" x14ac:dyDescent="0.3">
      <c r="A615" s="10">
        <v>22</v>
      </c>
      <c r="B615" s="10">
        <v>0</v>
      </c>
    </row>
    <row r="616" spans="1:2" x14ac:dyDescent="0.3">
      <c r="A616" s="10">
        <v>45</v>
      </c>
      <c r="B616" s="10">
        <v>0</v>
      </c>
    </row>
    <row r="617" spans="1:2" x14ac:dyDescent="0.3">
      <c r="A617" s="10">
        <v>14</v>
      </c>
      <c r="B617" s="10">
        <v>1</v>
      </c>
    </row>
    <row r="618" spans="1:2" x14ac:dyDescent="0.3">
      <c r="A618" s="10">
        <v>0</v>
      </c>
      <c r="B618" s="10">
        <v>0</v>
      </c>
    </row>
    <row r="619" spans="1:2" x14ac:dyDescent="0.3">
      <c r="A619" s="10">
        <v>19</v>
      </c>
      <c r="B619" s="10">
        <v>0</v>
      </c>
    </row>
    <row r="620" spans="1:2" x14ac:dyDescent="0.3">
      <c r="A620" s="10">
        <v>0</v>
      </c>
      <c r="B620" s="10">
        <v>1</v>
      </c>
    </row>
    <row r="621" spans="1:2" x14ac:dyDescent="0.3">
      <c r="A621" s="10">
        <v>18</v>
      </c>
      <c r="B621" s="10">
        <v>0</v>
      </c>
    </row>
    <row r="622" spans="1:2" x14ac:dyDescent="0.3">
      <c r="A622" s="10">
        <v>19</v>
      </c>
      <c r="B622" s="10">
        <v>0</v>
      </c>
    </row>
    <row r="623" spans="1:2" x14ac:dyDescent="0.3">
      <c r="A623" s="10">
        <v>0</v>
      </c>
      <c r="B623" s="10">
        <v>0</v>
      </c>
    </row>
    <row r="624" spans="1:2" x14ac:dyDescent="0.3">
      <c r="A624" s="10">
        <v>36</v>
      </c>
      <c r="B624" s="10">
        <v>0</v>
      </c>
    </row>
    <row r="625" spans="1:2" x14ac:dyDescent="0.3">
      <c r="A625" s="10">
        <v>29</v>
      </c>
      <c r="B625" s="10">
        <v>1</v>
      </c>
    </row>
    <row r="626" spans="1:2" x14ac:dyDescent="0.3">
      <c r="A626" s="10">
        <v>0</v>
      </c>
      <c r="B626" s="10">
        <v>1</v>
      </c>
    </row>
    <row r="627" spans="1:2" x14ac:dyDescent="0.3">
      <c r="A627" s="10">
        <v>32</v>
      </c>
      <c r="B627" s="10">
        <v>0</v>
      </c>
    </row>
    <row r="628" spans="1:2" x14ac:dyDescent="0.3">
      <c r="A628" s="10">
        <v>42</v>
      </c>
      <c r="B628" s="10">
        <v>1</v>
      </c>
    </row>
    <row r="629" spans="1:2" x14ac:dyDescent="0.3">
      <c r="A629" s="10">
        <v>25</v>
      </c>
      <c r="B629" s="10">
        <v>0</v>
      </c>
    </row>
    <row r="630" spans="1:2" x14ac:dyDescent="0.3">
      <c r="A630" s="10">
        <v>39</v>
      </c>
      <c r="B630" s="10">
        <v>0</v>
      </c>
    </row>
    <row r="631" spans="1:2" x14ac:dyDescent="0.3">
      <c r="A631" s="10">
        <v>13</v>
      </c>
      <c r="B631" s="10">
        <v>0</v>
      </c>
    </row>
    <row r="632" spans="1:2" x14ac:dyDescent="0.3">
      <c r="A632" s="10">
        <v>21</v>
      </c>
      <c r="B632" s="10">
        <v>0</v>
      </c>
    </row>
    <row r="633" spans="1:2" x14ac:dyDescent="0.3">
      <c r="A633" s="10">
        <v>22</v>
      </c>
      <c r="B633" s="10">
        <v>1</v>
      </c>
    </row>
    <row r="634" spans="1:2" x14ac:dyDescent="0.3">
      <c r="A634" s="10">
        <v>42</v>
      </c>
      <c r="B634" s="10">
        <v>1</v>
      </c>
    </row>
    <row r="635" spans="1:2" x14ac:dyDescent="0.3">
      <c r="A635" s="10">
        <v>28</v>
      </c>
      <c r="B635" s="10">
        <v>0</v>
      </c>
    </row>
    <row r="636" spans="1:2" x14ac:dyDescent="0.3">
      <c r="A636" s="10">
        <v>26</v>
      </c>
      <c r="B636" s="10">
        <v>1</v>
      </c>
    </row>
    <row r="637" spans="1:2" x14ac:dyDescent="0.3">
      <c r="A637" s="10">
        <v>0</v>
      </c>
      <c r="B637" s="10">
        <v>0</v>
      </c>
    </row>
    <row r="638" spans="1:2" x14ac:dyDescent="0.3">
      <c r="A638" s="10">
        <v>0</v>
      </c>
      <c r="B638" s="10">
        <v>0</v>
      </c>
    </row>
    <row r="639" spans="1:2" x14ac:dyDescent="0.3">
      <c r="A639" s="10">
        <v>13</v>
      </c>
      <c r="B639" s="10">
        <v>0</v>
      </c>
    </row>
    <row r="640" spans="1:2" x14ac:dyDescent="0.3">
      <c r="A640" s="10">
        <v>24</v>
      </c>
      <c r="B640" s="10">
        <v>1</v>
      </c>
    </row>
    <row r="641" spans="1:2" x14ac:dyDescent="0.3">
      <c r="A641" s="10">
        <v>0</v>
      </c>
      <c r="B641" s="10">
        <v>1</v>
      </c>
    </row>
    <row r="642" spans="1:2" x14ac:dyDescent="0.3">
      <c r="A642" s="10">
        <v>42</v>
      </c>
      <c r="B642" s="10">
        <v>0</v>
      </c>
    </row>
    <row r="643" spans="1:2" x14ac:dyDescent="0.3">
      <c r="A643" s="10">
        <v>20</v>
      </c>
      <c r="B643" s="10">
        <v>0</v>
      </c>
    </row>
    <row r="644" spans="1:2" x14ac:dyDescent="0.3">
      <c r="A644" s="10">
        <v>0</v>
      </c>
      <c r="B644" s="10">
        <v>0</v>
      </c>
    </row>
    <row r="645" spans="1:2" x14ac:dyDescent="0.3">
      <c r="A645" s="10">
        <v>27</v>
      </c>
      <c r="B645" s="10">
        <v>0</v>
      </c>
    </row>
    <row r="646" spans="1:2" x14ac:dyDescent="0.3">
      <c r="A646" s="10">
        <v>0</v>
      </c>
      <c r="B646" s="10">
        <v>0</v>
      </c>
    </row>
    <row r="647" spans="1:2" x14ac:dyDescent="0.3">
      <c r="A647" s="10">
        <v>47</v>
      </c>
      <c r="B647" s="10">
        <v>0</v>
      </c>
    </row>
    <row r="648" spans="1:2" x14ac:dyDescent="0.3">
      <c r="A648" s="10">
        <v>0</v>
      </c>
      <c r="B648" s="10">
        <v>0</v>
      </c>
    </row>
    <row r="649" spans="1:2" x14ac:dyDescent="0.3">
      <c r="A649" s="10">
        <v>0</v>
      </c>
      <c r="B649" s="10">
        <v>0</v>
      </c>
    </row>
    <row r="650" spans="1:2" x14ac:dyDescent="0.3">
      <c r="A650" s="10">
        <v>0</v>
      </c>
      <c r="B650" s="10">
        <v>0</v>
      </c>
    </row>
    <row r="651" spans="1:2" x14ac:dyDescent="0.3">
      <c r="A651" s="10">
        <v>22</v>
      </c>
      <c r="B651" s="10">
        <v>0</v>
      </c>
    </row>
    <row r="652" spans="1:2" x14ac:dyDescent="0.3">
      <c r="A652" s="10">
        <v>0</v>
      </c>
      <c r="B652" s="10">
        <v>1</v>
      </c>
    </row>
    <row r="653" spans="1:2" x14ac:dyDescent="0.3">
      <c r="A653" s="10">
        <v>40</v>
      </c>
      <c r="B653" s="10">
        <v>0</v>
      </c>
    </row>
    <row r="654" spans="1:2" x14ac:dyDescent="0.3">
      <c r="A654" s="10">
        <v>0</v>
      </c>
      <c r="B654" s="10">
        <v>0</v>
      </c>
    </row>
    <row r="655" spans="1:2" x14ac:dyDescent="0.3">
      <c r="A655" s="10">
        <v>17</v>
      </c>
      <c r="B655" s="10">
        <v>0</v>
      </c>
    </row>
    <row r="656" spans="1:2" x14ac:dyDescent="0.3">
      <c r="A656" s="10">
        <v>0</v>
      </c>
      <c r="B656" s="10">
        <v>0</v>
      </c>
    </row>
    <row r="657" spans="1:2" x14ac:dyDescent="0.3">
      <c r="A657" s="10">
        <v>0</v>
      </c>
      <c r="B657" s="10">
        <v>1</v>
      </c>
    </row>
    <row r="658" spans="1:2" x14ac:dyDescent="0.3">
      <c r="A658" s="10">
        <v>0</v>
      </c>
      <c r="B658" s="10">
        <v>0</v>
      </c>
    </row>
    <row r="659" spans="1:2" x14ac:dyDescent="0.3">
      <c r="A659" s="10">
        <v>18</v>
      </c>
      <c r="B659" s="10">
        <v>0</v>
      </c>
    </row>
    <row r="660" spans="1:2" x14ac:dyDescent="0.3">
      <c r="A660" s="10">
        <v>32</v>
      </c>
      <c r="B660" s="10">
        <v>1</v>
      </c>
    </row>
    <row r="661" spans="1:2" x14ac:dyDescent="0.3">
      <c r="A661" s="10">
        <v>12</v>
      </c>
      <c r="B661" s="10">
        <v>0</v>
      </c>
    </row>
    <row r="662" spans="1:2" x14ac:dyDescent="0.3">
      <c r="A662" s="10">
        <v>17</v>
      </c>
      <c r="B662" s="10">
        <v>0</v>
      </c>
    </row>
    <row r="663" spans="1:2" x14ac:dyDescent="0.3">
      <c r="A663" s="10">
        <v>0</v>
      </c>
      <c r="B663" s="10">
        <v>0</v>
      </c>
    </row>
    <row r="664" spans="1:2" x14ac:dyDescent="0.3">
      <c r="A664" s="10">
        <v>0</v>
      </c>
      <c r="B664" s="10">
        <v>1</v>
      </c>
    </row>
    <row r="665" spans="1:2" x14ac:dyDescent="0.3">
      <c r="A665" s="10">
        <v>0</v>
      </c>
      <c r="B665" s="10">
        <v>0</v>
      </c>
    </row>
    <row r="666" spans="1:2" x14ac:dyDescent="0.3">
      <c r="A666" s="10">
        <v>30</v>
      </c>
      <c r="B666" s="10">
        <v>0</v>
      </c>
    </row>
    <row r="667" spans="1:2" x14ac:dyDescent="0.3">
      <c r="A667" s="10">
        <v>35</v>
      </c>
      <c r="B667" s="10">
        <v>0</v>
      </c>
    </row>
    <row r="668" spans="1:2" x14ac:dyDescent="0.3">
      <c r="A668" s="10">
        <v>17</v>
      </c>
      <c r="B668" s="10">
        <v>1</v>
      </c>
    </row>
    <row r="669" spans="1:2" x14ac:dyDescent="0.3">
      <c r="A669" s="10">
        <v>36</v>
      </c>
      <c r="B669" s="10">
        <v>1</v>
      </c>
    </row>
    <row r="670" spans="1:2" x14ac:dyDescent="0.3">
      <c r="A670" s="10">
        <v>35</v>
      </c>
      <c r="B670" s="10">
        <v>1</v>
      </c>
    </row>
    <row r="671" spans="1:2" x14ac:dyDescent="0.3">
      <c r="A671" s="10">
        <v>25</v>
      </c>
      <c r="B671" s="10">
        <v>0</v>
      </c>
    </row>
    <row r="672" spans="1:2" x14ac:dyDescent="0.3">
      <c r="A672" s="10">
        <v>25</v>
      </c>
      <c r="B672" s="10">
        <v>0</v>
      </c>
    </row>
    <row r="673" spans="1:2" x14ac:dyDescent="0.3">
      <c r="A673" s="10">
        <v>23</v>
      </c>
      <c r="B673" s="10">
        <v>0</v>
      </c>
    </row>
    <row r="674" spans="1:2" x14ac:dyDescent="0.3">
      <c r="A674" s="10">
        <v>40</v>
      </c>
      <c r="B674" s="10">
        <v>0</v>
      </c>
    </row>
    <row r="675" spans="1:2" x14ac:dyDescent="0.3">
      <c r="A675" s="10">
        <v>0</v>
      </c>
      <c r="B675" s="10">
        <v>0</v>
      </c>
    </row>
    <row r="676" spans="1:2" x14ac:dyDescent="0.3">
      <c r="A676" s="10">
        <v>28</v>
      </c>
      <c r="B676" s="10">
        <v>0</v>
      </c>
    </row>
    <row r="677" spans="1:2" x14ac:dyDescent="0.3">
      <c r="A677" s="10">
        <v>27</v>
      </c>
      <c r="B677" s="10">
        <v>1</v>
      </c>
    </row>
    <row r="678" spans="1:2" x14ac:dyDescent="0.3">
      <c r="A678" s="10">
        <v>35</v>
      </c>
      <c r="B678" s="10">
        <v>0</v>
      </c>
    </row>
    <row r="679" spans="1:2" x14ac:dyDescent="0.3">
      <c r="A679" s="10">
        <v>48</v>
      </c>
      <c r="B679" s="10">
        <v>0</v>
      </c>
    </row>
    <row r="680" spans="1:2" x14ac:dyDescent="0.3">
      <c r="A680" s="10">
        <v>0</v>
      </c>
      <c r="B680" s="10">
        <v>0</v>
      </c>
    </row>
    <row r="681" spans="1:2" x14ac:dyDescent="0.3">
      <c r="A681" s="10">
        <v>31</v>
      </c>
      <c r="B681" s="10">
        <v>1</v>
      </c>
    </row>
    <row r="682" spans="1:2" x14ac:dyDescent="0.3">
      <c r="A682" s="10">
        <v>0</v>
      </c>
      <c r="B682" s="10">
        <v>0</v>
      </c>
    </row>
    <row r="683" spans="1:2" x14ac:dyDescent="0.3">
      <c r="A683" s="10">
        <v>43</v>
      </c>
      <c r="B683" s="10">
        <v>1</v>
      </c>
    </row>
    <row r="684" spans="1:2" x14ac:dyDescent="0.3">
      <c r="A684" s="10">
        <v>46</v>
      </c>
      <c r="B684" s="10">
        <v>1</v>
      </c>
    </row>
    <row r="685" spans="1:2" x14ac:dyDescent="0.3">
      <c r="A685" s="10">
        <v>46</v>
      </c>
      <c r="B685" s="10">
        <v>1</v>
      </c>
    </row>
    <row r="686" spans="1:2" x14ac:dyDescent="0.3">
      <c r="A686" s="10">
        <v>39</v>
      </c>
      <c r="B686" s="10">
        <v>1</v>
      </c>
    </row>
    <row r="687" spans="1:2" x14ac:dyDescent="0.3">
      <c r="A687" s="10">
        <v>45</v>
      </c>
      <c r="B687" s="10">
        <v>0</v>
      </c>
    </row>
    <row r="688" spans="1:2" x14ac:dyDescent="0.3">
      <c r="A688" s="10">
        <v>18</v>
      </c>
      <c r="B688" s="10">
        <v>1</v>
      </c>
    </row>
    <row r="689" spans="1:2" x14ac:dyDescent="0.3">
      <c r="A689" s="10">
        <v>27</v>
      </c>
      <c r="B689" s="10">
        <v>1</v>
      </c>
    </row>
    <row r="690" spans="1:2" x14ac:dyDescent="0.3">
      <c r="A690" s="10">
        <v>33</v>
      </c>
      <c r="B690" s="10">
        <v>0</v>
      </c>
    </row>
    <row r="691" spans="1:2" x14ac:dyDescent="0.3">
      <c r="A691" s="10">
        <v>30</v>
      </c>
      <c r="B691" s="10">
        <v>0</v>
      </c>
    </row>
    <row r="692" spans="1:2" x14ac:dyDescent="0.3">
      <c r="A692" s="10">
        <v>26</v>
      </c>
      <c r="B692" s="10">
        <v>0</v>
      </c>
    </row>
    <row r="693" spans="1:2" x14ac:dyDescent="0.3">
      <c r="A693" s="10">
        <v>10</v>
      </c>
      <c r="B693" s="10">
        <v>0</v>
      </c>
    </row>
    <row r="694" spans="1:2" x14ac:dyDescent="0.3">
      <c r="A694" s="10">
        <v>23</v>
      </c>
      <c r="B694" s="10">
        <v>0</v>
      </c>
    </row>
    <row r="695" spans="1:2" x14ac:dyDescent="0.3">
      <c r="A695" s="10">
        <v>35</v>
      </c>
      <c r="B695" s="10">
        <v>0</v>
      </c>
    </row>
    <row r="696" spans="1:2" x14ac:dyDescent="0.3">
      <c r="A696" s="10">
        <v>0</v>
      </c>
      <c r="B696" s="10">
        <v>0</v>
      </c>
    </row>
    <row r="697" spans="1:2" x14ac:dyDescent="0.3">
      <c r="A697" s="10">
        <v>0</v>
      </c>
      <c r="B697" s="10">
        <v>1</v>
      </c>
    </row>
    <row r="698" spans="1:2" x14ac:dyDescent="0.3">
      <c r="A698" s="10">
        <v>0</v>
      </c>
      <c r="B698" s="10">
        <v>1</v>
      </c>
    </row>
    <row r="699" spans="1:2" x14ac:dyDescent="0.3">
      <c r="A699" s="10">
        <v>0</v>
      </c>
      <c r="B699" s="10">
        <v>0</v>
      </c>
    </row>
    <row r="700" spans="1:2" x14ac:dyDescent="0.3">
      <c r="A700" s="10">
        <v>0</v>
      </c>
      <c r="B700" s="10">
        <v>1</v>
      </c>
    </row>
    <row r="701" spans="1:2" x14ac:dyDescent="0.3">
      <c r="A701" s="10">
        <v>17</v>
      </c>
      <c r="B701" s="10">
        <v>0</v>
      </c>
    </row>
    <row r="702" spans="1:2" x14ac:dyDescent="0.3">
      <c r="A702" s="10">
        <v>28</v>
      </c>
      <c r="B702" s="10">
        <v>0</v>
      </c>
    </row>
    <row r="703" spans="1:2" x14ac:dyDescent="0.3">
      <c r="A703" s="10">
        <v>36</v>
      </c>
      <c r="B703" s="10">
        <v>1</v>
      </c>
    </row>
    <row r="704" spans="1:2" x14ac:dyDescent="0.3">
      <c r="A704" s="10">
        <v>39</v>
      </c>
      <c r="B704" s="10">
        <v>0</v>
      </c>
    </row>
    <row r="705" spans="1:2" x14ac:dyDescent="0.3">
      <c r="A705" s="10">
        <v>0</v>
      </c>
      <c r="B705" s="10">
        <v>1</v>
      </c>
    </row>
    <row r="706" spans="1:2" x14ac:dyDescent="0.3">
      <c r="A706" s="10">
        <v>0</v>
      </c>
      <c r="B706" s="10">
        <v>0</v>
      </c>
    </row>
    <row r="707" spans="1:2" x14ac:dyDescent="0.3">
      <c r="A707" s="10">
        <v>26</v>
      </c>
      <c r="B707" s="10">
        <v>0</v>
      </c>
    </row>
    <row r="708" spans="1:2" x14ac:dyDescent="0.3">
      <c r="A708" s="10">
        <v>0</v>
      </c>
      <c r="B708" s="10">
        <v>0</v>
      </c>
    </row>
    <row r="709" spans="1:2" x14ac:dyDescent="0.3">
      <c r="A709" s="10">
        <v>19</v>
      </c>
      <c r="B709" s="10">
        <v>0</v>
      </c>
    </row>
    <row r="710" spans="1:2" x14ac:dyDescent="0.3">
      <c r="A710" s="10">
        <v>26</v>
      </c>
      <c r="B710" s="10">
        <v>0</v>
      </c>
    </row>
    <row r="711" spans="1:2" x14ac:dyDescent="0.3">
      <c r="A711" s="10">
        <v>46</v>
      </c>
      <c r="B711" s="10">
        <v>1</v>
      </c>
    </row>
    <row r="712" spans="1:2" x14ac:dyDescent="0.3">
      <c r="A712" s="10">
        <v>0</v>
      </c>
      <c r="B712" s="10">
        <v>0</v>
      </c>
    </row>
    <row r="713" spans="1:2" x14ac:dyDescent="0.3">
      <c r="A713" s="10">
        <v>0</v>
      </c>
      <c r="B713" s="10">
        <v>1</v>
      </c>
    </row>
    <row r="714" spans="1:2" x14ac:dyDescent="0.3">
      <c r="A714" s="10">
        <v>32</v>
      </c>
      <c r="B714" s="10">
        <v>0</v>
      </c>
    </row>
    <row r="715" spans="1:2" x14ac:dyDescent="0.3">
      <c r="A715" s="10">
        <v>49</v>
      </c>
      <c r="B715" s="10">
        <v>1</v>
      </c>
    </row>
    <row r="716" spans="1:2" x14ac:dyDescent="0.3">
      <c r="A716" s="10">
        <v>0</v>
      </c>
      <c r="B716" s="10">
        <v>0</v>
      </c>
    </row>
    <row r="717" spans="1:2" x14ac:dyDescent="0.3">
      <c r="A717" s="10">
        <v>24</v>
      </c>
      <c r="B717" s="10">
        <v>1</v>
      </c>
    </row>
    <row r="718" spans="1:2" x14ac:dyDescent="0.3">
      <c r="A718" s="10">
        <v>19</v>
      </c>
      <c r="B718" s="10">
        <v>1</v>
      </c>
    </row>
    <row r="719" spans="1:2" x14ac:dyDescent="0.3">
      <c r="A719" s="10">
        <v>0</v>
      </c>
      <c r="B719" s="10">
        <v>0</v>
      </c>
    </row>
    <row r="720" spans="1:2" x14ac:dyDescent="0.3">
      <c r="A720" s="10">
        <v>11</v>
      </c>
      <c r="B720" s="10">
        <v>0</v>
      </c>
    </row>
    <row r="721" spans="1:2" x14ac:dyDescent="0.3">
      <c r="A721" s="10">
        <v>0</v>
      </c>
      <c r="B721" s="10">
        <v>0</v>
      </c>
    </row>
    <row r="722" spans="1:2" x14ac:dyDescent="0.3">
      <c r="A722" s="10">
        <v>27</v>
      </c>
      <c r="B722" s="10">
        <v>0</v>
      </c>
    </row>
    <row r="723" spans="1:2" x14ac:dyDescent="0.3">
      <c r="A723" s="10">
        <v>31</v>
      </c>
      <c r="B723" s="10">
        <v>1</v>
      </c>
    </row>
    <row r="724" spans="1:2" x14ac:dyDescent="0.3">
      <c r="A724" s="10">
        <v>29</v>
      </c>
      <c r="B724" s="10">
        <v>1</v>
      </c>
    </row>
    <row r="725" spans="1:2" x14ac:dyDescent="0.3">
      <c r="A725" s="10">
        <v>0</v>
      </c>
      <c r="B725" s="10">
        <v>0</v>
      </c>
    </row>
    <row r="726" spans="1:2" x14ac:dyDescent="0.3">
      <c r="A726" s="10">
        <v>20</v>
      </c>
      <c r="B726" s="10">
        <v>0</v>
      </c>
    </row>
    <row r="727" spans="1:2" x14ac:dyDescent="0.3">
      <c r="A727" s="10">
        <v>36</v>
      </c>
      <c r="B727" s="10">
        <v>0</v>
      </c>
    </row>
    <row r="728" spans="1:2" x14ac:dyDescent="0.3">
      <c r="A728" s="10">
        <v>0</v>
      </c>
      <c r="B728" s="10">
        <v>1</v>
      </c>
    </row>
    <row r="729" spans="1:2" x14ac:dyDescent="0.3">
      <c r="A729" s="10">
        <v>21</v>
      </c>
      <c r="B729" s="10">
        <v>0</v>
      </c>
    </row>
    <row r="730" spans="1:2" x14ac:dyDescent="0.3">
      <c r="A730" s="10">
        <v>0</v>
      </c>
      <c r="B730" s="10">
        <v>1</v>
      </c>
    </row>
    <row r="731" spans="1:2" x14ac:dyDescent="0.3">
      <c r="A731" s="10">
        <v>32</v>
      </c>
      <c r="B731" s="10">
        <v>1</v>
      </c>
    </row>
    <row r="732" spans="1:2" x14ac:dyDescent="0.3">
      <c r="A732" s="10">
        <v>13</v>
      </c>
      <c r="B732" s="10">
        <v>0</v>
      </c>
    </row>
    <row r="733" spans="1:2" x14ac:dyDescent="0.3">
      <c r="A733" s="10">
        <v>27</v>
      </c>
      <c r="B733" s="10">
        <v>0</v>
      </c>
    </row>
    <row r="734" spans="1:2" x14ac:dyDescent="0.3">
      <c r="A734" s="10">
        <v>36</v>
      </c>
      <c r="B734" s="10">
        <v>1</v>
      </c>
    </row>
    <row r="735" spans="1:2" x14ac:dyDescent="0.3">
      <c r="A735" s="10">
        <v>20</v>
      </c>
      <c r="B735" s="10">
        <v>0</v>
      </c>
    </row>
    <row r="736" spans="1:2" x14ac:dyDescent="0.3">
      <c r="A736" s="10">
        <v>0</v>
      </c>
      <c r="B736" s="10">
        <v>0</v>
      </c>
    </row>
    <row r="737" spans="1:2" x14ac:dyDescent="0.3">
      <c r="A737" s="10">
        <v>33</v>
      </c>
      <c r="B737" s="10">
        <v>1</v>
      </c>
    </row>
    <row r="738" spans="1:2" x14ac:dyDescent="0.3">
      <c r="A738" s="10">
        <v>39</v>
      </c>
      <c r="B738" s="10">
        <v>1</v>
      </c>
    </row>
    <row r="739" spans="1:2" x14ac:dyDescent="0.3">
      <c r="A739" s="10">
        <v>18</v>
      </c>
      <c r="B739" s="10">
        <v>0</v>
      </c>
    </row>
    <row r="740" spans="1:2" x14ac:dyDescent="0.3">
      <c r="A740" s="10">
        <v>46</v>
      </c>
      <c r="B740" s="10">
        <v>0</v>
      </c>
    </row>
    <row r="741" spans="1:2" x14ac:dyDescent="0.3">
      <c r="A741" s="10">
        <v>27</v>
      </c>
      <c r="B741" s="10">
        <v>1</v>
      </c>
    </row>
    <row r="742" spans="1:2" x14ac:dyDescent="0.3">
      <c r="A742" s="10">
        <v>19</v>
      </c>
      <c r="B742" s="10">
        <v>0</v>
      </c>
    </row>
    <row r="743" spans="1:2" x14ac:dyDescent="0.3">
      <c r="A743" s="10">
        <v>36</v>
      </c>
      <c r="B743" s="10">
        <v>0</v>
      </c>
    </row>
    <row r="744" spans="1:2" x14ac:dyDescent="0.3">
      <c r="A744" s="10">
        <v>29</v>
      </c>
      <c r="B744" s="10">
        <v>1</v>
      </c>
    </row>
    <row r="745" spans="1:2" x14ac:dyDescent="0.3">
      <c r="A745" s="10">
        <v>30</v>
      </c>
      <c r="B745" s="10">
        <v>0</v>
      </c>
    </row>
    <row r="746" spans="1:2" x14ac:dyDescent="0.3">
      <c r="A746" s="10">
        <v>0</v>
      </c>
      <c r="B746" s="10">
        <v>0</v>
      </c>
    </row>
    <row r="747" spans="1:2" x14ac:dyDescent="0.3">
      <c r="A747" s="10">
        <v>40</v>
      </c>
      <c r="B747" s="10">
        <v>0</v>
      </c>
    </row>
    <row r="748" spans="1:2" x14ac:dyDescent="0.3">
      <c r="A748" s="10">
        <v>29</v>
      </c>
      <c r="B748" s="10">
        <v>0</v>
      </c>
    </row>
    <row r="749" spans="1:2" x14ac:dyDescent="0.3">
      <c r="A749" s="10">
        <v>26</v>
      </c>
      <c r="B749" s="10">
        <v>0</v>
      </c>
    </row>
    <row r="750" spans="1:2" x14ac:dyDescent="0.3">
      <c r="A750" s="10">
        <v>0</v>
      </c>
      <c r="B750" s="10">
        <v>0</v>
      </c>
    </row>
    <row r="751" spans="1:2" x14ac:dyDescent="0.3">
      <c r="A751" s="10">
        <v>0</v>
      </c>
      <c r="B751" s="10">
        <v>0</v>
      </c>
    </row>
    <row r="752" spans="1:2" x14ac:dyDescent="0.3">
      <c r="A752" s="10">
        <v>23</v>
      </c>
      <c r="B752" s="10">
        <v>1</v>
      </c>
    </row>
    <row r="753" spans="1:2" x14ac:dyDescent="0.3">
      <c r="A753" s="10">
        <v>0</v>
      </c>
      <c r="B753" s="10">
        <v>1</v>
      </c>
    </row>
    <row r="754" spans="1:2" x14ac:dyDescent="0.3">
      <c r="A754" s="10">
        <v>37</v>
      </c>
      <c r="B754" s="10">
        <v>1</v>
      </c>
    </row>
    <row r="755" spans="1:2" x14ac:dyDescent="0.3">
      <c r="A755" s="10">
        <v>27</v>
      </c>
      <c r="B755" s="10">
        <v>0</v>
      </c>
    </row>
    <row r="756" spans="1:2" x14ac:dyDescent="0.3">
      <c r="A756" s="10">
        <v>0</v>
      </c>
      <c r="B756" s="10">
        <v>0</v>
      </c>
    </row>
    <row r="757" spans="1:2" x14ac:dyDescent="0.3">
      <c r="A757" s="10">
        <v>32</v>
      </c>
      <c r="B757" s="10">
        <v>0</v>
      </c>
    </row>
    <row r="758" spans="1:2" x14ac:dyDescent="0.3">
      <c r="A758" s="10">
        <v>27</v>
      </c>
      <c r="B758" s="10">
        <v>0</v>
      </c>
    </row>
    <row r="759" spans="1:2" x14ac:dyDescent="0.3">
      <c r="A759" s="10">
        <v>23</v>
      </c>
      <c r="B759" s="10">
        <v>0</v>
      </c>
    </row>
    <row r="760" spans="1:2" x14ac:dyDescent="0.3">
      <c r="A760" s="10">
        <v>17</v>
      </c>
      <c r="B760" s="10">
        <v>0</v>
      </c>
    </row>
    <row r="761" spans="1:2" x14ac:dyDescent="0.3">
      <c r="A761" s="10">
        <v>0</v>
      </c>
      <c r="B761" s="10">
        <v>1</v>
      </c>
    </row>
    <row r="762" spans="1:2" x14ac:dyDescent="0.3">
      <c r="A762" s="10">
        <v>37</v>
      </c>
      <c r="B762" s="10">
        <v>1</v>
      </c>
    </row>
    <row r="763" spans="1:2" x14ac:dyDescent="0.3">
      <c r="A763" s="10">
        <v>20</v>
      </c>
      <c r="B763" s="10">
        <v>0</v>
      </c>
    </row>
    <row r="764" spans="1:2" x14ac:dyDescent="0.3">
      <c r="A764" s="10">
        <v>18</v>
      </c>
      <c r="B764" s="10">
        <v>0</v>
      </c>
    </row>
    <row r="765" spans="1:2" x14ac:dyDescent="0.3">
      <c r="A765" s="10">
        <v>0</v>
      </c>
      <c r="B765" s="10">
        <v>1</v>
      </c>
    </row>
    <row r="766" spans="1:2" x14ac:dyDescent="0.3">
      <c r="A766" s="10">
        <v>37</v>
      </c>
      <c r="B766" s="10">
        <v>0</v>
      </c>
    </row>
    <row r="767" spans="1:2" x14ac:dyDescent="0.3">
      <c r="A767" s="10">
        <v>33</v>
      </c>
      <c r="B767" s="10">
        <v>0</v>
      </c>
    </row>
    <row r="768" spans="1:2" x14ac:dyDescent="0.3">
      <c r="A768" s="10">
        <v>41</v>
      </c>
      <c r="B768" s="10">
        <v>1</v>
      </c>
    </row>
    <row r="769" spans="1:2" x14ac:dyDescent="0.3">
      <c r="A769" s="10">
        <v>41</v>
      </c>
      <c r="B769" s="10">
        <v>0</v>
      </c>
    </row>
    <row r="770" spans="1:2" x14ac:dyDescent="0.3">
      <c r="A770" s="10">
        <v>22</v>
      </c>
      <c r="B770" s="10">
        <v>1</v>
      </c>
    </row>
    <row r="771" spans="1:2" x14ac:dyDescent="0.3">
      <c r="A771" s="10">
        <v>0</v>
      </c>
      <c r="B771" s="10">
        <v>1</v>
      </c>
    </row>
    <row r="772" spans="1:2" x14ac:dyDescent="0.3">
      <c r="A772" s="10">
        <v>0</v>
      </c>
      <c r="B772" s="10">
        <v>1</v>
      </c>
    </row>
    <row r="773" spans="1:2" x14ac:dyDescent="0.3">
      <c r="A773" s="10">
        <v>39</v>
      </c>
      <c r="B773" s="10">
        <v>0</v>
      </c>
    </row>
    <row r="774" spans="1:2" x14ac:dyDescent="0.3">
      <c r="A774" s="10">
        <v>24</v>
      </c>
      <c r="B774" s="10">
        <v>0</v>
      </c>
    </row>
    <row r="775" spans="1:2" x14ac:dyDescent="0.3">
      <c r="A775" s="10">
        <v>44</v>
      </c>
      <c r="B775" s="10">
        <v>1</v>
      </c>
    </row>
    <row r="776" spans="1:2" x14ac:dyDescent="0.3">
      <c r="A776" s="10">
        <v>32</v>
      </c>
      <c r="B776" s="10">
        <v>1</v>
      </c>
    </row>
    <row r="777" spans="1:2" x14ac:dyDescent="0.3">
      <c r="A777" s="10">
        <v>39</v>
      </c>
      <c r="B777" s="10">
        <v>1</v>
      </c>
    </row>
    <row r="778" spans="1:2" x14ac:dyDescent="0.3">
      <c r="A778" s="10">
        <v>41</v>
      </c>
      <c r="B778" s="10">
        <v>0</v>
      </c>
    </row>
    <row r="779" spans="1:2" x14ac:dyDescent="0.3">
      <c r="A779" s="10">
        <v>0</v>
      </c>
      <c r="B779" s="10">
        <v>1</v>
      </c>
    </row>
    <row r="780" spans="1:2" x14ac:dyDescent="0.3">
      <c r="A780" s="10">
        <v>0</v>
      </c>
      <c r="B780" s="10">
        <v>0</v>
      </c>
    </row>
    <row r="781" spans="1:2" x14ac:dyDescent="0.3">
      <c r="A781" s="10">
        <v>0</v>
      </c>
      <c r="B781" s="10">
        <v>1</v>
      </c>
    </row>
    <row r="782" spans="1:2" x14ac:dyDescent="0.3">
      <c r="A782" s="10">
        <v>26</v>
      </c>
      <c r="B782" s="10">
        <v>0</v>
      </c>
    </row>
    <row r="783" spans="1:2" x14ac:dyDescent="0.3">
      <c r="A783" s="10">
        <v>31</v>
      </c>
      <c r="B783" s="10">
        <v>1</v>
      </c>
    </row>
    <row r="784" spans="1:2" x14ac:dyDescent="0.3">
      <c r="A784" s="10">
        <v>0</v>
      </c>
      <c r="B784" s="10">
        <v>0</v>
      </c>
    </row>
    <row r="785" spans="1:2" x14ac:dyDescent="0.3">
      <c r="A785" s="10">
        <v>48</v>
      </c>
      <c r="B785" s="10">
        <v>0</v>
      </c>
    </row>
    <row r="786" spans="1:2" x14ac:dyDescent="0.3">
      <c r="A786" s="10">
        <v>27</v>
      </c>
      <c r="B786" s="10">
        <v>0</v>
      </c>
    </row>
    <row r="787" spans="1:2" x14ac:dyDescent="0.3">
      <c r="A787" s="10">
        <v>23</v>
      </c>
      <c r="B787" s="10">
        <v>0</v>
      </c>
    </row>
    <row r="788" spans="1:2" x14ac:dyDescent="0.3">
      <c r="A788" s="10">
        <v>0</v>
      </c>
      <c r="B788" s="10">
        <v>1</v>
      </c>
    </row>
    <row r="789" spans="1:2" x14ac:dyDescent="0.3">
      <c r="A789" s="10">
        <v>31</v>
      </c>
      <c r="B789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Data</vt:lpstr>
      <vt:lpstr>TEst</vt:lpstr>
      <vt:lpstr>Sheet1</vt:lpstr>
      <vt:lpstr>Sheet12</vt:lpstr>
      <vt:lpstr>Age</vt:lpstr>
      <vt:lpstr>Pedigree</vt:lpstr>
      <vt:lpstr>BMI</vt:lpstr>
      <vt:lpstr>Insulin</vt:lpstr>
      <vt:lpstr>SkinThickness</vt:lpstr>
      <vt:lpstr>BloodPressure</vt:lpstr>
      <vt:lpstr>Glucose</vt:lpstr>
      <vt:lpstr>Pregnancies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Anandachetan Elikapati</dc:creator>
  <cp:lastModifiedBy>Anandachetan Elikapati</cp:lastModifiedBy>
  <dcterms:created xsi:type="dcterms:W3CDTF">2019-09-04T09:53:40Z</dcterms:created>
  <dcterms:modified xsi:type="dcterms:W3CDTF">2019-09-09T11:23:27Z</dcterms:modified>
</cp:coreProperties>
</file>