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ua\Ogea\2024\Ogea - March Reporting\"/>
    </mc:Choice>
  </mc:AlternateContent>
  <xr:revisionPtr revIDLastSave="0" documentId="13_ncr:1_{D9B82B46-4BF2-40C2-AA9A-DAF1F291EB32}" xr6:coauthVersionLast="47" xr6:coauthVersionMax="47" xr10:uidLastSave="{00000000-0000-0000-0000-000000000000}"/>
  <bookViews>
    <workbookView xWindow="-120" yWindow="-120" windowWidth="20730" windowHeight="11040" xr2:uid="{CE5FDBAF-CCE0-48DA-8ADC-847C1C75A905}"/>
  </bookViews>
  <sheets>
    <sheet name="Summary" sheetId="6" r:id="rId1"/>
    <sheet name="1st" sheetId="3" r:id="rId2"/>
    <sheet name="2nd" sheetId="2" r:id="rId3"/>
    <sheet name="3rd" sheetId="4" r:id="rId4"/>
    <sheet name="4th" sheetId="5" r:id="rId5"/>
    <sheet name="5th" sheetId="8" r:id="rId6"/>
    <sheet name="6th" sheetId="9" r:id="rId7"/>
    <sheet name="7th" sheetId="11" r:id="rId8"/>
    <sheet name="8th" sheetId="1" r:id="rId9"/>
    <sheet name="9th" sheetId="7" r:id="rId10"/>
    <sheet name="I Lavo ni Koro" sheetId="12" r:id="rId11"/>
  </sheets>
  <definedNames>
    <definedName name="_xlnm.Print_Area" localSheetId="0">Summary!$A$1:$F$25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6" l="1"/>
  <c r="E19" i="6"/>
  <c r="E18" i="6"/>
  <c r="E17" i="6"/>
  <c r="E16" i="6"/>
  <c r="E5" i="6"/>
  <c r="E6" i="6" s="1"/>
  <c r="E7" i="6" s="1"/>
  <c r="E8" i="6" s="1"/>
  <c r="E9" i="6" s="1"/>
  <c r="E10" i="6" s="1"/>
  <c r="C22" i="5"/>
  <c r="C19" i="5"/>
  <c r="E12" i="12"/>
  <c r="E13" i="12" s="1"/>
  <c r="E14" i="12" s="1"/>
  <c r="F37" i="3"/>
  <c r="F38" i="3"/>
  <c r="F39" i="3"/>
  <c r="F40" i="3"/>
  <c r="F41" i="3"/>
  <c r="F42" i="3"/>
  <c r="F43" i="3"/>
  <c r="F44" i="3"/>
  <c r="F31" i="3"/>
  <c r="F32" i="3"/>
  <c r="F33" i="3"/>
  <c r="F34" i="3"/>
  <c r="F8" i="3"/>
  <c r="F9" i="3"/>
  <c r="F10" i="3"/>
  <c r="F11" i="3"/>
  <c r="F12" i="3"/>
  <c r="F13" i="3"/>
  <c r="F14" i="3"/>
  <c r="F15" i="3"/>
  <c r="F16" i="3"/>
  <c r="F17" i="3"/>
  <c r="F19" i="3"/>
  <c r="F20" i="3"/>
  <c r="F21" i="3"/>
  <c r="F22" i="3"/>
  <c r="F23" i="3"/>
  <c r="F24" i="3"/>
  <c r="F25" i="3"/>
  <c r="F26" i="3"/>
  <c r="F27" i="3"/>
  <c r="F28" i="3"/>
  <c r="F7" i="3"/>
  <c r="F8" i="9"/>
  <c r="F7" i="9"/>
  <c r="E8" i="11"/>
  <c r="E7" i="11"/>
  <c r="E11" i="7"/>
  <c r="E28" i="1"/>
  <c r="E10" i="1"/>
  <c r="E11" i="1"/>
  <c r="E12" i="1"/>
  <c r="E13" i="1"/>
  <c r="E14" i="1"/>
  <c r="E8" i="1"/>
  <c r="E9" i="1"/>
  <c r="E7" i="1"/>
  <c r="E11" i="6" l="1"/>
  <c r="E12" i="6" s="1"/>
  <c r="E13" i="6" s="1"/>
  <c r="E14" i="6" s="1"/>
  <c r="E15" i="6" s="1"/>
  <c r="E22" i="6" s="1"/>
  <c r="E15" i="1"/>
  <c r="E16" i="1" s="1"/>
  <c r="E30" i="1" s="1"/>
  <c r="E37" i="1" s="1"/>
  <c r="E36" i="1" s="1"/>
</calcChain>
</file>

<file path=xl/sharedStrings.xml><?xml version="1.0" encoding="utf-8"?>
<sst xmlns="http://schemas.openxmlformats.org/spreadsheetml/2006/main" count="287" uniqueCount="196">
  <si>
    <t>Qty</t>
  </si>
  <si>
    <t>Price</t>
  </si>
  <si>
    <t>Galoni lala</t>
  </si>
  <si>
    <t>Taga lala</t>
  </si>
  <si>
    <t>Unleaded</t>
  </si>
  <si>
    <t>Concrete Mixer</t>
  </si>
  <si>
    <t>Tyre ni Bara Tube</t>
  </si>
  <si>
    <t>Tyre ni Bara Rubber</t>
  </si>
  <si>
    <t>Tyre ni Bara Rim&amp;Bearing</t>
  </si>
  <si>
    <t>Total</t>
  </si>
  <si>
    <t>Vo ni lavo 27/02/24</t>
  </si>
  <si>
    <t>Item</t>
  </si>
  <si>
    <t>Items to pay 28/02/24</t>
  </si>
  <si>
    <t>Supper</t>
  </si>
  <si>
    <t>Jack Hammer blade</t>
  </si>
  <si>
    <t>Carrier from Vinod Patel to Walu</t>
  </si>
  <si>
    <t>Boat Fare for all items</t>
  </si>
  <si>
    <t>#</t>
  </si>
  <si>
    <t>2 x 20L</t>
  </si>
  <si>
    <t>Tabua</t>
  </si>
  <si>
    <t>Premix</t>
  </si>
  <si>
    <t>Bags &amp; Mixer</t>
  </si>
  <si>
    <t>Recharge</t>
  </si>
  <si>
    <t>Lunch</t>
  </si>
  <si>
    <t>Parking</t>
  </si>
  <si>
    <t>Veika se vo me voli</t>
  </si>
  <si>
    <t>2nd</t>
  </si>
  <si>
    <t>Vo Ni Lavo 28/02/24</t>
  </si>
  <si>
    <t>Qai voli malua</t>
  </si>
  <si>
    <t>Lavo curu lesu na baqe</t>
  </si>
  <si>
    <t>Levu ni lavo withdrawtaki</t>
  </si>
  <si>
    <t>Expenses</t>
  </si>
  <si>
    <t>size not yet confirmed mai nakoro</t>
  </si>
  <si>
    <t>Booking for John Wesley</t>
  </si>
  <si>
    <t>Deposit Ni Matasere</t>
  </si>
  <si>
    <t>Projector and Screen</t>
  </si>
  <si>
    <t>4X 20L Yellow Drum Premix</t>
  </si>
  <si>
    <t>11 X Gumboot</t>
  </si>
  <si>
    <t>5 X Wheelbarrow</t>
  </si>
  <si>
    <t>Carrier Loading- Vinod-Cunningham-Wharf</t>
  </si>
  <si>
    <t>100X Empty Sack</t>
  </si>
  <si>
    <t>1X Glad Wrap</t>
  </si>
  <si>
    <t>Grease 2 x Tin</t>
  </si>
  <si>
    <t>14 x Hand Gloves</t>
  </si>
  <si>
    <t>Empty Yellow Drums</t>
  </si>
  <si>
    <t>Fuel</t>
  </si>
  <si>
    <t>Meal</t>
  </si>
  <si>
    <t>Taxi Fare</t>
  </si>
  <si>
    <t>Miscellaneous</t>
  </si>
  <si>
    <t xml:space="preserve">Boat Fare </t>
  </si>
  <si>
    <t>1 X 200L Premix</t>
  </si>
  <si>
    <t>TOTAL EXPENSES</t>
  </si>
  <si>
    <t>Banking - Curu lesu ina OgeaVillage Project</t>
  </si>
  <si>
    <t>06/08 2 x $10 serve</t>
  </si>
  <si>
    <t>09/08 1x $5 serve</t>
  </si>
  <si>
    <t>06/08 - Tekivu navolivoli -Namadi to Vinod Centerpoint</t>
  </si>
  <si>
    <t xml:space="preserve">Cunningham to Namadi </t>
  </si>
  <si>
    <t>09/08 - Voli Beniseni -Namadi to Walu Supreme Fuel</t>
  </si>
  <si>
    <t>Walu to Suva</t>
  </si>
  <si>
    <t xml:space="preserve">Vodo mai naTage yellow lalai- Suva to Namadi </t>
  </si>
  <si>
    <t xml:space="preserve">10/08 - Tawa na Beniseni lalai -Namadi to Nabua </t>
  </si>
  <si>
    <t>VOLIVOLI NI YAYA - KA TOLU NI VOLIVOLI - VAKAU I NA WAQA 26/10/22</t>
  </si>
  <si>
    <t>Items</t>
  </si>
  <si>
    <t>40kg Pcific Cement</t>
  </si>
  <si>
    <t>200 L Premix</t>
  </si>
  <si>
    <t>Vodovodo Ni Yaya</t>
  </si>
  <si>
    <t>Carrier</t>
  </si>
  <si>
    <t>Taxi</t>
  </si>
  <si>
    <t>TOTAL</t>
  </si>
  <si>
    <t>Amount Withdrawn</t>
  </si>
  <si>
    <t>Lavo Suka mai Nakoro - sau ni masima</t>
  </si>
  <si>
    <t>Vo ni lavo</t>
  </si>
  <si>
    <t>I lavo suka mai ka dodonu me voli kina na Air Pump</t>
  </si>
  <si>
    <t>I lavo vakacurumi lesu ki na baqe</t>
  </si>
  <si>
    <t>Meal 21/02 for 4 people</t>
  </si>
  <si>
    <t>Meal 23/02 for 4 people</t>
  </si>
  <si>
    <t>16/02/2023</t>
  </si>
  <si>
    <t>Date</t>
  </si>
  <si>
    <t>Curu Lesu</t>
  </si>
  <si>
    <t>Balance</t>
  </si>
  <si>
    <t>16/05/2022</t>
  </si>
  <si>
    <t>Comments</t>
  </si>
  <si>
    <t>14/09/2022</t>
  </si>
  <si>
    <t>24/10/2022</t>
  </si>
  <si>
    <t>17/04/2023</t>
  </si>
  <si>
    <t>26/06/2023</t>
  </si>
  <si>
    <t>23/10/2023</t>
  </si>
  <si>
    <t>29/09/2023</t>
  </si>
  <si>
    <t>27/02/2024</t>
  </si>
  <si>
    <t>Bank Fees</t>
  </si>
  <si>
    <t>I lavo rawa ena Ogea Day 2022</t>
  </si>
  <si>
    <t xml:space="preserve">10/08 Keitou na vavodo yaya kei na vasobu ina wavu - Bread,Tin Tuna, Butter, Tang </t>
  </si>
  <si>
    <t>KA VA NI VOLIVOLI</t>
  </si>
  <si>
    <t>Date of Withdrawal</t>
  </si>
  <si>
    <t>Date of Withdraw</t>
  </si>
  <si>
    <t>KARUA NI VOLIVOLI - VAKAU INA WAQA 10/08/2022</t>
  </si>
  <si>
    <t>Grog to balance the expences evening after volivoli</t>
  </si>
  <si>
    <t>Premix 200L</t>
  </si>
  <si>
    <t>20L Supper</t>
  </si>
  <si>
    <t>Total Expenses</t>
  </si>
  <si>
    <t>KA WALU NI VOLIVOLI</t>
  </si>
  <si>
    <t>KA LIMA NI VOLIVOLI</t>
  </si>
  <si>
    <t>Cement Mixer</t>
  </si>
  <si>
    <t>Vodovodo ni Mixer I Waqa</t>
  </si>
  <si>
    <t>Vodovodo ni Super</t>
  </si>
  <si>
    <t>Carrier from Vinod to Walu</t>
  </si>
  <si>
    <t>No Meal</t>
  </si>
  <si>
    <t>Cau ni Koro ki na Bose Vakalotu ki Vulaga</t>
  </si>
  <si>
    <t>Yaqona</t>
  </si>
  <si>
    <t>I vodovodo ni Yaqona</t>
  </si>
  <si>
    <t>Cash soli vei Ratou ki Muanaicake</t>
  </si>
  <si>
    <t>KA ONO NI VOLIVOLI</t>
  </si>
  <si>
    <t>KA VITU NI VOLIVOLI</t>
  </si>
  <si>
    <t>18/11/2022</t>
  </si>
  <si>
    <t>200L Premix</t>
  </si>
  <si>
    <t>Pamu ni Bara</t>
  </si>
  <si>
    <t>Pacific Cement</t>
  </si>
  <si>
    <t>25kg salt</t>
  </si>
  <si>
    <t>Labour Boys</t>
  </si>
  <si>
    <t>Curu Lesu Ki n Baqe</t>
  </si>
  <si>
    <t>Taxi fare breakdown</t>
  </si>
  <si>
    <t>24/10</t>
  </si>
  <si>
    <t>Tekivu na voli simede</t>
  </si>
  <si>
    <t>Namadi - Raiwaqa</t>
  </si>
  <si>
    <t>(Oti tu na masima mai Raiwaqa, ratou kaya ni jiko mai Wailada, Lami)</t>
  </si>
  <si>
    <t>Raiwaqa - Wailada - Laucala Beach - Vinod Center Point (Oti tale tu ga mai Wailada)</t>
  </si>
  <si>
    <t>Vakayasavi ni Simede qai laubo sara mai Nakasi</t>
  </si>
  <si>
    <t>Vinod Center Point - Raiwaqa - Samabula - Nakasi(Gulam)</t>
  </si>
  <si>
    <t>Nakasi - Namadi</t>
  </si>
  <si>
    <t>26/20</t>
  </si>
  <si>
    <t>Namadi - Nakasi</t>
  </si>
  <si>
    <t>Walu - Namadi</t>
  </si>
  <si>
    <t>Eliki/Vuli/Soko</t>
  </si>
  <si>
    <t>Eliki</t>
  </si>
  <si>
    <t>Soko, Eliki, Vuli, Ki</t>
  </si>
  <si>
    <t>Vuli</t>
  </si>
  <si>
    <t>Vuli, Cabe, Ki</t>
  </si>
  <si>
    <t>Tyre pump</t>
  </si>
  <si>
    <t>Sledge Hammer</t>
  </si>
  <si>
    <t>Crow Bar</t>
  </si>
  <si>
    <t>Tyre Ring and Bearing</t>
  </si>
  <si>
    <t>Wheelbarrow</t>
  </si>
  <si>
    <t>Safety Glass</t>
  </si>
  <si>
    <t>Generator</t>
  </si>
  <si>
    <t>Wrapper</t>
  </si>
  <si>
    <t>20L Gallon 1st day</t>
  </si>
  <si>
    <t>20L Gallon 2nd day</t>
  </si>
  <si>
    <t>Hand Glove</t>
  </si>
  <si>
    <t>Jack Hammer</t>
  </si>
  <si>
    <t>Socks</t>
  </si>
  <si>
    <t>Gum Boot</t>
  </si>
  <si>
    <t>Wheelbarrow tube</t>
  </si>
  <si>
    <t>Wheelbarrow tyre rubber</t>
  </si>
  <si>
    <t>Spray Paint for marking</t>
  </si>
  <si>
    <t>Cold Patch</t>
  </si>
  <si>
    <t>MATAI NI VOLIVOLI</t>
  </si>
  <si>
    <t>Withdraw Date</t>
  </si>
  <si>
    <t>Boat Fares</t>
  </si>
  <si>
    <t>Wheel barrows + 2 cartons + generator</t>
  </si>
  <si>
    <t>Carrier - Vinod - Cunningham - 1st day</t>
  </si>
  <si>
    <t>Carrier - Cunningham - Wavu - 2nd day</t>
  </si>
  <si>
    <t>Lavo Veivuke</t>
  </si>
  <si>
    <t>Lavo tu vakawawa I nakoro</t>
  </si>
  <si>
    <t>Vodovodo I Seci: Suva - Ogea</t>
  </si>
  <si>
    <t>Vodovodo I Seci: Ogea - Suva</t>
  </si>
  <si>
    <t>1st day lunch</t>
  </si>
  <si>
    <t>2nd day lunch</t>
  </si>
  <si>
    <t>2 nights balancing grog money</t>
  </si>
  <si>
    <t>1kg Waka for Sevusevu to Ogea</t>
  </si>
  <si>
    <t>Lavo Curu Lesu ki na Baqe</t>
  </si>
  <si>
    <t>Seci, Vuli, Eliki, Ki</t>
  </si>
  <si>
    <t>14/11/2023</t>
  </si>
  <si>
    <t>Veiqaravi na Bose Ko Viti</t>
  </si>
  <si>
    <t>Sausaumi lesu ki na I lavo ni Ba ni ua</t>
  </si>
  <si>
    <t>Lavo Curu Mai</t>
  </si>
  <si>
    <t>Lavo Vakayagataki</t>
  </si>
  <si>
    <t>Veiqaravi vei ratou na lako mai na Bose ko Viti. 500 mai nai lavo ni koro, 250 mai na I lavo ni ba ni ua. 250 me na suma tale nai lavo ni Koro - Vakadonui ena Bose Vakoro</t>
  </si>
  <si>
    <t>Sausaumi lesu mai nai lavo ni Koro nai lavo ni bose ko Viti</t>
  </si>
  <si>
    <t>1st - Matai ni Volivoli</t>
  </si>
  <si>
    <t>2nd - Karua ni Volivoli</t>
  </si>
  <si>
    <t>Veivuke ena vala sasalu mai Nakoro me I boko ni dinau ni Posi - Vakadonui ena Bose Vakoro: $1620 withdrawn - $1214.95 mai nai lavo ni koro</t>
  </si>
  <si>
    <t>Veivuke enai lesilesi vou nei Vakatawa ki Lakeba. 4 x dramu beniseni 200L kei na ona vodovodo - Vakadonui ena Bose Vakoro</t>
  </si>
  <si>
    <r>
      <rPr>
        <b/>
        <sz val="11"/>
        <color theme="1"/>
        <rFont val="Calibri"/>
        <family val="2"/>
        <scheme val="minor"/>
      </rPr>
      <t xml:space="preserve">4th - Ka Va Volivoli. </t>
    </r>
    <r>
      <rPr>
        <sz val="11"/>
        <color theme="1"/>
        <rFont val="Calibri"/>
        <family val="2"/>
        <scheme val="minor"/>
      </rPr>
      <t>Vo ni lavo e $935.2. Sausaumi lesu ni valasasalu e $400. Sausaumi lesu ni pamu e $13.25</t>
    </r>
  </si>
  <si>
    <t>Lakolako ni Koro ki na reguregu kei na somate vei Tui Kacivi - Vakadonui ena Bose Vakoro</t>
  </si>
  <si>
    <r>
      <rPr>
        <b/>
        <sz val="11"/>
        <color theme="1"/>
        <rFont val="Calibri"/>
        <family val="2"/>
        <scheme val="minor"/>
      </rPr>
      <t>5th - Ka Lima ni Volivoli</t>
    </r>
    <r>
      <rPr>
        <sz val="11"/>
        <color theme="1"/>
        <rFont val="Calibri"/>
        <family val="2"/>
        <scheme val="minor"/>
      </rPr>
      <t xml:space="preserve"> + Cau ni Koro ki na Bose Vakalotu ki Vulaga - Vakadonui ena Bose Vakoro e $1,000</t>
    </r>
  </si>
  <si>
    <t>6th - Ka Ono ni Volivoli</t>
  </si>
  <si>
    <t>7th - Ka Vitu ni Volivoli</t>
  </si>
  <si>
    <t xml:space="preserve">Sausaumi lesu mai nai lavo ni Koro nai lavo ni sasalu. </t>
  </si>
  <si>
    <r>
      <t xml:space="preserve">3rd - Katolu Ni Volivoli
</t>
    </r>
    <r>
      <rPr>
        <i/>
        <sz val="11"/>
        <color theme="1"/>
        <rFont val="Calibri"/>
        <family val="2"/>
        <scheme val="minor"/>
      </rPr>
      <t>Volivoli enai yaya ni Seawall + $900 kina yaya ni Vala sasalu me baleta na Posi.</t>
    </r>
  </si>
  <si>
    <r>
      <rPr>
        <b/>
        <sz val="11"/>
        <color theme="1"/>
        <rFont val="Calibri"/>
        <family val="2"/>
        <scheme val="minor"/>
      </rPr>
      <t>8th - Ka Walu ni Volivoli</t>
    </r>
    <r>
      <rPr>
        <sz val="11"/>
        <color theme="1"/>
        <rFont val="Calibri"/>
        <family val="2"/>
        <scheme val="minor"/>
      </rPr>
      <t xml:space="preserve"> + Vakavakarau ki na Ogea Day 2024</t>
    </r>
  </si>
  <si>
    <r>
      <rPr>
        <b/>
        <sz val="11"/>
        <color theme="1"/>
        <rFont val="Calibri"/>
        <family val="2"/>
        <scheme val="minor"/>
      </rPr>
      <t>9th - Ka Ciwa ni Volivoli</t>
    </r>
    <r>
      <rPr>
        <sz val="11"/>
        <color theme="1"/>
        <rFont val="Calibri"/>
        <family val="2"/>
        <scheme val="minor"/>
      </rPr>
      <t>. Vakavakarau ki na Ogea Day 2024</t>
    </r>
  </si>
  <si>
    <t>16/05/2022 - 10/01/2024</t>
  </si>
  <si>
    <t>Vo ni Sede ni Seawall Project - 16/03/2024</t>
  </si>
  <si>
    <t>Tuvatuva ni Lavo ni Seawall Project May 2022 - March 2024</t>
  </si>
  <si>
    <t>Balance - ANZ Bank Statement</t>
  </si>
  <si>
    <t>Lavo ni Koro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</si>
</sst>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1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/>
    <xf numFmtId="165" fontId="1" fillId="0" borderId="0" xfId="2" applyFont="1"/>
    <xf numFmtId="0" fontId="5" fillId="0" borderId="0" xfId="0" applyFon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165" fontId="1" fillId="0" borderId="1" xfId="2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5" fontId="0" fillId="0" borderId="1" xfId="2" applyFont="1" applyBorder="1" applyAlignment="1">
      <alignment horizontal="right" vertical="center" wrapText="1"/>
    </xf>
    <xf numFmtId="165" fontId="3" fillId="0" borderId="1" xfId="2" applyFont="1" applyBorder="1" applyAlignment="1">
      <alignment vertical="center" wrapText="1"/>
    </xf>
    <xf numFmtId="14" fontId="0" fillId="0" borderId="1" xfId="0" applyNumberFormat="1" applyBorder="1" applyAlignment="1">
      <alignment horizontal="left" vertical="center" wrapText="1"/>
    </xf>
    <xf numFmtId="165" fontId="0" fillId="0" borderId="1" xfId="2" applyFont="1" applyBorder="1" applyAlignment="1">
      <alignment vertical="center" wrapText="1"/>
    </xf>
    <xf numFmtId="165" fontId="0" fillId="0" borderId="1" xfId="2" applyFont="1" applyFill="1" applyBorder="1" applyAlignment="1">
      <alignment horizontal="right" vertical="center" wrapText="1"/>
    </xf>
    <xf numFmtId="165" fontId="1" fillId="0" borderId="1" xfId="2" applyFont="1" applyFill="1" applyBorder="1" applyAlignment="1">
      <alignment horizontal="right" vertical="center" wrapText="1"/>
    </xf>
    <xf numFmtId="165" fontId="0" fillId="0" borderId="1" xfId="2" applyFont="1" applyFill="1" applyBorder="1" applyAlignment="1">
      <alignment vertical="center" wrapText="1"/>
    </xf>
    <xf numFmtId="165" fontId="1" fillId="0" borderId="1" xfId="2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5" fontId="0" fillId="0" borderId="0" xfId="0" applyNumberFormat="1" applyAlignment="1">
      <alignment wrapText="1"/>
    </xf>
    <xf numFmtId="0" fontId="1" fillId="3" borderId="1" xfId="0" applyFont="1" applyFill="1" applyBorder="1" applyAlignment="1">
      <alignment wrapText="1"/>
    </xf>
    <xf numFmtId="43" fontId="0" fillId="0" borderId="0" xfId="3" applyFont="1"/>
    <xf numFmtId="43" fontId="1" fillId="0" borderId="0" xfId="3" applyFont="1"/>
    <xf numFmtId="165" fontId="6" fillId="0" borderId="1" xfId="2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65" fontId="8" fillId="0" borderId="1" xfId="2" applyFont="1" applyBorder="1" applyAlignment="1">
      <alignment vertical="center" wrapText="1"/>
    </xf>
    <xf numFmtId="44" fontId="1" fillId="0" borderId="1" xfId="0" applyNumberFormat="1" applyFont="1" applyBorder="1" applyAlignment="1">
      <alignment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wrapText="1"/>
    </xf>
  </cellXfs>
  <cellStyles count="4">
    <cellStyle name="Comma" xfId="3" builtinId="3"/>
    <cellStyle name="Currency" xfId="2" builtinId="4"/>
    <cellStyle name="Normal" xfId="0" builtinId="0"/>
    <cellStyle name="Normal 2" xfId="1" xr:uid="{B66072AB-33C2-4C9A-8A13-DD85449600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22E5-7127-4218-8AE5-D7500EB9364C}">
  <dimension ref="A2:L24"/>
  <sheetViews>
    <sheetView tabSelected="1" view="pageBreakPreview" zoomScale="140" zoomScaleNormal="100" zoomScaleSheetLayoutView="160" workbookViewId="0">
      <selection activeCell="A17" sqref="A17"/>
    </sheetView>
  </sheetViews>
  <sheetFormatPr defaultRowHeight="15" x14ac:dyDescent="0.25"/>
  <cols>
    <col min="1" max="1" width="12.7109375" style="18" bestFit="1" customWidth="1"/>
    <col min="2" max="2" width="15.5703125" style="18" customWidth="1"/>
    <col min="3" max="3" width="11.42578125" style="18" customWidth="1"/>
    <col min="4" max="4" width="11.5703125" style="18" customWidth="1"/>
    <col min="5" max="5" width="11.42578125" style="18" bestFit="1" customWidth="1"/>
    <col min="6" max="6" width="48.42578125" style="18" customWidth="1"/>
    <col min="7" max="7" width="9.5703125" style="18" bestFit="1" customWidth="1"/>
    <col min="8" max="16384" width="9.140625" style="18"/>
  </cols>
  <sheetData>
    <row r="2" spans="1:7" x14ac:dyDescent="0.25">
      <c r="A2" s="43" t="s">
        <v>193</v>
      </c>
      <c r="B2" s="43"/>
      <c r="C2" s="43"/>
      <c r="D2" s="43"/>
      <c r="E2" s="43"/>
      <c r="F2" s="43"/>
    </row>
    <row r="3" spans="1:7" ht="30" x14ac:dyDescent="0.25">
      <c r="A3" s="32" t="s">
        <v>77</v>
      </c>
      <c r="B3" s="32" t="s">
        <v>69</v>
      </c>
      <c r="C3" s="32" t="s">
        <v>31</v>
      </c>
      <c r="D3" s="32" t="s">
        <v>78</v>
      </c>
      <c r="E3" s="32" t="s">
        <v>79</v>
      </c>
      <c r="F3" s="32" t="s">
        <v>81</v>
      </c>
    </row>
    <row r="4" spans="1:7" x14ac:dyDescent="0.25">
      <c r="A4" s="19"/>
      <c r="B4" s="19"/>
      <c r="D4" s="19"/>
      <c r="E4" s="35">
        <v>30287.1</v>
      </c>
      <c r="F4" s="36" t="s">
        <v>90</v>
      </c>
    </row>
    <row r="5" spans="1:7" x14ac:dyDescent="0.25">
      <c r="A5" s="21" t="s">
        <v>80</v>
      </c>
      <c r="B5" s="22">
        <v>14000</v>
      </c>
      <c r="C5" s="20">
        <v>7029.5</v>
      </c>
      <c r="D5" s="23">
        <v>6670.5</v>
      </c>
      <c r="E5" s="20">
        <f t="shared" ref="E5:E15" si="0">E4-C5</f>
        <v>23257.599999999999</v>
      </c>
      <c r="F5" s="8" t="s">
        <v>178</v>
      </c>
    </row>
    <row r="6" spans="1:7" x14ac:dyDescent="0.25">
      <c r="A6" s="24">
        <v>44569</v>
      </c>
      <c r="B6" s="22">
        <v>3000</v>
      </c>
      <c r="C6" s="20">
        <v>2940.3</v>
      </c>
      <c r="D6" s="25">
        <v>59.7</v>
      </c>
      <c r="E6" s="20">
        <f t="shared" si="0"/>
        <v>20317.3</v>
      </c>
      <c r="F6" s="8" t="s">
        <v>179</v>
      </c>
    </row>
    <row r="7" spans="1:7" ht="48.75" customHeight="1" x14ac:dyDescent="0.25">
      <c r="A7" s="21" t="s">
        <v>82</v>
      </c>
      <c r="B7" s="26">
        <v>405.05</v>
      </c>
      <c r="C7" s="27">
        <v>158.94999999999999</v>
      </c>
      <c r="D7" s="28">
        <v>246.1</v>
      </c>
      <c r="E7" s="20">
        <f t="shared" si="0"/>
        <v>20158.349999999999</v>
      </c>
      <c r="F7" s="37" t="s">
        <v>180</v>
      </c>
    </row>
    <row r="8" spans="1:7" ht="45" x14ac:dyDescent="0.25">
      <c r="A8" s="21" t="s">
        <v>83</v>
      </c>
      <c r="B8" s="22">
        <v>3000</v>
      </c>
      <c r="C8" s="20">
        <v>2854.95</v>
      </c>
      <c r="D8" s="25">
        <v>145.05000000000001</v>
      </c>
      <c r="E8" s="20">
        <f t="shared" si="0"/>
        <v>17303.399999999998</v>
      </c>
      <c r="F8" s="8" t="s">
        <v>188</v>
      </c>
    </row>
    <row r="9" spans="1:7" ht="51" customHeight="1" x14ac:dyDescent="0.25">
      <c r="A9" s="21" t="s">
        <v>113</v>
      </c>
      <c r="B9" s="22">
        <v>3000</v>
      </c>
      <c r="C9" s="20">
        <v>2637.65</v>
      </c>
      <c r="D9" s="25">
        <v>362.35</v>
      </c>
      <c r="E9" s="20">
        <f>E8-C9</f>
        <v>14665.749999999998</v>
      </c>
      <c r="F9" s="37" t="s">
        <v>181</v>
      </c>
    </row>
    <row r="10" spans="1:7" ht="45" x14ac:dyDescent="0.25">
      <c r="A10" s="21" t="s">
        <v>76</v>
      </c>
      <c r="B10" s="22">
        <v>2550</v>
      </c>
      <c r="C10" s="20">
        <v>1614.8</v>
      </c>
      <c r="D10" s="25">
        <v>1348.45</v>
      </c>
      <c r="E10" s="20">
        <f>E9-C10</f>
        <v>13050.949999999999</v>
      </c>
      <c r="F10" s="7" t="s">
        <v>182</v>
      </c>
    </row>
    <row r="11" spans="1:7" ht="30" x14ac:dyDescent="0.25">
      <c r="A11" s="24">
        <v>45234</v>
      </c>
      <c r="B11" s="22">
        <v>3000</v>
      </c>
      <c r="C11" s="20">
        <v>3000</v>
      </c>
      <c r="D11" s="25">
        <v>0</v>
      </c>
      <c r="E11" s="20">
        <f t="shared" si="0"/>
        <v>10050.949999999999</v>
      </c>
      <c r="F11" s="37" t="s">
        <v>183</v>
      </c>
    </row>
    <row r="12" spans="1:7" ht="45" x14ac:dyDescent="0.25">
      <c r="A12" s="21" t="s">
        <v>84</v>
      </c>
      <c r="B12" s="26">
        <v>3000</v>
      </c>
      <c r="C12" s="29">
        <v>2420</v>
      </c>
      <c r="D12" s="28">
        <v>580</v>
      </c>
      <c r="E12" s="20">
        <f t="shared" si="0"/>
        <v>7630.9499999999989</v>
      </c>
      <c r="F12" s="7" t="s">
        <v>184</v>
      </c>
    </row>
    <row r="13" spans="1:7" x14ac:dyDescent="0.25">
      <c r="A13" s="21" t="s">
        <v>85</v>
      </c>
      <c r="B13" s="22">
        <v>800</v>
      </c>
      <c r="C13" s="29">
        <v>590.15</v>
      </c>
      <c r="D13" s="28">
        <v>209.85</v>
      </c>
      <c r="E13" s="20">
        <f t="shared" si="0"/>
        <v>7040.7999999999993</v>
      </c>
      <c r="F13" s="8" t="s">
        <v>185</v>
      </c>
    </row>
    <row r="14" spans="1:7" ht="60" x14ac:dyDescent="0.25">
      <c r="A14" s="21" t="s">
        <v>87</v>
      </c>
      <c r="B14" s="26">
        <v>250</v>
      </c>
      <c r="C14" s="29">
        <v>250</v>
      </c>
      <c r="D14" s="28">
        <v>0</v>
      </c>
      <c r="E14" s="29">
        <f t="shared" si="0"/>
        <v>6790.7999999999993</v>
      </c>
      <c r="F14" s="37" t="s">
        <v>176</v>
      </c>
      <c r="G14" s="17"/>
    </row>
    <row r="15" spans="1:7" x14ac:dyDescent="0.25">
      <c r="A15" s="21" t="s">
        <v>86</v>
      </c>
      <c r="B15" s="22">
        <v>675</v>
      </c>
      <c r="C15" s="20">
        <v>675</v>
      </c>
      <c r="D15" s="28">
        <v>0</v>
      </c>
      <c r="E15" s="20">
        <f t="shared" si="0"/>
        <v>6115.7999999999993</v>
      </c>
      <c r="F15" s="8" t="s">
        <v>186</v>
      </c>
      <c r="G15" s="17"/>
    </row>
    <row r="16" spans="1:7" ht="30" x14ac:dyDescent="0.25">
      <c r="A16" s="21" t="s">
        <v>88</v>
      </c>
      <c r="B16" s="22">
        <v>5500</v>
      </c>
      <c r="C16" s="20">
        <v>3909</v>
      </c>
      <c r="D16" s="25">
        <v>1591</v>
      </c>
      <c r="E16" s="20">
        <f>E15-C16</f>
        <v>2206.7999999999993</v>
      </c>
      <c r="F16" s="7" t="s">
        <v>189</v>
      </c>
    </row>
    <row r="17" spans="1:12" ht="30" x14ac:dyDescent="0.25">
      <c r="A17" s="24">
        <v>45359</v>
      </c>
      <c r="B17" s="22">
        <v>970</v>
      </c>
      <c r="C17" s="20">
        <v>970</v>
      </c>
      <c r="D17" s="25">
        <v>0</v>
      </c>
      <c r="E17" s="20">
        <f>E16-C17</f>
        <v>1236.7999999999993</v>
      </c>
      <c r="F17" s="7" t="s">
        <v>190</v>
      </c>
    </row>
    <row r="18" spans="1:12" x14ac:dyDescent="0.25">
      <c r="A18" s="24">
        <v>44932</v>
      </c>
      <c r="B18" s="22"/>
      <c r="C18" s="20"/>
      <c r="D18" s="28">
        <v>500</v>
      </c>
      <c r="E18" s="20">
        <f>E17+D18</f>
        <v>1736.7999999999993</v>
      </c>
      <c r="F18" s="37" t="s">
        <v>187</v>
      </c>
    </row>
    <row r="19" spans="1:12" ht="30" x14ac:dyDescent="0.25">
      <c r="A19" s="24">
        <v>44936</v>
      </c>
      <c r="B19" s="22"/>
      <c r="C19" s="29"/>
      <c r="D19" s="28">
        <v>250</v>
      </c>
      <c r="E19" s="20">
        <f>E18+D19</f>
        <v>1986.7999999999993</v>
      </c>
      <c r="F19" s="37" t="s">
        <v>177</v>
      </c>
    </row>
    <row r="20" spans="1:12" x14ac:dyDescent="0.25">
      <c r="A20" s="30" t="s">
        <v>89</v>
      </c>
      <c r="B20" s="30"/>
      <c r="C20" s="20">
        <v>119.60000000000001</v>
      </c>
      <c r="D20" s="30"/>
      <c r="F20" s="7" t="s">
        <v>191</v>
      </c>
      <c r="L20" s="31"/>
    </row>
    <row r="21" spans="1:12" x14ac:dyDescent="0.25">
      <c r="A21" s="19"/>
      <c r="B21" s="19"/>
      <c r="C21" s="19"/>
      <c r="D21" s="19"/>
      <c r="E21" s="19"/>
      <c r="F21" s="7"/>
    </row>
    <row r="22" spans="1:12" ht="19.5" customHeight="1" x14ac:dyDescent="0.25">
      <c r="A22" s="40" t="s">
        <v>192</v>
      </c>
      <c r="B22" s="41"/>
      <c r="C22" s="41"/>
      <c r="D22" s="42"/>
      <c r="E22" s="38">
        <f>E19-C20</f>
        <v>1867.1999999999994</v>
      </c>
      <c r="F22" s="7"/>
    </row>
    <row r="23" spans="1:12" ht="15.75" customHeight="1" x14ac:dyDescent="0.25">
      <c r="A23" s="40" t="s">
        <v>194</v>
      </c>
      <c r="B23" s="41"/>
      <c r="C23" s="41"/>
      <c r="D23" s="42"/>
      <c r="E23" s="38">
        <v>2645.75</v>
      </c>
      <c r="F23" s="7"/>
    </row>
    <row r="24" spans="1:12" ht="15.75" x14ac:dyDescent="0.25">
      <c r="A24" s="40" t="s">
        <v>195</v>
      </c>
      <c r="B24" s="41"/>
      <c r="C24" s="41"/>
      <c r="D24" s="42"/>
      <c r="E24" s="39">
        <f>E23-E22</f>
        <v>778.55000000000064</v>
      </c>
      <c r="F24" s="7"/>
    </row>
  </sheetData>
  <mergeCells count="4">
    <mergeCell ref="A22:D22"/>
    <mergeCell ref="A2:F2"/>
    <mergeCell ref="A23:D23"/>
    <mergeCell ref="A24:D24"/>
  </mergeCells>
  <pageMargins left="0.7" right="0.7" top="0.75" bottom="0.75" header="0.3" footer="0.3"/>
  <pageSetup scale="8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5F54-DD66-4DEE-A778-856EEEDAACC3}">
  <dimension ref="A1:E11"/>
  <sheetViews>
    <sheetView zoomScale="178" workbookViewId="0">
      <selection activeCell="B6" sqref="B6"/>
    </sheetView>
  </sheetViews>
  <sheetFormatPr defaultRowHeight="15" x14ac:dyDescent="0.25"/>
  <cols>
    <col min="2" max="2" width="22.7109375" bestFit="1" customWidth="1"/>
    <col min="3" max="3" width="10.7109375" bestFit="1" customWidth="1"/>
  </cols>
  <sheetData>
    <row r="1" spans="1:5" x14ac:dyDescent="0.25">
      <c r="D1" s="1" t="s">
        <v>135</v>
      </c>
    </row>
    <row r="2" spans="1:5" x14ac:dyDescent="0.25">
      <c r="B2" s="1" t="s">
        <v>94</v>
      </c>
      <c r="C2" s="5">
        <v>45507</v>
      </c>
    </row>
    <row r="3" spans="1:5" x14ac:dyDescent="0.25">
      <c r="B3" s="1" t="s">
        <v>30</v>
      </c>
      <c r="C3" s="1">
        <v>970</v>
      </c>
    </row>
    <row r="5" spans="1:5" x14ac:dyDescent="0.25">
      <c r="A5" s="2" t="s">
        <v>17</v>
      </c>
      <c r="B5" s="1" t="s">
        <v>11</v>
      </c>
      <c r="C5" s="1" t="s">
        <v>0</v>
      </c>
      <c r="D5" s="1" t="s">
        <v>1</v>
      </c>
      <c r="E5" s="1" t="s">
        <v>9</v>
      </c>
    </row>
    <row r="6" spans="1:5" x14ac:dyDescent="0.25">
      <c r="A6">
        <v>1</v>
      </c>
      <c r="B6" t="s">
        <v>33</v>
      </c>
      <c r="C6">
        <v>1</v>
      </c>
      <c r="D6">
        <v>350</v>
      </c>
      <c r="E6">
        <v>350</v>
      </c>
    </row>
    <row r="7" spans="1:5" x14ac:dyDescent="0.25">
      <c r="A7">
        <v>2</v>
      </c>
      <c r="B7" t="s">
        <v>34</v>
      </c>
      <c r="C7">
        <v>1</v>
      </c>
      <c r="D7">
        <v>200</v>
      </c>
      <c r="E7">
        <v>200</v>
      </c>
    </row>
    <row r="8" spans="1:5" x14ac:dyDescent="0.25">
      <c r="A8">
        <v>3</v>
      </c>
      <c r="B8" t="s">
        <v>35</v>
      </c>
      <c r="C8">
        <v>1</v>
      </c>
      <c r="D8">
        <v>400</v>
      </c>
      <c r="E8">
        <v>400</v>
      </c>
    </row>
    <row r="9" spans="1:5" x14ac:dyDescent="0.25">
      <c r="A9">
        <v>4</v>
      </c>
      <c r="B9" t="s">
        <v>4</v>
      </c>
      <c r="C9">
        <v>1</v>
      </c>
      <c r="D9">
        <v>20</v>
      </c>
      <c r="E9">
        <v>20</v>
      </c>
    </row>
    <row r="11" spans="1:5" x14ac:dyDescent="0.25">
      <c r="B11" s="1" t="s">
        <v>9</v>
      </c>
      <c r="E11" s="1">
        <f>SUM(E6:E9)</f>
        <v>970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C900-29CB-4754-AE15-2D9CCABC9F4B}">
  <dimension ref="B2:G16"/>
  <sheetViews>
    <sheetView workbookViewId="0">
      <selection activeCell="C17" sqref="C17"/>
    </sheetView>
  </sheetViews>
  <sheetFormatPr defaultRowHeight="15" x14ac:dyDescent="0.25"/>
  <cols>
    <col min="2" max="2" width="10.5703125" bestFit="1" customWidth="1"/>
    <col min="3" max="3" width="13.28515625" bestFit="1" customWidth="1"/>
    <col min="4" max="4" width="16.85546875" bestFit="1" customWidth="1"/>
    <col min="7" max="7" width="30.7109375" bestFit="1" customWidth="1"/>
  </cols>
  <sheetData>
    <row r="2" spans="2:7" x14ac:dyDescent="0.25">
      <c r="B2" s="1" t="s">
        <v>77</v>
      </c>
      <c r="C2" s="1" t="s">
        <v>174</v>
      </c>
      <c r="D2" s="1" t="s">
        <v>175</v>
      </c>
      <c r="E2" s="1" t="s">
        <v>9</v>
      </c>
    </row>
    <row r="3" spans="2:7" x14ac:dyDescent="0.25">
      <c r="B3" s="1"/>
      <c r="C3" s="1"/>
      <c r="D3" s="1"/>
      <c r="E3" s="1"/>
    </row>
    <row r="4" spans="2:7" x14ac:dyDescent="0.25">
      <c r="B4" s="1"/>
      <c r="C4" s="1"/>
      <c r="D4" s="1"/>
      <c r="E4" s="1"/>
    </row>
    <row r="5" spans="2:7" x14ac:dyDescent="0.25">
      <c r="B5" s="1"/>
      <c r="C5" s="1"/>
      <c r="D5" s="1"/>
      <c r="E5" s="1"/>
    </row>
    <row r="6" spans="2:7" x14ac:dyDescent="0.25">
      <c r="B6" s="1"/>
      <c r="C6" s="1"/>
      <c r="D6" s="1"/>
      <c r="E6" s="1"/>
    </row>
    <row r="7" spans="2:7" x14ac:dyDescent="0.25">
      <c r="B7" s="1"/>
      <c r="C7" s="1"/>
      <c r="D7" s="1"/>
      <c r="E7" s="1"/>
    </row>
    <row r="8" spans="2:7" x14ac:dyDescent="0.25">
      <c r="B8" s="1"/>
      <c r="C8" s="1"/>
      <c r="D8" s="1"/>
      <c r="E8" s="1"/>
    </row>
    <row r="9" spans="2:7" x14ac:dyDescent="0.25">
      <c r="B9" s="6">
        <v>44935</v>
      </c>
      <c r="E9" s="1"/>
    </row>
    <row r="10" spans="2:7" x14ac:dyDescent="0.25">
      <c r="B10" s="6" t="s">
        <v>87</v>
      </c>
      <c r="D10">
        <v>500</v>
      </c>
      <c r="E10">
        <v>9.4</v>
      </c>
      <c r="G10" t="s">
        <v>172</v>
      </c>
    </row>
    <row r="11" spans="2:7" x14ac:dyDescent="0.25">
      <c r="B11" s="6" t="s">
        <v>86</v>
      </c>
      <c r="C11">
        <v>40.799999999999997</v>
      </c>
      <c r="E11">
        <v>50.2</v>
      </c>
    </row>
    <row r="12" spans="2:7" x14ac:dyDescent="0.25">
      <c r="B12" s="6" t="s">
        <v>171</v>
      </c>
      <c r="C12">
        <v>208.2</v>
      </c>
      <c r="E12">
        <f>E11+C12</f>
        <v>258.39999999999998</v>
      </c>
    </row>
    <row r="13" spans="2:7" x14ac:dyDescent="0.25">
      <c r="B13" s="6">
        <v>45628</v>
      </c>
      <c r="C13">
        <v>81.8</v>
      </c>
      <c r="E13">
        <f t="shared" ref="E13:E14" si="0">E12+C13</f>
        <v>340.2</v>
      </c>
    </row>
    <row r="14" spans="2:7" x14ac:dyDescent="0.25">
      <c r="B14" s="6">
        <v>45628</v>
      </c>
      <c r="C14">
        <v>70.400000000000006</v>
      </c>
      <c r="E14">
        <f t="shared" si="0"/>
        <v>410.6</v>
      </c>
    </row>
    <row r="15" spans="2:7" x14ac:dyDescent="0.25">
      <c r="B15" s="17">
        <v>45294</v>
      </c>
      <c r="D15">
        <v>250</v>
      </c>
      <c r="G15" t="s">
        <v>173</v>
      </c>
    </row>
    <row r="16" spans="2:7" x14ac:dyDescent="0.25">
      <c r="E16" s="1">
        <v>778.55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ADCF-C47F-42A5-9447-F9341445095B}">
  <dimension ref="B1:F48"/>
  <sheetViews>
    <sheetView topLeftCell="A40" zoomScale="186" workbookViewId="0">
      <selection activeCell="H27" sqref="H27"/>
    </sheetView>
  </sheetViews>
  <sheetFormatPr defaultRowHeight="15" x14ac:dyDescent="0.25"/>
  <cols>
    <col min="3" max="3" width="33.28515625" bestFit="1" customWidth="1"/>
    <col min="4" max="4" width="11.42578125" bestFit="1" customWidth="1"/>
    <col min="5" max="5" width="9.5703125" bestFit="1" customWidth="1"/>
    <col min="6" max="6" width="10.5703125" bestFit="1" customWidth="1"/>
  </cols>
  <sheetData>
    <row r="1" spans="2:6" x14ac:dyDescent="0.25">
      <c r="B1" s="1" t="s">
        <v>155</v>
      </c>
      <c r="D1" s="1" t="s">
        <v>170</v>
      </c>
    </row>
    <row r="3" spans="2:6" x14ac:dyDescent="0.25">
      <c r="C3" s="1" t="s">
        <v>156</v>
      </c>
      <c r="D3" s="10" t="s">
        <v>80</v>
      </c>
    </row>
    <row r="4" spans="2:6" x14ac:dyDescent="0.25">
      <c r="C4" s="1" t="s">
        <v>69</v>
      </c>
      <c r="D4" s="15">
        <v>14000</v>
      </c>
    </row>
    <row r="6" spans="2:6" x14ac:dyDescent="0.25">
      <c r="B6" s="13" t="s">
        <v>17</v>
      </c>
      <c r="C6" s="1" t="s">
        <v>62</v>
      </c>
      <c r="D6" s="1" t="s">
        <v>0</v>
      </c>
      <c r="E6" s="1" t="s">
        <v>1</v>
      </c>
      <c r="F6" s="1" t="s">
        <v>9</v>
      </c>
    </row>
    <row r="7" spans="2:6" x14ac:dyDescent="0.25">
      <c r="B7">
        <v>1</v>
      </c>
      <c r="C7" s="14" t="s">
        <v>13</v>
      </c>
      <c r="D7">
        <v>1</v>
      </c>
      <c r="E7" s="33">
        <v>244.03</v>
      </c>
      <c r="F7" s="33">
        <f>E7*D7</f>
        <v>244.03</v>
      </c>
    </row>
    <row r="8" spans="2:6" x14ac:dyDescent="0.25">
      <c r="B8">
        <v>2</v>
      </c>
      <c r="C8" s="14" t="s">
        <v>137</v>
      </c>
      <c r="D8">
        <v>1</v>
      </c>
      <c r="E8" s="33">
        <v>22</v>
      </c>
      <c r="F8" s="33">
        <f t="shared" ref="F8:F44" si="0">E8*D8</f>
        <v>22</v>
      </c>
    </row>
    <row r="9" spans="2:6" x14ac:dyDescent="0.25">
      <c r="B9">
        <v>3</v>
      </c>
      <c r="C9" s="14" t="s">
        <v>138</v>
      </c>
      <c r="D9">
        <v>1</v>
      </c>
      <c r="E9" s="33">
        <v>30</v>
      </c>
      <c r="F9" s="33">
        <f t="shared" si="0"/>
        <v>30</v>
      </c>
    </row>
    <row r="10" spans="2:6" x14ac:dyDescent="0.25">
      <c r="B10">
        <v>4</v>
      </c>
      <c r="C10" s="14" t="s">
        <v>139</v>
      </c>
      <c r="D10">
        <v>1</v>
      </c>
      <c r="E10" s="33">
        <v>90</v>
      </c>
      <c r="F10" s="33">
        <f t="shared" si="0"/>
        <v>90</v>
      </c>
    </row>
    <row r="11" spans="2:6" x14ac:dyDescent="0.25">
      <c r="B11">
        <v>5</v>
      </c>
      <c r="C11" s="14" t="s">
        <v>140</v>
      </c>
      <c r="D11">
        <v>2</v>
      </c>
      <c r="E11" s="33">
        <v>35</v>
      </c>
      <c r="F11" s="33">
        <f t="shared" si="0"/>
        <v>70</v>
      </c>
    </row>
    <row r="12" spans="2:6" x14ac:dyDescent="0.25">
      <c r="B12">
        <v>6</v>
      </c>
      <c r="C12" s="14" t="s">
        <v>141</v>
      </c>
      <c r="D12">
        <v>6</v>
      </c>
      <c r="E12" s="33">
        <v>165</v>
      </c>
      <c r="F12" s="33">
        <f t="shared" si="0"/>
        <v>990</v>
      </c>
    </row>
    <row r="13" spans="2:6" x14ac:dyDescent="0.25">
      <c r="B13">
        <v>7</v>
      </c>
      <c r="C13" s="14" t="s">
        <v>142</v>
      </c>
      <c r="D13">
        <v>1</v>
      </c>
      <c r="E13" s="33">
        <v>12</v>
      </c>
      <c r="F13" s="33">
        <f t="shared" si="0"/>
        <v>12</v>
      </c>
    </row>
    <row r="14" spans="2:6" x14ac:dyDescent="0.25">
      <c r="B14">
        <v>8</v>
      </c>
      <c r="C14" s="14" t="s">
        <v>143</v>
      </c>
      <c r="D14">
        <v>1</v>
      </c>
      <c r="E14" s="33">
        <v>1850</v>
      </c>
      <c r="F14" s="33">
        <f t="shared" si="0"/>
        <v>1850</v>
      </c>
    </row>
    <row r="15" spans="2:6" x14ac:dyDescent="0.25">
      <c r="B15">
        <v>9</v>
      </c>
      <c r="C15" s="14" t="s">
        <v>144</v>
      </c>
      <c r="D15">
        <v>1</v>
      </c>
      <c r="E15" s="33">
        <v>39</v>
      </c>
      <c r="F15" s="33">
        <f t="shared" si="0"/>
        <v>39</v>
      </c>
    </row>
    <row r="16" spans="2:6" x14ac:dyDescent="0.25">
      <c r="B16">
        <v>10</v>
      </c>
      <c r="C16" s="14" t="s">
        <v>145</v>
      </c>
      <c r="D16">
        <v>2</v>
      </c>
      <c r="E16" s="33">
        <v>5</v>
      </c>
      <c r="F16" s="33">
        <f t="shared" si="0"/>
        <v>10</v>
      </c>
    </row>
    <row r="17" spans="2:6" x14ac:dyDescent="0.25">
      <c r="B17">
        <v>11</v>
      </c>
      <c r="C17" s="14" t="s">
        <v>146</v>
      </c>
      <c r="D17">
        <v>2</v>
      </c>
      <c r="E17" s="33">
        <v>4</v>
      </c>
      <c r="F17" s="33">
        <f t="shared" si="0"/>
        <v>8</v>
      </c>
    </row>
    <row r="18" spans="2:6" x14ac:dyDescent="0.25">
      <c r="B18">
        <v>12</v>
      </c>
      <c r="C18" s="14" t="s">
        <v>147</v>
      </c>
      <c r="D18">
        <v>6</v>
      </c>
      <c r="E18" s="33">
        <v>1.67</v>
      </c>
      <c r="F18" s="33">
        <v>10</v>
      </c>
    </row>
    <row r="19" spans="2:6" x14ac:dyDescent="0.25">
      <c r="B19">
        <v>13</v>
      </c>
      <c r="C19" s="14" t="s">
        <v>148</v>
      </c>
      <c r="D19">
        <v>1</v>
      </c>
      <c r="E19" s="33">
        <v>990</v>
      </c>
      <c r="F19" s="33">
        <f t="shared" si="0"/>
        <v>990</v>
      </c>
    </row>
    <row r="20" spans="2:6" x14ac:dyDescent="0.25">
      <c r="B20">
        <v>14</v>
      </c>
      <c r="C20" s="14" t="s">
        <v>149</v>
      </c>
      <c r="D20">
        <v>10</v>
      </c>
      <c r="E20" s="33">
        <v>2.5</v>
      </c>
      <c r="F20" s="33">
        <f t="shared" si="0"/>
        <v>25</v>
      </c>
    </row>
    <row r="21" spans="2:6" x14ac:dyDescent="0.25">
      <c r="B21">
        <v>15</v>
      </c>
      <c r="C21" s="14" t="s">
        <v>150</v>
      </c>
      <c r="D21">
        <v>10</v>
      </c>
      <c r="E21" s="33">
        <v>34.950000000000003</v>
      </c>
      <c r="F21" s="33">
        <f t="shared" si="0"/>
        <v>349.5</v>
      </c>
    </row>
    <row r="22" spans="2:6" x14ac:dyDescent="0.25">
      <c r="B22">
        <v>16</v>
      </c>
      <c r="C22" s="14" t="s">
        <v>20</v>
      </c>
      <c r="D22">
        <v>1</v>
      </c>
      <c r="E22" s="33">
        <v>638</v>
      </c>
      <c r="F22" s="33">
        <f t="shared" si="0"/>
        <v>638</v>
      </c>
    </row>
    <row r="23" spans="2:6" x14ac:dyDescent="0.25">
      <c r="B23">
        <v>17</v>
      </c>
      <c r="C23" s="14" t="s">
        <v>3</v>
      </c>
      <c r="D23">
        <v>100</v>
      </c>
      <c r="E23" s="33">
        <v>1</v>
      </c>
      <c r="F23" s="33">
        <f t="shared" si="0"/>
        <v>100</v>
      </c>
    </row>
    <row r="24" spans="2:6" x14ac:dyDescent="0.25">
      <c r="B24">
        <v>18</v>
      </c>
      <c r="C24" s="14" t="s">
        <v>141</v>
      </c>
      <c r="D24">
        <v>4</v>
      </c>
      <c r="E24" s="33">
        <v>165</v>
      </c>
      <c r="F24" s="33">
        <f t="shared" si="0"/>
        <v>660</v>
      </c>
    </row>
    <row r="25" spans="2:6" x14ac:dyDescent="0.25">
      <c r="B25">
        <v>19</v>
      </c>
      <c r="C25" s="14" t="s">
        <v>151</v>
      </c>
      <c r="D25">
        <v>4</v>
      </c>
      <c r="E25" s="33">
        <v>6.15</v>
      </c>
      <c r="F25" s="33">
        <f t="shared" si="0"/>
        <v>24.6</v>
      </c>
    </row>
    <row r="26" spans="2:6" x14ac:dyDescent="0.25">
      <c r="B26">
        <v>20</v>
      </c>
      <c r="C26" s="14" t="s">
        <v>152</v>
      </c>
      <c r="D26">
        <v>4</v>
      </c>
      <c r="E26" s="33">
        <v>15.5</v>
      </c>
      <c r="F26" s="33">
        <f t="shared" si="0"/>
        <v>62</v>
      </c>
    </row>
    <row r="27" spans="2:6" x14ac:dyDescent="0.25">
      <c r="B27">
        <v>21</v>
      </c>
      <c r="C27" s="14" t="s">
        <v>153</v>
      </c>
      <c r="D27">
        <v>1</v>
      </c>
      <c r="E27" s="33">
        <v>5.5</v>
      </c>
      <c r="F27" s="33">
        <f t="shared" si="0"/>
        <v>5.5</v>
      </c>
    </row>
    <row r="28" spans="2:6" x14ac:dyDescent="0.25">
      <c r="B28">
        <v>22</v>
      </c>
      <c r="C28" s="14" t="s">
        <v>154</v>
      </c>
      <c r="D28">
        <v>2</v>
      </c>
      <c r="E28" s="33">
        <v>4</v>
      </c>
      <c r="F28" s="33">
        <f t="shared" si="0"/>
        <v>8</v>
      </c>
    </row>
    <row r="29" spans="2:6" x14ac:dyDescent="0.25">
      <c r="E29" s="33"/>
      <c r="F29" s="33"/>
    </row>
    <row r="30" spans="2:6" x14ac:dyDescent="0.25">
      <c r="C30" s="16" t="s">
        <v>157</v>
      </c>
      <c r="E30" s="33"/>
      <c r="F30" s="33"/>
    </row>
    <row r="31" spans="2:6" x14ac:dyDescent="0.25">
      <c r="B31">
        <v>23</v>
      </c>
      <c r="C31" s="14" t="s">
        <v>98</v>
      </c>
      <c r="D31">
        <v>5</v>
      </c>
      <c r="E31" s="33">
        <v>2.5</v>
      </c>
      <c r="F31" s="33">
        <f t="shared" si="0"/>
        <v>12.5</v>
      </c>
    </row>
    <row r="32" spans="2:6" x14ac:dyDescent="0.25">
      <c r="B32">
        <v>24</v>
      </c>
      <c r="C32" s="14" t="s">
        <v>158</v>
      </c>
      <c r="D32">
        <v>1</v>
      </c>
      <c r="E32" s="33">
        <v>70.400000000000006</v>
      </c>
      <c r="F32" s="33">
        <f t="shared" si="0"/>
        <v>70.400000000000006</v>
      </c>
    </row>
    <row r="33" spans="2:6" x14ac:dyDescent="0.25">
      <c r="B33">
        <v>25</v>
      </c>
      <c r="C33" s="14" t="s">
        <v>159</v>
      </c>
      <c r="D33">
        <v>1</v>
      </c>
      <c r="E33" s="33">
        <v>50</v>
      </c>
      <c r="F33" s="33">
        <f t="shared" si="0"/>
        <v>50</v>
      </c>
    </row>
    <row r="34" spans="2:6" x14ac:dyDescent="0.25">
      <c r="B34">
        <v>26</v>
      </c>
      <c r="C34" s="14" t="s">
        <v>160</v>
      </c>
      <c r="D34">
        <v>1</v>
      </c>
      <c r="E34" s="33">
        <v>60</v>
      </c>
      <c r="F34" s="33">
        <f t="shared" si="0"/>
        <v>60</v>
      </c>
    </row>
    <row r="35" spans="2:6" x14ac:dyDescent="0.25">
      <c r="E35" s="33"/>
      <c r="F35" s="33"/>
    </row>
    <row r="36" spans="2:6" x14ac:dyDescent="0.25">
      <c r="C36" s="16" t="s">
        <v>161</v>
      </c>
      <c r="E36" s="33"/>
      <c r="F36" s="33"/>
    </row>
    <row r="37" spans="2:6" x14ac:dyDescent="0.25">
      <c r="B37">
        <v>27</v>
      </c>
      <c r="C37" s="14" t="s">
        <v>162</v>
      </c>
      <c r="D37">
        <v>1</v>
      </c>
      <c r="E37" s="33">
        <v>100</v>
      </c>
      <c r="F37" s="33">
        <f t="shared" si="0"/>
        <v>100</v>
      </c>
    </row>
    <row r="38" spans="2:6" x14ac:dyDescent="0.25">
      <c r="B38">
        <v>28</v>
      </c>
      <c r="C38" s="14" t="s">
        <v>163</v>
      </c>
      <c r="D38">
        <v>1</v>
      </c>
      <c r="E38" s="33">
        <v>109</v>
      </c>
      <c r="F38" s="33">
        <f t="shared" si="0"/>
        <v>109</v>
      </c>
    </row>
    <row r="39" spans="2:6" x14ac:dyDescent="0.25">
      <c r="B39">
        <v>29</v>
      </c>
      <c r="C39" s="14" t="s">
        <v>164</v>
      </c>
      <c r="D39">
        <v>1</v>
      </c>
      <c r="E39" s="33">
        <v>145</v>
      </c>
      <c r="F39" s="33">
        <f t="shared" si="0"/>
        <v>145</v>
      </c>
    </row>
    <row r="40" spans="2:6" x14ac:dyDescent="0.25">
      <c r="B40">
        <v>30</v>
      </c>
      <c r="C40" s="14" t="s">
        <v>165</v>
      </c>
      <c r="D40">
        <v>1</v>
      </c>
      <c r="E40" s="33">
        <v>25</v>
      </c>
      <c r="F40" s="33">
        <f t="shared" si="0"/>
        <v>25</v>
      </c>
    </row>
    <row r="41" spans="2:6" x14ac:dyDescent="0.25">
      <c r="B41">
        <v>31</v>
      </c>
      <c r="C41" s="14" t="s">
        <v>166</v>
      </c>
      <c r="D41">
        <v>1</v>
      </c>
      <c r="E41" s="33">
        <v>10</v>
      </c>
      <c r="F41" s="33">
        <f t="shared" si="0"/>
        <v>10</v>
      </c>
    </row>
    <row r="42" spans="2:6" x14ac:dyDescent="0.25">
      <c r="B42">
        <v>32</v>
      </c>
      <c r="C42" s="14" t="s">
        <v>167</v>
      </c>
      <c r="D42">
        <v>1</v>
      </c>
      <c r="E42" s="33">
        <v>80</v>
      </c>
      <c r="F42" s="33">
        <f t="shared" si="0"/>
        <v>80</v>
      </c>
    </row>
    <row r="43" spans="2:6" x14ac:dyDescent="0.25">
      <c r="B43">
        <v>33</v>
      </c>
      <c r="C43" s="14" t="s">
        <v>4</v>
      </c>
      <c r="D43">
        <v>1</v>
      </c>
      <c r="E43" s="33">
        <v>50</v>
      </c>
      <c r="F43" s="33">
        <f t="shared" si="0"/>
        <v>50</v>
      </c>
    </row>
    <row r="44" spans="2:6" x14ac:dyDescent="0.25">
      <c r="B44">
        <v>34</v>
      </c>
      <c r="C44" s="14" t="s">
        <v>168</v>
      </c>
      <c r="D44">
        <v>1</v>
      </c>
      <c r="E44" s="33">
        <v>80</v>
      </c>
      <c r="F44" s="33">
        <f t="shared" si="0"/>
        <v>80</v>
      </c>
    </row>
    <row r="46" spans="2:6" x14ac:dyDescent="0.25">
      <c r="C46" s="16" t="s">
        <v>99</v>
      </c>
      <c r="F46" s="15">
        <v>7029.5</v>
      </c>
    </row>
    <row r="48" spans="2:6" x14ac:dyDescent="0.25">
      <c r="C48" s="1" t="s">
        <v>169</v>
      </c>
      <c r="F48" s="15">
        <v>6670.5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4765-09BB-4867-BB69-082247E1FB04}">
  <dimension ref="A1:C40"/>
  <sheetViews>
    <sheetView topLeftCell="A25" workbookViewId="0">
      <selection activeCell="G35" sqref="F34:G35"/>
    </sheetView>
  </sheetViews>
  <sheetFormatPr defaultRowHeight="15" x14ac:dyDescent="0.25"/>
  <cols>
    <col min="2" max="2" width="64.7109375" customWidth="1"/>
    <col min="3" max="3" width="11.28515625" customWidth="1"/>
  </cols>
  <sheetData>
    <row r="1" spans="1:3" x14ac:dyDescent="0.25">
      <c r="B1" s="1" t="s">
        <v>95</v>
      </c>
      <c r="C1" s="1" t="s">
        <v>132</v>
      </c>
    </row>
    <row r="2" spans="1:3" x14ac:dyDescent="0.25">
      <c r="B2" s="1"/>
    </row>
    <row r="3" spans="1:3" x14ac:dyDescent="0.25">
      <c r="B3" t="s">
        <v>94</v>
      </c>
      <c r="C3" s="11">
        <v>44569</v>
      </c>
    </row>
    <row r="4" spans="1:3" x14ac:dyDescent="0.25">
      <c r="B4" t="s">
        <v>69</v>
      </c>
      <c r="C4" s="9">
        <v>3000</v>
      </c>
    </row>
    <row r="5" spans="1:3" x14ac:dyDescent="0.25">
      <c r="B5" s="1"/>
    </row>
    <row r="6" spans="1:3" x14ac:dyDescent="0.25">
      <c r="A6" s="2" t="s">
        <v>17</v>
      </c>
      <c r="B6" s="1" t="s">
        <v>62</v>
      </c>
    </row>
    <row r="7" spans="1:3" x14ac:dyDescent="0.25">
      <c r="A7">
        <v>1</v>
      </c>
      <c r="B7" t="s">
        <v>50</v>
      </c>
      <c r="C7" s="33">
        <v>757.9</v>
      </c>
    </row>
    <row r="8" spans="1:3" x14ac:dyDescent="0.25">
      <c r="A8">
        <v>2</v>
      </c>
      <c r="B8" t="s">
        <v>36</v>
      </c>
      <c r="C8" s="33">
        <v>305.25</v>
      </c>
    </row>
    <row r="9" spans="1:3" x14ac:dyDescent="0.25">
      <c r="A9">
        <v>3</v>
      </c>
      <c r="B9" t="s">
        <v>37</v>
      </c>
      <c r="C9" s="33">
        <v>307.45</v>
      </c>
    </row>
    <row r="10" spans="1:3" x14ac:dyDescent="0.25">
      <c r="A10">
        <v>4</v>
      </c>
      <c r="B10" t="s">
        <v>38</v>
      </c>
      <c r="C10" s="33">
        <v>95</v>
      </c>
    </row>
    <row r="11" spans="1:3" x14ac:dyDescent="0.25">
      <c r="A11">
        <v>5</v>
      </c>
      <c r="B11" t="s">
        <v>39</v>
      </c>
      <c r="C11" s="33">
        <v>160</v>
      </c>
    </row>
    <row r="12" spans="1:3" x14ac:dyDescent="0.25">
      <c r="A12">
        <v>6</v>
      </c>
      <c r="B12" t="s">
        <v>40</v>
      </c>
      <c r="C12" s="33">
        <v>100</v>
      </c>
    </row>
    <row r="13" spans="1:3" x14ac:dyDescent="0.25">
      <c r="A13">
        <v>7</v>
      </c>
      <c r="B13" t="s">
        <v>41</v>
      </c>
      <c r="C13" s="33">
        <v>5</v>
      </c>
    </row>
    <row r="14" spans="1:3" x14ac:dyDescent="0.25">
      <c r="A14">
        <v>8</v>
      </c>
      <c r="B14" t="s">
        <v>42</v>
      </c>
      <c r="C14" s="33">
        <v>24</v>
      </c>
    </row>
    <row r="15" spans="1:3" x14ac:dyDescent="0.25">
      <c r="A15">
        <v>9</v>
      </c>
      <c r="B15" t="s">
        <v>43</v>
      </c>
      <c r="C15" s="33">
        <v>19.600000000000001</v>
      </c>
    </row>
    <row r="16" spans="1:3" x14ac:dyDescent="0.25">
      <c r="A16">
        <v>10</v>
      </c>
      <c r="B16" t="s">
        <v>44</v>
      </c>
      <c r="C16" s="33">
        <v>60</v>
      </c>
    </row>
    <row r="17" spans="1:3" x14ac:dyDescent="0.25">
      <c r="A17">
        <v>11</v>
      </c>
      <c r="B17" t="s">
        <v>45</v>
      </c>
      <c r="C17" s="33">
        <v>30</v>
      </c>
    </row>
    <row r="18" spans="1:3" x14ac:dyDescent="0.25">
      <c r="C18" s="33"/>
    </row>
    <row r="19" spans="1:3" x14ac:dyDescent="0.25">
      <c r="A19">
        <v>12</v>
      </c>
      <c r="B19" s="1" t="s">
        <v>46</v>
      </c>
      <c r="C19" s="33"/>
    </row>
    <row r="20" spans="1:3" x14ac:dyDescent="0.25">
      <c r="B20" t="s">
        <v>53</v>
      </c>
      <c r="C20" s="33">
        <v>20</v>
      </c>
    </row>
    <row r="21" spans="1:3" x14ac:dyDescent="0.25">
      <c r="B21" t="s">
        <v>54</v>
      </c>
      <c r="C21" s="33">
        <v>5</v>
      </c>
    </row>
    <row r="22" spans="1:3" x14ac:dyDescent="0.25">
      <c r="B22" t="s">
        <v>91</v>
      </c>
      <c r="C22" s="33">
        <v>30</v>
      </c>
    </row>
    <row r="23" spans="1:3" x14ac:dyDescent="0.25">
      <c r="B23" s="1" t="s">
        <v>9</v>
      </c>
      <c r="C23" s="34">
        <v>55</v>
      </c>
    </row>
    <row r="24" spans="1:3" x14ac:dyDescent="0.25">
      <c r="B24" s="1"/>
      <c r="C24" s="1"/>
    </row>
    <row r="25" spans="1:3" x14ac:dyDescent="0.25">
      <c r="A25">
        <v>13</v>
      </c>
      <c r="B25" s="1" t="s">
        <v>47</v>
      </c>
    </row>
    <row r="26" spans="1:3" x14ac:dyDescent="0.25">
      <c r="B26" t="s">
        <v>55</v>
      </c>
      <c r="C26" s="33">
        <v>6.8</v>
      </c>
    </row>
    <row r="27" spans="1:3" x14ac:dyDescent="0.25">
      <c r="B27" t="s">
        <v>56</v>
      </c>
      <c r="C27" s="33">
        <v>9.6</v>
      </c>
    </row>
    <row r="28" spans="1:3" x14ac:dyDescent="0.25">
      <c r="B28" t="s">
        <v>57</v>
      </c>
      <c r="C28" s="33">
        <v>10.4</v>
      </c>
    </row>
    <row r="29" spans="1:3" x14ac:dyDescent="0.25">
      <c r="B29" t="s">
        <v>58</v>
      </c>
      <c r="C29" s="33">
        <v>5.2</v>
      </c>
    </row>
    <row r="30" spans="1:3" x14ac:dyDescent="0.25">
      <c r="B30" t="s">
        <v>59</v>
      </c>
      <c r="C30" s="33">
        <v>11.8</v>
      </c>
    </row>
    <row r="31" spans="1:3" x14ac:dyDescent="0.25">
      <c r="B31" t="s">
        <v>60</v>
      </c>
      <c r="C31" s="33">
        <v>5.4</v>
      </c>
    </row>
    <row r="32" spans="1:3" x14ac:dyDescent="0.25">
      <c r="B32" s="1" t="s">
        <v>9</v>
      </c>
      <c r="C32" s="34">
        <v>49.2</v>
      </c>
    </row>
    <row r="33" spans="2:3" x14ac:dyDescent="0.25">
      <c r="B33" s="1"/>
      <c r="C33" s="34"/>
    </row>
    <row r="34" spans="2:3" x14ac:dyDescent="0.25">
      <c r="B34" t="s">
        <v>96</v>
      </c>
      <c r="C34" s="33">
        <v>30</v>
      </c>
    </row>
    <row r="35" spans="2:3" x14ac:dyDescent="0.25">
      <c r="B35" t="s">
        <v>48</v>
      </c>
      <c r="C35" s="33">
        <v>7.8</v>
      </c>
    </row>
    <row r="36" spans="2:3" x14ac:dyDescent="0.25">
      <c r="B36" t="s">
        <v>49</v>
      </c>
      <c r="C36" s="33">
        <v>104.1</v>
      </c>
    </row>
    <row r="37" spans="2:3" x14ac:dyDescent="0.25">
      <c r="C37" s="33"/>
    </row>
    <row r="38" spans="2:3" x14ac:dyDescent="0.25">
      <c r="B38" s="1" t="s">
        <v>51</v>
      </c>
      <c r="C38" s="15">
        <v>2940.3</v>
      </c>
    </row>
    <row r="39" spans="2:3" x14ac:dyDescent="0.25">
      <c r="B39" s="1" t="s">
        <v>52</v>
      </c>
      <c r="C39" s="15">
        <v>59.7</v>
      </c>
    </row>
    <row r="40" spans="2:3" x14ac:dyDescent="0.25">
      <c r="B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DCE2-3EC6-487E-8FD3-AC9B4ECC26D8}">
  <dimension ref="A1:J34"/>
  <sheetViews>
    <sheetView topLeftCell="A25" workbookViewId="0">
      <selection activeCell="G5" sqref="G5"/>
    </sheetView>
  </sheetViews>
  <sheetFormatPr defaultRowHeight="15" x14ac:dyDescent="0.25"/>
  <cols>
    <col min="1" max="1" width="11" customWidth="1"/>
    <col min="2" max="2" width="19.28515625" bestFit="1" customWidth="1"/>
    <col min="3" max="3" width="12.42578125" customWidth="1"/>
    <col min="4" max="4" width="10.5703125" bestFit="1" customWidth="1"/>
  </cols>
  <sheetData>
    <row r="1" spans="1:7" x14ac:dyDescent="0.25">
      <c r="A1" s="1" t="s">
        <v>61</v>
      </c>
      <c r="G1" s="1" t="s">
        <v>133</v>
      </c>
    </row>
    <row r="3" spans="1:7" x14ac:dyDescent="0.25">
      <c r="B3" t="s">
        <v>93</v>
      </c>
      <c r="C3" s="12" t="s">
        <v>83</v>
      </c>
    </row>
    <row r="4" spans="1:7" x14ac:dyDescent="0.25">
      <c r="B4" t="s">
        <v>69</v>
      </c>
      <c r="C4" s="1">
        <v>3000</v>
      </c>
    </row>
    <row r="7" spans="1:7" x14ac:dyDescent="0.25">
      <c r="A7" s="13" t="s">
        <v>17</v>
      </c>
      <c r="B7" s="1" t="s">
        <v>62</v>
      </c>
      <c r="C7" s="1" t="s">
        <v>0</v>
      </c>
      <c r="D7" s="1" t="s">
        <v>1</v>
      </c>
    </row>
    <row r="8" spans="1:7" x14ac:dyDescent="0.25">
      <c r="A8">
        <v>1</v>
      </c>
      <c r="B8" t="s">
        <v>114</v>
      </c>
      <c r="C8">
        <v>1</v>
      </c>
      <c r="D8" s="33">
        <v>616.75</v>
      </c>
    </row>
    <row r="9" spans="1:7" x14ac:dyDescent="0.25">
      <c r="A9">
        <v>2</v>
      </c>
      <c r="B9" t="s">
        <v>115</v>
      </c>
      <c r="C9">
        <v>1</v>
      </c>
      <c r="D9" s="33">
        <v>9</v>
      </c>
    </row>
    <row r="10" spans="1:7" x14ac:dyDescent="0.25">
      <c r="A10">
        <v>3</v>
      </c>
      <c r="B10" t="s">
        <v>116</v>
      </c>
      <c r="C10">
        <v>25</v>
      </c>
      <c r="D10" s="33">
        <v>517.5</v>
      </c>
    </row>
    <row r="11" spans="1:7" x14ac:dyDescent="0.25">
      <c r="A11">
        <v>4</v>
      </c>
      <c r="B11" t="s">
        <v>117</v>
      </c>
      <c r="C11">
        <v>20</v>
      </c>
      <c r="D11" s="33">
        <v>700</v>
      </c>
    </row>
    <row r="12" spans="1:7" x14ac:dyDescent="0.25">
      <c r="A12">
        <v>5</v>
      </c>
      <c r="B12" t="s">
        <v>66</v>
      </c>
      <c r="C12">
        <v>1</v>
      </c>
      <c r="D12" s="33">
        <v>180</v>
      </c>
    </row>
    <row r="13" spans="1:7" x14ac:dyDescent="0.25">
      <c r="A13">
        <v>6</v>
      </c>
      <c r="B13" t="s">
        <v>118</v>
      </c>
      <c r="C13">
        <v>4</v>
      </c>
      <c r="D13" s="33">
        <v>80</v>
      </c>
    </row>
    <row r="14" spans="1:7" x14ac:dyDescent="0.25">
      <c r="A14">
        <v>7</v>
      </c>
      <c r="B14" t="s">
        <v>47</v>
      </c>
      <c r="C14">
        <v>1</v>
      </c>
      <c r="D14" s="33">
        <v>122.7</v>
      </c>
    </row>
    <row r="15" spans="1:7" x14ac:dyDescent="0.25">
      <c r="A15">
        <v>8</v>
      </c>
      <c r="B15" t="s">
        <v>48</v>
      </c>
      <c r="C15">
        <v>1</v>
      </c>
      <c r="D15" s="33">
        <v>14</v>
      </c>
    </row>
    <row r="17" spans="2:10" x14ac:dyDescent="0.25">
      <c r="B17" s="1" t="s">
        <v>99</v>
      </c>
      <c r="C17" s="1"/>
      <c r="D17" s="15">
        <v>2854.95</v>
      </c>
    </row>
    <row r="18" spans="2:10" x14ac:dyDescent="0.25">
      <c r="B18" s="1"/>
      <c r="C18" s="1"/>
      <c r="D18" s="15"/>
    </row>
    <row r="19" spans="2:10" x14ac:dyDescent="0.25">
      <c r="B19" s="1" t="s">
        <v>119</v>
      </c>
      <c r="C19" s="1"/>
      <c r="D19" s="15">
        <v>145.5</v>
      </c>
    </row>
    <row r="20" spans="2:10" x14ac:dyDescent="0.25">
      <c r="B20" s="1"/>
      <c r="C20" s="1"/>
      <c r="D20" s="1"/>
    </row>
    <row r="21" spans="2:10" x14ac:dyDescent="0.25">
      <c r="B21" s="1"/>
      <c r="C21" s="1"/>
      <c r="D21" s="1"/>
    </row>
    <row r="22" spans="2:10" x14ac:dyDescent="0.25">
      <c r="B22" s="1" t="s">
        <v>120</v>
      </c>
      <c r="C22" s="1"/>
      <c r="D22" s="1"/>
    </row>
    <row r="23" spans="2:10" x14ac:dyDescent="0.25">
      <c r="B23" t="s">
        <v>121</v>
      </c>
    </row>
    <row r="24" spans="2:10" x14ac:dyDescent="0.25">
      <c r="B24" s="1" t="s">
        <v>122</v>
      </c>
    </row>
    <row r="25" spans="2:10" x14ac:dyDescent="0.25">
      <c r="B25" t="s">
        <v>123</v>
      </c>
      <c r="C25" t="s">
        <v>124</v>
      </c>
      <c r="J25">
        <v>8.1999999999999993</v>
      </c>
    </row>
    <row r="26" spans="2:10" x14ac:dyDescent="0.25">
      <c r="B26" t="s">
        <v>125</v>
      </c>
      <c r="J26">
        <v>34.6</v>
      </c>
    </row>
    <row r="27" spans="2:10" x14ac:dyDescent="0.25">
      <c r="B27" s="1" t="s">
        <v>126</v>
      </c>
    </row>
    <row r="28" spans="2:10" x14ac:dyDescent="0.25">
      <c r="B28" t="s">
        <v>127</v>
      </c>
      <c r="J28">
        <v>36.799999999999997</v>
      </c>
    </row>
    <row r="29" spans="2:10" x14ac:dyDescent="0.25">
      <c r="B29" t="s">
        <v>128</v>
      </c>
      <c r="J29">
        <v>16.8</v>
      </c>
    </row>
    <row r="31" spans="2:10" x14ac:dyDescent="0.25">
      <c r="B31" t="s">
        <v>129</v>
      </c>
    </row>
    <row r="32" spans="2:10" x14ac:dyDescent="0.25">
      <c r="B32" t="s">
        <v>130</v>
      </c>
      <c r="J32">
        <v>16.3</v>
      </c>
    </row>
    <row r="33" spans="2:10" x14ac:dyDescent="0.25">
      <c r="B33" t="s">
        <v>131</v>
      </c>
      <c r="J33">
        <v>10</v>
      </c>
    </row>
    <row r="34" spans="2:10" x14ac:dyDescent="0.25">
      <c r="B34" s="1" t="s">
        <v>68</v>
      </c>
      <c r="J34" s="1">
        <v>122.7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C93F-2F78-462C-AC2A-8811AFCC8B19}">
  <dimension ref="A1:E25"/>
  <sheetViews>
    <sheetView workbookViewId="0">
      <selection activeCell="E19" sqref="E19"/>
    </sheetView>
  </sheetViews>
  <sheetFormatPr defaultRowHeight="15" x14ac:dyDescent="0.25"/>
  <cols>
    <col min="2" max="2" width="45.28515625" bestFit="1" customWidth="1"/>
    <col min="3" max="3" width="10.5703125" bestFit="1" customWidth="1"/>
    <col min="5" max="5" width="10.5703125" bestFit="1" customWidth="1"/>
  </cols>
  <sheetData>
    <row r="1" spans="1:5" x14ac:dyDescent="0.25">
      <c r="C1" s="1" t="s">
        <v>134</v>
      </c>
    </row>
    <row r="2" spans="1:5" x14ac:dyDescent="0.25">
      <c r="B2" s="1" t="s">
        <v>92</v>
      </c>
    </row>
    <row r="3" spans="1:5" x14ac:dyDescent="0.25">
      <c r="B3" t="s">
        <v>93</v>
      </c>
      <c r="C3" s="1" t="s">
        <v>76</v>
      </c>
    </row>
    <row r="4" spans="1:5" x14ac:dyDescent="0.25">
      <c r="B4" t="s">
        <v>69</v>
      </c>
      <c r="C4" s="1">
        <v>2550</v>
      </c>
    </row>
    <row r="6" spans="1:5" x14ac:dyDescent="0.25">
      <c r="B6" s="1" t="s">
        <v>62</v>
      </c>
    </row>
    <row r="7" spans="1:5" x14ac:dyDescent="0.25">
      <c r="A7">
        <v>1</v>
      </c>
      <c r="B7" t="s">
        <v>63</v>
      </c>
      <c r="C7">
        <v>25</v>
      </c>
      <c r="E7" s="33">
        <v>562.5</v>
      </c>
    </row>
    <row r="8" spans="1:5" x14ac:dyDescent="0.25">
      <c r="A8">
        <v>2</v>
      </c>
      <c r="B8" t="s">
        <v>64</v>
      </c>
      <c r="C8">
        <v>1</v>
      </c>
      <c r="E8" s="33">
        <v>553.79999999999995</v>
      </c>
    </row>
    <row r="9" spans="1:5" x14ac:dyDescent="0.25">
      <c r="A9">
        <v>3</v>
      </c>
      <c r="B9" t="s">
        <v>65</v>
      </c>
      <c r="C9">
        <v>1</v>
      </c>
      <c r="E9" s="33">
        <v>338.3</v>
      </c>
    </row>
    <row r="10" spans="1:5" x14ac:dyDescent="0.25">
      <c r="A10">
        <v>4</v>
      </c>
      <c r="B10" t="s">
        <v>45</v>
      </c>
      <c r="C10">
        <v>2</v>
      </c>
      <c r="E10" s="33">
        <v>20</v>
      </c>
    </row>
    <row r="11" spans="1:5" x14ac:dyDescent="0.25">
      <c r="A11">
        <v>5</v>
      </c>
      <c r="B11" t="s">
        <v>66</v>
      </c>
      <c r="C11">
        <v>1</v>
      </c>
      <c r="E11" s="33">
        <v>80</v>
      </c>
    </row>
    <row r="12" spans="1:5" x14ac:dyDescent="0.25">
      <c r="A12">
        <v>6</v>
      </c>
      <c r="B12" t="s">
        <v>67</v>
      </c>
      <c r="C12">
        <v>1</v>
      </c>
      <c r="E12" s="33">
        <v>10.199999999999999</v>
      </c>
    </row>
    <row r="13" spans="1:5" x14ac:dyDescent="0.25">
      <c r="A13">
        <v>7</v>
      </c>
      <c r="B13" t="s">
        <v>74</v>
      </c>
      <c r="C13">
        <v>1</v>
      </c>
      <c r="E13" s="33">
        <v>25</v>
      </c>
    </row>
    <row r="14" spans="1:5" x14ac:dyDescent="0.25">
      <c r="A14">
        <v>8</v>
      </c>
      <c r="B14" t="s">
        <v>75</v>
      </c>
      <c r="C14">
        <v>1</v>
      </c>
      <c r="E14" s="33">
        <v>25</v>
      </c>
    </row>
    <row r="16" spans="1:5" x14ac:dyDescent="0.25">
      <c r="B16" s="1" t="s">
        <v>9</v>
      </c>
      <c r="C16" s="1"/>
      <c r="D16" s="1"/>
      <c r="E16" s="15">
        <v>1614.8</v>
      </c>
    </row>
    <row r="19" spans="2:3" x14ac:dyDescent="0.25">
      <c r="B19" s="1" t="s">
        <v>71</v>
      </c>
      <c r="C19" s="34">
        <f>2550-E16</f>
        <v>935.2</v>
      </c>
    </row>
    <row r="20" spans="2:3" x14ac:dyDescent="0.25">
      <c r="B20" s="1" t="s">
        <v>72</v>
      </c>
      <c r="C20" s="34">
        <v>13.25</v>
      </c>
    </row>
    <row r="21" spans="2:3" x14ac:dyDescent="0.25">
      <c r="B21" s="1" t="s">
        <v>70</v>
      </c>
      <c r="C21" s="34">
        <v>400</v>
      </c>
    </row>
    <row r="22" spans="2:3" x14ac:dyDescent="0.25">
      <c r="B22" s="1" t="s">
        <v>9</v>
      </c>
      <c r="C22" s="34">
        <f>SUM(C19:C21)</f>
        <v>1348.45</v>
      </c>
    </row>
    <row r="23" spans="2:3" x14ac:dyDescent="0.25">
      <c r="B23" s="1"/>
      <c r="C23" s="34"/>
    </row>
    <row r="24" spans="2:3" x14ac:dyDescent="0.25">
      <c r="C24" s="33"/>
    </row>
    <row r="25" spans="2:3" x14ac:dyDescent="0.25">
      <c r="B25" s="1" t="s">
        <v>73</v>
      </c>
      <c r="C25" s="15">
        <v>1348.45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8126-A8C8-406E-BE2F-2803B15BD557}">
  <dimension ref="A1:E27"/>
  <sheetViews>
    <sheetView workbookViewId="0">
      <selection activeCell="H9" sqref="H9"/>
    </sheetView>
  </sheetViews>
  <sheetFormatPr defaultRowHeight="15" x14ac:dyDescent="0.25"/>
  <cols>
    <col min="2" max="2" width="43.140625" bestFit="1" customWidth="1"/>
    <col min="3" max="3" width="10.7109375" bestFit="1" customWidth="1"/>
  </cols>
  <sheetData>
    <row r="1" spans="1:5" x14ac:dyDescent="0.25">
      <c r="C1" s="1" t="s">
        <v>135</v>
      </c>
    </row>
    <row r="2" spans="1:5" x14ac:dyDescent="0.25">
      <c r="B2" s="1" t="s">
        <v>101</v>
      </c>
    </row>
    <row r="3" spans="1:5" x14ac:dyDescent="0.25">
      <c r="B3" t="s">
        <v>93</v>
      </c>
      <c r="C3" s="1" t="s">
        <v>76</v>
      </c>
    </row>
    <row r="4" spans="1:5" x14ac:dyDescent="0.25">
      <c r="B4" t="s">
        <v>69</v>
      </c>
      <c r="C4" s="1">
        <v>3000</v>
      </c>
    </row>
    <row r="5" spans="1:5" x14ac:dyDescent="0.25">
      <c r="C5" s="1"/>
    </row>
    <row r="6" spans="1:5" x14ac:dyDescent="0.25">
      <c r="B6" s="1" t="s">
        <v>9</v>
      </c>
      <c r="C6" s="1">
        <v>3000</v>
      </c>
    </row>
    <row r="8" spans="1:5" x14ac:dyDescent="0.25">
      <c r="B8" s="1" t="s">
        <v>62</v>
      </c>
      <c r="D8" s="1" t="s">
        <v>1</v>
      </c>
      <c r="E8" s="1" t="s">
        <v>9</v>
      </c>
    </row>
    <row r="9" spans="1:5" x14ac:dyDescent="0.25">
      <c r="A9">
        <v>1</v>
      </c>
      <c r="B9" t="s">
        <v>102</v>
      </c>
      <c r="C9">
        <v>1</v>
      </c>
      <c r="D9" s="33">
        <v>820</v>
      </c>
      <c r="E9" s="33">
        <v>820</v>
      </c>
    </row>
    <row r="10" spans="1:5" x14ac:dyDescent="0.25">
      <c r="A10">
        <v>2</v>
      </c>
      <c r="B10" t="s">
        <v>103</v>
      </c>
      <c r="C10">
        <v>1</v>
      </c>
      <c r="D10" s="33">
        <v>250</v>
      </c>
      <c r="E10" s="33">
        <v>250</v>
      </c>
    </row>
    <row r="11" spans="1:5" x14ac:dyDescent="0.25">
      <c r="A11">
        <v>3</v>
      </c>
      <c r="B11" t="s">
        <v>2</v>
      </c>
      <c r="C11">
        <v>4</v>
      </c>
      <c r="D11" s="33">
        <v>2.5</v>
      </c>
      <c r="E11" s="33">
        <v>10</v>
      </c>
    </row>
    <row r="12" spans="1:5" x14ac:dyDescent="0.25">
      <c r="A12">
        <v>4</v>
      </c>
      <c r="B12" t="s">
        <v>13</v>
      </c>
      <c r="C12">
        <v>1</v>
      </c>
      <c r="D12" s="33">
        <v>195</v>
      </c>
      <c r="E12" s="33">
        <v>195</v>
      </c>
    </row>
    <row r="13" spans="1:5" x14ac:dyDescent="0.25">
      <c r="A13">
        <v>5</v>
      </c>
      <c r="B13" t="s">
        <v>104</v>
      </c>
      <c r="C13">
        <v>4</v>
      </c>
      <c r="D13" s="33">
        <v>20</v>
      </c>
      <c r="E13" s="33">
        <v>80</v>
      </c>
    </row>
    <row r="14" spans="1:5" x14ac:dyDescent="0.25">
      <c r="A14">
        <v>6</v>
      </c>
      <c r="B14" t="s">
        <v>105</v>
      </c>
      <c r="C14">
        <v>1</v>
      </c>
      <c r="D14" s="33">
        <v>65</v>
      </c>
      <c r="E14" s="33">
        <v>65</v>
      </c>
    </row>
    <row r="15" spans="1:5" x14ac:dyDescent="0.25">
      <c r="B15" t="s">
        <v>106</v>
      </c>
      <c r="C15">
        <v>0</v>
      </c>
      <c r="D15" s="33"/>
      <c r="E15" s="33"/>
    </row>
    <row r="17" spans="2:5" x14ac:dyDescent="0.25">
      <c r="B17" s="1" t="s">
        <v>9</v>
      </c>
      <c r="C17" s="1"/>
      <c r="D17" s="1"/>
      <c r="E17" s="1">
        <v>1420</v>
      </c>
    </row>
    <row r="19" spans="2:5" x14ac:dyDescent="0.25">
      <c r="B19" s="1" t="s">
        <v>107</v>
      </c>
    </row>
    <row r="20" spans="2:5" x14ac:dyDescent="0.25">
      <c r="B20" t="s">
        <v>108</v>
      </c>
      <c r="C20">
        <v>4</v>
      </c>
      <c r="D20">
        <v>85</v>
      </c>
      <c r="E20">
        <v>340</v>
      </c>
    </row>
    <row r="21" spans="2:5" x14ac:dyDescent="0.25">
      <c r="B21" t="s">
        <v>109</v>
      </c>
      <c r="C21">
        <v>1</v>
      </c>
      <c r="D21">
        <v>20</v>
      </c>
      <c r="E21">
        <v>20</v>
      </c>
    </row>
    <row r="22" spans="2:5" x14ac:dyDescent="0.25">
      <c r="B22" t="s">
        <v>110</v>
      </c>
      <c r="C22">
        <v>1</v>
      </c>
      <c r="D22">
        <v>640</v>
      </c>
      <c r="E22">
        <v>640</v>
      </c>
    </row>
    <row r="23" spans="2:5" x14ac:dyDescent="0.25">
      <c r="B23" s="1" t="s">
        <v>9</v>
      </c>
      <c r="C23" s="1"/>
      <c r="E23" s="1">
        <v>1000</v>
      </c>
    </row>
    <row r="25" spans="2:5" x14ac:dyDescent="0.25">
      <c r="B25" s="1" t="s">
        <v>99</v>
      </c>
      <c r="C25" s="1"/>
      <c r="E25" s="1">
        <v>2420</v>
      </c>
    </row>
    <row r="27" spans="2:5" x14ac:dyDescent="0.25">
      <c r="B27" s="1" t="s">
        <v>73</v>
      </c>
      <c r="E27" s="1">
        <v>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9E48-22F4-41D0-9DDB-90DE01F658CF}">
  <dimension ref="B1:F12"/>
  <sheetViews>
    <sheetView workbookViewId="0">
      <selection activeCell="H20" sqref="H20"/>
    </sheetView>
  </sheetViews>
  <sheetFormatPr defaultRowHeight="15" x14ac:dyDescent="0.25"/>
  <cols>
    <col min="3" max="3" width="29.28515625" bestFit="1" customWidth="1"/>
    <col min="4" max="4" width="10.7109375" bestFit="1" customWidth="1"/>
    <col min="5" max="5" width="6.7109375" customWidth="1"/>
  </cols>
  <sheetData>
    <row r="1" spans="2:6" x14ac:dyDescent="0.25">
      <c r="D1" s="1" t="s">
        <v>135</v>
      </c>
    </row>
    <row r="2" spans="2:6" x14ac:dyDescent="0.25">
      <c r="C2" s="1" t="s">
        <v>111</v>
      </c>
    </row>
    <row r="3" spans="2:6" x14ac:dyDescent="0.25">
      <c r="C3" s="1" t="s">
        <v>94</v>
      </c>
      <c r="D3" s="10" t="s">
        <v>85</v>
      </c>
    </row>
    <row r="4" spans="2:6" x14ac:dyDescent="0.25">
      <c r="C4" s="1" t="s">
        <v>30</v>
      </c>
      <c r="D4" s="1">
        <v>800</v>
      </c>
    </row>
    <row r="6" spans="2:6" x14ac:dyDescent="0.25">
      <c r="B6" s="2" t="s">
        <v>17</v>
      </c>
      <c r="C6" s="1" t="s">
        <v>11</v>
      </c>
      <c r="D6" s="1" t="s">
        <v>0</v>
      </c>
      <c r="E6" s="1" t="s">
        <v>1</v>
      </c>
      <c r="F6" s="1" t="s">
        <v>9</v>
      </c>
    </row>
    <row r="7" spans="2:6" x14ac:dyDescent="0.25">
      <c r="B7">
        <v>1</v>
      </c>
      <c r="C7" t="s">
        <v>97</v>
      </c>
      <c r="D7">
        <v>1</v>
      </c>
      <c r="E7">
        <v>590.15</v>
      </c>
      <c r="F7">
        <f>D7*E7</f>
        <v>590.15</v>
      </c>
    </row>
    <row r="8" spans="2:6" x14ac:dyDescent="0.25">
      <c r="B8">
        <v>2</v>
      </c>
      <c r="C8" t="s">
        <v>4</v>
      </c>
      <c r="D8">
        <v>0</v>
      </c>
      <c r="E8">
        <v>0</v>
      </c>
      <c r="F8">
        <f t="shared" ref="F8" si="0">D8*E8</f>
        <v>0</v>
      </c>
    </row>
    <row r="10" spans="2:6" x14ac:dyDescent="0.25">
      <c r="C10" s="1" t="s">
        <v>99</v>
      </c>
      <c r="D10" s="1"/>
      <c r="E10" s="1"/>
      <c r="F10" s="1">
        <v>590.15</v>
      </c>
    </row>
    <row r="12" spans="2:6" x14ac:dyDescent="0.25">
      <c r="C12" s="1" t="s">
        <v>73</v>
      </c>
      <c r="F12" s="1">
        <v>209.85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CED5-E0FB-40BD-B39F-751D51C992C0}">
  <dimension ref="A1:E10"/>
  <sheetViews>
    <sheetView workbookViewId="0">
      <selection activeCell="I16" sqref="I16"/>
    </sheetView>
  </sheetViews>
  <sheetFormatPr defaultRowHeight="15" x14ac:dyDescent="0.25"/>
  <cols>
    <col min="2" max="2" width="22.7109375" bestFit="1" customWidth="1"/>
    <col min="3" max="3" width="10.7109375" bestFit="1" customWidth="1"/>
    <col min="4" max="4" width="7" bestFit="1" customWidth="1"/>
  </cols>
  <sheetData>
    <row r="1" spans="1:5" x14ac:dyDescent="0.25">
      <c r="D1" s="1" t="s">
        <v>135</v>
      </c>
    </row>
    <row r="2" spans="1:5" x14ac:dyDescent="0.25">
      <c r="B2" s="1" t="s">
        <v>112</v>
      </c>
    </row>
    <row r="3" spans="1:5" x14ac:dyDescent="0.25">
      <c r="B3" s="1" t="s">
        <v>94</v>
      </c>
      <c r="C3" s="10" t="s">
        <v>86</v>
      </c>
    </row>
    <row r="4" spans="1:5" x14ac:dyDescent="0.25">
      <c r="B4" s="1" t="s">
        <v>30</v>
      </c>
      <c r="C4" s="1">
        <v>675</v>
      </c>
    </row>
    <row r="6" spans="1:5" x14ac:dyDescent="0.25">
      <c r="A6" s="2" t="s">
        <v>17</v>
      </c>
      <c r="B6" s="1" t="s">
        <v>11</v>
      </c>
      <c r="C6" s="1" t="s">
        <v>0</v>
      </c>
      <c r="D6" s="1" t="s">
        <v>1</v>
      </c>
      <c r="E6" s="1" t="s">
        <v>9</v>
      </c>
    </row>
    <row r="7" spans="1:5" x14ac:dyDescent="0.25">
      <c r="A7">
        <v>1</v>
      </c>
      <c r="B7" t="s">
        <v>97</v>
      </c>
      <c r="C7">
        <v>1</v>
      </c>
      <c r="D7">
        <v>655</v>
      </c>
      <c r="E7">
        <f>C7*D7</f>
        <v>655</v>
      </c>
    </row>
    <row r="8" spans="1:5" x14ac:dyDescent="0.25">
      <c r="A8">
        <v>2</v>
      </c>
      <c r="B8" t="s">
        <v>4</v>
      </c>
      <c r="C8">
        <v>1</v>
      </c>
      <c r="D8">
        <v>20</v>
      </c>
      <c r="E8">
        <f t="shared" ref="E8" si="0">C8*D8</f>
        <v>20</v>
      </c>
    </row>
    <row r="10" spans="1:5" x14ac:dyDescent="0.25">
      <c r="B10" s="1" t="s">
        <v>99</v>
      </c>
      <c r="C10" s="1"/>
      <c r="D10" s="1"/>
      <c r="E10" s="1">
        <v>675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7E7C-AC2B-44D2-9405-2D5484C0EC03}">
  <dimension ref="A1:L37"/>
  <sheetViews>
    <sheetView topLeftCell="A32" zoomScale="217" zoomScaleNormal="100" workbookViewId="0">
      <selection activeCell="B40" sqref="B40"/>
    </sheetView>
  </sheetViews>
  <sheetFormatPr defaultRowHeight="15" x14ac:dyDescent="0.25"/>
  <cols>
    <col min="2" max="2" width="28" bestFit="1" customWidth="1"/>
    <col min="3" max="3" width="11.7109375" bestFit="1" customWidth="1"/>
    <col min="4" max="4" width="16.7109375" bestFit="1" customWidth="1"/>
    <col min="5" max="5" width="9.5703125" bestFit="1" customWidth="1"/>
    <col min="6" max="6" width="7.85546875" customWidth="1"/>
    <col min="9" max="9" width="7.42578125" customWidth="1"/>
  </cols>
  <sheetData>
    <row r="1" spans="1:12" x14ac:dyDescent="0.25">
      <c r="D1" s="1" t="s">
        <v>136</v>
      </c>
    </row>
    <row r="2" spans="1:12" x14ac:dyDescent="0.25">
      <c r="B2" s="1" t="s">
        <v>100</v>
      </c>
      <c r="I2" s="5"/>
    </row>
    <row r="3" spans="1:12" x14ac:dyDescent="0.25">
      <c r="B3" s="1" t="s">
        <v>94</v>
      </c>
      <c r="C3" s="10" t="s">
        <v>88</v>
      </c>
      <c r="I3" s="5"/>
    </row>
    <row r="4" spans="1:12" x14ac:dyDescent="0.25">
      <c r="B4" s="1" t="s">
        <v>30</v>
      </c>
      <c r="C4" s="1">
        <v>5500</v>
      </c>
      <c r="I4" s="1"/>
      <c r="J4" s="1"/>
    </row>
    <row r="6" spans="1:12" x14ac:dyDescent="0.25">
      <c r="A6" s="2" t="s">
        <v>17</v>
      </c>
      <c r="B6" s="1" t="s">
        <v>11</v>
      </c>
      <c r="C6" s="1" t="s">
        <v>0</v>
      </c>
      <c r="D6" s="1" t="s">
        <v>1</v>
      </c>
      <c r="E6" s="1" t="s">
        <v>9</v>
      </c>
      <c r="H6" s="2"/>
      <c r="I6" s="1"/>
      <c r="J6" s="1"/>
      <c r="K6" s="1"/>
      <c r="L6" s="1"/>
    </row>
    <row r="7" spans="1:12" x14ac:dyDescent="0.25">
      <c r="A7">
        <v>1</v>
      </c>
      <c r="B7" t="s">
        <v>97</v>
      </c>
      <c r="C7">
        <v>2</v>
      </c>
      <c r="D7">
        <v>527.75</v>
      </c>
      <c r="E7">
        <f>C7*D7</f>
        <v>1055.5</v>
      </c>
    </row>
    <row r="8" spans="1:12" x14ac:dyDescent="0.25">
      <c r="A8">
        <v>2</v>
      </c>
      <c r="B8" t="s">
        <v>2</v>
      </c>
      <c r="C8">
        <v>2</v>
      </c>
      <c r="D8">
        <v>3</v>
      </c>
      <c r="E8">
        <f t="shared" ref="E8:E14" si="0">C8*D8</f>
        <v>6</v>
      </c>
    </row>
    <row r="9" spans="1:12" x14ac:dyDescent="0.25">
      <c r="A9">
        <v>3</v>
      </c>
      <c r="B9" t="s">
        <v>3</v>
      </c>
      <c r="C9">
        <v>100</v>
      </c>
      <c r="D9">
        <v>1</v>
      </c>
      <c r="E9">
        <f t="shared" si="0"/>
        <v>100</v>
      </c>
    </row>
    <row r="10" spans="1:12" x14ac:dyDescent="0.25">
      <c r="A10">
        <v>4</v>
      </c>
      <c r="B10" t="s">
        <v>4</v>
      </c>
      <c r="C10">
        <v>30</v>
      </c>
      <c r="D10">
        <v>1</v>
      </c>
      <c r="E10">
        <f t="shared" si="0"/>
        <v>30</v>
      </c>
    </row>
    <row r="11" spans="1:12" x14ac:dyDescent="0.25">
      <c r="A11">
        <v>5</v>
      </c>
      <c r="B11" t="s">
        <v>5</v>
      </c>
      <c r="C11">
        <v>1</v>
      </c>
      <c r="D11">
        <v>865.15</v>
      </c>
      <c r="E11">
        <f t="shared" si="0"/>
        <v>865.15</v>
      </c>
    </row>
    <row r="12" spans="1:12" x14ac:dyDescent="0.25">
      <c r="A12">
        <v>6</v>
      </c>
      <c r="B12" t="s">
        <v>7</v>
      </c>
      <c r="C12">
        <v>3</v>
      </c>
      <c r="D12">
        <v>16.350000000000001</v>
      </c>
      <c r="E12">
        <f t="shared" si="0"/>
        <v>49.050000000000004</v>
      </c>
      <c r="I12" s="1"/>
      <c r="L12" s="1"/>
    </row>
    <row r="13" spans="1:12" x14ac:dyDescent="0.25">
      <c r="A13">
        <v>7</v>
      </c>
      <c r="B13" t="s">
        <v>6</v>
      </c>
      <c r="C13">
        <v>3</v>
      </c>
      <c r="D13">
        <v>7.4</v>
      </c>
      <c r="E13">
        <f t="shared" si="0"/>
        <v>22.200000000000003</v>
      </c>
    </row>
    <row r="14" spans="1:12" x14ac:dyDescent="0.25">
      <c r="A14">
        <v>8</v>
      </c>
      <c r="B14" t="s">
        <v>8</v>
      </c>
      <c r="C14">
        <v>8</v>
      </c>
      <c r="D14">
        <v>30</v>
      </c>
      <c r="E14">
        <f t="shared" si="0"/>
        <v>240</v>
      </c>
    </row>
    <row r="15" spans="1:12" x14ac:dyDescent="0.25">
      <c r="B15" s="1" t="s">
        <v>9</v>
      </c>
      <c r="C15" s="1"/>
      <c r="D15" s="1"/>
      <c r="E15" s="1">
        <f>SUM(E7:E14)</f>
        <v>2367.9</v>
      </c>
    </row>
    <row r="16" spans="1:12" x14ac:dyDescent="0.25">
      <c r="B16" s="1" t="s">
        <v>10</v>
      </c>
      <c r="C16" s="1"/>
      <c r="D16" s="1"/>
      <c r="E16" s="1">
        <f>5500-E15</f>
        <v>3132.1</v>
      </c>
    </row>
    <row r="19" spans="1:6" x14ac:dyDescent="0.25">
      <c r="B19" s="1" t="s">
        <v>12</v>
      </c>
    </row>
    <row r="20" spans="1:6" x14ac:dyDescent="0.25">
      <c r="A20">
        <v>1</v>
      </c>
      <c r="B20" t="s">
        <v>13</v>
      </c>
      <c r="C20" t="s">
        <v>18</v>
      </c>
      <c r="D20">
        <v>109.1</v>
      </c>
      <c r="E20">
        <v>109.1</v>
      </c>
    </row>
    <row r="21" spans="1:6" x14ac:dyDescent="0.25">
      <c r="A21">
        <v>2</v>
      </c>
      <c r="B21" t="s">
        <v>15</v>
      </c>
      <c r="C21">
        <v>1</v>
      </c>
      <c r="D21">
        <v>70</v>
      </c>
      <c r="E21">
        <v>70</v>
      </c>
    </row>
    <row r="22" spans="1:6" x14ac:dyDescent="0.25">
      <c r="A22">
        <v>3</v>
      </c>
      <c r="B22" t="s">
        <v>16</v>
      </c>
      <c r="C22" t="s">
        <v>20</v>
      </c>
      <c r="D22">
        <v>80</v>
      </c>
      <c r="E22">
        <v>80</v>
      </c>
    </row>
    <row r="23" spans="1:6" x14ac:dyDescent="0.25">
      <c r="C23" t="s">
        <v>21</v>
      </c>
      <c r="D23">
        <v>145</v>
      </c>
      <c r="E23">
        <v>145</v>
      </c>
    </row>
    <row r="24" spans="1:6" x14ac:dyDescent="0.25">
      <c r="A24">
        <v>5</v>
      </c>
      <c r="B24" t="s">
        <v>19</v>
      </c>
      <c r="C24">
        <v>1</v>
      </c>
      <c r="D24">
        <v>500</v>
      </c>
      <c r="E24">
        <v>500</v>
      </c>
    </row>
    <row r="25" spans="1:6" x14ac:dyDescent="0.25">
      <c r="A25">
        <v>6</v>
      </c>
      <c r="B25" t="s">
        <v>22</v>
      </c>
      <c r="C25">
        <v>1</v>
      </c>
      <c r="D25">
        <v>3</v>
      </c>
      <c r="E25">
        <v>3</v>
      </c>
    </row>
    <row r="26" spans="1:6" x14ac:dyDescent="0.25">
      <c r="A26">
        <v>7</v>
      </c>
      <c r="B26" t="s">
        <v>23</v>
      </c>
      <c r="C26">
        <v>3</v>
      </c>
      <c r="D26">
        <v>10</v>
      </c>
      <c r="E26">
        <v>30</v>
      </c>
    </row>
    <row r="27" spans="1:6" x14ac:dyDescent="0.25">
      <c r="A27">
        <v>8</v>
      </c>
      <c r="B27" t="s">
        <v>24</v>
      </c>
      <c r="C27">
        <v>2</v>
      </c>
      <c r="D27">
        <v>2</v>
      </c>
      <c r="E27">
        <v>4</v>
      </c>
    </row>
    <row r="28" spans="1:6" x14ac:dyDescent="0.25">
      <c r="E28" s="1">
        <f>SUM(E20:E27)</f>
        <v>941.1</v>
      </c>
    </row>
    <row r="30" spans="1:6" x14ac:dyDescent="0.25">
      <c r="B30" s="1" t="s">
        <v>27</v>
      </c>
      <c r="E30" s="4">
        <f>E16-E28</f>
        <v>2191</v>
      </c>
    </row>
    <row r="31" spans="1:6" x14ac:dyDescent="0.25">
      <c r="B31" s="1" t="s">
        <v>25</v>
      </c>
    </row>
    <row r="32" spans="1:6" x14ac:dyDescent="0.25">
      <c r="A32" s="3">
        <v>1</v>
      </c>
      <c r="B32" s="3" t="s">
        <v>14</v>
      </c>
      <c r="C32" s="3" t="s">
        <v>32</v>
      </c>
      <c r="D32" s="3">
        <v>1</v>
      </c>
      <c r="E32" s="3">
        <v>0</v>
      </c>
      <c r="F32" s="3" t="s">
        <v>28</v>
      </c>
    </row>
    <row r="33" spans="1:5" x14ac:dyDescent="0.25">
      <c r="A33">
        <v>2</v>
      </c>
      <c r="B33" t="s">
        <v>19</v>
      </c>
      <c r="C33" t="s">
        <v>26</v>
      </c>
      <c r="D33">
        <v>1</v>
      </c>
      <c r="E33">
        <v>600</v>
      </c>
    </row>
    <row r="34" spans="1:5" x14ac:dyDescent="0.25">
      <c r="B34" s="1" t="s">
        <v>9</v>
      </c>
      <c r="E34" s="1">
        <v>600</v>
      </c>
    </row>
    <row r="36" spans="1:5" x14ac:dyDescent="0.25">
      <c r="B36" s="1" t="s">
        <v>31</v>
      </c>
      <c r="E36" s="4">
        <f>C4-E37</f>
        <v>3909</v>
      </c>
    </row>
    <row r="37" spans="1:5" x14ac:dyDescent="0.25">
      <c r="B37" s="1" t="s">
        <v>29</v>
      </c>
      <c r="E37" s="4">
        <f>E30-E34</f>
        <v>1591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  <vt:lpstr>I Lavo ni Koro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Vuli Vunivola</dc:creator>
  <cp:lastModifiedBy>Josua Soko</cp:lastModifiedBy>
  <cp:lastPrinted>2024-03-16T00:18:45Z</cp:lastPrinted>
  <dcterms:created xsi:type="dcterms:W3CDTF">2024-02-26T09:44:50Z</dcterms:created>
  <dcterms:modified xsi:type="dcterms:W3CDTF">2024-03-16T05:36:16Z</dcterms:modified>
</cp:coreProperties>
</file>