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m\Desktop\"/>
    </mc:Choice>
  </mc:AlternateContent>
  <xr:revisionPtr revIDLastSave="0" documentId="8_{BE1F8B4E-1B62-4A9E-9B08-7B95F9D5EB98}" xr6:coauthVersionLast="47" xr6:coauthVersionMax="47" xr10:uidLastSave="{00000000-0000-0000-0000-000000000000}"/>
  <bookViews>
    <workbookView xWindow="-108" yWindow="-108" windowWidth="23256" windowHeight="13896" xr2:uid="{0E7D2DDE-A0A4-4A61-8AE6-22706AEDE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J19" i="1" s="1"/>
  <c r="K19" i="1"/>
  <c r="G19" i="1"/>
  <c r="F19" i="1"/>
  <c r="J18" i="1"/>
  <c r="F18" i="1"/>
  <c r="J17" i="1"/>
  <c r="F17" i="1"/>
  <c r="J16" i="1"/>
  <c r="F16" i="1"/>
  <c r="I7" i="1"/>
  <c r="H7" i="1"/>
  <c r="J7" i="1" s="1"/>
</calcChain>
</file>

<file path=xl/sharedStrings.xml><?xml version="1.0" encoding="utf-8"?>
<sst xmlns="http://schemas.openxmlformats.org/spreadsheetml/2006/main" count="107" uniqueCount="71">
  <si>
    <t>(საწყისი ნაშთი დღის დასაწყისში + ბრუნვა (კრედიტს-დებეტი) )*ეროვნულ კურსზე - საწყისი ნაშთი ექვივალენტში დღის დასაწყისში+ ბრუნვა (კრედიტს-დებეტი)</t>
  </si>
  <si>
    <t>ამონაწერი</t>
  </si>
  <si>
    <t xml:space="preserve">ანგარიშის მფლობელი: </t>
  </si>
  <si>
    <t>შპს Retail Group Georgia</t>
  </si>
  <si>
    <t>კურსი რაც იყო ეროვნული *</t>
  </si>
  <si>
    <t xml:space="preserve">  საიდენტიფიკაციო კოდი: </t>
  </si>
  <si>
    <t>404399236</t>
  </si>
  <si>
    <t xml:space="preserve">ანგარიში: </t>
  </si>
  <si>
    <t>GE73BG0000000315815200EUR (315815200)</t>
  </si>
  <si>
    <t xml:space="preserve">ვალუტა: </t>
  </si>
  <si>
    <t>EUR</t>
  </si>
  <si>
    <t xml:space="preserve">პერიოდი: </t>
  </si>
  <si>
    <t>02.01.2025-28.05.25</t>
  </si>
  <si>
    <t xml:space="preserve">საწყისი ნაშთი: </t>
  </si>
  <si>
    <t xml:space="preserve">საბოლოო ნაშთი: </t>
  </si>
  <si>
    <t xml:space="preserve">საწყისი ნაშთი ექვ ლარში: </t>
  </si>
  <si>
    <t xml:space="preserve">საბოლოო ნაშთი ექვ ლარში: </t>
  </si>
  <si>
    <t>თარიღი</t>
  </si>
  <si>
    <t>საბუთის N</t>
  </si>
  <si>
    <t>მოკორესპოდენტო ანგარიში</t>
  </si>
  <si>
    <t>დებეტი</t>
  </si>
  <si>
    <t>კრედიტი</t>
  </si>
  <si>
    <t>Column2</t>
  </si>
  <si>
    <t>კურსი</t>
  </si>
  <si>
    <t>დებეტი ექვ ლარში</t>
  </si>
  <si>
    <t>კრედიტი ექვ ლარში</t>
  </si>
  <si>
    <t>Column1</t>
  </si>
  <si>
    <t>ოპერაციის შინაარსი</t>
  </si>
  <si>
    <t>ოპერაციის ტიპი</t>
  </si>
  <si>
    <t>ოპერაციის იდ</t>
  </si>
  <si>
    <t>Ref</t>
  </si>
  <si>
    <t>გამგზავნის დასახელება</t>
  </si>
  <si>
    <t>გამგზავნის საიდენტიფიკაციო კოდი</t>
  </si>
  <si>
    <t>გამგზავნის ანგარიშის ნომერი</t>
  </si>
  <si>
    <t>გამგზავნი ბანკის კოდი</t>
  </si>
  <si>
    <t>გამგზავნი ბანკის დასახელება</t>
  </si>
  <si>
    <t>მიმღების დასახელება</t>
  </si>
  <si>
    <t>მიმღების საიდენტიფიკაციო კოდი</t>
  </si>
  <si>
    <t>მიმღების ანგარიშის ნომერი</t>
  </si>
  <si>
    <t>მიმღები ბანკის კოდი</t>
  </si>
  <si>
    <t>მიმღები ბანკის დასახელება</t>
  </si>
  <si>
    <t>დანიშნულება</t>
  </si>
  <si>
    <t>დამატებითი ინფორმაცია</t>
  </si>
  <si>
    <t>თანხა</t>
  </si>
  <si>
    <t>თანხა ექვ ლარში</t>
  </si>
  <si>
    <t>ბრუნვა დებეტი</t>
  </si>
  <si>
    <t>ბრუნვა კრედიტი</t>
  </si>
  <si>
    <t>ბრუნვა დებეტი ექვ ლარში</t>
  </si>
  <si>
    <t>ბრუნვა კრედიტი ექვ ლარში</t>
  </si>
  <si>
    <t>ნაშთი დღის ბოლოს</t>
  </si>
  <si>
    <t>ნაშთი დღის ბოლოს ექვ ლარში</t>
  </si>
  <si>
    <t>ნაშთი ოპერაციის ბოლოს</t>
  </si>
  <si>
    <t>2501223660000074</t>
  </si>
  <si>
    <t>26119783660100000000</t>
  </si>
  <si>
    <t>2.9516</t>
  </si>
  <si>
    <t xml:space="preserve">ვალუტის გაცვლითი ოპერაცია. კურსი:2.987 კონტრთანხა: GEL41,220.6. ვალუტის გაცვლა </t>
  </si>
  <si>
    <t>CCO</t>
  </si>
  <si>
    <t>GE73BG0000000315815200GEL</t>
  </si>
  <si>
    <t>BAGAGE22</t>
  </si>
  <si>
    <t>სს "საქართველოს ბანკი"</t>
  </si>
  <si>
    <t>GE73BG0000000315815200EUR</t>
  </si>
  <si>
    <t>ვალუტის გაცვლა</t>
  </si>
  <si>
    <t>842.25</t>
  </si>
  <si>
    <t>9867061</t>
  </si>
  <si>
    <t>24159783668875920000</t>
  </si>
  <si>
    <t xml:space="preserve">პროცენტის დაფარვა, სესხი N 9867061 </t>
  </si>
  <si>
    <t>LND</t>
  </si>
  <si>
    <t>პროცენტის დაფარვა, სესხი N 9867061</t>
  </si>
  <si>
    <t>-6,218.02</t>
  </si>
  <si>
    <t>-12,957.75</t>
  </si>
  <si>
    <t>გადაფასება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</si>
</sst>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[Black]#,##0.00;[Red]\(#,##0.00\);[Black]#,##0.00"/>
    <numFmt numFmtId="165" formatCode="[Black]#,##0.0000;[Red]\(#,##0.0000\);[Black]#,##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10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4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right" vertical="top"/>
    </xf>
    <xf numFmtId="49" fontId="4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vertical="top"/>
    </xf>
    <xf numFmtId="43" fontId="0" fillId="0" borderId="1" xfId="1" applyFont="1" applyBorder="1"/>
    <xf numFmtId="40" fontId="4" fillId="2" borderId="0" xfId="0" applyNumberFormat="1" applyFont="1" applyFill="1" applyAlignment="1">
      <alignment horizontal="left" vertical="center"/>
    </xf>
    <xf numFmtId="40" fontId="4" fillId="0" borderId="0" xfId="0" applyNumberFormat="1" applyFont="1" applyAlignment="1">
      <alignment horizontal="left" vertical="center"/>
    </xf>
    <xf numFmtId="40" fontId="4" fillId="0" borderId="0" xfId="1" applyNumberFormat="1" applyFont="1" applyAlignment="1">
      <alignment horizontal="left" vertical="center"/>
    </xf>
    <xf numFmtId="43" fontId="1" fillId="0" borderId="0" xfId="1"/>
    <xf numFmtId="14" fontId="6" fillId="3" borderId="2" xfId="0" applyNumberFormat="1" applyFont="1" applyFill="1" applyBorder="1" applyAlignment="1">
      <alignment horizontal="left" vertical="top"/>
    </xf>
    <xf numFmtId="49" fontId="6" fillId="3" borderId="2" xfId="0" applyNumberFormat="1" applyFont="1" applyFill="1" applyBorder="1" applyAlignment="1">
      <alignment horizontal="left" vertical="top"/>
    </xf>
    <xf numFmtId="164" fontId="6" fillId="3" borderId="2" xfId="0" applyNumberFormat="1" applyFont="1" applyFill="1" applyBorder="1" applyAlignment="1">
      <alignment horizontal="left" vertical="top"/>
    </xf>
    <xf numFmtId="165" fontId="6" fillId="3" borderId="2" xfId="0" applyNumberFormat="1" applyFont="1" applyFill="1" applyBorder="1" applyAlignment="1">
      <alignment horizontal="left" vertical="top"/>
    </xf>
    <xf numFmtId="164" fontId="6" fillId="3" borderId="2" xfId="0" applyNumberFormat="1" applyFont="1" applyFill="1" applyBorder="1" applyAlignment="1">
      <alignment vertical="top"/>
    </xf>
    <xf numFmtId="164" fontId="6" fillId="3" borderId="3" xfId="0" applyNumberFormat="1" applyFont="1" applyFill="1" applyBorder="1" applyAlignment="1">
      <alignment horizontal="left" vertical="top"/>
    </xf>
    <xf numFmtId="164" fontId="6" fillId="3" borderId="0" xfId="0" applyNumberFormat="1" applyFont="1" applyFill="1" applyAlignment="1">
      <alignment horizontal="left" vertical="top"/>
    </xf>
    <xf numFmtId="14" fontId="2" fillId="4" borderId="0" xfId="0" applyNumberFormat="1" applyFont="1" applyFill="1" applyAlignment="1">
      <alignment vertical="top"/>
    </xf>
    <xf numFmtId="49" fontId="2" fillId="4" borderId="0" xfId="0" applyNumberFormat="1" applyFont="1" applyFill="1" applyAlignment="1">
      <alignment horizontal="right" vertical="top"/>
    </xf>
    <xf numFmtId="49" fontId="2" fillId="4" borderId="0" xfId="0" applyNumberFormat="1" applyFont="1" applyFill="1" applyAlignment="1">
      <alignment horizontal="left" vertical="top"/>
    </xf>
    <xf numFmtId="164" fontId="2" fillId="4" borderId="0" xfId="0" applyNumberFormat="1" applyFont="1" applyFill="1" applyAlignment="1">
      <alignment vertical="top"/>
    </xf>
    <xf numFmtId="43" fontId="1" fillId="4" borderId="0" xfId="1" applyFill="1"/>
    <xf numFmtId="49" fontId="2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</cellXfs>
  <cellStyles count="2">
    <cellStyle name="Comma" xfId="1" builtinId="3"/>
    <cellStyle name="Normal" xfId="0" builtinId="0"/>
  </cellStyles>
  <dxfs count="4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[Black]#,##0.00;[Red]\(#,##0.00\);[Black]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1" defaultTableStyle="TableStyleMedium2" defaultPivotStyle="PivotStyleLight16">
    <tableStyle name="Invisible" pivot="0" table="0" count="0" xr9:uid="{9EF0940A-BC30-475C-B77F-2151B50BDB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FD82B-F334-4373-BA84-B43C24C1CAE6}" name="tableStatement" displayName="tableStatement" ref="A15:AI19" totalsRowShown="0">
  <autoFilter ref="A15:AI19" xr:uid="{7E9FD82B-F334-4373-BA84-B43C24C1CAE6}"/>
  <tableColumns count="35">
    <tableColumn id="1" xr3:uid="{44665819-3552-47D6-91D6-FD0BB25D2D25}" name="თარიღი"/>
    <tableColumn id="2" xr3:uid="{D66FEAE0-C7AE-4A63-B3C9-F3810E61117C}" name="საბუთის N"/>
    <tableColumn id="3" xr3:uid="{1471D6AD-B85A-4CA0-A1CF-78F7973FB89E}" name="მოკორესპოდენტო ანგარიში"/>
    <tableColumn id="4" xr3:uid="{ED2BE4AA-C681-483B-9023-81A7AD7AD31A}" name="დებეტი"/>
    <tableColumn id="5" xr3:uid="{7C390542-3FD8-49E2-8382-53B9EBABC76D}" name="კრედიტი"/>
    <tableColumn id="35" xr3:uid="{8677FB3C-E5D0-41F9-94F9-3BDBB01784EE}" name="Column2" dataDxfId="2" totalsRowDxfId="3">
      <calculatedColumnFormula>tableStatement[[#This Row],[კრედიტი]]-tableStatement[[#This Row],[დებეტი]]</calculatedColumnFormula>
    </tableColumn>
    <tableColumn id="6" xr3:uid="{E17B8503-4E9E-4480-B27C-984CF09314A3}" name="კურსი"/>
    <tableColumn id="7" xr3:uid="{7B750353-780A-41FC-9C1E-D3D72CBC6514}" name="დებეტი ექვ ლარში" dataCellStyle="Comma"/>
    <tableColumn id="8" xr3:uid="{92DF8AE2-424A-458B-8862-7F8E12396EC9}" name="კრედიტი ექვ ლარში" dataCellStyle="Comma"/>
    <tableColumn id="34" xr3:uid="{91B7855A-3DB0-4A70-BC41-84595C6A8C01}" name="Column1" dataDxfId="0" totalsRowDxfId="1" dataCellStyle="Comma">
      <calculatedColumnFormula>tableStatement[[#This Row],[კრედიტი ექვ ლარში]]-tableStatement[[#This Row],[დებეტი ექვ ლარში]]</calculatedColumnFormula>
    </tableColumn>
    <tableColumn id="9" xr3:uid="{C3E075B4-7DD6-4BDA-AE4E-3BCED506CFE1}" name="ოპერაციის შინაარსი"/>
    <tableColumn id="10" xr3:uid="{C9B7FBDF-D629-4B45-9BF6-F9F855788DA4}" name="ოპერაციის ტიპი"/>
    <tableColumn id="11" xr3:uid="{AC7BC20F-3DE9-4813-8539-046F46AB9975}" name="ოპერაციის იდ"/>
    <tableColumn id="12" xr3:uid="{770E9EF1-9954-4490-8298-FEFFE4E028BF}" name="Ref"/>
    <tableColumn id="13" xr3:uid="{FD91E523-2283-4900-9B07-F7D5BD0377D1}" name="გამგზავნის დასახელება"/>
    <tableColumn id="14" xr3:uid="{8892FE6D-100C-4F99-BAF0-CF1777C3B12C}" name="გამგზავნის საიდენტიფიკაციო კოდი"/>
    <tableColumn id="15" xr3:uid="{BF080E8A-156E-4D53-83D9-20C7D216EFC9}" name="გამგზავნის ანგარიშის ნომერი"/>
    <tableColumn id="16" xr3:uid="{E83DE27D-9FFA-426E-A2F4-070D7BA915F6}" name="გამგზავნი ბანკის კოდი"/>
    <tableColumn id="17" xr3:uid="{52D5B64F-F4D9-40E6-9301-966B50A4081B}" name="გამგზავნი ბანკის დასახელება"/>
    <tableColumn id="18" xr3:uid="{AB9A9A75-0484-428D-B593-A1F07C60D28B}" name="მიმღების დასახელება"/>
    <tableColumn id="19" xr3:uid="{DB22D60F-0909-401E-A561-0AB9E8858919}" name="მიმღების საიდენტიფიკაციო კოდი"/>
    <tableColumn id="20" xr3:uid="{47DC0F23-9A8F-4D14-8697-1BDDB3014BD5}" name="მიმღების ანგარიშის ნომერი"/>
    <tableColumn id="21" xr3:uid="{D6031A09-75D9-4F41-B0D6-F215EFC09D41}" name="მიმღები ბანკის კოდი"/>
    <tableColumn id="22" xr3:uid="{BD751745-5DFD-4663-BB67-48F82D985697}" name="მიმღები ბანკის დასახელება"/>
    <tableColumn id="23" xr3:uid="{03A114C5-CBFD-46F7-80FA-9615A6916961}" name="დანიშნულება"/>
    <tableColumn id="24" xr3:uid="{9668C935-DA2D-4CE4-8338-FEB058B05046}" name="დამატებითი ინფორმაცია"/>
    <tableColumn id="25" xr3:uid="{4183D340-46CB-4E9B-97FD-30D5EF4EF423}" name="თანხა"/>
    <tableColumn id="26" xr3:uid="{8DF281E4-98E4-429C-9E02-C42132D70193}" name="თანხა ექვ ლარში"/>
    <tableColumn id="27" xr3:uid="{6FB70B30-3E01-475B-BDFA-90D3A89B8602}" name="ბრუნვა დებეტი"/>
    <tableColumn id="28" xr3:uid="{BEC1F988-7D8E-4248-8B95-C538D8B43D35}" name="ბრუნვა კრედიტი"/>
    <tableColumn id="29" xr3:uid="{E06112B6-1228-498E-A4E7-FFE5BAE9B665}" name="ბრუნვა დებეტი ექვ ლარში"/>
    <tableColumn id="30" xr3:uid="{0D7B1920-0161-4A17-9966-19EAAB4C6718}" name="ბრუნვა კრედიტი ექვ ლარში"/>
    <tableColumn id="31" xr3:uid="{AC2D8DE5-68A8-4B8C-A6BE-336BDC2C5539}" name="ნაშთი დღის ბოლოს"/>
    <tableColumn id="32" xr3:uid="{EC5F85EE-9AE8-4093-B7BF-A7794C338B56}" name="ნაშთი დღის ბოლოს ექვ ლარში"/>
    <tableColumn id="33" xr3:uid="{7D349220-81B4-412A-BAC7-034332BADD5C}" name="ნაშთი ოპერაციის ბოლოს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2A6D-926F-4DAC-A1A8-68320C36A21D}">
  <dimension ref="A1:AJ23"/>
  <sheetViews>
    <sheetView tabSelected="1" workbookViewId="0">
      <selection activeCell="F24" sqref="F24"/>
    </sheetView>
  </sheetViews>
  <sheetFormatPr defaultRowHeight="14.4" x14ac:dyDescent="0.3"/>
  <cols>
    <col min="3" max="3" width="39.109375" bestFit="1" customWidth="1"/>
    <col min="7" max="7" width="25.5546875" customWidth="1"/>
    <col min="8" max="8" width="27.109375" bestFit="1" customWidth="1"/>
    <col min="9" max="9" width="22.21875" bestFit="1" customWidth="1"/>
    <col min="10" max="10" width="14.109375" customWidth="1"/>
    <col min="11" max="11" width="15.21875" customWidth="1"/>
    <col min="12" max="12" width="15" customWidth="1"/>
  </cols>
  <sheetData>
    <row r="1" spans="1:35" s="7" customFormat="1" ht="15" customHeight="1" x14ac:dyDescent="0.3">
      <c r="A1" s="1"/>
      <c r="B1" s="2"/>
      <c r="C1" s="3"/>
      <c r="D1" s="4"/>
      <c r="E1" s="4"/>
      <c r="F1" s="4"/>
      <c r="G1" s="4"/>
      <c r="H1" s="3"/>
      <c r="I1" s="4"/>
      <c r="J1" s="5"/>
      <c r="K1" s="3"/>
      <c r="L1" s="3"/>
      <c r="M1" s="6"/>
      <c r="N1" s="6"/>
      <c r="O1" s="3"/>
      <c r="P1" s="2"/>
      <c r="Q1" s="2"/>
      <c r="R1" s="3"/>
      <c r="S1" s="3"/>
      <c r="T1" s="3"/>
      <c r="U1" s="2"/>
      <c r="V1" s="2"/>
      <c r="W1" s="3"/>
      <c r="X1" s="3"/>
      <c r="Y1" s="3"/>
      <c r="Z1" s="3"/>
      <c r="AA1" s="4"/>
      <c r="AB1" s="4"/>
      <c r="AC1" s="4"/>
      <c r="AD1" s="4"/>
      <c r="AE1" s="4"/>
      <c r="AF1" s="4"/>
      <c r="AG1" s="4"/>
      <c r="AH1" s="4"/>
      <c r="AI1" s="4"/>
    </row>
    <row r="2" spans="1:35" s="7" customFormat="1" ht="15" customHeight="1" x14ac:dyDescent="0.3">
      <c r="A2" s="1"/>
      <c r="B2" s="2"/>
      <c r="C2" s="3"/>
      <c r="D2" s="4"/>
      <c r="E2" s="4"/>
      <c r="F2" s="4"/>
      <c r="G2" s="4"/>
      <c r="H2" s="8" t="s">
        <v>0</v>
      </c>
      <c r="I2" s="8"/>
      <c r="J2" s="8"/>
      <c r="K2" s="8"/>
      <c r="L2" s="8"/>
      <c r="M2" s="6"/>
      <c r="N2" s="6"/>
      <c r="O2" s="3"/>
      <c r="P2" s="2"/>
      <c r="Q2" s="2"/>
      <c r="R2" s="3"/>
      <c r="S2" s="3"/>
      <c r="T2" s="3"/>
      <c r="U2" s="2"/>
      <c r="V2" s="2"/>
      <c r="W2" s="3"/>
      <c r="X2" s="3"/>
      <c r="Y2" s="3"/>
      <c r="Z2" s="3"/>
      <c r="AA2" s="4"/>
      <c r="AB2" s="4"/>
      <c r="AC2" s="4"/>
      <c r="AD2" s="4"/>
      <c r="AE2" s="4"/>
      <c r="AF2" s="4"/>
      <c r="AG2" s="4"/>
      <c r="AH2" s="4"/>
      <c r="AI2" s="4"/>
    </row>
    <row r="3" spans="1:35" s="7" customFormat="1" ht="15" customHeight="1" x14ac:dyDescent="0.3">
      <c r="A3" s="1"/>
      <c r="B3" s="2"/>
      <c r="C3" s="3"/>
      <c r="D3" s="4"/>
      <c r="E3" s="4"/>
      <c r="F3" s="4"/>
      <c r="G3" s="4"/>
      <c r="H3" s="8"/>
      <c r="I3" s="8"/>
      <c r="J3" s="8"/>
      <c r="K3" s="8"/>
      <c r="L3" s="8"/>
      <c r="M3" s="6"/>
      <c r="N3" s="6"/>
      <c r="O3" s="3"/>
      <c r="P3" s="2"/>
      <c r="Q3" s="2"/>
      <c r="R3" s="3"/>
      <c r="S3" s="3"/>
      <c r="T3" s="3"/>
      <c r="U3" s="2"/>
      <c r="V3" s="2"/>
      <c r="W3" s="3"/>
      <c r="X3" s="3"/>
      <c r="Y3" s="3"/>
      <c r="Z3" s="3"/>
      <c r="AA3" s="4"/>
      <c r="AB3" s="4"/>
      <c r="AC3" s="4"/>
      <c r="AD3" s="4"/>
      <c r="AE3" s="4"/>
      <c r="AF3" s="4"/>
      <c r="AG3" s="4"/>
      <c r="AH3" s="4"/>
      <c r="AI3" s="4"/>
    </row>
    <row r="4" spans="1:35" s="7" customForma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3"/>
      <c r="M4" s="6"/>
      <c r="N4" s="6"/>
      <c r="O4" s="3"/>
      <c r="P4" s="2"/>
      <c r="Q4" s="2"/>
      <c r="R4" s="3"/>
      <c r="S4" s="3"/>
      <c r="T4" s="3"/>
      <c r="U4" s="2"/>
      <c r="V4" s="2"/>
      <c r="W4" s="3"/>
      <c r="X4" s="3"/>
      <c r="Y4" s="3"/>
      <c r="Z4" s="3"/>
      <c r="AA4" s="4"/>
      <c r="AB4" s="4"/>
      <c r="AC4" s="4"/>
      <c r="AD4" s="4"/>
      <c r="AE4" s="4"/>
      <c r="AF4" s="4"/>
      <c r="AG4" s="4"/>
      <c r="AH4" s="4"/>
      <c r="AI4" s="4"/>
    </row>
    <row r="5" spans="1:35" s="7" customFormat="1" x14ac:dyDescent="0.3">
      <c r="A5" s="11"/>
      <c r="B5" s="12" t="s">
        <v>2</v>
      </c>
      <c r="C5" s="13" t="s">
        <v>3</v>
      </c>
      <c r="D5" s="14"/>
      <c r="E5" s="15"/>
      <c r="F5" s="15"/>
      <c r="G5" s="15"/>
      <c r="H5" s="16" t="s">
        <v>4</v>
      </c>
      <c r="I5" s="15"/>
      <c r="J5" s="17"/>
      <c r="K5" s="16"/>
      <c r="L5" s="3"/>
      <c r="M5" s="6"/>
      <c r="N5" s="6"/>
      <c r="O5" s="3"/>
      <c r="P5" s="2"/>
      <c r="Q5" s="2"/>
      <c r="R5" s="3"/>
      <c r="S5" s="3"/>
      <c r="T5" s="3"/>
      <c r="U5" s="2"/>
      <c r="V5" s="2"/>
      <c r="W5" s="3"/>
      <c r="X5" s="3"/>
      <c r="Y5" s="3"/>
      <c r="Z5" s="3"/>
      <c r="AA5" s="4"/>
      <c r="AB5" s="4"/>
      <c r="AC5" s="4"/>
      <c r="AD5" s="4"/>
      <c r="AE5" s="4"/>
      <c r="AF5" s="4"/>
      <c r="AG5" s="4"/>
      <c r="AH5" s="4"/>
      <c r="AI5" s="4"/>
    </row>
    <row r="6" spans="1:35" s="7" customFormat="1" x14ac:dyDescent="0.3">
      <c r="A6" s="11"/>
      <c r="B6" s="12" t="s">
        <v>5</v>
      </c>
      <c r="C6" s="13" t="s">
        <v>6</v>
      </c>
      <c r="D6" s="14"/>
      <c r="E6" s="15"/>
      <c r="F6" s="15"/>
      <c r="G6" s="15"/>
      <c r="H6" s="16"/>
      <c r="I6" s="15"/>
      <c r="J6" s="17"/>
      <c r="K6" s="16"/>
      <c r="L6" s="3"/>
      <c r="M6" s="6"/>
      <c r="N6" s="6"/>
      <c r="O6" s="3"/>
      <c r="P6" s="2"/>
      <c r="Q6" s="2"/>
      <c r="R6" s="3"/>
      <c r="S6" s="3"/>
      <c r="T6" s="3"/>
      <c r="U6" s="2"/>
      <c r="V6" s="2"/>
      <c r="W6" s="3"/>
      <c r="X6" s="3"/>
      <c r="Y6" s="3"/>
      <c r="Z6" s="3"/>
      <c r="AA6" s="4"/>
      <c r="AB6" s="4"/>
      <c r="AC6" s="4"/>
      <c r="AD6" s="4"/>
      <c r="AE6" s="4"/>
      <c r="AF6" s="4"/>
      <c r="AG6" s="4"/>
      <c r="AH6" s="4"/>
      <c r="AI6" s="4"/>
    </row>
    <row r="7" spans="1:35" s="7" customFormat="1" x14ac:dyDescent="0.3">
      <c r="A7" s="11"/>
      <c r="B7" s="12" t="s">
        <v>7</v>
      </c>
      <c r="C7" s="13" t="s">
        <v>8</v>
      </c>
      <c r="D7" s="14"/>
      <c r="E7" s="15"/>
      <c r="F7" s="15"/>
      <c r="G7" s="15"/>
      <c r="H7" s="18">
        <f>(C10+F16+F17+F18)*G18</f>
        <v>2485.9850999999999</v>
      </c>
      <c r="I7" s="15">
        <f>C12+J16+J17+J18</f>
        <v>2474.2900000000009</v>
      </c>
      <c r="J7" s="17">
        <f>H7-I7</f>
        <v>11.695099999999002</v>
      </c>
      <c r="K7" s="16"/>
      <c r="L7" s="3"/>
      <c r="M7" s="6"/>
      <c r="N7" s="6"/>
      <c r="O7" s="3"/>
      <c r="P7" s="2"/>
      <c r="Q7" s="2"/>
      <c r="R7" s="3"/>
      <c r="S7" s="3"/>
      <c r="T7" s="3"/>
      <c r="U7" s="2"/>
      <c r="V7" s="2"/>
      <c r="W7" s="3"/>
      <c r="X7" s="3"/>
      <c r="Y7" s="3"/>
      <c r="Z7" s="3"/>
      <c r="AA7" s="4"/>
      <c r="AB7" s="4"/>
      <c r="AC7" s="4"/>
      <c r="AD7" s="4"/>
      <c r="AE7" s="4"/>
      <c r="AF7" s="4"/>
      <c r="AG7" s="4"/>
      <c r="AH7" s="4"/>
      <c r="AI7" s="4"/>
    </row>
    <row r="8" spans="1:35" s="7" customFormat="1" x14ac:dyDescent="0.3">
      <c r="A8" s="11"/>
      <c r="B8" s="12" t="s">
        <v>9</v>
      </c>
      <c r="C8" s="13" t="s">
        <v>10</v>
      </c>
      <c r="D8" s="14"/>
      <c r="E8" s="15"/>
      <c r="F8" s="15"/>
      <c r="G8" s="15"/>
      <c r="H8" s="16"/>
      <c r="I8" s="15"/>
      <c r="J8" s="17"/>
      <c r="K8" s="16"/>
      <c r="L8" s="3"/>
      <c r="M8" s="6"/>
      <c r="N8" s="6"/>
      <c r="O8" s="3"/>
      <c r="P8" s="2"/>
      <c r="Q8" s="2"/>
      <c r="R8" s="3"/>
      <c r="S8" s="3"/>
      <c r="T8" s="3"/>
      <c r="U8" s="2"/>
      <c r="V8" s="2"/>
      <c r="W8" s="3"/>
      <c r="X8" s="3"/>
      <c r="Y8" s="3"/>
      <c r="Z8" s="3"/>
      <c r="AA8" s="4"/>
      <c r="AB8" s="4"/>
      <c r="AC8" s="4"/>
      <c r="AD8" s="4"/>
      <c r="AE8" s="4"/>
      <c r="AF8" s="4"/>
      <c r="AG8" s="4"/>
      <c r="AH8" s="4"/>
      <c r="AI8" s="4"/>
    </row>
    <row r="9" spans="1:35" s="7" customFormat="1" x14ac:dyDescent="0.3">
      <c r="A9" s="11"/>
      <c r="B9" s="12" t="s">
        <v>11</v>
      </c>
      <c r="C9" s="13" t="s">
        <v>12</v>
      </c>
      <c r="D9" s="14"/>
      <c r="E9" s="15"/>
      <c r="F9" s="15"/>
      <c r="G9" s="15"/>
      <c r="H9" s="16"/>
      <c r="I9" s="15"/>
      <c r="J9" s="17"/>
      <c r="K9" s="16"/>
      <c r="L9" s="3"/>
      <c r="M9" s="6"/>
      <c r="N9" s="6"/>
      <c r="O9" s="3"/>
      <c r="P9" s="2"/>
      <c r="Q9" s="2"/>
      <c r="R9" s="3"/>
      <c r="S9" s="3"/>
      <c r="T9" s="3"/>
      <c r="U9" s="2"/>
      <c r="V9" s="2"/>
      <c r="W9" s="3"/>
      <c r="X9" s="3"/>
      <c r="Y9" s="3"/>
      <c r="Z9" s="3"/>
      <c r="AA9" s="4"/>
      <c r="AB9" s="4"/>
      <c r="AC9" s="4"/>
      <c r="AD9" s="4"/>
      <c r="AE9" s="4"/>
      <c r="AF9" s="4"/>
      <c r="AG9" s="4"/>
      <c r="AH9" s="4"/>
      <c r="AI9" s="4"/>
    </row>
    <row r="10" spans="1:35" s="7" customFormat="1" x14ac:dyDescent="0.3">
      <c r="A10" s="11"/>
      <c r="B10" s="12" t="s">
        <v>13</v>
      </c>
      <c r="C10" s="19">
        <v>521.71</v>
      </c>
      <c r="D10" s="14"/>
      <c r="E10" s="15"/>
      <c r="F10" s="15"/>
      <c r="G10" s="15"/>
      <c r="H10" s="16"/>
      <c r="I10" s="15"/>
      <c r="J10" s="17"/>
      <c r="K10" s="16"/>
      <c r="L10" s="3"/>
      <c r="M10" s="6"/>
      <c r="N10" s="6"/>
      <c r="O10" s="3"/>
      <c r="P10" s="2"/>
      <c r="Q10" s="2"/>
      <c r="R10" s="3"/>
      <c r="S10" s="3"/>
      <c r="T10" s="3"/>
      <c r="U10" s="2"/>
      <c r="V10" s="2"/>
      <c r="W10" s="3"/>
      <c r="X10" s="3"/>
      <c r="Y10" s="3"/>
      <c r="Z10" s="3"/>
      <c r="AA10" s="4"/>
      <c r="AB10" s="4"/>
      <c r="AC10" s="4"/>
      <c r="AD10" s="4"/>
      <c r="AE10" s="4"/>
      <c r="AF10" s="4"/>
      <c r="AG10" s="4"/>
      <c r="AH10" s="4"/>
      <c r="AI10" s="4"/>
    </row>
    <row r="11" spans="1:35" s="7" customFormat="1" x14ac:dyDescent="0.3">
      <c r="A11" s="11"/>
      <c r="B11" s="12" t="s">
        <v>14</v>
      </c>
      <c r="C11" s="20">
        <v>0.75</v>
      </c>
      <c r="D11" s="14"/>
      <c r="E11" s="15"/>
      <c r="F11" s="15"/>
      <c r="G11" s="15"/>
      <c r="H11" s="16"/>
      <c r="I11" s="15"/>
      <c r="J11" s="17"/>
      <c r="K11" s="16"/>
      <c r="L11" s="3"/>
      <c r="M11" s="6"/>
      <c r="N11" s="6"/>
      <c r="O11" s="3"/>
      <c r="P11" s="2"/>
      <c r="Q11" s="2"/>
      <c r="R11" s="3"/>
      <c r="S11" s="3"/>
      <c r="T11" s="3"/>
      <c r="U11" s="2"/>
      <c r="V11" s="2"/>
      <c r="W11" s="3"/>
      <c r="X11" s="3"/>
      <c r="Y11" s="3"/>
      <c r="Z11" s="3"/>
      <c r="AA11" s="4"/>
      <c r="AB11" s="4"/>
      <c r="AC11" s="4"/>
      <c r="AD11" s="4"/>
      <c r="AE11" s="4"/>
      <c r="AF11" s="4"/>
      <c r="AG11" s="4"/>
      <c r="AH11" s="4"/>
      <c r="AI11" s="4"/>
    </row>
    <row r="12" spans="1:35" s="7" customFormat="1" ht="13.8" x14ac:dyDescent="0.3">
      <c r="A12" s="11"/>
      <c r="B12" s="12" t="s">
        <v>15</v>
      </c>
      <c r="C12" s="19">
        <v>1528.19</v>
      </c>
      <c r="D12" s="4"/>
      <c r="E12" s="15"/>
      <c r="F12" s="15"/>
      <c r="G12" s="15"/>
      <c r="H12" s="16"/>
      <c r="I12" s="15"/>
      <c r="J12" s="17"/>
      <c r="K12" s="16"/>
      <c r="L12" s="3"/>
      <c r="M12" s="6"/>
      <c r="N12" s="6"/>
      <c r="O12" s="3"/>
      <c r="P12" s="2"/>
      <c r="Q12" s="2"/>
      <c r="R12" s="3"/>
      <c r="S12" s="3"/>
      <c r="T12" s="3"/>
      <c r="U12" s="2"/>
      <c r="V12" s="2"/>
      <c r="W12" s="3"/>
      <c r="X12" s="3"/>
      <c r="Y12" s="3"/>
      <c r="Z12" s="3"/>
      <c r="AA12" s="4"/>
      <c r="AB12" s="4"/>
      <c r="AC12" s="4"/>
      <c r="AD12" s="4"/>
      <c r="AE12" s="4"/>
      <c r="AF12" s="4"/>
      <c r="AG12" s="4"/>
      <c r="AH12" s="4"/>
      <c r="AI12" s="4"/>
    </row>
    <row r="13" spans="1:35" s="7" customFormat="1" ht="13.8" x14ac:dyDescent="0.3">
      <c r="A13" s="11"/>
      <c r="B13" s="12" t="s">
        <v>16</v>
      </c>
      <c r="C13" s="21">
        <v>2.33</v>
      </c>
      <c r="D13" s="4"/>
      <c r="E13" s="15"/>
      <c r="F13" s="15"/>
      <c r="G13" s="15"/>
      <c r="H13" s="16"/>
      <c r="I13" s="15"/>
      <c r="J13" s="17"/>
      <c r="K13" s="16"/>
      <c r="L13" s="3"/>
      <c r="M13" s="6"/>
      <c r="N13" s="6"/>
      <c r="O13" s="3"/>
      <c r="P13" s="2"/>
      <c r="Q13" s="2"/>
      <c r="R13" s="3"/>
      <c r="S13" s="3"/>
      <c r="T13" s="3"/>
      <c r="U13" s="2"/>
      <c r="V13" s="2"/>
      <c r="W13" s="3"/>
      <c r="X13" s="3"/>
      <c r="Y13" s="3"/>
      <c r="Z13" s="3"/>
      <c r="AA13" s="4"/>
      <c r="AB13" s="4"/>
      <c r="AC13" s="4"/>
      <c r="AD13" s="4"/>
      <c r="AE13" s="4"/>
      <c r="AF13" s="4"/>
      <c r="AG13" s="4"/>
      <c r="AH13" s="4"/>
      <c r="AI13" s="4"/>
    </row>
    <row r="14" spans="1:35" s="7" customFormat="1" ht="15" thickBot="1" x14ac:dyDescent="0.35">
      <c r="A14" s="1"/>
      <c r="B14" s="2"/>
      <c r="C14" s="3"/>
      <c r="D14" s="4"/>
      <c r="E14" s="4"/>
      <c r="F14" s="4"/>
      <c r="G14" s="5"/>
      <c r="H14" s="3"/>
      <c r="I14" s="4"/>
      <c r="J14" s="22"/>
      <c r="K14" s="3"/>
      <c r="L14" s="3"/>
      <c r="M14" s="6"/>
      <c r="N14" s="6"/>
      <c r="O14" s="3"/>
      <c r="P14" s="2"/>
      <c r="Q14" s="2"/>
      <c r="R14" s="3"/>
      <c r="S14" s="3"/>
      <c r="T14" s="3"/>
      <c r="U14" s="2"/>
      <c r="V14" s="2"/>
      <c r="W14" s="3"/>
      <c r="X14" s="3"/>
      <c r="Y14" s="3"/>
      <c r="Z14" s="3"/>
      <c r="AA14" s="4"/>
      <c r="AB14" s="4"/>
      <c r="AC14" s="4"/>
      <c r="AD14" s="4"/>
      <c r="AE14" s="4"/>
      <c r="AF14" s="4"/>
      <c r="AG14" s="4"/>
      <c r="AH14" s="4"/>
      <c r="AI14" s="4"/>
    </row>
    <row r="15" spans="1:35" s="7" customFormat="1" ht="13.8" x14ac:dyDescent="0.3">
      <c r="A15" s="23" t="s">
        <v>17</v>
      </c>
      <c r="B15" s="24" t="s">
        <v>18</v>
      </c>
      <c r="C15" s="24" t="s">
        <v>19</v>
      </c>
      <c r="D15" s="25" t="s">
        <v>20</v>
      </c>
      <c r="E15" s="25" t="s">
        <v>21</v>
      </c>
      <c r="F15" s="25" t="s">
        <v>22</v>
      </c>
      <c r="G15" s="25" t="s">
        <v>23</v>
      </c>
      <c r="H15" s="24" t="s">
        <v>24</v>
      </c>
      <c r="I15" s="25" t="s">
        <v>25</v>
      </c>
      <c r="J15" s="26" t="s">
        <v>26</v>
      </c>
      <c r="K15" s="24" t="s">
        <v>27</v>
      </c>
      <c r="L15" s="24" t="s">
        <v>28</v>
      </c>
      <c r="M15" s="24" t="s">
        <v>29</v>
      </c>
      <c r="N15" s="24" t="s">
        <v>30</v>
      </c>
      <c r="O15" s="24" t="s">
        <v>31</v>
      </c>
      <c r="P15" s="24" t="s">
        <v>32</v>
      </c>
      <c r="Q15" s="24" t="s">
        <v>33</v>
      </c>
      <c r="R15" s="24" t="s">
        <v>34</v>
      </c>
      <c r="S15" s="24" t="s">
        <v>35</v>
      </c>
      <c r="T15" s="24" t="s">
        <v>36</v>
      </c>
      <c r="U15" s="24" t="s">
        <v>37</v>
      </c>
      <c r="V15" s="24" t="s">
        <v>38</v>
      </c>
      <c r="W15" s="24" t="s">
        <v>39</v>
      </c>
      <c r="X15" s="24" t="s">
        <v>40</v>
      </c>
      <c r="Y15" s="24" t="s">
        <v>41</v>
      </c>
      <c r="Z15" s="24" t="s">
        <v>42</v>
      </c>
      <c r="AA15" s="25" t="s">
        <v>43</v>
      </c>
      <c r="AB15" s="25" t="s">
        <v>44</v>
      </c>
      <c r="AC15" s="25" t="s">
        <v>45</v>
      </c>
      <c r="AD15" s="25" t="s">
        <v>46</v>
      </c>
      <c r="AE15" s="27" t="s">
        <v>47</v>
      </c>
      <c r="AF15" s="25" t="s">
        <v>48</v>
      </c>
      <c r="AG15" s="25" t="s">
        <v>49</v>
      </c>
      <c r="AH15" s="28" t="s">
        <v>50</v>
      </c>
      <c r="AI15" s="29" t="s">
        <v>51</v>
      </c>
    </row>
    <row r="16" spans="1:35" s="7" customFormat="1" x14ac:dyDescent="0.3">
      <c r="A16" s="1">
        <v>45679</v>
      </c>
      <c r="B16" s="2" t="s">
        <v>52</v>
      </c>
      <c r="C16" s="3" t="s">
        <v>53</v>
      </c>
      <c r="D16" s="4"/>
      <c r="E16" s="4">
        <v>13800</v>
      </c>
      <c r="F16" s="4">
        <f>tableStatement[[#This Row],[კრედიტი]]-tableStatement[[#This Row],[დებეტი]]</f>
        <v>13800</v>
      </c>
      <c r="G16" s="4" t="s">
        <v>54</v>
      </c>
      <c r="H16" s="22"/>
      <c r="I16" s="22">
        <v>40732.080000000002</v>
      </c>
      <c r="J16" s="22">
        <f>tableStatement[[#This Row],[კრედიტი ექვ ლარში]]-tableStatement[[#This Row],[დებეტი ექვ ლარში]]</f>
        <v>40732.080000000002</v>
      </c>
      <c r="K16" s="3" t="s">
        <v>55</v>
      </c>
      <c r="L16" s="3" t="s">
        <v>56</v>
      </c>
      <c r="M16" s="6">
        <v>90251238245</v>
      </c>
      <c r="N16" s="6">
        <v>25596864170</v>
      </c>
      <c r="O16" s="3" t="s">
        <v>3</v>
      </c>
      <c r="P16" s="2" t="s">
        <v>6</v>
      </c>
      <c r="Q16" s="2" t="s">
        <v>57</v>
      </c>
      <c r="R16" s="3" t="s">
        <v>58</v>
      </c>
      <c r="S16" s="3" t="s">
        <v>59</v>
      </c>
      <c r="T16" s="3" t="s">
        <v>3</v>
      </c>
      <c r="U16" s="2" t="s">
        <v>6</v>
      </c>
      <c r="V16" s="2" t="s">
        <v>60</v>
      </c>
      <c r="W16" s="3" t="s">
        <v>58</v>
      </c>
      <c r="X16" s="3" t="s">
        <v>59</v>
      </c>
      <c r="Y16" s="3" t="s">
        <v>61</v>
      </c>
      <c r="Z16" s="3" t="s">
        <v>61</v>
      </c>
      <c r="AA16" s="4">
        <v>13800</v>
      </c>
      <c r="AB16" s="4">
        <v>40732.080000000002</v>
      </c>
      <c r="AC16" s="4">
        <v>13479.46</v>
      </c>
      <c r="AD16" s="4">
        <v>13800</v>
      </c>
      <c r="AE16" s="4">
        <v>40358.851186</v>
      </c>
      <c r="AF16" s="4">
        <v>41318.58</v>
      </c>
      <c r="AG16" s="4">
        <v>842.25</v>
      </c>
      <c r="AH16" s="4">
        <v>2521.7800000000002</v>
      </c>
      <c r="AI16" s="4" t="s">
        <v>62</v>
      </c>
    </row>
    <row r="17" spans="1:36" s="7" customFormat="1" x14ac:dyDescent="0.3">
      <c r="A17" s="1">
        <v>45679</v>
      </c>
      <c r="B17" s="2" t="s">
        <v>63</v>
      </c>
      <c r="C17" s="3" t="s">
        <v>64</v>
      </c>
      <c r="D17" s="4">
        <v>6739.73</v>
      </c>
      <c r="E17" s="4"/>
      <c r="F17" s="4">
        <f>tableStatement[[#This Row],[კრედიტი]]-tableStatement[[#This Row],[დებეტი]]</f>
        <v>-6739.73</v>
      </c>
      <c r="G17" s="4" t="s">
        <v>54</v>
      </c>
      <c r="H17" s="22">
        <v>19892.990000000002</v>
      </c>
      <c r="I17" s="22"/>
      <c r="J17" s="22">
        <f>tableStatement[[#This Row],[კრედიტი ექვ ლარში]]-tableStatement[[#This Row],[დებეტი ექვ ლარში]]</f>
        <v>-19892.990000000002</v>
      </c>
      <c r="K17" s="3" t="s">
        <v>65</v>
      </c>
      <c r="L17" s="3" t="s">
        <v>66</v>
      </c>
      <c r="M17" s="6">
        <v>90279195226</v>
      </c>
      <c r="N17" s="6">
        <v>25605406570</v>
      </c>
      <c r="O17" s="3" t="s">
        <v>3</v>
      </c>
      <c r="P17" s="2" t="s">
        <v>6</v>
      </c>
      <c r="Q17" s="2" t="s">
        <v>60</v>
      </c>
      <c r="R17" s="3" t="s">
        <v>58</v>
      </c>
      <c r="S17" s="3" t="s">
        <v>59</v>
      </c>
      <c r="T17" s="3" t="s">
        <v>3</v>
      </c>
      <c r="U17" s="2" t="s">
        <v>6</v>
      </c>
      <c r="V17" s="2" t="s">
        <v>64</v>
      </c>
      <c r="W17" s="3" t="s">
        <v>58</v>
      </c>
      <c r="X17" s="3" t="s">
        <v>59</v>
      </c>
      <c r="Y17" s="3" t="s">
        <v>67</v>
      </c>
      <c r="Z17" s="3" t="s">
        <v>67</v>
      </c>
      <c r="AA17" s="4">
        <v>-6739.73</v>
      </c>
      <c r="AB17" s="4">
        <v>-19892.990000000002</v>
      </c>
      <c r="AC17" s="4">
        <v>13479.46</v>
      </c>
      <c r="AD17" s="4">
        <v>13800</v>
      </c>
      <c r="AE17" s="4">
        <v>40358.851186</v>
      </c>
      <c r="AF17" s="4">
        <v>41318.58</v>
      </c>
      <c r="AG17" s="4">
        <v>842.25</v>
      </c>
      <c r="AH17" s="4">
        <v>2521.7800000000002</v>
      </c>
      <c r="AI17" s="4" t="s">
        <v>68</v>
      </c>
    </row>
    <row r="18" spans="1:36" s="7" customFormat="1" x14ac:dyDescent="0.3">
      <c r="A18" s="1">
        <v>45679</v>
      </c>
      <c r="B18" s="2" t="s">
        <v>63</v>
      </c>
      <c r="C18" s="3" t="s">
        <v>64</v>
      </c>
      <c r="D18" s="4">
        <v>6739.73</v>
      </c>
      <c r="E18" s="4"/>
      <c r="F18" s="4">
        <f>tableStatement[[#This Row],[კრედიტი]]-tableStatement[[#This Row],[დებეტი]]</f>
        <v>-6739.73</v>
      </c>
      <c r="G18" s="4" t="s">
        <v>54</v>
      </c>
      <c r="H18" s="22">
        <v>19892.990000000002</v>
      </c>
      <c r="I18" s="22"/>
      <c r="J18" s="22">
        <f>tableStatement[[#This Row],[კრედიტი ექვ ლარში]]-tableStatement[[#This Row],[დებეტი ექვ ლარში]]</f>
        <v>-19892.990000000002</v>
      </c>
      <c r="K18" s="3" t="s">
        <v>65</v>
      </c>
      <c r="L18" s="3" t="s">
        <v>66</v>
      </c>
      <c r="M18" s="6">
        <v>90279195233</v>
      </c>
      <c r="N18" s="6">
        <v>25605406574</v>
      </c>
      <c r="O18" s="3" t="s">
        <v>3</v>
      </c>
      <c r="P18" s="2" t="s">
        <v>6</v>
      </c>
      <c r="Q18" s="2" t="s">
        <v>60</v>
      </c>
      <c r="R18" s="3" t="s">
        <v>58</v>
      </c>
      <c r="S18" s="3" t="s">
        <v>59</v>
      </c>
      <c r="T18" s="3" t="s">
        <v>3</v>
      </c>
      <c r="U18" s="2" t="s">
        <v>6</v>
      </c>
      <c r="V18" s="2" t="s">
        <v>64</v>
      </c>
      <c r="W18" s="3" t="s">
        <v>58</v>
      </c>
      <c r="X18" s="3" t="s">
        <v>59</v>
      </c>
      <c r="Y18" s="3" t="s">
        <v>67</v>
      </c>
      <c r="Z18" s="3" t="s">
        <v>67</v>
      </c>
      <c r="AA18" s="4">
        <v>-6739.73</v>
      </c>
      <c r="AB18" s="4">
        <v>-19892.990000000002</v>
      </c>
      <c r="AC18" s="4">
        <v>13479.46</v>
      </c>
      <c r="AD18" s="4">
        <v>13800</v>
      </c>
      <c r="AE18" s="4">
        <v>40358.851186</v>
      </c>
      <c r="AF18" s="4">
        <v>41318.58</v>
      </c>
      <c r="AG18" s="4">
        <v>842.25</v>
      </c>
      <c r="AH18" s="4">
        <v>2521.7800000000002</v>
      </c>
      <c r="AI18" s="4" t="s">
        <v>69</v>
      </c>
    </row>
    <row r="19" spans="1:36" s="36" customFormat="1" x14ac:dyDescent="0.3">
      <c r="A19" s="30">
        <v>45679</v>
      </c>
      <c r="B19" s="31"/>
      <c r="C19" s="32" t="s">
        <v>70</v>
      </c>
      <c r="D19" s="33"/>
      <c r="E19" s="33"/>
      <c r="F19" s="33">
        <f>tableStatement[[#This Row],[კრედიტი]]-tableStatement[[#This Row],[დებეტი]]</f>
        <v>0</v>
      </c>
      <c r="G19" s="33">
        <f>C10+F16+F17+F18</f>
        <v>842.25</v>
      </c>
      <c r="H19" s="34"/>
      <c r="I19" s="34"/>
      <c r="J19" s="34">
        <f>L19-K19</f>
        <v>11.695099999999002</v>
      </c>
      <c r="K19" s="34">
        <f>C12+J16+J17+J18</f>
        <v>2474.2900000000009</v>
      </c>
      <c r="L19" s="34">
        <f>tableStatement[[#This Row],[კურსი]]*G18</f>
        <v>2485.9850999999999</v>
      </c>
      <c r="M19" s="35"/>
      <c r="N19" s="35"/>
      <c r="O19" s="32"/>
      <c r="P19" s="31"/>
      <c r="Q19" s="31"/>
      <c r="R19" s="32"/>
      <c r="S19" s="32"/>
      <c r="T19" s="32"/>
      <c r="U19" s="31"/>
      <c r="V19" s="31"/>
      <c r="W19" s="32"/>
      <c r="X19" s="32"/>
      <c r="Y19" s="32"/>
      <c r="Z19" s="32"/>
      <c r="AA19" s="33"/>
      <c r="AB19" s="33"/>
      <c r="AC19" s="33"/>
      <c r="AD19" s="33"/>
      <c r="AE19" s="33"/>
      <c r="AF19" s="33"/>
      <c r="AG19" s="33"/>
      <c r="AH19" s="33"/>
      <c r="AI19" s="33"/>
      <c r="AJ19" s="7"/>
    </row>
    <row r="20" spans="1:36" x14ac:dyDescent="0.3">
      <c r="AJ20" s="7"/>
    </row>
    <row r="21" spans="1:36" x14ac:dyDescent="0.3">
      <c r="AJ21" s="7"/>
    </row>
    <row r="22" spans="1:36" x14ac:dyDescent="0.3">
      <c r="AJ22" s="7"/>
    </row>
    <row r="23" spans="1:36" x14ac:dyDescent="0.3">
      <c r="AJ23" s="7"/>
    </row>
  </sheetData>
  <mergeCells count="2">
    <mergeCell ref="H2:L3"/>
    <mergeCell ref="A4:K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germanozashvili</dc:creator>
  <cp:lastModifiedBy>Mariam germanozashvili</cp:lastModifiedBy>
  <dcterms:created xsi:type="dcterms:W3CDTF">2025-05-30T06:44:48Z</dcterms:created>
  <dcterms:modified xsi:type="dcterms:W3CDTF">2025-05-30T06:45:49Z</dcterms:modified>
</cp:coreProperties>
</file>