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10"/>
  <workbookPr hidePivotFieldList="1"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2496\AC\Temp\"/>
    </mc:Choice>
  </mc:AlternateContent>
  <xr:revisionPtr revIDLastSave="0" documentId="8_{3ECE9EEC-5FC5-49E3-8CE7-F1439B9789C4}" xr6:coauthVersionLast="47" xr6:coauthVersionMax="47" xr10:uidLastSave="{00000000-0000-0000-0000-000000000000}"/>
  <bookViews>
    <workbookView xWindow="-60" yWindow="-60" windowWidth="15480" windowHeight="11640"/>
  </bookViews>
  <sheets>
    <sheet name="Ecological requirements" sheetId="1" r:id="rId1"/>
    <sheet name="Bee forage plants" sheetId="9" r:id="rId2"/>
    <sheet name="Spring to autumn" sheetId="2" r:id="rId3"/>
    <sheet name="Increased agrichemical" sheetId="7" r:id="rId4"/>
    <sheet name="Non-cropped" sheetId="6" r:id="rId5"/>
    <sheet name="Land drainage" sheetId="5" r:id="rId6"/>
    <sheet name="Hay to silage" sheetId="4" r:id="rId7"/>
    <sheet name="Intensified grassland" sheetId="3" r:id="rId8"/>
    <sheet name="Total scores" sheetId="8" r:id="rId9"/>
    <sheet name="Detailed Ecological requirement" sheetId="14" r:id="rId10"/>
    <sheet name="Forage plant habitats (Bees)" sheetId="15" r:id="rId11"/>
  </sheets>
  <definedNames>
    <definedName name="_xlnm._FilterDatabase" localSheetId="0" hidden="1">'Ecological requirements'!$A$2:$EA$16</definedName>
  </definedNames>
  <calcPr calcId="191029"/>
  <pivotCaches>
    <pivotCache cacheId="0" r:id="rId12"/>
    <pivotCache cacheId="1" r:id="rId13"/>
    <pivotCache cacheId="2" r:id="rId14"/>
    <pivotCache cacheId="3" r:id="rId15"/>
    <pivotCache cacheId="4" r:id="rId16"/>
    <pivotCache cacheId="5" r:id="rId17"/>
    <pivotCache cacheId="6" r:id="rId1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3" i="8" l="1"/>
  <c r="R4" i="8"/>
  <c r="R5" i="8"/>
  <c r="R6" i="8"/>
  <c r="R7" i="8"/>
  <c r="R8" i="8"/>
  <c r="R9" i="8"/>
  <c r="R10" i="8"/>
  <c r="R11" i="8"/>
  <c r="R12" i="8"/>
  <c r="R13" i="8"/>
  <c r="R14" i="8"/>
  <c r="R15" i="8"/>
  <c r="R2" i="8"/>
  <c r="AA5" i="5"/>
  <c r="AA4" i="5"/>
  <c r="AA3" i="5"/>
  <c r="AA2" i="5"/>
  <c r="B13" i="15"/>
  <c r="C13" i="15"/>
  <c r="D13" i="15"/>
  <c r="E13" i="15"/>
  <c r="F13" i="15"/>
  <c r="B25" i="15"/>
  <c r="C25" i="15"/>
  <c r="D25" i="15"/>
  <c r="E25" i="15"/>
  <c r="F25" i="15"/>
  <c r="B35" i="15"/>
  <c r="C35" i="15"/>
  <c r="D35" i="15"/>
  <c r="E35" i="15"/>
  <c r="F35" i="15"/>
  <c r="C50" i="15"/>
  <c r="D50" i="15"/>
  <c r="E50" i="15"/>
  <c r="F50" i="15"/>
  <c r="B62" i="15"/>
  <c r="C62" i="15"/>
  <c r="C78" i="15"/>
  <c r="D78" i="15"/>
  <c r="E78" i="15"/>
  <c r="F78" i="15"/>
  <c r="B92" i="15"/>
  <c r="C92" i="15"/>
  <c r="D92" i="15"/>
  <c r="E92" i="15"/>
  <c r="F92" i="15"/>
  <c r="C23" i="9"/>
  <c r="D23" i="9"/>
  <c r="E23" i="9"/>
  <c r="B23" i="9"/>
  <c r="P4" i="8"/>
  <c r="P14" i="8"/>
  <c r="P11" i="8"/>
  <c r="P8" i="8"/>
  <c r="P12" i="8"/>
  <c r="P13" i="8"/>
  <c r="P5" i="8"/>
  <c r="P6" i="8"/>
  <c r="P9" i="8"/>
  <c r="P15" i="8"/>
  <c r="P7" i="8"/>
  <c r="P3" i="8"/>
  <c r="P10" i="8"/>
  <c r="P2" i="8"/>
  <c r="L3" i="8"/>
  <c r="L4" i="8"/>
  <c r="L5" i="8"/>
  <c r="L6" i="8"/>
  <c r="L7" i="8"/>
  <c r="L8" i="8"/>
  <c r="L9" i="8"/>
  <c r="L10" i="8"/>
  <c r="L11" i="8"/>
  <c r="L12" i="8"/>
  <c r="L13" i="8"/>
  <c r="L14" i="8"/>
  <c r="L15" i="8"/>
  <c r="L2" i="8"/>
  <c r="AM6" i="3"/>
  <c r="AM5" i="3"/>
  <c r="AM4" i="3"/>
  <c r="AM3" i="3"/>
  <c r="AM2" i="3"/>
  <c r="R3" i="4"/>
  <c r="R4" i="4"/>
  <c r="R5" i="4"/>
  <c r="R6" i="4"/>
  <c r="R2" i="4"/>
  <c r="AG3" i="6"/>
  <c r="AG4" i="6"/>
  <c r="AG5" i="6"/>
  <c r="AG2" i="6"/>
  <c r="AJ3" i="3"/>
  <c r="AJ2" i="3"/>
  <c r="AG3" i="3"/>
  <c r="AG2" i="3"/>
  <c r="AD2" i="3"/>
  <c r="AA3" i="3"/>
  <c r="AA4" i="3"/>
  <c r="AA5" i="3"/>
  <c r="AA6" i="3"/>
  <c r="AA2" i="3"/>
  <c r="X3" i="3"/>
  <c r="X4" i="3"/>
  <c r="X5" i="3"/>
  <c r="X6" i="3"/>
  <c r="X7" i="3"/>
  <c r="X2" i="3"/>
  <c r="U3" i="3"/>
  <c r="U4" i="3"/>
  <c r="U5" i="3"/>
  <c r="U6" i="3"/>
  <c r="U7" i="3"/>
  <c r="U8" i="3"/>
  <c r="U9" i="3"/>
  <c r="U2" i="3"/>
  <c r="R2" i="3"/>
  <c r="O3" i="3"/>
  <c r="O4" i="3"/>
  <c r="O5" i="3"/>
  <c r="O6" i="3"/>
  <c r="O7" i="3"/>
  <c r="O8" i="3"/>
  <c r="O2" i="3"/>
  <c r="L3" i="3"/>
  <c r="L4" i="3"/>
  <c r="L5" i="3"/>
  <c r="L6" i="3"/>
  <c r="L7" i="3"/>
  <c r="L8" i="3"/>
  <c r="L9" i="3"/>
  <c r="L10" i="3"/>
  <c r="L2" i="3"/>
  <c r="I3" i="3"/>
  <c r="I4" i="3"/>
  <c r="I2" i="3"/>
  <c r="F3" i="3"/>
  <c r="F4" i="3"/>
  <c r="F5" i="3"/>
  <c r="F6" i="3"/>
  <c r="F7" i="3"/>
  <c r="F8" i="3"/>
  <c r="F9" i="3"/>
  <c r="F10" i="3"/>
  <c r="F11" i="3"/>
  <c r="F12" i="3"/>
  <c r="F13" i="3"/>
  <c r="F14" i="3"/>
  <c r="F2" i="3"/>
  <c r="C3" i="3"/>
  <c r="C4" i="3"/>
  <c r="C5" i="3"/>
  <c r="C6" i="3"/>
  <c r="C7" i="3"/>
  <c r="C8" i="3"/>
  <c r="C9" i="3"/>
  <c r="C10" i="3"/>
  <c r="C11" i="3"/>
  <c r="C12" i="3"/>
  <c r="C13" i="3"/>
  <c r="C14" i="3"/>
  <c r="C15" i="3"/>
  <c r="C2" i="3"/>
  <c r="O3" i="4"/>
  <c r="O4" i="4"/>
  <c r="O5" i="4"/>
  <c r="O6" i="4"/>
  <c r="O2" i="4"/>
  <c r="J3" i="4"/>
  <c r="J4" i="4"/>
  <c r="J5" i="4"/>
  <c r="J6" i="4"/>
  <c r="J7" i="4"/>
  <c r="J8" i="4"/>
  <c r="J9" i="4"/>
  <c r="J10" i="4"/>
  <c r="J11" i="4"/>
  <c r="J12" i="4"/>
  <c r="J13" i="4"/>
  <c r="J14" i="4"/>
  <c r="J15" i="4"/>
  <c r="J2" i="4"/>
  <c r="E3" i="4"/>
  <c r="E4" i="4"/>
  <c r="E5" i="4"/>
  <c r="E6" i="4"/>
  <c r="E2" i="4"/>
  <c r="X3" i="5"/>
  <c r="X2" i="5"/>
  <c r="U3" i="5"/>
  <c r="U4" i="5"/>
  <c r="U5" i="5"/>
  <c r="U2" i="5"/>
  <c r="R3" i="5"/>
  <c r="R4" i="5"/>
  <c r="R5" i="5"/>
  <c r="R6" i="5"/>
  <c r="R7" i="5"/>
  <c r="R2" i="5"/>
  <c r="O3" i="5"/>
  <c r="O4" i="5"/>
  <c r="O5" i="5"/>
  <c r="O6" i="5"/>
  <c r="O2" i="5"/>
  <c r="J3" i="5"/>
  <c r="J4" i="5"/>
  <c r="J5" i="5"/>
  <c r="J6" i="5"/>
  <c r="J7" i="5"/>
  <c r="J8" i="5"/>
  <c r="J9" i="5"/>
  <c r="J10" i="5"/>
  <c r="J11" i="5"/>
  <c r="J12" i="5"/>
  <c r="J13" i="5"/>
  <c r="J2" i="5"/>
  <c r="E3" i="5"/>
  <c r="E4" i="5"/>
  <c r="E5" i="5"/>
  <c r="E6" i="5"/>
  <c r="E2" i="5"/>
  <c r="AD3" i="6"/>
  <c r="AD4" i="6"/>
  <c r="AD5" i="6"/>
  <c r="AD2" i="6"/>
  <c r="Y3" i="6"/>
  <c r="Y4" i="6"/>
  <c r="Y5" i="6"/>
  <c r="Y6" i="6"/>
  <c r="Y7" i="6"/>
  <c r="Y8" i="6"/>
  <c r="Y2" i="6"/>
  <c r="T3" i="6"/>
  <c r="T4" i="6"/>
  <c r="T5" i="6"/>
  <c r="T2" i="6"/>
  <c r="O3" i="6"/>
  <c r="O4" i="6"/>
  <c r="O5" i="6"/>
  <c r="O6" i="6"/>
  <c r="O2" i="6"/>
  <c r="J3" i="6"/>
  <c r="J4" i="6"/>
  <c r="J5" i="6"/>
  <c r="J6" i="6"/>
  <c r="J7" i="6"/>
  <c r="J8" i="6"/>
  <c r="J9" i="6"/>
  <c r="J10" i="6"/>
  <c r="J11" i="6"/>
  <c r="J12" i="6"/>
  <c r="J13" i="6"/>
  <c r="J2" i="6"/>
  <c r="E3" i="6"/>
  <c r="E4" i="6"/>
  <c r="E5" i="6"/>
  <c r="E6" i="6"/>
  <c r="E2" i="6"/>
  <c r="AP3" i="7"/>
  <c r="AP2" i="7"/>
  <c r="AM3" i="7"/>
  <c r="AM2" i="7"/>
  <c r="AJ2" i="7"/>
  <c r="AG3" i="7"/>
  <c r="AG4" i="7"/>
  <c r="AG5" i="7"/>
  <c r="AG6" i="7"/>
  <c r="AG2" i="7"/>
  <c r="AD3" i="7"/>
  <c r="AD4" i="7"/>
  <c r="AD5" i="7"/>
  <c r="AD6" i="7"/>
  <c r="AD7" i="7"/>
  <c r="AD2" i="7"/>
  <c r="AA3" i="7"/>
  <c r="AA4" i="7"/>
  <c r="AA5" i="7"/>
  <c r="AA6" i="7"/>
  <c r="AA2" i="7"/>
  <c r="X2" i="7"/>
  <c r="U3" i="7"/>
  <c r="U4" i="7"/>
  <c r="U5" i="7"/>
  <c r="U6" i="7"/>
  <c r="U7" i="7"/>
  <c r="U8" i="7"/>
  <c r="U9" i="7"/>
  <c r="U2" i="7"/>
  <c r="R2" i="7"/>
  <c r="O3" i="7"/>
  <c r="O4" i="7"/>
  <c r="O5" i="7"/>
  <c r="O6" i="7"/>
  <c r="O7" i="7"/>
  <c r="O8" i="7"/>
  <c r="O2" i="7"/>
  <c r="L3" i="7"/>
  <c r="L4" i="7"/>
  <c r="L5" i="7"/>
  <c r="L6" i="7"/>
  <c r="L7" i="7"/>
  <c r="L8" i="7"/>
  <c r="L9" i="7"/>
  <c r="L10" i="7"/>
  <c r="L2" i="7"/>
  <c r="I3" i="7"/>
  <c r="I4" i="7"/>
  <c r="I2" i="7"/>
  <c r="F3" i="7"/>
  <c r="F4" i="7"/>
  <c r="F5" i="7"/>
  <c r="F6" i="7"/>
  <c r="F7" i="7"/>
  <c r="F8" i="7"/>
  <c r="F9" i="7"/>
  <c r="F10" i="7"/>
  <c r="F11" i="7"/>
  <c r="F12" i="7"/>
  <c r="F13" i="7"/>
  <c r="F14" i="7"/>
  <c r="F2" i="7"/>
  <c r="C3" i="7"/>
  <c r="C4" i="7"/>
  <c r="C5" i="7"/>
  <c r="C6" i="7"/>
  <c r="C7" i="7"/>
  <c r="C8" i="7"/>
  <c r="C9" i="7"/>
  <c r="C10" i="7"/>
  <c r="C11" i="7"/>
  <c r="C12" i="7"/>
  <c r="C13" i="7"/>
  <c r="C14" i="7"/>
  <c r="C15" i="7"/>
  <c r="C2" i="7"/>
  <c r="Z3" i="2"/>
  <c r="Z4" i="2"/>
  <c r="Z5" i="2"/>
  <c r="Z2" i="2"/>
  <c r="W2" i="2"/>
  <c r="T3" i="2"/>
  <c r="T4" i="2"/>
  <c r="T5" i="2"/>
  <c r="T6" i="2"/>
  <c r="T7" i="2"/>
  <c r="T2" i="2"/>
  <c r="Q3" i="2"/>
  <c r="Q4" i="2"/>
  <c r="Q5" i="2"/>
  <c r="Q6" i="2"/>
  <c r="Q2" i="2"/>
  <c r="N3" i="2"/>
  <c r="N4" i="2"/>
  <c r="N2" i="2"/>
  <c r="K3" i="2"/>
  <c r="K4" i="2"/>
  <c r="K5" i="2"/>
  <c r="K6" i="2"/>
  <c r="K7" i="2"/>
  <c r="K2" i="2"/>
  <c r="H3" i="2"/>
  <c r="H4" i="2"/>
  <c r="H5" i="2"/>
  <c r="H6" i="2"/>
  <c r="H7" i="2"/>
  <c r="H2" i="2"/>
  <c r="E3" i="2"/>
  <c r="E4" i="2"/>
  <c r="E5" i="2"/>
  <c r="E2" i="2"/>
  <c r="G4" i="1"/>
  <c r="G10" i="1"/>
  <c r="G11" i="1"/>
  <c r="G7" i="1"/>
  <c r="G8" i="1"/>
  <c r="G12" i="1"/>
  <c r="G15" i="1"/>
  <c r="G14" i="1"/>
  <c r="G6" i="1"/>
  <c r="G13" i="1"/>
  <c r="G3" i="1"/>
  <c r="G5" i="1"/>
  <c r="G9" i="1"/>
  <c r="G16" i="1"/>
  <c r="F4" i="1"/>
  <c r="F10" i="1"/>
  <c r="F11" i="1"/>
  <c r="F7" i="1"/>
  <c r="F8" i="1"/>
  <c r="F12" i="1"/>
  <c r="F15" i="1"/>
  <c r="F14" i="1"/>
  <c r="F6" i="1"/>
  <c r="F13" i="1"/>
  <c r="F3" i="1"/>
  <c r="F5" i="1"/>
  <c r="F9" i="1"/>
  <c r="F16" i="1"/>
  <c r="O7" i="1"/>
  <c r="O8" i="1"/>
  <c r="O12" i="1"/>
  <c r="O15" i="1"/>
  <c r="O14" i="1"/>
  <c r="O6" i="1"/>
  <c r="O13" i="1"/>
  <c r="O3" i="1"/>
  <c r="O5" i="1"/>
  <c r="O9" i="1"/>
  <c r="O4" i="1"/>
  <c r="O10" i="1"/>
  <c r="O11" i="1"/>
  <c r="O16" i="1"/>
  <c r="EA9" i="1"/>
  <c r="EA5" i="1"/>
  <c r="EA3" i="1"/>
  <c r="EA13" i="1"/>
  <c r="EA6" i="1"/>
  <c r="EA14" i="1"/>
  <c r="EA15" i="1"/>
  <c r="EA12" i="1"/>
  <c r="EA8" i="1"/>
  <c r="EA7" i="1"/>
  <c r="EA11" i="1"/>
  <c r="EA10" i="1"/>
  <c r="EA4" i="1"/>
  <c r="EA16" i="1"/>
</calcChain>
</file>

<file path=xl/comments1.xml><?xml version="1.0" encoding="utf-8"?>
<comments xmlns="http://schemas.openxmlformats.org/spreadsheetml/2006/main">
  <authors>
    <author>brooksd</author>
  </authors>
  <commentList>
    <comment ref="H1" authorId="0" shapeId="0">
      <text>
        <r>
          <rPr>
            <b/>
            <sz val="8"/>
            <color indexed="81"/>
            <rFont val="Tahoma"/>
            <family val="2"/>
          </rPr>
          <t>brooksd:</t>
        </r>
        <r>
          <rPr>
            <sz val="8"/>
            <color indexed="81"/>
            <rFont val="Tahoma"/>
            <family val="2"/>
          </rPr>
          <t xml:space="preserve">
for calculating the habitats outside mainstream agriculture  versatility index</t>
        </r>
      </text>
    </comment>
    <comment ref="P1" authorId="0" shapeId="0">
      <text>
        <r>
          <rPr>
            <b/>
            <sz val="8"/>
            <color indexed="81"/>
            <rFont val="Tahoma"/>
            <family val="2"/>
          </rPr>
          <t>brooksd:</t>
        </r>
        <r>
          <rPr>
            <sz val="8"/>
            <color indexed="81"/>
            <rFont val="Tahoma"/>
            <family val="2"/>
          </rPr>
          <t xml:space="preserve">
presence or absence info only for filtering species</t>
        </r>
      </text>
    </comment>
    <comment ref="U1" authorId="0" shapeId="0">
      <text>
        <r>
          <rPr>
            <b/>
            <sz val="8"/>
            <color indexed="8"/>
            <rFont val="Tahoma"/>
            <family val="2"/>
          </rPr>
          <t>brooksd:</t>
        </r>
        <r>
          <rPr>
            <sz val="8"/>
            <color indexed="8"/>
            <rFont val="Tahoma"/>
            <family val="2"/>
          </rPr>
          <t xml:space="preserve">
</t>
        </r>
        <r>
          <rPr>
            <sz val="8"/>
            <color indexed="8"/>
            <rFont val="Tahoma"/>
            <family val="2"/>
          </rPr>
          <t xml:space="preserve">to be included in the phenological components listed,all shading indicating activity except the ver lightest tone (see detailed ecological requirements) must be present in at least one the relavent months, as follows;
</t>
        </r>
        <r>
          <rPr>
            <sz val="8"/>
            <color indexed="8"/>
            <rFont val="Tahoma"/>
            <family val="2"/>
          </rPr>
          <t xml:space="preserve">
</t>
        </r>
        <r>
          <rPr>
            <sz val="8"/>
            <color indexed="8"/>
            <rFont val="Tahoma"/>
            <family val="2"/>
          </rPr>
          <t xml:space="preserve">Early - March, April &amp; May
</t>
        </r>
        <r>
          <rPr>
            <sz val="8"/>
            <color indexed="8"/>
            <rFont val="Tahoma"/>
            <family val="2"/>
          </rPr>
          <t xml:space="preserve">Mid - June, July &amp; August
</t>
        </r>
        <r>
          <rPr>
            <sz val="8"/>
            <color indexed="8"/>
            <rFont val="Tahoma"/>
            <family val="2"/>
          </rPr>
          <t>Late - September &amp; October</t>
        </r>
      </text>
    </comment>
    <comment ref="AD1" authorId="0" shapeId="0">
      <text>
        <r>
          <rPr>
            <b/>
            <sz val="8"/>
            <color indexed="81"/>
            <rFont val="Tahoma"/>
            <family val="2"/>
          </rPr>
          <t>brooksd:</t>
        </r>
        <r>
          <rPr>
            <sz val="8"/>
            <color indexed="81"/>
            <rFont val="Tahoma"/>
            <family val="2"/>
          </rPr>
          <t xml:space="preserve">
for affinity with agricultural habitat</t>
        </r>
      </text>
    </comment>
    <comment ref="AH1" authorId="0" shapeId="0">
      <text>
        <r>
          <rPr>
            <b/>
            <sz val="8"/>
            <color indexed="8"/>
            <rFont val="Tahoma"/>
            <family val="2"/>
          </rPr>
          <t>brooksd:</t>
        </r>
        <r>
          <rPr>
            <sz val="8"/>
            <color indexed="8"/>
            <rFont val="Tahoma"/>
            <family val="2"/>
          </rPr>
          <t xml:space="preserve">
</t>
        </r>
        <r>
          <rPr>
            <sz val="8"/>
            <color indexed="8"/>
            <rFont val="Tahoma"/>
            <family val="2"/>
          </rPr>
          <t>for affinity with agricultural habitat</t>
        </r>
      </text>
    </comment>
    <comment ref="EA1" authorId="0" shapeId="0">
      <text>
        <r>
          <rPr>
            <b/>
            <sz val="8"/>
            <color indexed="8"/>
            <rFont val="Tahoma"/>
            <family val="2"/>
          </rPr>
          <t>brooksd:</t>
        </r>
        <r>
          <rPr>
            <sz val="8"/>
            <color indexed="8"/>
            <rFont val="Tahoma"/>
            <family val="2"/>
          </rPr>
          <t xml:space="preserve">
</t>
        </r>
        <r>
          <rPr>
            <sz val="8"/>
            <color indexed="8"/>
            <rFont val="Tahoma"/>
            <family val="2"/>
          </rPr>
          <t>Note - includes crops if used</t>
        </r>
      </text>
    </comment>
    <comment ref="M2" authorId="0" shapeId="0">
      <text>
        <r>
          <rPr>
            <b/>
            <sz val="8"/>
            <color indexed="81"/>
            <rFont val="Tahoma"/>
            <family val="2"/>
          </rPr>
          <t>brooksd:</t>
        </r>
        <r>
          <rPr>
            <sz val="8"/>
            <color indexed="81"/>
            <rFont val="Tahoma"/>
            <family val="2"/>
          </rPr>
          <t xml:space="preserve">
Chalk downland or other chalk / limestone grassland outside mainstream agriculture</t>
        </r>
      </text>
    </comment>
  </commentList>
</comments>
</file>

<file path=xl/comments2.xml><?xml version="1.0" encoding="utf-8"?>
<comments xmlns="http://schemas.openxmlformats.org/spreadsheetml/2006/main">
  <authors>
    <author>brooksd</author>
  </authors>
  <commentList>
    <comment ref="E2" authorId="0" shapeId="0">
      <text>
        <r>
          <rPr>
            <b/>
            <sz val="8"/>
            <color indexed="81"/>
            <rFont val="Tahoma"/>
            <family val="2"/>
          </rPr>
          <t>brooksd:</t>
        </r>
        <r>
          <rPr>
            <sz val="8"/>
            <color indexed="81"/>
            <rFont val="Tahoma"/>
            <family val="2"/>
          </rPr>
          <t xml:space="preserve">
Note; can be low or high intensity meadow or pasture</t>
        </r>
      </text>
    </comment>
    <comment ref="J2" authorId="0" shapeId="0">
      <text>
        <r>
          <rPr>
            <b/>
            <sz val="8"/>
            <color indexed="8"/>
            <rFont val="Tahoma"/>
            <family val="2"/>
          </rPr>
          <t>brooksd:</t>
        </r>
        <r>
          <rPr>
            <sz val="8"/>
            <color indexed="8"/>
            <rFont val="Tahoma"/>
            <family val="2"/>
          </rPr>
          <t xml:space="preserve">
</t>
        </r>
        <r>
          <rPr>
            <sz val="8"/>
            <color indexed="8"/>
            <rFont val="Tahoma"/>
            <family val="2"/>
          </rPr>
          <t>Note; can be low or high intensity meadow or pasture</t>
        </r>
      </text>
    </comment>
  </commentList>
</comments>
</file>

<file path=xl/comments3.xml><?xml version="1.0" encoding="utf-8"?>
<comments xmlns="http://schemas.openxmlformats.org/spreadsheetml/2006/main">
  <authors>
    <author xml:space="preserve"> </author>
  </authors>
  <commentList>
    <comment ref="O1" authorId="0" shapeId="0">
      <text>
        <r>
          <rPr>
            <b/>
            <sz val="8"/>
            <color indexed="81"/>
            <rFont val="Tahoma"/>
            <family val="2"/>
          </rPr>
          <t xml:space="preserve"> :</t>
        </r>
        <r>
          <rPr>
            <sz val="8"/>
            <color indexed="81"/>
            <rFont val="Tahoma"/>
            <family val="2"/>
          </rPr>
          <t xml:space="preserve">
1 - Major (1 or 2 habitat components used inc farmland)
2 - Moderate (3,4 or 5 habitat components used in farmland)
3 - Minor (6,7 or 8 habitat components used inc farmland)</t>
        </r>
      </text>
    </comment>
    <comment ref="Q1" authorId="0" shapeId="0">
      <text>
        <r>
          <rPr>
            <b/>
            <sz val="8"/>
            <color indexed="81"/>
            <rFont val="Tahoma"/>
            <family val="2"/>
          </rPr>
          <t xml:space="preserve"> :</t>
        </r>
        <r>
          <rPr>
            <sz val="8"/>
            <color indexed="81"/>
            <rFont val="Tahoma"/>
            <family val="2"/>
          </rPr>
          <t xml:space="preserve">
1 - Major (1 or 2 habitat components used inc farmland)
2 - Moderate (3,4 or 5 habitat components used in farmland)
3 - Minor (6,7 or 8 habitat components used inc farmland)</t>
        </r>
      </text>
    </comment>
  </commentList>
</comments>
</file>

<file path=xl/comments4.xml><?xml version="1.0" encoding="utf-8"?>
<comments xmlns="http://schemas.openxmlformats.org/spreadsheetml/2006/main">
  <authors>
    <author>brooksd</author>
  </authors>
  <commentList>
    <comment ref="A1" authorId="0" shapeId="0">
      <text>
        <r>
          <rPr>
            <b/>
            <sz val="8"/>
            <color indexed="81"/>
            <rFont val="Tahoma"/>
            <family val="2"/>
          </rPr>
          <t>brooksd:</t>
        </r>
        <r>
          <rPr>
            <sz val="8"/>
            <color indexed="81"/>
            <rFont val="Tahoma"/>
            <family val="2"/>
          </rPr>
          <t xml:space="preserve">
Red text indicates a BAP species</t>
        </r>
      </text>
    </comment>
    <comment ref="C1" authorId="0" shapeId="0">
      <text>
        <r>
          <rPr>
            <b/>
            <sz val="8"/>
            <color indexed="81"/>
            <rFont val="Tahoma"/>
            <family val="2"/>
          </rPr>
          <t>brooksd:</t>
        </r>
        <r>
          <rPr>
            <sz val="8"/>
            <color indexed="81"/>
            <rFont val="Tahoma"/>
            <family val="2"/>
          </rPr>
          <t xml:space="preserve">
Note that this refers to national status in all habitats ie. a species population may be threatened in lowland farming areas but will not be given 'threatened' status if populations elsewhere do not look to be critical</t>
        </r>
      </text>
    </comment>
    <comment ref="D1" authorId="0" shapeId="0">
      <text>
        <r>
          <rPr>
            <b/>
            <sz val="8"/>
            <color indexed="81"/>
            <rFont val="Tahoma"/>
            <family val="2"/>
          </rPr>
          <t>brooksd:</t>
        </r>
        <r>
          <rPr>
            <sz val="8"/>
            <color indexed="81"/>
            <rFont val="Tahoma"/>
            <family val="2"/>
          </rPr>
          <t xml:space="preserve">
classified as L = long and S = short</t>
        </r>
      </text>
    </comment>
    <comment ref="E1" authorId="0" shapeId="0">
      <text>
        <r>
          <rPr>
            <b/>
            <sz val="8"/>
            <color indexed="81"/>
            <rFont val="Tahoma"/>
            <family val="2"/>
          </rPr>
          <t>brooksd:</t>
        </r>
        <r>
          <rPr>
            <sz val="8"/>
            <color indexed="81"/>
            <rFont val="Tahoma"/>
            <family val="2"/>
          </rPr>
          <t xml:space="preserve">
any panel shaded indicates a reasonable affinity for that habitat, dark blue, however, indicates a strong affinity Farmland and flower rich grassland are both habitats considered as farmland habitats in either arable or mixed farms which have undergone changes in quality due to the intensification of agriculture since 1960's </t>
        </r>
      </text>
    </comment>
    <comment ref="M1" authorId="0" shapeId="0">
      <text>
        <r>
          <rPr>
            <b/>
            <sz val="8"/>
            <color indexed="81"/>
            <rFont val="Tahoma"/>
            <family val="2"/>
          </rPr>
          <t>brooksd:</t>
        </r>
        <r>
          <rPr>
            <sz val="8"/>
            <color indexed="81"/>
            <rFont val="Tahoma"/>
            <family val="2"/>
          </rPr>
          <t xml:space="preserve">
% of lowland arable farmland that species recorded over</t>
        </r>
      </text>
    </comment>
    <comment ref="AB1" authorId="0" shapeId="0">
      <text>
        <r>
          <rPr>
            <b/>
            <sz val="8"/>
            <color indexed="81"/>
            <rFont val="Tahoma"/>
            <family val="2"/>
          </rPr>
          <t>brooksd:</t>
        </r>
        <r>
          <rPr>
            <sz val="8"/>
            <color indexed="81"/>
            <rFont val="Tahoma"/>
            <family val="2"/>
          </rPr>
          <t xml:space="preserve">
L = long tongued
S = short tongued</t>
        </r>
      </text>
    </comment>
    <comment ref="I2" authorId="0" shapeId="0">
      <text>
        <r>
          <rPr>
            <b/>
            <sz val="8"/>
            <color indexed="81"/>
            <rFont val="Tahoma"/>
            <family val="2"/>
          </rPr>
          <t>brooksd:</t>
        </r>
        <r>
          <rPr>
            <sz val="8"/>
            <color indexed="81"/>
            <rFont val="Tahoma"/>
            <family val="2"/>
          </rPr>
          <t xml:space="preserve">
or other habitat of high conservation status, extensive management which is flower rich
ie. ELS conservation headlands etc</t>
        </r>
      </text>
    </comment>
    <comment ref="AD2" authorId="0" shapeId="0">
      <text>
        <r>
          <rPr>
            <b/>
            <sz val="8"/>
            <color indexed="81"/>
            <rFont val="Tahoma"/>
            <family val="2"/>
          </rPr>
          <t>brooksd:</t>
        </r>
        <r>
          <rPr>
            <sz val="8"/>
            <color indexed="81"/>
            <rFont val="Tahoma"/>
            <family val="2"/>
          </rPr>
          <t xml:space="preserve">
number of plant families which provide a reasonable supply of forage resource (note; crops are included and just counted as one family for this purpose). </t>
        </r>
      </text>
    </comment>
    <comment ref="AF2" authorId="0" shapeId="0">
      <text>
        <r>
          <rPr>
            <b/>
            <sz val="8"/>
            <color indexed="81"/>
            <rFont val="Tahoma"/>
            <family val="2"/>
          </rPr>
          <t>brooksd:</t>
        </r>
        <r>
          <rPr>
            <sz val="8"/>
            <color indexed="81"/>
            <rFont val="Tahoma"/>
            <family val="2"/>
          </rPr>
          <t xml:space="preserve">
Common vetch</t>
        </r>
      </text>
    </comment>
    <comment ref="AG2" authorId="0" shapeId="0">
      <text>
        <r>
          <rPr>
            <b/>
            <sz val="8"/>
            <color indexed="81"/>
            <rFont val="Tahoma"/>
            <family val="2"/>
          </rPr>
          <t>brooksd:</t>
        </r>
        <r>
          <rPr>
            <sz val="8"/>
            <color indexed="81"/>
            <rFont val="Tahoma"/>
            <family val="2"/>
          </rPr>
          <t xml:space="preserve">
Tufted vetch</t>
        </r>
      </text>
    </comment>
    <comment ref="AH2" authorId="0" shapeId="0">
      <text>
        <r>
          <rPr>
            <b/>
            <sz val="8"/>
            <color indexed="81"/>
            <rFont val="Tahoma"/>
            <family val="2"/>
          </rPr>
          <t>brooksd:</t>
        </r>
        <r>
          <rPr>
            <sz val="8"/>
            <color indexed="81"/>
            <rFont val="Tahoma"/>
            <family val="2"/>
          </rPr>
          <t xml:space="preserve">
Kidney vetch</t>
        </r>
      </text>
    </comment>
    <comment ref="AI2" authorId="0" shapeId="0">
      <text>
        <r>
          <rPr>
            <b/>
            <sz val="8"/>
            <color indexed="81"/>
            <rFont val="Tahoma"/>
            <family val="2"/>
          </rPr>
          <t>brooksd:</t>
        </r>
        <r>
          <rPr>
            <sz val="8"/>
            <color indexed="81"/>
            <rFont val="Tahoma"/>
            <family val="2"/>
          </rPr>
          <t xml:space="preserve">
Meadow vetchling</t>
        </r>
      </text>
    </comment>
    <comment ref="AJ2" authorId="0" shapeId="0">
      <text>
        <r>
          <rPr>
            <b/>
            <sz val="8"/>
            <color indexed="81"/>
            <rFont val="Tahoma"/>
            <family val="2"/>
          </rPr>
          <t>brooksd:</t>
        </r>
        <r>
          <rPr>
            <sz val="8"/>
            <color indexed="81"/>
            <rFont val="Tahoma"/>
            <family val="2"/>
          </rPr>
          <t xml:space="preserve">
Melilot</t>
        </r>
      </text>
    </comment>
    <comment ref="AK2" authorId="0" shapeId="0">
      <text>
        <r>
          <rPr>
            <b/>
            <sz val="8"/>
            <color indexed="81"/>
            <rFont val="Tahoma"/>
            <family val="2"/>
          </rPr>
          <t>brooksd:</t>
        </r>
        <r>
          <rPr>
            <sz val="8"/>
            <color indexed="81"/>
            <rFont val="Tahoma"/>
            <family val="2"/>
          </rPr>
          <t xml:space="preserve">
White clover</t>
        </r>
      </text>
    </comment>
    <comment ref="AL2" authorId="0" shapeId="0">
      <text>
        <r>
          <rPr>
            <b/>
            <sz val="8"/>
            <color indexed="81"/>
            <rFont val="Tahoma"/>
            <family val="2"/>
          </rPr>
          <t>brooksd:</t>
        </r>
        <r>
          <rPr>
            <sz val="8"/>
            <color indexed="81"/>
            <rFont val="Tahoma"/>
            <family val="2"/>
          </rPr>
          <t xml:space="preserve">
Red clover</t>
        </r>
      </text>
    </comment>
    <comment ref="AM2" authorId="0" shapeId="0">
      <text>
        <r>
          <rPr>
            <b/>
            <sz val="8"/>
            <color indexed="81"/>
            <rFont val="Tahoma"/>
            <family val="2"/>
          </rPr>
          <t>brooksd:</t>
        </r>
        <r>
          <rPr>
            <sz val="8"/>
            <color indexed="81"/>
            <rFont val="Tahoma"/>
            <family val="2"/>
          </rPr>
          <t xml:space="preserve">
lesser trefoil</t>
        </r>
      </text>
    </comment>
    <comment ref="AN2" authorId="0" shapeId="0">
      <text>
        <r>
          <rPr>
            <b/>
            <sz val="8"/>
            <color indexed="81"/>
            <rFont val="Tahoma"/>
            <family val="2"/>
          </rPr>
          <t>brooksd:</t>
        </r>
        <r>
          <rPr>
            <sz val="8"/>
            <color indexed="81"/>
            <rFont val="Tahoma"/>
            <family val="2"/>
          </rPr>
          <t xml:space="preserve">
Birds-foot trefoil</t>
        </r>
      </text>
    </comment>
    <comment ref="AO2" authorId="0" shapeId="0">
      <text>
        <r>
          <rPr>
            <b/>
            <sz val="8"/>
            <color indexed="81"/>
            <rFont val="Tahoma"/>
            <family val="2"/>
          </rPr>
          <t>brooksd:</t>
        </r>
        <r>
          <rPr>
            <sz val="8"/>
            <color indexed="81"/>
            <rFont val="Tahoma"/>
            <family val="2"/>
          </rPr>
          <t xml:space="preserve">
Meadow vetchling</t>
        </r>
      </text>
    </comment>
    <comment ref="AP2" authorId="0" shapeId="0">
      <text>
        <r>
          <rPr>
            <b/>
            <sz val="8"/>
            <color indexed="81"/>
            <rFont val="Tahoma"/>
            <family val="2"/>
          </rPr>
          <t>brooksd:</t>
        </r>
        <r>
          <rPr>
            <sz val="8"/>
            <color indexed="81"/>
            <rFont val="Tahoma"/>
            <family val="2"/>
          </rPr>
          <t xml:space="preserve">
Gorse</t>
        </r>
      </text>
    </comment>
    <comment ref="AS2" authorId="0" shapeId="0">
      <text>
        <r>
          <rPr>
            <b/>
            <sz val="8"/>
            <color indexed="81"/>
            <rFont val="Tahoma"/>
            <family val="2"/>
          </rPr>
          <t>brooksd:</t>
        </r>
        <r>
          <rPr>
            <sz val="8"/>
            <color indexed="81"/>
            <rFont val="Tahoma"/>
            <family val="2"/>
          </rPr>
          <t xml:space="preserve">
Ground ivy</t>
        </r>
      </text>
    </comment>
    <comment ref="AT2" authorId="0" shapeId="0">
      <text>
        <r>
          <rPr>
            <b/>
            <sz val="8"/>
            <color indexed="81"/>
            <rFont val="Tahoma"/>
            <family val="2"/>
          </rPr>
          <t>brooksd:</t>
        </r>
        <r>
          <rPr>
            <sz val="8"/>
            <color indexed="81"/>
            <rFont val="Tahoma"/>
            <family val="2"/>
          </rPr>
          <t xml:space="preserve">
Red deadnettle</t>
        </r>
      </text>
    </comment>
    <comment ref="AU2" authorId="0" shapeId="0">
      <text>
        <r>
          <rPr>
            <b/>
            <sz val="8"/>
            <color indexed="81"/>
            <rFont val="Tahoma"/>
            <family val="2"/>
          </rPr>
          <t>brooksd:</t>
        </r>
        <r>
          <rPr>
            <sz val="8"/>
            <color indexed="81"/>
            <rFont val="Tahoma"/>
            <family val="2"/>
          </rPr>
          <t xml:space="preserve">
White deadnettle</t>
        </r>
      </text>
    </comment>
    <comment ref="AV2" authorId="0" shapeId="0">
      <text>
        <r>
          <rPr>
            <b/>
            <sz val="8"/>
            <color indexed="81"/>
            <rFont val="Tahoma"/>
            <family val="2"/>
          </rPr>
          <t>brooksd:</t>
        </r>
        <r>
          <rPr>
            <sz val="8"/>
            <color indexed="81"/>
            <rFont val="Tahoma"/>
            <family val="2"/>
          </rPr>
          <t xml:space="preserve">
Black horehound
Baseline weed score 1.36</t>
        </r>
      </text>
    </comment>
    <comment ref="AW2" authorId="0" shapeId="0">
      <text>
        <r>
          <rPr>
            <b/>
            <sz val="8"/>
            <color indexed="81"/>
            <rFont val="Tahoma"/>
            <family val="2"/>
          </rPr>
          <t>brooksd:</t>
        </r>
        <r>
          <rPr>
            <sz val="8"/>
            <color indexed="81"/>
            <rFont val="Tahoma"/>
            <family val="2"/>
          </rPr>
          <t xml:space="preserve">
Woundwort
Baseline weed score 1.44</t>
        </r>
      </text>
    </comment>
    <comment ref="AX2" authorId="0" shapeId="0">
      <text>
        <r>
          <rPr>
            <b/>
            <sz val="8"/>
            <color indexed="81"/>
            <rFont val="Tahoma"/>
            <family val="2"/>
          </rPr>
          <t>brooksd:</t>
        </r>
        <r>
          <rPr>
            <sz val="8"/>
            <color indexed="81"/>
            <rFont val="Tahoma"/>
            <family val="2"/>
          </rPr>
          <t xml:space="preserve">
Marsh woundwort</t>
        </r>
      </text>
    </comment>
    <comment ref="AY2" authorId="0" shapeId="0">
      <text>
        <r>
          <rPr>
            <b/>
            <sz val="8"/>
            <color indexed="81"/>
            <rFont val="Tahoma"/>
            <family val="2"/>
          </rPr>
          <t>brooksd:</t>
        </r>
        <r>
          <rPr>
            <sz val="8"/>
            <color indexed="81"/>
            <rFont val="Tahoma"/>
            <family val="2"/>
          </rPr>
          <t xml:space="preserve">
Bugle</t>
        </r>
      </text>
    </comment>
    <comment ref="AZ2" authorId="0" shapeId="0">
      <text>
        <r>
          <rPr>
            <b/>
            <sz val="8"/>
            <color indexed="81"/>
            <rFont val="Tahoma"/>
            <family val="2"/>
          </rPr>
          <t>brooksd:</t>
        </r>
        <r>
          <rPr>
            <sz val="8"/>
            <color indexed="81"/>
            <rFont val="Tahoma"/>
            <family val="2"/>
          </rPr>
          <t xml:space="preserve">
Blue bugle</t>
        </r>
      </text>
    </comment>
    <comment ref="BA2" authorId="0" shapeId="0">
      <text>
        <r>
          <rPr>
            <b/>
            <sz val="8"/>
            <color indexed="81"/>
            <rFont val="Tahoma"/>
            <family val="2"/>
          </rPr>
          <t>brooksd:</t>
        </r>
        <r>
          <rPr>
            <sz val="8"/>
            <color indexed="81"/>
            <rFont val="Tahoma"/>
            <family val="2"/>
          </rPr>
          <t xml:space="preserve">
Yellow archangel</t>
        </r>
      </text>
    </comment>
    <comment ref="BB2" authorId="0" shapeId="0">
      <text>
        <r>
          <rPr>
            <b/>
            <sz val="8"/>
            <color indexed="81"/>
            <rFont val="Tahoma"/>
            <family val="2"/>
          </rPr>
          <t>brooksd:</t>
        </r>
        <r>
          <rPr>
            <sz val="8"/>
            <color indexed="81"/>
            <rFont val="Tahoma"/>
            <family val="2"/>
          </rPr>
          <t xml:space="preserve">
Self heal</t>
        </r>
      </text>
    </comment>
    <comment ref="BC2" authorId="0" shapeId="0">
      <text>
        <r>
          <rPr>
            <b/>
            <sz val="8"/>
            <color indexed="81"/>
            <rFont val="Tahoma"/>
            <family val="2"/>
          </rPr>
          <t>brooksd:</t>
        </r>
        <r>
          <rPr>
            <sz val="8"/>
            <color indexed="81"/>
            <rFont val="Tahoma"/>
            <family val="2"/>
          </rPr>
          <t xml:space="preserve">
Mints</t>
        </r>
      </text>
    </comment>
    <comment ref="BF2" authorId="0" shapeId="0">
      <text>
        <r>
          <rPr>
            <b/>
            <sz val="8"/>
            <color indexed="81"/>
            <rFont val="Tahoma"/>
            <family val="2"/>
          </rPr>
          <t>brooksd:</t>
        </r>
        <r>
          <rPr>
            <sz val="8"/>
            <color indexed="81"/>
            <rFont val="Tahoma"/>
            <family val="2"/>
          </rPr>
          <t xml:space="preserve">
Bellflowers</t>
        </r>
      </text>
    </comment>
    <comment ref="BI2" authorId="0" shapeId="0">
      <text>
        <r>
          <rPr>
            <b/>
            <sz val="8"/>
            <color indexed="81"/>
            <rFont val="Tahoma"/>
            <family val="2"/>
          </rPr>
          <t>brooksd:</t>
        </r>
        <r>
          <rPr>
            <sz val="8"/>
            <color indexed="81"/>
            <rFont val="Tahoma"/>
            <family val="2"/>
          </rPr>
          <t xml:space="preserve">
Foxglove</t>
        </r>
      </text>
    </comment>
    <comment ref="BJ2" authorId="0" shapeId="0">
      <text>
        <r>
          <rPr>
            <b/>
            <sz val="8"/>
            <color indexed="81"/>
            <rFont val="Tahoma"/>
            <family val="2"/>
          </rPr>
          <t>brooksd:</t>
        </r>
        <r>
          <rPr>
            <sz val="8"/>
            <color indexed="81"/>
            <rFont val="Tahoma"/>
            <family val="2"/>
          </rPr>
          <t xml:space="preserve">
Red bartsia</t>
        </r>
      </text>
    </comment>
    <comment ref="BK2" authorId="0" shapeId="0">
      <text>
        <r>
          <rPr>
            <b/>
            <sz val="8"/>
            <color indexed="81"/>
            <rFont val="Tahoma"/>
            <family val="2"/>
          </rPr>
          <t>brooksd:</t>
        </r>
        <r>
          <rPr>
            <sz val="8"/>
            <color indexed="81"/>
            <rFont val="Tahoma"/>
            <family val="2"/>
          </rPr>
          <t xml:space="preserve">
Toadflaxes</t>
        </r>
      </text>
    </comment>
    <comment ref="BN2" authorId="0" shapeId="0">
      <text>
        <r>
          <rPr>
            <b/>
            <sz val="8"/>
            <color indexed="81"/>
            <rFont val="Tahoma"/>
            <family val="2"/>
          </rPr>
          <t>brooksd:</t>
        </r>
        <r>
          <rPr>
            <sz val="8"/>
            <color indexed="81"/>
            <rFont val="Tahoma"/>
            <family val="2"/>
          </rPr>
          <t xml:space="preserve">
Red campion</t>
        </r>
      </text>
    </comment>
    <comment ref="BQ2" authorId="0" shapeId="0">
      <text>
        <r>
          <rPr>
            <b/>
            <sz val="8"/>
            <color indexed="81"/>
            <rFont val="Tahoma"/>
            <family val="2"/>
          </rPr>
          <t>brooksd:</t>
        </r>
        <r>
          <rPr>
            <sz val="8"/>
            <color indexed="81"/>
            <rFont val="Tahoma"/>
            <family val="2"/>
          </rPr>
          <t xml:space="preserve">
Dandelion</t>
        </r>
      </text>
    </comment>
    <comment ref="BR2" authorId="0" shapeId="0">
      <text>
        <r>
          <rPr>
            <b/>
            <sz val="8"/>
            <color indexed="81"/>
            <rFont val="Tahoma"/>
            <family val="2"/>
          </rPr>
          <t>brooksd:</t>
        </r>
        <r>
          <rPr>
            <sz val="8"/>
            <color indexed="81"/>
            <rFont val="Tahoma"/>
            <family val="2"/>
          </rPr>
          <t xml:space="preserve">
Ox-eye daisy</t>
        </r>
      </text>
    </comment>
    <comment ref="BS2" authorId="0" shapeId="0">
      <text>
        <r>
          <rPr>
            <b/>
            <sz val="8"/>
            <color indexed="81"/>
            <rFont val="Tahoma"/>
            <family val="2"/>
          </rPr>
          <t>brooksd:</t>
        </r>
        <r>
          <rPr>
            <sz val="8"/>
            <color indexed="81"/>
            <rFont val="Tahoma"/>
            <family val="2"/>
          </rPr>
          <t xml:space="preserve">
Burdock</t>
        </r>
      </text>
    </comment>
    <comment ref="BT2" authorId="0" shapeId="0">
      <text>
        <r>
          <rPr>
            <b/>
            <sz val="8"/>
            <color indexed="81"/>
            <rFont val="Tahoma"/>
            <family val="2"/>
          </rPr>
          <t>brooksd:</t>
        </r>
        <r>
          <rPr>
            <sz val="8"/>
            <color indexed="81"/>
            <rFont val="Tahoma"/>
            <family val="2"/>
          </rPr>
          <t xml:space="preserve">
Common ragwort</t>
        </r>
      </text>
    </comment>
    <comment ref="BU2" authorId="0" shapeId="0">
      <text>
        <r>
          <rPr>
            <b/>
            <sz val="8"/>
            <color indexed="81"/>
            <rFont val="Tahoma"/>
            <family val="2"/>
          </rPr>
          <t>brooksd:</t>
        </r>
        <r>
          <rPr>
            <sz val="8"/>
            <color indexed="81"/>
            <rFont val="Tahoma"/>
            <family val="2"/>
          </rPr>
          <t xml:space="preserve">
Perrenial sow thistle
Baseline weed score 1.05</t>
        </r>
      </text>
    </comment>
    <comment ref="BX2" authorId="0" shapeId="0">
      <text>
        <r>
          <rPr>
            <b/>
            <sz val="8"/>
            <color indexed="81"/>
            <rFont val="Tahoma"/>
            <family val="2"/>
          </rPr>
          <t>brooksd:</t>
        </r>
        <r>
          <rPr>
            <sz val="8"/>
            <color indexed="81"/>
            <rFont val="Tahoma"/>
            <family val="2"/>
          </rPr>
          <t xml:space="preserve">
Hogweed</t>
        </r>
      </text>
    </comment>
    <comment ref="BY2" authorId="0" shapeId="0">
      <text>
        <r>
          <rPr>
            <b/>
            <sz val="8"/>
            <color indexed="81"/>
            <rFont val="Tahoma"/>
            <family val="2"/>
          </rPr>
          <t>brooksd:</t>
        </r>
        <r>
          <rPr>
            <sz val="8"/>
            <color indexed="81"/>
            <rFont val="Tahoma"/>
            <family val="2"/>
          </rPr>
          <t xml:space="preserve">
Wild carrot</t>
        </r>
      </text>
    </comment>
    <comment ref="CB2" authorId="0" shapeId="0">
      <text>
        <r>
          <rPr>
            <b/>
            <sz val="8"/>
            <color indexed="81"/>
            <rFont val="Tahoma"/>
            <family val="2"/>
          </rPr>
          <t>brooksd:</t>
        </r>
        <r>
          <rPr>
            <sz val="8"/>
            <color indexed="81"/>
            <rFont val="Tahoma"/>
            <family val="2"/>
          </rPr>
          <t xml:space="preserve">
Rough comfrey</t>
        </r>
      </text>
    </comment>
    <comment ref="CC2" authorId="0" shapeId="0">
      <text>
        <r>
          <rPr>
            <b/>
            <sz val="8"/>
            <color indexed="81"/>
            <rFont val="Tahoma"/>
            <family val="2"/>
          </rPr>
          <t>brooksd:</t>
        </r>
        <r>
          <rPr>
            <sz val="8"/>
            <color indexed="81"/>
            <rFont val="Tahoma"/>
            <family val="2"/>
          </rPr>
          <t xml:space="preserve">
Comfrey</t>
        </r>
      </text>
    </comment>
    <comment ref="CD2" authorId="0" shapeId="0">
      <text>
        <r>
          <rPr>
            <b/>
            <sz val="8"/>
            <color indexed="81"/>
            <rFont val="Tahoma"/>
            <family val="2"/>
          </rPr>
          <t>brooksd:</t>
        </r>
        <r>
          <rPr>
            <sz val="8"/>
            <color indexed="81"/>
            <rFont val="Tahoma"/>
            <family val="2"/>
          </rPr>
          <t xml:space="preserve">
Vipers bugloss
Baseline weed score 1.25</t>
        </r>
      </text>
    </comment>
    <comment ref="CG2" authorId="0" shapeId="0">
      <text>
        <r>
          <rPr>
            <b/>
            <sz val="8"/>
            <color indexed="81"/>
            <rFont val="Tahoma"/>
            <family val="2"/>
          </rPr>
          <t>brooksd:</t>
        </r>
        <r>
          <rPr>
            <sz val="8"/>
            <color indexed="81"/>
            <rFont val="Tahoma"/>
            <family val="2"/>
          </rPr>
          <t xml:space="preserve">
Common poppy
Baseline weed score
2.44</t>
        </r>
      </text>
    </comment>
    <comment ref="CJ2" authorId="0" shapeId="0">
      <text>
        <r>
          <rPr>
            <b/>
            <sz val="8"/>
            <color indexed="81"/>
            <rFont val="Tahoma"/>
            <family val="2"/>
          </rPr>
          <t>brooksd:</t>
        </r>
        <r>
          <rPr>
            <sz val="8"/>
            <color indexed="81"/>
            <rFont val="Tahoma"/>
            <family val="2"/>
          </rPr>
          <t xml:space="preserve">
Blackthorn</t>
        </r>
      </text>
    </comment>
    <comment ref="CK2" authorId="0" shapeId="0">
      <text>
        <r>
          <rPr>
            <b/>
            <sz val="8"/>
            <color indexed="81"/>
            <rFont val="Tahoma"/>
            <family val="2"/>
          </rPr>
          <t>brooksd:</t>
        </r>
        <r>
          <rPr>
            <sz val="8"/>
            <color indexed="81"/>
            <rFont val="Tahoma"/>
            <family val="2"/>
          </rPr>
          <t xml:space="preserve">
Bramble</t>
        </r>
      </text>
    </comment>
    <comment ref="CL2" authorId="0" shapeId="0">
      <text>
        <r>
          <rPr>
            <b/>
            <sz val="8"/>
            <color indexed="81"/>
            <rFont val="Tahoma"/>
            <family val="2"/>
          </rPr>
          <t>brooksd:</t>
        </r>
        <r>
          <rPr>
            <sz val="8"/>
            <color indexed="81"/>
            <rFont val="Tahoma"/>
            <family val="2"/>
          </rPr>
          <t xml:space="preserve">
Hawthorn</t>
        </r>
      </text>
    </comment>
    <comment ref="CM2" authorId="0" shapeId="0">
      <text>
        <r>
          <rPr>
            <b/>
            <sz val="8"/>
            <color indexed="81"/>
            <rFont val="Tahoma"/>
            <family val="2"/>
          </rPr>
          <t>brooksd:</t>
        </r>
        <r>
          <rPr>
            <sz val="8"/>
            <color indexed="81"/>
            <rFont val="Tahoma"/>
            <family val="2"/>
          </rPr>
          <t xml:space="preserve">
Dog rose</t>
        </r>
      </text>
    </comment>
    <comment ref="CP2" authorId="0" shapeId="0">
      <text>
        <r>
          <rPr>
            <b/>
            <sz val="8"/>
            <color indexed="81"/>
            <rFont val="Tahoma"/>
            <family val="2"/>
          </rPr>
          <t>brooksd:</t>
        </r>
        <r>
          <rPr>
            <sz val="8"/>
            <color indexed="81"/>
            <rFont val="Tahoma"/>
            <family val="2"/>
          </rPr>
          <t xml:space="preserve">
Great willowherb</t>
        </r>
      </text>
    </comment>
    <comment ref="CQ2" authorId="0" shapeId="0">
      <text>
        <r>
          <rPr>
            <b/>
            <sz val="8"/>
            <color indexed="81"/>
            <rFont val="Tahoma"/>
            <family val="2"/>
          </rPr>
          <t>brooksd:</t>
        </r>
        <r>
          <rPr>
            <sz val="8"/>
            <color indexed="81"/>
            <rFont val="Tahoma"/>
            <family val="2"/>
          </rPr>
          <t xml:space="preserve">
Broad-leaved willowherb</t>
        </r>
      </text>
    </comment>
    <comment ref="CR2" authorId="0" shapeId="0">
      <text>
        <r>
          <rPr>
            <b/>
            <sz val="8"/>
            <color indexed="81"/>
            <rFont val="Tahoma"/>
            <family val="2"/>
          </rPr>
          <t>brooksd:</t>
        </r>
        <r>
          <rPr>
            <sz val="8"/>
            <color indexed="81"/>
            <rFont val="Tahoma"/>
            <family val="2"/>
          </rPr>
          <t xml:space="preserve">
Rosebay willowherb</t>
        </r>
      </text>
    </comment>
    <comment ref="CS2" authorId="0" shapeId="0">
      <text>
        <r>
          <rPr>
            <b/>
            <sz val="8"/>
            <color indexed="81"/>
            <rFont val="Tahoma"/>
            <family val="2"/>
          </rPr>
          <t>brooksd:</t>
        </r>
        <r>
          <rPr>
            <sz val="8"/>
            <color indexed="81"/>
            <rFont val="Tahoma"/>
            <family val="2"/>
          </rPr>
          <t xml:space="preserve">
Purple loosestrife</t>
        </r>
      </text>
    </comment>
    <comment ref="CV2" authorId="0" shapeId="0">
      <text>
        <r>
          <rPr>
            <b/>
            <sz val="8"/>
            <color indexed="81"/>
            <rFont val="Tahoma"/>
            <family val="2"/>
          </rPr>
          <t>brooksd:</t>
        </r>
        <r>
          <rPr>
            <sz val="8"/>
            <color indexed="81"/>
            <rFont val="Tahoma"/>
            <family val="2"/>
          </rPr>
          <t xml:space="preserve">
Teasel</t>
        </r>
      </text>
    </comment>
    <comment ref="CW2" authorId="0" shapeId="0">
      <text>
        <r>
          <rPr>
            <b/>
            <sz val="8"/>
            <color indexed="81"/>
            <rFont val="Tahoma"/>
            <family val="2"/>
          </rPr>
          <t>brooksd:</t>
        </r>
        <r>
          <rPr>
            <sz val="8"/>
            <color indexed="81"/>
            <rFont val="Tahoma"/>
            <family val="2"/>
          </rPr>
          <t xml:space="preserve">
Field scabious</t>
        </r>
      </text>
    </comment>
    <comment ref="CX2" authorId="0" shapeId="0">
      <text>
        <r>
          <rPr>
            <b/>
            <sz val="8"/>
            <color indexed="81"/>
            <rFont val="Tahoma"/>
            <family val="2"/>
          </rPr>
          <t>brooksd:</t>
        </r>
        <r>
          <rPr>
            <sz val="8"/>
            <color indexed="81"/>
            <rFont val="Tahoma"/>
            <family val="2"/>
          </rPr>
          <t xml:space="preserve">
Devils bit scabious</t>
        </r>
      </text>
    </comment>
    <comment ref="DA2" authorId="0" shapeId="0">
      <text>
        <r>
          <rPr>
            <b/>
            <sz val="8"/>
            <color indexed="81"/>
            <rFont val="Tahoma"/>
            <family val="2"/>
          </rPr>
          <t>brooksd:</t>
        </r>
        <r>
          <rPr>
            <sz val="8"/>
            <color indexed="81"/>
            <rFont val="Tahoma"/>
            <family val="2"/>
          </rPr>
          <t xml:space="preserve">
Spear thistle</t>
        </r>
      </text>
    </comment>
    <comment ref="DB2" authorId="0" shapeId="0">
      <text>
        <r>
          <rPr>
            <b/>
            <sz val="8"/>
            <color indexed="81"/>
            <rFont val="Tahoma"/>
            <family val="2"/>
          </rPr>
          <t>brooksd:</t>
        </r>
        <r>
          <rPr>
            <sz val="8"/>
            <color indexed="81"/>
            <rFont val="Tahoma"/>
            <family val="2"/>
          </rPr>
          <t xml:space="preserve">
Creeping thistle</t>
        </r>
      </text>
    </comment>
    <comment ref="DC2" authorId="0" shapeId="0">
      <text>
        <r>
          <rPr>
            <b/>
            <sz val="8"/>
            <color indexed="81"/>
            <rFont val="Tahoma"/>
            <family val="2"/>
          </rPr>
          <t>brooksd:</t>
        </r>
        <r>
          <rPr>
            <sz val="8"/>
            <color indexed="81"/>
            <rFont val="Tahoma"/>
            <family val="2"/>
          </rPr>
          <t xml:space="preserve">
Common knapweed</t>
        </r>
      </text>
    </comment>
    <comment ref="DD2" authorId="0" shapeId="0">
      <text>
        <r>
          <rPr>
            <b/>
            <sz val="8"/>
            <color indexed="81"/>
            <rFont val="Tahoma"/>
            <family val="2"/>
          </rPr>
          <t>brooksd:</t>
        </r>
        <r>
          <rPr>
            <sz val="8"/>
            <color indexed="81"/>
            <rFont val="Tahoma"/>
            <family val="2"/>
          </rPr>
          <t xml:space="preserve">
Marsh thistle</t>
        </r>
      </text>
    </comment>
    <comment ref="DE2" authorId="0" shapeId="0">
      <text>
        <r>
          <rPr>
            <b/>
            <sz val="8"/>
            <color indexed="81"/>
            <rFont val="Tahoma"/>
            <family val="2"/>
          </rPr>
          <t>brooksd:</t>
        </r>
        <r>
          <rPr>
            <sz val="8"/>
            <color indexed="81"/>
            <rFont val="Tahoma"/>
            <family val="2"/>
          </rPr>
          <t xml:space="preserve">
Welted thistle</t>
        </r>
      </text>
    </comment>
    <comment ref="DF2" authorId="0" shapeId="0">
      <text>
        <r>
          <rPr>
            <b/>
            <sz val="8"/>
            <color indexed="81"/>
            <rFont val="Tahoma"/>
            <family val="2"/>
          </rPr>
          <t>brooksd:</t>
        </r>
        <r>
          <rPr>
            <sz val="8"/>
            <color indexed="81"/>
            <rFont val="Tahoma"/>
            <family val="2"/>
          </rPr>
          <t xml:space="preserve">
Sow thistles
Sonchus arvensis (perrenial sow thistle) scores 1.05 in weed model</t>
        </r>
      </text>
    </comment>
    <comment ref="DI2" authorId="0" shapeId="0">
      <text>
        <r>
          <rPr>
            <b/>
            <sz val="8"/>
            <color indexed="81"/>
            <rFont val="Tahoma"/>
            <family val="2"/>
          </rPr>
          <t>brooksd:</t>
        </r>
        <r>
          <rPr>
            <sz val="8"/>
            <color indexed="81"/>
            <rFont val="Tahoma"/>
            <family val="2"/>
          </rPr>
          <t xml:space="preserve">
Field bindweed</t>
        </r>
      </text>
    </comment>
    <comment ref="DL2" authorId="0" shapeId="0">
      <text>
        <r>
          <rPr>
            <b/>
            <sz val="8"/>
            <color indexed="81"/>
            <rFont val="Tahoma"/>
            <family val="2"/>
          </rPr>
          <t>brooksd:</t>
        </r>
        <r>
          <rPr>
            <sz val="8"/>
            <color indexed="81"/>
            <rFont val="Tahoma"/>
            <family val="2"/>
          </rPr>
          <t xml:space="preserve">
Meadow buttercup</t>
        </r>
      </text>
    </comment>
    <comment ref="DM2" authorId="0" shapeId="0">
      <text>
        <r>
          <rPr>
            <b/>
            <sz val="8"/>
            <color indexed="81"/>
            <rFont val="Tahoma"/>
            <family val="2"/>
          </rPr>
          <t xml:space="preserve">brooksd:
</t>
        </r>
        <r>
          <rPr>
            <sz val="8"/>
            <color indexed="81"/>
            <rFont val="Tahoma"/>
            <family val="2"/>
          </rPr>
          <t xml:space="preserve">Creeping </t>
        </r>
        <r>
          <rPr>
            <sz val="8"/>
            <color indexed="81"/>
            <rFont val="Tahoma"/>
            <family val="2"/>
          </rPr>
          <t>buttercup</t>
        </r>
      </text>
    </comment>
    <comment ref="DP2" authorId="0" shapeId="0">
      <text>
        <r>
          <rPr>
            <b/>
            <sz val="8"/>
            <color indexed="81"/>
            <rFont val="Tahoma"/>
            <family val="2"/>
          </rPr>
          <t>brooksd:</t>
        </r>
        <r>
          <rPr>
            <sz val="8"/>
            <color indexed="81"/>
            <rFont val="Tahoma"/>
            <family val="2"/>
          </rPr>
          <t xml:space="preserve">
Ivy</t>
        </r>
      </text>
    </comment>
    <comment ref="DS2" authorId="0" shapeId="0">
      <text>
        <r>
          <rPr>
            <b/>
            <sz val="8"/>
            <color indexed="81"/>
            <rFont val="Tahoma"/>
            <family val="2"/>
          </rPr>
          <t>brooksd:</t>
        </r>
        <r>
          <rPr>
            <sz val="8"/>
            <color indexed="81"/>
            <rFont val="Tahoma"/>
            <family val="2"/>
          </rPr>
          <t xml:space="preserve">
Dogwood</t>
        </r>
      </text>
    </comment>
    <comment ref="DV2" authorId="0" shapeId="0">
      <text>
        <r>
          <rPr>
            <b/>
            <sz val="8"/>
            <color indexed="81"/>
            <rFont val="Tahoma"/>
            <family val="2"/>
          </rPr>
          <t>brooksd:</t>
        </r>
        <r>
          <rPr>
            <sz val="8"/>
            <color indexed="81"/>
            <rFont val="Tahoma"/>
            <family val="2"/>
          </rPr>
          <t xml:space="preserve">
Bluebells</t>
        </r>
      </text>
    </comment>
    <comment ref="DY2" authorId="0" shapeId="0">
      <text>
        <r>
          <rPr>
            <b/>
            <sz val="8"/>
            <color indexed="81"/>
            <rFont val="Tahoma"/>
            <family val="2"/>
          </rPr>
          <t>brooksd:</t>
        </r>
        <r>
          <rPr>
            <sz val="8"/>
            <color indexed="81"/>
            <rFont val="Tahoma"/>
            <family val="2"/>
          </rPr>
          <t xml:space="preserve">
Purple loosestife</t>
        </r>
      </text>
    </comment>
    <comment ref="EB2" authorId="0" shapeId="0">
      <text>
        <r>
          <rPr>
            <b/>
            <sz val="8"/>
            <color indexed="81"/>
            <rFont val="Tahoma"/>
            <family val="2"/>
          </rPr>
          <t>brooksd:</t>
        </r>
        <r>
          <rPr>
            <sz val="8"/>
            <color indexed="81"/>
            <rFont val="Tahoma"/>
            <family val="2"/>
          </rPr>
          <t xml:space="preserve">
Musk mallow</t>
        </r>
      </text>
    </comment>
    <comment ref="EC2" authorId="0" shapeId="0">
      <text>
        <r>
          <rPr>
            <b/>
            <sz val="8"/>
            <color indexed="81"/>
            <rFont val="Tahoma"/>
            <family val="2"/>
          </rPr>
          <t>brooksd:</t>
        </r>
        <r>
          <rPr>
            <sz val="8"/>
            <color indexed="81"/>
            <rFont val="Tahoma"/>
            <family val="2"/>
          </rPr>
          <t xml:space="preserve">
Common mallow
scores 1.02 in weed model</t>
        </r>
      </text>
    </comment>
    <comment ref="EF2" authorId="0" shapeId="0">
      <text>
        <r>
          <rPr>
            <b/>
            <sz val="8"/>
            <color indexed="81"/>
            <rFont val="Tahoma"/>
            <family val="2"/>
          </rPr>
          <t>brooksd:</t>
        </r>
        <r>
          <rPr>
            <sz val="8"/>
            <color indexed="81"/>
            <rFont val="Tahoma"/>
            <family val="2"/>
          </rPr>
          <t xml:space="preserve">
Willows and sallows</t>
        </r>
      </text>
    </comment>
    <comment ref="M3" authorId="0" shapeId="0">
      <text>
        <r>
          <rPr>
            <b/>
            <sz val="8"/>
            <color indexed="81"/>
            <rFont val="Tahoma"/>
            <family val="2"/>
          </rPr>
          <t>brooksd:</t>
        </r>
        <r>
          <rPr>
            <sz val="8"/>
            <color indexed="81"/>
            <rFont val="Tahoma"/>
            <family val="2"/>
          </rPr>
          <t xml:space="preserve">
very widespread across all lowland farming areas, but becomes a bit more localised in the north, certainly no declines since 1960 and a possible expansion northwards</t>
        </r>
      </text>
    </comment>
    <comment ref="O3" authorId="0" shapeId="0">
      <text>
        <r>
          <rPr>
            <b/>
            <sz val="8"/>
            <color indexed="81"/>
            <rFont val="Tahoma"/>
            <family val="2"/>
          </rPr>
          <t>brooksd:</t>
        </r>
        <r>
          <rPr>
            <sz val="8"/>
            <color indexed="81"/>
            <rFont val="Tahoma"/>
            <family val="2"/>
          </rPr>
          <t xml:space="preserve">
emergence, foraging for nectar/ pollen for herself &amp; searching for nest sites</t>
        </r>
      </text>
    </comment>
    <comment ref="O4" authorId="0" shapeId="0">
      <text>
        <r>
          <rPr>
            <b/>
            <sz val="8"/>
            <color indexed="81"/>
            <rFont val="Tahoma"/>
            <family val="2"/>
          </rPr>
          <t>brooksd:</t>
        </r>
        <r>
          <rPr>
            <sz val="8"/>
            <color indexed="81"/>
            <rFont val="Tahoma"/>
            <family val="2"/>
          </rPr>
          <t xml:space="preserve">
letters indicate broad categories of nest
U= underground
S = surface nest
L = large nest (typically &gt;250 workers
S = small nest (typically &lt; 200 workers
V = versatile, range of types used, mammal holes, manmade etc
U = un-versatile, specific requirements</t>
        </r>
      </text>
    </comment>
    <comment ref="S4" authorId="0" shapeId="0">
      <text>
        <r>
          <rPr>
            <b/>
            <sz val="8"/>
            <color indexed="81"/>
            <rFont val="Tahoma"/>
            <family val="2"/>
          </rPr>
          <t>brooksd:</t>
        </r>
        <r>
          <rPr>
            <sz val="8"/>
            <color indexed="81"/>
            <rFont val="Tahoma"/>
            <family val="2"/>
          </rPr>
          <t xml:space="preserve">
very large, usually &gt; 300 workers, catholic in structures exploited, small mammal holes, manmade structures - very versatile</t>
        </r>
      </text>
    </comment>
    <comment ref="M8" authorId="0" shapeId="0">
      <text>
        <r>
          <rPr>
            <b/>
            <sz val="8"/>
            <color indexed="81"/>
            <rFont val="Tahoma"/>
            <family val="2"/>
          </rPr>
          <t>brooksd:</t>
        </r>
        <r>
          <rPr>
            <sz val="8"/>
            <color indexed="81"/>
            <rFont val="Tahoma"/>
            <family val="2"/>
          </rPr>
          <t xml:space="preserve">
very widespread and common species, more so outside agricultural areas than B. terristeris) but there is evidence that some decline may have taken place in recent years</t>
        </r>
      </text>
    </comment>
    <comment ref="O8" authorId="0" shapeId="0">
      <text>
        <r>
          <rPr>
            <b/>
            <sz val="8"/>
            <color indexed="81"/>
            <rFont val="Tahoma"/>
            <family val="2"/>
          </rPr>
          <t>brooksd:</t>
        </r>
        <r>
          <rPr>
            <sz val="8"/>
            <color indexed="81"/>
            <rFont val="Tahoma"/>
            <family val="2"/>
          </rPr>
          <t xml:space="preserve">
emergence, foraging for nectar/ pollen for herself &amp; searching for nest sites</t>
        </r>
      </text>
    </comment>
    <comment ref="V8" authorId="0" shapeId="0">
      <text>
        <r>
          <rPr>
            <b/>
            <sz val="8"/>
            <color indexed="81"/>
            <rFont val="Tahoma"/>
            <family val="2"/>
          </rPr>
          <t>brooksd:</t>
        </r>
        <r>
          <rPr>
            <sz val="8"/>
            <color indexed="81"/>
            <rFont val="Tahoma"/>
            <family val="2"/>
          </rPr>
          <t xml:space="preserve">
only if a second generation occurs</t>
        </r>
      </text>
    </comment>
    <comment ref="W8" authorId="0" shapeId="0">
      <text>
        <r>
          <rPr>
            <b/>
            <sz val="8"/>
            <color indexed="81"/>
            <rFont val="Tahoma"/>
            <family val="2"/>
          </rPr>
          <t>brooksd:</t>
        </r>
        <r>
          <rPr>
            <sz val="8"/>
            <color indexed="81"/>
            <rFont val="Tahoma"/>
            <family val="2"/>
          </rPr>
          <t xml:space="preserve">
only if a second generation occurs</t>
        </r>
      </text>
    </comment>
    <comment ref="O9" authorId="0" shapeId="0">
      <text>
        <r>
          <rPr>
            <b/>
            <sz val="8"/>
            <color indexed="81"/>
            <rFont val="Tahoma"/>
            <family val="2"/>
          </rPr>
          <t>brooksd:</t>
        </r>
        <r>
          <rPr>
            <sz val="8"/>
            <color indexed="81"/>
            <rFont val="Tahoma"/>
            <family val="2"/>
          </rPr>
          <t xml:space="preserve">
letters indicate broad categories of nest
U= underground
S = surface nest
L = large nest (typically &gt;250 workers
Sm = small nest (typically &lt; 200 workers
V = versatile, range of types used, mammal holes, manmade etc
U = un-versatile, specific requirements</t>
        </r>
      </text>
    </comment>
    <comment ref="T9" authorId="0" shapeId="0">
      <text>
        <r>
          <rPr>
            <b/>
            <sz val="8"/>
            <color indexed="81"/>
            <rFont val="Tahoma"/>
            <family val="2"/>
          </rPr>
          <t>brooksd:</t>
        </r>
        <r>
          <rPr>
            <sz val="8"/>
            <color indexed="81"/>
            <rFont val="Tahoma"/>
            <family val="2"/>
          </rPr>
          <t xml:space="preserve">
small colonies, 30-80 workers, predominantly on surface or only just underground, often amongst plant roots
Always require cover of some sort, usually vegetative</t>
        </r>
      </text>
    </comment>
    <comment ref="M13" authorId="0" shapeId="0">
      <text>
        <r>
          <rPr>
            <b/>
            <sz val="8"/>
            <color indexed="81"/>
            <rFont val="Tahoma"/>
            <family val="2"/>
          </rPr>
          <t>brooksd:</t>
        </r>
        <r>
          <rPr>
            <sz val="8"/>
            <color indexed="81"/>
            <rFont val="Tahoma"/>
            <family val="2"/>
          </rPr>
          <t xml:space="preserve">
very widespread and ubiquitous species throughout all areas of UK. No evidence of any declines</t>
        </r>
      </text>
    </comment>
    <comment ref="O13" authorId="0" shapeId="0">
      <text>
        <r>
          <rPr>
            <b/>
            <sz val="8"/>
            <color indexed="81"/>
            <rFont val="Tahoma"/>
            <family val="2"/>
          </rPr>
          <t>brooksd:</t>
        </r>
        <r>
          <rPr>
            <sz val="8"/>
            <color indexed="81"/>
            <rFont val="Tahoma"/>
            <family val="2"/>
          </rPr>
          <t xml:space="preserve">
emergence, foraging for nectar/ pollen for herself &amp; searching for nest sites</t>
        </r>
      </text>
    </comment>
    <comment ref="O14" authorId="0" shapeId="0">
      <text>
        <r>
          <rPr>
            <b/>
            <sz val="8"/>
            <color indexed="81"/>
            <rFont val="Tahoma"/>
            <family val="2"/>
          </rPr>
          <t>brooksd:</t>
        </r>
        <r>
          <rPr>
            <sz val="8"/>
            <color indexed="81"/>
            <rFont val="Tahoma"/>
            <family val="2"/>
          </rPr>
          <t xml:space="preserve">
letters indicate broad categories of nest
U= underground
S = surface nest
L = large nest (typically &gt;250 workers
Sm = small nest (typically &lt; 200 workers
V = versatile, range of types used, mammal holes, manmade etc
U = un-versatile, specific requirements</t>
        </r>
      </text>
    </comment>
    <comment ref="T14" authorId="0" shapeId="0">
      <text>
        <r>
          <rPr>
            <b/>
            <sz val="8"/>
            <color indexed="81"/>
            <rFont val="Tahoma"/>
            <family val="2"/>
          </rPr>
          <t>brooksd:</t>
        </r>
        <r>
          <rPr>
            <sz val="8"/>
            <color indexed="81"/>
            <rFont val="Tahoma"/>
            <family val="2"/>
          </rPr>
          <t xml:space="preserve">
Surface nests, carder formed from combing grass and moss. They may be particularly vulnerable to cutting of rough grassland</t>
        </r>
      </text>
    </comment>
    <comment ref="Z15" authorId="0" shapeId="0">
      <text>
        <r>
          <rPr>
            <b/>
            <sz val="8"/>
            <color indexed="81"/>
            <rFont val="Tahoma"/>
            <family val="2"/>
          </rPr>
          <t>brooksd:</t>
        </r>
        <r>
          <rPr>
            <sz val="8"/>
            <color indexed="81"/>
            <rFont val="Tahoma"/>
            <family val="2"/>
          </rPr>
          <t xml:space="preserve">
Note that this species can be active late on in the year - particularly in southern regions</t>
        </r>
      </text>
    </comment>
    <comment ref="AA17" authorId="0" shapeId="0">
      <text>
        <r>
          <rPr>
            <b/>
            <sz val="8"/>
            <color indexed="81"/>
            <rFont val="Tahoma"/>
            <family val="2"/>
          </rPr>
          <t>brooksd:</t>
        </r>
        <r>
          <rPr>
            <sz val="8"/>
            <color indexed="81"/>
            <rFont val="Tahoma"/>
            <family val="2"/>
          </rPr>
          <t xml:space="preserve">
Note that overwintering sites can be particularly vulnerable to  ploughing</t>
        </r>
      </text>
    </comment>
    <comment ref="E18" authorId="0" shapeId="0">
      <text>
        <r>
          <rPr>
            <b/>
            <sz val="8"/>
            <color indexed="81"/>
            <rFont val="Tahoma"/>
            <family val="2"/>
          </rPr>
          <t>brooksd:</t>
        </r>
        <r>
          <rPr>
            <sz val="8"/>
            <color indexed="81"/>
            <rFont val="Tahoma"/>
            <family val="2"/>
          </rPr>
          <t xml:space="preserve">
particularly woodland glades and edges</t>
        </r>
      </text>
    </comment>
    <comment ref="M18" authorId="0" shapeId="0">
      <text>
        <r>
          <rPr>
            <b/>
            <sz val="8"/>
            <color indexed="81"/>
            <rFont val="Tahoma"/>
            <family val="2"/>
          </rPr>
          <t>brooksd:</t>
        </r>
        <r>
          <rPr>
            <sz val="8"/>
            <color indexed="81"/>
            <rFont val="Tahoma"/>
            <family val="2"/>
          </rPr>
          <t xml:space="preserve">
very widespread and common species thought all habitats and regions in the UK. No evidence for any declines</t>
        </r>
      </text>
    </comment>
    <comment ref="O18" authorId="0" shapeId="0">
      <text>
        <r>
          <rPr>
            <b/>
            <sz val="8"/>
            <color indexed="81"/>
            <rFont val="Tahoma"/>
            <family val="2"/>
          </rPr>
          <t>brooksd:</t>
        </r>
        <r>
          <rPr>
            <sz val="8"/>
            <color indexed="81"/>
            <rFont val="Tahoma"/>
            <family val="2"/>
          </rPr>
          <t xml:space="preserve">
emergence, foraging for nectar/ pollen for herself &amp; searching for nest sites</t>
        </r>
      </text>
    </comment>
    <comment ref="R18" authorId="0" shapeId="0">
      <text>
        <r>
          <rPr>
            <b/>
            <sz val="8"/>
            <color indexed="81"/>
            <rFont val="Tahoma"/>
            <family val="2"/>
          </rPr>
          <t>brooksd:</t>
        </r>
        <r>
          <rPr>
            <sz val="8"/>
            <color indexed="81"/>
            <rFont val="Tahoma"/>
            <family val="2"/>
          </rPr>
          <t xml:space="preserve">
particularly early season queen activity</t>
        </r>
      </text>
    </comment>
    <comment ref="X18" authorId="0" shapeId="0">
      <text>
        <r>
          <rPr>
            <b/>
            <sz val="8"/>
            <color indexed="81"/>
            <rFont val="Tahoma"/>
            <family val="2"/>
          </rPr>
          <t>brooksd:</t>
        </r>
        <r>
          <rPr>
            <sz val="8"/>
            <color indexed="81"/>
            <rFont val="Tahoma"/>
            <family val="2"/>
          </rPr>
          <t xml:space="preserve">
only if a second brood occurs</t>
        </r>
      </text>
    </comment>
    <comment ref="O19" authorId="0" shapeId="0">
      <text>
        <r>
          <rPr>
            <b/>
            <sz val="8"/>
            <color indexed="81"/>
            <rFont val="Tahoma"/>
            <family val="2"/>
          </rPr>
          <t>brooksd:</t>
        </r>
        <r>
          <rPr>
            <sz val="8"/>
            <color indexed="81"/>
            <rFont val="Tahoma"/>
            <family val="2"/>
          </rPr>
          <t xml:space="preserve">
letters indicate broad categories of nest
U= underground
S = surface nest
L = large nest (typically &gt;250 workers
Sm = small nest (typically &lt; 200 workers
V = versatile, range of types used, mammal holes, manmade etc
U = un-versatile, specific requirements</t>
        </r>
      </text>
    </comment>
    <comment ref="S19" authorId="0" shapeId="0">
      <text>
        <r>
          <rPr>
            <b/>
            <sz val="8"/>
            <color indexed="81"/>
            <rFont val="Tahoma"/>
            <family val="2"/>
          </rPr>
          <t>brooksd:</t>
        </r>
        <r>
          <rPr>
            <sz val="8"/>
            <color indexed="81"/>
            <rFont val="Tahoma"/>
            <family val="2"/>
          </rPr>
          <t xml:space="preserve">
highly versatile nest building, can be surface or underground and employ a wide range of structures</t>
        </r>
      </text>
    </comment>
    <comment ref="V20" authorId="0" shapeId="0">
      <text>
        <r>
          <rPr>
            <b/>
            <sz val="8"/>
            <color indexed="81"/>
            <rFont val="Tahoma"/>
            <family val="2"/>
          </rPr>
          <t>brooksd:</t>
        </r>
        <r>
          <rPr>
            <sz val="8"/>
            <color indexed="81"/>
            <rFont val="Tahoma"/>
            <family val="2"/>
          </rPr>
          <t xml:space="preserve">
noticeable for lack of late season activity, unless there is a second brood</t>
        </r>
      </text>
    </comment>
    <comment ref="P21" authorId="0" shapeId="0">
      <text>
        <r>
          <rPr>
            <b/>
            <sz val="8"/>
            <color indexed="81"/>
            <rFont val="Tahoma"/>
            <family val="2"/>
          </rPr>
          <t>brooksd:</t>
        </r>
        <r>
          <rPr>
            <sz val="8"/>
            <color indexed="81"/>
            <rFont val="Tahoma"/>
            <family val="2"/>
          </rPr>
          <t xml:space="preserve">
in southern areas only</t>
        </r>
      </text>
    </comment>
    <comment ref="M23" authorId="0" shapeId="0">
      <text>
        <r>
          <rPr>
            <b/>
            <sz val="8"/>
            <color indexed="81"/>
            <rFont val="Tahoma"/>
            <family val="2"/>
          </rPr>
          <t>brooksd:</t>
        </r>
        <r>
          <rPr>
            <sz val="8"/>
            <color indexed="81"/>
            <rFont val="Tahoma"/>
            <family val="2"/>
          </rPr>
          <t xml:space="preserve">
widespraed but more common in the south, although range is extending northwards and records in north-east Scotland are increasing</t>
        </r>
      </text>
    </comment>
    <comment ref="O23" authorId="0" shapeId="0">
      <text>
        <r>
          <rPr>
            <b/>
            <sz val="8"/>
            <color indexed="81"/>
            <rFont val="Tahoma"/>
            <family val="2"/>
          </rPr>
          <t>brooksd:</t>
        </r>
        <r>
          <rPr>
            <sz val="8"/>
            <color indexed="81"/>
            <rFont val="Tahoma"/>
            <family val="2"/>
          </rPr>
          <t xml:space="preserve">
emergence, foraging for nectar/ pollen for herself &amp; searching for nest sites</t>
        </r>
      </text>
    </comment>
    <comment ref="R23" authorId="0" shapeId="0">
      <text>
        <r>
          <rPr>
            <b/>
            <sz val="8"/>
            <color indexed="81"/>
            <rFont val="Tahoma"/>
            <family val="2"/>
          </rPr>
          <t>brooksd:</t>
        </r>
        <r>
          <rPr>
            <sz val="8"/>
            <color indexed="81"/>
            <rFont val="Tahoma"/>
            <family val="2"/>
          </rPr>
          <t xml:space="preserve">
Have a high temperature threshold for activity so queens may be active later than other species if cold springs occur</t>
        </r>
      </text>
    </comment>
    <comment ref="O24" authorId="0" shapeId="0">
      <text>
        <r>
          <rPr>
            <b/>
            <sz val="8"/>
            <color indexed="81"/>
            <rFont val="Tahoma"/>
            <family val="2"/>
          </rPr>
          <t>brooksd:</t>
        </r>
        <r>
          <rPr>
            <sz val="8"/>
            <color indexed="81"/>
            <rFont val="Tahoma"/>
            <family val="2"/>
          </rPr>
          <t xml:space="preserve">
letters indicate broad categories of nest
U= underground
S = surface nest
L = large nest (typically &gt;250 workers
Sm = small nest (typically &lt; 200 workers
V = versatile, range of types used, mammal holes, manmade etc
U = un-versatile, specific requirements</t>
        </r>
      </text>
    </comment>
    <comment ref="S24" authorId="0" shapeId="0">
      <text>
        <r>
          <rPr>
            <b/>
            <sz val="8"/>
            <color indexed="81"/>
            <rFont val="Tahoma"/>
            <family val="2"/>
          </rPr>
          <t>brooksd:</t>
        </r>
        <r>
          <rPr>
            <sz val="8"/>
            <color indexed="81"/>
            <rFont val="Tahoma"/>
            <family val="2"/>
          </rPr>
          <t xml:space="preserve">
fairly versatile nesting requirements but may often prefer open habitats and bare ground</t>
        </r>
      </text>
    </comment>
    <comment ref="W25" authorId="0" shapeId="0">
      <text>
        <r>
          <rPr>
            <b/>
            <sz val="8"/>
            <color indexed="81"/>
            <rFont val="Tahoma"/>
            <family val="2"/>
          </rPr>
          <t>brooksd:</t>
        </r>
        <r>
          <rPr>
            <sz val="8"/>
            <color indexed="81"/>
            <rFont val="Tahoma"/>
            <family val="2"/>
          </rPr>
          <t xml:space="preserve">
note ; fairly narrow window of strong activity in mid-summer</t>
        </r>
      </text>
    </comment>
    <comment ref="A28" authorId="0" shapeId="0">
      <text>
        <r>
          <rPr>
            <b/>
            <sz val="8"/>
            <color indexed="81"/>
            <rFont val="Tahoma"/>
            <family val="2"/>
          </rPr>
          <t>brooksd:</t>
        </r>
        <r>
          <rPr>
            <sz val="8"/>
            <color indexed="81"/>
            <rFont val="Tahoma"/>
            <family val="2"/>
          </rPr>
          <t xml:space="preserve">
Note; good evidence that lucorum as generally referred to is an aggregate; complex of three species</t>
        </r>
      </text>
    </comment>
    <comment ref="M28" authorId="0" shapeId="0">
      <text>
        <r>
          <rPr>
            <b/>
            <sz val="8"/>
            <color indexed="81"/>
            <rFont val="Tahoma"/>
            <family val="2"/>
          </rPr>
          <t>brooksd:</t>
        </r>
        <r>
          <rPr>
            <sz val="8"/>
            <color indexed="81"/>
            <rFont val="Tahoma"/>
            <family val="2"/>
          </rPr>
          <t xml:space="preserve">
Very widespread, no evidence of any decline although frequencies are higher in the north. </t>
        </r>
      </text>
    </comment>
    <comment ref="O28" authorId="0" shapeId="0">
      <text>
        <r>
          <rPr>
            <b/>
            <sz val="8"/>
            <color indexed="81"/>
            <rFont val="Tahoma"/>
            <family val="2"/>
          </rPr>
          <t>brooksd:</t>
        </r>
        <r>
          <rPr>
            <sz val="8"/>
            <color indexed="81"/>
            <rFont val="Tahoma"/>
            <family val="2"/>
          </rPr>
          <t xml:space="preserve">
emergence, foraging for nectar/ pollen for herself &amp; searching for nest sites</t>
        </r>
      </text>
    </comment>
    <comment ref="O29" authorId="0" shapeId="0">
      <text>
        <r>
          <rPr>
            <b/>
            <sz val="8"/>
            <color indexed="81"/>
            <rFont val="Tahoma"/>
            <family val="2"/>
          </rPr>
          <t>brooksd:</t>
        </r>
        <r>
          <rPr>
            <sz val="8"/>
            <color indexed="81"/>
            <rFont val="Tahoma"/>
            <family val="2"/>
          </rPr>
          <t xml:space="preserve">
letters indicate broad categories of nest
U= underground
S = surface nest
L = large nest (typically &gt;250 workers
Sm = small nest (typically &lt; 200 workers
V = versatile, range of types used, mammal holes, manmade etc
U = un-versatile, specific requirements</t>
        </r>
      </text>
    </comment>
    <comment ref="S29" authorId="0" shapeId="0">
      <text>
        <r>
          <rPr>
            <b/>
            <sz val="8"/>
            <color indexed="81"/>
            <rFont val="Tahoma"/>
            <family val="2"/>
          </rPr>
          <t>brooksd:</t>
        </r>
        <r>
          <rPr>
            <sz val="8"/>
            <color indexed="81"/>
            <rFont val="Tahoma"/>
            <family val="2"/>
          </rPr>
          <t xml:space="preserve">
very large, usually &gt; 200 workers, catholic in structures exploited, small mammal holes, man-made structures -  versatile in habitats exploited</t>
        </r>
      </text>
    </comment>
    <comment ref="P31" authorId="0" shapeId="0">
      <text>
        <r>
          <rPr>
            <b/>
            <sz val="8"/>
            <color indexed="81"/>
            <rFont val="Tahoma"/>
            <family val="2"/>
          </rPr>
          <t>brooksd:</t>
        </r>
        <r>
          <rPr>
            <sz val="8"/>
            <color indexed="81"/>
            <rFont val="Tahoma"/>
            <family val="2"/>
          </rPr>
          <t xml:space="preserve">
limited evidence, and if so, only likely in southern regions</t>
        </r>
      </text>
    </comment>
    <comment ref="M33" authorId="0" shapeId="0">
      <text>
        <r>
          <rPr>
            <b/>
            <sz val="8"/>
            <color indexed="81"/>
            <rFont val="Tahoma"/>
            <family val="2"/>
          </rPr>
          <t>brooksd:</t>
        </r>
        <r>
          <rPr>
            <sz val="8"/>
            <color indexed="81"/>
            <rFont val="Tahoma"/>
            <family val="2"/>
          </rPr>
          <t xml:space="preserve">
Southern distribution, strong evidence of declines with range contracting from the north</t>
        </r>
      </text>
    </comment>
    <comment ref="O33" authorId="0" shapeId="0">
      <text>
        <r>
          <rPr>
            <b/>
            <sz val="8"/>
            <color indexed="81"/>
            <rFont val="Tahoma"/>
            <family val="2"/>
          </rPr>
          <t>brooksd:</t>
        </r>
        <r>
          <rPr>
            <sz val="8"/>
            <color indexed="81"/>
            <rFont val="Tahoma"/>
            <family val="2"/>
          </rPr>
          <t xml:space="preserve">
emergence, foraging for nectar/ pollen for herself &amp; searching for nest sites</t>
        </r>
      </text>
    </comment>
    <comment ref="O34" authorId="0" shapeId="0">
      <text>
        <r>
          <rPr>
            <b/>
            <sz val="8"/>
            <color indexed="81"/>
            <rFont val="Tahoma"/>
            <family val="2"/>
          </rPr>
          <t>brooksd:</t>
        </r>
        <r>
          <rPr>
            <sz val="8"/>
            <color indexed="81"/>
            <rFont val="Tahoma"/>
            <family val="2"/>
          </rPr>
          <t xml:space="preserve">
letters indicate broad categories of nest
U= underground
S = surface nest
L = large nest (typically &gt;250 workers
Sm = small nest (typically &lt; 200 workers
V = versatile, range of types used, mammal holes, manmade etc
U = un-versatile, specific requirements</t>
        </r>
      </text>
    </comment>
    <comment ref="T34" authorId="0" shapeId="0">
      <text>
        <r>
          <rPr>
            <b/>
            <sz val="8"/>
            <color indexed="81"/>
            <rFont val="Tahoma"/>
            <family val="2"/>
          </rPr>
          <t>brooksd:</t>
        </r>
        <r>
          <rPr>
            <sz val="8"/>
            <color indexed="81"/>
            <rFont val="Tahoma"/>
            <family val="2"/>
          </rPr>
          <t xml:space="preserve">
Carder bee requiring specific nesting requirements - tussocky grass sites and extensive grassland, surface nest, often exploiting vole holes in un-improved grassland, small colony size &lt;100 workers</t>
        </r>
      </text>
    </comment>
    <comment ref="M38" authorId="0" shapeId="0">
      <text>
        <r>
          <rPr>
            <b/>
            <sz val="8"/>
            <color indexed="81"/>
            <rFont val="Tahoma"/>
            <family val="2"/>
          </rPr>
          <t>brooksd:</t>
        </r>
        <r>
          <rPr>
            <sz val="8"/>
            <color indexed="81"/>
            <rFont val="Tahoma"/>
            <family val="2"/>
          </rPr>
          <t xml:space="preserve">
former populations were fragmented in the south but reasonably distributed, has now gone to very localised and scarce in the south. A threatened species with BAP status</t>
        </r>
      </text>
    </comment>
    <comment ref="O38" authorId="0" shapeId="0">
      <text>
        <r>
          <rPr>
            <b/>
            <sz val="8"/>
            <color indexed="81"/>
            <rFont val="Tahoma"/>
            <family val="2"/>
          </rPr>
          <t>brooksd:</t>
        </r>
        <r>
          <rPr>
            <sz val="8"/>
            <color indexed="81"/>
            <rFont val="Tahoma"/>
            <family val="2"/>
          </rPr>
          <t xml:space="preserve">
emergence, foraging for nectar/ pollen for herself &amp; searching for nest sites</t>
        </r>
      </text>
    </comment>
    <comment ref="O39" authorId="0" shapeId="0">
      <text>
        <r>
          <rPr>
            <b/>
            <sz val="8"/>
            <color indexed="81"/>
            <rFont val="Tahoma"/>
            <family val="2"/>
          </rPr>
          <t>brooksd:</t>
        </r>
        <r>
          <rPr>
            <sz val="8"/>
            <color indexed="81"/>
            <rFont val="Tahoma"/>
            <family val="2"/>
          </rPr>
          <t xml:space="preserve">
letters indicate broad categories of nest
U= underground
S = surface nest
L = large nest (typically &gt;250 workers
Sm = small nest (typically &lt; 200 workers
V = versatile, range of types used, mammal holes, manmade etc
U = un-versatile, specific requirements</t>
        </r>
      </text>
    </comment>
    <comment ref="U39" authorId="0" shapeId="0">
      <text>
        <r>
          <rPr>
            <b/>
            <sz val="8"/>
            <color indexed="81"/>
            <rFont val="Tahoma"/>
            <family val="2"/>
          </rPr>
          <t>brooksd:</t>
        </r>
        <r>
          <rPr>
            <sz val="8"/>
            <color indexed="81"/>
            <rFont val="Tahoma"/>
            <family val="2"/>
          </rPr>
          <t xml:space="preserve">
carder bee with very specific nest requirements - unimproved grassland, surface nesting vulnerable to agricultural operations, small colony size, un-versatile</t>
        </r>
      </text>
    </comment>
    <comment ref="Y42" authorId="0" shapeId="0">
      <text>
        <r>
          <rPr>
            <b/>
            <sz val="8"/>
            <color indexed="81"/>
            <rFont val="Tahoma"/>
            <family val="2"/>
          </rPr>
          <t>brooksd:</t>
        </r>
        <r>
          <rPr>
            <sz val="8"/>
            <color indexed="81"/>
            <rFont val="Tahoma"/>
            <family val="2"/>
          </rPr>
          <t xml:space="preserve">
evidence that overwintering sites require undisturbed, tussocky grassland sites ie. unimproved grassland</t>
        </r>
      </text>
    </comment>
    <comment ref="M43" authorId="0" shapeId="0">
      <text>
        <r>
          <rPr>
            <b/>
            <sz val="8"/>
            <color indexed="81"/>
            <rFont val="Tahoma"/>
            <family val="2"/>
          </rPr>
          <t>brooksd:</t>
        </r>
        <r>
          <rPr>
            <sz val="8"/>
            <color indexed="81"/>
            <rFont val="Tahoma"/>
            <family val="2"/>
          </rPr>
          <t xml:space="preserve">
has always been fragmented and local but has declined since 1960. There are strongholds in uplands areas of Scotland and Wales but in more southern lowland arable areas it is now very scarce and fragmented. Would be classified as 'threatened' in such areas but receives a 'strong decline' status nationally due to populations elsewhere</t>
        </r>
      </text>
    </comment>
    <comment ref="O43" authorId="0" shapeId="0">
      <text>
        <r>
          <rPr>
            <b/>
            <sz val="8"/>
            <color indexed="81"/>
            <rFont val="Tahoma"/>
            <family val="2"/>
          </rPr>
          <t>brooksd:</t>
        </r>
        <r>
          <rPr>
            <sz val="8"/>
            <color indexed="81"/>
            <rFont val="Tahoma"/>
            <family val="2"/>
          </rPr>
          <t xml:space="preserve">
emergence, foraging for nectar/ pollen for herself &amp; searching for nest sites</t>
        </r>
      </text>
    </comment>
    <comment ref="O44" authorId="0" shapeId="0">
      <text>
        <r>
          <rPr>
            <b/>
            <sz val="8"/>
            <color indexed="81"/>
            <rFont val="Tahoma"/>
            <family val="2"/>
          </rPr>
          <t>brooksd:</t>
        </r>
        <r>
          <rPr>
            <sz val="8"/>
            <color indexed="81"/>
            <rFont val="Tahoma"/>
            <family val="2"/>
          </rPr>
          <t xml:space="preserve">
letters indicate broad categories of nest
U= underground
S = surface nest
L = large nest (typically &gt;250 workers
Sm = small nest (typically &lt; 200 workers
V = versatile, range of types used, mammal holes, manmade etc
U = un-versatile, specific requirements</t>
        </r>
      </text>
    </comment>
    <comment ref="V44" authorId="0" shapeId="0">
      <text>
        <r>
          <rPr>
            <sz val="8"/>
            <color indexed="81"/>
            <rFont val="Tahoma"/>
            <family val="2"/>
          </rPr>
          <t>medium colony size 100-150 workers, underground, fairly versatile in habitat preference and structure</t>
        </r>
      </text>
    </comment>
    <comment ref="M48" authorId="0" shapeId="0">
      <text>
        <r>
          <rPr>
            <b/>
            <sz val="8"/>
            <color indexed="81"/>
            <rFont val="Tahoma"/>
            <family val="2"/>
          </rPr>
          <t>brooksd:</t>
        </r>
        <r>
          <rPr>
            <sz val="8"/>
            <color indexed="81"/>
            <rFont val="Tahoma"/>
            <family val="2"/>
          </rPr>
          <t xml:space="preserve">
a local but widespread species, with strong populations in the north and west. Populations are very localised in lowland arable areas, hence the distributions given here are much lower than nationally. No evidence for any declines since 1960, in any habitats - a stable species</t>
        </r>
      </text>
    </comment>
    <comment ref="O48" authorId="0" shapeId="0">
      <text>
        <r>
          <rPr>
            <b/>
            <sz val="8"/>
            <color indexed="81"/>
            <rFont val="Tahoma"/>
            <family val="2"/>
          </rPr>
          <t>brooksd:</t>
        </r>
        <r>
          <rPr>
            <sz val="8"/>
            <color indexed="81"/>
            <rFont val="Tahoma"/>
            <family val="2"/>
          </rPr>
          <t xml:space="preserve">
emergence, foraging for nectar/ pollen for herself &amp; searching for nest sites</t>
        </r>
      </text>
    </comment>
    <comment ref="U48" authorId="0" shapeId="0">
      <text>
        <r>
          <rPr>
            <b/>
            <sz val="8"/>
            <color indexed="81"/>
            <rFont val="Tahoma"/>
            <family val="2"/>
          </rPr>
          <t>brooksd:</t>
        </r>
        <r>
          <rPr>
            <sz val="8"/>
            <color indexed="81"/>
            <rFont val="Tahoma"/>
            <family val="2"/>
          </rPr>
          <t xml:space="preserve">
Second brood - colony establishment from here</t>
        </r>
      </text>
    </comment>
    <comment ref="O49" authorId="0" shapeId="0">
      <text>
        <r>
          <rPr>
            <b/>
            <sz val="8"/>
            <color indexed="81"/>
            <rFont val="Tahoma"/>
            <family val="2"/>
          </rPr>
          <t>brooksd:</t>
        </r>
        <r>
          <rPr>
            <sz val="8"/>
            <color indexed="81"/>
            <rFont val="Tahoma"/>
            <family val="2"/>
          </rPr>
          <t xml:space="preserve">
letters indicate broad categories of nest
U= underground
S = surface nest
L = large nest (typically &gt;250 workers
Sm = small nest (typically &lt; 200 workers
V = versatile, range of types used, mammal holes, manmade etc
U = un-versatile, specific requirements</t>
        </r>
      </text>
    </comment>
    <comment ref="S49" authorId="0" shapeId="0">
      <text>
        <r>
          <rPr>
            <b/>
            <sz val="8"/>
            <color indexed="81"/>
            <rFont val="Tahoma"/>
            <family val="2"/>
          </rPr>
          <t>brooksd:</t>
        </r>
        <r>
          <rPr>
            <sz val="8"/>
            <color indexed="81"/>
            <rFont val="Tahoma"/>
            <family val="2"/>
          </rPr>
          <t xml:space="preserve">
colony size small &gt;100 workers, nests are underground and utilise a variety of habitats and structures</t>
        </r>
      </text>
    </comment>
    <comment ref="U49" authorId="0" shapeId="0">
      <text>
        <r>
          <rPr>
            <b/>
            <sz val="8"/>
            <color indexed="81"/>
            <rFont val="Tahoma"/>
            <family val="2"/>
          </rPr>
          <t>brooksd:</t>
        </r>
        <r>
          <rPr>
            <sz val="8"/>
            <color indexed="81"/>
            <rFont val="Tahoma"/>
            <family val="2"/>
          </rPr>
          <t xml:space="preserve">
establishment of second colony here</t>
        </r>
      </text>
    </comment>
    <comment ref="P51" authorId="0" shapeId="0">
      <text>
        <r>
          <rPr>
            <b/>
            <sz val="8"/>
            <color indexed="81"/>
            <rFont val="Tahoma"/>
            <family val="2"/>
          </rPr>
          <t>brooksd:</t>
        </r>
        <r>
          <rPr>
            <sz val="8"/>
            <color indexed="81"/>
            <rFont val="Tahoma"/>
            <family val="2"/>
          </rPr>
          <t xml:space="preserve">
good evidence that a second brood usually occurs in the south - unlikely on moorland, esp. when in the north</t>
        </r>
      </text>
    </comment>
    <comment ref="A53" authorId="0" shapeId="0">
      <text>
        <r>
          <rPr>
            <b/>
            <sz val="8"/>
            <color indexed="81"/>
            <rFont val="Tahoma"/>
            <family val="2"/>
          </rPr>
          <t>brooksd:</t>
        </r>
        <r>
          <rPr>
            <sz val="8"/>
            <color indexed="81"/>
            <rFont val="Tahoma"/>
            <family val="2"/>
          </rPr>
          <t xml:space="preserve">
some controversy over whether this is a separate species to B. hortorum, but most evidence suggests that it is. Note that ecological info is somewhat limited due to its rarity and difficulty in separating from B. hortorum in the field</t>
        </r>
      </text>
    </comment>
    <comment ref="M53" authorId="0" shapeId="0">
      <text>
        <r>
          <rPr>
            <b/>
            <sz val="8"/>
            <color indexed="81"/>
            <rFont val="Tahoma"/>
            <family val="2"/>
          </rPr>
          <t>brooksd:</t>
        </r>
        <r>
          <rPr>
            <sz val="8"/>
            <color indexed="81"/>
            <rFont val="Tahoma"/>
            <family val="2"/>
          </rPr>
          <t xml:space="preserve">
very localised (only small colonies in east Anglia and east midlands) Has undergone very serious declines since 1960. A threatened species and a BAP species</t>
        </r>
      </text>
    </comment>
    <comment ref="O53" authorId="0" shapeId="0">
      <text>
        <r>
          <rPr>
            <b/>
            <sz val="8"/>
            <color indexed="81"/>
            <rFont val="Tahoma"/>
            <family val="2"/>
          </rPr>
          <t>brooksd:</t>
        </r>
        <r>
          <rPr>
            <sz val="8"/>
            <color indexed="81"/>
            <rFont val="Tahoma"/>
            <family val="2"/>
          </rPr>
          <t xml:space="preserve">
emergence, foraging for nectar/ pollen for herself &amp; searching for nest sites</t>
        </r>
      </text>
    </comment>
    <comment ref="V53" authorId="0" shapeId="0">
      <text>
        <r>
          <rPr>
            <b/>
            <sz val="8"/>
            <color indexed="81"/>
            <rFont val="Tahoma"/>
            <family val="2"/>
          </rPr>
          <t>brooksd:</t>
        </r>
        <r>
          <rPr>
            <sz val="8"/>
            <color indexed="81"/>
            <rFont val="Tahoma"/>
            <family val="2"/>
          </rPr>
          <t xml:space="preserve">
only if a second generation occurs</t>
        </r>
      </text>
    </comment>
    <comment ref="W53" authorId="0" shapeId="0">
      <text>
        <r>
          <rPr>
            <b/>
            <sz val="8"/>
            <color indexed="81"/>
            <rFont val="Tahoma"/>
            <family val="2"/>
          </rPr>
          <t>brooksd:</t>
        </r>
        <r>
          <rPr>
            <sz val="8"/>
            <color indexed="81"/>
            <rFont val="Tahoma"/>
            <family val="2"/>
          </rPr>
          <t xml:space="preserve">
only if a second generation occurs</t>
        </r>
      </text>
    </comment>
    <comment ref="O54" authorId="0" shapeId="0">
      <text>
        <r>
          <rPr>
            <b/>
            <sz val="8"/>
            <color indexed="81"/>
            <rFont val="Tahoma"/>
            <family val="2"/>
          </rPr>
          <t>brooksd:</t>
        </r>
        <r>
          <rPr>
            <sz val="8"/>
            <color indexed="81"/>
            <rFont val="Tahoma"/>
            <family val="2"/>
          </rPr>
          <t xml:space="preserve">
letters indicate broad categories of nest
U= underground
S = surface nest
L = large nest (typically &gt;250 workers
Sm = small nest (typically &lt; 200 workers
V = versatile, range of types used, mammal holes, manmade etc
U = un-versatile, specific requirements</t>
        </r>
      </text>
    </comment>
    <comment ref="T54" authorId="0" shapeId="0">
      <text>
        <r>
          <rPr>
            <b/>
            <sz val="8"/>
            <color indexed="81"/>
            <rFont val="Tahoma"/>
            <family val="2"/>
          </rPr>
          <t>brooksd:</t>
        </r>
        <r>
          <rPr>
            <sz val="8"/>
            <color indexed="81"/>
            <rFont val="Tahoma"/>
            <family val="2"/>
          </rPr>
          <t xml:space="preserve">
small colonies, 30-80 workers, predominantly, underground, fairly versatile in habitat preference for nesting and structures employed</t>
        </r>
      </text>
    </comment>
    <comment ref="M58" authorId="0" shapeId="0">
      <text>
        <r>
          <rPr>
            <b/>
            <sz val="8"/>
            <color indexed="81"/>
            <rFont val="Tahoma"/>
            <family val="2"/>
          </rPr>
          <t>brooksd:</t>
        </r>
        <r>
          <rPr>
            <sz val="8"/>
            <color indexed="81"/>
            <rFont val="Tahoma"/>
            <family val="2"/>
          </rPr>
          <t xml:space="preserve">
has always been patchly distributed and local but declines since 1960 have been very strong. There a strogholds in the extreme north/east (ie. machair grasslands in the hebrides) but it is now very rare in lowland UK. Not classified as threatened due to aforementioned strogholds, but a very strong decliner and a BAP subject</t>
        </r>
      </text>
    </comment>
    <comment ref="O58" authorId="0" shapeId="0">
      <text>
        <r>
          <rPr>
            <b/>
            <sz val="8"/>
            <color indexed="81"/>
            <rFont val="Tahoma"/>
            <family val="2"/>
          </rPr>
          <t>brooksd:</t>
        </r>
        <r>
          <rPr>
            <sz val="8"/>
            <color indexed="81"/>
            <rFont val="Tahoma"/>
            <family val="2"/>
          </rPr>
          <t xml:space="preserve">
emergence, foraging for nectar/ pollen for herself &amp; searching for nest sites</t>
        </r>
      </text>
    </comment>
    <comment ref="O59" authorId="0" shapeId="0">
      <text>
        <r>
          <rPr>
            <b/>
            <sz val="8"/>
            <color indexed="81"/>
            <rFont val="Tahoma"/>
            <family val="2"/>
          </rPr>
          <t>brooksd:</t>
        </r>
        <r>
          <rPr>
            <sz val="8"/>
            <color indexed="81"/>
            <rFont val="Tahoma"/>
            <family val="2"/>
          </rPr>
          <t xml:space="preserve">
letters indicate broad categories of nest
U= underground
S = surface nest
L = large nest (typically &gt;250 workers
Sm = small nest (typically &lt; 200 workers
V = versatile, range of types used, mammal holes, manmade etc
U = un-versatile, specific requirements</t>
        </r>
      </text>
    </comment>
    <comment ref="U59" authorId="0" shapeId="0">
      <text>
        <r>
          <rPr>
            <b/>
            <sz val="8"/>
            <color indexed="81"/>
            <rFont val="Tahoma"/>
            <family val="2"/>
          </rPr>
          <t>brooksd:</t>
        </r>
        <r>
          <rPr>
            <sz val="8"/>
            <color indexed="81"/>
            <rFont val="Tahoma"/>
            <family val="2"/>
          </rPr>
          <t xml:space="preserve">
nesting requirements are very specific and un-versatile, although underground they prefer tussocky and open grass (ie. better if grazed by sheep and low-intensity), colony sizes are small</t>
        </r>
      </text>
    </comment>
    <comment ref="W60" authorId="0" shapeId="0">
      <text>
        <r>
          <rPr>
            <b/>
            <sz val="8"/>
            <color indexed="81"/>
            <rFont val="Tahoma"/>
            <family val="2"/>
          </rPr>
          <t>brooksd:</t>
        </r>
        <r>
          <rPr>
            <sz val="8"/>
            <color indexed="81"/>
            <rFont val="Tahoma"/>
            <family val="2"/>
          </rPr>
          <t xml:space="preserve">
Note very short peak of strong activity</t>
        </r>
      </text>
    </comment>
    <comment ref="M63" authorId="0" shapeId="0">
      <text>
        <r>
          <rPr>
            <b/>
            <sz val="8"/>
            <color indexed="81"/>
            <rFont val="Tahoma"/>
            <family val="2"/>
          </rPr>
          <t>brooksd:</t>
        </r>
        <r>
          <rPr>
            <sz val="8"/>
            <color indexed="81"/>
            <rFont val="Tahoma"/>
            <family val="2"/>
          </rPr>
          <t xml:space="preserve">
although distribution was fragmented and localised in the 1960's there has been further serious declines and it is now very localised with populations only persisting on the south coast, Thames corridor and south-esatern peninsula of UK (ie. Cornwall and Devon). There is reasonable evidence that populations are persisting well, however, where mixed farming is extensive and providing good un-improved grassland habitats ie. in Devon and Cornwall. Here populations seem fairly stable. A BAP species</t>
        </r>
      </text>
    </comment>
    <comment ref="O63" authorId="0" shapeId="0">
      <text>
        <r>
          <rPr>
            <b/>
            <sz val="8"/>
            <color indexed="81"/>
            <rFont val="Tahoma"/>
            <family val="2"/>
          </rPr>
          <t>brooksd:</t>
        </r>
        <r>
          <rPr>
            <sz val="8"/>
            <color indexed="81"/>
            <rFont val="Tahoma"/>
            <family val="2"/>
          </rPr>
          <t xml:space="preserve">
emergence, foraging for nectar/ pollen for herself &amp; searching for nest sites</t>
        </r>
      </text>
    </comment>
    <comment ref="O64" authorId="0" shapeId="0">
      <text>
        <r>
          <rPr>
            <b/>
            <sz val="8"/>
            <color indexed="81"/>
            <rFont val="Tahoma"/>
            <family val="2"/>
          </rPr>
          <t>brooksd:</t>
        </r>
        <r>
          <rPr>
            <sz val="8"/>
            <color indexed="81"/>
            <rFont val="Tahoma"/>
            <family val="2"/>
          </rPr>
          <t xml:space="preserve">
letters indicate broad categories of nest
U= underground
S = surface nest
L = large nest (typically &gt;250 workers
Sm = small nest (typically &lt; 200 workers
V = versatile, range of types used, mammal holes, manmade etc
U = un-versatile, specific requirements</t>
        </r>
      </text>
    </comment>
    <comment ref="U64" authorId="0" shapeId="0">
      <text>
        <r>
          <rPr>
            <b/>
            <sz val="8"/>
            <color indexed="81"/>
            <rFont val="Tahoma"/>
            <family val="2"/>
          </rPr>
          <t>brooksd:</t>
        </r>
        <r>
          <rPr>
            <sz val="8"/>
            <color indexed="81"/>
            <rFont val="Tahoma"/>
            <family val="2"/>
          </rPr>
          <t xml:space="preserve">
A carder bee with very specific nesting requirements, needs tall but open grassland (ie. extensively managed). Uses litter for cardering, but grassland should not be rank and should be open. Colony sizes are small - &lt;100 workers</t>
        </r>
      </text>
    </comment>
    <comment ref="W65" authorId="0" shapeId="0">
      <text>
        <r>
          <rPr>
            <b/>
            <sz val="8"/>
            <color indexed="81"/>
            <rFont val="Tahoma"/>
            <family val="2"/>
          </rPr>
          <t>brooksd:</t>
        </r>
        <r>
          <rPr>
            <sz val="8"/>
            <color indexed="81"/>
            <rFont val="Tahoma"/>
            <family val="2"/>
          </rPr>
          <t xml:space="preserve">
Note very short peak of strong activity</t>
        </r>
      </text>
    </comment>
    <comment ref="Y67" authorId="0" shapeId="0">
      <text>
        <r>
          <rPr>
            <b/>
            <sz val="8"/>
            <color indexed="81"/>
            <rFont val="Tahoma"/>
            <family val="2"/>
          </rPr>
          <t>brooksd:</t>
        </r>
        <r>
          <rPr>
            <sz val="8"/>
            <color indexed="81"/>
            <rFont val="Tahoma"/>
            <family val="2"/>
          </rPr>
          <t xml:space="preserve">
limited evidence that queens require tall open, non-intensive grassland for overwintering sites</t>
        </r>
      </text>
    </comment>
    <comment ref="M68" authorId="0" shapeId="0">
      <text>
        <r>
          <rPr>
            <b/>
            <sz val="8"/>
            <color indexed="81"/>
            <rFont val="Tahoma"/>
            <family val="2"/>
          </rPr>
          <t>brooksd:</t>
        </r>
        <r>
          <rPr>
            <sz val="8"/>
            <color indexed="81"/>
            <rFont val="Tahoma"/>
            <family val="2"/>
          </rPr>
          <t xml:space="preserve">
A localised and fragmented distribution, especially inland, but populations in coastal areas in the south are reasonable and appear stable. There is certainly evidence for declines elsewhere but they have not been anything like as strong as for other similar species. </t>
        </r>
      </text>
    </comment>
    <comment ref="O68" authorId="0" shapeId="0">
      <text>
        <r>
          <rPr>
            <b/>
            <sz val="8"/>
            <color indexed="81"/>
            <rFont val="Tahoma"/>
            <family val="2"/>
          </rPr>
          <t>brooksd:</t>
        </r>
        <r>
          <rPr>
            <sz val="8"/>
            <color indexed="81"/>
            <rFont val="Tahoma"/>
            <family val="2"/>
          </rPr>
          <t xml:space="preserve">
emergence, foraging for nectar/ pollen for herself &amp; searching for nest sites</t>
        </r>
      </text>
    </comment>
    <comment ref="O69" authorId="0" shapeId="0">
      <text>
        <r>
          <rPr>
            <b/>
            <sz val="8"/>
            <color indexed="81"/>
            <rFont val="Tahoma"/>
            <family val="2"/>
          </rPr>
          <t>brooksd:</t>
        </r>
        <r>
          <rPr>
            <sz val="8"/>
            <color indexed="81"/>
            <rFont val="Tahoma"/>
            <family val="2"/>
          </rPr>
          <t xml:space="preserve">
letters indicate broad categories of nest
U= underground
S = surface nest
L = large nest (typically &gt;250 workers
Sm = small nest (typically &lt; 200 workers
V = versatile, range of types used, mammal holes, manmade etc
U = un-versatile, specific requirements</t>
        </r>
      </text>
    </comment>
    <comment ref="U69" authorId="0" shapeId="0">
      <text>
        <r>
          <rPr>
            <b/>
            <sz val="8"/>
            <color indexed="81"/>
            <rFont val="Tahoma"/>
            <family val="2"/>
          </rPr>
          <t>brooksd:</t>
        </r>
        <r>
          <rPr>
            <sz val="8"/>
            <color indexed="81"/>
            <rFont val="Tahoma"/>
            <family val="2"/>
          </rPr>
          <t xml:space="preserve">
A carder bee with very specific nesting requirements, needs tall but open grassland (ie. extensively managed). Uses litter for cardering, but grassland should not be rank and should be open. Colony sizes are small - &lt;100 workers</t>
        </r>
      </text>
    </comment>
    <comment ref="W70" authorId="0" shapeId="0">
      <text>
        <r>
          <rPr>
            <b/>
            <sz val="8"/>
            <color indexed="81"/>
            <rFont val="Tahoma"/>
            <family val="2"/>
          </rPr>
          <t>brooksd:</t>
        </r>
        <r>
          <rPr>
            <sz val="8"/>
            <color indexed="81"/>
            <rFont val="Tahoma"/>
            <family val="2"/>
          </rPr>
          <t xml:space="preserve">
Note very short peak of strong activity</t>
        </r>
      </text>
    </comment>
    <comment ref="Y72" authorId="0" shapeId="0">
      <text>
        <r>
          <rPr>
            <b/>
            <sz val="8"/>
            <color indexed="81"/>
            <rFont val="Tahoma"/>
            <family val="2"/>
          </rPr>
          <t>brooksd:</t>
        </r>
        <r>
          <rPr>
            <sz val="8"/>
            <color indexed="81"/>
            <rFont val="Tahoma"/>
            <family val="2"/>
          </rPr>
          <t xml:space="preserve">
limited evidence that queens require tall open, non-intensive grassland for overwintering sites</t>
        </r>
      </text>
    </comment>
  </commentList>
</comments>
</file>

<file path=xl/comments5.xml><?xml version="1.0" encoding="utf-8"?>
<comments xmlns="http://schemas.openxmlformats.org/spreadsheetml/2006/main">
  <authors>
    <author>brooksd</author>
  </authors>
  <commentList>
    <comment ref="F1" authorId="0" shapeId="0">
      <text>
        <r>
          <rPr>
            <b/>
            <sz val="8"/>
            <color indexed="81"/>
            <rFont val="Tahoma"/>
            <family val="2"/>
          </rPr>
          <t>brooksd:</t>
        </r>
        <r>
          <rPr>
            <sz val="8"/>
            <color indexed="81"/>
            <rFont val="Tahoma"/>
            <family val="2"/>
          </rPr>
          <t xml:space="preserve">
Note; can be low or high intensity meadow or pasture</t>
        </r>
      </text>
    </comment>
    <comment ref="A3" authorId="0" shapeId="0">
      <text>
        <r>
          <rPr>
            <b/>
            <sz val="8"/>
            <color indexed="81"/>
            <rFont val="Tahoma"/>
            <family val="2"/>
          </rPr>
          <t>brooksd:</t>
        </r>
        <r>
          <rPr>
            <sz val="8"/>
            <color indexed="81"/>
            <rFont val="Tahoma"/>
            <family val="2"/>
          </rPr>
          <t xml:space="preserve">
Common vetch</t>
        </r>
      </text>
    </comment>
    <comment ref="A4" authorId="0" shapeId="0">
      <text>
        <r>
          <rPr>
            <b/>
            <sz val="8"/>
            <color indexed="81"/>
            <rFont val="Tahoma"/>
            <family val="2"/>
          </rPr>
          <t>brooksd:</t>
        </r>
        <r>
          <rPr>
            <sz val="8"/>
            <color indexed="81"/>
            <rFont val="Tahoma"/>
            <family val="2"/>
          </rPr>
          <t xml:space="preserve">
Tufted vetch</t>
        </r>
      </text>
    </comment>
    <comment ref="A5" authorId="0" shapeId="0">
      <text>
        <r>
          <rPr>
            <b/>
            <sz val="8"/>
            <color indexed="81"/>
            <rFont val="Tahoma"/>
            <family val="2"/>
          </rPr>
          <t>brooksd:</t>
        </r>
        <r>
          <rPr>
            <sz val="8"/>
            <color indexed="81"/>
            <rFont val="Tahoma"/>
            <family val="2"/>
          </rPr>
          <t xml:space="preserve">
Kidney vetch</t>
        </r>
      </text>
    </comment>
    <comment ref="A6" authorId="0" shapeId="0">
      <text>
        <r>
          <rPr>
            <b/>
            <sz val="8"/>
            <color indexed="81"/>
            <rFont val="Tahoma"/>
            <family val="2"/>
          </rPr>
          <t>brooksd:</t>
        </r>
        <r>
          <rPr>
            <sz val="8"/>
            <color indexed="81"/>
            <rFont val="Tahoma"/>
            <family val="2"/>
          </rPr>
          <t xml:space="preserve">
Meadow vetchling</t>
        </r>
      </text>
    </comment>
    <comment ref="A7" authorId="0" shapeId="0">
      <text>
        <r>
          <rPr>
            <b/>
            <sz val="8"/>
            <color indexed="81"/>
            <rFont val="Tahoma"/>
            <family val="2"/>
          </rPr>
          <t>brooksd:</t>
        </r>
        <r>
          <rPr>
            <sz val="8"/>
            <color indexed="81"/>
            <rFont val="Tahoma"/>
            <family val="2"/>
          </rPr>
          <t xml:space="preserve">
Melilot</t>
        </r>
      </text>
    </comment>
    <comment ref="A8" authorId="0" shapeId="0">
      <text>
        <r>
          <rPr>
            <b/>
            <sz val="8"/>
            <color indexed="81"/>
            <rFont val="Tahoma"/>
            <family val="2"/>
          </rPr>
          <t>brooksd:</t>
        </r>
        <r>
          <rPr>
            <sz val="8"/>
            <color indexed="81"/>
            <rFont val="Tahoma"/>
            <family val="2"/>
          </rPr>
          <t xml:space="preserve">
White clover</t>
        </r>
      </text>
    </comment>
    <comment ref="A9" authorId="0" shapeId="0">
      <text>
        <r>
          <rPr>
            <b/>
            <sz val="8"/>
            <color indexed="81"/>
            <rFont val="Tahoma"/>
            <family val="2"/>
          </rPr>
          <t>brooksd:</t>
        </r>
        <r>
          <rPr>
            <sz val="8"/>
            <color indexed="81"/>
            <rFont val="Tahoma"/>
            <family val="2"/>
          </rPr>
          <t xml:space="preserve">
Red clover</t>
        </r>
      </text>
    </comment>
    <comment ref="A10" authorId="0" shapeId="0">
      <text>
        <r>
          <rPr>
            <b/>
            <sz val="8"/>
            <color indexed="81"/>
            <rFont val="Tahoma"/>
            <family val="2"/>
          </rPr>
          <t>brooksd:</t>
        </r>
        <r>
          <rPr>
            <sz val="8"/>
            <color indexed="81"/>
            <rFont val="Tahoma"/>
            <family val="2"/>
          </rPr>
          <t xml:space="preserve">
lesser trefoil</t>
        </r>
      </text>
    </comment>
    <comment ref="A11" authorId="0" shapeId="0">
      <text>
        <r>
          <rPr>
            <b/>
            <sz val="8"/>
            <color indexed="81"/>
            <rFont val="Tahoma"/>
            <family val="2"/>
          </rPr>
          <t>brooksd:</t>
        </r>
        <r>
          <rPr>
            <sz val="8"/>
            <color indexed="81"/>
            <rFont val="Tahoma"/>
            <family val="2"/>
          </rPr>
          <t xml:space="preserve">
Birds-foot trefoil</t>
        </r>
      </text>
    </comment>
    <comment ref="A12" authorId="0" shapeId="0">
      <text>
        <r>
          <rPr>
            <b/>
            <sz val="8"/>
            <color indexed="81"/>
            <rFont val="Tahoma"/>
            <family val="2"/>
          </rPr>
          <t>brooksd:</t>
        </r>
        <r>
          <rPr>
            <sz val="8"/>
            <color indexed="81"/>
            <rFont val="Tahoma"/>
            <family val="2"/>
          </rPr>
          <t xml:space="preserve">
Gorse</t>
        </r>
      </text>
    </comment>
    <comment ref="A16" authorId="0" shapeId="0">
      <text>
        <r>
          <rPr>
            <b/>
            <sz val="8"/>
            <color indexed="81"/>
            <rFont val="Tahoma"/>
            <family val="2"/>
          </rPr>
          <t>brooksd:</t>
        </r>
        <r>
          <rPr>
            <sz val="8"/>
            <color indexed="81"/>
            <rFont val="Tahoma"/>
            <family val="2"/>
          </rPr>
          <t xml:space="preserve">
Ground ivy</t>
        </r>
      </text>
    </comment>
    <comment ref="A17" authorId="0" shapeId="0">
      <text>
        <r>
          <rPr>
            <b/>
            <sz val="8"/>
            <color indexed="81"/>
            <rFont val="Tahoma"/>
            <family val="2"/>
          </rPr>
          <t>brooksd:</t>
        </r>
        <r>
          <rPr>
            <sz val="8"/>
            <color indexed="81"/>
            <rFont val="Tahoma"/>
            <family val="2"/>
          </rPr>
          <t xml:space="preserve">
Red deadnettle</t>
        </r>
      </text>
    </comment>
    <comment ref="A18" authorId="0" shapeId="0">
      <text>
        <r>
          <rPr>
            <b/>
            <sz val="8"/>
            <color indexed="81"/>
            <rFont val="Tahoma"/>
            <family val="2"/>
          </rPr>
          <t>brooksd:</t>
        </r>
        <r>
          <rPr>
            <sz val="8"/>
            <color indexed="81"/>
            <rFont val="Tahoma"/>
            <family val="2"/>
          </rPr>
          <t xml:space="preserve">
White deadnettle</t>
        </r>
      </text>
    </comment>
    <comment ref="A19" authorId="0" shapeId="0">
      <text>
        <r>
          <rPr>
            <b/>
            <sz val="8"/>
            <color indexed="81"/>
            <rFont val="Tahoma"/>
            <family val="2"/>
          </rPr>
          <t>brooksd:</t>
        </r>
        <r>
          <rPr>
            <sz val="8"/>
            <color indexed="81"/>
            <rFont val="Tahoma"/>
            <family val="2"/>
          </rPr>
          <t xml:space="preserve">
Black horehound
Baseline weed score 1.36</t>
        </r>
      </text>
    </comment>
    <comment ref="A20" authorId="0" shapeId="0">
      <text>
        <r>
          <rPr>
            <b/>
            <sz val="8"/>
            <color indexed="81"/>
            <rFont val="Tahoma"/>
            <family val="2"/>
          </rPr>
          <t>brooksd:</t>
        </r>
        <r>
          <rPr>
            <sz val="8"/>
            <color indexed="81"/>
            <rFont val="Tahoma"/>
            <family val="2"/>
          </rPr>
          <t xml:space="preserve">
Woundwort
Baseline weed score 1.44</t>
        </r>
      </text>
    </comment>
    <comment ref="A21" authorId="0" shapeId="0">
      <text>
        <r>
          <rPr>
            <b/>
            <sz val="8"/>
            <color indexed="81"/>
            <rFont val="Tahoma"/>
            <family val="2"/>
          </rPr>
          <t>brooksd:</t>
        </r>
        <r>
          <rPr>
            <sz val="8"/>
            <color indexed="81"/>
            <rFont val="Tahoma"/>
            <family val="2"/>
          </rPr>
          <t xml:space="preserve">
Bugle</t>
        </r>
      </text>
    </comment>
    <comment ref="F21" authorId="0" shapeId="0">
      <text>
        <r>
          <rPr>
            <b/>
            <sz val="8"/>
            <color indexed="81"/>
            <rFont val="Tahoma"/>
            <family val="2"/>
          </rPr>
          <t>brooksd:</t>
        </r>
        <r>
          <rPr>
            <sz val="8"/>
            <color indexed="81"/>
            <rFont val="Tahoma"/>
            <family val="2"/>
          </rPr>
          <t xml:space="preserve">
confined to damp habitats</t>
        </r>
      </text>
    </comment>
    <comment ref="A22" authorId="0" shapeId="0">
      <text>
        <r>
          <rPr>
            <b/>
            <sz val="8"/>
            <color indexed="81"/>
            <rFont val="Tahoma"/>
            <family val="2"/>
          </rPr>
          <t>brooksd:</t>
        </r>
        <r>
          <rPr>
            <sz val="8"/>
            <color indexed="81"/>
            <rFont val="Tahoma"/>
            <family val="2"/>
          </rPr>
          <t xml:space="preserve">
Yellow archangel</t>
        </r>
      </text>
    </comment>
    <comment ref="A23" authorId="0" shapeId="0">
      <text>
        <r>
          <rPr>
            <b/>
            <sz val="8"/>
            <color indexed="81"/>
            <rFont val="Tahoma"/>
            <family val="2"/>
          </rPr>
          <t>brooksd:</t>
        </r>
        <r>
          <rPr>
            <sz val="8"/>
            <color indexed="81"/>
            <rFont val="Tahoma"/>
            <family val="2"/>
          </rPr>
          <t xml:space="preserve">
Self heal</t>
        </r>
      </text>
    </comment>
    <comment ref="A24" authorId="0" shapeId="0">
      <text>
        <r>
          <rPr>
            <b/>
            <sz val="8"/>
            <color indexed="81"/>
            <rFont val="Tahoma"/>
            <family val="2"/>
          </rPr>
          <t>brooksd:</t>
        </r>
        <r>
          <rPr>
            <sz val="8"/>
            <color indexed="81"/>
            <rFont val="Tahoma"/>
            <family val="2"/>
          </rPr>
          <t xml:space="preserve">
Mints</t>
        </r>
      </text>
    </comment>
    <comment ref="C24" authorId="0" shapeId="0">
      <text>
        <r>
          <rPr>
            <b/>
            <sz val="8"/>
            <color indexed="81"/>
            <rFont val="Tahoma"/>
            <family val="2"/>
          </rPr>
          <t>brooksd:</t>
        </r>
        <r>
          <rPr>
            <sz val="8"/>
            <color indexed="81"/>
            <rFont val="Tahoma"/>
            <family val="2"/>
          </rPr>
          <t xml:space="preserve">
confined to damp habiats</t>
        </r>
      </text>
    </comment>
    <comment ref="A28" authorId="0" shapeId="0">
      <text>
        <r>
          <rPr>
            <b/>
            <sz val="8"/>
            <color indexed="81"/>
            <rFont val="Tahoma"/>
            <family val="2"/>
          </rPr>
          <t>brooksd:</t>
        </r>
        <r>
          <rPr>
            <sz val="8"/>
            <color indexed="81"/>
            <rFont val="Tahoma"/>
            <family val="2"/>
          </rPr>
          <t xml:space="preserve">
Bellflowers</t>
        </r>
      </text>
    </comment>
    <comment ref="A32" authorId="0" shapeId="0">
      <text>
        <r>
          <rPr>
            <b/>
            <sz val="8"/>
            <color indexed="81"/>
            <rFont val="Tahoma"/>
            <family val="2"/>
          </rPr>
          <t>brooksd:</t>
        </r>
        <r>
          <rPr>
            <sz val="8"/>
            <color indexed="81"/>
            <rFont val="Tahoma"/>
            <family val="2"/>
          </rPr>
          <t xml:space="preserve">
Foxglove</t>
        </r>
      </text>
    </comment>
    <comment ref="A33" authorId="0" shapeId="0">
      <text>
        <r>
          <rPr>
            <b/>
            <sz val="8"/>
            <color indexed="81"/>
            <rFont val="Tahoma"/>
            <family val="2"/>
          </rPr>
          <t>brooksd:</t>
        </r>
        <r>
          <rPr>
            <sz val="8"/>
            <color indexed="81"/>
            <rFont val="Tahoma"/>
            <family val="2"/>
          </rPr>
          <t xml:space="preserve">
Red bartsia</t>
        </r>
      </text>
    </comment>
    <comment ref="A34" authorId="0" shapeId="0">
      <text>
        <r>
          <rPr>
            <b/>
            <sz val="8"/>
            <color indexed="81"/>
            <rFont val="Tahoma"/>
            <family val="2"/>
          </rPr>
          <t>brooksd:</t>
        </r>
        <r>
          <rPr>
            <sz val="8"/>
            <color indexed="81"/>
            <rFont val="Tahoma"/>
            <family val="2"/>
          </rPr>
          <t xml:space="preserve">
Toadflaxes</t>
        </r>
      </text>
    </comment>
    <comment ref="A38" authorId="0" shapeId="0">
      <text>
        <r>
          <rPr>
            <b/>
            <sz val="8"/>
            <color indexed="81"/>
            <rFont val="Tahoma"/>
            <family val="2"/>
          </rPr>
          <t>brooksd:</t>
        </r>
        <r>
          <rPr>
            <sz val="8"/>
            <color indexed="81"/>
            <rFont val="Tahoma"/>
            <family val="2"/>
          </rPr>
          <t xml:space="preserve">
Red campion</t>
        </r>
      </text>
    </comment>
    <comment ref="A42" authorId="0" shapeId="0">
      <text>
        <r>
          <rPr>
            <b/>
            <sz val="8"/>
            <color indexed="81"/>
            <rFont val="Tahoma"/>
            <family val="2"/>
          </rPr>
          <t>brooksd:</t>
        </r>
        <r>
          <rPr>
            <sz val="8"/>
            <color indexed="81"/>
            <rFont val="Tahoma"/>
            <family val="2"/>
          </rPr>
          <t xml:space="preserve">
Hogweed</t>
        </r>
      </text>
    </comment>
    <comment ref="A43" authorId="0" shapeId="0">
      <text>
        <r>
          <rPr>
            <b/>
            <sz val="8"/>
            <color indexed="81"/>
            <rFont val="Tahoma"/>
            <family val="2"/>
          </rPr>
          <t>brooksd:</t>
        </r>
        <r>
          <rPr>
            <sz val="8"/>
            <color indexed="81"/>
            <rFont val="Tahoma"/>
            <family val="2"/>
          </rPr>
          <t xml:space="preserve">
Wild carrot</t>
        </r>
      </text>
    </comment>
    <comment ref="A47" authorId="0" shapeId="0">
      <text>
        <r>
          <rPr>
            <b/>
            <sz val="8"/>
            <color indexed="81"/>
            <rFont val="Tahoma"/>
            <family val="2"/>
          </rPr>
          <t>brooksd:</t>
        </r>
        <r>
          <rPr>
            <sz val="8"/>
            <color indexed="81"/>
            <rFont val="Tahoma"/>
            <family val="2"/>
          </rPr>
          <t xml:space="preserve">
Rough comfrey</t>
        </r>
      </text>
    </comment>
    <comment ref="A48" authorId="0" shapeId="0">
      <text>
        <r>
          <rPr>
            <b/>
            <sz val="8"/>
            <color indexed="81"/>
            <rFont val="Tahoma"/>
            <family val="2"/>
          </rPr>
          <t>brooksd:</t>
        </r>
        <r>
          <rPr>
            <sz val="8"/>
            <color indexed="81"/>
            <rFont val="Tahoma"/>
            <family val="2"/>
          </rPr>
          <t xml:space="preserve">
Comfrey</t>
        </r>
      </text>
    </comment>
    <comment ref="C48" authorId="0" shapeId="0">
      <text>
        <r>
          <rPr>
            <b/>
            <sz val="8"/>
            <color indexed="81"/>
            <rFont val="Tahoma"/>
            <family val="2"/>
          </rPr>
          <t>brooksd:</t>
        </r>
        <r>
          <rPr>
            <sz val="8"/>
            <color indexed="81"/>
            <rFont val="Tahoma"/>
            <family val="2"/>
          </rPr>
          <t xml:space="preserve">
only in damp habitats</t>
        </r>
      </text>
    </comment>
    <comment ref="A49" authorId="0" shapeId="0">
      <text>
        <r>
          <rPr>
            <b/>
            <sz val="8"/>
            <color indexed="81"/>
            <rFont val="Tahoma"/>
            <family val="2"/>
          </rPr>
          <t>brooksd:</t>
        </r>
        <r>
          <rPr>
            <sz val="8"/>
            <color indexed="81"/>
            <rFont val="Tahoma"/>
            <family val="2"/>
          </rPr>
          <t xml:space="preserve">
Vipers bugloss
Baseline weed score 1.25</t>
        </r>
      </text>
    </comment>
    <comment ref="A53" authorId="0" shapeId="0">
      <text>
        <r>
          <rPr>
            <b/>
            <sz val="8"/>
            <color indexed="81"/>
            <rFont val="Tahoma"/>
            <family val="2"/>
          </rPr>
          <t>brooksd:</t>
        </r>
        <r>
          <rPr>
            <sz val="8"/>
            <color indexed="81"/>
            <rFont val="Tahoma"/>
            <family val="2"/>
          </rPr>
          <t xml:space="preserve">
Common poppy
Baseline weed score
2.44</t>
        </r>
      </text>
    </comment>
    <comment ref="A57" authorId="0" shapeId="0">
      <text>
        <r>
          <rPr>
            <b/>
            <sz val="8"/>
            <color indexed="81"/>
            <rFont val="Tahoma"/>
            <family val="2"/>
          </rPr>
          <t>brooksd:</t>
        </r>
        <r>
          <rPr>
            <sz val="8"/>
            <color indexed="81"/>
            <rFont val="Tahoma"/>
            <family val="2"/>
          </rPr>
          <t xml:space="preserve">
Blackthorn</t>
        </r>
      </text>
    </comment>
    <comment ref="A58" authorId="0" shapeId="0">
      <text>
        <r>
          <rPr>
            <b/>
            <sz val="8"/>
            <color indexed="81"/>
            <rFont val="Tahoma"/>
            <family val="2"/>
          </rPr>
          <t>brooksd:</t>
        </r>
        <r>
          <rPr>
            <sz val="8"/>
            <color indexed="81"/>
            <rFont val="Tahoma"/>
            <family val="2"/>
          </rPr>
          <t xml:space="preserve">
Bullace</t>
        </r>
      </text>
    </comment>
    <comment ref="A59" authorId="0" shapeId="0">
      <text>
        <r>
          <rPr>
            <b/>
            <sz val="8"/>
            <color indexed="81"/>
            <rFont val="Tahoma"/>
            <family val="2"/>
          </rPr>
          <t>brooksd:</t>
        </r>
        <r>
          <rPr>
            <sz val="8"/>
            <color indexed="81"/>
            <rFont val="Tahoma"/>
            <family val="2"/>
          </rPr>
          <t xml:space="preserve">
Bramble</t>
        </r>
      </text>
    </comment>
    <comment ref="A60" authorId="0" shapeId="0">
      <text>
        <r>
          <rPr>
            <b/>
            <sz val="8"/>
            <color indexed="81"/>
            <rFont val="Tahoma"/>
            <family val="2"/>
          </rPr>
          <t>brooksd:</t>
        </r>
        <r>
          <rPr>
            <sz val="8"/>
            <color indexed="81"/>
            <rFont val="Tahoma"/>
            <family val="2"/>
          </rPr>
          <t xml:space="preserve">
Hawthorn</t>
        </r>
      </text>
    </comment>
    <comment ref="A61" authorId="0" shapeId="0">
      <text>
        <r>
          <rPr>
            <b/>
            <sz val="8"/>
            <color indexed="81"/>
            <rFont val="Tahoma"/>
            <family val="2"/>
          </rPr>
          <t>brooksd:</t>
        </r>
        <r>
          <rPr>
            <sz val="8"/>
            <color indexed="81"/>
            <rFont val="Tahoma"/>
            <family val="2"/>
          </rPr>
          <t xml:space="preserve">
Dog rose</t>
        </r>
      </text>
    </comment>
    <comment ref="A65" authorId="0" shapeId="0">
      <text>
        <r>
          <rPr>
            <b/>
            <sz val="8"/>
            <color indexed="81"/>
            <rFont val="Tahoma"/>
            <family val="2"/>
          </rPr>
          <t>brooksd:</t>
        </r>
        <r>
          <rPr>
            <sz val="8"/>
            <color indexed="81"/>
            <rFont val="Tahoma"/>
            <family val="2"/>
          </rPr>
          <t xml:space="preserve">
Great willowherb</t>
        </r>
      </text>
    </comment>
    <comment ref="A66" authorId="0" shapeId="0">
      <text>
        <r>
          <rPr>
            <b/>
            <sz val="8"/>
            <color indexed="81"/>
            <rFont val="Tahoma"/>
            <family val="2"/>
          </rPr>
          <t>brooksd:</t>
        </r>
        <r>
          <rPr>
            <sz val="8"/>
            <color indexed="81"/>
            <rFont val="Tahoma"/>
            <family val="2"/>
          </rPr>
          <t xml:space="preserve">
Broad-leaved willowherb</t>
        </r>
      </text>
    </comment>
    <comment ref="A67" authorId="0" shapeId="0">
      <text>
        <r>
          <rPr>
            <b/>
            <sz val="8"/>
            <color indexed="81"/>
            <rFont val="Tahoma"/>
            <family val="2"/>
          </rPr>
          <t>brooksd:</t>
        </r>
        <r>
          <rPr>
            <sz val="8"/>
            <color indexed="81"/>
            <rFont val="Tahoma"/>
            <family val="2"/>
          </rPr>
          <t xml:space="preserve">
Rosebay willowherb</t>
        </r>
      </text>
    </comment>
    <comment ref="A71" authorId="0" shapeId="0">
      <text>
        <r>
          <rPr>
            <b/>
            <sz val="8"/>
            <color indexed="81"/>
            <rFont val="Tahoma"/>
            <family val="2"/>
          </rPr>
          <t>brooksd:</t>
        </r>
        <r>
          <rPr>
            <sz val="8"/>
            <color indexed="81"/>
            <rFont val="Tahoma"/>
            <family val="2"/>
          </rPr>
          <t xml:space="preserve">
Purple loosestrife</t>
        </r>
      </text>
    </comment>
    <comment ref="A75" authorId="0" shapeId="0">
      <text>
        <r>
          <rPr>
            <b/>
            <sz val="8"/>
            <color indexed="81"/>
            <rFont val="Tahoma"/>
            <family val="2"/>
          </rPr>
          <t>brooksd:</t>
        </r>
        <r>
          <rPr>
            <sz val="8"/>
            <color indexed="81"/>
            <rFont val="Tahoma"/>
            <family val="2"/>
          </rPr>
          <t xml:space="preserve">
Teasel</t>
        </r>
      </text>
    </comment>
    <comment ref="A76" authorId="0" shapeId="0">
      <text>
        <r>
          <rPr>
            <b/>
            <sz val="8"/>
            <color indexed="81"/>
            <rFont val="Tahoma"/>
            <family val="2"/>
          </rPr>
          <t>brooksd:</t>
        </r>
        <r>
          <rPr>
            <sz val="8"/>
            <color indexed="81"/>
            <rFont val="Tahoma"/>
            <family val="2"/>
          </rPr>
          <t xml:space="preserve">
Field scabious</t>
        </r>
      </text>
    </comment>
    <comment ref="A77" authorId="0" shapeId="0">
      <text>
        <r>
          <rPr>
            <b/>
            <sz val="8"/>
            <color indexed="81"/>
            <rFont val="Tahoma"/>
            <family val="2"/>
          </rPr>
          <t>brooksd:</t>
        </r>
        <r>
          <rPr>
            <sz val="8"/>
            <color indexed="81"/>
            <rFont val="Tahoma"/>
            <family val="2"/>
          </rPr>
          <t xml:space="preserve">
Devils bit scabious</t>
        </r>
      </text>
    </comment>
    <comment ref="A81" authorId="0" shapeId="0">
      <text>
        <r>
          <rPr>
            <b/>
            <sz val="8"/>
            <color indexed="81"/>
            <rFont val="Tahoma"/>
            <family val="2"/>
          </rPr>
          <t>brooksd:</t>
        </r>
        <r>
          <rPr>
            <sz val="8"/>
            <color indexed="81"/>
            <rFont val="Tahoma"/>
            <family val="2"/>
          </rPr>
          <t xml:space="preserve">
Dandelion</t>
        </r>
      </text>
    </comment>
    <comment ref="A82" authorId="0" shapeId="0">
      <text>
        <r>
          <rPr>
            <b/>
            <sz val="8"/>
            <color indexed="81"/>
            <rFont val="Tahoma"/>
            <family val="2"/>
          </rPr>
          <t>brooksd:</t>
        </r>
        <r>
          <rPr>
            <sz val="8"/>
            <color indexed="81"/>
            <rFont val="Tahoma"/>
            <family val="2"/>
          </rPr>
          <t xml:space="preserve">
Ox-eye daisy</t>
        </r>
      </text>
    </comment>
    <comment ref="A83" authorId="0" shapeId="0">
      <text>
        <r>
          <rPr>
            <b/>
            <sz val="8"/>
            <color indexed="81"/>
            <rFont val="Tahoma"/>
            <family val="2"/>
          </rPr>
          <t>brooksd:</t>
        </r>
        <r>
          <rPr>
            <sz val="8"/>
            <color indexed="81"/>
            <rFont val="Tahoma"/>
            <family val="2"/>
          </rPr>
          <t xml:space="preserve">
Burdock</t>
        </r>
      </text>
    </comment>
    <comment ref="A84" authorId="0" shapeId="0">
      <text>
        <r>
          <rPr>
            <b/>
            <sz val="8"/>
            <color indexed="81"/>
            <rFont val="Tahoma"/>
            <family val="2"/>
          </rPr>
          <t>brooksd:</t>
        </r>
        <r>
          <rPr>
            <sz val="8"/>
            <color indexed="81"/>
            <rFont val="Tahoma"/>
            <family val="2"/>
          </rPr>
          <t xml:space="preserve">
Common ragwort</t>
        </r>
      </text>
    </comment>
    <comment ref="A85" authorId="0" shapeId="0">
      <text>
        <r>
          <rPr>
            <b/>
            <sz val="8"/>
            <color indexed="81"/>
            <rFont val="Tahoma"/>
            <family val="2"/>
          </rPr>
          <t>brooksd:</t>
        </r>
        <r>
          <rPr>
            <sz val="8"/>
            <color indexed="81"/>
            <rFont val="Tahoma"/>
            <family val="2"/>
          </rPr>
          <t xml:space="preserve">
Perrenial sow thistle
Baseline weed score 1.05</t>
        </r>
      </text>
    </comment>
    <comment ref="A86" authorId="0" shapeId="0">
      <text>
        <r>
          <rPr>
            <b/>
            <sz val="8"/>
            <color indexed="81"/>
            <rFont val="Tahoma"/>
            <family val="2"/>
          </rPr>
          <t>brooksd:</t>
        </r>
        <r>
          <rPr>
            <sz val="8"/>
            <color indexed="81"/>
            <rFont val="Tahoma"/>
            <family val="2"/>
          </rPr>
          <t xml:space="preserve">
Spear thistle</t>
        </r>
      </text>
    </comment>
    <comment ref="A87" authorId="0" shapeId="0">
      <text>
        <r>
          <rPr>
            <b/>
            <sz val="8"/>
            <color indexed="81"/>
            <rFont val="Tahoma"/>
            <family val="2"/>
          </rPr>
          <t>brooksd:</t>
        </r>
        <r>
          <rPr>
            <sz val="8"/>
            <color indexed="81"/>
            <rFont val="Tahoma"/>
            <family val="2"/>
          </rPr>
          <t xml:space="preserve">
Creeping thistle</t>
        </r>
      </text>
    </comment>
    <comment ref="A88" authorId="0" shapeId="0">
      <text>
        <r>
          <rPr>
            <b/>
            <sz val="8"/>
            <color indexed="81"/>
            <rFont val="Tahoma"/>
            <family val="2"/>
          </rPr>
          <t>brooksd:</t>
        </r>
        <r>
          <rPr>
            <sz val="8"/>
            <color indexed="81"/>
            <rFont val="Tahoma"/>
            <family val="2"/>
          </rPr>
          <t xml:space="preserve">
Common knapweed</t>
        </r>
      </text>
    </comment>
    <comment ref="A89" authorId="0" shapeId="0">
      <text>
        <r>
          <rPr>
            <b/>
            <sz val="8"/>
            <color indexed="81"/>
            <rFont val="Tahoma"/>
            <family val="2"/>
          </rPr>
          <t>brooksd:</t>
        </r>
        <r>
          <rPr>
            <sz val="8"/>
            <color indexed="81"/>
            <rFont val="Tahoma"/>
            <family val="2"/>
          </rPr>
          <t xml:space="preserve">
Marsh thistle</t>
        </r>
      </text>
    </comment>
    <comment ref="A90" authorId="0" shapeId="0">
      <text>
        <r>
          <rPr>
            <b/>
            <sz val="8"/>
            <color indexed="81"/>
            <rFont val="Tahoma"/>
            <family val="2"/>
          </rPr>
          <t>brooksd:</t>
        </r>
        <r>
          <rPr>
            <sz val="8"/>
            <color indexed="81"/>
            <rFont val="Tahoma"/>
            <family val="2"/>
          </rPr>
          <t xml:space="preserve">
Welted thistle</t>
        </r>
      </text>
    </comment>
    <comment ref="A91" authorId="0" shapeId="0">
      <text>
        <r>
          <rPr>
            <b/>
            <sz val="8"/>
            <color indexed="81"/>
            <rFont val="Tahoma"/>
            <family val="2"/>
          </rPr>
          <t>brooksd:</t>
        </r>
        <r>
          <rPr>
            <sz val="8"/>
            <color indexed="81"/>
            <rFont val="Tahoma"/>
            <family val="2"/>
          </rPr>
          <t xml:space="preserve">
Sow thistles
Sonchus arvensis (perrenial sow thistle) scores 1.05 in weed model</t>
        </r>
      </text>
    </comment>
    <comment ref="A95" authorId="0" shapeId="0">
      <text>
        <r>
          <rPr>
            <b/>
            <sz val="8"/>
            <color indexed="81"/>
            <rFont val="Tahoma"/>
            <family val="2"/>
          </rPr>
          <t>brooksd:</t>
        </r>
        <r>
          <rPr>
            <sz val="8"/>
            <color indexed="81"/>
            <rFont val="Tahoma"/>
            <family val="2"/>
          </rPr>
          <t xml:space="preserve">
Field bindweed</t>
        </r>
      </text>
    </comment>
    <comment ref="A99" authorId="0" shapeId="0">
      <text>
        <r>
          <rPr>
            <b/>
            <sz val="8"/>
            <color indexed="81"/>
            <rFont val="Tahoma"/>
            <family val="2"/>
          </rPr>
          <t>brooksd:</t>
        </r>
        <r>
          <rPr>
            <sz val="8"/>
            <color indexed="81"/>
            <rFont val="Tahoma"/>
            <family val="2"/>
          </rPr>
          <t xml:space="preserve">
Meadow buttercup</t>
        </r>
      </text>
    </comment>
    <comment ref="A100" authorId="0" shapeId="0">
      <text>
        <r>
          <rPr>
            <b/>
            <sz val="8"/>
            <color indexed="81"/>
            <rFont val="Tahoma"/>
            <family val="2"/>
          </rPr>
          <t xml:space="preserve">brooksd:
</t>
        </r>
        <r>
          <rPr>
            <sz val="8"/>
            <color indexed="81"/>
            <rFont val="Tahoma"/>
            <family val="2"/>
          </rPr>
          <t xml:space="preserve">Creeping </t>
        </r>
        <r>
          <rPr>
            <sz val="8"/>
            <color indexed="81"/>
            <rFont val="Tahoma"/>
            <family val="2"/>
          </rPr>
          <t>buttercup</t>
        </r>
      </text>
    </comment>
    <comment ref="A104" authorId="0" shapeId="0">
      <text>
        <r>
          <rPr>
            <b/>
            <sz val="8"/>
            <color indexed="81"/>
            <rFont val="Tahoma"/>
            <family val="2"/>
          </rPr>
          <t>brooksd:</t>
        </r>
        <r>
          <rPr>
            <sz val="8"/>
            <color indexed="81"/>
            <rFont val="Tahoma"/>
            <family val="2"/>
          </rPr>
          <t xml:space="preserve">
Ivy</t>
        </r>
      </text>
    </comment>
    <comment ref="A108" authorId="0" shapeId="0">
      <text>
        <r>
          <rPr>
            <b/>
            <sz val="8"/>
            <color indexed="81"/>
            <rFont val="Tahoma"/>
            <family val="2"/>
          </rPr>
          <t>brooksd:</t>
        </r>
        <r>
          <rPr>
            <sz val="8"/>
            <color indexed="81"/>
            <rFont val="Tahoma"/>
            <family val="2"/>
          </rPr>
          <t xml:space="preserve">
Dogwood</t>
        </r>
      </text>
    </comment>
    <comment ref="A112" authorId="0" shapeId="0">
      <text>
        <r>
          <rPr>
            <b/>
            <sz val="8"/>
            <color indexed="81"/>
            <rFont val="Tahoma"/>
            <family val="2"/>
          </rPr>
          <t>brooksd:</t>
        </r>
        <r>
          <rPr>
            <sz val="8"/>
            <color indexed="81"/>
            <rFont val="Tahoma"/>
            <family val="2"/>
          </rPr>
          <t xml:space="preserve">
Bluebells</t>
        </r>
      </text>
    </comment>
    <comment ref="A116" authorId="0" shapeId="0">
      <text>
        <r>
          <rPr>
            <b/>
            <sz val="8"/>
            <color indexed="81"/>
            <rFont val="Tahoma"/>
            <family val="2"/>
          </rPr>
          <t>brooksd:</t>
        </r>
        <r>
          <rPr>
            <sz val="8"/>
            <color indexed="81"/>
            <rFont val="Tahoma"/>
            <family val="2"/>
          </rPr>
          <t xml:space="preserve">
Musk mallow</t>
        </r>
      </text>
    </comment>
    <comment ref="A117" authorId="0" shapeId="0">
      <text>
        <r>
          <rPr>
            <b/>
            <sz val="8"/>
            <color indexed="81"/>
            <rFont val="Tahoma"/>
            <family val="2"/>
          </rPr>
          <t>brooksd:</t>
        </r>
        <r>
          <rPr>
            <sz val="8"/>
            <color indexed="81"/>
            <rFont val="Tahoma"/>
            <family val="2"/>
          </rPr>
          <t xml:space="preserve">
Common mallow
scores 1.02 in weed model</t>
        </r>
      </text>
    </comment>
  </commentList>
</comments>
</file>

<file path=xl/sharedStrings.xml><?xml version="1.0" encoding="utf-8"?>
<sst xmlns="http://schemas.openxmlformats.org/spreadsheetml/2006/main" count="1626" uniqueCount="300">
  <si>
    <t>Bumble bee species</t>
  </si>
  <si>
    <t>Full habitat information</t>
  </si>
  <si>
    <t>Agricultural habitat info</t>
  </si>
  <si>
    <t>Life cycle requirements</t>
  </si>
  <si>
    <t>Nesting requirements</t>
  </si>
  <si>
    <t xml:space="preserve">Mutiplication factor </t>
  </si>
  <si>
    <t>Adult plant forage requirements</t>
  </si>
  <si>
    <t xml:space="preserve">Total plant forage components </t>
  </si>
  <si>
    <t>Woodland</t>
  </si>
  <si>
    <t>Gardens</t>
  </si>
  <si>
    <t>Lowland heath</t>
  </si>
  <si>
    <t>Marshes and fenland</t>
  </si>
  <si>
    <t>Montaine and upland moorland</t>
  </si>
  <si>
    <t>Calcareous grassland</t>
  </si>
  <si>
    <t>Acidic grassland and bracken</t>
  </si>
  <si>
    <t>Hedge</t>
  </si>
  <si>
    <t>Margin</t>
  </si>
  <si>
    <t>Within field arable</t>
  </si>
  <si>
    <t>Within field grass</t>
  </si>
  <si>
    <t>First generation - early season foraging</t>
  </si>
  <si>
    <t>First generation -mid season foraging</t>
  </si>
  <si>
    <t>First generation - late season foraging</t>
  </si>
  <si>
    <t>Second generation -mid season foraging</t>
  </si>
  <si>
    <t>Second generation - late season foraging</t>
  </si>
  <si>
    <t>Total foraging life cycle components</t>
  </si>
  <si>
    <t>Versatile nesting site</t>
  </si>
  <si>
    <t>Extensive grassland forage for nest building</t>
  </si>
  <si>
    <t>Open grassland nesting site</t>
  </si>
  <si>
    <t>In-field arable</t>
  </si>
  <si>
    <t>In-field grass</t>
  </si>
  <si>
    <t>Fabiceae</t>
  </si>
  <si>
    <t>Lamiaceae</t>
  </si>
  <si>
    <t>Campanulaceae</t>
  </si>
  <si>
    <t>Scrophulariaceae</t>
  </si>
  <si>
    <t>Caryophyllaceae</t>
  </si>
  <si>
    <t>Compositae</t>
  </si>
  <si>
    <t>Umbelliferae</t>
  </si>
  <si>
    <t>Boraginaceae</t>
  </si>
  <si>
    <t>Papaveraceae</t>
  </si>
  <si>
    <t>Rosaceae</t>
  </si>
  <si>
    <t>Onagraceae</t>
  </si>
  <si>
    <t>Dipsaceae</t>
  </si>
  <si>
    <t>Convolvulaceae</t>
  </si>
  <si>
    <t>Ranunculaceae</t>
  </si>
  <si>
    <t>Araliaceae</t>
  </si>
  <si>
    <t>Cornaceae</t>
  </si>
  <si>
    <t>Liliaceae</t>
  </si>
  <si>
    <t>Lythraceae</t>
  </si>
  <si>
    <t>Malvaceae</t>
  </si>
  <si>
    <t>Salicaeae</t>
  </si>
  <si>
    <t>Crops</t>
  </si>
  <si>
    <t>Bombus terristeris</t>
  </si>
  <si>
    <t>Bombus hortorum</t>
  </si>
  <si>
    <t>Bombus pascuorum</t>
  </si>
  <si>
    <t>Bombus pratorum</t>
  </si>
  <si>
    <t>Bombus lapidarius</t>
  </si>
  <si>
    <t>Bombus lucorum</t>
  </si>
  <si>
    <t>Bombus ruderarius</t>
  </si>
  <si>
    <t>Bombus sylvarum</t>
  </si>
  <si>
    <t>Bombus soroeensis</t>
  </si>
  <si>
    <t>Bombus jonellus</t>
  </si>
  <si>
    <t>Bombus ruderatus</t>
  </si>
  <si>
    <t>Bombus distinguendus</t>
  </si>
  <si>
    <t>Bombus humilis</t>
  </si>
  <si>
    <t>Bombus muscorum</t>
  </si>
  <si>
    <t>Reliance on farmland</t>
  </si>
  <si>
    <t>Loss of arable late foraging</t>
  </si>
  <si>
    <t>Loss of arable Leguminosae (Fabaceae)</t>
  </si>
  <si>
    <t>Plant*hab comps</t>
  </si>
  <si>
    <t>Score</t>
  </si>
  <si>
    <t>Loss of arable Labiatae (Lamiaceae)</t>
  </si>
  <si>
    <t>Loss of arable Scrophulariaceae</t>
  </si>
  <si>
    <t>Loss of arable Compositae (Asteraceae)</t>
  </si>
  <si>
    <t>Loss of arable Boraginaceae</t>
  </si>
  <si>
    <t>Loss of arable Papaveraceae</t>
  </si>
  <si>
    <t>Loss of arable Onagraceae</t>
  </si>
  <si>
    <t># gen early foraging</t>
  </si>
  <si>
    <t>Life comps</t>
  </si>
  <si>
    <t>Hab comps</t>
  </si>
  <si>
    <t># gen mid foraging</t>
  </si>
  <si>
    <t># gen late foraging</t>
  </si>
  <si>
    <t># gens early</t>
  </si>
  <si>
    <t># gens mid</t>
  </si>
  <si>
    <t># gens late</t>
  </si>
  <si>
    <t>Life cycle components</t>
  </si>
  <si>
    <t>Habitat components</t>
  </si>
  <si>
    <t>Cropped area</t>
  </si>
  <si>
    <t>Forage plants*habitat combinations</t>
  </si>
  <si>
    <t>Species</t>
  </si>
  <si>
    <t>Sum of Score</t>
  </si>
  <si>
    <t>Total</t>
  </si>
  <si>
    <t>(blank)</t>
  </si>
  <si>
    <t>Grand Total</t>
  </si>
  <si>
    <t>Loss of crop late foraging</t>
  </si>
  <si>
    <t>Loss of crop Leguminosae (Fabaceae)</t>
  </si>
  <si>
    <t>Loss of crop Labiatae (Lamiaceae)</t>
  </si>
  <si>
    <t>Loss of crop Campanulaceae</t>
  </si>
  <si>
    <t>Loss of crop Scrophulariaceae</t>
  </si>
  <si>
    <t>Loss of crop Compositae (Asteraceae)</t>
  </si>
  <si>
    <t>Loss of crop Umbelliferae</t>
  </si>
  <si>
    <t>Loss of crop Boraginaceae</t>
  </si>
  <si>
    <t>Loss of crop Papaveraceae</t>
  </si>
  <si>
    <t>Loss of crop Onagraceae</t>
  </si>
  <si>
    <t>Loss of crop Dipsaceae</t>
  </si>
  <si>
    <t>Loss of crop Convolvulaceae</t>
  </si>
  <si>
    <t>Loss of crop Ranunculaceae</t>
  </si>
  <si>
    <t>Loss of crop Liliaceae</t>
  </si>
  <si>
    <t>Loss of crop Malvaceae</t>
  </si>
  <si>
    <t>Loss of margin early foraging</t>
  </si>
  <si>
    <t>life comp</t>
  </si>
  <si>
    <t>hab comp</t>
  </si>
  <si>
    <t>Loss of margin mid foraging</t>
  </si>
  <si>
    <t>Loss of margin late foraging</t>
  </si>
  <si>
    <t>Loss of hedge early foraging</t>
  </si>
  <si>
    <t>Loss of hedge mid foraging</t>
  </si>
  <si>
    <t>Loss of hedge late foraging</t>
  </si>
  <si>
    <t>Loss of hedge Dipsaceae</t>
  </si>
  <si>
    <t>Loss of hedge Salicaceae</t>
  </si>
  <si>
    <t>Nest comps</t>
  </si>
  <si>
    <t>Loss of grass Dipsaceae</t>
  </si>
  <si>
    <t>Loss of grass early foraging</t>
  </si>
  <si>
    <t>score</t>
  </si>
  <si>
    <t>Loss of grass mid foraging</t>
  </si>
  <si>
    <t>Loss of grass Leguminosae (Fabaceae)</t>
  </si>
  <si>
    <t>Loss of grass Labiatae (Lamiaceae)</t>
  </si>
  <si>
    <t>Loss of grass Campanulaceae</t>
  </si>
  <si>
    <t>Loss of grass Scrophulariaceae</t>
  </si>
  <si>
    <t>Loss of grass Compositae (Asteraceae)</t>
  </si>
  <si>
    <t>Loss of grass Umbelliferae</t>
  </si>
  <si>
    <t>Loss of grass Boraginaceae</t>
  </si>
  <si>
    <t>Loss of grass Convolvulaceae</t>
  </si>
  <si>
    <t>Loss of grass Ranunculaceae</t>
  </si>
  <si>
    <t>Loss of grass Liliaceae</t>
  </si>
  <si>
    <t>Loss of grass Malvaceae</t>
  </si>
  <si>
    <t>Loss of margin extensive grass for nests</t>
  </si>
  <si>
    <t>Loss of grass extensive grass for nests</t>
  </si>
  <si>
    <t>Loss of grass open grass for nests</t>
  </si>
  <si>
    <t>Reliance</t>
  </si>
  <si>
    <t>STABLE</t>
  </si>
  <si>
    <t>POSSIBLE EXPANSION</t>
  </si>
  <si>
    <t>THREATENED</t>
  </si>
  <si>
    <t>WEAK DECLINE</t>
  </si>
  <si>
    <t>DECLINE</t>
  </si>
  <si>
    <t>STRONG DECLINE</t>
  </si>
  <si>
    <t>Status</t>
  </si>
  <si>
    <t>Adjusted score</t>
  </si>
  <si>
    <t>Change index</t>
  </si>
  <si>
    <t>Family</t>
  </si>
  <si>
    <t>Leguminosae (Fabaceae)</t>
  </si>
  <si>
    <t>Labiatae (Lamiaceae)</t>
  </si>
  <si>
    <t>Compositae (Asteraceae)</t>
  </si>
  <si>
    <t>Salicaceae</t>
  </si>
  <si>
    <t>Number of species</t>
  </si>
  <si>
    <t>Family presence / absence</t>
  </si>
  <si>
    <t>Adj score</t>
  </si>
  <si>
    <t>Common name</t>
  </si>
  <si>
    <t>Distribution / conservation status</t>
  </si>
  <si>
    <t>Life cycle length</t>
  </si>
  <si>
    <t>Habitat</t>
  </si>
  <si>
    <t>1960's distribution</t>
  </si>
  <si>
    <t>Current distribution</t>
  </si>
  <si>
    <t>Phenology / life cycle</t>
  </si>
  <si>
    <t>Tongue length</t>
  </si>
  <si>
    <t>Nectar / pollen plant forage preferences</t>
  </si>
  <si>
    <t>Farmland</t>
  </si>
  <si>
    <t>Flower rich grassland</t>
  </si>
  <si>
    <t>Marshland</t>
  </si>
  <si>
    <t>Montaine / upland moorland</t>
  </si>
  <si>
    <t>Life cycle stage</t>
  </si>
  <si>
    <t>Jan</t>
  </si>
  <si>
    <t>Feb</t>
  </si>
  <si>
    <t>Mar</t>
  </si>
  <si>
    <t>Apr</t>
  </si>
  <si>
    <t>May</t>
  </si>
  <si>
    <t>Jun</t>
  </si>
  <si>
    <t>Jul</t>
  </si>
  <si>
    <t>Aug</t>
  </si>
  <si>
    <t>Sep</t>
  </si>
  <si>
    <t>Oct</t>
  </si>
  <si>
    <t>Nov</t>
  </si>
  <si>
    <t>Dec</t>
  </si>
  <si>
    <t>Feeding classification</t>
  </si>
  <si>
    <t xml:space="preserve">Number of families </t>
  </si>
  <si>
    <t>Vicia sativa</t>
  </si>
  <si>
    <t>Vicia cracca</t>
  </si>
  <si>
    <t>Anthyllis vulneraria</t>
  </si>
  <si>
    <t xml:space="preserve">Lathyrus pratensis                                          </t>
  </si>
  <si>
    <t>Melilotus spp.</t>
  </si>
  <si>
    <t>Trifolium repens</t>
  </si>
  <si>
    <t>Trifolium pratense</t>
  </si>
  <si>
    <t>Trifolium dubium</t>
  </si>
  <si>
    <t>Lotus corniculatus</t>
  </si>
  <si>
    <t>Lathyrus pratensis</t>
  </si>
  <si>
    <t>Ulex spp.</t>
  </si>
  <si>
    <t>Glechoma hederacea</t>
  </si>
  <si>
    <t>Lamium purporeum</t>
  </si>
  <si>
    <t>Lamium album</t>
  </si>
  <si>
    <t>Ballota nigra</t>
  </si>
  <si>
    <t>Stachys sylvatica</t>
  </si>
  <si>
    <t>Stachys palustris</t>
  </si>
  <si>
    <t>Ajuga reptins</t>
  </si>
  <si>
    <t>Ajuga genevensis</t>
  </si>
  <si>
    <t>Lamiaastrum galeobdolon</t>
  </si>
  <si>
    <t>Prunella vulgaris</t>
  </si>
  <si>
    <t>Mentha spp.</t>
  </si>
  <si>
    <t>Campanula spp.</t>
  </si>
  <si>
    <t>Digitalis purpurea</t>
  </si>
  <si>
    <t>Odotites vernus</t>
  </si>
  <si>
    <t xml:space="preserve">Linaria spp. </t>
  </si>
  <si>
    <t>Silene dioica</t>
  </si>
  <si>
    <t>Taraxacum agg.</t>
  </si>
  <si>
    <t xml:space="preserve">Leucanthemum vulgare                                        </t>
  </si>
  <si>
    <t>Arctium spp.</t>
  </si>
  <si>
    <t>Senecio jacobaea</t>
  </si>
  <si>
    <t>Sonchus arvensis</t>
  </si>
  <si>
    <t xml:space="preserve">Heracleum sphondylium                                       </t>
  </si>
  <si>
    <t xml:space="preserve">Daucus carota                                               </t>
  </si>
  <si>
    <t>Symphytum asperum</t>
  </si>
  <si>
    <t>Symphytum officinale</t>
  </si>
  <si>
    <t>Echium vulgare</t>
  </si>
  <si>
    <t>Papaver rhoeas</t>
  </si>
  <si>
    <t>Prunus spinosa</t>
  </si>
  <si>
    <t>Rubus fructicosus agg.</t>
  </si>
  <si>
    <t>Crataegus monogyna</t>
  </si>
  <si>
    <t>Rosa canina</t>
  </si>
  <si>
    <t>Epilobium hirsutum</t>
  </si>
  <si>
    <t>Epilobium montanum</t>
  </si>
  <si>
    <t>Chamerion angustiflium</t>
  </si>
  <si>
    <t>Lythrum salicaria</t>
  </si>
  <si>
    <t>Dipsacus fullonum</t>
  </si>
  <si>
    <t>Knautia arvensis</t>
  </si>
  <si>
    <t>Succisa pratensis</t>
  </si>
  <si>
    <t>Asteraceae</t>
  </si>
  <si>
    <t>Cirsium vulgare</t>
  </si>
  <si>
    <t>Cirsium arvnse</t>
  </si>
  <si>
    <t>Centaurea nigra</t>
  </si>
  <si>
    <t>Cirsium palustre</t>
  </si>
  <si>
    <t>Carduus acanthoides</t>
  </si>
  <si>
    <t xml:space="preserve">Sonchus spp. </t>
  </si>
  <si>
    <t>Convolvulus arvensis</t>
  </si>
  <si>
    <t>Ranunculus acaris</t>
  </si>
  <si>
    <t>Ranunculus repens</t>
  </si>
  <si>
    <t>Hedera helix</t>
  </si>
  <si>
    <t>Cornus sanguinea</t>
  </si>
  <si>
    <t>Endymion nonscriptus</t>
  </si>
  <si>
    <t>Malva moschata</t>
  </si>
  <si>
    <t>Malva sylvestris</t>
  </si>
  <si>
    <t>Salix spp</t>
  </si>
  <si>
    <t>Winter oilseed rape</t>
  </si>
  <si>
    <t>Winter beans</t>
  </si>
  <si>
    <t>Field beans</t>
  </si>
  <si>
    <t>Large earth humble bee</t>
  </si>
  <si>
    <t xml:space="preserve">L </t>
  </si>
  <si>
    <t>Queen activity</t>
  </si>
  <si>
    <t>S</t>
  </si>
  <si>
    <t>Generalist</t>
  </si>
  <si>
    <t>Nesting / colony establishment</t>
  </si>
  <si>
    <t>U / L / V</t>
  </si>
  <si>
    <t>Worker foraging</t>
  </si>
  <si>
    <t>Second worker generation</t>
  </si>
  <si>
    <t>None</t>
  </si>
  <si>
    <t>Overwintering</t>
  </si>
  <si>
    <t>Garden bumblebee</t>
  </si>
  <si>
    <t>L</t>
  </si>
  <si>
    <t>S / Sm / U</t>
  </si>
  <si>
    <t>Possibly</t>
  </si>
  <si>
    <t xml:space="preserve"> </t>
  </si>
  <si>
    <t>Common carder bee</t>
  </si>
  <si>
    <t>S / M / U</t>
  </si>
  <si>
    <t>Early nesting humble bee</t>
  </si>
  <si>
    <t>S &amp; U/M/V</t>
  </si>
  <si>
    <t>Red tailed bumble bee</t>
  </si>
  <si>
    <t>White tailed bumblebee</t>
  </si>
  <si>
    <t>Red shanked carder bee</t>
  </si>
  <si>
    <t>Specialist</t>
  </si>
  <si>
    <t>Shrill carder bee</t>
  </si>
  <si>
    <t>Ilfracombe humble bee</t>
  </si>
  <si>
    <t>U / M/ V</t>
  </si>
  <si>
    <t>Heath humble bee</t>
  </si>
  <si>
    <t>U / Sm / V</t>
  </si>
  <si>
    <t>Yes</t>
  </si>
  <si>
    <t>Large garden bee</t>
  </si>
  <si>
    <t>Great yellow bumblebee</t>
  </si>
  <si>
    <t>Intermediate</t>
  </si>
  <si>
    <t>U / Sm / U</t>
  </si>
  <si>
    <t>Brown-banded carder bee</t>
  </si>
  <si>
    <t>S / Sm/ U</t>
  </si>
  <si>
    <t>Moss carder bee</t>
  </si>
  <si>
    <t>Plant species</t>
  </si>
  <si>
    <t>Bee</t>
  </si>
  <si>
    <t>Proportion</t>
  </si>
  <si>
    <t>Lamium purpureum</t>
  </si>
  <si>
    <t>Ajuga reptans</t>
  </si>
  <si>
    <t>Lamiastrum galeobdolon</t>
  </si>
  <si>
    <t>Odontites verna</t>
  </si>
  <si>
    <t>Prunus domestica</t>
  </si>
  <si>
    <t>Chameanerion angustifolium</t>
  </si>
  <si>
    <t>Cirsium arvense</t>
  </si>
  <si>
    <t>Ranunculus acris</t>
  </si>
  <si>
    <t>- Data to use - updated reliance based on additional info from SR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</si>
</sst>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8" formatCode="0.000"/>
  </numFmts>
  <fonts count="14" x14ac:knownFonts="1">
    <font>
      <sz val="10"/>
      <name val="Arial"/>
    </font>
    <font>
      <sz val="10"/>
      <name val="Arial"/>
    </font>
    <font>
      <sz val="10"/>
      <name val="Arial"/>
      <family val="2"/>
    </font>
    <font>
      <i/>
      <sz val="10"/>
      <name val="Arial"/>
      <family val="2"/>
    </font>
    <font>
      <i/>
      <sz val="10"/>
      <color indexed="10"/>
      <name val="Arial"/>
      <family val="2"/>
    </font>
    <font>
      <b/>
      <sz val="8"/>
      <color indexed="81"/>
      <name val="Tahoma"/>
      <family val="2"/>
    </font>
    <font>
      <sz val="8"/>
      <color indexed="81"/>
      <name val="Tahoma"/>
      <family val="2"/>
    </font>
    <font>
      <sz val="8"/>
      <name val="Arial"/>
      <family val="2"/>
    </font>
    <font>
      <b/>
      <sz val="10"/>
      <name val="Arial"/>
      <family val="2"/>
    </font>
    <font>
      <sz val="10"/>
      <color indexed="10"/>
      <name val="Arial"/>
      <family val="2"/>
    </font>
    <font>
      <sz val="8"/>
      <color indexed="81"/>
      <name val="Tahoma"/>
      <family val="2"/>
    </font>
    <font>
      <b/>
      <i/>
      <sz val="10"/>
      <name val="Arial"/>
      <family val="2"/>
    </font>
    <font>
      <b/>
      <sz val="8"/>
      <color indexed="8"/>
      <name val="Tahoma"/>
      <family val="2"/>
    </font>
    <font>
      <sz val="8"/>
      <color indexed="8"/>
      <name val="Tahoma"/>
      <family val="2"/>
    </font>
  </fonts>
  <fills count="21">
    <fill>
      <patternFill patternType="none"/>
    </fill>
    <fill>
      <patternFill patternType="gray125"/>
    </fill>
    <fill>
      <patternFill patternType="solid">
        <fgColor indexed="22"/>
        <bgColor indexed="64"/>
      </patternFill>
    </fill>
    <fill>
      <patternFill patternType="solid">
        <fgColor indexed="40"/>
        <bgColor indexed="64"/>
      </patternFill>
    </fill>
    <fill>
      <patternFill patternType="solid">
        <fgColor indexed="48"/>
        <bgColor indexed="64"/>
      </patternFill>
    </fill>
    <fill>
      <patternFill patternType="solid">
        <fgColor indexed="52"/>
        <bgColor indexed="64"/>
      </patternFill>
    </fill>
    <fill>
      <patternFill patternType="solid">
        <fgColor indexed="43"/>
        <bgColor indexed="64"/>
      </patternFill>
    </fill>
    <fill>
      <patternFill patternType="solid">
        <fgColor indexed="13"/>
        <bgColor indexed="64"/>
      </patternFill>
    </fill>
    <fill>
      <patternFill patternType="solid">
        <fgColor indexed="51"/>
        <bgColor indexed="64"/>
      </patternFill>
    </fill>
    <fill>
      <patternFill patternType="solid">
        <fgColor indexed="47"/>
        <bgColor indexed="64"/>
      </patternFill>
    </fill>
    <fill>
      <patternFill patternType="solid">
        <fgColor indexed="44"/>
        <bgColor indexed="64"/>
      </patternFill>
    </fill>
    <fill>
      <patternFill patternType="solid">
        <fgColor indexed="12"/>
        <bgColor indexed="64"/>
      </patternFill>
    </fill>
    <fill>
      <patternFill patternType="solid">
        <fgColor indexed="23"/>
        <bgColor indexed="64"/>
      </patternFill>
    </fill>
    <fill>
      <patternFill patternType="solid">
        <fgColor indexed="55"/>
        <bgColor indexed="64"/>
      </patternFill>
    </fill>
    <fill>
      <patternFill patternType="solid">
        <fgColor indexed="57"/>
        <bgColor indexed="64"/>
      </patternFill>
    </fill>
    <fill>
      <patternFill patternType="solid">
        <fgColor indexed="50"/>
        <bgColor indexed="64"/>
      </patternFill>
    </fill>
    <fill>
      <patternFill patternType="solid">
        <fgColor indexed="42"/>
        <bgColor indexed="64"/>
      </patternFill>
    </fill>
    <fill>
      <patternFill patternType="solid">
        <fgColor indexed="17"/>
        <bgColor indexed="64"/>
      </patternFill>
    </fill>
    <fill>
      <patternFill patternType="solid">
        <fgColor indexed="18"/>
        <bgColor indexed="64"/>
      </patternFill>
    </fill>
    <fill>
      <patternFill patternType="solid">
        <fgColor indexed="41"/>
        <bgColor indexed="64"/>
      </patternFill>
    </fill>
    <fill>
      <patternFill patternType="solid">
        <fgColor indexed="10"/>
        <bgColor indexed="64"/>
      </patternFill>
    </fill>
  </fills>
  <borders count="28">
    <border>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8"/>
      </left>
      <right/>
      <top style="thin">
        <color indexed="8"/>
      </top>
      <bottom/>
      <diagonal/>
    </border>
    <border>
      <left style="thin">
        <color indexed="8"/>
      </left>
      <right style="thin">
        <color indexed="8"/>
      </right>
      <top style="thin">
        <color indexed="8"/>
      </top>
      <bottom/>
      <diagonal/>
    </border>
    <border>
      <left style="thin">
        <color indexed="8"/>
      </left>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top/>
      <bottom style="double">
        <color indexed="64"/>
      </bottom>
      <diagonal/>
    </border>
    <border>
      <left style="thin">
        <color indexed="64"/>
      </left>
      <right style="thin">
        <color indexed="64"/>
      </right>
      <top/>
      <bottom/>
      <diagonal/>
    </border>
    <border>
      <left style="thin">
        <color indexed="64"/>
      </left>
      <right/>
      <top/>
      <bottom style="double">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dashed">
        <color indexed="10"/>
      </left>
      <right/>
      <top style="double">
        <color indexed="64"/>
      </top>
      <bottom/>
      <diagonal/>
    </border>
    <border>
      <left/>
      <right style="dashed">
        <color indexed="10"/>
      </right>
      <top style="double">
        <color indexed="64"/>
      </top>
      <bottom/>
      <diagonal/>
    </border>
    <border>
      <left style="dashed">
        <color indexed="10"/>
      </left>
      <right/>
      <top/>
      <bottom/>
      <diagonal/>
    </border>
    <border>
      <left/>
      <right style="dashed">
        <color indexed="10"/>
      </right>
      <top/>
      <bottom/>
      <diagonal/>
    </border>
    <border>
      <left style="thin">
        <color indexed="64"/>
      </left>
      <right style="thin">
        <color indexed="64"/>
      </right>
      <top/>
      <bottom style="thin">
        <color indexed="64"/>
      </bottom>
      <diagonal/>
    </border>
    <border>
      <left style="dashed">
        <color indexed="10"/>
      </left>
      <right/>
      <top/>
      <bottom style="thin">
        <color indexed="64"/>
      </bottom>
      <diagonal/>
    </border>
    <border>
      <left/>
      <right style="dashed">
        <color indexed="10"/>
      </right>
      <top/>
      <bottom style="thin">
        <color indexed="64"/>
      </bottom>
      <diagonal/>
    </border>
    <border>
      <left style="dashed">
        <color indexed="10"/>
      </left>
      <right/>
      <top style="thin">
        <color indexed="64"/>
      </top>
      <bottom/>
      <diagonal/>
    </border>
    <border>
      <left/>
      <right style="dashed">
        <color indexed="10"/>
      </right>
      <top style="thin">
        <color indexed="64"/>
      </top>
      <bottom/>
      <diagonal/>
    </border>
    <border>
      <left style="thin">
        <color indexed="64"/>
      </left>
      <right/>
      <top style="thin">
        <color indexed="64"/>
      </top>
      <bottom/>
      <diagonal/>
    </border>
    <border>
      <left/>
      <right/>
      <top style="thin">
        <color indexed="64"/>
      </top>
      <bottom/>
      <diagonal/>
    </border>
  </borders>
  <cellStyleXfs count="1">
    <xf numFmtId="0" fontId="0" fillId="0" borderId="0"/>
  </cellStyleXfs>
  <cellXfs count="189">
    <xf numFmtId="0" fontId="0" fillId="0" borderId="0" xfId="0"/>
    <xf numFmtId="0" fontId="0" fillId="0" borderId="0" xfId="0" applyBorder="1" applyAlignment="1">
      <alignment horizontal="center"/>
    </xf>
    <xf numFmtId="0" fontId="0" fillId="0" borderId="0" xfId="0" applyAlignment="1">
      <alignment horizontal="center"/>
    </xf>
    <xf numFmtId="0" fontId="0" fillId="0" borderId="1" xfId="0" applyBorder="1" applyAlignment="1">
      <alignment horizontal="center"/>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178" fontId="0" fillId="2" borderId="3" xfId="0" applyNumberFormat="1" applyFill="1" applyBorder="1" applyAlignment="1">
      <alignment horizontal="center" textRotation="180" wrapText="1"/>
    </xf>
    <xf numFmtId="0" fontId="2" fillId="0" borderId="0" xfId="0" applyFont="1" applyBorder="1" applyAlignment="1">
      <alignment horizontal="center" textRotation="180"/>
    </xf>
    <xf numFmtId="178" fontId="1" fillId="2" borderId="3" xfId="0" applyNumberFormat="1" applyFont="1" applyFill="1" applyBorder="1" applyAlignment="1">
      <alignment horizontal="center" textRotation="180" wrapText="1"/>
    </xf>
    <xf numFmtId="0" fontId="2" fillId="0" borderId="3" xfId="0" applyFont="1" applyBorder="1" applyAlignment="1">
      <alignment horizontal="center" textRotation="180"/>
    </xf>
    <xf numFmtId="0" fontId="1" fillId="2" borderId="3" xfId="0" applyFont="1" applyFill="1" applyBorder="1" applyAlignment="1">
      <alignment horizontal="center" textRotation="180" wrapText="1"/>
    </xf>
    <xf numFmtId="0" fontId="2" fillId="0" borderId="3" xfId="0" applyFont="1" applyFill="1" applyBorder="1" applyAlignment="1">
      <alignment horizontal="center" textRotation="180"/>
    </xf>
    <xf numFmtId="0" fontId="0" fillId="0" borderId="3" xfId="0" applyBorder="1"/>
    <xf numFmtId="0" fontId="3" fillId="0" borderId="0" xfId="0" applyFont="1"/>
    <xf numFmtId="0" fontId="0" fillId="0" borderId="5" xfId="0" applyBorder="1" applyAlignment="1">
      <alignment horizontal="center"/>
    </xf>
    <xf numFmtId="0" fontId="0" fillId="0" borderId="0" xfId="0" applyFill="1" applyBorder="1" applyAlignment="1">
      <alignment horizontal="center"/>
    </xf>
    <xf numFmtId="0" fontId="0" fillId="0" borderId="1" xfId="0" applyFill="1" applyBorder="1" applyAlignment="1">
      <alignment horizontal="center"/>
    </xf>
    <xf numFmtId="178" fontId="0" fillId="2" borderId="0" xfId="0" applyNumberFormat="1" applyFill="1" applyBorder="1" applyAlignment="1">
      <alignment horizontal="center"/>
    </xf>
    <xf numFmtId="178" fontId="1" fillId="2" borderId="0" xfId="0" applyNumberFormat="1" applyFont="1" applyFill="1" applyBorder="1" applyAlignment="1">
      <alignment horizontal="center"/>
    </xf>
    <xf numFmtId="178" fontId="0" fillId="2" borderId="0" xfId="0" applyNumberFormat="1" applyFill="1" applyAlignment="1">
      <alignment horizontal="center"/>
    </xf>
    <xf numFmtId="0" fontId="1" fillId="2" borderId="0" xfId="0" applyFont="1" applyFill="1" applyBorder="1" applyAlignment="1">
      <alignment horizontal="center"/>
    </xf>
    <xf numFmtId="0" fontId="0" fillId="2" borderId="0" xfId="0" applyFill="1" applyAlignment="1">
      <alignment horizontal="center"/>
    </xf>
    <xf numFmtId="0" fontId="4" fillId="0" borderId="0" xfId="0" applyFont="1"/>
    <xf numFmtId="0" fontId="8" fillId="0" borderId="0" xfId="0" applyFont="1" applyBorder="1" applyAlignment="1">
      <alignment horizontal="left"/>
    </xf>
    <xf numFmtId="0" fontId="0" fillId="0" borderId="0" xfId="0" applyAlignment="1">
      <alignment horizontal="left"/>
    </xf>
    <xf numFmtId="0" fontId="1" fillId="0" borderId="0" xfId="0" applyFont="1" applyBorder="1" applyAlignment="1">
      <alignment horizontal="left"/>
    </xf>
    <xf numFmtId="0" fontId="0" fillId="0" borderId="0" xfId="0" applyBorder="1" applyAlignment="1">
      <alignment horizontal="left"/>
    </xf>
    <xf numFmtId="0" fontId="1" fillId="0" borderId="3" xfId="0" applyFont="1" applyBorder="1" applyAlignment="1">
      <alignment horizontal="center" wrapText="1"/>
    </xf>
    <xf numFmtId="0" fontId="8" fillId="0" borderId="0" xfId="0" applyFont="1" applyFill="1" applyBorder="1" applyAlignment="1">
      <alignment horizontal="left"/>
    </xf>
    <xf numFmtId="0" fontId="0" fillId="0" borderId="6" xfId="0" pivotButton="1" applyBorder="1"/>
    <xf numFmtId="0" fontId="0" fillId="0" borderId="7" xfId="0" applyBorder="1"/>
    <xf numFmtId="0" fontId="0" fillId="0" borderId="6" xfId="0" applyBorder="1"/>
    <xf numFmtId="0" fontId="0" fillId="0" borderId="7" xfId="0" applyNumberFormat="1" applyBorder="1"/>
    <xf numFmtId="0" fontId="0" fillId="0" borderId="8" xfId="0" applyBorder="1"/>
    <xf numFmtId="0" fontId="0" fillId="0" borderId="9" xfId="0" applyNumberFormat="1" applyBorder="1"/>
    <xf numFmtId="0" fontId="0" fillId="0" borderId="10" xfId="0" applyBorder="1"/>
    <xf numFmtId="0" fontId="0" fillId="0" borderId="11" xfId="0" applyNumberFormat="1" applyBorder="1"/>
    <xf numFmtId="0" fontId="8" fillId="0" borderId="0" xfId="0" applyFont="1"/>
    <xf numFmtId="1" fontId="0" fillId="0" borderId="1" xfId="0" applyNumberFormat="1" applyFill="1" applyBorder="1" applyAlignment="1">
      <alignment horizontal="center"/>
    </xf>
    <xf numFmtId="0" fontId="8" fillId="0" borderId="0" xfId="0" applyFont="1" applyFill="1" applyBorder="1" applyAlignment="1">
      <alignment horizontal="center"/>
    </xf>
    <xf numFmtId="0" fontId="7" fillId="3" borderId="0" xfId="0" applyFont="1" applyFill="1" applyAlignment="1">
      <alignment horizontal="center"/>
    </xf>
    <xf numFmtId="0" fontId="7" fillId="4" borderId="0" xfId="0" applyFont="1" applyFill="1" applyAlignment="1">
      <alignment horizontal="center"/>
    </xf>
    <xf numFmtId="0" fontId="7" fillId="5" borderId="0" xfId="0" applyFont="1" applyFill="1" applyAlignment="1">
      <alignment horizontal="center"/>
    </xf>
    <xf numFmtId="0" fontId="7" fillId="6" borderId="0" xfId="0" applyFont="1" applyFill="1" applyAlignment="1">
      <alignment horizontal="center"/>
    </xf>
    <xf numFmtId="0" fontId="7" fillId="7" borderId="0" xfId="0" applyFont="1" applyFill="1" applyAlignment="1">
      <alignment horizontal="center"/>
    </xf>
    <xf numFmtId="0" fontId="7" fillId="8" borderId="0" xfId="0" applyFont="1" applyFill="1" applyAlignment="1">
      <alignment horizontal="center"/>
    </xf>
    <xf numFmtId="0" fontId="2" fillId="0" borderId="0" xfId="0" applyFont="1"/>
    <xf numFmtId="0" fontId="0" fillId="0" borderId="0" xfId="0" applyFill="1"/>
    <xf numFmtId="0" fontId="0" fillId="0" borderId="3" xfId="0" applyBorder="1" applyAlignment="1">
      <alignment horizontal="center"/>
    </xf>
    <xf numFmtId="0" fontId="0" fillId="6" borderId="0" xfId="0" applyFill="1"/>
    <xf numFmtId="0" fontId="0" fillId="0" borderId="12" xfId="0" applyBorder="1" applyAlignment="1">
      <alignment horizontal="center"/>
    </xf>
    <xf numFmtId="0" fontId="0" fillId="0" borderId="2" xfId="0" applyBorder="1" applyAlignment="1">
      <alignment horizontal="center"/>
    </xf>
    <xf numFmtId="2" fontId="0" fillId="0" borderId="13" xfId="0" applyNumberFormat="1" applyBorder="1" applyAlignment="1">
      <alignment horizontal="center"/>
    </xf>
    <xf numFmtId="0" fontId="0" fillId="0" borderId="13" xfId="0" applyBorder="1"/>
    <xf numFmtId="0" fontId="0" fillId="0" borderId="5" xfId="0" applyBorder="1" applyAlignment="1">
      <alignment horizontal="center" wrapText="1"/>
    </xf>
    <xf numFmtId="0" fontId="0" fillId="0" borderId="14" xfId="0" applyBorder="1"/>
    <xf numFmtId="0" fontId="0" fillId="0" borderId="12" xfId="0" applyBorder="1"/>
    <xf numFmtId="0" fontId="0" fillId="6" borderId="12" xfId="0" applyFill="1" applyBorder="1"/>
    <xf numFmtId="0" fontId="0" fillId="0" borderId="12" xfId="0" applyFill="1" applyBorder="1"/>
    <xf numFmtId="0" fontId="0" fillId="0" borderId="15" xfId="0" applyBorder="1"/>
    <xf numFmtId="2" fontId="0" fillId="0" borderId="16" xfId="0" applyNumberFormat="1" applyBorder="1" applyAlignment="1">
      <alignment horizontal="center"/>
    </xf>
    <xf numFmtId="0" fontId="0" fillId="0" borderId="16" xfId="0" applyBorder="1"/>
    <xf numFmtId="0" fontId="0" fillId="0" borderId="14" xfId="0" applyBorder="1" applyAlignment="1">
      <alignment horizontal="center"/>
    </xf>
    <xf numFmtId="0" fontId="0" fillId="0" borderId="15" xfId="0" applyBorder="1" applyAlignment="1">
      <alignment horizontal="center"/>
    </xf>
    <xf numFmtId="0" fontId="0" fillId="0" borderId="12" xfId="0" applyBorder="1" applyAlignment="1">
      <alignment horizontal="center" wrapText="1"/>
    </xf>
    <xf numFmtId="0" fontId="8" fillId="0" borderId="12" xfId="0" applyFont="1" applyBorder="1" applyAlignment="1">
      <alignment horizontal="center" textRotation="180"/>
    </xf>
    <xf numFmtId="0" fontId="0" fillId="9" borderId="12" xfId="0" applyFill="1" applyBorder="1" applyAlignment="1">
      <alignment horizontal="center" textRotation="180"/>
    </xf>
    <xf numFmtId="0" fontId="0" fillId="0" borderId="12" xfId="0" applyFill="1" applyBorder="1" applyAlignment="1">
      <alignment horizontal="center" textRotation="180"/>
    </xf>
    <xf numFmtId="0" fontId="0" fillId="9" borderId="0" xfId="0" applyFill="1" applyAlignment="1" applyProtection="1">
      <alignment horizontal="center" textRotation="180"/>
      <protection locked="0"/>
    </xf>
    <xf numFmtId="0" fontId="0" fillId="0" borderId="12" xfId="0" applyBorder="1" applyAlignment="1">
      <alignment horizontal="center" textRotation="180"/>
    </xf>
    <xf numFmtId="0" fontId="0" fillId="6" borderId="12" xfId="0" applyFill="1" applyBorder="1" applyAlignment="1">
      <alignment horizontal="center" textRotation="180"/>
    </xf>
    <xf numFmtId="0" fontId="0" fillId="0" borderId="12" xfId="0" applyBorder="1" applyAlignment="1">
      <alignment textRotation="180"/>
    </xf>
    <xf numFmtId="0" fontId="2" fillId="9" borderId="12" xfId="0" applyFont="1" applyFill="1" applyBorder="1" applyAlignment="1">
      <alignment horizontal="center" textRotation="180"/>
    </xf>
    <xf numFmtId="0" fontId="0" fillId="0" borderId="0" xfId="0" applyAlignment="1" applyProtection="1">
      <alignment horizontal="center" textRotation="180"/>
      <protection locked="0"/>
    </xf>
    <xf numFmtId="0" fontId="2" fillId="0" borderId="12" xfId="0" applyFont="1" applyBorder="1" applyAlignment="1">
      <alignment horizontal="center" textRotation="180"/>
    </xf>
    <xf numFmtId="0" fontId="2" fillId="6" borderId="12" xfId="0" applyFont="1" applyFill="1" applyBorder="1" applyAlignment="1">
      <alignment horizontal="center" textRotation="180"/>
    </xf>
    <xf numFmtId="0" fontId="8" fillId="0" borderId="12" xfId="0" applyFont="1" applyFill="1" applyBorder="1" applyAlignment="1">
      <alignment horizontal="center" textRotation="180"/>
    </xf>
    <xf numFmtId="0" fontId="0" fillId="0" borderId="5" xfId="0" applyBorder="1"/>
    <xf numFmtId="0" fontId="0" fillId="4" borderId="5" xfId="0" applyFill="1" applyBorder="1"/>
    <xf numFmtId="0" fontId="0" fillId="4" borderId="0" xfId="0" applyFill="1"/>
    <xf numFmtId="0" fontId="0" fillId="4" borderId="0" xfId="0" applyFill="1" applyBorder="1"/>
    <xf numFmtId="0" fontId="0" fillId="0" borderId="0" xfId="0" applyFill="1" applyBorder="1"/>
    <xf numFmtId="2" fontId="0" fillId="0" borderId="0" xfId="0" applyNumberFormat="1" applyFill="1" applyBorder="1" applyAlignment="1">
      <alignment horizontal="center"/>
    </xf>
    <xf numFmtId="2" fontId="0" fillId="0" borderId="0" xfId="0" applyNumberFormat="1" applyBorder="1" applyAlignment="1">
      <alignment horizontal="center"/>
    </xf>
    <xf numFmtId="0" fontId="0" fillId="10" borderId="17" xfId="0" applyFill="1" applyBorder="1"/>
    <xf numFmtId="0" fontId="0" fillId="11" borderId="0" xfId="0" applyFill="1"/>
    <xf numFmtId="0" fontId="0" fillId="10" borderId="0" xfId="0" applyFill="1"/>
    <xf numFmtId="0" fontId="0" fillId="0" borderId="18" xfId="0" applyBorder="1"/>
    <xf numFmtId="0" fontId="0" fillId="0" borderId="1" xfId="0" applyBorder="1"/>
    <xf numFmtId="0" fontId="8" fillId="0" borderId="0" xfId="0" applyFont="1" applyAlignment="1">
      <alignment horizontal="center"/>
    </xf>
    <xf numFmtId="0" fontId="0" fillId="0" borderId="0" xfId="0" applyFill="1" applyAlignment="1">
      <alignment horizontal="center"/>
    </xf>
    <xf numFmtId="0" fontId="2" fillId="0" borderId="0" xfId="0" applyFont="1" applyAlignment="1">
      <alignment horizontal="center"/>
    </xf>
    <xf numFmtId="0" fontId="0" fillId="0" borderId="0" xfId="0" applyBorder="1"/>
    <xf numFmtId="2" fontId="0" fillId="0" borderId="0" xfId="0" applyNumberFormat="1" applyBorder="1"/>
    <xf numFmtId="0" fontId="0" fillId="0" borderId="19" xfId="0" applyBorder="1"/>
    <xf numFmtId="0" fontId="0" fillId="2" borderId="0" xfId="0" applyFill="1"/>
    <xf numFmtId="0" fontId="0" fillId="12" borderId="0" xfId="0" applyFill="1" applyAlignment="1">
      <alignment horizontal="center"/>
    </xf>
    <xf numFmtId="0" fontId="0" fillId="13" borderId="0" xfId="0" applyFill="1"/>
    <xf numFmtId="0" fontId="0" fillId="0" borderId="20" xfId="0" applyBorder="1"/>
    <xf numFmtId="0" fontId="0" fillId="7" borderId="0" xfId="0" applyFill="1"/>
    <xf numFmtId="0" fontId="0" fillId="8" borderId="0" xfId="0" applyFill="1"/>
    <xf numFmtId="0" fontId="0" fillId="6" borderId="20" xfId="0" applyFill="1" applyBorder="1"/>
    <xf numFmtId="0" fontId="3" fillId="0" borderId="5" xfId="0" applyFont="1" applyBorder="1"/>
    <xf numFmtId="0" fontId="0" fillId="0" borderId="2" xfId="0" applyBorder="1"/>
    <xf numFmtId="0" fontId="0" fillId="0" borderId="3" xfId="0" applyFill="1" applyBorder="1"/>
    <xf numFmtId="2" fontId="0" fillId="0" borderId="3" xfId="0" applyNumberFormat="1" applyFill="1" applyBorder="1" applyAlignment="1">
      <alignment horizontal="center"/>
    </xf>
    <xf numFmtId="2" fontId="0" fillId="0" borderId="3" xfId="0" applyNumberFormat="1" applyBorder="1"/>
    <xf numFmtId="0" fontId="0" fillId="0" borderId="21" xfId="0" applyBorder="1"/>
    <xf numFmtId="0" fontId="0" fillId="14" borderId="2" xfId="0" applyFill="1" applyBorder="1"/>
    <xf numFmtId="0" fontId="0" fillId="15" borderId="22" xfId="0" applyFill="1" applyBorder="1"/>
    <xf numFmtId="0" fontId="0" fillId="16" borderId="3" xfId="0" applyFill="1" applyBorder="1"/>
    <xf numFmtId="0" fontId="0" fillId="16" borderId="23" xfId="0" applyFill="1" applyBorder="1"/>
    <xf numFmtId="0" fontId="0" fillId="15" borderId="3" xfId="0" applyFill="1" applyBorder="1"/>
    <xf numFmtId="0" fontId="0" fillId="17" borderId="4" xfId="0" applyFill="1" applyBorder="1"/>
    <xf numFmtId="0" fontId="0" fillId="0" borderId="3" xfId="0" applyFill="1" applyBorder="1" applyAlignment="1">
      <alignment horizontal="center"/>
    </xf>
    <xf numFmtId="0" fontId="2" fillId="0" borderId="3" xfId="0" applyFont="1" applyBorder="1" applyAlignment="1">
      <alignment horizontal="center"/>
    </xf>
    <xf numFmtId="0" fontId="8" fillId="0" borderId="3" xfId="0" applyFont="1" applyBorder="1" applyAlignment="1">
      <alignment horizontal="center"/>
    </xf>
    <xf numFmtId="0" fontId="0" fillId="18" borderId="0" xfId="0" applyFill="1"/>
    <xf numFmtId="0" fontId="0" fillId="4" borderId="24" xfId="0" applyFill="1" applyBorder="1"/>
    <xf numFmtId="0" fontId="0" fillId="0" borderId="25" xfId="0" applyBorder="1"/>
    <xf numFmtId="0" fontId="0" fillId="2" borderId="19" xfId="0" applyFill="1" applyBorder="1"/>
    <xf numFmtId="0" fontId="0" fillId="12" borderId="0" xfId="0" applyFill="1"/>
    <xf numFmtId="0" fontId="0" fillId="7" borderId="20" xfId="0" applyFill="1" applyBorder="1"/>
    <xf numFmtId="0" fontId="0" fillId="17" borderId="2" xfId="0" applyFill="1" applyBorder="1"/>
    <xf numFmtId="0" fontId="0" fillId="17" borderId="3" xfId="0" applyFill="1" applyBorder="1"/>
    <xf numFmtId="0" fontId="0" fillId="0" borderId="22" xfId="0" applyBorder="1"/>
    <xf numFmtId="0" fontId="0" fillId="0" borderId="23" xfId="0" applyBorder="1"/>
    <xf numFmtId="0" fontId="0" fillId="10" borderId="24" xfId="0" applyFill="1" applyBorder="1"/>
    <xf numFmtId="2" fontId="0" fillId="0" borderId="4" xfId="0" applyNumberFormat="1" applyBorder="1"/>
    <xf numFmtId="0" fontId="0" fillId="15" borderId="4" xfId="0" applyFill="1" applyBorder="1"/>
    <xf numFmtId="0" fontId="0" fillId="0" borderId="26" xfId="0" applyBorder="1" applyAlignment="1">
      <alignment horizontal="center"/>
    </xf>
    <xf numFmtId="0" fontId="0" fillId="0" borderId="27" xfId="0" applyBorder="1" applyAlignment="1">
      <alignment horizontal="center"/>
    </xf>
    <xf numFmtId="0" fontId="8" fillId="0" borderId="27" xfId="0" applyFont="1" applyBorder="1" applyAlignment="1">
      <alignment horizontal="center"/>
    </xf>
    <xf numFmtId="0" fontId="0" fillId="0" borderId="27" xfId="0" applyFill="1" applyBorder="1" applyAlignment="1">
      <alignment horizontal="center"/>
    </xf>
    <xf numFmtId="0" fontId="2" fillId="0" borderId="27" xfId="0" applyFont="1" applyBorder="1" applyAlignment="1">
      <alignment horizontal="center"/>
    </xf>
    <xf numFmtId="0" fontId="0" fillId="11" borderId="27" xfId="0" applyFill="1" applyBorder="1"/>
    <xf numFmtId="0" fontId="0" fillId="10" borderId="27" xfId="0" applyFill="1" applyBorder="1"/>
    <xf numFmtId="0" fontId="0" fillId="0" borderId="27" xfId="0" applyBorder="1"/>
    <xf numFmtId="0" fontId="0" fillId="12" borderId="0" xfId="0" applyFill="1" applyBorder="1"/>
    <xf numFmtId="0" fontId="0" fillId="2" borderId="0" xfId="0" applyFill="1" applyBorder="1"/>
    <xf numFmtId="0" fontId="0" fillId="7" borderId="0" xfId="0" applyFill="1" applyBorder="1"/>
    <xf numFmtId="0" fontId="0" fillId="8" borderId="0" xfId="0" applyFill="1" applyBorder="1"/>
    <xf numFmtId="0" fontId="3" fillId="0" borderId="3" xfId="0" applyFont="1" applyBorder="1"/>
    <xf numFmtId="0" fontId="0" fillId="8" borderId="20" xfId="0" applyFill="1" applyBorder="1"/>
    <xf numFmtId="0" fontId="0" fillId="0" borderId="5" xfId="0" applyFill="1" applyBorder="1"/>
    <xf numFmtId="0" fontId="0" fillId="18" borderId="0" xfId="0" applyFill="1" applyBorder="1"/>
    <xf numFmtId="0" fontId="9" fillId="13" borderId="0" xfId="0" applyFont="1" applyFill="1" applyBorder="1"/>
    <xf numFmtId="0" fontId="0" fillId="6" borderId="0" xfId="0" applyFill="1" applyBorder="1"/>
    <xf numFmtId="0" fontId="0" fillId="19" borderId="24" xfId="0" applyFill="1" applyBorder="1"/>
    <xf numFmtId="0" fontId="0" fillId="4" borderId="27" xfId="0" applyFill="1" applyBorder="1"/>
    <xf numFmtId="0" fontId="0" fillId="13" borderId="0" xfId="0" applyFill="1" applyBorder="1"/>
    <xf numFmtId="0" fontId="0" fillId="0" borderId="23" xfId="0" applyFill="1" applyBorder="1"/>
    <xf numFmtId="0" fontId="0" fillId="19" borderId="27" xfId="0" applyFill="1" applyBorder="1"/>
    <xf numFmtId="0" fontId="0" fillId="9" borderId="0" xfId="0" applyFill="1" applyBorder="1" applyAlignment="1">
      <alignment horizontal="left"/>
    </xf>
    <xf numFmtId="0" fontId="0" fillId="0" borderId="0" xfId="0" applyFill="1" applyBorder="1" applyAlignment="1">
      <alignment horizontal="left"/>
    </xf>
    <xf numFmtId="0" fontId="0" fillId="9" borderId="0" xfId="0" applyFill="1" applyBorder="1" applyAlignment="1" applyProtection="1">
      <alignment horizontal="left"/>
      <protection locked="0"/>
    </xf>
    <xf numFmtId="0" fontId="11" fillId="0" borderId="0" xfId="0" applyFont="1" applyBorder="1" applyAlignment="1">
      <alignment horizontal="left"/>
    </xf>
    <xf numFmtId="0" fontId="0" fillId="6" borderId="0" xfId="0" applyFill="1" applyBorder="1" applyAlignment="1">
      <alignment horizontal="left"/>
    </xf>
    <xf numFmtId="0" fontId="2" fillId="9" borderId="0" xfId="0" applyFont="1" applyFill="1" applyBorder="1" applyAlignment="1">
      <alignment horizontal="left"/>
    </xf>
    <xf numFmtId="0" fontId="2" fillId="0" borderId="0" xfId="0" applyFont="1" applyBorder="1" applyAlignment="1">
      <alignment horizontal="left"/>
    </xf>
    <xf numFmtId="0" fontId="0" fillId="0" borderId="0" xfId="0" applyBorder="1" applyAlignment="1" applyProtection="1">
      <alignment horizontal="left"/>
      <protection locked="0"/>
    </xf>
    <xf numFmtId="0" fontId="2" fillId="6" borderId="0" xfId="0" applyFont="1" applyFill="1" applyBorder="1" applyAlignment="1">
      <alignment horizontal="left"/>
    </xf>
    <xf numFmtId="0" fontId="8" fillId="0" borderId="0" xfId="0" applyFont="1" applyAlignment="1">
      <alignment horizontal="left"/>
    </xf>
    <xf numFmtId="0" fontId="0" fillId="20" borderId="0" xfId="0" applyFill="1"/>
    <xf numFmtId="0" fontId="0" fillId="0" borderId="0" xfId="0" quotePrefix="1"/>
    <xf numFmtId="0" fontId="0" fillId="0" borderId="0"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5" xfId="0" applyBorder="1" applyAlignment="1">
      <alignment horizontal="center"/>
    </xf>
    <xf numFmtId="0" fontId="0" fillId="0" borderId="1" xfId="0" applyBorder="1" applyAlignment="1">
      <alignment horizontal="center"/>
    </xf>
    <xf numFmtId="0" fontId="0" fillId="0" borderId="0" xfId="0" applyAlignment="1">
      <alignment horizontal="center" wrapText="1"/>
    </xf>
    <xf numFmtId="0" fontId="0" fillId="0" borderId="3" xfId="0" applyBorder="1" applyAlignment="1">
      <alignment horizontal="center" wrapText="1"/>
    </xf>
    <xf numFmtId="178" fontId="1" fillId="2" borderId="5" xfId="0" applyNumberFormat="1" applyFont="1" applyFill="1" applyBorder="1" applyAlignment="1">
      <alignment horizontal="center" wrapText="1"/>
    </xf>
    <xf numFmtId="178" fontId="1" fillId="2" borderId="0" xfId="0" applyNumberFormat="1" applyFont="1" applyFill="1" applyBorder="1" applyAlignment="1">
      <alignment horizontal="center" wrapText="1"/>
    </xf>
    <xf numFmtId="178" fontId="1" fillId="2" borderId="1" xfId="0" applyNumberFormat="1" applyFont="1" applyFill="1" applyBorder="1" applyAlignment="1">
      <alignment horizontal="center" wrapText="1"/>
    </xf>
    <xf numFmtId="0" fontId="0" fillId="0" borderId="12" xfId="0" applyBorder="1" applyAlignment="1">
      <alignment horizontal="center"/>
    </xf>
    <xf numFmtId="0" fontId="0" fillId="0" borderId="13" xfId="0" applyBorder="1" applyAlignment="1">
      <alignment horizontal="center" wrapText="1"/>
    </xf>
    <xf numFmtId="0" fontId="0" fillId="0" borderId="16" xfId="0" applyBorder="1" applyAlignment="1">
      <alignment horizontal="center" wrapText="1"/>
    </xf>
    <xf numFmtId="0" fontId="0" fillId="0" borderId="1" xfId="0" applyBorder="1" applyAlignment="1">
      <alignment horizontal="center" wrapText="1"/>
    </xf>
    <xf numFmtId="0" fontId="0" fillId="0" borderId="15" xfId="0" applyBorder="1" applyAlignment="1">
      <alignment horizontal="center" wrapText="1"/>
    </xf>
    <xf numFmtId="0" fontId="0" fillId="0" borderId="2" xfId="0" applyBorder="1" applyAlignment="1">
      <alignment horizontal="center"/>
    </xf>
    <xf numFmtId="0" fontId="0" fillId="0" borderId="4" xfId="0" applyBorder="1" applyAlignment="1">
      <alignment horizontal="center"/>
    </xf>
    <xf numFmtId="0" fontId="0" fillId="0" borderId="5" xfId="0" applyBorder="1" applyAlignment="1">
      <alignment horizontal="center" wrapText="1"/>
    </xf>
    <xf numFmtId="0" fontId="0" fillId="0" borderId="14" xfId="0" applyBorder="1" applyAlignment="1">
      <alignment horizontal="center" wrapText="1"/>
    </xf>
    <xf numFmtId="2" fontId="0" fillId="0" borderId="13" xfId="0" applyNumberFormat="1" applyBorder="1" applyAlignment="1">
      <alignment horizontal="center"/>
    </xf>
    <xf numFmtId="2" fontId="0" fillId="0" borderId="16" xfId="0" applyNumberFormat="1" applyBorder="1" applyAlignment="1">
      <alignment horizontal="center"/>
    </xf>
    <xf numFmtId="2" fontId="0" fillId="0" borderId="13" xfId="0" applyNumberFormat="1" applyFill="1" applyBorder="1" applyAlignment="1">
      <alignment horizontal="center"/>
    </xf>
    <xf numFmtId="2" fontId="0" fillId="0" borderId="16" xfId="0" applyNumberForma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pivotCacheDefinition" Target="pivotCache/pivotCacheDefinition7.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5893480567743064E-2"/>
          <c:y val="0.10177317541735646"/>
          <c:w val="0.87282637414721242"/>
          <c:h val="0.80091064132789214"/>
        </c:manualLayout>
      </c:layout>
      <c:scatterChart>
        <c:scatterStyle val="lineMarker"/>
        <c:varyColors val="0"/>
        <c:ser>
          <c:idx val="0"/>
          <c:order val="0"/>
          <c:spPr>
            <a:ln w="19050">
              <a:noFill/>
            </a:ln>
          </c:spPr>
          <c:marker>
            <c:symbol val="diamond"/>
            <c:size val="5"/>
            <c:spPr>
              <a:solidFill>
                <a:srgbClr val="000000"/>
              </a:solidFill>
              <a:ln>
                <a:solidFill>
                  <a:srgbClr val="000000"/>
                </a:solidFill>
                <a:prstDash val="solid"/>
              </a:ln>
            </c:spPr>
          </c:marker>
          <c:trendline>
            <c:spPr>
              <a:ln w="25400">
                <a:solidFill>
                  <a:srgbClr val="000000"/>
                </a:solidFill>
                <a:prstDash val="solid"/>
              </a:ln>
            </c:spPr>
            <c:trendlineType val="linear"/>
            <c:dispRSqr val="1"/>
            <c:dispEq val="1"/>
            <c:trendlineLbl>
              <c:numFmt formatCode="General" sourceLinked="0"/>
              <c:spPr>
                <a:noFill/>
                <a:ln w="25400">
                  <a:noFill/>
                </a:ln>
              </c:spPr>
              <c:txPr>
                <a:bodyPr/>
                <a:lstStyle/>
                <a:p>
                  <a:pPr>
                    <a:defRPr sz="1175" b="0" i="0" u="none" strike="noStrike" baseline="0">
                      <a:solidFill>
                        <a:srgbClr val="000000"/>
                      </a:solidFill>
                      <a:latin typeface="Times New Roman"/>
                      <a:ea typeface="Times New Roman"/>
                      <a:cs typeface="Times New Roman"/>
                    </a:defRPr>
                  </a:pPr>
                  <a:endParaRPr lang="en-US"/>
                </a:p>
              </c:txPr>
            </c:trendlineLbl>
          </c:trendline>
          <c:xVal>
            <c:numRef>
              <c:f>'Total scores'!$P$2:$P$15</c:f>
              <c:numCache>
                <c:formatCode>General</c:formatCode>
                <c:ptCount val="14"/>
                <c:pt idx="0">
                  <c:v>4.166666666666667</c:v>
                </c:pt>
                <c:pt idx="1">
                  <c:v>0.68191721132897598</c:v>
                </c:pt>
                <c:pt idx="2">
                  <c:v>4.5</c:v>
                </c:pt>
                <c:pt idx="3">
                  <c:v>1.1666666666666667</c:v>
                </c:pt>
                <c:pt idx="4">
                  <c:v>1.144927536231884</c:v>
                </c:pt>
                <c:pt idx="5">
                  <c:v>0.73333333333333339</c:v>
                </c:pt>
                <c:pt idx="6">
                  <c:v>2.25</c:v>
                </c:pt>
                <c:pt idx="7">
                  <c:v>1.4677419354838708</c:v>
                </c:pt>
                <c:pt idx="8">
                  <c:v>0.66270370370370368</c:v>
                </c:pt>
                <c:pt idx="9">
                  <c:v>5</c:v>
                </c:pt>
                <c:pt idx="10">
                  <c:v>2.25</c:v>
                </c:pt>
                <c:pt idx="11">
                  <c:v>1.5</c:v>
                </c:pt>
                <c:pt idx="12">
                  <c:v>4</c:v>
                </c:pt>
                <c:pt idx="13">
                  <c:v>0.7755991285403051</c:v>
                </c:pt>
              </c:numCache>
            </c:numRef>
          </c:xVal>
          <c:yVal>
            <c:numRef>
              <c:f>'Total scores'!$M$2:$M$15</c:f>
              <c:numCache>
                <c:formatCode>General</c:formatCode>
                <c:ptCount val="14"/>
                <c:pt idx="0">
                  <c:v>-0.12</c:v>
                </c:pt>
                <c:pt idx="1">
                  <c:v>-0.05</c:v>
                </c:pt>
                <c:pt idx="2">
                  <c:v>-0.12</c:v>
                </c:pt>
                <c:pt idx="3">
                  <c:v>0</c:v>
                </c:pt>
                <c:pt idx="4">
                  <c:v>0</c:v>
                </c:pt>
                <c:pt idx="5">
                  <c:v>0</c:v>
                </c:pt>
                <c:pt idx="6">
                  <c:v>-0.03</c:v>
                </c:pt>
                <c:pt idx="7">
                  <c:v>0</c:v>
                </c:pt>
                <c:pt idx="8">
                  <c:v>0</c:v>
                </c:pt>
                <c:pt idx="9">
                  <c:v>-0.15</c:v>
                </c:pt>
                <c:pt idx="10">
                  <c:v>-0.12</c:v>
                </c:pt>
                <c:pt idx="11">
                  <c:v>-0.05</c:v>
                </c:pt>
                <c:pt idx="12">
                  <c:v>-0.25</c:v>
                </c:pt>
                <c:pt idx="13">
                  <c:v>0.05</c:v>
                </c:pt>
              </c:numCache>
            </c:numRef>
          </c:yVal>
          <c:smooth val="0"/>
          <c:extLst>
            <c:ext xmlns:c16="http://schemas.microsoft.com/office/drawing/2014/chart" uri="{C3380CC4-5D6E-409C-BE32-E72D297353CC}">
              <c16:uniqueId val="{00000001-9C81-4D57-9FA5-1999BDE6A232}"/>
            </c:ext>
          </c:extLst>
        </c:ser>
        <c:dLbls>
          <c:showLegendKey val="0"/>
          <c:showVal val="0"/>
          <c:showCatName val="0"/>
          <c:showSerName val="0"/>
          <c:showPercent val="0"/>
          <c:showBubbleSize val="0"/>
        </c:dLbls>
        <c:axId val="917856783"/>
        <c:axId val="1"/>
      </c:scatterChart>
      <c:valAx>
        <c:axId val="917856783"/>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175" b="0" i="0" u="none" strike="noStrike" baseline="0">
                <a:solidFill>
                  <a:srgbClr val="000000"/>
                </a:solidFill>
                <a:latin typeface="Times New Roman"/>
                <a:ea typeface="Times New Roman"/>
                <a:cs typeface="Times New Roman"/>
              </a:defRPr>
            </a:pPr>
            <a:endParaRPr lang="en-US"/>
          </a:p>
        </c:txPr>
        <c:crossAx val="1"/>
        <c:crosses val="autoZero"/>
        <c:crossBetween val="midCat"/>
      </c:valAx>
      <c:valAx>
        <c:axId val="1"/>
        <c:scaling>
          <c:orientation val="minMax"/>
        </c:scaling>
        <c:delete val="0"/>
        <c:axPos val="l"/>
        <c:numFmt formatCode="0.00" sourceLinked="0"/>
        <c:majorTickMark val="out"/>
        <c:minorTickMark val="none"/>
        <c:tickLblPos val="nextTo"/>
        <c:spPr>
          <a:ln w="3175">
            <a:solidFill>
              <a:srgbClr val="000000"/>
            </a:solidFill>
            <a:prstDash val="solid"/>
          </a:ln>
        </c:spPr>
        <c:txPr>
          <a:bodyPr rot="0" vert="horz"/>
          <a:lstStyle/>
          <a:p>
            <a:pPr>
              <a:defRPr sz="1175" b="0" i="0" u="none" strike="noStrike" baseline="0">
                <a:solidFill>
                  <a:srgbClr val="000000"/>
                </a:solidFill>
                <a:latin typeface="Times New Roman"/>
                <a:ea typeface="Times New Roman"/>
                <a:cs typeface="Times New Roman"/>
              </a:defRPr>
            </a:pPr>
            <a:endParaRPr lang="en-US"/>
          </a:p>
        </c:txPr>
        <c:crossAx val="917856783"/>
        <c:crosses val="autoZero"/>
        <c:crossBetween val="midCat"/>
      </c:valAx>
      <c:spPr>
        <a:noFill/>
        <a:ln w="25400">
          <a:noFill/>
        </a:ln>
      </c:spPr>
    </c:plotArea>
    <c:plotVisOnly val="1"/>
    <c:dispBlanksAs val="gap"/>
    <c:showDLblsOverMax val="0"/>
  </c:chart>
  <c:spPr>
    <a:solidFill>
      <a:srgbClr val="FFFFFF"/>
    </a:solidFill>
    <a:ln w="6350">
      <a:noFill/>
    </a:ln>
  </c:spPr>
  <c:txPr>
    <a:bodyPr/>
    <a:lstStyle/>
    <a:p>
      <a:pPr>
        <a:defRPr sz="1175" b="0" i="0" u="none" strike="noStrike" baseline="0">
          <a:solidFill>
            <a:srgbClr val="000000"/>
          </a:solidFill>
          <a:latin typeface="Times New Roman"/>
          <a:ea typeface="Times New Roman"/>
          <a:cs typeface="Times New Roman"/>
        </a:defRPr>
      </a:pPr>
      <a:endParaRPr lang="en-US"/>
    </a:p>
  </c:txPr>
  <c:printSettings>
    <c:headerFooter alignWithMargins="0"/>
    <c:pageMargins b="1" l="0.75" r="0.75" t="1" header="0.5" footer="0.5"/>
    <c:pageSetup paperSize="9" orientation="landscape" verticalDpi="0"/>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0076949853303686E-2"/>
          <c:y val="8.8498413406396914E-2"/>
          <c:w val="0.88457095768184302"/>
          <c:h val="0.82746016534981115"/>
        </c:manualLayout>
      </c:layout>
      <c:scatterChart>
        <c:scatterStyle val="lineMarker"/>
        <c:varyColors val="0"/>
        <c:ser>
          <c:idx val="0"/>
          <c:order val="0"/>
          <c:spPr>
            <a:ln w="19050">
              <a:noFill/>
            </a:ln>
          </c:spPr>
          <c:marker>
            <c:symbol val="diamond"/>
            <c:size val="5"/>
            <c:spPr>
              <a:solidFill>
                <a:srgbClr val="000080"/>
              </a:solidFill>
              <a:ln>
                <a:solidFill>
                  <a:srgbClr val="000080"/>
                </a:solidFill>
                <a:prstDash val="solid"/>
              </a:ln>
            </c:spPr>
          </c:marker>
          <c:trendline>
            <c:spPr>
              <a:ln w="25400">
                <a:solidFill>
                  <a:srgbClr val="000000"/>
                </a:solidFill>
                <a:prstDash val="solid"/>
              </a:ln>
            </c:spPr>
            <c:trendlineType val="linear"/>
            <c:dispRSqr val="1"/>
            <c:dispEq val="1"/>
            <c:trendlineLbl>
              <c:numFmt formatCode="General" sourceLinked="0"/>
              <c:spPr>
                <a:noFill/>
                <a:ln w="25400">
                  <a:noFill/>
                </a:ln>
              </c:spPr>
              <c:txPr>
                <a:bodyPr/>
                <a:lstStyle/>
                <a:p>
                  <a:pPr>
                    <a:defRPr sz="975" b="0" i="0" u="none" strike="noStrike" baseline="0">
                      <a:solidFill>
                        <a:srgbClr val="000000"/>
                      </a:solidFill>
                      <a:latin typeface="Arial"/>
                      <a:ea typeface="Arial"/>
                      <a:cs typeface="Arial"/>
                    </a:defRPr>
                  </a:pPr>
                  <a:endParaRPr lang="en-US"/>
                </a:p>
              </c:txPr>
            </c:trendlineLbl>
          </c:trendline>
          <c:xVal>
            <c:numRef>
              <c:f>'Total scores'!$R$2:$R$15</c:f>
              <c:numCache>
                <c:formatCode>General</c:formatCode>
                <c:ptCount val="14"/>
                <c:pt idx="0">
                  <c:v>2.0833333333333335</c:v>
                </c:pt>
                <c:pt idx="1">
                  <c:v>0.68191721132897598</c:v>
                </c:pt>
                <c:pt idx="2">
                  <c:v>2.25</c:v>
                </c:pt>
                <c:pt idx="3">
                  <c:v>0.77777777777777779</c:v>
                </c:pt>
                <c:pt idx="4">
                  <c:v>0.76328502415458932</c:v>
                </c:pt>
                <c:pt idx="5">
                  <c:v>0.73333333333333339</c:v>
                </c:pt>
                <c:pt idx="6">
                  <c:v>2.25</c:v>
                </c:pt>
                <c:pt idx="7">
                  <c:v>1.4677419354838708</c:v>
                </c:pt>
                <c:pt idx="8">
                  <c:v>0.66270370370370368</c:v>
                </c:pt>
                <c:pt idx="9">
                  <c:v>2.5</c:v>
                </c:pt>
                <c:pt idx="10">
                  <c:v>1.125</c:v>
                </c:pt>
                <c:pt idx="11">
                  <c:v>1.5</c:v>
                </c:pt>
                <c:pt idx="12">
                  <c:v>4</c:v>
                </c:pt>
                <c:pt idx="13">
                  <c:v>0.7755991285403051</c:v>
                </c:pt>
              </c:numCache>
            </c:numRef>
          </c:xVal>
          <c:yVal>
            <c:numRef>
              <c:f>'Total scores'!$M$2:$M$15</c:f>
              <c:numCache>
                <c:formatCode>General</c:formatCode>
                <c:ptCount val="14"/>
                <c:pt idx="0">
                  <c:v>-0.12</c:v>
                </c:pt>
                <c:pt idx="1">
                  <c:v>-0.05</c:v>
                </c:pt>
                <c:pt idx="2">
                  <c:v>-0.12</c:v>
                </c:pt>
                <c:pt idx="3">
                  <c:v>0</c:v>
                </c:pt>
                <c:pt idx="4">
                  <c:v>0</c:v>
                </c:pt>
                <c:pt idx="5">
                  <c:v>0</c:v>
                </c:pt>
                <c:pt idx="6">
                  <c:v>-0.03</c:v>
                </c:pt>
                <c:pt idx="7">
                  <c:v>0</c:v>
                </c:pt>
                <c:pt idx="8">
                  <c:v>0</c:v>
                </c:pt>
                <c:pt idx="9">
                  <c:v>-0.15</c:v>
                </c:pt>
                <c:pt idx="10">
                  <c:v>-0.12</c:v>
                </c:pt>
                <c:pt idx="11">
                  <c:v>-0.05</c:v>
                </c:pt>
                <c:pt idx="12">
                  <c:v>-0.25</c:v>
                </c:pt>
                <c:pt idx="13">
                  <c:v>0.05</c:v>
                </c:pt>
              </c:numCache>
            </c:numRef>
          </c:yVal>
          <c:smooth val="0"/>
          <c:extLst>
            <c:ext xmlns:c16="http://schemas.microsoft.com/office/drawing/2014/chart" uri="{C3380CC4-5D6E-409C-BE32-E72D297353CC}">
              <c16:uniqueId val="{00000001-A3BE-4770-A24A-FD060B58FBBF}"/>
            </c:ext>
          </c:extLst>
        </c:ser>
        <c:dLbls>
          <c:showLegendKey val="0"/>
          <c:showVal val="0"/>
          <c:showCatName val="0"/>
          <c:showSerName val="0"/>
          <c:showPercent val="0"/>
          <c:showBubbleSize val="0"/>
        </c:dLbls>
        <c:axId val="917857199"/>
        <c:axId val="1"/>
      </c:scatterChart>
      <c:valAx>
        <c:axId val="917857199"/>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1"/>
        <c:crosses val="autoZero"/>
        <c:crossBetween val="midCat"/>
      </c:valAx>
      <c:valAx>
        <c:axId val="1"/>
        <c:scaling>
          <c:orientation val="minMax"/>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917857199"/>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9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390525</xdr:colOff>
      <xdr:row>16</xdr:row>
      <xdr:rowOff>47625</xdr:rowOff>
    </xdr:from>
    <xdr:to>
      <xdr:col>13</xdr:col>
      <xdr:colOff>76200</xdr:colOff>
      <xdr:row>33</xdr:row>
      <xdr:rowOff>114300</xdr:rowOff>
    </xdr:to>
    <xdr:graphicFrame macro="">
      <xdr:nvGraphicFramePr>
        <xdr:cNvPr id="2058" name="Chart 2">
          <a:extLst>
            <a:ext uri="{FF2B5EF4-FFF2-40B4-BE49-F238E27FC236}">
              <a16:creationId xmlns:a16="http://schemas.microsoft.com/office/drawing/2014/main" id="{F3F40E64-96A4-480A-8268-575D91C3AC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304800</xdr:colOff>
      <xdr:row>16</xdr:row>
      <xdr:rowOff>133350</xdr:rowOff>
    </xdr:from>
    <xdr:to>
      <xdr:col>23</xdr:col>
      <xdr:colOff>381000</xdr:colOff>
      <xdr:row>34</xdr:row>
      <xdr:rowOff>38100</xdr:rowOff>
    </xdr:to>
    <xdr:graphicFrame macro="">
      <xdr:nvGraphicFramePr>
        <xdr:cNvPr id="2059" name="Chart 4">
          <a:extLst>
            <a:ext uri="{FF2B5EF4-FFF2-40B4-BE49-F238E27FC236}">
              <a16:creationId xmlns:a16="http://schemas.microsoft.com/office/drawing/2014/main" id="{58F0DB2E-D108-4C9B-AB20-86FF75B21A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pivotCacheDefinition1.xml><?xml version="1.0" encoding="utf-8"?>
<pivotCacheDefinition xmlns="http://schemas.openxmlformats.org/spreadsheetml/2006/main" xmlns:r="http://schemas.openxmlformats.org/officeDocument/2006/relationships" r:id="rId1" refreshedBy=" " refreshedDate="39058.588115393519" createdVersion="1" refreshedVersion="2" recordCount="65535">
  <cacheSource type="worksheet">
    <worksheetSource ref="AB1:AC65536" sheet="Spring to autumn"/>
  </cacheSource>
  <cacheFields count="2">
    <cacheField name="Species" numFmtId="0">
      <sharedItems containsBlank="1" count="7">
        <s v="Bombus terristeris"/>
        <s v="Bombus hortorum"/>
        <s v="Bombus pascuorum"/>
        <s v="Bombus lucorum"/>
        <s v="Bombus pratorum"/>
        <s v="Bombus lapidarius"/>
        <m/>
      </sharedItems>
    </cacheField>
    <cacheField name="Score" numFmtId="0">
      <sharedItems containsString="0" containsBlank="1" containsNumber="1" minValue="2.9411764705882353E-2" maxValue="0.16666666666666666" count="10">
        <n v="0.1111111111111111"/>
        <n v="0.16666666666666666"/>
        <n v="0.13333333333333333"/>
        <n v="2.9411764705882353E-2"/>
        <n v="5.8823529411764705E-2"/>
        <n v="3.2258064516129031E-2"/>
        <n v="6.3E-2"/>
        <n v="4.3478260869565216E-2"/>
        <n v="5.5555555555555552E-2"/>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 " refreshedDate="39058.591021875" createdVersion="1" refreshedVersion="2" recordCount="65535">
  <cacheSource type="worksheet">
    <worksheetSource ref="AR1:AS65536" sheet="Increased agrichemical"/>
  </cacheSource>
  <cacheFields count="2">
    <cacheField name="Species" numFmtId="0">
      <sharedItems containsBlank="1" count="15">
        <s v="Bombus terristeris"/>
        <s v="Bombus hortorum"/>
        <s v="Bombus pascuorum"/>
        <s v="Bombus pratorum"/>
        <s v="Bombus lapidarius"/>
        <s v="Bombus lucorum"/>
        <s v="Bombus ruderarius"/>
        <s v="Bombus sylvarum"/>
        <s v="Bombus soroeensis"/>
        <s v="Bombus jonellus"/>
        <s v="Bombus ruderatus"/>
        <s v="Bombus distinguendus"/>
        <s v="Bombus humilis"/>
        <s v="Bombus muscorum"/>
        <m/>
      </sharedItems>
    </cacheField>
    <cacheField name="Score" numFmtId="0">
      <sharedItems containsString="0" containsBlank="1" containsNumber="1" minValue="2.9411764705882353E-2" maxValue="0.33333333333333331" count="12">
        <n v="2.9411764705882353E-2"/>
        <n v="5.8823529411764705E-2"/>
        <n v="3.2258064516129031E-2"/>
        <n v="6.25E-2"/>
        <n v="4.3478260869565216E-2"/>
        <n v="5.5555555555555552E-2"/>
        <n v="0.33333333333333331"/>
        <n v="0.1111111111111111"/>
        <n v="0.16666666666666666"/>
        <n v="9.0909090909090912E-2"/>
        <n v="0.125"/>
        <m/>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 " refreshedDate="39042.650771643515" createdVersion="1" refreshedVersion="2" recordCount="65535">
  <cacheSource type="worksheet">
    <worksheetSource ref="AI1:AJ65536" sheet="Non-cropped"/>
  </cacheSource>
  <cacheFields count="2">
    <cacheField name="Species" numFmtId="0">
      <sharedItems containsBlank="1" count="13">
        <s v="Bombus terristeris"/>
        <s v="Bombus pratorum"/>
        <s v="Bombus lapidarius"/>
        <s v="Bombus lucorum"/>
        <s v="Bombus jonellus"/>
        <s v="Bombus hortorum"/>
        <s v="Bombus pascuorum"/>
        <s v="Bombus sylvarum"/>
        <s v="Bombus soroeensis"/>
        <s v="Bombus ruderatus"/>
        <s v="Bombus humilis"/>
        <s v="Bombus muscorum"/>
        <m/>
      </sharedItems>
    </cacheField>
    <cacheField name="Score" numFmtId="0">
      <sharedItems containsString="0" containsBlank="1" containsNumber="1" minValue="6.6666666666666666E-2" maxValue="0.5" count="7">
        <n v="0.1111111111111111"/>
        <n v="0.16666666666666666"/>
        <n v="6.6666666666666666E-2"/>
        <n v="0.33333333333333331"/>
        <n v="0.25"/>
        <n v="0.5"/>
        <m/>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 " refreshedDate="39042.652060185188" createdVersion="1" refreshedVersion="2" recordCount="65535">
  <cacheSource type="worksheet">
    <worksheetSource ref="AC1:AD65536" sheet="Land drainage"/>
  </cacheSource>
  <cacheFields count="2">
    <cacheField name="Species" numFmtId="0">
      <sharedItems containsBlank="1" count="14">
        <s v="Bombus terristeris"/>
        <s v="Bombus pratorum"/>
        <s v="Bombus lapidarius"/>
        <s v="Bombus lucorum"/>
        <s v="Bombus jonellus"/>
        <s v="Bombus hortorum"/>
        <s v="Bombus pascuorum"/>
        <s v="Bombus sylvarum"/>
        <s v="Bombus soroeensis"/>
        <s v="Bombus ruderatus"/>
        <s v="Bombus humilis"/>
        <s v="Bombus muscorum"/>
        <s v="Bombus distinguendus"/>
        <m/>
      </sharedItems>
    </cacheField>
    <cacheField name="Score" numFmtId="0">
      <sharedItems containsString="0" containsBlank="1" containsNumber="1" minValue="2.9411764705882353E-2" maxValue="0.5" count="13">
        <n v="0.1111111111111111"/>
        <n v="0.16666666666666666"/>
        <n v="6.6666666666666666E-2"/>
        <n v="0.22222222222222221"/>
        <n v="0.13333333333333333"/>
        <n v="0.33333333333333331"/>
        <n v="0.25"/>
        <n v="0.5"/>
        <n v="2.9411764705882353E-2"/>
        <n v="3.2258064516129031E-2"/>
        <n v="4.3478260869565216E-2"/>
        <n v="5.5555555555555552E-2"/>
        <m/>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 " refreshedDate="39042.653046527776" createdVersion="1" refreshedVersion="2" recordCount="65535">
  <cacheSource type="worksheet">
    <worksheetSource ref="T1:U65536" sheet="Hay to silage"/>
  </cacheSource>
  <cacheFields count="2">
    <cacheField name="Species" numFmtId="0">
      <sharedItems containsBlank="1" count="15">
        <s v="Bombus terristeris"/>
        <s v="Bombus pratorum"/>
        <s v="Bombus lapidarius"/>
        <s v="Bombus lucorum"/>
        <s v="Bombus jonellus"/>
        <s v="Bombus hortorum"/>
        <s v="Bombus pascuorum"/>
        <s v="Bombus ruderarius"/>
        <s v="Bombus sylvarum"/>
        <s v="Bombus soroeensis"/>
        <s v="Bombus ruderatus"/>
        <s v="Bombus distinguendus"/>
        <s v="Bombus humilis"/>
        <s v="Bombus muscorum"/>
        <m/>
      </sharedItems>
    </cacheField>
    <cacheField name="Score" numFmtId="0">
      <sharedItems containsString="0" containsBlank="1" containsNumber="1" minValue="6.6666666666666666E-2" maxValue="1" count="10">
        <n v="0.1111111111111111"/>
        <n v="0.16666666666666666"/>
        <n v="6.6666666666666666E-2"/>
        <n v="0.22222222222222221"/>
        <n v="0.13333333333333333"/>
        <n v="1"/>
        <n v="0.33333333333333331"/>
        <n v="0.25"/>
        <n v="0.5"/>
        <m/>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 " refreshedDate="39058.594176041668" createdVersion="1" refreshedVersion="2" recordCount="65535">
  <cacheSource type="worksheet">
    <worksheetSource ref="AR1:AS65536" sheet="Intensified grassland"/>
  </cacheSource>
  <cacheFields count="2">
    <cacheField name="Species" numFmtId="0">
      <sharedItems containsBlank="1" count="15">
        <s v="Bombus terristeris"/>
        <s v="Bombus hortorum"/>
        <s v="Bombus pascuorum"/>
        <s v="Bombus pratorum"/>
        <s v="Bombus lapidarius"/>
        <s v="Bombus lucorum"/>
        <s v="Bombus ruderarius"/>
        <s v="Bombus sylvarum"/>
        <s v="Bombus soroeensis"/>
        <s v="Bombus jonellus"/>
        <s v="Bombus ruderatus"/>
        <s v="Bombus distinguendus"/>
        <s v="Bombus humilis"/>
        <s v="Bombus muscorum"/>
        <m/>
      </sharedItems>
    </cacheField>
    <cacheField name="Score" numFmtId="0">
      <sharedItems containsString="0" containsBlank="1" containsNumber="1" minValue="2.9411764705882353E-2" maxValue="1" count="14">
        <n v="2.9411764705882353E-2"/>
        <n v="5.8823529411764705E-2"/>
        <n v="3.2258064516129031E-2"/>
        <n v="6.25E-2"/>
        <n v="4.3478260869565216E-2"/>
        <n v="5.5555555555555552E-2"/>
        <n v="0.33333333333333331"/>
        <n v="0.1111111111111111"/>
        <n v="0.16666666666666666"/>
        <n v="9.0909090909090912E-2"/>
        <n v="0.125"/>
        <n v="0.5"/>
        <n v="1"/>
        <m/>
      </sharedItems>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 " refreshedDate="39058.595332291668" createdVersion="1" refreshedVersion="2" recordCount="65535">
  <cacheSource type="worksheet">
    <worksheetSource ref="A1:B65536" sheet="Total scores"/>
  </cacheSource>
  <cacheFields count="2">
    <cacheField name="Species" numFmtId="0">
      <sharedItems containsBlank="1" count="15">
        <s v="Bombus hortorum"/>
        <s v="Bombus lapidarius"/>
        <s v="Bombus lucorum"/>
        <s v="Bombus pascuorum"/>
        <s v="Bombus pratorum"/>
        <s v="Bombus terristeris"/>
        <s v="Bombus distinguendus"/>
        <s v="Bombus humilis"/>
        <s v="Bombus jonellus"/>
        <s v="Bombus muscorum"/>
        <s v="Bombus ruderarius"/>
        <s v="Bombus ruderatus"/>
        <s v="Bombus soroeensis"/>
        <s v="Bombus sylvarum"/>
        <m/>
      </sharedItems>
    </cacheField>
    <cacheField name="Score" numFmtId="0">
      <sharedItems containsString="0" containsBlank="1" containsNumber="1" minValue="0.16666666666666666" maxValue="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5535">
  <r>
    <x v="0"/>
    <x v="0"/>
  </r>
  <r>
    <x v="1"/>
    <x v="0"/>
  </r>
  <r>
    <x v="2"/>
    <x v="1"/>
  </r>
  <r>
    <x v="3"/>
    <x v="2"/>
  </r>
  <r>
    <x v="0"/>
    <x v="3"/>
  </r>
  <r>
    <x v="1"/>
    <x v="4"/>
  </r>
  <r>
    <x v="2"/>
    <x v="5"/>
  </r>
  <r>
    <x v="4"/>
    <x v="6"/>
  </r>
  <r>
    <x v="5"/>
    <x v="7"/>
  </r>
  <r>
    <x v="3"/>
    <x v="8"/>
  </r>
  <r>
    <x v="0"/>
    <x v="3"/>
  </r>
  <r>
    <x v="1"/>
    <x v="4"/>
  </r>
  <r>
    <x v="2"/>
    <x v="5"/>
  </r>
  <r>
    <x v="4"/>
    <x v="6"/>
  </r>
  <r>
    <x v="5"/>
    <x v="7"/>
  </r>
  <r>
    <x v="3"/>
    <x v="8"/>
  </r>
  <r>
    <x v="0"/>
    <x v="3"/>
  </r>
  <r>
    <x v="1"/>
    <x v="4"/>
  </r>
  <r>
    <x v="2"/>
    <x v="5"/>
  </r>
  <r>
    <x v="0"/>
    <x v="3"/>
  </r>
  <r>
    <x v="2"/>
    <x v="5"/>
  </r>
  <r>
    <x v="4"/>
    <x v="6"/>
  </r>
  <r>
    <x v="5"/>
    <x v="7"/>
  </r>
  <r>
    <x v="3"/>
    <x v="8"/>
  </r>
  <r>
    <x v="0"/>
    <x v="3"/>
  </r>
  <r>
    <x v="1"/>
    <x v="4"/>
  </r>
  <r>
    <x v="2"/>
    <x v="5"/>
  </r>
  <r>
    <x v="4"/>
    <x v="6"/>
  </r>
  <r>
    <x v="5"/>
    <x v="7"/>
  </r>
  <r>
    <x v="3"/>
    <x v="8"/>
  </r>
  <r>
    <x v="5"/>
    <x v="7"/>
  </r>
  <r>
    <x v="0"/>
    <x v="3"/>
  </r>
  <r>
    <x v="1"/>
    <x v="4"/>
  </r>
  <r>
    <x v="2"/>
    <x v="5"/>
  </r>
  <r>
    <x v="5"/>
    <x v="7"/>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r>
    <x v="6"/>
    <x v="9"/>
  </r>
</pivotCacheRecords>
</file>

<file path=xl/pivotCache/pivotCacheRecords2.xml><?xml version="1.0" encoding="utf-8"?>
<pivotCacheRecords xmlns="http://schemas.openxmlformats.org/spreadsheetml/2006/main" xmlns:r="http://schemas.openxmlformats.org/officeDocument/2006/relationships" count="65535">
  <r>
    <x v="0"/>
    <x v="0"/>
  </r>
  <r>
    <x v="1"/>
    <x v="1"/>
  </r>
  <r>
    <x v="2"/>
    <x v="2"/>
  </r>
  <r>
    <x v="3"/>
    <x v="3"/>
  </r>
  <r>
    <x v="4"/>
    <x v="4"/>
  </r>
  <r>
    <x v="5"/>
    <x v="5"/>
  </r>
  <r>
    <x v="6"/>
    <x v="6"/>
  </r>
  <r>
    <x v="7"/>
    <x v="7"/>
  </r>
  <r>
    <x v="8"/>
    <x v="8"/>
  </r>
  <r>
    <x v="9"/>
    <x v="9"/>
  </r>
  <r>
    <x v="10"/>
    <x v="10"/>
  </r>
  <r>
    <x v="11"/>
    <x v="8"/>
  </r>
  <r>
    <x v="12"/>
    <x v="8"/>
  </r>
  <r>
    <x v="13"/>
    <x v="8"/>
  </r>
  <r>
    <x v="0"/>
    <x v="0"/>
  </r>
  <r>
    <x v="1"/>
    <x v="1"/>
  </r>
  <r>
    <x v="2"/>
    <x v="2"/>
  </r>
  <r>
    <x v="3"/>
    <x v="3"/>
  </r>
  <r>
    <x v="4"/>
    <x v="4"/>
  </r>
  <r>
    <x v="5"/>
    <x v="5"/>
  </r>
  <r>
    <x v="6"/>
    <x v="6"/>
  </r>
  <r>
    <x v="7"/>
    <x v="7"/>
  </r>
  <r>
    <x v="9"/>
    <x v="9"/>
  </r>
  <r>
    <x v="10"/>
    <x v="10"/>
  </r>
  <r>
    <x v="11"/>
    <x v="8"/>
  </r>
  <r>
    <x v="12"/>
    <x v="8"/>
  </r>
  <r>
    <x v="13"/>
    <x v="8"/>
  </r>
  <r>
    <x v="0"/>
    <x v="0"/>
  </r>
  <r>
    <x v="8"/>
    <x v="8"/>
  </r>
  <r>
    <x v="11"/>
    <x v="8"/>
  </r>
  <r>
    <x v="0"/>
    <x v="0"/>
  </r>
  <r>
    <x v="1"/>
    <x v="1"/>
  </r>
  <r>
    <x v="2"/>
    <x v="2"/>
  </r>
  <r>
    <x v="6"/>
    <x v="6"/>
  </r>
  <r>
    <x v="7"/>
    <x v="7"/>
  </r>
  <r>
    <x v="8"/>
    <x v="8"/>
  </r>
  <r>
    <x v="10"/>
    <x v="10"/>
  </r>
  <r>
    <x v="12"/>
    <x v="8"/>
  </r>
  <r>
    <x v="13"/>
    <x v="8"/>
  </r>
  <r>
    <x v="0"/>
    <x v="0"/>
  </r>
  <r>
    <x v="2"/>
    <x v="2"/>
  </r>
  <r>
    <x v="3"/>
    <x v="3"/>
  </r>
  <r>
    <x v="4"/>
    <x v="4"/>
  </r>
  <r>
    <x v="5"/>
    <x v="5"/>
  </r>
  <r>
    <x v="9"/>
    <x v="9"/>
  </r>
  <r>
    <x v="11"/>
    <x v="8"/>
  </r>
  <r>
    <x v="11"/>
    <x v="8"/>
  </r>
  <r>
    <x v="0"/>
    <x v="0"/>
  </r>
  <r>
    <x v="1"/>
    <x v="1"/>
  </r>
  <r>
    <x v="2"/>
    <x v="2"/>
  </r>
  <r>
    <x v="3"/>
    <x v="3"/>
  </r>
  <r>
    <x v="4"/>
    <x v="4"/>
  </r>
  <r>
    <x v="5"/>
    <x v="5"/>
  </r>
  <r>
    <x v="9"/>
    <x v="9"/>
  </r>
  <r>
    <x v="10"/>
    <x v="10"/>
  </r>
  <r>
    <x v="4"/>
    <x v="4"/>
  </r>
  <r>
    <x v="0"/>
    <x v="0"/>
  </r>
  <r>
    <x v="1"/>
    <x v="1"/>
  </r>
  <r>
    <x v="2"/>
    <x v="2"/>
  </r>
  <r>
    <x v="4"/>
    <x v="4"/>
  </r>
  <r>
    <x v="9"/>
    <x v="9"/>
  </r>
  <r>
    <x v="0"/>
    <x v="0"/>
  </r>
  <r>
    <x v="2"/>
    <x v="2"/>
  </r>
  <r>
    <x v="4"/>
    <x v="4"/>
  </r>
  <r>
    <x v="5"/>
    <x v="5"/>
  </r>
  <r>
    <x v="8"/>
    <x v="8"/>
  </r>
  <r>
    <x v="11"/>
    <x v="8"/>
  </r>
  <r>
    <x v="0"/>
    <x v="0"/>
  </r>
  <r>
    <x v="3"/>
    <x v="3"/>
  </r>
  <r>
    <x v="4"/>
    <x v="4"/>
  </r>
  <r>
    <x v="5"/>
    <x v="5"/>
  </r>
  <r>
    <x v="9"/>
    <x v="9"/>
  </r>
  <r>
    <x v="2"/>
    <x v="2"/>
  </r>
  <r>
    <x v="0"/>
    <x v="0"/>
  </r>
  <r>
    <x v="2"/>
    <x v="2"/>
  </r>
  <r>
    <x v="0"/>
    <x v="0"/>
  </r>
  <r>
    <x v="2"/>
    <x v="2"/>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r>
    <x v="14"/>
    <x v="11"/>
  </r>
</pivotCacheRecords>
</file>

<file path=xl/pivotCache/pivotCacheRecords3.xml><?xml version="1.0" encoding="utf-8"?>
<pivotCacheRecords xmlns="http://schemas.openxmlformats.org/spreadsheetml/2006/main" xmlns:r="http://schemas.openxmlformats.org/officeDocument/2006/relationships" count="65535">
  <r>
    <x v="0"/>
    <x v="0"/>
  </r>
  <r>
    <x v="1"/>
    <x v="0"/>
  </r>
  <r>
    <x v="2"/>
    <x v="1"/>
  </r>
  <r>
    <x v="3"/>
    <x v="2"/>
  </r>
  <r>
    <x v="4"/>
    <x v="1"/>
  </r>
  <r>
    <x v="0"/>
    <x v="0"/>
  </r>
  <r>
    <x v="5"/>
    <x v="0"/>
  </r>
  <r>
    <x v="6"/>
    <x v="1"/>
  </r>
  <r>
    <x v="1"/>
    <x v="0"/>
  </r>
  <r>
    <x v="2"/>
    <x v="1"/>
  </r>
  <r>
    <x v="3"/>
    <x v="2"/>
  </r>
  <r>
    <x v="7"/>
    <x v="3"/>
  </r>
  <r>
    <x v="8"/>
    <x v="4"/>
  </r>
  <r>
    <x v="4"/>
    <x v="1"/>
  </r>
  <r>
    <x v="9"/>
    <x v="4"/>
  </r>
  <r>
    <x v="10"/>
    <x v="5"/>
  </r>
  <r>
    <x v="11"/>
    <x v="5"/>
  </r>
  <r>
    <x v="0"/>
    <x v="0"/>
  </r>
  <r>
    <x v="5"/>
    <x v="0"/>
  </r>
  <r>
    <x v="6"/>
    <x v="1"/>
  </r>
  <r>
    <x v="3"/>
    <x v="2"/>
  </r>
  <r>
    <x v="8"/>
    <x v="4"/>
  </r>
  <r>
    <x v="0"/>
    <x v="0"/>
  </r>
  <r>
    <x v="1"/>
    <x v="0"/>
  </r>
  <r>
    <x v="2"/>
    <x v="1"/>
  </r>
  <r>
    <x v="3"/>
    <x v="2"/>
  </r>
  <r>
    <x v="0"/>
    <x v="0"/>
  </r>
  <r>
    <x v="5"/>
    <x v="0"/>
  </r>
  <r>
    <x v="6"/>
    <x v="1"/>
  </r>
  <r>
    <x v="1"/>
    <x v="0"/>
  </r>
  <r>
    <x v="2"/>
    <x v="1"/>
  </r>
  <r>
    <x v="3"/>
    <x v="2"/>
  </r>
  <r>
    <x v="7"/>
    <x v="3"/>
  </r>
  <r>
    <x v="0"/>
    <x v="0"/>
  </r>
  <r>
    <x v="5"/>
    <x v="0"/>
  </r>
  <r>
    <x v="6"/>
    <x v="1"/>
  </r>
  <r>
    <x v="3"/>
    <x v="2"/>
  </r>
  <r>
    <x v="6"/>
    <x v="5"/>
  </r>
  <r>
    <x v="7"/>
    <x v="5"/>
  </r>
  <r>
    <x v="10"/>
    <x v="5"/>
  </r>
  <r>
    <x v="11"/>
    <x v="5"/>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r>
    <x v="12"/>
    <x v="6"/>
  </r>
</pivotCacheRecords>
</file>

<file path=xl/pivotCache/pivotCacheRecords4.xml><?xml version="1.0" encoding="utf-8"?>
<pivotCacheRecords xmlns="http://schemas.openxmlformats.org/spreadsheetml/2006/main" xmlns:r="http://schemas.openxmlformats.org/officeDocument/2006/relationships" count="65535">
  <r>
    <x v="0"/>
    <x v="0"/>
  </r>
  <r>
    <x v="1"/>
    <x v="0"/>
  </r>
  <r>
    <x v="2"/>
    <x v="1"/>
  </r>
  <r>
    <x v="3"/>
    <x v="2"/>
  </r>
  <r>
    <x v="4"/>
    <x v="1"/>
  </r>
  <r>
    <x v="0"/>
    <x v="0"/>
  </r>
  <r>
    <x v="5"/>
    <x v="3"/>
  </r>
  <r>
    <x v="6"/>
    <x v="1"/>
  </r>
  <r>
    <x v="1"/>
    <x v="3"/>
  </r>
  <r>
    <x v="2"/>
    <x v="1"/>
  </r>
  <r>
    <x v="3"/>
    <x v="4"/>
  </r>
  <r>
    <x v="7"/>
    <x v="5"/>
  </r>
  <r>
    <x v="8"/>
    <x v="6"/>
  </r>
  <r>
    <x v="4"/>
    <x v="5"/>
  </r>
  <r>
    <x v="9"/>
    <x v="7"/>
  </r>
  <r>
    <x v="10"/>
    <x v="7"/>
  </r>
  <r>
    <x v="11"/>
    <x v="7"/>
  </r>
  <r>
    <x v="0"/>
    <x v="0"/>
  </r>
  <r>
    <x v="5"/>
    <x v="0"/>
  </r>
  <r>
    <x v="6"/>
    <x v="1"/>
  </r>
  <r>
    <x v="3"/>
    <x v="4"/>
  </r>
  <r>
    <x v="8"/>
    <x v="6"/>
  </r>
  <r>
    <x v="0"/>
    <x v="8"/>
  </r>
  <r>
    <x v="6"/>
    <x v="9"/>
  </r>
  <r>
    <x v="2"/>
    <x v="10"/>
  </r>
  <r>
    <x v="3"/>
    <x v="11"/>
  </r>
  <r>
    <x v="8"/>
    <x v="1"/>
  </r>
  <r>
    <x v="12"/>
    <x v="1"/>
  </r>
  <r>
    <x v="0"/>
    <x v="8"/>
  </r>
  <r>
    <x v="6"/>
    <x v="9"/>
  </r>
  <r>
    <x v="2"/>
    <x v="10"/>
  </r>
  <r>
    <x v="3"/>
    <x v="11"/>
  </r>
  <r>
    <x v="0"/>
    <x v="8"/>
  </r>
  <r>
    <x v="6"/>
    <x v="9"/>
  </r>
  <r>
    <x v="6"/>
    <x v="7"/>
  </r>
  <r>
    <x v="7"/>
    <x v="7"/>
  </r>
  <r>
    <x v="10"/>
    <x v="7"/>
  </r>
  <r>
    <x v="11"/>
    <x v="7"/>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r>
    <x v="13"/>
    <x v="12"/>
  </r>
</pivotCacheRecords>
</file>

<file path=xl/pivotCache/pivotCacheRecords5.xml><?xml version="1.0" encoding="utf-8"?>
<pivotCacheRecords xmlns="http://schemas.openxmlformats.org/spreadsheetml/2006/main" xmlns:r="http://schemas.openxmlformats.org/officeDocument/2006/relationships" count="65535">
  <r>
    <x v="0"/>
    <x v="0"/>
  </r>
  <r>
    <x v="1"/>
    <x v="0"/>
  </r>
  <r>
    <x v="2"/>
    <x v="1"/>
  </r>
  <r>
    <x v="3"/>
    <x v="2"/>
  </r>
  <r>
    <x v="4"/>
    <x v="1"/>
  </r>
  <r>
    <x v="0"/>
    <x v="0"/>
  </r>
  <r>
    <x v="5"/>
    <x v="3"/>
  </r>
  <r>
    <x v="6"/>
    <x v="1"/>
  </r>
  <r>
    <x v="1"/>
    <x v="3"/>
  </r>
  <r>
    <x v="2"/>
    <x v="1"/>
  </r>
  <r>
    <x v="3"/>
    <x v="4"/>
  </r>
  <r>
    <x v="7"/>
    <x v="5"/>
  </r>
  <r>
    <x v="8"/>
    <x v="6"/>
  </r>
  <r>
    <x v="9"/>
    <x v="7"/>
  </r>
  <r>
    <x v="4"/>
    <x v="6"/>
  </r>
  <r>
    <x v="10"/>
    <x v="8"/>
  </r>
  <r>
    <x v="11"/>
    <x v="5"/>
  </r>
  <r>
    <x v="12"/>
    <x v="8"/>
  </r>
  <r>
    <x v="13"/>
    <x v="8"/>
  </r>
  <r>
    <x v="0"/>
    <x v="0"/>
  </r>
  <r>
    <x v="5"/>
    <x v="0"/>
  </r>
  <r>
    <x v="6"/>
    <x v="1"/>
  </r>
  <r>
    <x v="3"/>
    <x v="4"/>
  </r>
  <r>
    <x v="9"/>
    <x v="7"/>
  </r>
  <r>
    <x v="6"/>
    <x v="8"/>
  </r>
  <r>
    <x v="7"/>
    <x v="5"/>
  </r>
  <r>
    <x v="8"/>
    <x v="8"/>
  </r>
  <r>
    <x v="12"/>
    <x v="8"/>
  </r>
  <r>
    <x v="13"/>
    <x v="8"/>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r>
    <x v="14"/>
    <x v="9"/>
  </r>
</pivotCacheRecords>
</file>

<file path=xl/pivotCache/pivotCacheRecords6.xml><?xml version="1.0" encoding="utf-8"?>
<pivotCacheRecords xmlns="http://schemas.openxmlformats.org/spreadsheetml/2006/main" xmlns:r="http://schemas.openxmlformats.org/officeDocument/2006/relationships" count="65535">
  <r>
    <x v="0"/>
    <x v="0"/>
  </r>
  <r>
    <x v="1"/>
    <x v="1"/>
  </r>
  <r>
    <x v="2"/>
    <x v="2"/>
  </r>
  <r>
    <x v="3"/>
    <x v="3"/>
  </r>
  <r>
    <x v="4"/>
    <x v="4"/>
  </r>
  <r>
    <x v="5"/>
    <x v="5"/>
  </r>
  <r>
    <x v="6"/>
    <x v="6"/>
  </r>
  <r>
    <x v="7"/>
    <x v="7"/>
  </r>
  <r>
    <x v="8"/>
    <x v="8"/>
  </r>
  <r>
    <x v="9"/>
    <x v="9"/>
  </r>
  <r>
    <x v="10"/>
    <x v="10"/>
  </r>
  <r>
    <x v="11"/>
    <x v="8"/>
  </r>
  <r>
    <x v="12"/>
    <x v="8"/>
  </r>
  <r>
    <x v="13"/>
    <x v="8"/>
  </r>
  <r>
    <x v="0"/>
    <x v="0"/>
  </r>
  <r>
    <x v="1"/>
    <x v="1"/>
  </r>
  <r>
    <x v="2"/>
    <x v="2"/>
  </r>
  <r>
    <x v="3"/>
    <x v="3"/>
  </r>
  <r>
    <x v="4"/>
    <x v="4"/>
  </r>
  <r>
    <x v="5"/>
    <x v="5"/>
  </r>
  <r>
    <x v="6"/>
    <x v="6"/>
  </r>
  <r>
    <x v="7"/>
    <x v="7"/>
  </r>
  <r>
    <x v="9"/>
    <x v="9"/>
  </r>
  <r>
    <x v="10"/>
    <x v="10"/>
  </r>
  <r>
    <x v="11"/>
    <x v="8"/>
  </r>
  <r>
    <x v="12"/>
    <x v="8"/>
  </r>
  <r>
    <x v="13"/>
    <x v="8"/>
  </r>
  <r>
    <x v="0"/>
    <x v="0"/>
  </r>
  <r>
    <x v="8"/>
    <x v="8"/>
  </r>
  <r>
    <x v="11"/>
    <x v="8"/>
  </r>
  <r>
    <x v="0"/>
    <x v="0"/>
  </r>
  <r>
    <x v="1"/>
    <x v="1"/>
  </r>
  <r>
    <x v="2"/>
    <x v="2"/>
  </r>
  <r>
    <x v="6"/>
    <x v="6"/>
  </r>
  <r>
    <x v="7"/>
    <x v="7"/>
  </r>
  <r>
    <x v="8"/>
    <x v="8"/>
  </r>
  <r>
    <x v="10"/>
    <x v="10"/>
  </r>
  <r>
    <x v="12"/>
    <x v="8"/>
  </r>
  <r>
    <x v="13"/>
    <x v="8"/>
  </r>
  <r>
    <x v="0"/>
    <x v="0"/>
  </r>
  <r>
    <x v="2"/>
    <x v="2"/>
  </r>
  <r>
    <x v="3"/>
    <x v="3"/>
  </r>
  <r>
    <x v="4"/>
    <x v="4"/>
  </r>
  <r>
    <x v="5"/>
    <x v="5"/>
  </r>
  <r>
    <x v="9"/>
    <x v="9"/>
  </r>
  <r>
    <x v="11"/>
    <x v="8"/>
  </r>
  <r>
    <x v="11"/>
    <x v="8"/>
  </r>
  <r>
    <x v="0"/>
    <x v="0"/>
  </r>
  <r>
    <x v="1"/>
    <x v="1"/>
  </r>
  <r>
    <x v="2"/>
    <x v="2"/>
  </r>
  <r>
    <x v="3"/>
    <x v="3"/>
  </r>
  <r>
    <x v="4"/>
    <x v="4"/>
  </r>
  <r>
    <x v="5"/>
    <x v="5"/>
  </r>
  <r>
    <x v="9"/>
    <x v="9"/>
  </r>
  <r>
    <x v="10"/>
    <x v="10"/>
  </r>
  <r>
    <x v="0"/>
    <x v="0"/>
  </r>
  <r>
    <x v="2"/>
    <x v="2"/>
  </r>
  <r>
    <x v="4"/>
    <x v="4"/>
  </r>
  <r>
    <x v="5"/>
    <x v="5"/>
  </r>
  <r>
    <x v="8"/>
    <x v="8"/>
  </r>
  <r>
    <x v="11"/>
    <x v="8"/>
  </r>
  <r>
    <x v="0"/>
    <x v="0"/>
  </r>
  <r>
    <x v="3"/>
    <x v="3"/>
  </r>
  <r>
    <x v="4"/>
    <x v="4"/>
  </r>
  <r>
    <x v="5"/>
    <x v="5"/>
  </r>
  <r>
    <x v="9"/>
    <x v="9"/>
  </r>
  <r>
    <x v="2"/>
    <x v="2"/>
  </r>
  <r>
    <x v="0"/>
    <x v="0"/>
  </r>
  <r>
    <x v="2"/>
    <x v="2"/>
  </r>
  <r>
    <x v="0"/>
    <x v="0"/>
  </r>
  <r>
    <x v="2"/>
    <x v="2"/>
  </r>
  <r>
    <x v="2"/>
    <x v="11"/>
  </r>
  <r>
    <x v="6"/>
    <x v="12"/>
  </r>
  <r>
    <x v="7"/>
    <x v="11"/>
  </r>
  <r>
    <x v="12"/>
    <x v="11"/>
  </r>
  <r>
    <x v="13"/>
    <x v="11"/>
  </r>
  <r>
    <x v="11"/>
    <x v="12"/>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r>
    <x v="14"/>
    <x v="13"/>
  </r>
</pivotCacheRecords>
</file>

<file path=xl/pivotCache/pivotCacheRecords7.xml><?xml version="1.0" encoding="utf-8"?>
<pivotCacheRecords xmlns="http://schemas.openxmlformats.org/spreadsheetml/2006/main" xmlns:r="http://schemas.openxmlformats.org/officeDocument/2006/relationships" count="65535">
  <r>
    <x v="0"/>
    <n v="0.4052287581699347"/>
  </r>
  <r>
    <x v="1"/>
    <n v="0.2608695652173913"/>
  </r>
  <r>
    <x v="2"/>
    <n v="0.35555555555555551"/>
  </r>
  <r>
    <x v="3"/>
    <n v="0.36021505376344076"/>
  </r>
  <r>
    <x v="4"/>
    <n v="0.252"/>
  </r>
  <r>
    <x v="5"/>
    <n v="0.28758169934640526"/>
  </r>
  <r>
    <x v="6"/>
    <n v="1"/>
  </r>
  <r>
    <x v="0"/>
    <n v="0.29411764705882354"/>
  </r>
  <r>
    <x v="7"/>
    <n v="0.5"/>
  </r>
  <r>
    <x v="8"/>
    <n v="0.54545454545454553"/>
  </r>
  <r>
    <x v="1"/>
    <n v="0.34782608695652173"/>
  </r>
  <r>
    <x v="2"/>
    <n v="0.33333333333333337"/>
  </r>
  <r>
    <x v="9"/>
    <n v="0.5"/>
  </r>
  <r>
    <x v="3"/>
    <n v="0.32258064516129026"/>
  </r>
  <r>
    <x v="4"/>
    <n v="0.3125"/>
  </r>
  <r>
    <x v="10"/>
    <n v="1"/>
  </r>
  <r>
    <x v="11"/>
    <n v="0.5"/>
  </r>
  <r>
    <x v="12"/>
    <n v="0.66666666666666663"/>
  </r>
  <r>
    <x v="13"/>
    <n v="0.33333333333333331"/>
  </r>
  <r>
    <x v="5"/>
    <n v="0.3235294117647059"/>
  </r>
  <r>
    <x v="0"/>
    <n v="0.44444444444444442"/>
  </r>
  <r>
    <x v="7"/>
    <n v="1"/>
  </r>
  <r>
    <x v="8"/>
    <n v="0.33333333333333331"/>
  </r>
  <r>
    <x v="1"/>
    <n v="0.66666666666666663"/>
  </r>
  <r>
    <x v="2"/>
    <n v="0.4"/>
  </r>
  <r>
    <x v="9"/>
    <n v="1"/>
  </r>
  <r>
    <x v="3"/>
    <n v="1.1666666666666665"/>
  </r>
  <r>
    <x v="4"/>
    <n v="0.44444444444444442"/>
  </r>
  <r>
    <x v="11"/>
    <n v="0.25"/>
  </r>
  <r>
    <x v="12"/>
    <n v="0.5"/>
  </r>
  <r>
    <x v="13"/>
    <n v="1.1666666666666665"/>
  </r>
  <r>
    <x v="5"/>
    <n v="0.66666666666666674"/>
  </r>
  <r>
    <x v="6"/>
    <n v="0.16666666666666666"/>
  </r>
  <r>
    <x v="0"/>
    <n v="0.33333333333333331"/>
  </r>
  <r>
    <x v="7"/>
    <n v="1"/>
  </r>
  <r>
    <x v="8"/>
    <n v="0.5"/>
  </r>
  <r>
    <x v="1"/>
    <n v="0.42028985507246375"/>
  </r>
  <r>
    <x v="2"/>
    <n v="0.44444444444444453"/>
  </r>
  <r>
    <x v="9"/>
    <n v="1"/>
  </r>
  <r>
    <x v="3"/>
    <n v="0.93010752688172038"/>
  </r>
  <r>
    <x v="4"/>
    <n v="0.33333333333333331"/>
  </r>
  <r>
    <x v="11"/>
    <n v="0.5"/>
  </r>
  <r>
    <x v="12"/>
    <n v="0.66666666666666663"/>
  </r>
  <r>
    <x v="13"/>
    <n v="0.83333333333333326"/>
  </r>
  <r>
    <x v="5"/>
    <n v="0.42156862745098039"/>
  </r>
  <r>
    <x v="6"/>
    <n v="1"/>
  </r>
  <r>
    <x v="0"/>
    <n v="0.33333333333333331"/>
  </r>
  <r>
    <x v="7"/>
    <n v="1"/>
  </r>
  <r>
    <x v="8"/>
    <n v="0.5"/>
  </r>
  <r>
    <x v="1"/>
    <n v="0.33333333333333331"/>
  </r>
  <r>
    <x v="2"/>
    <n v="0.33333333333333337"/>
  </r>
  <r>
    <x v="9"/>
    <n v="1"/>
  </r>
  <r>
    <x v="3"/>
    <n v="0.83333333333333326"/>
  </r>
  <r>
    <x v="4"/>
    <n v="0.33333333333333331"/>
  </r>
  <r>
    <x v="10"/>
    <n v="2"/>
  </r>
  <r>
    <x v="11"/>
    <n v="0.5"/>
  </r>
  <r>
    <x v="12"/>
    <n v="0.5"/>
  </r>
  <r>
    <x v="13"/>
    <n v="0.83333333333333326"/>
  </r>
  <r>
    <x v="5"/>
    <n v="0.33333333333333331"/>
  </r>
  <r>
    <x v="6"/>
    <n v="2"/>
  </r>
  <r>
    <x v="0"/>
    <n v="0.23529411764705882"/>
  </r>
  <r>
    <x v="7"/>
    <n v="1"/>
  </r>
  <r>
    <x v="8"/>
    <n v="0.45454545454545459"/>
  </r>
  <r>
    <x v="1"/>
    <n v="0.2608695652173913"/>
  </r>
  <r>
    <x v="2"/>
    <n v="0.33333333333333337"/>
  </r>
  <r>
    <x v="9"/>
    <n v="1"/>
  </r>
  <r>
    <x v="3"/>
    <n v="0.79032258064516125"/>
  </r>
  <r>
    <x v="4"/>
    <n v="0.3125"/>
  </r>
  <r>
    <x v="10"/>
    <n v="2"/>
  </r>
  <r>
    <x v="11"/>
    <n v="0.5"/>
  </r>
  <r>
    <x v="12"/>
    <n v="0.66666666666666663"/>
  </r>
  <r>
    <x v="13"/>
    <n v="0.83333333333333326"/>
  </r>
  <r>
    <x v="5"/>
    <n v="0.29411764705882354"/>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r>
    <x v="14"/>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name="PivotTable1" cacheId="0" dataOnRows="1" applyNumberFormats="0" applyBorderFormats="0" applyFontFormats="0" applyPatternFormats="0" applyAlignmentFormats="0" applyWidthHeightFormats="1" dataCaption="Data" updatedVersion="2" showMemberPropertyTips="0" useAutoFormatting="1" itemPrintTitles="1" createdVersion="1" indent="0" compact="0" compactData="0" gridDropZones="1">
  <location ref="AE1:AF10" firstHeaderRow="2" firstDataRow="2" firstDataCol="1"/>
  <pivotFields count="2">
    <pivotField axis="axisRow" compact="0" outline="0" subtotalTop="0" showAll="0" includeNewItemsInFilter="1">
      <items count="8">
        <item x="1"/>
        <item x="5"/>
        <item x="3"/>
        <item x="2"/>
        <item x="4"/>
        <item x="0"/>
        <item x="6"/>
        <item t="default"/>
      </items>
    </pivotField>
    <pivotField dataField="1" compact="0" outline="0" subtotalTop="0" showAll="0" includeNewItemsInFilter="1"/>
  </pivotFields>
  <rowFields count="1">
    <field x="0"/>
  </rowFields>
  <rowItems count="8">
    <i>
      <x/>
    </i>
    <i>
      <x v="1"/>
    </i>
    <i>
      <x v="2"/>
    </i>
    <i>
      <x v="3"/>
    </i>
    <i>
      <x v="4"/>
    </i>
    <i>
      <x v="5"/>
    </i>
    <i>
      <x v="6"/>
    </i>
    <i t="grand">
      <x/>
    </i>
  </rowItems>
  <colItems count="1">
    <i/>
  </colItems>
  <dataFields count="1">
    <dataField name="Sum of Score" fld="1" baseField="0" baseItem="0"/>
  </dataField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name="PivotTable2" cacheId="1" dataOnRows="1" applyNumberFormats="0" applyBorderFormats="0" applyFontFormats="0" applyPatternFormats="0" applyAlignmentFormats="0" applyWidthHeightFormats="1" dataCaption="Data" updatedVersion="2" showMemberPropertyTips="0" useAutoFormatting="1" itemPrintTitles="1" createdVersion="1" indent="0" compact="0" compactData="0" gridDropZones="1">
  <location ref="AU1:AV18" firstHeaderRow="2" firstDataRow="2" firstDataCol="1"/>
  <pivotFields count="2">
    <pivotField axis="axisRow" compact="0" outline="0" subtotalTop="0" showAll="0" includeNewItemsInFilter="1">
      <items count="16">
        <item x="11"/>
        <item x="1"/>
        <item x="12"/>
        <item x="9"/>
        <item x="4"/>
        <item x="5"/>
        <item x="13"/>
        <item x="2"/>
        <item x="3"/>
        <item x="6"/>
        <item x="10"/>
        <item x="8"/>
        <item x="7"/>
        <item x="0"/>
        <item x="14"/>
        <item t="default"/>
      </items>
    </pivotField>
    <pivotField dataField="1" compact="0" outline="0" subtotalTop="0" showAll="0" includeNewItemsInFilter="1"/>
  </pivotFields>
  <rowFields count="1">
    <field x="0"/>
  </rowFields>
  <rowItems count="16">
    <i>
      <x/>
    </i>
    <i>
      <x v="1"/>
    </i>
    <i>
      <x v="2"/>
    </i>
    <i>
      <x v="3"/>
    </i>
    <i>
      <x v="4"/>
    </i>
    <i>
      <x v="5"/>
    </i>
    <i>
      <x v="6"/>
    </i>
    <i>
      <x v="7"/>
    </i>
    <i>
      <x v="8"/>
    </i>
    <i>
      <x v="9"/>
    </i>
    <i>
      <x v="10"/>
    </i>
    <i>
      <x v="11"/>
    </i>
    <i>
      <x v="12"/>
    </i>
    <i>
      <x v="13"/>
    </i>
    <i>
      <x v="14"/>
    </i>
    <i t="grand">
      <x/>
    </i>
  </rowItems>
  <colItems count="1">
    <i/>
  </colItems>
  <dataFields count="1">
    <dataField name="Sum of Score" fld="1" baseField="0" baseItem="0"/>
  </dataField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name="PivotTable3" cacheId="2" dataOnRows="1" applyNumberFormats="0" applyBorderFormats="0" applyFontFormats="0" applyPatternFormats="0" applyAlignmentFormats="0" applyWidthHeightFormats="1" dataCaption="Data" updatedVersion="2" showMemberPropertyTips="0" useAutoFormatting="1" itemPrintTitles="1" createdVersion="1" indent="0" compact="0" compactData="0" gridDropZones="1">
  <location ref="AL1:AM16" firstHeaderRow="2" firstDataRow="2" firstDataCol="1"/>
  <pivotFields count="2">
    <pivotField axis="axisRow" compact="0" outline="0" subtotalTop="0" showAll="0" includeNewItemsInFilter="1">
      <items count="14">
        <item x="5"/>
        <item x="10"/>
        <item x="4"/>
        <item x="2"/>
        <item x="3"/>
        <item x="11"/>
        <item x="6"/>
        <item x="1"/>
        <item x="9"/>
        <item x="8"/>
        <item x="7"/>
        <item x="0"/>
        <item x="12"/>
        <item t="default"/>
      </items>
    </pivotField>
    <pivotField dataField="1" compact="0" outline="0" subtotalTop="0" showAll="0" includeNewItemsInFilter="1"/>
  </pivotFields>
  <rowFields count="1">
    <field x="0"/>
  </rowFields>
  <rowItems count="14">
    <i>
      <x/>
    </i>
    <i>
      <x v="1"/>
    </i>
    <i>
      <x v="2"/>
    </i>
    <i>
      <x v="3"/>
    </i>
    <i>
      <x v="4"/>
    </i>
    <i>
      <x v="5"/>
    </i>
    <i>
      <x v="6"/>
    </i>
    <i>
      <x v="7"/>
    </i>
    <i>
      <x v="8"/>
    </i>
    <i>
      <x v="9"/>
    </i>
    <i>
      <x v="10"/>
    </i>
    <i>
      <x v="11"/>
    </i>
    <i>
      <x v="12"/>
    </i>
    <i t="grand">
      <x/>
    </i>
  </rowItems>
  <colItems count="1">
    <i/>
  </colItems>
  <dataFields count="1">
    <dataField name="Sum of Score" fld="1" baseField="0" baseItem="0"/>
  </dataField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name="PivotTable4" cacheId="3" dataOnRows="1" applyNumberFormats="0" applyBorderFormats="0" applyFontFormats="0" applyPatternFormats="0" applyAlignmentFormats="0" applyWidthHeightFormats="1" dataCaption="Data" updatedVersion="2" showMemberPropertyTips="0" useAutoFormatting="1" itemPrintTitles="1" createdVersion="1" indent="0" compact="0" compactData="0" gridDropZones="1">
  <location ref="AF1:AG17" firstHeaderRow="2" firstDataRow="2" firstDataCol="1"/>
  <pivotFields count="2">
    <pivotField axis="axisRow" compact="0" outline="0" subtotalTop="0" showAll="0" includeNewItemsInFilter="1">
      <items count="15">
        <item x="12"/>
        <item x="5"/>
        <item x="10"/>
        <item x="4"/>
        <item x="2"/>
        <item x="3"/>
        <item x="11"/>
        <item x="6"/>
        <item x="1"/>
        <item x="9"/>
        <item x="8"/>
        <item x="7"/>
        <item x="0"/>
        <item x="13"/>
        <item t="default"/>
      </items>
    </pivotField>
    <pivotField dataField="1" compact="0" outline="0" subtotalTop="0" showAll="0" includeNewItemsInFilter="1"/>
  </pivotFields>
  <rowFields count="1">
    <field x="0"/>
  </rowFields>
  <rowItems count="15">
    <i>
      <x/>
    </i>
    <i>
      <x v="1"/>
    </i>
    <i>
      <x v="2"/>
    </i>
    <i>
      <x v="3"/>
    </i>
    <i>
      <x v="4"/>
    </i>
    <i>
      <x v="5"/>
    </i>
    <i>
      <x v="6"/>
    </i>
    <i>
      <x v="7"/>
    </i>
    <i>
      <x v="8"/>
    </i>
    <i>
      <x v="9"/>
    </i>
    <i>
      <x v="10"/>
    </i>
    <i>
      <x v="11"/>
    </i>
    <i>
      <x v="12"/>
    </i>
    <i>
      <x v="13"/>
    </i>
    <i t="grand">
      <x/>
    </i>
  </rowItems>
  <colItems count="1">
    <i/>
  </colItems>
  <dataFields count="1">
    <dataField name="Sum of Score" fld="1" baseField="0" baseItem="0"/>
  </dataField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name="PivotTable5" cacheId="4" dataOnRows="1" applyNumberFormats="0" applyBorderFormats="0" applyFontFormats="0" applyPatternFormats="0" applyAlignmentFormats="0" applyWidthHeightFormats="1" dataCaption="Data" updatedVersion="2" showMemberPropertyTips="0" useAutoFormatting="1" itemPrintTitles="1" createdVersion="1" indent="0" compact="0" compactData="0" gridDropZones="1">
  <location ref="W1:X18" firstHeaderRow="2" firstDataRow="2" firstDataCol="1"/>
  <pivotFields count="2">
    <pivotField axis="axisRow" compact="0" outline="0" subtotalTop="0" showAll="0" includeNewItemsInFilter="1">
      <items count="16">
        <item x="11"/>
        <item x="5"/>
        <item x="12"/>
        <item x="4"/>
        <item x="2"/>
        <item x="3"/>
        <item x="13"/>
        <item x="6"/>
        <item x="1"/>
        <item x="7"/>
        <item x="10"/>
        <item x="9"/>
        <item x="8"/>
        <item x="0"/>
        <item x="14"/>
        <item t="default"/>
      </items>
    </pivotField>
    <pivotField dataField="1" compact="0" outline="0" subtotalTop="0" showAll="0" includeNewItemsInFilter="1"/>
  </pivotFields>
  <rowFields count="1">
    <field x="0"/>
  </rowFields>
  <rowItems count="16">
    <i>
      <x/>
    </i>
    <i>
      <x v="1"/>
    </i>
    <i>
      <x v="2"/>
    </i>
    <i>
      <x v="3"/>
    </i>
    <i>
      <x v="4"/>
    </i>
    <i>
      <x v="5"/>
    </i>
    <i>
      <x v="6"/>
    </i>
    <i>
      <x v="7"/>
    </i>
    <i>
      <x v="8"/>
    </i>
    <i>
      <x v="9"/>
    </i>
    <i>
      <x v="10"/>
    </i>
    <i>
      <x v="11"/>
    </i>
    <i>
      <x v="12"/>
    </i>
    <i>
      <x v="13"/>
    </i>
    <i>
      <x v="14"/>
    </i>
    <i t="grand">
      <x/>
    </i>
  </rowItems>
  <colItems count="1">
    <i/>
  </colItems>
  <dataFields count="1">
    <dataField name="Sum of Score" fld="1" baseField="0" baseItem="0"/>
  </dataField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name="PivotTable6" cacheId="5" dataOnRows="1" applyNumberFormats="0" applyBorderFormats="0" applyFontFormats="0" applyPatternFormats="0" applyAlignmentFormats="0" applyWidthHeightFormats="1" dataCaption="Data" updatedVersion="2" showMemberPropertyTips="0" useAutoFormatting="1" itemPrintTitles="1" createdVersion="1" indent="0" compact="0" compactData="0" gridDropZones="1">
  <location ref="AU1:AV18" firstHeaderRow="2" firstDataRow="2" firstDataCol="1"/>
  <pivotFields count="2">
    <pivotField axis="axisRow" compact="0" outline="0" subtotalTop="0" showAll="0" includeNewItemsInFilter="1">
      <items count="16">
        <item x="11"/>
        <item x="1"/>
        <item x="12"/>
        <item x="9"/>
        <item x="4"/>
        <item x="5"/>
        <item x="13"/>
        <item x="2"/>
        <item x="3"/>
        <item x="6"/>
        <item x="10"/>
        <item x="8"/>
        <item x="7"/>
        <item x="0"/>
        <item x="14"/>
        <item t="default"/>
      </items>
    </pivotField>
    <pivotField dataField="1" compact="0" outline="0" subtotalTop="0" showAll="0" includeNewItemsInFilter="1"/>
  </pivotFields>
  <rowFields count="1">
    <field x="0"/>
  </rowFields>
  <rowItems count="16">
    <i>
      <x/>
    </i>
    <i>
      <x v="1"/>
    </i>
    <i>
      <x v="2"/>
    </i>
    <i>
      <x v="3"/>
    </i>
    <i>
      <x v="4"/>
    </i>
    <i>
      <x v="5"/>
    </i>
    <i>
      <x v="6"/>
    </i>
    <i>
      <x v="7"/>
    </i>
    <i>
      <x v="8"/>
    </i>
    <i>
      <x v="9"/>
    </i>
    <i>
      <x v="10"/>
    </i>
    <i>
      <x v="11"/>
    </i>
    <i>
      <x v="12"/>
    </i>
    <i>
      <x v="13"/>
    </i>
    <i>
      <x v="14"/>
    </i>
    <i t="grand">
      <x/>
    </i>
  </rowItems>
  <colItems count="1">
    <i/>
  </colItems>
  <dataFields count="1">
    <dataField name="Sum of Score" fld="1" baseField="0" baseItem="0"/>
  </dataField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name="PivotTable10" cacheId="6" dataOnRows="1" applyNumberFormats="0" applyBorderFormats="0" applyFontFormats="0" applyPatternFormats="0" applyAlignmentFormats="0" applyWidthHeightFormats="1" dataCaption="Data" updatedVersion="2" showMemberPropertyTips="0" useAutoFormatting="1" itemPrintTitles="1" createdVersion="1" indent="0" compact="0" compactData="0" gridDropZones="1">
  <location ref="D1:E18" firstHeaderRow="2" firstDataRow="2" firstDataCol="1"/>
  <pivotFields count="2">
    <pivotField axis="axisRow" compact="0" outline="0" subtotalTop="0" showAll="0" includeNewItemsInFilter="1">
      <items count="16">
        <item x="6"/>
        <item x="0"/>
        <item x="7"/>
        <item x="8"/>
        <item x="1"/>
        <item x="2"/>
        <item x="9"/>
        <item x="3"/>
        <item x="4"/>
        <item x="10"/>
        <item x="11"/>
        <item x="12"/>
        <item x="13"/>
        <item x="5"/>
        <item x="14"/>
        <item t="default"/>
      </items>
    </pivotField>
    <pivotField dataField="1" compact="0" outline="0" subtotalTop="0" showAll="0" includeNewItemsInFilter="1"/>
  </pivotFields>
  <rowFields count="1">
    <field x="0"/>
  </rowFields>
  <rowItems count="16">
    <i>
      <x/>
    </i>
    <i>
      <x v="1"/>
    </i>
    <i>
      <x v="2"/>
    </i>
    <i>
      <x v="3"/>
    </i>
    <i>
      <x v="4"/>
    </i>
    <i>
      <x v="5"/>
    </i>
    <i>
      <x v="6"/>
    </i>
    <i>
      <x v="7"/>
    </i>
    <i>
      <x v="8"/>
    </i>
    <i>
      <x v="9"/>
    </i>
    <i>
      <x v="10"/>
    </i>
    <i>
      <x v="11"/>
    </i>
    <i>
      <x v="12"/>
    </i>
    <i>
      <x v="13"/>
    </i>
    <i>
      <x v="14"/>
    </i>
    <i t="grand">
      <x/>
    </i>
  </rowItems>
  <colItems count="1">
    <i/>
  </colItems>
  <dataFields count="1">
    <dataField name="Sum of Score" fld="1" baseField="0" baseItem="0"/>
  </dataField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ivotTable" Target="../pivotTables/pivotTable7.xml"/><Relationship Id="rId4" Type="http://schemas.openxmlformats.org/officeDocument/2006/relationships/comments" Target="../comments3.xml"/></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A20"/>
  <sheetViews>
    <sheetView tabSelected="1" workbookViewId="0">
      <pane xSplit="1" ySplit="2" topLeftCell="B3" activePane="bottomRight" state="frozen"/>
      <selection pane="topRight" activeCell="B1" sqref="B1"/>
      <selection pane="bottomLeft" activeCell="A3" sqref="A3"/>
      <selection pane="bottomRight" activeCell="C8" sqref="C8"/>
    </sheetView>
  </sheetViews>
  <sheetFormatPr defaultColWidth="8.85546875" defaultRowHeight="12.75" x14ac:dyDescent="0.2"/>
  <cols>
    <col min="1" max="1" width="23" customWidth="1"/>
    <col min="2" max="2" width="14.7109375" style="2" customWidth="1"/>
    <col min="3" max="3" width="10.28515625" style="2" customWidth="1"/>
    <col min="4" max="4" width="14.140625" style="2" customWidth="1"/>
    <col min="5" max="5" width="13.7109375" style="2" customWidth="1"/>
    <col min="6" max="6" width="11.28515625" style="2" customWidth="1"/>
    <col min="7" max="7" width="11.7109375" customWidth="1"/>
    <col min="8" max="8" width="9.140625" style="15" customWidth="1"/>
    <col min="9" max="12" width="9.140625" style="2" customWidth="1"/>
    <col min="13" max="13" width="10.85546875" style="2" customWidth="1"/>
    <col min="14" max="14" width="9.140625" style="1" customWidth="1"/>
    <col min="15" max="15" width="9.140625" style="3" customWidth="1"/>
    <col min="16" max="19" width="9.140625" style="2" customWidth="1"/>
    <col min="20" max="20" width="9.140625" style="3" customWidth="1"/>
    <col min="21" max="21" width="10" style="2" customWidth="1"/>
    <col min="22" max="22" width="9.85546875" style="2" customWidth="1"/>
    <col min="23" max="25" width="10.28515625" style="2" customWidth="1"/>
    <col min="26" max="26" width="11.42578125" style="3" customWidth="1"/>
    <col min="27" max="27" width="9.140625" style="2" customWidth="1"/>
    <col min="28" max="28" width="11.85546875" style="2" customWidth="1"/>
    <col min="29" max="29" width="11.85546875" style="3" customWidth="1"/>
    <col min="30" max="33" width="6.7109375" style="18" customWidth="1"/>
    <col min="34" max="34" width="4.42578125" style="2" customWidth="1"/>
    <col min="35" max="38" width="6.7109375" style="19" customWidth="1"/>
    <col min="39" max="39" width="4.42578125" style="2" customWidth="1"/>
    <col min="40" max="43" width="6.7109375" style="19" customWidth="1"/>
    <col min="44" max="44" width="4.42578125" style="2" customWidth="1"/>
    <col min="45" max="48" width="4.7109375" style="21" customWidth="1"/>
    <col min="49" max="49" width="4.42578125" style="2" customWidth="1"/>
    <col min="50" max="53" width="4.7109375" style="21" customWidth="1"/>
    <col min="54" max="54" width="4.42578125" style="2" customWidth="1"/>
    <col min="55" max="58" width="4.7109375" style="21" customWidth="1"/>
    <col min="59" max="59" width="4.42578125" style="2" customWidth="1"/>
    <col min="60" max="63" width="6.7109375" style="19" customWidth="1"/>
    <col min="64" max="64" width="4.42578125" style="2" customWidth="1"/>
    <col min="65" max="68" width="4.7109375" style="21" customWidth="1"/>
    <col min="69" max="69" width="4.42578125" style="2" customWidth="1"/>
    <col min="70" max="73" width="6.7109375" style="19" customWidth="1"/>
    <col min="74" max="74" width="4.42578125" style="2" customWidth="1"/>
    <col min="75" max="78" width="6.7109375" style="19" customWidth="1"/>
    <col min="79" max="79" width="4.42578125" style="2" customWidth="1"/>
    <col min="80" max="83" width="6.7109375" style="19" customWidth="1"/>
    <col min="84" max="84" width="4.42578125" style="2" customWidth="1"/>
    <col min="85" max="88" width="6.7109375" style="19" customWidth="1"/>
    <col min="89" max="89" width="4.42578125" style="2" customWidth="1"/>
    <col min="90" max="93" width="6.7109375" style="19" customWidth="1"/>
    <col min="94" max="94" width="4.42578125" style="2" customWidth="1"/>
    <col min="95" max="98" width="6.7109375" style="19" customWidth="1"/>
    <col min="99" max="99" width="4.42578125" style="2" customWidth="1"/>
    <col min="100" max="103" width="6.7109375" style="19" customWidth="1"/>
    <col min="104" max="104" width="4.42578125" style="2" customWidth="1"/>
    <col min="105" max="108" width="6.7109375" style="19" customWidth="1"/>
    <col min="109" max="109" width="4.42578125" style="2" customWidth="1"/>
    <col min="110" max="113" width="6.7109375" style="21" customWidth="1"/>
    <col min="114" max="114" width="4.42578125" style="2" customWidth="1"/>
    <col min="115" max="118" width="6.7109375" style="19" customWidth="1"/>
    <col min="119" max="119" width="4.42578125" style="2" customWidth="1"/>
    <col min="120" max="123" width="6.7109375" style="19" customWidth="1"/>
    <col min="124" max="124" width="4.42578125" style="2" customWidth="1"/>
    <col min="125" max="128" width="6.7109375" style="19" customWidth="1"/>
    <col min="129" max="130" width="4.42578125" style="2" customWidth="1"/>
    <col min="131" max="131" width="11.140625" customWidth="1"/>
  </cols>
  <sheetData>
    <row r="1" spans="1:131" ht="13.35" customHeight="1" x14ac:dyDescent="0.2">
      <c r="A1" s="166" t="s">
        <v>0</v>
      </c>
      <c r="G1" s="3"/>
      <c r="H1" s="168" t="s">
        <v>1</v>
      </c>
      <c r="I1" s="168"/>
      <c r="J1" s="168"/>
      <c r="K1" s="168"/>
      <c r="L1" s="168"/>
      <c r="M1" s="168"/>
      <c r="N1" s="168"/>
      <c r="P1" s="169" t="s">
        <v>2</v>
      </c>
      <c r="Q1" s="166"/>
      <c r="R1" s="166"/>
      <c r="S1" s="166"/>
      <c r="T1" s="170"/>
      <c r="U1" s="168" t="s">
        <v>3</v>
      </c>
      <c r="V1" s="168"/>
      <c r="W1" s="168"/>
      <c r="X1" s="168"/>
      <c r="Y1" s="168"/>
      <c r="AA1" s="168" t="s">
        <v>4</v>
      </c>
      <c r="AB1" s="168"/>
      <c r="AC1" s="168"/>
      <c r="AD1" s="173" t="s">
        <v>5</v>
      </c>
      <c r="AE1" s="174"/>
      <c r="AF1" s="174"/>
      <c r="AG1" s="175"/>
      <c r="AH1" s="166" t="s">
        <v>6</v>
      </c>
      <c r="AI1" s="166"/>
      <c r="AJ1" s="166"/>
      <c r="AK1" s="166"/>
      <c r="AL1" s="166"/>
      <c r="AM1" s="166"/>
      <c r="AN1" s="166"/>
      <c r="AO1" s="166"/>
      <c r="AP1" s="166"/>
      <c r="AQ1" s="166"/>
      <c r="AR1" s="166"/>
      <c r="AS1" s="166"/>
      <c r="AT1" s="166"/>
      <c r="AU1" s="166"/>
      <c r="AV1" s="166"/>
      <c r="AW1" s="166"/>
      <c r="AX1" s="166"/>
      <c r="AY1" s="166"/>
      <c r="AZ1" s="166"/>
      <c r="BA1" s="166"/>
      <c r="BB1" s="166"/>
      <c r="BC1" s="166"/>
      <c r="BD1" s="166"/>
      <c r="BE1" s="166"/>
      <c r="BF1" s="166"/>
      <c r="BG1" s="166"/>
      <c r="BH1" s="166"/>
      <c r="BI1" s="166"/>
      <c r="BJ1" s="166"/>
      <c r="BK1" s="166"/>
      <c r="BL1" s="166"/>
      <c r="BM1" s="166"/>
      <c r="BN1" s="166"/>
      <c r="BO1" s="166"/>
      <c r="BP1" s="166"/>
      <c r="BQ1" s="166"/>
      <c r="BR1" s="166"/>
      <c r="BS1" s="166"/>
      <c r="BT1" s="166"/>
      <c r="BU1" s="166"/>
      <c r="BV1" s="166"/>
      <c r="BW1" s="166"/>
      <c r="BX1" s="166"/>
      <c r="BY1" s="166"/>
      <c r="BZ1" s="166"/>
      <c r="CA1" s="166"/>
      <c r="CB1" s="166"/>
      <c r="CC1" s="166"/>
      <c r="CD1" s="166"/>
      <c r="CE1" s="166"/>
      <c r="CF1" s="166"/>
      <c r="CG1" s="166"/>
      <c r="CH1" s="166"/>
      <c r="CI1" s="166"/>
      <c r="CJ1" s="166"/>
      <c r="CK1" s="166"/>
      <c r="CL1" s="166"/>
      <c r="CM1" s="166"/>
      <c r="CN1" s="166"/>
      <c r="CO1" s="166"/>
      <c r="CP1" s="166"/>
      <c r="CQ1" s="166"/>
      <c r="CR1" s="166"/>
      <c r="CS1" s="166"/>
      <c r="CT1" s="166"/>
      <c r="CU1" s="166"/>
      <c r="CV1" s="166"/>
      <c r="CW1" s="166"/>
      <c r="CX1" s="166"/>
      <c r="CY1" s="166"/>
      <c r="CZ1" s="166"/>
      <c r="DA1" s="166"/>
      <c r="DB1" s="166"/>
      <c r="DC1" s="166"/>
      <c r="DD1" s="166"/>
      <c r="DE1" s="166"/>
      <c r="DF1" s="166"/>
      <c r="DG1" s="166"/>
      <c r="DH1" s="166"/>
      <c r="DI1" s="166"/>
      <c r="DJ1" s="166"/>
      <c r="DK1" s="166"/>
      <c r="DL1" s="166"/>
      <c r="DM1" s="166"/>
      <c r="DN1" s="166"/>
      <c r="DO1" s="166"/>
      <c r="DP1" s="166"/>
      <c r="DQ1" s="166"/>
      <c r="DR1" s="166"/>
      <c r="DS1" s="166"/>
      <c r="DT1" s="166"/>
      <c r="DU1" s="166"/>
      <c r="DV1" s="166"/>
      <c r="DW1" s="166"/>
      <c r="DX1" s="166"/>
      <c r="DY1" s="166"/>
      <c r="DZ1" s="166"/>
      <c r="EA1" s="171" t="s">
        <v>7</v>
      </c>
    </row>
    <row r="2" spans="1:131" s="13" customFormat="1" ht="82.5" customHeight="1" x14ac:dyDescent="0.2">
      <c r="A2" s="167"/>
      <c r="B2" s="28" t="s">
        <v>87</v>
      </c>
      <c r="C2" s="5" t="s">
        <v>81</v>
      </c>
      <c r="D2" s="5" t="s">
        <v>82</v>
      </c>
      <c r="E2" s="5" t="s">
        <v>83</v>
      </c>
      <c r="F2" s="5" t="s">
        <v>84</v>
      </c>
      <c r="G2" s="5" t="s">
        <v>85</v>
      </c>
      <c r="H2" s="4" t="s">
        <v>8</v>
      </c>
      <c r="I2" s="5" t="s">
        <v>9</v>
      </c>
      <c r="J2" s="5" t="s">
        <v>10</v>
      </c>
      <c r="K2" s="5" t="s">
        <v>11</v>
      </c>
      <c r="L2" s="5" t="s">
        <v>12</v>
      </c>
      <c r="M2" s="5" t="s">
        <v>13</v>
      </c>
      <c r="N2" s="5" t="s">
        <v>14</v>
      </c>
      <c r="O2" s="6" t="s">
        <v>65</v>
      </c>
      <c r="P2" s="5" t="s">
        <v>15</v>
      </c>
      <c r="Q2" s="5" t="s">
        <v>16</v>
      </c>
      <c r="R2" s="5" t="s">
        <v>17</v>
      </c>
      <c r="S2" s="5" t="s">
        <v>18</v>
      </c>
      <c r="T2" s="6" t="s">
        <v>86</v>
      </c>
      <c r="U2" s="5" t="s">
        <v>19</v>
      </c>
      <c r="V2" s="5" t="s">
        <v>20</v>
      </c>
      <c r="W2" s="5" t="s">
        <v>21</v>
      </c>
      <c r="X2" s="5" t="s">
        <v>22</v>
      </c>
      <c r="Y2" s="5" t="s">
        <v>23</v>
      </c>
      <c r="Z2" s="6" t="s">
        <v>24</v>
      </c>
      <c r="AA2" s="5" t="s">
        <v>25</v>
      </c>
      <c r="AB2" s="5" t="s">
        <v>26</v>
      </c>
      <c r="AC2" s="6" t="s">
        <v>27</v>
      </c>
      <c r="AD2" s="7" t="s">
        <v>15</v>
      </c>
      <c r="AE2" s="7" t="s">
        <v>16</v>
      </c>
      <c r="AF2" s="7" t="s">
        <v>28</v>
      </c>
      <c r="AG2" s="7" t="s">
        <v>29</v>
      </c>
      <c r="AH2" s="8" t="s">
        <v>30</v>
      </c>
      <c r="AI2" s="9" t="s">
        <v>15</v>
      </c>
      <c r="AJ2" s="9" t="s">
        <v>16</v>
      </c>
      <c r="AK2" s="9" t="s">
        <v>28</v>
      </c>
      <c r="AL2" s="9" t="s">
        <v>29</v>
      </c>
      <c r="AM2" s="10" t="s">
        <v>31</v>
      </c>
      <c r="AN2" s="9" t="s">
        <v>15</v>
      </c>
      <c r="AO2" s="9" t="s">
        <v>16</v>
      </c>
      <c r="AP2" s="9" t="s">
        <v>28</v>
      </c>
      <c r="AQ2" s="9" t="s">
        <v>29</v>
      </c>
      <c r="AR2" s="10" t="s">
        <v>32</v>
      </c>
      <c r="AS2" s="11" t="s">
        <v>15</v>
      </c>
      <c r="AT2" s="11" t="s">
        <v>16</v>
      </c>
      <c r="AU2" s="11" t="s">
        <v>28</v>
      </c>
      <c r="AV2" s="11" t="s">
        <v>29</v>
      </c>
      <c r="AW2" s="10" t="s">
        <v>33</v>
      </c>
      <c r="AX2" s="11" t="s">
        <v>15</v>
      </c>
      <c r="AY2" s="11" t="s">
        <v>16</v>
      </c>
      <c r="AZ2" s="11" t="s">
        <v>28</v>
      </c>
      <c r="BA2" s="11" t="s">
        <v>29</v>
      </c>
      <c r="BB2" s="10" t="s">
        <v>34</v>
      </c>
      <c r="BC2" s="11" t="s">
        <v>15</v>
      </c>
      <c r="BD2" s="11" t="s">
        <v>16</v>
      </c>
      <c r="BE2" s="11" t="s">
        <v>28</v>
      </c>
      <c r="BF2" s="11" t="s">
        <v>29</v>
      </c>
      <c r="BG2" s="10" t="s">
        <v>35</v>
      </c>
      <c r="BH2" s="9" t="s">
        <v>15</v>
      </c>
      <c r="BI2" s="9" t="s">
        <v>16</v>
      </c>
      <c r="BJ2" s="9" t="s">
        <v>28</v>
      </c>
      <c r="BK2" s="9" t="s">
        <v>29</v>
      </c>
      <c r="BL2" s="10" t="s">
        <v>36</v>
      </c>
      <c r="BM2" s="11" t="s">
        <v>15</v>
      </c>
      <c r="BN2" s="11" t="s">
        <v>16</v>
      </c>
      <c r="BO2" s="11" t="s">
        <v>28</v>
      </c>
      <c r="BP2" s="11" t="s">
        <v>29</v>
      </c>
      <c r="BQ2" s="10" t="s">
        <v>37</v>
      </c>
      <c r="BR2" s="9" t="s">
        <v>15</v>
      </c>
      <c r="BS2" s="9" t="s">
        <v>16</v>
      </c>
      <c r="BT2" s="9" t="s">
        <v>28</v>
      </c>
      <c r="BU2" s="9" t="s">
        <v>29</v>
      </c>
      <c r="BV2" s="10" t="s">
        <v>38</v>
      </c>
      <c r="BW2" s="9" t="s">
        <v>15</v>
      </c>
      <c r="BX2" s="9" t="s">
        <v>16</v>
      </c>
      <c r="BY2" s="9" t="s">
        <v>28</v>
      </c>
      <c r="BZ2" s="9" t="s">
        <v>29</v>
      </c>
      <c r="CA2" s="10" t="s">
        <v>39</v>
      </c>
      <c r="CB2" s="9" t="s">
        <v>15</v>
      </c>
      <c r="CC2" s="9" t="s">
        <v>16</v>
      </c>
      <c r="CD2" s="9" t="s">
        <v>28</v>
      </c>
      <c r="CE2" s="9" t="s">
        <v>29</v>
      </c>
      <c r="CF2" s="10" t="s">
        <v>40</v>
      </c>
      <c r="CG2" s="9" t="s">
        <v>15</v>
      </c>
      <c r="CH2" s="9" t="s">
        <v>16</v>
      </c>
      <c r="CI2" s="9" t="s">
        <v>28</v>
      </c>
      <c r="CJ2" s="9" t="s">
        <v>29</v>
      </c>
      <c r="CK2" s="10" t="s">
        <v>41</v>
      </c>
      <c r="CL2" s="9" t="s">
        <v>15</v>
      </c>
      <c r="CM2" s="9" t="s">
        <v>16</v>
      </c>
      <c r="CN2" s="9" t="s">
        <v>28</v>
      </c>
      <c r="CO2" s="9" t="s">
        <v>29</v>
      </c>
      <c r="CP2" s="10" t="s">
        <v>42</v>
      </c>
      <c r="CQ2" s="9" t="s">
        <v>15</v>
      </c>
      <c r="CR2" s="9" t="s">
        <v>16</v>
      </c>
      <c r="CS2" s="9" t="s">
        <v>28</v>
      </c>
      <c r="CT2" s="9" t="s">
        <v>29</v>
      </c>
      <c r="CU2" s="10" t="s">
        <v>43</v>
      </c>
      <c r="CV2" s="9" t="s">
        <v>15</v>
      </c>
      <c r="CW2" s="9" t="s">
        <v>16</v>
      </c>
      <c r="CX2" s="9" t="s">
        <v>28</v>
      </c>
      <c r="CY2" s="9" t="s">
        <v>29</v>
      </c>
      <c r="CZ2" s="12" t="s">
        <v>44</v>
      </c>
      <c r="DA2" s="9" t="s">
        <v>15</v>
      </c>
      <c r="DB2" s="9" t="s">
        <v>16</v>
      </c>
      <c r="DC2" s="9" t="s">
        <v>28</v>
      </c>
      <c r="DD2" s="9" t="s">
        <v>29</v>
      </c>
      <c r="DE2" s="10" t="s">
        <v>45</v>
      </c>
      <c r="DF2" s="11" t="s">
        <v>15</v>
      </c>
      <c r="DG2" s="11" t="s">
        <v>16</v>
      </c>
      <c r="DH2" s="11" t="s">
        <v>28</v>
      </c>
      <c r="DI2" s="11" t="s">
        <v>29</v>
      </c>
      <c r="DJ2" s="10" t="s">
        <v>46</v>
      </c>
      <c r="DK2" s="9" t="s">
        <v>15</v>
      </c>
      <c r="DL2" s="9" t="s">
        <v>16</v>
      </c>
      <c r="DM2" s="9" t="s">
        <v>28</v>
      </c>
      <c r="DN2" s="9" t="s">
        <v>29</v>
      </c>
      <c r="DO2" s="10" t="s">
        <v>47</v>
      </c>
      <c r="DP2" s="9" t="s">
        <v>15</v>
      </c>
      <c r="DQ2" s="9" t="s">
        <v>16</v>
      </c>
      <c r="DR2" s="9" t="s">
        <v>28</v>
      </c>
      <c r="DS2" s="9" t="s">
        <v>29</v>
      </c>
      <c r="DT2" s="10" t="s">
        <v>48</v>
      </c>
      <c r="DU2" s="9" t="s">
        <v>15</v>
      </c>
      <c r="DV2" s="9" t="s">
        <v>16</v>
      </c>
      <c r="DW2" s="9" t="s">
        <v>28</v>
      </c>
      <c r="DX2" s="9" t="s">
        <v>29</v>
      </c>
      <c r="DY2" s="10" t="s">
        <v>49</v>
      </c>
      <c r="DZ2" s="10" t="s">
        <v>50</v>
      </c>
      <c r="EA2" s="172"/>
    </row>
    <row r="3" spans="1:131" x14ac:dyDescent="0.2">
      <c r="A3" s="23" t="s">
        <v>62</v>
      </c>
      <c r="B3" s="2">
        <v>6</v>
      </c>
      <c r="C3" s="16">
        <v>0</v>
      </c>
      <c r="D3" s="16">
        <v>1</v>
      </c>
      <c r="E3" s="16">
        <v>0</v>
      </c>
      <c r="F3" s="16">
        <f t="shared" ref="F3:F16" si="0">SUM(C3:E3)</f>
        <v>1</v>
      </c>
      <c r="G3" s="14">
        <f t="shared" ref="G3:G16" si="1">SUM(P3:Q3,T3)</f>
        <v>1</v>
      </c>
      <c r="M3" s="2">
        <v>1</v>
      </c>
      <c r="N3" s="1">
        <v>1</v>
      </c>
      <c r="O3" s="3">
        <f t="shared" ref="O3:O16" si="2">1/(1/(1+SUM(H3:N3)))</f>
        <v>3</v>
      </c>
      <c r="S3" s="1">
        <v>1</v>
      </c>
      <c r="T3" s="3">
        <v>1</v>
      </c>
      <c r="V3" s="2">
        <v>1</v>
      </c>
      <c r="Z3" s="3">
        <v>1</v>
      </c>
      <c r="AC3" s="3">
        <v>1</v>
      </c>
      <c r="AD3" s="18">
        <v>0.4</v>
      </c>
      <c r="AE3" s="18">
        <v>0.7</v>
      </c>
      <c r="AF3" s="18">
        <v>0.1</v>
      </c>
      <c r="AG3" s="18">
        <v>0.9</v>
      </c>
      <c r="AH3" s="2">
        <v>1</v>
      </c>
      <c r="AI3" s="19">
        <v>0.66666666666666663</v>
      </c>
      <c r="AJ3" s="19">
        <v>0.66666666666666663</v>
      </c>
      <c r="AK3" s="19">
        <v>0.1111111111111111</v>
      </c>
      <c r="AL3" s="19">
        <v>0.33333333333333331</v>
      </c>
      <c r="AM3" s="2">
        <v>1</v>
      </c>
      <c r="AN3" s="20">
        <v>1</v>
      </c>
      <c r="AO3" s="20">
        <v>0</v>
      </c>
      <c r="AP3" s="20">
        <v>0</v>
      </c>
      <c r="AQ3" s="20">
        <v>1</v>
      </c>
      <c r="AR3" s="2">
        <v>1</v>
      </c>
      <c r="AS3" s="21">
        <v>0.66666666666666663</v>
      </c>
      <c r="AT3" s="21">
        <v>0.33333333333333331</v>
      </c>
      <c r="AU3" s="21">
        <v>0.33333333333333331</v>
      </c>
      <c r="AV3" s="21">
        <v>0.66666666666666663</v>
      </c>
      <c r="AX3" s="22">
        <v>1</v>
      </c>
      <c r="AY3" s="22">
        <v>0</v>
      </c>
      <c r="AZ3" s="22">
        <v>0</v>
      </c>
      <c r="BA3" s="22">
        <v>0</v>
      </c>
      <c r="BC3" s="21">
        <v>0.54545454545454541</v>
      </c>
      <c r="BD3" s="21">
        <v>0.54545454545454541</v>
      </c>
      <c r="BE3" s="21">
        <v>0.18181818181818182</v>
      </c>
      <c r="BF3" s="21">
        <v>0.72727272727272729</v>
      </c>
      <c r="BG3" s="2">
        <v>1</v>
      </c>
      <c r="BH3" s="20">
        <v>0.5</v>
      </c>
      <c r="BI3" s="20">
        <v>0.5</v>
      </c>
      <c r="BJ3" s="20">
        <v>0</v>
      </c>
      <c r="BK3" s="20">
        <v>0.5</v>
      </c>
      <c r="BL3" s="2">
        <v>1</v>
      </c>
      <c r="BM3" s="21">
        <v>0.66666666666666663</v>
      </c>
      <c r="BN3" s="21">
        <v>0.33333333333333331</v>
      </c>
      <c r="BO3" s="21">
        <v>0.33333333333333331</v>
      </c>
      <c r="BP3" s="21">
        <v>0.33333333333333331</v>
      </c>
      <c r="BR3" s="20">
        <v>0</v>
      </c>
      <c r="BS3" s="20">
        <v>1</v>
      </c>
      <c r="BT3" s="20">
        <v>1</v>
      </c>
      <c r="BU3" s="20">
        <v>0</v>
      </c>
      <c r="BW3" s="19">
        <v>1.25</v>
      </c>
      <c r="BX3" s="19">
        <v>0</v>
      </c>
      <c r="BY3" s="19">
        <v>0</v>
      </c>
      <c r="BZ3" s="19">
        <v>0</v>
      </c>
      <c r="CB3" s="20">
        <v>1</v>
      </c>
      <c r="CC3" s="20">
        <v>1</v>
      </c>
      <c r="CD3" s="20">
        <v>1</v>
      </c>
      <c r="CE3" s="20">
        <v>0</v>
      </c>
      <c r="CG3" s="19">
        <v>0.66666666666666663</v>
      </c>
      <c r="CH3" s="19">
        <v>0</v>
      </c>
      <c r="CI3" s="19">
        <v>0</v>
      </c>
      <c r="CJ3" s="19">
        <v>1</v>
      </c>
      <c r="CK3" s="2">
        <v>1</v>
      </c>
      <c r="CL3" s="20">
        <v>0</v>
      </c>
      <c r="CM3" s="20">
        <v>1</v>
      </c>
      <c r="CN3" s="20">
        <v>0</v>
      </c>
      <c r="CO3" s="20">
        <v>1</v>
      </c>
      <c r="CQ3" s="20">
        <v>0</v>
      </c>
      <c r="CR3" s="20">
        <v>1</v>
      </c>
      <c r="CS3" s="20">
        <v>0</v>
      </c>
      <c r="CT3" s="20">
        <v>1</v>
      </c>
      <c r="CV3" s="20">
        <v>1</v>
      </c>
      <c r="CW3" s="20">
        <v>0</v>
      </c>
      <c r="CX3" s="20">
        <v>0</v>
      </c>
      <c r="CY3" s="20">
        <v>0</v>
      </c>
      <c r="DA3" s="20">
        <v>1</v>
      </c>
      <c r="DB3" s="20">
        <v>0</v>
      </c>
      <c r="DC3" s="20">
        <v>0</v>
      </c>
      <c r="DD3" s="20">
        <v>0</v>
      </c>
      <c r="DF3" s="20">
        <v>1</v>
      </c>
      <c r="DG3" s="20">
        <v>0</v>
      </c>
      <c r="DH3" s="20">
        <v>0</v>
      </c>
      <c r="DI3" s="20">
        <v>1</v>
      </c>
      <c r="DK3" s="20">
        <v>1</v>
      </c>
      <c r="DL3" s="20">
        <v>0</v>
      </c>
      <c r="DM3" s="20">
        <v>0</v>
      </c>
      <c r="DN3" s="20">
        <v>0</v>
      </c>
      <c r="DP3" s="20">
        <v>1</v>
      </c>
      <c r="DQ3" s="20">
        <v>0</v>
      </c>
      <c r="DR3" s="20">
        <v>0</v>
      </c>
      <c r="DS3" s="20">
        <v>0.5</v>
      </c>
      <c r="DU3" s="20">
        <v>1</v>
      </c>
      <c r="DV3" s="20">
        <v>0</v>
      </c>
      <c r="DW3" s="20">
        <v>0</v>
      </c>
      <c r="DX3" s="20">
        <v>0</v>
      </c>
      <c r="EA3" s="2">
        <f t="shared" ref="EA3:EA16" si="3">AH3+AM3+AR3+AW3+BB3+BG3+BL3+BQ3+BV3+CA3+CF3+CK3+CP3+CU3+CZ3+DE3+DJ3+DO3+DT3+DY3+DZ3</f>
        <v>6</v>
      </c>
    </row>
    <row r="4" spans="1:131" x14ac:dyDescent="0.2">
      <c r="A4" s="14" t="s">
        <v>52</v>
      </c>
      <c r="B4" s="2">
        <v>17</v>
      </c>
      <c r="C4" s="16">
        <v>0</v>
      </c>
      <c r="D4" s="16">
        <v>2</v>
      </c>
      <c r="E4" s="16">
        <v>1</v>
      </c>
      <c r="F4" s="16">
        <f t="shared" si="0"/>
        <v>3</v>
      </c>
      <c r="G4" s="14">
        <f t="shared" si="1"/>
        <v>3</v>
      </c>
      <c r="H4" s="15">
        <v>1</v>
      </c>
      <c r="I4" s="2">
        <v>1</v>
      </c>
      <c r="J4" s="2">
        <v>1</v>
      </c>
      <c r="K4" s="2">
        <v>1</v>
      </c>
      <c r="L4" s="2">
        <v>1</v>
      </c>
      <c r="M4" s="2">
        <v>1</v>
      </c>
      <c r="N4" s="1">
        <v>1</v>
      </c>
      <c r="O4" s="3">
        <f t="shared" si="2"/>
        <v>8</v>
      </c>
      <c r="P4" s="2">
        <v>1</v>
      </c>
      <c r="Q4" s="2">
        <v>1</v>
      </c>
      <c r="R4" s="2">
        <v>1</v>
      </c>
      <c r="S4" s="1">
        <v>1</v>
      </c>
      <c r="T4" s="3">
        <v>1</v>
      </c>
      <c r="V4" s="16">
        <v>1</v>
      </c>
      <c r="W4" s="16"/>
      <c r="X4" s="16">
        <v>1</v>
      </c>
      <c r="Y4" s="16">
        <v>1</v>
      </c>
      <c r="Z4" s="17">
        <v>3</v>
      </c>
      <c r="AA4" s="16">
        <v>1</v>
      </c>
      <c r="AD4" s="18">
        <v>0.4</v>
      </c>
      <c r="AE4" s="18">
        <v>0.7</v>
      </c>
      <c r="AF4" s="18">
        <v>0.1</v>
      </c>
      <c r="AG4" s="18">
        <v>0.9</v>
      </c>
      <c r="AH4" s="2">
        <v>1</v>
      </c>
      <c r="AI4" s="19">
        <v>0.66666666666666663</v>
      </c>
      <c r="AJ4" s="19">
        <v>0.66666666666666663</v>
      </c>
      <c r="AK4" s="19">
        <v>0.1111111111111111</v>
      </c>
      <c r="AL4" s="19">
        <v>0.33333333333333331</v>
      </c>
      <c r="AM4" s="2">
        <v>1</v>
      </c>
      <c r="AN4" s="20">
        <v>1</v>
      </c>
      <c r="AO4" s="20">
        <v>0</v>
      </c>
      <c r="AP4" s="20">
        <v>0</v>
      </c>
      <c r="AQ4" s="20">
        <v>1</v>
      </c>
      <c r="AS4" s="21">
        <v>0.66666666666666663</v>
      </c>
      <c r="AT4" s="21">
        <v>0.33333333333333331</v>
      </c>
      <c r="AU4" s="21">
        <v>0.33333333333333331</v>
      </c>
      <c r="AV4" s="21">
        <v>0.66666666666666663</v>
      </c>
      <c r="AW4" s="2">
        <v>1</v>
      </c>
      <c r="AX4" s="22">
        <v>1</v>
      </c>
      <c r="AY4" s="22">
        <v>0</v>
      </c>
      <c r="AZ4" s="22">
        <v>0</v>
      </c>
      <c r="BA4" s="22">
        <v>0</v>
      </c>
      <c r="BC4" s="21">
        <v>0.54545454545454541</v>
      </c>
      <c r="BD4" s="21">
        <v>0.54545454545454541</v>
      </c>
      <c r="BE4" s="21">
        <v>0.18181818181818182</v>
      </c>
      <c r="BF4" s="21">
        <v>0.72727272727272729</v>
      </c>
      <c r="BH4" s="20">
        <v>0.5</v>
      </c>
      <c r="BI4" s="20">
        <v>0.5</v>
      </c>
      <c r="BJ4" s="20">
        <v>0</v>
      </c>
      <c r="BK4" s="20">
        <v>0.5</v>
      </c>
      <c r="BM4" s="21">
        <v>0.66666666666666663</v>
      </c>
      <c r="BN4" s="21">
        <v>0.33333333333333331</v>
      </c>
      <c r="BO4" s="21">
        <v>0.33333333333333331</v>
      </c>
      <c r="BP4" s="21">
        <v>0.33333333333333331</v>
      </c>
      <c r="BQ4" s="2">
        <v>1</v>
      </c>
      <c r="BR4" s="20">
        <v>0</v>
      </c>
      <c r="BS4" s="20">
        <v>1</v>
      </c>
      <c r="BT4" s="20">
        <v>1</v>
      </c>
      <c r="BU4" s="20">
        <v>0</v>
      </c>
      <c r="BW4" s="19">
        <v>1.25</v>
      </c>
      <c r="BX4" s="19">
        <v>0</v>
      </c>
      <c r="BY4" s="19">
        <v>0</v>
      </c>
      <c r="BZ4" s="19">
        <v>0</v>
      </c>
      <c r="CA4" s="2">
        <v>1</v>
      </c>
      <c r="CB4" s="20">
        <v>1</v>
      </c>
      <c r="CC4" s="20">
        <v>1</v>
      </c>
      <c r="CD4" s="20">
        <v>1</v>
      </c>
      <c r="CE4" s="20">
        <v>0</v>
      </c>
      <c r="CF4" s="2">
        <v>1</v>
      </c>
      <c r="CG4" s="19">
        <v>0.66666666666666663</v>
      </c>
      <c r="CH4" s="19">
        <v>0</v>
      </c>
      <c r="CI4" s="19">
        <v>0</v>
      </c>
      <c r="CJ4" s="19">
        <v>1</v>
      </c>
      <c r="CL4" s="20">
        <v>0</v>
      </c>
      <c r="CM4" s="20">
        <v>1</v>
      </c>
      <c r="CN4" s="20">
        <v>0</v>
      </c>
      <c r="CO4" s="20">
        <v>1</v>
      </c>
      <c r="CQ4" s="20">
        <v>0</v>
      </c>
      <c r="CR4" s="20">
        <v>1</v>
      </c>
      <c r="CS4" s="20">
        <v>0</v>
      </c>
      <c r="CT4" s="20">
        <v>1</v>
      </c>
      <c r="CV4" s="20">
        <v>1</v>
      </c>
      <c r="CW4" s="20">
        <v>0</v>
      </c>
      <c r="CX4" s="20">
        <v>0</v>
      </c>
      <c r="CY4" s="20">
        <v>0</v>
      </c>
      <c r="DA4" s="20">
        <v>1</v>
      </c>
      <c r="DB4" s="20">
        <v>0</v>
      </c>
      <c r="DC4" s="20">
        <v>0</v>
      </c>
      <c r="DD4" s="20">
        <v>0</v>
      </c>
      <c r="DF4" s="20">
        <v>1</v>
      </c>
      <c r="DG4" s="20">
        <v>0</v>
      </c>
      <c r="DH4" s="20">
        <v>0</v>
      </c>
      <c r="DI4" s="20">
        <v>1</v>
      </c>
      <c r="DK4" s="20">
        <v>1</v>
      </c>
      <c r="DL4" s="20">
        <v>0</v>
      </c>
      <c r="DM4" s="20">
        <v>0</v>
      </c>
      <c r="DN4" s="20">
        <v>0</v>
      </c>
      <c r="DP4" s="20">
        <v>1</v>
      </c>
      <c r="DQ4" s="20">
        <v>0</v>
      </c>
      <c r="DR4" s="20">
        <v>0</v>
      </c>
      <c r="DS4" s="20">
        <v>0.5</v>
      </c>
      <c r="DU4" s="20">
        <v>1</v>
      </c>
      <c r="DV4" s="20">
        <v>0</v>
      </c>
      <c r="DW4" s="20">
        <v>0</v>
      </c>
      <c r="DX4" s="20">
        <v>0</v>
      </c>
      <c r="DZ4" s="2">
        <v>1</v>
      </c>
      <c r="EA4" s="2">
        <f t="shared" si="3"/>
        <v>7</v>
      </c>
    </row>
    <row r="5" spans="1:131" x14ac:dyDescent="0.2">
      <c r="A5" s="14" t="s">
        <v>63</v>
      </c>
      <c r="B5" s="2">
        <v>6</v>
      </c>
      <c r="C5" s="16">
        <v>0</v>
      </c>
      <c r="D5" s="16">
        <v>1</v>
      </c>
      <c r="E5" s="16">
        <v>0</v>
      </c>
      <c r="F5" s="16">
        <f t="shared" si="0"/>
        <v>1</v>
      </c>
      <c r="G5" s="14">
        <f t="shared" si="1"/>
        <v>2</v>
      </c>
      <c r="J5" s="2">
        <v>1</v>
      </c>
      <c r="M5" s="2">
        <v>1</v>
      </c>
      <c r="O5" s="3">
        <f t="shared" si="2"/>
        <v>3</v>
      </c>
      <c r="Q5" s="2">
        <v>1</v>
      </c>
      <c r="S5" s="1">
        <v>1</v>
      </c>
      <c r="T5" s="3">
        <v>1</v>
      </c>
      <c r="V5" s="2">
        <v>1</v>
      </c>
      <c r="Z5" s="3">
        <v>1</v>
      </c>
      <c r="AB5" s="2">
        <v>1</v>
      </c>
      <c r="AD5" s="18">
        <v>0.4</v>
      </c>
      <c r="AE5" s="18">
        <v>0.7</v>
      </c>
      <c r="AF5" s="18">
        <v>0.1</v>
      </c>
      <c r="AG5" s="18">
        <v>0.9</v>
      </c>
      <c r="AH5" s="2">
        <v>1</v>
      </c>
      <c r="AI5" s="19">
        <v>0.66666666666666663</v>
      </c>
      <c r="AJ5" s="19">
        <v>0.66666666666666663</v>
      </c>
      <c r="AK5" s="19">
        <v>0.1111111111111111</v>
      </c>
      <c r="AL5" s="19">
        <v>0.33333333333333331</v>
      </c>
      <c r="AM5" s="2">
        <v>1</v>
      </c>
      <c r="AN5" s="20">
        <v>1</v>
      </c>
      <c r="AO5" s="20">
        <v>0</v>
      </c>
      <c r="AP5" s="20">
        <v>0</v>
      </c>
      <c r="AQ5" s="20">
        <v>1</v>
      </c>
      <c r="AS5" s="21">
        <v>0.66666666666666663</v>
      </c>
      <c r="AT5" s="21">
        <v>0.33333333333333331</v>
      </c>
      <c r="AU5" s="21">
        <v>0.33333333333333331</v>
      </c>
      <c r="AV5" s="21">
        <v>0.66666666666666663</v>
      </c>
      <c r="AW5" s="2">
        <v>1</v>
      </c>
      <c r="AX5" s="22">
        <v>1</v>
      </c>
      <c r="AY5" s="22">
        <v>0</v>
      </c>
      <c r="AZ5" s="22">
        <v>0</v>
      </c>
      <c r="BA5" s="22">
        <v>0</v>
      </c>
      <c r="BC5" s="21">
        <v>0.54545454545454541</v>
      </c>
      <c r="BD5" s="21">
        <v>0.54545454545454541</v>
      </c>
      <c r="BE5" s="21">
        <v>0.18181818181818182</v>
      </c>
      <c r="BF5" s="21">
        <v>0.72727272727272729</v>
      </c>
      <c r="BH5" s="20">
        <v>0.5</v>
      </c>
      <c r="BI5" s="20">
        <v>0.5</v>
      </c>
      <c r="BJ5" s="20">
        <v>0</v>
      </c>
      <c r="BK5" s="20">
        <v>0.5</v>
      </c>
      <c r="BM5" s="21">
        <v>0.66666666666666663</v>
      </c>
      <c r="BN5" s="21">
        <v>0.33333333333333331</v>
      </c>
      <c r="BO5" s="21">
        <v>0.33333333333333331</v>
      </c>
      <c r="BP5" s="21">
        <v>0.33333333333333331</v>
      </c>
      <c r="BR5" s="20">
        <v>0</v>
      </c>
      <c r="BS5" s="20">
        <v>1</v>
      </c>
      <c r="BT5" s="20">
        <v>1</v>
      </c>
      <c r="BU5" s="20">
        <v>0</v>
      </c>
      <c r="BW5" s="19">
        <v>1.25</v>
      </c>
      <c r="BX5" s="19">
        <v>0</v>
      </c>
      <c r="BY5" s="19">
        <v>0</v>
      </c>
      <c r="BZ5" s="19">
        <v>0</v>
      </c>
      <c r="CB5" s="20">
        <v>1</v>
      </c>
      <c r="CC5" s="20">
        <v>1</v>
      </c>
      <c r="CD5" s="20">
        <v>1</v>
      </c>
      <c r="CE5" s="20">
        <v>0</v>
      </c>
      <c r="CG5" s="19">
        <v>0.66666666666666663</v>
      </c>
      <c r="CH5" s="19">
        <v>0</v>
      </c>
      <c r="CI5" s="19">
        <v>0</v>
      </c>
      <c r="CJ5" s="19">
        <v>1</v>
      </c>
      <c r="CL5" s="20">
        <v>0</v>
      </c>
      <c r="CM5" s="20">
        <v>1</v>
      </c>
      <c r="CN5" s="20">
        <v>0</v>
      </c>
      <c r="CO5" s="20">
        <v>1</v>
      </c>
      <c r="CQ5" s="20">
        <v>0</v>
      </c>
      <c r="CR5" s="20">
        <v>1</v>
      </c>
      <c r="CS5" s="20">
        <v>0</v>
      </c>
      <c r="CT5" s="20">
        <v>1</v>
      </c>
      <c r="CV5" s="20">
        <v>1</v>
      </c>
      <c r="CW5" s="20">
        <v>0</v>
      </c>
      <c r="CX5" s="20">
        <v>0</v>
      </c>
      <c r="CY5" s="20">
        <v>0</v>
      </c>
      <c r="DA5" s="20">
        <v>1</v>
      </c>
      <c r="DB5" s="20">
        <v>0</v>
      </c>
      <c r="DC5" s="20">
        <v>0</v>
      </c>
      <c r="DD5" s="20">
        <v>0</v>
      </c>
      <c r="DF5" s="20">
        <v>1</v>
      </c>
      <c r="DG5" s="20">
        <v>0</v>
      </c>
      <c r="DH5" s="20">
        <v>0</v>
      </c>
      <c r="DI5" s="20">
        <v>1</v>
      </c>
      <c r="DK5" s="20">
        <v>1</v>
      </c>
      <c r="DL5" s="20">
        <v>0</v>
      </c>
      <c r="DM5" s="20">
        <v>0</v>
      </c>
      <c r="DN5" s="20">
        <v>0</v>
      </c>
      <c r="DP5" s="20">
        <v>1</v>
      </c>
      <c r="DQ5" s="20">
        <v>0</v>
      </c>
      <c r="DR5" s="20">
        <v>0</v>
      </c>
      <c r="DS5" s="20">
        <v>0.5</v>
      </c>
      <c r="DU5" s="20">
        <v>1</v>
      </c>
      <c r="DV5" s="20">
        <v>0</v>
      </c>
      <c r="DW5" s="20">
        <v>0</v>
      </c>
      <c r="DX5" s="20">
        <v>0</v>
      </c>
      <c r="EA5" s="2">
        <f t="shared" si="3"/>
        <v>3</v>
      </c>
    </row>
    <row r="6" spans="1:131" x14ac:dyDescent="0.2">
      <c r="A6" s="14" t="s">
        <v>60</v>
      </c>
      <c r="B6" s="2">
        <v>11</v>
      </c>
      <c r="C6" s="16">
        <v>1</v>
      </c>
      <c r="D6" s="16">
        <v>2</v>
      </c>
      <c r="E6" s="16">
        <v>0</v>
      </c>
      <c r="F6" s="16">
        <f t="shared" si="0"/>
        <v>3</v>
      </c>
      <c r="G6" s="14">
        <f t="shared" si="1"/>
        <v>2</v>
      </c>
      <c r="H6" s="15">
        <v>1</v>
      </c>
      <c r="I6" s="2">
        <v>1</v>
      </c>
      <c r="J6" s="2">
        <v>1</v>
      </c>
      <c r="L6" s="2">
        <v>1</v>
      </c>
      <c r="M6" s="2">
        <v>1</v>
      </c>
      <c r="O6" s="3">
        <f t="shared" si="2"/>
        <v>6</v>
      </c>
      <c r="Q6" s="2">
        <v>1</v>
      </c>
      <c r="S6" s="1">
        <v>1</v>
      </c>
      <c r="T6" s="3">
        <v>1</v>
      </c>
      <c r="U6" s="2">
        <v>1</v>
      </c>
      <c r="V6" s="2">
        <v>1</v>
      </c>
      <c r="W6" s="16"/>
      <c r="X6" s="16">
        <v>1</v>
      </c>
      <c r="Y6" s="16"/>
      <c r="Z6" s="17">
        <v>3</v>
      </c>
      <c r="AA6" s="16">
        <v>1</v>
      </c>
      <c r="AD6" s="18">
        <v>0.4</v>
      </c>
      <c r="AE6" s="18">
        <v>0.7</v>
      </c>
      <c r="AF6" s="18">
        <v>0.1</v>
      </c>
      <c r="AG6" s="18">
        <v>0.9</v>
      </c>
      <c r="AH6" s="2">
        <v>1</v>
      </c>
      <c r="AI6" s="19">
        <v>0.66666666666666663</v>
      </c>
      <c r="AJ6" s="19">
        <v>0.66666666666666663</v>
      </c>
      <c r="AK6" s="19">
        <v>0.1111111111111111</v>
      </c>
      <c r="AL6" s="19">
        <v>0.33333333333333331</v>
      </c>
      <c r="AM6" s="2">
        <v>1</v>
      </c>
      <c r="AN6" s="20">
        <v>1</v>
      </c>
      <c r="AO6" s="20">
        <v>0</v>
      </c>
      <c r="AP6" s="20">
        <v>0</v>
      </c>
      <c r="AQ6" s="20">
        <v>1</v>
      </c>
      <c r="AS6" s="21">
        <v>0.66666666666666663</v>
      </c>
      <c r="AT6" s="21">
        <v>0.33333333333333331</v>
      </c>
      <c r="AU6" s="21">
        <v>0.33333333333333331</v>
      </c>
      <c r="AV6" s="21">
        <v>0.66666666666666663</v>
      </c>
      <c r="AX6" s="22">
        <v>1</v>
      </c>
      <c r="AY6" s="22">
        <v>0</v>
      </c>
      <c r="AZ6" s="22">
        <v>0</v>
      </c>
      <c r="BA6" s="22">
        <v>0</v>
      </c>
      <c r="BC6" s="21">
        <v>0.54545454545454541</v>
      </c>
      <c r="BD6" s="21">
        <v>0.54545454545454541</v>
      </c>
      <c r="BE6" s="21">
        <v>0.18181818181818182</v>
      </c>
      <c r="BF6" s="21">
        <v>0.72727272727272729</v>
      </c>
      <c r="BG6" s="2">
        <v>1</v>
      </c>
      <c r="BH6" s="20">
        <v>0.5</v>
      </c>
      <c r="BI6" s="20">
        <v>0.5</v>
      </c>
      <c r="BJ6" s="20">
        <v>0</v>
      </c>
      <c r="BK6" s="20">
        <v>0.5</v>
      </c>
      <c r="BM6" s="21">
        <v>0.66666666666666663</v>
      </c>
      <c r="BN6" s="21">
        <v>0.33333333333333331</v>
      </c>
      <c r="BO6" s="21">
        <v>0.33333333333333331</v>
      </c>
      <c r="BP6" s="21">
        <v>0.33333333333333331</v>
      </c>
      <c r="BQ6" s="2">
        <v>1</v>
      </c>
      <c r="BR6" s="20">
        <v>0</v>
      </c>
      <c r="BS6" s="20">
        <v>1</v>
      </c>
      <c r="BT6" s="20">
        <v>1</v>
      </c>
      <c r="BU6" s="20">
        <v>0</v>
      </c>
      <c r="BW6" s="19">
        <v>1.25</v>
      </c>
      <c r="BX6" s="19">
        <v>0</v>
      </c>
      <c r="BY6" s="19">
        <v>0</v>
      </c>
      <c r="BZ6" s="19">
        <v>0</v>
      </c>
      <c r="CA6" s="2">
        <v>1</v>
      </c>
      <c r="CB6" s="20">
        <v>1</v>
      </c>
      <c r="CC6" s="20">
        <v>1</v>
      </c>
      <c r="CD6" s="20">
        <v>1</v>
      </c>
      <c r="CE6" s="20">
        <v>0</v>
      </c>
      <c r="CF6" s="2">
        <v>1</v>
      </c>
      <c r="CG6" s="19">
        <v>0.66666666666666663</v>
      </c>
      <c r="CH6" s="19">
        <v>0</v>
      </c>
      <c r="CI6" s="19">
        <v>0</v>
      </c>
      <c r="CJ6" s="19">
        <v>1</v>
      </c>
      <c r="CL6" s="20">
        <v>0</v>
      </c>
      <c r="CM6" s="20">
        <v>1</v>
      </c>
      <c r="CN6" s="20">
        <v>0</v>
      </c>
      <c r="CO6" s="20">
        <v>1</v>
      </c>
      <c r="CP6" s="2">
        <v>1</v>
      </c>
      <c r="CQ6" s="20">
        <v>0</v>
      </c>
      <c r="CR6" s="20">
        <v>1</v>
      </c>
      <c r="CS6" s="20">
        <v>0</v>
      </c>
      <c r="CT6" s="20">
        <v>1</v>
      </c>
      <c r="CV6" s="20">
        <v>1</v>
      </c>
      <c r="CW6" s="20">
        <v>0</v>
      </c>
      <c r="CX6" s="20">
        <v>0</v>
      </c>
      <c r="CY6" s="20">
        <v>0</v>
      </c>
      <c r="DA6" s="20">
        <v>1</v>
      </c>
      <c r="DB6" s="20">
        <v>0</v>
      </c>
      <c r="DC6" s="20">
        <v>0</v>
      </c>
      <c r="DD6" s="20">
        <v>0</v>
      </c>
      <c r="DF6" s="20">
        <v>1</v>
      </c>
      <c r="DG6" s="20">
        <v>0</v>
      </c>
      <c r="DH6" s="20">
        <v>0</v>
      </c>
      <c r="DI6" s="20">
        <v>1</v>
      </c>
      <c r="DK6" s="20">
        <v>1</v>
      </c>
      <c r="DL6" s="20">
        <v>0</v>
      </c>
      <c r="DM6" s="20">
        <v>0</v>
      </c>
      <c r="DN6" s="20">
        <v>0</v>
      </c>
      <c r="DP6" s="20">
        <v>1</v>
      </c>
      <c r="DQ6" s="20">
        <v>0</v>
      </c>
      <c r="DR6" s="20">
        <v>0</v>
      </c>
      <c r="DS6" s="20">
        <v>0.5</v>
      </c>
      <c r="DU6" s="20">
        <v>1</v>
      </c>
      <c r="DV6" s="20">
        <v>0</v>
      </c>
      <c r="DW6" s="20">
        <v>0</v>
      </c>
      <c r="DX6" s="20">
        <v>0</v>
      </c>
      <c r="EA6" s="2">
        <f t="shared" si="3"/>
        <v>7</v>
      </c>
    </row>
    <row r="7" spans="1:131" x14ac:dyDescent="0.2">
      <c r="A7" s="14" t="s">
        <v>55</v>
      </c>
      <c r="B7" s="2">
        <v>23</v>
      </c>
      <c r="C7" s="16">
        <v>1</v>
      </c>
      <c r="D7" s="16">
        <v>1</v>
      </c>
      <c r="E7" s="16">
        <v>0</v>
      </c>
      <c r="F7" s="16">
        <f t="shared" si="0"/>
        <v>2</v>
      </c>
      <c r="G7" s="14">
        <f t="shared" si="1"/>
        <v>3</v>
      </c>
      <c r="H7" s="15">
        <v>1</v>
      </c>
      <c r="I7" s="2">
        <v>1</v>
      </c>
      <c r="J7" s="2">
        <v>1</v>
      </c>
      <c r="K7" s="2">
        <v>1</v>
      </c>
      <c r="M7" s="2">
        <v>1</v>
      </c>
      <c r="O7" s="3">
        <f t="shared" si="2"/>
        <v>6</v>
      </c>
      <c r="P7" s="2">
        <v>1</v>
      </c>
      <c r="Q7" s="2">
        <v>1</v>
      </c>
      <c r="R7" s="2">
        <v>1</v>
      </c>
      <c r="S7" s="1">
        <v>1</v>
      </c>
      <c r="T7" s="3">
        <v>1</v>
      </c>
      <c r="U7" s="16">
        <v>1</v>
      </c>
      <c r="V7" s="16">
        <v>1</v>
      </c>
      <c r="W7" s="16"/>
      <c r="X7" s="16"/>
      <c r="Y7" s="16"/>
      <c r="Z7" s="17">
        <v>2</v>
      </c>
      <c r="AA7" s="16">
        <v>1</v>
      </c>
      <c r="AD7" s="18">
        <v>0.4</v>
      </c>
      <c r="AE7" s="18">
        <v>0.7</v>
      </c>
      <c r="AF7" s="18">
        <v>0.1</v>
      </c>
      <c r="AG7" s="18">
        <v>0.9</v>
      </c>
      <c r="AH7" s="2">
        <v>1</v>
      </c>
      <c r="AI7" s="19">
        <v>0.66666666666666663</v>
      </c>
      <c r="AJ7" s="19">
        <v>0.66666666666666663</v>
      </c>
      <c r="AK7" s="19">
        <v>0.1111111111111111</v>
      </c>
      <c r="AL7" s="19">
        <v>0.33333333333333331</v>
      </c>
      <c r="AM7" s="2">
        <v>1</v>
      </c>
      <c r="AN7" s="20">
        <v>1</v>
      </c>
      <c r="AO7" s="20">
        <v>0</v>
      </c>
      <c r="AP7" s="20">
        <v>0</v>
      </c>
      <c r="AQ7" s="20">
        <v>1</v>
      </c>
      <c r="AS7" s="21">
        <v>0.66666666666666663</v>
      </c>
      <c r="AT7" s="21">
        <v>0.33333333333333331</v>
      </c>
      <c r="AU7" s="21">
        <v>0.33333333333333331</v>
      </c>
      <c r="AV7" s="21">
        <v>0.66666666666666663</v>
      </c>
      <c r="AX7" s="22">
        <v>1</v>
      </c>
      <c r="AY7" s="22">
        <v>0</v>
      </c>
      <c r="AZ7" s="22">
        <v>0</v>
      </c>
      <c r="BA7" s="22">
        <v>0</v>
      </c>
      <c r="BC7" s="21">
        <v>0.54545454545454541</v>
      </c>
      <c r="BD7" s="21">
        <v>0.54545454545454541</v>
      </c>
      <c r="BE7" s="21">
        <v>0.18181818181818182</v>
      </c>
      <c r="BF7" s="21">
        <v>0.72727272727272729</v>
      </c>
      <c r="BG7" s="2">
        <v>1</v>
      </c>
      <c r="BH7" s="20">
        <v>0.5</v>
      </c>
      <c r="BI7" s="20">
        <v>0.5</v>
      </c>
      <c r="BJ7" s="20">
        <v>0</v>
      </c>
      <c r="BK7" s="20">
        <v>0.5</v>
      </c>
      <c r="BM7" s="21">
        <v>0.66666666666666663</v>
      </c>
      <c r="BN7" s="21">
        <v>0.33333333333333331</v>
      </c>
      <c r="BO7" s="21">
        <v>0.33333333333333331</v>
      </c>
      <c r="BP7" s="21">
        <v>0.33333333333333331</v>
      </c>
      <c r="BQ7" s="2">
        <v>1</v>
      </c>
      <c r="BR7" s="20">
        <v>0</v>
      </c>
      <c r="BS7" s="20">
        <v>1</v>
      </c>
      <c r="BT7" s="20">
        <v>1</v>
      </c>
      <c r="BU7" s="20">
        <v>0</v>
      </c>
      <c r="BV7" s="2">
        <v>1</v>
      </c>
      <c r="BW7" s="19">
        <v>1.25</v>
      </c>
      <c r="BX7" s="19">
        <v>0</v>
      </c>
      <c r="BY7" s="19">
        <v>0</v>
      </c>
      <c r="BZ7" s="19">
        <v>0</v>
      </c>
      <c r="CA7" s="2">
        <v>1</v>
      </c>
      <c r="CB7" s="20">
        <v>1</v>
      </c>
      <c r="CC7" s="20">
        <v>1</v>
      </c>
      <c r="CD7" s="20">
        <v>1</v>
      </c>
      <c r="CE7" s="20">
        <v>0</v>
      </c>
      <c r="CF7" s="2">
        <v>1</v>
      </c>
      <c r="CG7" s="19">
        <v>0.66666666666666663</v>
      </c>
      <c r="CH7" s="19">
        <v>0</v>
      </c>
      <c r="CI7" s="19">
        <v>0</v>
      </c>
      <c r="CJ7" s="19">
        <v>1</v>
      </c>
      <c r="CK7" s="2">
        <v>1</v>
      </c>
      <c r="CL7" s="20">
        <v>0</v>
      </c>
      <c r="CM7" s="20">
        <v>1</v>
      </c>
      <c r="CN7" s="20">
        <v>0</v>
      </c>
      <c r="CO7" s="20">
        <v>1</v>
      </c>
      <c r="CP7" s="2">
        <v>1</v>
      </c>
      <c r="CQ7" s="20">
        <v>0</v>
      </c>
      <c r="CR7" s="20">
        <v>1</v>
      </c>
      <c r="CS7" s="20">
        <v>0</v>
      </c>
      <c r="CT7" s="20">
        <v>1</v>
      </c>
      <c r="CV7" s="20">
        <v>1</v>
      </c>
      <c r="CW7" s="20">
        <v>0</v>
      </c>
      <c r="CX7" s="20">
        <v>0</v>
      </c>
      <c r="CY7" s="20">
        <v>0</v>
      </c>
      <c r="DA7" s="20">
        <v>1</v>
      </c>
      <c r="DB7" s="20">
        <v>0</v>
      </c>
      <c r="DC7" s="20">
        <v>0</v>
      </c>
      <c r="DD7" s="20">
        <v>0</v>
      </c>
      <c r="DF7" s="20">
        <v>1</v>
      </c>
      <c r="DG7" s="20">
        <v>0</v>
      </c>
      <c r="DH7" s="20">
        <v>0</v>
      </c>
      <c r="DI7" s="20">
        <v>1</v>
      </c>
      <c r="DK7" s="20">
        <v>1</v>
      </c>
      <c r="DL7" s="20">
        <v>0</v>
      </c>
      <c r="DM7" s="20">
        <v>0</v>
      </c>
      <c r="DN7" s="20">
        <v>0</v>
      </c>
      <c r="DP7" s="20">
        <v>1</v>
      </c>
      <c r="DQ7" s="20">
        <v>0</v>
      </c>
      <c r="DR7" s="20">
        <v>0</v>
      </c>
      <c r="DS7" s="20">
        <v>0.5</v>
      </c>
      <c r="DU7" s="20">
        <v>1</v>
      </c>
      <c r="DV7" s="20">
        <v>0</v>
      </c>
      <c r="DW7" s="20">
        <v>0</v>
      </c>
      <c r="DX7" s="20">
        <v>0</v>
      </c>
      <c r="DZ7" s="2">
        <v>1</v>
      </c>
      <c r="EA7" s="2">
        <f t="shared" si="3"/>
        <v>10</v>
      </c>
    </row>
    <row r="8" spans="1:131" x14ac:dyDescent="0.2">
      <c r="A8" s="14" t="s">
        <v>56</v>
      </c>
      <c r="B8" s="2">
        <v>18</v>
      </c>
      <c r="C8" s="16">
        <v>1</v>
      </c>
      <c r="D8" s="16">
        <v>2</v>
      </c>
      <c r="E8" s="16">
        <v>2</v>
      </c>
      <c r="F8" s="16">
        <f t="shared" si="0"/>
        <v>5</v>
      </c>
      <c r="G8" s="14">
        <f t="shared" si="1"/>
        <v>3</v>
      </c>
      <c r="H8" s="15">
        <v>1</v>
      </c>
      <c r="I8" s="2">
        <v>1</v>
      </c>
      <c r="J8" s="2">
        <v>1</v>
      </c>
      <c r="K8" s="2">
        <v>1</v>
      </c>
      <c r="L8" s="2">
        <v>1</v>
      </c>
      <c r="M8" s="2">
        <v>1</v>
      </c>
      <c r="N8" s="1">
        <v>1</v>
      </c>
      <c r="O8" s="3">
        <f t="shared" si="2"/>
        <v>8</v>
      </c>
      <c r="P8" s="2">
        <v>1</v>
      </c>
      <c r="Q8" s="2">
        <v>1</v>
      </c>
      <c r="R8" s="2">
        <v>1</v>
      </c>
      <c r="S8" s="1">
        <v>1</v>
      </c>
      <c r="T8" s="3">
        <v>1</v>
      </c>
      <c r="U8" s="16">
        <v>1</v>
      </c>
      <c r="V8" s="16">
        <v>1</v>
      </c>
      <c r="W8" s="16">
        <v>1</v>
      </c>
      <c r="X8" s="16">
        <v>1</v>
      </c>
      <c r="Y8" s="16">
        <v>1</v>
      </c>
      <c r="Z8" s="17">
        <v>5</v>
      </c>
      <c r="AA8" s="16">
        <v>1</v>
      </c>
      <c r="AD8" s="18">
        <v>0.4</v>
      </c>
      <c r="AE8" s="18">
        <v>0.7</v>
      </c>
      <c r="AF8" s="18">
        <v>0.1</v>
      </c>
      <c r="AG8" s="18">
        <v>0.9</v>
      </c>
      <c r="AH8" s="2">
        <v>1</v>
      </c>
      <c r="AI8" s="19">
        <v>0.66666666666666663</v>
      </c>
      <c r="AJ8" s="19">
        <v>0.66666666666666663</v>
      </c>
      <c r="AK8" s="19">
        <v>0.1111111111111111</v>
      </c>
      <c r="AL8" s="19">
        <v>0.33333333333333331</v>
      </c>
      <c r="AM8" s="2">
        <v>1</v>
      </c>
      <c r="AN8" s="20">
        <v>1</v>
      </c>
      <c r="AO8" s="20">
        <v>0</v>
      </c>
      <c r="AP8" s="20">
        <v>0</v>
      </c>
      <c r="AQ8" s="20">
        <v>1</v>
      </c>
      <c r="AS8" s="21">
        <v>0.66666666666666663</v>
      </c>
      <c r="AT8" s="21">
        <v>0.33333333333333331</v>
      </c>
      <c r="AU8" s="21">
        <v>0.33333333333333331</v>
      </c>
      <c r="AV8" s="21">
        <v>0.66666666666666663</v>
      </c>
      <c r="AX8" s="22">
        <v>1</v>
      </c>
      <c r="AY8" s="22">
        <v>0</v>
      </c>
      <c r="AZ8" s="22">
        <v>0</v>
      </c>
      <c r="BA8" s="22">
        <v>0</v>
      </c>
      <c r="BC8" s="21">
        <v>0.54545454545454541</v>
      </c>
      <c r="BD8" s="21">
        <v>0.54545454545454541</v>
      </c>
      <c r="BE8" s="21">
        <v>0.18181818181818182</v>
      </c>
      <c r="BF8" s="21">
        <v>0.72727272727272729</v>
      </c>
      <c r="BG8" s="2">
        <v>1</v>
      </c>
      <c r="BH8" s="20">
        <v>0.5</v>
      </c>
      <c r="BI8" s="20">
        <v>0.5</v>
      </c>
      <c r="BJ8" s="20">
        <v>0</v>
      </c>
      <c r="BK8" s="20">
        <v>0.5</v>
      </c>
      <c r="BM8" s="21">
        <v>0.66666666666666663</v>
      </c>
      <c r="BN8" s="21">
        <v>0.33333333333333331</v>
      </c>
      <c r="BO8" s="21">
        <v>0.33333333333333331</v>
      </c>
      <c r="BP8" s="21">
        <v>0.33333333333333331</v>
      </c>
      <c r="BQ8" s="2">
        <v>1</v>
      </c>
      <c r="BR8" s="20">
        <v>0</v>
      </c>
      <c r="BS8" s="20">
        <v>1</v>
      </c>
      <c r="BT8" s="20">
        <v>1</v>
      </c>
      <c r="BU8" s="20">
        <v>0</v>
      </c>
      <c r="BW8" s="19">
        <v>1.25</v>
      </c>
      <c r="BX8" s="19">
        <v>0</v>
      </c>
      <c r="BY8" s="19">
        <v>0</v>
      </c>
      <c r="BZ8" s="19">
        <v>0</v>
      </c>
      <c r="CA8" s="2">
        <v>1</v>
      </c>
      <c r="CB8" s="20">
        <v>1</v>
      </c>
      <c r="CC8" s="20">
        <v>1</v>
      </c>
      <c r="CD8" s="20">
        <v>1</v>
      </c>
      <c r="CE8" s="20">
        <v>0</v>
      </c>
      <c r="CG8" s="19">
        <v>0.66666666666666663</v>
      </c>
      <c r="CH8" s="19">
        <v>0</v>
      </c>
      <c r="CI8" s="19">
        <v>0</v>
      </c>
      <c r="CJ8" s="19">
        <v>1</v>
      </c>
      <c r="CK8" s="2">
        <v>1</v>
      </c>
      <c r="CL8" s="20">
        <v>0</v>
      </c>
      <c r="CM8" s="20">
        <v>1</v>
      </c>
      <c r="CN8" s="20">
        <v>0</v>
      </c>
      <c r="CO8" s="20">
        <v>1</v>
      </c>
      <c r="CP8" s="2">
        <v>1</v>
      </c>
      <c r="CQ8" s="20">
        <v>0</v>
      </c>
      <c r="CR8" s="20">
        <v>1</v>
      </c>
      <c r="CS8" s="20">
        <v>0</v>
      </c>
      <c r="CT8" s="20">
        <v>1</v>
      </c>
      <c r="CV8" s="20">
        <v>1</v>
      </c>
      <c r="CW8" s="20">
        <v>0</v>
      </c>
      <c r="CX8" s="20">
        <v>0</v>
      </c>
      <c r="CY8" s="20">
        <v>0</v>
      </c>
      <c r="DA8" s="20">
        <v>1</v>
      </c>
      <c r="DB8" s="20">
        <v>0</v>
      </c>
      <c r="DC8" s="20">
        <v>0</v>
      </c>
      <c r="DD8" s="20">
        <v>0</v>
      </c>
      <c r="DF8" s="20">
        <v>1</v>
      </c>
      <c r="DG8" s="20">
        <v>0</v>
      </c>
      <c r="DH8" s="20">
        <v>0</v>
      </c>
      <c r="DI8" s="20">
        <v>1</v>
      </c>
      <c r="DK8" s="20">
        <v>1</v>
      </c>
      <c r="DL8" s="20">
        <v>0</v>
      </c>
      <c r="DM8" s="20">
        <v>0</v>
      </c>
      <c r="DN8" s="20">
        <v>0</v>
      </c>
      <c r="DP8" s="20">
        <v>1</v>
      </c>
      <c r="DQ8" s="20">
        <v>0</v>
      </c>
      <c r="DR8" s="20">
        <v>0</v>
      </c>
      <c r="DS8" s="20">
        <v>0.5</v>
      </c>
      <c r="DU8" s="20">
        <v>1</v>
      </c>
      <c r="DV8" s="20">
        <v>0</v>
      </c>
      <c r="DW8" s="20">
        <v>0</v>
      </c>
      <c r="DX8" s="20">
        <v>0</v>
      </c>
      <c r="DZ8" s="2">
        <v>1</v>
      </c>
      <c r="EA8" s="2">
        <f t="shared" si="3"/>
        <v>8</v>
      </c>
    </row>
    <row r="9" spans="1:131" x14ac:dyDescent="0.2">
      <c r="A9" s="14" t="s">
        <v>64</v>
      </c>
      <c r="B9" s="2">
        <v>6</v>
      </c>
      <c r="C9" s="16">
        <v>0</v>
      </c>
      <c r="D9" s="16">
        <v>1</v>
      </c>
      <c r="E9" s="16">
        <v>0</v>
      </c>
      <c r="F9" s="16">
        <f t="shared" si="0"/>
        <v>1</v>
      </c>
      <c r="G9" s="14">
        <f t="shared" si="1"/>
        <v>2</v>
      </c>
      <c r="K9" s="2">
        <v>1</v>
      </c>
      <c r="L9" s="2">
        <v>1</v>
      </c>
      <c r="M9" s="2">
        <v>1</v>
      </c>
      <c r="O9" s="3">
        <f t="shared" si="2"/>
        <v>4</v>
      </c>
      <c r="Q9" s="2">
        <v>1</v>
      </c>
      <c r="S9" s="1">
        <v>1</v>
      </c>
      <c r="T9" s="3">
        <v>1</v>
      </c>
      <c r="V9" s="2">
        <v>1</v>
      </c>
      <c r="Z9" s="3">
        <v>1</v>
      </c>
      <c r="AB9" s="2">
        <v>1</v>
      </c>
      <c r="AD9" s="18">
        <v>0.4</v>
      </c>
      <c r="AE9" s="18">
        <v>0.7</v>
      </c>
      <c r="AF9" s="18">
        <v>0.1</v>
      </c>
      <c r="AG9" s="18">
        <v>0.9</v>
      </c>
      <c r="AH9" s="2">
        <v>1</v>
      </c>
      <c r="AI9" s="19">
        <v>0.66666666666666663</v>
      </c>
      <c r="AJ9" s="19">
        <v>0.66666666666666663</v>
      </c>
      <c r="AK9" s="19">
        <v>0.1111111111111111</v>
      </c>
      <c r="AL9" s="19">
        <v>0.33333333333333331</v>
      </c>
      <c r="AM9" s="2">
        <v>1</v>
      </c>
      <c r="AN9" s="20">
        <v>1</v>
      </c>
      <c r="AO9" s="20">
        <v>0</v>
      </c>
      <c r="AP9" s="20">
        <v>0</v>
      </c>
      <c r="AQ9" s="20">
        <v>1</v>
      </c>
      <c r="AS9" s="21">
        <v>0.66666666666666663</v>
      </c>
      <c r="AT9" s="21">
        <v>0.33333333333333331</v>
      </c>
      <c r="AU9" s="21">
        <v>0.33333333333333331</v>
      </c>
      <c r="AV9" s="21">
        <v>0.66666666666666663</v>
      </c>
      <c r="AW9" s="2">
        <v>1</v>
      </c>
      <c r="AX9" s="22">
        <v>1</v>
      </c>
      <c r="AY9" s="22">
        <v>0</v>
      </c>
      <c r="AZ9" s="22">
        <v>0</v>
      </c>
      <c r="BA9" s="22">
        <v>0</v>
      </c>
      <c r="BC9" s="21">
        <v>0.54545454545454541</v>
      </c>
      <c r="BD9" s="21">
        <v>0.54545454545454541</v>
      </c>
      <c r="BE9" s="21">
        <v>0.18181818181818182</v>
      </c>
      <c r="BF9" s="21">
        <v>0.72727272727272729</v>
      </c>
      <c r="BH9" s="20">
        <v>0.5</v>
      </c>
      <c r="BI9" s="20">
        <v>0.5</v>
      </c>
      <c r="BJ9" s="20">
        <v>0</v>
      </c>
      <c r="BK9" s="20">
        <v>0.5</v>
      </c>
      <c r="BM9" s="21">
        <v>0.66666666666666663</v>
      </c>
      <c r="BN9" s="21">
        <v>0.33333333333333331</v>
      </c>
      <c r="BO9" s="21">
        <v>0.33333333333333331</v>
      </c>
      <c r="BP9" s="21">
        <v>0.33333333333333331</v>
      </c>
      <c r="BR9" s="20">
        <v>0</v>
      </c>
      <c r="BS9" s="20">
        <v>1</v>
      </c>
      <c r="BT9" s="20">
        <v>1</v>
      </c>
      <c r="BU9" s="20">
        <v>0</v>
      </c>
      <c r="BW9" s="19">
        <v>1.25</v>
      </c>
      <c r="BX9" s="19">
        <v>0</v>
      </c>
      <c r="BY9" s="19">
        <v>0</v>
      </c>
      <c r="BZ9" s="19">
        <v>0</v>
      </c>
      <c r="CB9" s="20">
        <v>1</v>
      </c>
      <c r="CC9" s="20">
        <v>1</v>
      </c>
      <c r="CD9" s="20">
        <v>1</v>
      </c>
      <c r="CE9" s="20">
        <v>0</v>
      </c>
      <c r="CG9" s="19">
        <v>0.66666666666666663</v>
      </c>
      <c r="CH9" s="19">
        <v>0</v>
      </c>
      <c r="CI9" s="19">
        <v>0</v>
      </c>
      <c r="CJ9" s="19">
        <v>1</v>
      </c>
      <c r="CL9" s="20">
        <v>0</v>
      </c>
      <c r="CM9" s="20">
        <v>1</v>
      </c>
      <c r="CN9" s="20">
        <v>0</v>
      </c>
      <c r="CO9" s="20">
        <v>1</v>
      </c>
      <c r="CQ9" s="20">
        <v>0</v>
      </c>
      <c r="CR9" s="20">
        <v>1</v>
      </c>
      <c r="CS9" s="20">
        <v>0</v>
      </c>
      <c r="CT9" s="20">
        <v>1</v>
      </c>
      <c r="CV9" s="20">
        <v>1</v>
      </c>
      <c r="CW9" s="20">
        <v>0</v>
      </c>
      <c r="CX9" s="20">
        <v>0</v>
      </c>
      <c r="CY9" s="20">
        <v>0</v>
      </c>
      <c r="DA9" s="20">
        <v>1</v>
      </c>
      <c r="DB9" s="20">
        <v>0</v>
      </c>
      <c r="DC9" s="20">
        <v>0</v>
      </c>
      <c r="DD9" s="20">
        <v>0</v>
      </c>
      <c r="DF9" s="20">
        <v>1</v>
      </c>
      <c r="DG9" s="20">
        <v>0</v>
      </c>
      <c r="DH9" s="20">
        <v>0</v>
      </c>
      <c r="DI9" s="20">
        <v>1</v>
      </c>
      <c r="DK9" s="20">
        <v>1</v>
      </c>
      <c r="DL9" s="20">
        <v>0</v>
      </c>
      <c r="DM9" s="20">
        <v>0</v>
      </c>
      <c r="DN9" s="20">
        <v>0</v>
      </c>
      <c r="DP9" s="20">
        <v>1</v>
      </c>
      <c r="DQ9" s="20">
        <v>0</v>
      </c>
      <c r="DR9" s="20">
        <v>0</v>
      </c>
      <c r="DS9" s="20">
        <v>0.5</v>
      </c>
      <c r="DU9" s="20">
        <v>1</v>
      </c>
      <c r="DV9" s="20">
        <v>0</v>
      </c>
      <c r="DW9" s="20">
        <v>0</v>
      </c>
      <c r="DX9" s="20">
        <v>0</v>
      </c>
      <c r="EA9" s="2">
        <f t="shared" si="3"/>
        <v>3</v>
      </c>
    </row>
    <row r="10" spans="1:131" x14ac:dyDescent="0.2">
      <c r="A10" s="14" t="s">
        <v>53</v>
      </c>
      <c r="B10" s="2">
        <v>31</v>
      </c>
      <c r="C10" s="16">
        <v>0</v>
      </c>
      <c r="D10" s="16">
        <v>1</v>
      </c>
      <c r="E10" s="16">
        <v>1</v>
      </c>
      <c r="F10" s="16">
        <f t="shared" si="0"/>
        <v>2</v>
      </c>
      <c r="G10" s="14">
        <f t="shared" si="1"/>
        <v>3</v>
      </c>
      <c r="H10" s="15">
        <v>1</v>
      </c>
      <c r="I10" s="2">
        <v>1</v>
      </c>
      <c r="J10" s="2">
        <v>1</v>
      </c>
      <c r="K10" s="2">
        <v>1</v>
      </c>
      <c r="L10" s="2">
        <v>1</v>
      </c>
      <c r="M10" s="2">
        <v>1</v>
      </c>
      <c r="N10" s="1">
        <v>1</v>
      </c>
      <c r="O10" s="3">
        <f t="shared" si="2"/>
        <v>8</v>
      </c>
      <c r="P10" s="2">
        <v>1</v>
      </c>
      <c r="Q10" s="2">
        <v>1</v>
      </c>
      <c r="R10" s="2">
        <v>1</v>
      </c>
      <c r="S10" s="1">
        <v>1</v>
      </c>
      <c r="T10" s="3">
        <v>1</v>
      </c>
      <c r="U10" s="16"/>
      <c r="V10" s="16">
        <v>1</v>
      </c>
      <c r="W10" s="16">
        <v>1</v>
      </c>
      <c r="X10" s="16"/>
      <c r="Y10" s="16"/>
      <c r="Z10" s="17">
        <v>2</v>
      </c>
      <c r="AA10" s="16"/>
      <c r="AB10" s="16">
        <v>1</v>
      </c>
      <c r="AC10" s="17"/>
      <c r="AD10" s="18">
        <v>0.4</v>
      </c>
      <c r="AE10" s="18">
        <v>0.7</v>
      </c>
      <c r="AF10" s="18">
        <v>0.1</v>
      </c>
      <c r="AG10" s="18">
        <v>0.9</v>
      </c>
      <c r="AH10" s="2">
        <v>1</v>
      </c>
      <c r="AI10" s="19">
        <v>0.66666666666666663</v>
      </c>
      <c r="AJ10" s="19">
        <v>0.66666666666666663</v>
      </c>
      <c r="AK10" s="19">
        <v>0.1111111111111111</v>
      </c>
      <c r="AL10" s="19">
        <v>0.33333333333333331</v>
      </c>
      <c r="AM10" s="2">
        <v>1</v>
      </c>
      <c r="AN10" s="20">
        <v>1</v>
      </c>
      <c r="AO10" s="20">
        <v>0</v>
      </c>
      <c r="AP10" s="20">
        <v>0</v>
      </c>
      <c r="AQ10" s="20">
        <v>1</v>
      </c>
      <c r="AS10" s="21">
        <v>0.66666666666666663</v>
      </c>
      <c r="AT10" s="21">
        <v>0.33333333333333331</v>
      </c>
      <c r="AU10" s="21">
        <v>0.33333333333333331</v>
      </c>
      <c r="AV10" s="21">
        <v>0.66666666666666663</v>
      </c>
      <c r="AW10" s="2">
        <v>1</v>
      </c>
      <c r="AX10" s="22">
        <v>1</v>
      </c>
      <c r="AY10" s="22">
        <v>0</v>
      </c>
      <c r="AZ10" s="22">
        <v>0</v>
      </c>
      <c r="BA10" s="22">
        <v>0</v>
      </c>
      <c r="BB10" s="2">
        <v>1</v>
      </c>
      <c r="BC10" s="21">
        <v>0.54545454545454541</v>
      </c>
      <c r="BD10" s="21">
        <v>0.54545454545454541</v>
      </c>
      <c r="BE10" s="21">
        <v>0.18181818181818182</v>
      </c>
      <c r="BF10" s="21">
        <v>0.72727272727272729</v>
      </c>
      <c r="BG10" s="2">
        <v>1</v>
      </c>
      <c r="BH10" s="20">
        <v>0.5</v>
      </c>
      <c r="BI10" s="20">
        <v>0.5</v>
      </c>
      <c r="BJ10" s="20">
        <v>0</v>
      </c>
      <c r="BK10" s="20">
        <v>0.5</v>
      </c>
      <c r="BM10" s="21">
        <v>0.66666666666666663</v>
      </c>
      <c r="BN10" s="21">
        <v>0.33333333333333331</v>
      </c>
      <c r="BO10" s="21">
        <v>0.33333333333333331</v>
      </c>
      <c r="BP10" s="21">
        <v>0.33333333333333331</v>
      </c>
      <c r="BQ10" s="2">
        <v>1</v>
      </c>
      <c r="BR10" s="20">
        <v>0</v>
      </c>
      <c r="BS10" s="20">
        <v>1</v>
      </c>
      <c r="BT10" s="20">
        <v>1</v>
      </c>
      <c r="BU10" s="20">
        <v>0</v>
      </c>
      <c r="BW10" s="19">
        <v>1.25</v>
      </c>
      <c r="BX10" s="19">
        <v>0</v>
      </c>
      <c r="BY10" s="19">
        <v>0</v>
      </c>
      <c r="BZ10" s="19">
        <v>0</v>
      </c>
      <c r="CA10" s="2">
        <v>1</v>
      </c>
      <c r="CB10" s="20">
        <v>1</v>
      </c>
      <c r="CC10" s="20">
        <v>1</v>
      </c>
      <c r="CD10" s="20">
        <v>1</v>
      </c>
      <c r="CE10" s="20">
        <v>0</v>
      </c>
      <c r="CF10" s="2">
        <v>1</v>
      </c>
      <c r="CG10" s="19">
        <v>0.66666666666666663</v>
      </c>
      <c r="CH10" s="19">
        <v>0</v>
      </c>
      <c r="CI10" s="19">
        <v>0</v>
      </c>
      <c r="CJ10" s="19">
        <v>1</v>
      </c>
      <c r="CK10" s="2">
        <v>1</v>
      </c>
      <c r="CL10" s="20">
        <v>0</v>
      </c>
      <c r="CM10" s="20">
        <v>1</v>
      </c>
      <c r="CN10" s="20">
        <v>0</v>
      </c>
      <c r="CO10" s="20">
        <v>1</v>
      </c>
      <c r="CQ10" s="20">
        <v>0</v>
      </c>
      <c r="CR10" s="20">
        <v>1</v>
      </c>
      <c r="CS10" s="20">
        <v>0</v>
      </c>
      <c r="CT10" s="20">
        <v>1</v>
      </c>
      <c r="CU10" s="2">
        <v>1</v>
      </c>
      <c r="CV10" s="20">
        <v>1</v>
      </c>
      <c r="CW10" s="20">
        <v>0</v>
      </c>
      <c r="CX10" s="20">
        <v>0</v>
      </c>
      <c r="CY10" s="20">
        <v>0</v>
      </c>
      <c r="DA10" s="20">
        <v>1</v>
      </c>
      <c r="DB10" s="20">
        <v>0</v>
      </c>
      <c r="DC10" s="20">
        <v>0</v>
      </c>
      <c r="DD10" s="20">
        <v>0</v>
      </c>
      <c r="DF10" s="20">
        <v>1</v>
      </c>
      <c r="DG10" s="20">
        <v>0</v>
      </c>
      <c r="DH10" s="20">
        <v>0</v>
      </c>
      <c r="DI10" s="20">
        <v>1</v>
      </c>
      <c r="DJ10" s="2">
        <v>1</v>
      </c>
      <c r="DK10" s="20">
        <v>1</v>
      </c>
      <c r="DL10" s="20">
        <v>0</v>
      </c>
      <c r="DM10" s="20">
        <v>0</v>
      </c>
      <c r="DN10" s="20">
        <v>0</v>
      </c>
      <c r="DO10" s="2">
        <v>1</v>
      </c>
      <c r="DP10" s="20">
        <v>1</v>
      </c>
      <c r="DQ10" s="20">
        <v>0</v>
      </c>
      <c r="DR10" s="20">
        <v>0</v>
      </c>
      <c r="DS10" s="20">
        <v>0.5</v>
      </c>
      <c r="DT10" s="2">
        <v>1</v>
      </c>
      <c r="DU10" s="20">
        <v>1</v>
      </c>
      <c r="DV10" s="20">
        <v>0</v>
      </c>
      <c r="DW10" s="20">
        <v>0</v>
      </c>
      <c r="DX10" s="20">
        <v>0</v>
      </c>
      <c r="DY10" s="2">
        <v>1</v>
      </c>
      <c r="DZ10" s="2">
        <v>1</v>
      </c>
      <c r="EA10" s="2">
        <f t="shared" si="3"/>
        <v>15</v>
      </c>
    </row>
    <row r="11" spans="1:131" x14ac:dyDescent="0.2">
      <c r="A11" s="14" t="s">
        <v>54</v>
      </c>
      <c r="B11" s="2">
        <v>16</v>
      </c>
      <c r="C11" s="16">
        <v>1</v>
      </c>
      <c r="D11" s="16">
        <v>2</v>
      </c>
      <c r="E11" s="16">
        <v>0</v>
      </c>
      <c r="F11" s="16">
        <f t="shared" si="0"/>
        <v>3</v>
      </c>
      <c r="G11" s="14">
        <f t="shared" si="1"/>
        <v>3</v>
      </c>
      <c r="H11" s="15">
        <v>1</v>
      </c>
      <c r="I11" s="2">
        <v>1</v>
      </c>
      <c r="J11" s="2">
        <v>1</v>
      </c>
      <c r="K11" s="2">
        <v>1</v>
      </c>
      <c r="L11" s="2">
        <v>1</v>
      </c>
      <c r="M11" s="2">
        <v>1</v>
      </c>
      <c r="N11" s="1">
        <v>1</v>
      </c>
      <c r="O11" s="3">
        <f t="shared" si="2"/>
        <v>8</v>
      </c>
      <c r="P11" s="2">
        <v>1</v>
      </c>
      <c r="Q11" s="2">
        <v>1</v>
      </c>
      <c r="R11" s="2">
        <v>1</v>
      </c>
      <c r="S11" s="1">
        <v>1</v>
      </c>
      <c r="T11" s="3">
        <v>1</v>
      </c>
      <c r="U11" s="16">
        <v>1</v>
      </c>
      <c r="V11" s="16">
        <v>1</v>
      </c>
      <c r="X11" s="2">
        <v>1</v>
      </c>
      <c r="Z11" s="3">
        <v>3</v>
      </c>
      <c r="AA11" s="16">
        <v>1</v>
      </c>
      <c r="AD11" s="18">
        <v>0.4</v>
      </c>
      <c r="AE11" s="18">
        <v>0.7</v>
      </c>
      <c r="AF11" s="18">
        <v>0.1</v>
      </c>
      <c r="AG11" s="18">
        <v>0.9</v>
      </c>
      <c r="AH11" s="2">
        <v>1</v>
      </c>
      <c r="AI11" s="19">
        <v>0.66666666666666663</v>
      </c>
      <c r="AJ11" s="19">
        <v>0.66666666666666663</v>
      </c>
      <c r="AK11" s="19">
        <v>0.1111111111111111</v>
      </c>
      <c r="AL11" s="19">
        <v>0.33333333333333331</v>
      </c>
      <c r="AM11" s="2">
        <v>1</v>
      </c>
      <c r="AN11" s="20">
        <v>1</v>
      </c>
      <c r="AO11" s="20">
        <v>0</v>
      </c>
      <c r="AP11" s="20">
        <v>0</v>
      </c>
      <c r="AQ11" s="20">
        <v>1</v>
      </c>
      <c r="AS11" s="21">
        <v>0.66666666666666663</v>
      </c>
      <c r="AT11" s="21">
        <v>0.33333333333333331</v>
      </c>
      <c r="AU11" s="21">
        <v>0.33333333333333331</v>
      </c>
      <c r="AV11" s="21">
        <v>0.66666666666666663</v>
      </c>
      <c r="AX11" s="22">
        <v>1</v>
      </c>
      <c r="AY11" s="22">
        <v>0</v>
      </c>
      <c r="AZ11" s="22">
        <v>0</v>
      </c>
      <c r="BA11" s="22">
        <v>0</v>
      </c>
      <c r="BB11" s="2">
        <v>1</v>
      </c>
      <c r="BC11" s="21">
        <v>0.54545454545454541</v>
      </c>
      <c r="BD11" s="21">
        <v>0.54545454545454541</v>
      </c>
      <c r="BE11" s="21">
        <v>0.18181818181818182</v>
      </c>
      <c r="BF11" s="21">
        <v>0.72727272727272729</v>
      </c>
      <c r="BG11" s="2">
        <v>1</v>
      </c>
      <c r="BH11" s="20">
        <v>0.5</v>
      </c>
      <c r="BI11" s="20">
        <v>0.5</v>
      </c>
      <c r="BJ11" s="20">
        <v>0</v>
      </c>
      <c r="BK11" s="20">
        <v>0.5</v>
      </c>
      <c r="BM11" s="21">
        <v>0.66666666666666663</v>
      </c>
      <c r="BN11" s="21">
        <v>0.33333333333333331</v>
      </c>
      <c r="BO11" s="21">
        <v>0.33333333333333331</v>
      </c>
      <c r="BP11" s="21">
        <v>0.33333333333333331</v>
      </c>
      <c r="BQ11" s="2">
        <v>1</v>
      </c>
      <c r="BR11" s="20">
        <v>0</v>
      </c>
      <c r="BS11" s="20">
        <v>1</v>
      </c>
      <c r="BT11" s="20">
        <v>1</v>
      </c>
      <c r="BU11" s="20">
        <v>0</v>
      </c>
      <c r="BW11" s="19">
        <v>1.25</v>
      </c>
      <c r="BX11" s="19">
        <v>0</v>
      </c>
      <c r="BY11" s="19">
        <v>0</v>
      </c>
      <c r="BZ11" s="19">
        <v>0</v>
      </c>
      <c r="CA11" s="2">
        <v>1</v>
      </c>
      <c r="CB11" s="20">
        <v>1</v>
      </c>
      <c r="CC11" s="20">
        <v>1</v>
      </c>
      <c r="CD11" s="20">
        <v>1</v>
      </c>
      <c r="CE11" s="20">
        <v>0</v>
      </c>
      <c r="CG11" s="19">
        <v>0.66666666666666663</v>
      </c>
      <c r="CH11" s="19">
        <v>0</v>
      </c>
      <c r="CI11" s="19">
        <v>0</v>
      </c>
      <c r="CJ11" s="19">
        <v>1</v>
      </c>
      <c r="CL11" s="20">
        <v>0</v>
      </c>
      <c r="CM11" s="20">
        <v>1</v>
      </c>
      <c r="CN11" s="20">
        <v>0</v>
      </c>
      <c r="CO11" s="20">
        <v>1</v>
      </c>
      <c r="CP11" s="2">
        <v>1</v>
      </c>
      <c r="CQ11" s="20">
        <v>0</v>
      </c>
      <c r="CR11" s="20">
        <v>1</v>
      </c>
      <c r="CS11" s="20">
        <v>0</v>
      </c>
      <c r="CT11" s="20">
        <v>1</v>
      </c>
      <c r="CV11" s="20">
        <v>1</v>
      </c>
      <c r="CW11" s="20">
        <v>0</v>
      </c>
      <c r="CX11" s="20">
        <v>0</v>
      </c>
      <c r="CY11" s="20">
        <v>0</v>
      </c>
      <c r="DA11" s="20">
        <v>1</v>
      </c>
      <c r="DB11" s="20">
        <v>0</v>
      </c>
      <c r="DC11" s="20">
        <v>0</v>
      </c>
      <c r="DD11" s="20">
        <v>0</v>
      </c>
      <c r="DF11" s="20">
        <v>1</v>
      </c>
      <c r="DG11" s="20">
        <v>0</v>
      </c>
      <c r="DH11" s="20">
        <v>0</v>
      </c>
      <c r="DI11" s="20">
        <v>1</v>
      </c>
      <c r="DK11" s="20">
        <v>1</v>
      </c>
      <c r="DL11" s="20">
        <v>0</v>
      </c>
      <c r="DM11" s="20">
        <v>0</v>
      </c>
      <c r="DN11" s="20">
        <v>0</v>
      </c>
      <c r="DP11" s="20">
        <v>1</v>
      </c>
      <c r="DQ11" s="20">
        <v>0</v>
      </c>
      <c r="DR11" s="20">
        <v>0</v>
      </c>
      <c r="DS11" s="20">
        <v>0.5</v>
      </c>
      <c r="DU11" s="20">
        <v>1</v>
      </c>
      <c r="DV11" s="20">
        <v>0</v>
      </c>
      <c r="DW11" s="20">
        <v>0</v>
      </c>
      <c r="DX11" s="20">
        <v>0</v>
      </c>
      <c r="DZ11" s="2">
        <v>1</v>
      </c>
      <c r="EA11" s="2">
        <f t="shared" si="3"/>
        <v>8</v>
      </c>
    </row>
    <row r="12" spans="1:131" x14ac:dyDescent="0.2">
      <c r="A12" s="14" t="s">
        <v>57</v>
      </c>
      <c r="B12" s="2">
        <v>3</v>
      </c>
      <c r="C12" s="16">
        <v>0</v>
      </c>
      <c r="D12" s="16">
        <v>1</v>
      </c>
      <c r="E12" s="16">
        <v>0</v>
      </c>
      <c r="F12" s="16">
        <f t="shared" si="0"/>
        <v>1</v>
      </c>
      <c r="G12" s="14">
        <f t="shared" si="1"/>
        <v>1</v>
      </c>
      <c r="I12" s="2">
        <v>1</v>
      </c>
      <c r="M12" s="2">
        <v>1</v>
      </c>
      <c r="O12" s="3">
        <f t="shared" si="2"/>
        <v>3</v>
      </c>
      <c r="S12" s="1">
        <v>1</v>
      </c>
      <c r="T12" s="3">
        <v>1</v>
      </c>
      <c r="V12" s="2">
        <v>1</v>
      </c>
      <c r="Z12" s="3">
        <v>1</v>
      </c>
      <c r="AB12" s="2">
        <v>1</v>
      </c>
      <c r="AD12" s="18">
        <v>0.4</v>
      </c>
      <c r="AE12" s="18">
        <v>0.7</v>
      </c>
      <c r="AF12" s="18">
        <v>0.1</v>
      </c>
      <c r="AG12" s="18">
        <v>0.9</v>
      </c>
      <c r="AH12" s="2">
        <v>1</v>
      </c>
      <c r="AI12" s="19">
        <v>0.66666666666666663</v>
      </c>
      <c r="AJ12" s="19">
        <v>0.66666666666666663</v>
      </c>
      <c r="AK12" s="19">
        <v>0.1111111111111111</v>
      </c>
      <c r="AL12" s="19">
        <v>0.33333333333333331</v>
      </c>
      <c r="AM12" s="2">
        <v>1</v>
      </c>
      <c r="AN12" s="20">
        <v>1</v>
      </c>
      <c r="AO12" s="20">
        <v>0</v>
      </c>
      <c r="AP12" s="20">
        <v>0</v>
      </c>
      <c r="AQ12" s="20">
        <v>1</v>
      </c>
      <c r="AS12" s="21">
        <v>0.66666666666666663</v>
      </c>
      <c r="AT12" s="21">
        <v>0.33333333333333331</v>
      </c>
      <c r="AU12" s="21">
        <v>0.33333333333333331</v>
      </c>
      <c r="AV12" s="21">
        <v>0.66666666666666663</v>
      </c>
      <c r="AW12" s="2">
        <v>1</v>
      </c>
      <c r="AX12" s="22">
        <v>1</v>
      </c>
      <c r="AY12" s="22">
        <v>0</v>
      </c>
      <c r="AZ12" s="22">
        <v>0</v>
      </c>
      <c r="BA12" s="22">
        <v>0</v>
      </c>
      <c r="BC12" s="21">
        <v>0.54545454545454541</v>
      </c>
      <c r="BD12" s="21">
        <v>0.54545454545454541</v>
      </c>
      <c r="BE12" s="21">
        <v>0.18181818181818182</v>
      </c>
      <c r="BF12" s="21">
        <v>0.72727272727272729</v>
      </c>
      <c r="BH12" s="20">
        <v>0.5</v>
      </c>
      <c r="BI12" s="20">
        <v>0.5</v>
      </c>
      <c r="BJ12" s="20">
        <v>0</v>
      </c>
      <c r="BK12" s="20">
        <v>0.5</v>
      </c>
      <c r="BM12" s="21">
        <v>0.66666666666666663</v>
      </c>
      <c r="BN12" s="21">
        <v>0.33333333333333331</v>
      </c>
      <c r="BO12" s="21">
        <v>0.33333333333333331</v>
      </c>
      <c r="BP12" s="21">
        <v>0.33333333333333331</v>
      </c>
      <c r="BR12" s="20">
        <v>0</v>
      </c>
      <c r="BS12" s="20">
        <v>1</v>
      </c>
      <c r="BT12" s="20">
        <v>1</v>
      </c>
      <c r="BU12" s="20">
        <v>0</v>
      </c>
      <c r="BW12" s="19">
        <v>1.25</v>
      </c>
      <c r="BX12" s="19">
        <v>0</v>
      </c>
      <c r="BY12" s="19">
        <v>0</v>
      </c>
      <c r="BZ12" s="19">
        <v>0</v>
      </c>
      <c r="CA12" s="2">
        <v>1</v>
      </c>
      <c r="CB12" s="20">
        <v>1</v>
      </c>
      <c r="CC12" s="20">
        <v>1</v>
      </c>
      <c r="CD12" s="20">
        <v>1</v>
      </c>
      <c r="CE12" s="20">
        <v>0</v>
      </c>
      <c r="CG12" s="19">
        <v>0.66666666666666663</v>
      </c>
      <c r="CH12" s="19">
        <v>0</v>
      </c>
      <c r="CI12" s="19">
        <v>0</v>
      </c>
      <c r="CJ12" s="19">
        <v>1</v>
      </c>
      <c r="CL12" s="20">
        <v>0</v>
      </c>
      <c r="CM12" s="20">
        <v>1</v>
      </c>
      <c r="CN12" s="20">
        <v>0</v>
      </c>
      <c r="CO12" s="20">
        <v>1</v>
      </c>
      <c r="CQ12" s="20">
        <v>0</v>
      </c>
      <c r="CR12" s="20">
        <v>1</v>
      </c>
      <c r="CS12" s="20">
        <v>0</v>
      </c>
      <c r="CT12" s="20">
        <v>1</v>
      </c>
      <c r="CV12" s="20">
        <v>1</v>
      </c>
      <c r="CW12" s="20">
        <v>0</v>
      </c>
      <c r="CX12" s="20">
        <v>0</v>
      </c>
      <c r="CY12" s="20">
        <v>0</v>
      </c>
      <c r="DA12" s="20">
        <v>1</v>
      </c>
      <c r="DB12" s="20">
        <v>0</v>
      </c>
      <c r="DC12" s="20">
        <v>0</v>
      </c>
      <c r="DD12" s="20">
        <v>0</v>
      </c>
      <c r="DF12" s="20">
        <v>1</v>
      </c>
      <c r="DG12" s="20">
        <v>0</v>
      </c>
      <c r="DH12" s="20">
        <v>0</v>
      </c>
      <c r="DI12" s="20">
        <v>1</v>
      </c>
      <c r="DK12" s="20">
        <v>1</v>
      </c>
      <c r="DL12" s="20">
        <v>0</v>
      </c>
      <c r="DM12" s="20">
        <v>0</v>
      </c>
      <c r="DN12" s="20">
        <v>0</v>
      </c>
      <c r="DP12" s="20">
        <v>1</v>
      </c>
      <c r="DQ12" s="20">
        <v>0</v>
      </c>
      <c r="DR12" s="20">
        <v>0</v>
      </c>
      <c r="DS12" s="20">
        <v>0.5</v>
      </c>
      <c r="DU12" s="20">
        <v>1</v>
      </c>
      <c r="DV12" s="20">
        <v>0</v>
      </c>
      <c r="DW12" s="20">
        <v>0</v>
      </c>
      <c r="DX12" s="20">
        <v>0</v>
      </c>
      <c r="EA12" s="2">
        <f t="shared" si="3"/>
        <v>4</v>
      </c>
    </row>
    <row r="13" spans="1:131" x14ac:dyDescent="0.2">
      <c r="A13" s="23" t="s">
        <v>61</v>
      </c>
      <c r="B13" s="2">
        <v>8</v>
      </c>
      <c r="C13" s="16">
        <v>0</v>
      </c>
      <c r="D13" s="16">
        <v>2</v>
      </c>
      <c r="E13" s="16">
        <v>0</v>
      </c>
      <c r="F13" s="16">
        <f t="shared" si="0"/>
        <v>2</v>
      </c>
      <c r="G13" s="14">
        <f t="shared" si="1"/>
        <v>2</v>
      </c>
      <c r="K13" s="2">
        <v>1</v>
      </c>
      <c r="M13" s="2">
        <v>1</v>
      </c>
      <c r="O13" s="3">
        <f t="shared" si="2"/>
        <v>3</v>
      </c>
      <c r="Q13" s="2">
        <v>1</v>
      </c>
      <c r="S13" s="1">
        <v>1</v>
      </c>
      <c r="T13" s="3">
        <v>1</v>
      </c>
      <c r="V13" s="2">
        <v>1</v>
      </c>
      <c r="X13" s="2">
        <v>1</v>
      </c>
      <c r="Z13" s="3">
        <v>2</v>
      </c>
      <c r="AA13" s="2">
        <v>1</v>
      </c>
      <c r="AD13" s="18">
        <v>0.4</v>
      </c>
      <c r="AE13" s="18">
        <v>0.7</v>
      </c>
      <c r="AF13" s="18">
        <v>0.1</v>
      </c>
      <c r="AG13" s="18">
        <v>0.9</v>
      </c>
      <c r="AH13" s="2">
        <v>1</v>
      </c>
      <c r="AI13" s="19">
        <v>0.66666666666666663</v>
      </c>
      <c r="AJ13" s="19">
        <v>0.66666666666666663</v>
      </c>
      <c r="AK13" s="19">
        <v>0.1111111111111111</v>
      </c>
      <c r="AL13" s="19">
        <v>0.33333333333333331</v>
      </c>
      <c r="AM13" s="2">
        <v>1</v>
      </c>
      <c r="AN13" s="20">
        <v>1</v>
      </c>
      <c r="AO13" s="20">
        <v>0</v>
      </c>
      <c r="AP13" s="20">
        <v>0</v>
      </c>
      <c r="AQ13" s="20">
        <v>1</v>
      </c>
      <c r="AS13" s="21">
        <v>0.66666666666666663</v>
      </c>
      <c r="AT13" s="21">
        <v>0.33333333333333331</v>
      </c>
      <c r="AU13" s="21">
        <v>0.33333333333333331</v>
      </c>
      <c r="AV13" s="21">
        <v>0.66666666666666663</v>
      </c>
      <c r="AW13" s="2">
        <v>1</v>
      </c>
      <c r="AX13" s="22">
        <v>1</v>
      </c>
      <c r="AY13" s="22">
        <v>0</v>
      </c>
      <c r="AZ13" s="22">
        <v>0</v>
      </c>
      <c r="BA13" s="22">
        <v>0</v>
      </c>
      <c r="BC13" s="21">
        <v>0.54545454545454541</v>
      </c>
      <c r="BD13" s="21">
        <v>0.54545454545454541</v>
      </c>
      <c r="BE13" s="21">
        <v>0.18181818181818182</v>
      </c>
      <c r="BF13" s="21">
        <v>0.72727272727272729</v>
      </c>
      <c r="BH13" s="20">
        <v>0.5</v>
      </c>
      <c r="BI13" s="20">
        <v>0.5</v>
      </c>
      <c r="BJ13" s="20">
        <v>0</v>
      </c>
      <c r="BK13" s="20">
        <v>0.5</v>
      </c>
      <c r="BM13" s="21">
        <v>0.66666666666666663</v>
      </c>
      <c r="BN13" s="21">
        <v>0.33333333333333331</v>
      </c>
      <c r="BO13" s="21">
        <v>0.33333333333333331</v>
      </c>
      <c r="BP13" s="21">
        <v>0.33333333333333331</v>
      </c>
      <c r="BQ13" s="2">
        <v>1</v>
      </c>
      <c r="BR13" s="20">
        <v>0</v>
      </c>
      <c r="BS13" s="20">
        <v>1</v>
      </c>
      <c r="BT13" s="20">
        <v>1</v>
      </c>
      <c r="BU13" s="20">
        <v>0</v>
      </c>
      <c r="BW13" s="19">
        <v>1.25</v>
      </c>
      <c r="BX13" s="19">
        <v>0</v>
      </c>
      <c r="BY13" s="19">
        <v>0</v>
      </c>
      <c r="BZ13" s="19">
        <v>0</v>
      </c>
      <c r="CB13" s="20">
        <v>1</v>
      </c>
      <c r="CC13" s="20">
        <v>1</v>
      </c>
      <c r="CD13" s="20">
        <v>1</v>
      </c>
      <c r="CE13" s="20">
        <v>0</v>
      </c>
      <c r="CG13" s="19">
        <v>0.66666666666666663</v>
      </c>
      <c r="CH13" s="19">
        <v>0</v>
      </c>
      <c r="CI13" s="19">
        <v>0</v>
      </c>
      <c r="CJ13" s="19">
        <v>1</v>
      </c>
      <c r="CL13" s="20">
        <v>0</v>
      </c>
      <c r="CM13" s="20">
        <v>1</v>
      </c>
      <c r="CN13" s="20">
        <v>0</v>
      </c>
      <c r="CO13" s="20">
        <v>1</v>
      </c>
      <c r="CQ13" s="20">
        <v>0</v>
      </c>
      <c r="CR13" s="20">
        <v>1</v>
      </c>
      <c r="CS13" s="20">
        <v>0</v>
      </c>
      <c r="CT13" s="20">
        <v>1</v>
      </c>
      <c r="CV13" s="20">
        <v>1</v>
      </c>
      <c r="CW13" s="20">
        <v>0</v>
      </c>
      <c r="CX13" s="20">
        <v>0</v>
      </c>
      <c r="CY13" s="20">
        <v>0</v>
      </c>
      <c r="DA13" s="20">
        <v>1</v>
      </c>
      <c r="DB13" s="20">
        <v>0</v>
      </c>
      <c r="DC13" s="20">
        <v>0</v>
      </c>
      <c r="DD13" s="20">
        <v>0</v>
      </c>
      <c r="DF13" s="20">
        <v>1</v>
      </c>
      <c r="DG13" s="20">
        <v>0</v>
      </c>
      <c r="DH13" s="20">
        <v>0</v>
      </c>
      <c r="DI13" s="20">
        <v>1</v>
      </c>
      <c r="DK13" s="20">
        <v>1</v>
      </c>
      <c r="DL13" s="20">
        <v>0</v>
      </c>
      <c r="DM13" s="20">
        <v>0</v>
      </c>
      <c r="DN13" s="20">
        <v>0</v>
      </c>
      <c r="DP13" s="20">
        <v>1</v>
      </c>
      <c r="DQ13" s="20">
        <v>0</v>
      </c>
      <c r="DR13" s="20">
        <v>0</v>
      </c>
      <c r="DS13" s="20">
        <v>0.5</v>
      </c>
      <c r="DU13" s="20">
        <v>1</v>
      </c>
      <c r="DV13" s="20">
        <v>0</v>
      </c>
      <c r="DW13" s="20">
        <v>0</v>
      </c>
      <c r="DX13" s="20">
        <v>0</v>
      </c>
      <c r="EA13" s="2">
        <f t="shared" si="3"/>
        <v>4</v>
      </c>
    </row>
    <row r="14" spans="1:131" x14ac:dyDescent="0.2">
      <c r="A14" s="14" t="s">
        <v>59</v>
      </c>
      <c r="B14" s="2">
        <v>6</v>
      </c>
      <c r="C14" s="16">
        <v>0</v>
      </c>
      <c r="D14" s="16">
        <v>1</v>
      </c>
      <c r="E14" s="16">
        <v>1</v>
      </c>
      <c r="F14" s="16">
        <f t="shared" si="0"/>
        <v>2</v>
      </c>
      <c r="G14" s="14">
        <f t="shared" si="1"/>
        <v>2</v>
      </c>
      <c r="H14" s="15">
        <v>1</v>
      </c>
      <c r="K14" s="2">
        <v>1</v>
      </c>
      <c r="L14" s="2">
        <v>1</v>
      </c>
      <c r="M14" s="2">
        <v>1</v>
      </c>
      <c r="O14" s="3">
        <f t="shared" si="2"/>
        <v>5</v>
      </c>
      <c r="Q14" s="2">
        <v>1</v>
      </c>
      <c r="S14" s="1">
        <v>1</v>
      </c>
      <c r="T14" s="3">
        <v>1</v>
      </c>
      <c r="V14" s="2">
        <v>1</v>
      </c>
      <c r="W14" s="2">
        <v>1</v>
      </c>
      <c r="Z14" s="3">
        <v>2</v>
      </c>
      <c r="AA14" s="2">
        <v>1</v>
      </c>
      <c r="AD14" s="18">
        <v>0.4</v>
      </c>
      <c r="AE14" s="18">
        <v>0.7</v>
      </c>
      <c r="AF14" s="18">
        <v>0.1</v>
      </c>
      <c r="AG14" s="18">
        <v>0.9</v>
      </c>
      <c r="AH14" s="2">
        <v>1</v>
      </c>
      <c r="AI14" s="19">
        <v>0.66666666666666663</v>
      </c>
      <c r="AJ14" s="19">
        <v>0.66666666666666663</v>
      </c>
      <c r="AK14" s="19">
        <v>0.1111111111111111</v>
      </c>
      <c r="AL14" s="19">
        <v>0.33333333333333331</v>
      </c>
      <c r="AN14" s="20">
        <v>1</v>
      </c>
      <c r="AO14" s="20">
        <v>0</v>
      </c>
      <c r="AP14" s="20">
        <v>0</v>
      </c>
      <c r="AQ14" s="20">
        <v>1</v>
      </c>
      <c r="AR14" s="2">
        <v>1</v>
      </c>
      <c r="AS14" s="21">
        <v>0.66666666666666663</v>
      </c>
      <c r="AT14" s="21">
        <v>0.33333333333333331</v>
      </c>
      <c r="AU14" s="21">
        <v>0.33333333333333331</v>
      </c>
      <c r="AV14" s="21">
        <v>0.66666666666666663</v>
      </c>
      <c r="AW14" s="2">
        <v>1</v>
      </c>
      <c r="AX14" s="22">
        <v>1</v>
      </c>
      <c r="AY14" s="22">
        <v>0</v>
      </c>
      <c r="AZ14" s="22">
        <v>0</v>
      </c>
      <c r="BA14" s="22">
        <v>0</v>
      </c>
      <c r="BC14" s="21">
        <v>0.54545454545454541</v>
      </c>
      <c r="BD14" s="21">
        <v>0.54545454545454541</v>
      </c>
      <c r="BE14" s="21">
        <v>0.18181818181818182</v>
      </c>
      <c r="BF14" s="21">
        <v>0.72727272727272729</v>
      </c>
      <c r="BH14" s="20">
        <v>0.5</v>
      </c>
      <c r="BI14" s="20">
        <v>0.5</v>
      </c>
      <c r="BJ14" s="20">
        <v>0</v>
      </c>
      <c r="BK14" s="20">
        <v>0.5</v>
      </c>
      <c r="BM14" s="21">
        <v>0.66666666666666663</v>
      </c>
      <c r="BN14" s="21">
        <v>0.33333333333333331</v>
      </c>
      <c r="BO14" s="21">
        <v>0.33333333333333331</v>
      </c>
      <c r="BP14" s="21">
        <v>0.33333333333333331</v>
      </c>
      <c r="BR14" s="20">
        <v>0</v>
      </c>
      <c r="BS14" s="20">
        <v>1</v>
      </c>
      <c r="BT14" s="20">
        <v>1</v>
      </c>
      <c r="BU14" s="20">
        <v>0</v>
      </c>
      <c r="BW14" s="19">
        <v>1.25</v>
      </c>
      <c r="BX14" s="19">
        <v>0</v>
      </c>
      <c r="BY14" s="19">
        <v>0</v>
      </c>
      <c r="BZ14" s="19">
        <v>0</v>
      </c>
      <c r="CB14" s="20">
        <v>1</v>
      </c>
      <c r="CC14" s="20">
        <v>1</v>
      </c>
      <c r="CD14" s="20">
        <v>1</v>
      </c>
      <c r="CE14" s="20">
        <v>0</v>
      </c>
      <c r="CG14" s="19">
        <v>0.66666666666666663</v>
      </c>
      <c r="CH14" s="19">
        <v>0</v>
      </c>
      <c r="CI14" s="19">
        <v>0</v>
      </c>
      <c r="CJ14" s="19">
        <v>1</v>
      </c>
      <c r="CK14" s="2">
        <v>1</v>
      </c>
      <c r="CL14" s="20">
        <v>0</v>
      </c>
      <c r="CM14" s="20">
        <v>1</v>
      </c>
      <c r="CN14" s="20">
        <v>0</v>
      </c>
      <c r="CO14" s="20">
        <v>1</v>
      </c>
      <c r="CQ14" s="20">
        <v>0</v>
      </c>
      <c r="CR14" s="20">
        <v>1</v>
      </c>
      <c r="CS14" s="20">
        <v>0</v>
      </c>
      <c r="CT14" s="20">
        <v>1</v>
      </c>
      <c r="CV14" s="20">
        <v>1</v>
      </c>
      <c r="CW14" s="20">
        <v>0</v>
      </c>
      <c r="CX14" s="20">
        <v>0</v>
      </c>
      <c r="CY14" s="20">
        <v>0</v>
      </c>
      <c r="DA14" s="20">
        <v>1</v>
      </c>
      <c r="DB14" s="20">
        <v>0</v>
      </c>
      <c r="DC14" s="20">
        <v>0</v>
      </c>
      <c r="DD14" s="20">
        <v>0</v>
      </c>
      <c r="DF14" s="20">
        <v>1</v>
      </c>
      <c r="DG14" s="20">
        <v>0</v>
      </c>
      <c r="DH14" s="20">
        <v>0</v>
      </c>
      <c r="DI14" s="20">
        <v>1</v>
      </c>
      <c r="DK14" s="20">
        <v>1</v>
      </c>
      <c r="DL14" s="20">
        <v>0</v>
      </c>
      <c r="DM14" s="20">
        <v>0</v>
      </c>
      <c r="DN14" s="20">
        <v>0</v>
      </c>
      <c r="DP14" s="20">
        <v>1</v>
      </c>
      <c r="DQ14" s="20">
        <v>0</v>
      </c>
      <c r="DR14" s="20">
        <v>0</v>
      </c>
      <c r="DS14" s="20">
        <v>0.5</v>
      </c>
      <c r="DU14" s="20">
        <v>1</v>
      </c>
      <c r="DV14" s="20">
        <v>0</v>
      </c>
      <c r="DW14" s="20">
        <v>0</v>
      </c>
      <c r="DX14" s="20">
        <v>0</v>
      </c>
      <c r="EA14" s="2">
        <f t="shared" si="3"/>
        <v>4</v>
      </c>
    </row>
    <row r="15" spans="1:131" x14ac:dyDescent="0.2">
      <c r="A15" s="23" t="s">
        <v>58</v>
      </c>
      <c r="B15" s="2">
        <v>9</v>
      </c>
      <c r="C15" s="16">
        <v>0</v>
      </c>
      <c r="D15" s="16">
        <v>1</v>
      </c>
      <c r="E15" s="16">
        <v>0</v>
      </c>
      <c r="F15" s="16">
        <f t="shared" si="0"/>
        <v>1</v>
      </c>
      <c r="G15" s="14">
        <f t="shared" si="1"/>
        <v>3</v>
      </c>
      <c r="M15" s="2">
        <v>1</v>
      </c>
      <c r="O15" s="3">
        <f t="shared" si="2"/>
        <v>2</v>
      </c>
      <c r="P15" s="2">
        <v>1</v>
      </c>
      <c r="Q15" s="2">
        <v>1</v>
      </c>
      <c r="S15" s="1">
        <v>1</v>
      </c>
      <c r="T15" s="3">
        <v>1</v>
      </c>
      <c r="V15" s="16">
        <v>1</v>
      </c>
      <c r="Z15" s="3">
        <v>1</v>
      </c>
      <c r="AB15" s="2">
        <v>1</v>
      </c>
      <c r="AD15" s="18">
        <v>0.4</v>
      </c>
      <c r="AE15" s="18">
        <v>0.7</v>
      </c>
      <c r="AF15" s="18">
        <v>0.1</v>
      </c>
      <c r="AG15" s="18">
        <v>0.9</v>
      </c>
      <c r="AH15" s="2">
        <v>1</v>
      </c>
      <c r="AI15" s="19">
        <v>0.66666666666666663</v>
      </c>
      <c r="AJ15" s="19">
        <v>0.66666666666666663</v>
      </c>
      <c r="AK15" s="19">
        <v>0.1111111111111111</v>
      </c>
      <c r="AL15" s="19">
        <v>0.33333333333333331</v>
      </c>
      <c r="AM15" s="2">
        <v>1</v>
      </c>
      <c r="AN15" s="20">
        <v>1</v>
      </c>
      <c r="AO15" s="20">
        <v>0</v>
      </c>
      <c r="AP15" s="20">
        <v>0</v>
      </c>
      <c r="AQ15" s="20">
        <v>1</v>
      </c>
      <c r="AS15" s="21">
        <v>0.66666666666666663</v>
      </c>
      <c r="AT15" s="21">
        <v>0.33333333333333331</v>
      </c>
      <c r="AU15" s="21">
        <v>0.33333333333333331</v>
      </c>
      <c r="AV15" s="21">
        <v>0.66666666666666663</v>
      </c>
      <c r="AW15" s="2">
        <v>1</v>
      </c>
      <c r="AX15" s="22">
        <v>1</v>
      </c>
      <c r="AY15" s="22">
        <v>0</v>
      </c>
      <c r="AZ15" s="22">
        <v>0</v>
      </c>
      <c r="BA15" s="22">
        <v>0</v>
      </c>
      <c r="BC15" s="21">
        <v>0.54545454545454541</v>
      </c>
      <c r="BD15" s="21">
        <v>0.54545454545454541</v>
      </c>
      <c r="BE15" s="21">
        <v>0.18181818181818182</v>
      </c>
      <c r="BF15" s="21">
        <v>0.72727272727272729</v>
      </c>
      <c r="BH15" s="20">
        <v>0.5</v>
      </c>
      <c r="BI15" s="20">
        <v>0.5</v>
      </c>
      <c r="BJ15" s="20">
        <v>0</v>
      </c>
      <c r="BK15" s="20">
        <v>0.5</v>
      </c>
      <c r="BM15" s="21">
        <v>0.66666666666666663</v>
      </c>
      <c r="BN15" s="21">
        <v>0.33333333333333331</v>
      </c>
      <c r="BO15" s="21">
        <v>0.33333333333333331</v>
      </c>
      <c r="BP15" s="21">
        <v>0.33333333333333331</v>
      </c>
      <c r="BR15" s="20">
        <v>0</v>
      </c>
      <c r="BS15" s="20">
        <v>1</v>
      </c>
      <c r="BT15" s="20">
        <v>1</v>
      </c>
      <c r="BU15" s="20">
        <v>0</v>
      </c>
      <c r="BW15" s="19">
        <v>1.25</v>
      </c>
      <c r="BX15" s="19">
        <v>0</v>
      </c>
      <c r="BY15" s="19">
        <v>0</v>
      </c>
      <c r="BZ15" s="19">
        <v>0</v>
      </c>
      <c r="CB15" s="20">
        <v>1</v>
      </c>
      <c r="CC15" s="20">
        <v>1</v>
      </c>
      <c r="CD15" s="20">
        <v>1</v>
      </c>
      <c r="CE15" s="20">
        <v>0</v>
      </c>
      <c r="CG15" s="19">
        <v>0.66666666666666663</v>
      </c>
      <c r="CH15" s="19">
        <v>0</v>
      </c>
      <c r="CI15" s="19">
        <v>0</v>
      </c>
      <c r="CJ15" s="19">
        <v>1</v>
      </c>
      <c r="CL15" s="20">
        <v>0</v>
      </c>
      <c r="CM15" s="20">
        <v>1</v>
      </c>
      <c r="CN15" s="20">
        <v>0</v>
      </c>
      <c r="CO15" s="20">
        <v>1</v>
      </c>
      <c r="CQ15" s="20">
        <v>0</v>
      </c>
      <c r="CR15" s="20">
        <v>1</v>
      </c>
      <c r="CS15" s="20">
        <v>0</v>
      </c>
      <c r="CT15" s="20">
        <v>1</v>
      </c>
      <c r="CV15" s="20">
        <v>1</v>
      </c>
      <c r="CW15" s="20">
        <v>0</v>
      </c>
      <c r="CX15" s="20">
        <v>0</v>
      </c>
      <c r="CY15" s="20">
        <v>0</v>
      </c>
      <c r="DA15" s="20">
        <v>1</v>
      </c>
      <c r="DB15" s="20">
        <v>0</v>
      </c>
      <c r="DC15" s="20">
        <v>0</v>
      </c>
      <c r="DD15" s="20">
        <v>0</v>
      </c>
      <c r="DF15" s="20">
        <v>1</v>
      </c>
      <c r="DG15" s="20">
        <v>0</v>
      </c>
      <c r="DH15" s="20">
        <v>0</v>
      </c>
      <c r="DI15" s="20">
        <v>1</v>
      </c>
      <c r="DK15" s="20">
        <v>1</v>
      </c>
      <c r="DL15" s="20">
        <v>0</v>
      </c>
      <c r="DM15" s="20">
        <v>0</v>
      </c>
      <c r="DN15" s="20">
        <v>0</v>
      </c>
      <c r="DP15" s="20">
        <v>1</v>
      </c>
      <c r="DQ15" s="20">
        <v>0</v>
      </c>
      <c r="DR15" s="20">
        <v>0</v>
      </c>
      <c r="DS15" s="20">
        <v>0.5</v>
      </c>
      <c r="DU15" s="20">
        <v>1</v>
      </c>
      <c r="DV15" s="20">
        <v>0</v>
      </c>
      <c r="DW15" s="20">
        <v>0</v>
      </c>
      <c r="DX15" s="20">
        <v>0</v>
      </c>
      <c r="EA15" s="2">
        <f t="shared" si="3"/>
        <v>3</v>
      </c>
    </row>
    <row r="16" spans="1:131" x14ac:dyDescent="0.2">
      <c r="A16" s="14" t="s">
        <v>51</v>
      </c>
      <c r="B16" s="2">
        <v>34</v>
      </c>
      <c r="C16" s="16">
        <v>1</v>
      </c>
      <c r="D16" s="16">
        <v>1</v>
      </c>
      <c r="E16" s="16">
        <v>1</v>
      </c>
      <c r="F16" s="16">
        <f t="shared" si="0"/>
        <v>3</v>
      </c>
      <c r="G16" s="14">
        <f t="shared" si="1"/>
        <v>3</v>
      </c>
      <c r="H16" s="15">
        <v>1</v>
      </c>
      <c r="I16" s="2">
        <v>1</v>
      </c>
      <c r="J16" s="2">
        <v>1</v>
      </c>
      <c r="K16" s="2">
        <v>1</v>
      </c>
      <c r="L16" s="2">
        <v>1</v>
      </c>
      <c r="M16" s="2">
        <v>1</v>
      </c>
      <c r="N16" s="1">
        <v>1</v>
      </c>
      <c r="O16" s="3">
        <f t="shared" si="2"/>
        <v>8</v>
      </c>
      <c r="P16" s="2">
        <v>1</v>
      </c>
      <c r="Q16" s="2">
        <v>1</v>
      </c>
      <c r="R16" s="2">
        <v>1</v>
      </c>
      <c r="S16" s="1">
        <v>1</v>
      </c>
      <c r="T16" s="3">
        <v>1</v>
      </c>
      <c r="U16" s="16">
        <v>1</v>
      </c>
      <c r="V16" s="16">
        <v>1</v>
      </c>
      <c r="W16" s="16">
        <v>1</v>
      </c>
      <c r="X16" s="16"/>
      <c r="Y16" s="16"/>
      <c r="Z16" s="17">
        <v>3</v>
      </c>
      <c r="AA16" s="16">
        <v>1</v>
      </c>
      <c r="AD16" s="18">
        <v>0.4</v>
      </c>
      <c r="AE16" s="18">
        <v>0.7</v>
      </c>
      <c r="AF16" s="18">
        <v>0.1</v>
      </c>
      <c r="AG16" s="18">
        <v>0.9</v>
      </c>
      <c r="AH16" s="2">
        <v>1</v>
      </c>
      <c r="AI16" s="19">
        <v>0.66666666666666663</v>
      </c>
      <c r="AJ16" s="19">
        <v>0.66666666666666663</v>
      </c>
      <c r="AK16" s="19">
        <v>0.1111111111111111</v>
      </c>
      <c r="AL16" s="19">
        <v>0.33333333333333331</v>
      </c>
      <c r="AM16" s="2">
        <v>1</v>
      </c>
      <c r="AN16" s="20">
        <v>1</v>
      </c>
      <c r="AO16" s="20">
        <v>0</v>
      </c>
      <c r="AP16" s="20">
        <v>0</v>
      </c>
      <c r="AQ16" s="20">
        <v>1</v>
      </c>
      <c r="AR16" s="2">
        <v>1</v>
      </c>
      <c r="AS16" s="21">
        <v>0.66666666666666663</v>
      </c>
      <c r="AT16" s="21">
        <v>0.33333333333333331</v>
      </c>
      <c r="AU16" s="21">
        <v>0.33333333333333331</v>
      </c>
      <c r="AV16" s="21">
        <v>0.66666666666666663</v>
      </c>
      <c r="AW16" s="2">
        <v>1</v>
      </c>
      <c r="AX16" s="22">
        <v>1</v>
      </c>
      <c r="AY16" s="22">
        <v>0</v>
      </c>
      <c r="AZ16" s="22">
        <v>0</v>
      </c>
      <c r="BA16" s="22">
        <v>0</v>
      </c>
      <c r="BC16" s="21">
        <v>0.54545454545454541</v>
      </c>
      <c r="BD16" s="21">
        <v>0.54545454545454541</v>
      </c>
      <c r="BE16" s="21">
        <v>0.18181818181818182</v>
      </c>
      <c r="BF16" s="21">
        <v>0.72727272727272729</v>
      </c>
      <c r="BG16" s="2">
        <v>1</v>
      </c>
      <c r="BH16" s="20">
        <v>0.5</v>
      </c>
      <c r="BI16" s="20">
        <v>0.5</v>
      </c>
      <c r="BJ16" s="20">
        <v>0</v>
      </c>
      <c r="BK16" s="20">
        <v>0.5</v>
      </c>
      <c r="BM16" s="21">
        <v>0.66666666666666663</v>
      </c>
      <c r="BN16" s="21">
        <v>0.33333333333333331</v>
      </c>
      <c r="BO16" s="21">
        <v>0.33333333333333331</v>
      </c>
      <c r="BP16" s="21">
        <v>0.33333333333333331</v>
      </c>
      <c r="BQ16" s="2">
        <v>1</v>
      </c>
      <c r="BR16" s="20">
        <v>0</v>
      </c>
      <c r="BS16" s="20">
        <v>1</v>
      </c>
      <c r="BT16" s="20">
        <v>1</v>
      </c>
      <c r="BU16" s="20">
        <v>0</v>
      </c>
      <c r="BW16" s="19">
        <v>1.25</v>
      </c>
      <c r="BX16" s="19">
        <v>0</v>
      </c>
      <c r="BY16" s="19">
        <v>0</v>
      </c>
      <c r="BZ16" s="19">
        <v>0</v>
      </c>
      <c r="CA16" s="2">
        <v>1</v>
      </c>
      <c r="CB16" s="20">
        <v>1</v>
      </c>
      <c r="CC16" s="20">
        <v>1</v>
      </c>
      <c r="CD16" s="20">
        <v>1</v>
      </c>
      <c r="CE16" s="20">
        <v>0</v>
      </c>
      <c r="CF16" s="2">
        <v>1</v>
      </c>
      <c r="CG16" s="19">
        <v>0.66666666666666663</v>
      </c>
      <c r="CH16" s="19">
        <v>0</v>
      </c>
      <c r="CI16" s="19">
        <v>0</v>
      </c>
      <c r="CJ16" s="19">
        <v>1</v>
      </c>
      <c r="CK16" s="2">
        <v>1</v>
      </c>
      <c r="CL16" s="20">
        <v>0</v>
      </c>
      <c r="CM16" s="20">
        <v>1</v>
      </c>
      <c r="CN16" s="20">
        <v>0</v>
      </c>
      <c r="CO16" s="20">
        <v>1</v>
      </c>
      <c r="CP16" s="2">
        <v>1</v>
      </c>
      <c r="CQ16" s="20">
        <v>0</v>
      </c>
      <c r="CR16" s="20">
        <v>1</v>
      </c>
      <c r="CS16" s="20">
        <v>0</v>
      </c>
      <c r="CT16" s="20">
        <v>1</v>
      </c>
      <c r="CV16" s="20">
        <v>1</v>
      </c>
      <c r="CW16" s="20">
        <v>0</v>
      </c>
      <c r="CX16" s="20">
        <v>0</v>
      </c>
      <c r="CY16" s="20">
        <v>0</v>
      </c>
      <c r="CZ16" s="2">
        <v>1</v>
      </c>
      <c r="DA16" s="20">
        <v>1</v>
      </c>
      <c r="DB16" s="20">
        <v>0</v>
      </c>
      <c r="DC16" s="20">
        <v>0</v>
      </c>
      <c r="DD16" s="20">
        <v>0</v>
      </c>
      <c r="DE16" s="2">
        <v>1</v>
      </c>
      <c r="DF16" s="20">
        <v>1</v>
      </c>
      <c r="DG16" s="20">
        <v>0</v>
      </c>
      <c r="DH16" s="20">
        <v>0</v>
      </c>
      <c r="DI16" s="20">
        <v>1</v>
      </c>
      <c r="DJ16" s="2">
        <v>1</v>
      </c>
      <c r="DK16" s="20">
        <v>1</v>
      </c>
      <c r="DL16" s="20">
        <v>0</v>
      </c>
      <c r="DM16" s="20">
        <v>0</v>
      </c>
      <c r="DN16" s="20">
        <v>0</v>
      </c>
      <c r="DO16" s="2">
        <v>1</v>
      </c>
      <c r="DP16" s="20">
        <v>1</v>
      </c>
      <c r="DQ16" s="20">
        <v>0</v>
      </c>
      <c r="DR16" s="20">
        <v>0</v>
      </c>
      <c r="DS16" s="20">
        <v>0.5</v>
      </c>
      <c r="DT16" s="2">
        <v>1</v>
      </c>
      <c r="DU16" s="20">
        <v>1</v>
      </c>
      <c r="DV16" s="20">
        <v>0</v>
      </c>
      <c r="DW16" s="20">
        <v>0</v>
      </c>
      <c r="DX16" s="20">
        <v>0</v>
      </c>
      <c r="DY16" s="2">
        <v>1</v>
      </c>
      <c r="DZ16" s="2">
        <v>1</v>
      </c>
      <c r="EA16" s="2">
        <f t="shared" si="3"/>
        <v>17</v>
      </c>
    </row>
    <row r="18" spans="50:123" x14ac:dyDescent="0.2">
      <c r="AX18" s="22"/>
      <c r="AY18" s="22"/>
      <c r="AZ18" s="22"/>
      <c r="BA18" s="22"/>
      <c r="BH18" s="20"/>
      <c r="BI18" s="20"/>
      <c r="BJ18" s="20"/>
      <c r="BK18" s="20"/>
      <c r="CL18" s="20"/>
      <c r="CM18" s="20"/>
      <c r="CN18" s="20"/>
      <c r="CO18" s="20"/>
      <c r="CV18" s="20"/>
      <c r="CW18" s="20"/>
      <c r="CX18" s="20"/>
      <c r="CY18" s="20"/>
      <c r="DA18" s="20"/>
      <c r="DB18" s="20"/>
      <c r="DC18" s="20"/>
      <c r="DD18" s="20"/>
      <c r="DF18" s="22"/>
      <c r="DG18" s="22"/>
      <c r="DH18" s="22"/>
      <c r="DI18" s="22"/>
      <c r="DK18" s="20"/>
      <c r="DL18" s="20"/>
      <c r="DM18" s="20"/>
      <c r="DN18" s="20"/>
      <c r="DP18" s="20"/>
      <c r="DQ18" s="20"/>
      <c r="DR18" s="20"/>
      <c r="DS18" s="20"/>
    </row>
    <row r="20" spans="50:123" x14ac:dyDescent="0.2">
      <c r="CL20" s="20"/>
      <c r="CM20" s="20"/>
      <c r="CN20" s="20"/>
      <c r="CO20" s="20"/>
    </row>
  </sheetData>
  <autoFilter ref="A2:EA16"/>
  <mergeCells count="8">
    <mergeCell ref="A1:A2"/>
    <mergeCell ref="H1:N1"/>
    <mergeCell ref="P1:T1"/>
    <mergeCell ref="AH1:DZ1"/>
    <mergeCell ref="EA1:EA2"/>
    <mergeCell ref="U1:Y1"/>
    <mergeCell ref="AA1:AC1"/>
    <mergeCell ref="AD1:AG1"/>
  </mergeCells>
  <phoneticPr fontId="7" type="noConversion"/>
  <pageMargins left="0.75" right="0.75" top="1" bottom="1" header="0.5" footer="0.5"/>
  <headerFooter alignWithMargins="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3"/>
  <sheetViews>
    <sheetView workbookViewId="0">
      <pane xSplit="1" ySplit="2" topLeftCell="B3" activePane="bottomRight" state="frozen"/>
      <selection pane="topRight" activeCell="B1" sqref="B1"/>
      <selection pane="bottomLeft" activeCell="A3" sqref="A3"/>
      <selection pane="bottomRight" activeCell="J6" activeCellId="3" sqref="H3:H4 H6 J3:J4 J6"/>
    </sheetView>
  </sheetViews>
  <sheetFormatPr defaultColWidth="8.85546875" defaultRowHeight="12.75" x14ac:dyDescent="0.2"/>
  <cols>
    <col min="1" max="1" width="23.28515625" bestFit="1" customWidth="1"/>
    <col min="2" max="2" width="6.28515625" bestFit="1" customWidth="1"/>
    <col min="3" max="3" width="6.42578125" bestFit="1" customWidth="1"/>
    <col min="4" max="4" width="15.7109375" bestFit="1" customWidth="1"/>
    <col min="5" max="5" width="15.28515625" bestFit="1" customWidth="1"/>
    <col min="6" max="6" width="8.85546875" customWidth="1"/>
    <col min="7" max="7" width="6.28515625" bestFit="1" customWidth="1"/>
    <col min="8" max="8" width="6.42578125" bestFit="1" customWidth="1"/>
    <col min="9" max="9" width="15.7109375" bestFit="1" customWidth="1"/>
    <col min="10" max="10" width="15.28515625" bestFit="1" customWidth="1"/>
    <col min="11" max="12" width="12" customWidth="1"/>
  </cols>
  <sheetData>
    <row r="1" spans="1:11" x14ac:dyDescent="0.2">
      <c r="B1" s="168" t="s">
        <v>152</v>
      </c>
      <c r="C1" s="168"/>
      <c r="D1" s="168"/>
      <c r="E1" s="168"/>
      <c r="G1" s="168" t="s">
        <v>153</v>
      </c>
      <c r="H1" s="168"/>
      <c r="I1" s="168"/>
      <c r="J1" s="168"/>
    </row>
    <row r="2" spans="1:11" x14ac:dyDescent="0.2">
      <c r="A2" t="s">
        <v>147</v>
      </c>
      <c r="B2" s="47" t="s">
        <v>15</v>
      </c>
      <c r="C2" t="s">
        <v>16</v>
      </c>
      <c r="D2" t="s">
        <v>17</v>
      </c>
      <c r="E2" s="2" t="s">
        <v>18</v>
      </c>
      <c r="G2" s="47" t="s">
        <v>15</v>
      </c>
      <c r="H2" t="s">
        <v>16</v>
      </c>
      <c r="I2" t="s">
        <v>17</v>
      </c>
      <c r="J2" s="2" t="s">
        <v>18</v>
      </c>
      <c r="K2" t="s">
        <v>86</v>
      </c>
    </row>
    <row r="3" spans="1:11" x14ac:dyDescent="0.2">
      <c r="A3" s="24" t="s">
        <v>148</v>
      </c>
      <c r="B3">
        <v>4</v>
      </c>
      <c r="C3">
        <v>7</v>
      </c>
      <c r="D3">
        <v>1</v>
      </c>
      <c r="E3">
        <v>9</v>
      </c>
      <c r="G3">
        <v>1</v>
      </c>
      <c r="H3">
        <v>1</v>
      </c>
      <c r="I3">
        <v>1</v>
      </c>
      <c r="J3">
        <v>1</v>
      </c>
      <c r="K3">
        <v>1</v>
      </c>
    </row>
    <row r="4" spans="1:11" x14ac:dyDescent="0.2">
      <c r="A4" s="24" t="s">
        <v>149</v>
      </c>
      <c r="B4">
        <v>6</v>
      </c>
      <c r="C4">
        <v>6</v>
      </c>
      <c r="D4">
        <v>1</v>
      </c>
      <c r="E4">
        <v>3</v>
      </c>
      <c r="G4">
        <v>1</v>
      </c>
      <c r="H4">
        <v>1</v>
      </c>
      <c r="I4">
        <v>1</v>
      </c>
      <c r="J4">
        <v>1</v>
      </c>
      <c r="K4">
        <v>1</v>
      </c>
    </row>
    <row r="5" spans="1:11" x14ac:dyDescent="0.2">
      <c r="A5" s="24" t="s">
        <v>32</v>
      </c>
      <c r="B5">
        <v>1</v>
      </c>
      <c r="C5">
        <v>0</v>
      </c>
      <c r="D5">
        <v>0</v>
      </c>
      <c r="E5">
        <v>1</v>
      </c>
      <c r="G5">
        <v>1</v>
      </c>
      <c r="H5">
        <v>0</v>
      </c>
      <c r="I5">
        <v>0</v>
      </c>
      <c r="J5">
        <v>1</v>
      </c>
      <c r="K5">
        <v>1</v>
      </c>
    </row>
    <row r="6" spans="1:11" x14ac:dyDescent="0.2">
      <c r="A6" s="24" t="s">
        <v>33</v>
      </c>
      <c r="B6">
        <v>2</v>
      </c>
      <c r="C6">
        <v>1</v>
      </c>
      <c r="D6">
        <v>1</v>
      </c>
      <c r="E6">
        <v>2</v>
      </c>
      <c r="G6">
        <v>1</v>
      </c>
      <c r="H6">
        <v>1</v>
      </c>
      <c r="I6">
        <v>1</v>
      </c>
      <c r="J6">
        <v>1</v>
      </c>
      <c r="K6">
        <v>1</v>
      </c>
    </row>
    <row r="7" spans="1:11" x14ac:dyDescent="0.2">
      <c r="A7" s="24" t="s">
        <v>34</v>
      </c>
      <c r="B7">
        <v>1</v>
      </c>
      <c r="C7">
        <v>0</v>
      </c>
      <c r="D7">
        <v>0</v>
      </c>
      <c r="E7">
        <v>0</v>
      </c>
      <c r="G7">
        <v>1</v>
      </c>
      <c r="H7">
        <v>0</v>
      </c>
      <c r="I7">
        <v>0</v>
      </c>
      <c r="J7">
        <v>0</v>
      </c>
      <c r="K7">
        <v>0</v>
      </c>
    </row>
    <row r="8" spans="1:11" x14ac:dyDescent="0.2">
      <c r="A8" s="24" t="s">
        <v>36</v>
      </c>
      <c r="B8">
        <v>1</v>
      </c>
      <c r="C8">
        <v>1</v>
      </c>
      <c r="D8">
        <v>0</v>
      </c>
      <c r="E8">
        <v>1</v>
      </c>
      <c r="F8" s="48"/>
      <c r="G8" s="48">
        <v>1</v>
      </c>
      <c r="H8" s="48">
        <v>1</v>
      </c>
      <c r="I8" s="48">
        <v>0</v>
      </c>
      <c r="J8" s="48">
        <v>1</v>
      </c>
      <c r="K8" s="48">
        <v>1</v>
      </c>
    </row>
    <row r="9" spans="1:11" x14ac:dyDescent="0.2">
      <c r="A9" s="24" t="s">
        <v>37</v>
      </c>
      <c r="B9">
        <v>2</v>
      </c>
      <c r="C9">
        <v>1</v>
      </c>
      <c r="D9">
        <v>1</v>
      </c>
      <c r="E9">
        <v>1</v>
      </c>
      <c r="F9" s="48"/>
      <c r="G9" s="48">
        <v>1</v>
      </c>
      <c r="H9" s="48">
        <v>1</v>
      </c>
      <c r="I9" s="48">
        <v>1</v>
      </c>
      <c r="J9" s="48">
        <v>1</v>
      </c>
      <c r="K9" s="48">
        <v>1</v>
      </c>
    </row>
    <row r="10" spans="1:11" x14ac:dyDescent="0.2">
      <c r="A10" s="24" t="s">
        <v>38</v>
      </c>
      <c r="B10">
        <v>0</v>
      </c>
      <c r="C10">
        <v>1</v>
      </c>
      <c r="D10">
        <v>1</v>
      </c>
      <c r="E10">
        <v>0</v>
      </c>
      <c r="G10" s="48">
        <v>0</v>
      </c>
      <c r="H10" s="48">
        <v>1</v>
      </c>
      <c r="I10" s="48">
        <v>1</v>
      </c>
      <c r="J10" s="48">
        <v>0</v>
      </c>
      <c r="K10" s="48">
        <v>1</v>
      </c>
    </row>
    <row r="11" spans="1:11" x14ac:dyDescent="0.2">
      <c r="A11" s="24" t="s">
        <v>39</v>
      </c>
      <c r="B11">
        <v>5</v>
      </c>
      <c r="C11">
        <v>0</v>
      </c>
      <c r="D11">
        <v>0</v>
      </c>
      <c r="E11">
        <v>0</v>
      </c>
      <c r="G11" s="48">
        <v>1</v>
      </c>
      <c r="H11" s="48">
        <v>0</v>
      </c>
      <c r="I11" s="48">
        <v>0</v>
      </c>
      <c r="J11" s="48">
        <v>0</v>
      </c>
      <c r="K11" s="48">
        <v>0</v>
      </c>
    </row>
    <row r="12" spans="1:11" x14ac:dyDescent="0.2">
      <c r="A12" s="24" t="s">
        <v>40</v>
      </c>
      <c r="B12">
        <v>3</v>
      </c>
      <c r="C12">
        <v>3</v>
      </c>
      <c r="D12">
        <v>3</v>
      </c>
      <c r="E12">
        <v>0</v>
      </c>
      <c r="G12" s="48">
        <v>1</v>
      </c>
      <c r="H12" s="48">
        <v>1</v>
      </c>
      <c r="I12" s="48">
        <v>1</v>
      </c>
      <c r="J12" s="48">
        <v>0</v>
      </c>
      <c r="K12" s="48">
        <v>1</v>
      </c>
    </row>
    <row r="13" spans="1:11" x14ac:dyDescent="0.2">
      <c r="A13" s="24" t="s">
        <v>47</v>
      </c>
      <c r="B13">
        <v>1</v>
      </c>
      <c r="C13">
        <v>0</v>
      </c>
      <c r="D13">
        <v>0</v>
      </c>
      <c r="E13">
        <v>0</v>
      </c>
      <c r="G13" s="48">
        <v>1</v>
      </c>
      <c r="H13" s="48">
        <v>0</v>
      </c>
      <c r="I13" s="48">
        <v>0</v>
      </c>
      <c r="J13" s="48">
        <v>0</v>
      </c>
      <c r="K13" s="48">
        <v>0</v>
      </c>
    </row>
    <row r="14" spans="1:11" x14ac:dyDescent="0.2">
      <c r="A14" s="24" t="s">
        <v>41</v>
      </c>
      <c r="B14">
        <v>2</v>
      </c>
      <c r="C14">
        <v>0</v>
      </c>
      <c r="D14">
        <v>0</v>
      </c>
      <c r="E14">
        <v>3</v>
      </c>
      <c r="G14" s="48">
        <v>1</v>
      </c>
      <c r="H14" s="48">
        <v>0</v>
      </c>
      <c r="I14" s="48">
        <v>0</v>
      </c>
      <c r="J14" s="48">
        <v>1</v>
      </c>
      <c r="K14" s="48">
        <v>1</v>
      </c>
    </row>
    <row r="15" spans="1:11" x14ac:dyDescent="0.2">
      <c r="A15" s="24" t="s">
        <v>150</v>
      </c>
      <c r="B15">
        <v>6</v>
      </c>
      <c r="C15">
        <v>6</v>
      </c>
      <c r="D15">
        <v>2</v>
      </c>
      <c r="E15">
        <v>8</v>
      </c>
      <c r="G15" s="48">
        <v>1</v>
      </c>
      <c r="H15" s="48">
        <v>1</v>
      </c>
      <c r="I15" s="48">
        <v>1</v>
      </c>
      <c r="J15" s="48">
        <v>1</v>
      </c>
      <c r="K15" s="48">
        <v>1</v>
      </c>
    </row>
    <row r="16" spans="1:11" x14ac:dyDescent="0.2">
      <c r="A16" s="24" t="s">
        <v>42</v>
      </c>
      <c r="B16">
        <v>0</v>
      </c>
      <c r="C16">
        <v>1</v>
      </c>
      <c r="D16">
        <v>0</v>
      </c>
      <c r="E16">
        <v>1</v>
      </c>
      <c r="G16" s="48">
        <v>0</v>
      </c>
      <c r="H16" s="48">
        <v>1</v>
      </c>
      <c r="I16" s="48">
        <v>0</v>
      </c>
      <c r="J16" s="48">
        <v>1</v>
      </c>
      <c r="K16" s="48">
        <v>1</v>
      </c>
    </row>
    <row r="17" spans="1:11" x14ac:dyDescent="0.2">
      <c r="A17" s="24" t="s">
        <v>43</v>
      </c>
      <c r="B17">
        <v>0</v>
      </c>
      <c r="C17">
        <v>2</v>
      </c>
      <c r="D17">
        <v>0</v>
      </c>
      <c r="E17">
        <v>2</v>
      </c>
      <c r="G17" s="48">
        <v>0</v>
      </c>
      <c r="H17" s="48">
        <v>1</v>
      </c>
      <c r="I17" s="48">
        <v>0</v>
      </c>
      <c r="J17" s="48">
        <v>1</v>
      </c>
      <c r="K17" s="48">
        <v>1</v>
      </c>
    </row>
    <row r="18" spans="1:11" x14ac:dyDescent="0.2">
      <c r="A18" s="29" t="s">
        <v>44</v>
      </c>
      <c r="B18">
        <v>1</v>
      </c>
      <c r="C18">
        <v>0</v>
      </c>
      <c r="D18">
        <v>0</v>
      </c>
      <c r="E18">
        <v>0</v>
      </c>
      <c r="G18" s="48">
        <v>1</v>
      </c>
      <c r="H18" s="48">
        <v>0</v>
      </c>
      <c r="I18" s="48">
        <v>0</v>
      </c>
      <c r="J18" s="48">
        <v>0</v>
      </c>
      <c r="K18" s="48">
        <v>0</v>
      </c>
    </row>
    <row r="19" spans="1:11" x14ac:dyDescent="0.2">
      <c r="A19" s="24" t="s">
        <v>45</v>
      </c>
      <c r="B19">
        <v>1</v>
      </c>
      <c r="C19">
        <v>0</v>
      </c>
      <c r="D19">
        <v>0</v>
      </c>
      <c r="E19">
        <v>0</v>
      </c>
      <c r="G19" s="48">
        <v>1</v>
      </c>
      <c r="H19" s="48">
        <v>0</v>
      </c>
      <c r="I19" s="48">
        <v>0</v>
      </c>
      <c r="J19" s="48">
        <v>0</v>
      </c>
      <c r="K19" s="48">
        <v>0</v>
      </c>
    </row>
    <row r="20" spans="1:11" x14ac:dyDescent="0.2">
      <c r="A20" s="24" t="s">
        <v>46</v>
      </c>
      <c r="B20">
        <v>1</v>
      </c>
      <c r="C20">
        <v>0</v>
      </c>
      <c r="D20">
        <v>0</v>
      </c>
      <c r="E20">
        <v>1</v>
      </c>
      <c r="G20" s="48">
        <v>1</v>
      </c>
      <c r="H20" s="48">
        <v>0</v>
      </c>
      <c r="I20" s="48">
        <v>0</v>
      </c>
      <c r="J20" s="48">
        <v>1</v>
      </c>
      <c r="K20" s="48">
        <v>1</v>
      </c>
    </row>
    <row r="21" spans="1:11" x14ac:dyDescent="0.2">
      <c r="A21" s="24" t="s">
        <v>48</v>
      </c>
      <c r="B21">
        <v>2</v>
      </c>
      <c r="C21">
        <v>0</v>
      </c>
      <c r="D21">
        <v>0</v>
      </c>
      <c r="E21">
        <v>1</v>
      </c>
      <c r="G21" s="48">
        <v>1</v>
      </c>
      <c r="H21" s="48">
        <v>0</v>
      </c>
      <c r="I21" s="48">
        <v>0</v>
      </c>
      <c r="J21" s="48">
        <v>1</v>
      </c>
      <c r="K21" s="48">
        <v>1</v>
      </c>
    </row>
    <row r="22" spans="1:11" x14ac:dyDescent="0.2">
      <c r="A22" s="24" t="s">
        <v>151</v>
      </c>
      <c r="B22">
        <v>1</v>
      </c>
      <c r="C22">
        <v>0</v>
      </c>
      <c r="D22">
        <v>0</v>
      </c>
      <c r="E22">
        <v>0</v>
      </c>
      <c r="G22" s="48">
        <v>1</v>
      </c>
      <c r="H22" s="48">
        <v>0</v>
      </c>
      <c r="I22" s="48">
        <v>0</v>
      </c>
      <c r="J22" s="48">
        <v>0</v>
      </c>
      <c r="K22" s="48">
        <v>0</v>
      </c>
    </row>
    <row r="23" spans="1:11" x14ac:dyDescent="0.2">
      <c r="B23">
        <f>SUM(B3:B22)</f>
        <v>40</v>
      </c>
      <c r="C23">
        <f>SUM(C3:C22)</f>
        <v>29</v>
      </c>
      <c r="D23">
        <f>SUM(D3:D22)</f>
        <v>10</v>
      </c>
      <c r="E23">
        <f>SUM(E3:E22)</f>
        <v>33</v>
      </c>
    </row>
  </sheetData>
  <mergeCells count="2">
    <mergeCell ref="B1:E1"/>
    <mergeCell ref="G1:J1"/>
  </mergeCells>
  <phoneticPr fontId="7" type="noConversion"/>
  <pageMargins left="0.75" right="0.75" top="1" bottom="1" header="0.5" footer="0.5"/>
  <headerFooter alignWithMargins="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6"/>
  <sheetViews>
    <sheetView workbookViewId="0">
      <selection activeCell="G5" sqref="G5"/>
    </sheetView>
  </sheetViews>
  <sheetFormatPr defaultColWidth="8.85546875" defaultRowHeight="12.75" x14ac:dyDescent="0.2"/>
  <cols>
    <col min="1" max="1" width="25.42578125" style="25" customWidth="1"/>
    <col min="2" max="2" width="16.28515625" style="25" bestFit="1" customWidth="1"/>
    <col min="3" max="3" width="9.85546875" style="25" bestFit="1" customWidth="1"/>
    <col min="4" max="4" width="10.140625" style="25" bestFit="1" customWidth="1"/>
    <col min="5" max="5" width="12" style="25" bestFit="1" customWidth="1"/>
    <col min="6" max="6" width="36.28515625" bestFit="1" customWidth="1"/>
    <col min="7" max="7" width="15.85546875" bestFit="1" customWidth="1"/>
    <col min="8" max="8" width="6.140625" bestFit="1" customWidth="1"/>
    <col min="9" max="9" width="32.7109375" bestFit="1" customWidth="1"/>
    <col min="10" max="10" width="15.85546875" bestFit="1" customWidth="1"/>
    <col min="11" max="11" width="6.140625" bestFit="1" customWidth="1"/>
    <col min="12" max="12" width="29.42578125" bestFit="1" customWidth="1"/>
    <col min="13" max="13" width="15.85546875" bestFit="1" customWidth="1"/>
    <col min="14" max="14" width="6.140625" bestFit="1" customWidth="1"/>
    <col min="15" max="15" width="36.42578125" bestFit="1" customWidth="1"/>
    <col min="16" max="16" width="15.85546875" bestFit="1" customWidth="1"/>
    <col min="17" max="17" width="6.140625" bestFit="1" customWidth="1"/>
    <col min="18" max="18" width="26.28515625" bestFit="1" customWidth="1"/>
    <col min="19" max="19" width="15.85546875" bestFit="1" customWidth="1"/>
    <col min="20" max="20" width="6.140625" bestFit="1" customWidth="1"/>
    <col min="21" max="21" width="26.42578125" bestFit="1" customWidth="1"/>
    <col min="22" max="22" width="15.85546875" bestFit="1" customWidth="1"/>
    <col min="23" max="23" width="6.140625" bestFit="1" customWidth="1"/>
    <col min="24" max="24" width="24.7109375" bestFit="1" customWidth="1"/>
    <col min="25" max="25" width="15.85546875" bestFit="1" customWidth="1"/>
    <col min="26" max="26" width="6.140625" bestFit="1" customWidth="1"/>
    <col min="27" max="27" width="8.85546875" customWidth="1"/>
    <col min="28" max="28" width="21.85546875" customWidth="1"/>
    <col min="29" max="30" width="8.85546875" customWidth="1"/>
    <col min="31" max="31" width="17.28515625" bestFit="1" customWidth="1"/>
    <col min="32" max="32" width="12" bestFit="1" customWidth="1"/>
  </cols>
  <sheetData>
    <row r="1" spans="1:32" s="38" customFormat="1" x14ac:dyDescent="0.2">
      <c r="A1" s="163" t="s">
        <v>66</v>
      </c>
      <c r="B1" s="163" t="s">
        <v>80</v>
      </c>
      <c r="C1" s="163" t="s">
        <v>77</v>
      </c>
      <c r="D1" s="163" t="s">
        <v>78</v>
      </c>
      <c r="E1" s="163" t="s">
        <v>69</v>
      </c>
      <c r="F1" s="24" t="s">
        <v>67</v>
      </c>
      <c r="G1" s="24" t="s">
        <v>68</v>
      </c>
      <c r="H1" s="24" t="s">
        <v>69</v>
      </c>
      <c r="I1" s="24" t="s">
        <v>70</v>
      </c>
      <c r="J1" s="24" t="s">
        <v>68</v>
      </c>
      <c r="K1" s="24" t="s">
        <v>69</v>
      </c>
      <c r="L1" s="24" t="s">
        <v>71</v>
      </c>
      <c r="M1" s="24" t="s">
        <v>68</v>
      </c>
      <c r="N1" s="24" t="s">
        <v>69</v>
      </c>
      <c r="O1" s="24" t="s">
        <v>72</v>
      </c>
      <c r="P1" s="24" t="s">
        <v>68</v>
      </c>
      <c r="Q1" s="24" t="s">
        <v>69</v>
      </c>
      <c r="R1" s="24" t="s">
        <v>73</v>
      </c>
      <c r="S1" s="24" t="s">
        <v>68</v>
      </c>
      <c r="T1" s="24" t="s">
        <v>69</v>
      </c>
      <c r="U1" s="24" t="s">
        <v>74</v>
      </c>
      <c r="V1" s="24" t="s">
        <v>68</v>
      </c>
      <c r="W1" s="24" t="s">
        <v>69</v>
      </c>
      <c r="X1" s="24" t="s">
        <v>75</v>
      </c>
      <c r="Y1" s="24" t="s">
        <v>68</v>
      </c>
      <c r="Z1" s="24" t="s">
        <v>69</v>
      </c>
      <c r="AB1" s="38" t="s">
        <v>88</v>
      </c>
      <c r="AC1" s="38" t="s">
        <v>69</v>
      </c>
      <c r="AE1" s="30" t="s">
        <v>89</v>
      </c>
      <c r="AF1" s="31"/>
    </row>
    <row r="2" spans="1:32" x14ac:dyDescent="0.2">
      <c r="A2" s="14" t="s">
        <v>51</v>
      </c>
      <c r="B2" s="16">
        <v>1</v>
      </c>
      <c r="C2" s="16">
        <v>3</v>
      </c>
      <c r="D2" s="14">
        <v>3</v>
      </c>
      <c r="E2" s="27">
        <f>B2/(C2*D2)</f>
        <v>0.1111111111111111</v>
      </c>
      <c r="F2" s="14" t="s">
        <v>51</v>
      </c>
      <c r="G2" s="2">
        <v>34</v>
      </c>
      <c r="H2">
        <f t="shared" ref="H2:H7" si="0">1/G2</f>
        <v>2.9411764705882353E-2</v>
      </c>
      <c r="I2" s="14" t="s">
        <v>51</v>
      </c>
      <c r="J2" s="2">
        <v>34</v>
      </c>
      <c r="K2">
        <f t="shared" ref="K2:K7" si="1">1/J2</f>
        <v>2.9411764705882353E-2</v>
      </c>
      <c r="L2" s="14" t="s">
        <v>51</v>
      </c>
      <c r="M2" s="2">
        <v>34</v>
      </c>
      <c r="N2">
        <f>1/M2</f>
        <v>2.9411764705882353E-2</v>
      </c>
      <c r="O2" s="14" t="s">
        <v>51</v>
      </c>
      <c r="P2" s="2">
        <v>34</v>
      </c>
      <c r="Q2">
        <f>1/P2</f>
        <v>2.9411764705882353E-2</v>
      </c>
      <c r="R2" s="14" t="s">
        <v>51</v>
      </c>
      <c r="S2" s="2">
        <v>34</v>
      </c>
      <c r="T2">
        <f t="shared" ref="T2:T7" si="2">1/S2</f>
        <v>2.9411764705882353E-2</v>
      </c>
      <c r="U2" s="14" t="s">
        <v>55</v>
      </c>
      <c r="V2" s="2">
        <v>23</v>
      </c>
      <c r="W2">
        <f>1/V2</f>
        <v>4.3478260869565216E-2</v>
      </c>
      <c r="X2" s="14" t="s">
        <v>51</v>
      </c>
      <c r="Y2" s="2">
        <v>34</v>
      </c>
      <c r="Z2">
        <f>1/Y2</f>
        <v>2.9411764705882353E-2</v>
      </c>
      <c r="AB2" s="14" t="s">
        <v>51</v>
      </c>
      <c r="AC2" s="27">
        <v>0.1111111111111111</v>
      </c>
      <c r="AE2" s="30" t="s">
        <v>88</v>
      </c>
      <c r="AF2" s="31" t="s">
        <v>90</v>
      </c>
    </row>
    <row r="3" spans="1:32" x14ac:dyDescent="0.2">
      <c r="A3" s="14" t="s">
        <v>52</v>
      </c>
      <c r="B3" s="16">
        <v>1</v>
      </c>
      <c r="C3" s="16">
        <v>3</v>
      </c>
      <c r="D3" s="14">
        <v>3</v>
      </c>
      <c r="E3" s="27">
        <f>B3/(C3*D3)</f>
        <v>0.1111111111111111</v>
      </c>
      <c r="F3" s="14" t="s">
        <v>52</v>
      </c>
      <c r="G3" s="2">
        <v>17</v>
      </c>
      <c r="H3">
        <f t="shared" si="0"/>
        <v>5.8823529411764705E-2</v>
      </c>
      <c r="I3" s="14" t="s">
        <v>52</v>
      </c>
      <c r="J3" s="2">
        <v>17</v>
      </c>
      <c r="K3">
        <f t="shared" si="1"/>
        <v>5.8823529411764705E-2</v>
      </c>
      <c r="L3" s="14" t="s">
        <v>52</v>
      </c>
      <c r="M3" s="2">
        <v>17</v>
      </c>
      <c r="N3">
        <f>1/M3</f>
        <v>5.8823529411764705E-2</v>
      </c>
      <c r="O3" s="14" t="s">
        <v>53</v>
      </c>
      <c r="P3" s="2">
        <v>31</v>
      </c>
      <c r="Q3">
        <f>1/P3</f>
        <v>3.2258064516129031E-2</v>
      </c>
      <c r="R3" s="14" t="s">
        <v>52</v>
      </c>
      <c r="S3" s="2">
        <v>17</v>
      </c>
      <c r="T3">
        <f t="shared" si="2"/>
        <v>5.8823529411764705E-2</v>
      </c>
      <c r="X3" s="14" t="s">
        <v>52</v>
      </c>
      <c r="Y3" s="2">
        <v>17</v>
      </c>
      <c r="Z3">
        <f>1/Y3</f>
        <v>5.8823529411764705E-2</v>
      </c>
      <c r="AB3" s="14" t="s">
        <v>52</v>
      </c>
      <c r="AC3" s="27">
        <v>0.1111111111111111</v>
      </c>
      <c r="AE3" s="32" t="s">
        <v>52</v>
      </c>
      <c r="AF3" s="33">
        <v>0.4052287581699347</v>
      </c>
    </row>
    <row r="4" spans="1:32" x14ac:dyDescent="0.2">
      <c r="A4" s="14" t="s">
        <v>53</v>
      </c>
      <c r="B4" s="16">
        <v>1</v>
      </c>
      <c r="C4" s="16">
        <v>2</v>
      </c>
      <c r="D4" s="14">
        <v>3</v>
      </c>
      <c r="E4" s="27">
        <f>B4/(C4*D4)</f>
        <v>0.16666666666666666</v>
      </c>
      <c r="F4" s="14" t="s">
        <v>53</v>
      </c>
      <c r="G4" s="2">
        <v>31</v>
      </c>
      <c r="H4">
        <f t="shared" si="0"/>
        <v>3.2258064516129031E-2</v>
      </c>
      <c r="I4" s="14" t="s">
        <v>53</v>
      </c>
      <c r="J4" s="2">
        <v>31</v>
      </c>
      <c r="K4">
        <f t="shared" si="1"/>
        <v>3.2258064516129031E-2</v>
      </c>
      <c r="L4" s="14" t="s">
        <v>53</v>
      </c>
      <c r="M4" s="2">
        <v>31</v>
      </c>
      <c r="N4">
        <f>1/M4</f>
        <v>3.2258064516129031E-2</v>
      </c>
      <c r="O4" s="14" t="s">
        <v>54</v>
      </c>
      <c r="P4" s="2">
        <v>16</v>
      </c>
      <c r="Q4">
        <f>1/P4</f>
        <v>6.25E-2</v>
      </c>
      <c r="R4" s="14" t="s">
        <v>53</v>
      </c>
      <c r="S4" s="2">
        <v>31</v>
      </c>
      <c r="T4">
        <f t="shared" si="2"/>
        <v>3.2258064516129031E-2</v>
      </c>
      <c r="X4" s="14" t="s">
        <v>53</v>
      </c>
      <c r="Y4" s="2">
        <v>31</v>
      </c>
      <c r="Z4">
        <f>1/Y4</f>
        <v>3.2258064516129031E-2</v>
      </c>
      <c r="AB4" s="14" t="s">
        <v>53</v>
      </c>
      <c r="AC4" s="27">
        <v>0.16666666666666666</v>
      </c>
      <c r="AE4" s="34" t="s">
        <v>55</v>
      </c>
      <c r="AF4" s="35">
        <v>0.2608695652173913</v>
      </c>
    </row>
    <row r="5" spans="1:32" x14ac:dyDescent="0.2">
      <c r="A5" s="14" t="s">
        <v>56</v>
      </c>
      <c r="B5" s="16">
        <v>2</v>
      </c>
      <c r="C5" s="16">
        <v>5</v>
      </c>
      <c r="D5" s="14">
        <v>3</v>
      </c>
      <c r="E5" s="27">
        <f>B5/(C5*D5)</f>
        <v>0.13333333333333333</v>
      </c>
      <c r="F5" s="14" t="s">
        <v>54</v>
      </c>
      <c r="G5" s="2">
        <v>16</v>
      </c>
      <c r="H5">
        <f t="shared" si="0"/>
        <v>6.25E-2</v>
      </c>
      <c r="I5" s="14" t="s">
        <v>54</v>
      </c>
      <c r="J5" s="2">
        <v>16</v>
      </c>
      <c r="K5">
        <f t="shared" si="1"/>
        <v>6.25E-2</v>
      </c>
      <c r="O5" s="14" t="s">
        <v>55</v>
      </c>
      <c r="P5" s="2">
        <v>23</v>
      </c>
      <c r="Q5">
        <f>1/P5</f>
        <v>4.3478260869565216E-2</v>
      </c>
      <c r="R5" s="14" t="s">
        <v>54</v>
      </c>
      <c r="S5" s="2">
        <v>16</v>
      </c>
      <c r="T5">
        <f t="shared" si="2"/>
        <v>6.25E-2</v>
      </c>
      <c r="X5" s="14" t="s">
        <v>55</v>
      </c>
      <c r="Y5" s="2">
        <v>23</v>
      </c>
      <c r="Z5">
        <f>1/Y5</f>
        <v>4.3478260869565216E-2</v>
      </c>
      <c r="AB5" s="14" t="s">
        <v>56</v>
      </c>
      <c r="AC5" s="27">
        <v>0.13333333333333333</v>
      </c>
      <c r="AE5" s="34" t="s">
        <v>56</v>
      </c>
      <c r="AF5" s="35">
        <v>0.35555555555555551</v>
      </c>
    </row>
    <row r="6" spans="1:32" x14ac:dyDescent="0.2">
      <c r="A6" s="26"/>
      <c r="B6" s="27"/>
      <c r="C6" s="27"/>
      <c r="D6" s="26"/>
      <c r="E6" s="27"/>
      <c r="F6" s="14" t="s">
        <v>55</v>
      </c>
      <c r="G6" s="2">
        <v>23</v>
      </c>
      <c r="H6">
        <f t="shared" si="0"/>
        <v>4.3478260869565216E-2</v>
      </c>
      <c r="I6" s="14" t="s">
        <v>55</v>
      </c>
      <c r="J6" s="2">
        <v>23</v>
      </c>
      <c r="K6">
        <f t="shared" si="1"/>
        <v>4.3478260869565216E-2</v>
      </c>
      <c r="O6" s="14" t="s">
        <v>56</v>
      </c>
      <c r="P6" s="2">
        <v>18</v>
      </c>
      <c r="Q6">
        <f>1/P6</f>
        <v>5.5555555555555552E-2</v>
      </c>
      <c r="R6" s="14" t="s">
        <v>55</v>
      </c>
      <c r="S6" s="2">
        <v>23</v>
      </c>
      <c r="T6">
        <f t="shared" si="2"/>
        <v>4.3478260869565216E-2</v>
      </c>
      <c r="AB6" s="14" t="s">
        <v>51</v>
      </c>
      <c r="AC6">
        <v>2.9411764705882353E-2</v>
      </c>
      <c r="AE6" s="34" t="s">
        <v>53</v>
      </c>
      <c r="AF6" s="35">
        <v>0.36021505376344076</v>
      </c>
    </row>
    <row r="7" spans="1:32" x14ac:dyDescent="0.2">
      <c r="A7" s="26"/>
      <c r="B7" s="27"/>
      <c r="C7" s="27"/>
      <c r="D7" s="26"/>
      <c r="E7" s="27"/>
      <c r="F7" s="14" t="s">
        <v>56</v>
      </c>
      <c r="G7" s="2">
        <v>18</v>
      </c>
      <c r="H7">
        <f t="shared" si="0"/>
        <v>5.5555555555555552E-2</v>
      </c>
      <c r="I7" s="14" t="s">
        <v>56</v>
      </c>
      <c r="J7" s="2">
        <v>18</v>
      </c>
      <c r="K7">
        <f t="shared" si="1"/>
        <v>5.5555555555555552E-2</v>
      </c>
      <c r="R7" s="14" t="s">
        <v>56</v>
      </c>
      <c r="S7" s="2">
        <v>18</v>
      </c>
      <c r="T7">
        <f t="shared" si="2"/>
        <v>5.5555555555555552E-2</v>
      </c>
      <c r="AB7" s="14" t="s">
        <v>52</v>
      </c>
      <c r="AC7">
        <v>5.8823529411764705E-2</v>
      </c>
      <c r="AE7" s="34" t="s">
        <v>54</v>
      </c>
      <c r="AF7" s="35">
        <v>0.252</v>
      </c>
    </row>
    <row r="8" spans="1:32" x14ac:dyDescent="0.2">
      <c r="A8" s="26"/>
      <c r="B8" s="27"/>
      <c r="C8" s="27"/>
      <c r="D8" s="26"/>
      <c r="E8" s="27"/>
      <c r="AB8" s="14" t="s">
        <v>53</v>
      </c>
      <c r="AC8">
        <v>3.2258064516129031E-2</v>
      </c>
      <c r="AE8" s="34" t="s">
        <v>51</v>
      </c>
      <c r="AF8" s="35">
        <v>0.28758169934640526</v>
      </c>
    </row>
    <row r="9" spans="1:32" x14ac:dyDescent="0.2">
      <c r="C9" s="27"/>
      <c r="D9" s="26"/>
      <c r="E9" s="27"/>
      <c r="L9" s="14"/>
      <c r="AB9" s="14" t="s">
        <v>54</v>
      </c>
      <c r="AC9">
        <v>6.3E-2</v>
      </c>
      <c r="AE9" s="34" t="s">
        <v>91</v>
      </c>
      <c r="AF9" s="35"/>
    </row>
    <row r="10" spans="1:32" x14ac:dyDescent="0.2">
      <c r="C10" s="27"/>
      <c r="D10" s="26"/>
      <c r="E10" s="27"/>
      <c r="L10" s="14"/>
      <c r="AB10" s="14" t="s">
        <v>55</v>
      </c>
      <c r="AC10">
        <v>4.3478260869565216E-2</v>
      </c>
      <c r="AE10" s="36" t="s">
        <v>92</v>
      </c>
      <c r="AF10" s="37">
        <v>1.9214506320527276</v>
      </c>
    </row>
    <row r="11" spans="1:32" x14ac:dyDescent="0.2">
      <c r="C11" s="27"/>
      <c r="D11" s="27"/>
      <c r="E11" s="27"/>
      <c r="L11" s="14"/>
      <c r="AB11" s="14" t="s">
        <v>56</v>
      </c>
      <c r="AC11">
        <v>5.5555555555555552E-2</v>
      </c>
    </row>
    <row r="12" spans="1:32" x14ac:dyDescent="0.2">
      <c r="C12" s="27"/>
      <c r="D12" s="27"/>
      <c r="E12" s="27"/>
      <c r="L12" s="14"/>
      <c r="AB12" s="14" t="s">
        <v>51</v>
      </c>
      <c r="AC12">
        <v>2.9411764705882353E-2</v>
      </c>
    </row>
    <row r="13" spans="1:32" x14ac:dyDescent="0.2">
      <c r="C13" s="27"/>
      <c r="D13" s="27"/>
      <c r="E13" s="27"/>
      <c r="L13" s="14"/>
      <c r="AB13" s="14" t="s">
        <v>52</v>
      </c>
      <c r="AC13">
        <v>5.8823529411764705E-2</v>
      </c>
    </row>
    <row r="14" spans="1:32" x14ac:dyDescent="0.2">
      <c r="L14" s="14"/>
      <c r="AB14" s="14" t="s">
        <v>53</v>
      </c>
      <c r="AC14">
        <v>3.2258064516129031E-2</v>
      </c>
    </row>
    <row r="15" spans="1:32" x14ac:dyDescent="0.2">
      <c r="L15" s="14"/>
      <c r="AB15" s="14" t="s">
        <v>54</v>
      </c>
      <c r="AC15">
        <v>6.3E-2</v>
      </c>
    </row>
    <row r="16" spans="1:32" x14ac:dyDescent="0.2">
      <c r="L16" s="14"/>
      <c r="AB16" s="14" t="s">
        <v>55</v>
      </c>
      <c r="AC16">
        <v>4.3478260869565216E-2</v>
      </c>
    </row>
    <row r="17" spans="12:29" x14ac:dyDescent="0.2">
      <c r="L17" s="14"/>
      <c r="AB17" s="14" t="s">
        <v>56</v>
      </c>
      <c r="AC17">
        <v>5.5555555555555552E-2</v>
      </c>
    </row>
    <row r="18" spans="12:29" x14ac:dyDescent="0.2">
      <c r="L18" s="14"/>
      <c r="AB18" s="14" t="s">
        <v>51</v>
      </c>
      <c r="AC18">
        <v>2.9411764705882353E-2</v>
      </c>
    </row>
    <row r="19" spans="12:29" x14ac:dyDescent="0.2">
      <c r="L19" s="14"/>
      <c r="AB19" s="14" t="s">
        <v>52</v>
      </c>
      <c r="AC19">
        <v>5.8823529411764705E-2</v>
      </c>
    </row>
    <row r="20" spans="12:29" x14ac:dyDescent="0.2">
      <c r="L20" s="14"/>
      <c r="AB20" s="14" t="s">
        <v>53</v>
      </c>
      <c r="AC20">
        <v>3.2258064516129031E-2</v>
      </c>
    </row>
    <row r="21" spans="12:29" x14ac:dyDescent="0.2">
      <c r="L21" s="14"/>
      <c r="AB21" s="14" t="s">
        <v>51</v>
      </c>
      <c r="AC21">
        <v>2.9411764705882353E-2</v>
      </c>
    </row>
    <row r="22" spans="12:29" x14ac:dyDescent="0.2">
      <c r="L22" s="14"/>
      <c r="AB22" s="14" t="s">
        <v>53</v>
      </c>
      <c r="AC22">
        <v>3.2258064516129031E-2</v>
      </c>
    </row>
    <row r="23" spans="12:29" x14ac:dyDescent="0.2">
      <c r="AB23" s="14" t="s">
        <v>54</v>
      </c>
      <c r="AC23">
        <v>6.3E-2</v>
      </c>
    </row>
    <row r="24" spans="12:29" x14ac:dyDescent="0.2">
      <c r="AB24" s="14" t="s">
        <v>55</v>
      </c>
      <c r="AC24">
        <v>4.3478260869565216E-2</v>
      </c>
    </row>
    <row r="25" spans="12:29" x14ac:dyDescent="0.2">
      <c r="AB25" s="14" t="s">
        <v>56</v>
      </c>
      <c r="AC25">
        <v>5.5555555555555552E-2</v>
      </c>
    </row>
    <row r="26" spans="12:29" x14ac:dyDescent="0.2">
      <c r="AB26" s="14" t="s">
        <v>51</v>
      </c>
      <c r="AC26">
        <v>2.9411764705882353E-2</v>
      </c>
    </row>
    <row r="27" spans="12:29" x14ac:dyDescent="0.2">
      <c r="AB27" s="14" t="s">
        <v>52</v>
      </c>
      <c r="AC27">
        <v>5.8823529411764705E-2</v>
      </c>
    </row>
    <row r="28" spans="12:29" x14ac:dyDescent="0.2">
      <c r="AB28" s="14" t="s">
        <v>53</v>
      </c>
      <c r="AC28">
        <v>3.2258064516129031E-2</v>
      </c>
    </row>
    <row r="29" spans="12:29" x14ac:dyDescent="0.2">
      <c r="AB29" s="14" t="s">
        <v>54</v>
      </c>
      <c r="AC29">
        <v>6.3E-2</v>
      </c>
    </row>
    <row r="30" spans="12:29" x14ac:dyDescent="0.2">
      <c r="AB30" s="14" t="s">
        <v>55</v>
      </c>
      <c r="AC30">
        <v>4.3478260869565216E-2</v>
      </c>
    </row>
    <row r="31" spans="12:29" x14ac:dyDescent="0.2">
      <c r="AB31" s="14" t="s">
        <v>56</v>
      </c>
      <c r="AC31">
        <v>5.5555555555555552E-2</v>
      </c>
    </row>
    <row r="32" spans="12:29" x14ac:dyDescent="0.2">
      <c r="AB32" s="14" t="s">
        <v>55</v>
      </c>
      <c r="AC32">
        <v>4.3478260869565216E-2</v>
      </c>
    </row>
    <row r="33" spans="28:29" x14ac:dyDescent="0.2">
      <c r="AB33" s="14" t="s">
        <v>51</v>
      </c>
      <c r="AC33">
        <v>2.9411764705882353E-2</v>
      </c>
    </row>
    <row r="34" spans="28:29" x14ac:dyDescent="0.2">
      <c r="AB34" s="14" t="s">
        <v>52</v>
      </c>
      <c r="AC34">
        <v>5.8823529411764705E-2</v>
      </c>
    </row>
    <row r="35" spans="28:29" x14ac:dyDescent="0.2">
      <c r="AB35" s="14" t="s">
        <v>53</v>
      </c>
      <c r="AC35">
        <v>3.2258064516129031E-2</v>
      </c>
    </row>
    <row r="36" spans="28:29" x14ac:dyDescent="0.2">
      <c r="AB36" s="14" t="s">
        <v>55</v>
      </c>
      <c r="AC36">
        <v>4.3478260869565216E-2</v>
      </c>
    </row>
  </sheetData>
  <phoneticPr fontId="7" type="noConversion"/>
  <pageMargins left="0.75" right="0.75" top="1" bottom="1" header="0.5" footer="0.5"/>
  <pageSetup paperSize="9" orientation="portrait" verticalDpi="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78"/>
  <sheetViews>
    <sheetView topLeftCell="AI1" workbookViewId="0">
      <selection activeCell="AU3" sqref="AU3:AV16"/>
    </sheetView>
  </sheetViews>
  <sheetFormatPr defaultColWidth="8.85546875" defaultRowHeight="12.75" x14ac:dyDescent="0.2"/>
  <cols>
    <col min="1" max="1" width="34.85546875" bestFit="1" customWidth="1"/>
    <col min="2" max="2" width="15.85546875" bestFit="1" customWidth="1"/>
    <col min="3" max="3" width="6.140625" bestFit="1" customWidth="1"/>
    <col min="4" max="4" width="31.42578125" bestFit="1" customWidth="1"/>
    <col min="5" max="5" width="15.85546875" bestFit="1" customWidth="1"/>
    <col min="6" max="6" width="6.140625" bestFit="1" customWidth="1"/>
    <col min="7" max="7" width="26.7109375" bestFit="1" customWidth="1"/>
    <col min="8" max="8" width="15.85546875" bestFit="1" customWidth="1"/>
    <col min="9" max="9" width="6.140625" bestFit="1" customWidth="1"/>
    <col min="10" max="10" width="28.140625" bestFit="1" customWidth="1"/>
    <col min="11" max="11" width="15.85546875" bestFit="1" customWidth="1"/>
    <col min="12" max="12" width="6.140625" bestFit="1" customWidth="1"/>
    <col min="13" max="13" width="35.140625" bestFit="1" customWidth="1"/>
    <col min="14" max="14" width="15.85546875" bestFit="1" customWidth="1"/>
    <col min="15" max="15" width="6.140625" bestFit="1" customWidth="1"/>
    <col min="16" max="16" width="23.42578125" bestFit="1" customWidth="1"/>
    <col min="17" max="17" width="15.85546875" bestFit="1" customWidth="1"/>
    <col min="18" max="18" width="6.140625" bestFit="1" customWidth="1"/>
    <col min="19" max="19" width="24.7109375" bestFit="1" customWidth="1"/>
    <col min="20" max="20" width="15.85546875" bestFit="1" customWidth="1"/>
    <col min="21" max="21" width="6.140625" bestFit="1" customWidth="1"/>
    <col min="22" max="22" width="25" bestFit="1" customWidth="1"/>
    <col min="23" max="23" width="15.85546875" bestFit="1" customWidth="1"/>
    <col min="24" max="24" width="6.140625" bestFit="1" customWidth="1"/>
    <col min="25" max="25" width="23.28515625" bestFit="1" customWidth="1"/>
    <col min="26" max="26" width="15.85546875" bestFit="1" customWidth="1"/>
    <col min="27" max="27" width="6.140625" bestFit="1" customWidth="1"/>
    <col min="28" max="28" width="21.7109375" bestFit="1" customWidth="1"/>
    <col min="29" max="29" width="15.85546875" bestFit="1" customWidth="1"/>
    <col min="30" max="30" width="6.140625" bestFit="1" customWidth="1"/>
    <col min="31" max="31" width="26.7109375" bestFit="1" customWidth="1"/>
    <col min="32" max="32" width="15.85546875" bestFit="1" customWidth="1"/>
    <col min="33" max="33" width="6.140625" bestFit="1" customWidth="1"/>
    <col min="34" max="34" width="26.28515625" bestFit="1" customWidth="1"/>
    <col min="35" max="35" width="15.85546875" bestFit="1" customWidth="1"/>
    <col min="36" max="36" width="6.140625" bestFit="1" customWidth="1"/>
    <col min="37" max="37" width="20.28515625" bestFit="1" customWidth="1"/>
    <col min="38" max="38" width="15.85546875" bestFit="1" customWidth="1"/>
    <col min="39" max="39" width="6.140625" bestFit="1" customWidth="1"/>
    <col min="40" max="40" width="21.7109375" bestFit="1" customWidth="1"/>
    <col min="41" max="41" width="15.85546875" bestFit="1" customWidth="1"/>
    <col min="42" max="42" width="6.140625" bestFit="1" customWidth="1"/>
    <col min="43" max="46" width="8.85546875" customWidth="1"/>
    <col min="47" max="47" width="19.42578125" bestFit="1" customWidth="1"/>
    <col min="48" max="48" width="12" bestFit="1" customWidth="1"/>
  </cols>
  <sheetData>
    <row r="1" spans="1:48" x14ac:dyDescent="0.2">
      <c r="A1" s="24" t="s">
        <v>94</v>
      </c>
      <c r="B1" s="24" t="s">
        <v>68</v>
      </c>
      <c r="C1" s="24" t="s">
        <v>69</v>
      </c>
      <c r="D1" s="24" t="s">
        <v>95</v>
      </c>
      <c r="E1" s="24" t="s">
        <v>68</v>
      </c>
      <c r="F1" s="24" t="s">
        <v>69</v>
      </c>
      <c r="G1" s="24" t="s">
        <v>96</v>
      </c>
      <c r="H1" s="24" t="s">
        <v>68</v>
      </c>
      <c r="I1" s="24" t="s">
        <v>69</v>
      </c>
      <c r="J1" s="24" t="s">
        <v>97</v>
      </c>
      <c r="K1" s="24" t="s">
        <v>68</v>
      </c>
      <c r="L1" s="24" t="s">
        <v>69</v>
      </c>
      <c r="M1" s="24" t="s">
        <v>98</v>
      </c>
      <c r="N1" s="24" t="s">
        <v>68</v>
      </c>
      <c r="O1" s="24" t="s">
        <v>69</v>
      </c>
      <c r="P1" s="24" t="s">
        <v>99</v>
      </c>
      <c r="Q1" s="24" t="s">
        <v>68</v>
      </c>
      <c r="R1" s="24" t="s">
        <v>69</v>
      </c>
      <c r="S1" s="24" t="s">
        <v>100</v>
      </c>
      <c r="T1" s="24" t="s">
        <v>68</v>
      </c>
      <c r="U1" s="24" t="s">
        <v>69</v>
      </c>
      <c r="V1" s="24" t="s">
        <v>101</v>
      </c>
      <c r="W1" s="24" t="s">
        <v>68</v>
      </c>
      <c r="X1" s="24" t="s">
        <v>69</v>
      </c>
      <c r="Y1" s="24" t="s">
        <v>102</v>
      </c>
      <c r="Z1" s="24" t="s">
        <v>68</v>
      </c>
      <c r="AA1" s="24" t="s">
        <v>69</v>
      </c>
      <c r="AB1" s="24" t="s">
        <v>103</v>
      </c>
      <c r="AC1" s="24" t="s">
        <v>68</v>
      </c>
      <c r="AD1" s="24" t="s">
        <v>69</v>
      </c>
      <c r="AE1" s="24" t="s">
        <v>104</v>
      </c>
      <c r="AF1" s="24" t="s">
        <v>68</v>
      </c>
      <c r="AG1" s="24" t="s">
        <v>69</v>
      </c>
      <c r="AH1" s="24" t="s">
        <v>105</v>
      </c>
      <c r="AI1" s="24" t="s">
        <v>68</v>
      </c>
      <c r="AJ1" s="24" t="s">
        <v>69</v>
      </c>
      <c r="AK1" s="24" t="s">
        <v>106</v>
      </c>
      <c r="AL1" s="24" t="s">
        <v>68</v>
      </c>
      <c r="AM1" s="24" t="s">
        <v>69</v>
      </c>
      <c r="AN1" s="24" t="s">
        <v>107</v>
      </c>
      <c r="AO1" s="24" t="s">
        <v>68</v>
      </c>
      <c r="AP1" s="24" t="s">
        <v>69</v>
      </c>
      <c r="AR1" s="29" t="s">
        <v>88</v>
      </c>
      <c r="AS1" s="29" t="s">
        <v>69</v>
      </c>
      <c r="AU1" s="30" t="s">
        <v>89</v>
      </c>
      <c r="AV1" s="31"/>
    </row>
    <row r="2" spans="1:48" x14ac:dyDescent="0.2">
      <c r="A2" s="14" t="s">
        <v>51</v>
      </c>
      <c r="B2" s="2">
        <v>34</v>
      </c>
      <c r="C2">
        <f>1/B2</f>
        <v>2.9411764705882353E-2</v>
      </c>
      <c r="D2" s="14" t="s">
        <v>51</v>
      </c>
      <c r="E2" s="2">
        <v>34</v>
      </c>
      <c r="F2">
        <f>1/E2</f>
        <v>2.9411764705882353E-2</v>
      </c>
      <c r="G2" s="14" t="s">
        <v>51</v>
      </c>
      <c r="H2" s="2">
        <v>34</v>
      </c>
      <c r="I2">
        <f>1/H2</f>
        <v>2.9411764705882353E-2</v>
      </c>
      <c r="J2" s="14" t="s">
        <v>51</v>
      </c>
      <c r="K2" s="2">
        <v>34</v>
      </c>
      <c r="L2">
        <f>1/K2</f>
        <v>2.9411764705882353E-2</v>
      </c>
      <c r="M2" s="14" t="s">
        <v>51</v>
      </c>
      <c r="N2" s="2">
        <v>34</v>
      </c>
      <c r="O2">
        <f>1/N2</f>
        <v>2.9411764705882353E-2</v>
      </c>
      <c r="P2" s="23" t="s">
        <v>62</v>
      </c>
      <c r="Q2" s="2">
        <v>6</v>
      </c>
      <c r="R2">
        <f>1/Q2</f>
        <v>0.16666666666666666</v>
      </c>
      <c r="S2" s="14" t="s">
        <v>51</v>
      </c>
      <c r="T2" s="2">
        <v>34</v>
      </c>
      <c r="U2">
        <f>1/T2</f>
        <v>2.9411764705882353E-2</v>
      </c>
      <c r="V2" s="14" t="s">
        <v>55</v>
      </c>
      <c r="W2" s="2">
        <v>23</v>
      </c>
      <c r="X2">
        <f>1/W2</f>
        <v>4.3478260869565216E-2</v>
      </c>
      <c r="Y2" s="14" t="s">
        <v>51</v>
      </c>
      <c r="Z2" s="2">
        <v>34</v>
      </c>
      <c r="AA2">
        <f>1/Z2</f>
        <v>2.9411764705882353E-2</v>
      </c>
      <c r="AB2" s="14" t="s">
        <v>51</v>
      </c>
      <c r="AC2" s="2">
        <v>34</v>
      </c>
      <c r="AD2">
        <f t="shared" ref="AD2:AD7" si="0">1/AC2</f>
        <v>2.9411764705882353E-2</v>
      </c>
      <c r="AE2" s="14" t="s">
        <v>51</v>
      </c>
      <c r="AF2" s="2">
        <v>34</v>
      </c>
      <c r="AG2">
        <f>1/AF2</f>
        <v>2.9411764705882353E-2</v>
      </c>
      <c r="AH2" s="14" t="s">
        <v>53</v>
      </c>
      <c r="AI2" s="2">
        <v>31</v>
      </c>
      <c r="AJ2">
        <f>1/AI2</f>
        <v>3.2258064516129031E-2</v>
      </c>
      <c r="AK2" s="14" t="s">
        <v>51</v>
      </c>
      <c r="AL2" s="2">
        <v>34</v>
      </c>
      <c r="AM2">
        <f>1/AL2</f>
        <v>2.9411764705882353E-2</v>
      </c>
      <c r="AN2" s="14" t="s">
        <v>51</v>
      </c>
      <c r="AO2" s="2">
        <v>34</v>
      </c>
      <c r="AP2">
        <f>1/AO2</f>
        <v>2.9411764705882353E-2</v>
      </c>
      <c r="AR2" s="14" t="s">
        <v>51</v>
      </c>
      <c r="AS2">
        <v>2.9411764705882353E-2</v>
      </c>
      <c r="AU2" s="30" t="s">
        <v>88</v>
      </c>
      <c r="AV2" s="31" t="s">
        <v>90</v>
      </c>
    </row>
    <row r="3" spans="1:48" x14ac:dyDescent="0.2">
      <c r="A3" s="14" t="s">
        <v>52</v>
      </c>
      <c r="B3" s="2">
        <v>17</v>
      </c>
      <c r="C3">
        <f t="shared" ref="C3:C15" si="1">1/B3</f>
        <v>5.8823529411764705E-2</v>
      </c>
      <c r="D3" s="14" t="s">
        <v>52</v>
      </c>
      <c r="E3" s="2">
        <v>17</v>
      </c>
      <c r="F3">
        <f t="shared" ref="F3:F14" si="2">1/E3</f>
        <v>5.8823529411764705E-2</v>
      </c>
      <c r="G3" s="14" t="s">
        <v>59</v>
      </c>
      <c r="H3" s="2">
        <v>6</v>
      </c>
      <c r="I3">
        <f>1/H3</f>
        <v>0.16666666666666666</v>
      </c>
      <c r="J3" s="14" t="s">
        <v>52</v>
      </c>
      <c r="K3" s="2">
        <v>17</v>
      </c>
      <c r="L3">
        <f t="shared" ref="L3:L10" si="3">1/K3</f>
        <v>5.8823529411764705E-2</v>
      </c>
      <c r="M3" s="14" t="s">
        <v>53</v>
      </c>
      <c r="N3" s="2">
        <v>31</v>
      </c>
      <c r="O3">
        <f t="shared" ref="O3:O8" si="4">1/N3</f>
        <v>3.2258064516129031E-2</v>
      </c>
      <c r="S3" s="14" t="s">
        <v>52</v>
      </c>
      <c r="T3" s="2">
        <v>17</v>
      </c>
      <c r="U3">
        <f t="shared" ref="U3:U9" si="5">1/T3</f>
        <v>5.8823529411764705E-2</v>
      </c>
      <c r="Y3" s="14" t="s">
        <v>52</v>
      </c>
      <c r="Z3" s="2">
        <v>17</v>
      </c>
      <c r="AA3">
        <f>1/Z3</f>
        <v>5.8823529411764705E-2</v>
      </c>
      <c r="AB3" s="14" t="s">
        <v>53</v>
      </c>
      <c r="AC3" s="2">
        <v>31</v>
      </c>
      <c r="AD3">
        <f t="shared" si="0"/>
        <v>3.2258064516129031E-2</v>
      </c>
      <c r="AE3" s="14" t="s">
        <v>54</v>
      </c>
      <c r="AF3" s="2">
        <v>16</v>
      </c>
      <c r="AG3">
        <f>1/AF3</f>
        <v>6.25E-2</v>
      </c>
      <c r="AK3" s="14" t="s">
        <v>53</v>
      </c>
      <c r="AL3" s="2">
        <v>31</v>
      </c>
      <c r="AM3">
        <f>1/AL3</f>
        <v>3.2258064516129031E-2</v>
      </c>
      <c r="AN3" s="14" t="s">
        <v>53</v>
      </c>
      <c r="AO3" s="2">
        <v>31</v>
      </c>
      <c r="AP3">
        <f>1/AO3</f>
        <v>3.2258064516129031E-2</v>
      </c>
      <c r="AR3" s="14" t="s">
        <v>52</v>
      </c>
      <c r="AS3">
        <v>5.8823529411764705E-2</v>
      </c>
      <c r="AU3" s="32" t="s">
        <v>62</v>
      </c>
      <c r="AV3" s="33">
        <v>1</v>
      </c>
    </row>
    <row r="4" spans="1:48" x14ac:dyDescent="0.2">
      <c r="A4" s="14" t="s">
        <v>53</v>
      </c>
      <c r="B4" s="2">
        <v>31</v>
      </c>
      <c r="C4">
        <f t="shared" si="1"/>
        <v>3.2258064516129031E-2</v>
      </c>
      <c r="D4" s="14" t="s">
        <v>53</v>
      </c>
      <c r="E4" s="2">
        <v>31</v>
      </c>
      <c r="F4">
        <f t="shared" si="2"/>
        <v>3.2258064516129031E-2</v>
      </c>
      <c r="G4" s="23" t="s">
        <v>62</v>
      </c>
      <c r="H4" s="2">
        <v>6</v>
      </c>
      <c r="I4">
        <f>1/H4</f>
        <v>0.16666666666666666</v>
      </c>
      <c r="J4" s="14" t="s">
        <v>53</v>
      </c>
      <c r="K4" s="2">
        <v>31</v>
      </c>
      <c r="L4">
        <f t="shared" si="3"/>
        <v>3.2258064516129031E-2</v>
      </c>
      <c r="M4" s="14" t="s">
        <v>54</v>
      </c>
      <c r="N4" s="2">
        <v>16</v>
      </c>
      <c r="O4">
        <f t="shared" si="4"/>
        <v>6.25E-2</v>
      </c>
      <c r="S4" s="14" t="s">
        <v>53</v>
      </c>
      <c r="T4" s="2">
        <v>31</v>
      </c>
      <c r="U4">
        <f t="shared" si="5"/>
        <v>3.2258064516129031E-2</v>
      </c>
      <c r="Y4" s="14" t="s">
        <v>53</v>
      </c>
      <c r="Z4" s="2">
        <v>31</v>
      </c>
      <c r="AA4">
        <f>1/Z4</f>
        <v>3.2258064516129031E-2</v>
      </c>
      <c r="AB4" s="14" t="s">
        <v>55</v>
      </c>
      <c r="AC4" s="2">
        <v>23</v>
      </c>
      <c r="AD4">
        <f t="shared" si="0"/>
        <v>4.3478260869565216E-2</v>
      </c>
      <c r="AE4" s="14" t="s">
        <v>55</v>
      </c>
      <c r="AF4" s="2">
        <v>23</v>
      </c>
      <c r="AG4">
        <f>1/AF4</f>
        <v>4.3478260869565216E-2</v>
      </c>
      <c r="AR4" s="14" t="s">
        <v>53</v>
      </c>
      <c r="AS4">
        <v>3.2258064516129031E-2</v>
      </c>
      <c r="AU4" s="34" t="s">
        <v>52</v>
      </c>
      <c r="AV4" s="35">
        <v>0.29411764705882354</v>
      </c>
    </row>
    <row r="5" spans="1:48" x14ac:dyDescent="0.2">
      <c r="A5" s="14" t="s">
        <v>54</v>
      </c>
      <c r="B5" s="2">
        <v>16</v>
      </c>
      <c r="C5">
        <f t="shared" si="1"/>
        <v>6.25E-2</v>
      </c>
      <c r="D5" s="14" t="s">
        <v>54</v>
      </c>
      <c r="E5" s="2">
        <v>16</v>
      </c>
      <c r="F5">
        <f t="shared" si="2"/>
        <v>6.25E-2</v>
      </c>
      <c r="J5" s="14" t="s">
        <v>57</v>
      </c>
      <c r="K5" s="2">
        <v>3</v>
      </c>
      <c r="L5">
        <f t="shared" si="3"/>
        <v>0.33333333333333331</v>
      </c>
      <c r="M5" s="14" t="s">
        <v>55</v>
      </c>
      <c r="N5" s="2">
        <v>23</v>
      </c>
      <c r="O5">
        <f t="shared" si="4"/>
        <v>4.3478260869565216E-2</v>
      </c>
      <c r="S5" s="14" t="s">
        <v>54</v>
      </c>
      <c r="T5" s="2">
        <v>16</v>
      </c>
      <c r="U5">
        <f t="shared" si="5"/>
        <v>6.25E-2</v>
      </c>
      <c r="Y5" s="14" t="s">
        <v>55</v>
      </c>
      <c r="Z5" s="2">
        <v>23</v>
      </c>
      <c r="AA5">
        <f>1/Z5</f>
        <v>4.3478260869565216E-2</v>
      </c>
      <c r="AB5" s="14" t="s">
        <v>56</v>
      </c>
      <c r="AC5" s="2">
        <v>18</v>
      </c>
      <c r="AD5">
        <f t="shared" si="0"/>
        <v>5.5555555555555552E-2</v>
      </c>
      <c r="AE5" s="14" t="s">
        <v>56</v>
      </c>
      <c r="AF5" s="2">
        <v>18</v>
      </c>
      <c r="AG5">
        <f>1/AF5</f>
        <v>5.5555555555555552E-2</v>
      </c>
      <c r="AR5" s="14" t="s">
        <v>54</v>
      </c>
      <c r="AS5">
        <v>6.25E-2</v>
      </c>
      <c r="AU5" s="34" t="s">
        <v>63</v>
      </c>
      <c r="AV5" s="35">
        <v>0.5</v>
      </c>
    </row>
    <row r="6" spans="1:48" x14ac:dyDescent="0.2">
      <c r="A6" s="14" t="s">
        <v>55</v>
      </c>
      <c r="B6" s="2">
        <v>23</v>
      </c>
      <c r="C6">
        <f t="shared" si="1"/>
        <v>4.3478260869565216E-2</v>
      </c>
      <c r="D6" s="14" t="s">
        <v>55</v>
      </c>
      <c r="E6" s="2">
        <v>23</v>
      </c>
      <c r="F6">
        <f t="shared" si="2"/>
        <v>4.3478260869565216E-2</v>
      </c>
      <c r="J6" s="23" t="s">
        <v>58</v>
      </c>
      <c r="K6" s="2">
        <v>9</v>
      </c>
      <c r="L6">
        <f t="shared" si="3"/>
        <v>0.1111111111111111</v>
      </c>
      <c r="M6" s="14" t="s">
        <v>56</v>
      </c>
      <c r="N6" s="2">
        <v>18</v>
      </c>
      <c r="O6">
        <f t="shared" si="4"/>
        <v>5.5555555555555552E-2</v>
      </c>
      <c r="S6" s="14" t="s">
        <v>55</v>
      </c>
      <c r="T6" s="2">
        <v>23</v>
      </c>
      <c r="U6">
        <f t="shared" si="5"/>
        <v>4.3478260869565216E-2</v>
      </c>
      <c r="Y6" s="14" t="s">
        <v>60</v>
      </c>
      <c r="Z6" s="2">
        <v>11</v>
      </c>
      <c r="AA6">
        <f>1/Z6</f>
        <v>9.0909090909090912E-2</v>
      </c>
      <c r="AB6" s="14" t="s">
        <v>59</v>
      </c>
      <c r="AC6" s="2">
        <v>6</v>
      </c>
      <c r="AD6">
        <f t="shared" si="0"/>
        <v>0.16666666666666666</v>
      </c>
      <c r="AE6" s="14" t="s">
        <v>60</v>
      </c>
      <c r="AF6" s="2">
        <v>11</v>
      </c>
      <c r="AG6">
        <f>1/AF6</f>
        <v>9.0909090909090912E-2</v>
      </c>
      <c r="AR6" s="14" t="s">
        <v>55</v>
      </c>
      <c r="AS6">
        <v>4.3478260869565216E-2</v>
      </c>
      <c r="AU6" s="34" t="s">
        <v>60</v>
      </c>
      <c r="AV6" s="35">
        <v>0.54545454545454553</v>
      </c>
    </row>
    <row r="7" spans="1:48" x14ac:dyDescent="0.2">
      <c r="A7" s="14" t="s">
        <v>56</v>
      </c>
      <c r="B7" s="2">
        <v>18</v>
      </c>
      <c r="C7">
        <f t="shared" si="1"/>
        <v>5.5555555555555552E-2</v>
      </c>
      <c r="D7" s="14" t="s">
        <v>56</v>
      </c>
      <c r="E7" s="2">
        <v>18</v>
      </c>
      <c r="F7">
        <f t="shared" si="2"/>
        <v>5.5555555555555552E-2</v>
      </c>
      <c r="J7" s="14" t="s">
        <v>59</v>
      </c>
      <c r="K7" s="2">
        <v>6</v>
      </c>
      <c r="L7">
        <f t="shared" si="3"/>
        <v>0.16666666666666666</v>
      </c>
      <c r="M7" s="14" t="s">
        <v>60</v>
      </c>
      <c r="N7" s="2">
        <v>11</v>
      </c>
      <c r="O7">
        <f t="shared" si="4"/>
        <v>9.0909090909090912E-2</v>
      </c>
      <c r="S7" s="14" t="s">
        <v>56</v>
      </c>
      <c r="T7" s="2">
        <v>18</v>
      </c>
      <c r="U7">
        <f t="shared" si="5"/>
        <v>5.5555555555555552E-2</v>
      </c>
      <c r="AB7" s="23" t="s">
        <v>62</v>
      </c>
      <c r="AC7" s="2">
        <v>6</v>
      </c>
      <c r="AD7">
        <f t="shared" si="0"/>
        <v>0.16666666666666666</v>
      </c>
      <c r="AR7" s="14" t="s">
        <v>56</v>
      </c>
      <c r="AS7">
        <v>5.5555555555555552E-2</v>
      </c>
      <c r="AU7" s="34" t="s">
        <v>55</v>
      </c>
      <c r="AV7" s="35">
        <v>0.34782608695652173</v>
      </c>
    </row>
    <row r="8" spans="1:48" x14ac:dyDescent="0.2">
      <c r="A8" s="14" t="s">
        <v>57</v>
      </c>
      <c r="B8" s="2">
        <v>3</v>
      </c>
      <c r="C8">
        <f t="shared" si="1"/>
        <v>0.33333333333333331</v>
      </c>
      <c r="D8" s="14" t="s">
        <v>57</v>
      </c>
      <c r="E8" s="2">
        <v>3</v>
      </c>
      <c r="F8">
        <f t="shared" si="2"/>
        <v>0.33333333333333331</v>
      </c>
      <c r="J8" s="23" t="s">
        <v>61</v>
      </c>
      <c r="K8" s="2">
        <v>8</v>
      </c>
      <c r="L8">
        <f t="shared" si="3"/>
        <v>0.125</v>
      </c>
      <c r="M8" s="23" t="s">
        <v>62</v>
      </c>
      <c r="N8" s="2">
        <v>6</v>
      </c>
      <c r="O8">
        <f t="shared" si="4"/>
        <v>0.16666666666666666</v>
      </c>
      <c r="S8" s="14" t="s">
        <v>60</v>
      </c>
      <c r="T8" s="2">
        <v>11</v>
      </c>
      <c r="U8">
        <f t="shared" si="5"/>
        <v>9.0909090909090912E-2</v>
      </c>
      <c r="AR8" s="14" t="s">
        <v>57</v>
      </c>
      <c r="AS8">
        <v>0.33333333333333331</v>
      </c>
      <c r="AU8" s="34" t="s">
        <v>56</v>
      </c>
      <c r="AV8" s="35">
        <v>0.33333333333333337</v>
      </c>
    </row>
    <row r="9" spans="1:48" x14ac:dyDescent="0.2">
      <c r="A9" s="23" t="s">
        <v>58</v>
      </c>
      <c r="B9" s="2">
        <v>9</v>
      </c>
      <c r="C9">
        <f t="shared" si="1"/>
        <v>0.1111111111111111</v>
      </c>
      <c r="D9" s="23" t="s">
        <v>58</v>
      </c>
      <c r="E9" s="2">
        <v>9</v>
      </c>
      <c r="F9">
        <f t="shared" si="2"/>
        <v>0.1111111111111111</v>
      </c>
      <c r="J9" s="14" t="s">
        <v>63</v>
      </c>
      <c r="K9" s="2">
        <v>6</v>
      </c>
      <c r="L9">
        <f t="shared" si="3"/>
        <v>0.16666666666666666</v>
      </c>
      <c r="S9" s="23" t="s">
        <v>61</v>
      </c>
      <c r="T9" s="2">
        <v>8</v>
      </c>
      <c r="U9">
        <f t="shared" si="5"/>
        <v>0.125</v>
      </c>
      <c r="AR9" s="23" t="s">
        <v>58</v>
      </c>
      <c r="AS9">
        <v>0.1111111111111111</v>
      </c>
      <c r="AU9" s="34" t="s">
        <v>64</v>
      </c>
      <c r="AV9" s="35">
        <v>0.5</v>
      </c>
    </row>
    <row r="10" spans="1:48" x14ac:dyDescent="0.2">
      <c r="A10" s="14" t="s">
        <v>59</v>
      </c>
      <c r="B10" s="2">
        <v>6</v>
      </c>
      <c r="C10">
        <f t="shared" si="1"/>
        <v>0.16666666666666666</v>
      </c>
      <c r="D10" s="14" t="s">
        <v>60</v>
      </c>
      <c r="E10" s="2">
        <v>11</v>
      </c>
      <c r="F10">
        <f t="shared" si="2"/>
        <v>9.0909090909090912E-2</v>
      </c>
      <c r="J10" s="14" t="s">
        <v>64</v>
      </c>
      <c r="K10" s="2">
        <v>6</v>
      </c>
      <c r="L10">
        <f t="shared" si="3"/>
        <v>0.16666666666666666</v>
      </c>
      <c r="AR10" s="14" t="s">
        <v>59</v>
      </c>
      <c r="AS10">
        <v>0.16666666666666666</v>
      </c>
      <c r="AU10" s="34" t="s">
        <v>53</v>
      </c>
      <c r="AV10" s="35">
        <v>0.32258064516129026</v>
      </c>
    </row>
    <row r="11" spans="1:48" x14ac:dyDescent="0.2">
      <c r="A11" s="14" t="s">
        <v>60</v>
      </c>
      <c r="B11" s="2">
        <v>11</v>
      </c>
      <c r="C11">
        <f t="shared" si="1"/>
        <v>9.0909090909090912E-2</v>
      </c>
      <c r="D11" s="23" t="s">
        <v>61</v>
      </c>
      <c r="E11" s="2">
        <v>8</v>
      </c>
      <c r="F11">
        <f t="shared" si="2"/>
        <v>0.125</v>
      </c>
      <c r="AR11" s="14" t="s">
        <v>60</v>
      </c>
      <c r="AS11">
        <v>9.0909090909090912E-2</v>
      </c>
      <c r="AU11" s="34" t="s">
        <v>54</v>
      </c>
      <c r="AV11" s="35">
        <v>0.3125</v>
      </c>
    </row>
    <row r="12" spans="1:48" x14ac:dyDescent="0.2">
      <c r="A12" s="23" t="s">
        <v>61</v>
      </c>
      <c r="B12" s="2">
        <v>8</v>
      </c>
      <c r="C12">
        <f t="shared" si="1"/>
        <v>0.125</v>
      </c>
      <c r="D12" s="23" t="s">
        <v>62</v>
      </c>
      <c r="E12" s="2">
        <v>6</v>
      </c>
      <c r="F12">
        <f t="shared" si="2"/>
        <v>0.16666666666666666</v>
      </c>
      <c r="AR12" s="23" t="s">
        <v>61</v>
      </c>
      <c r="AS12">
        <v>0.125</v>
      </c>
      <c r="AU12" s="34" t="s">
        <v>57</v>
      </c>
      <c r="AV12" s="35">
        <v>1</v>
      </c>
    </row>
    <row r="13" spans="1:48" x14ac:dyDescent="0.2">
      <c r="A13" s="23" t="s">
        <v>62</v>
      </c>
      <c r="B13" s="2">
        <v>6</v>
      </c>
      <c r="C13">
        <f t="shared" si="1"/>
        <v>0.16666666666666666</v>
      </c>
      <c r="D13" s="14" t="s">
        <v>63</v>
      </c>
      <c r="E13" s="2">
        <v>6</v>
      </c>
      <c r="F13">
        <f t="shared" si="2"/>
        <v>0.16666666666666666</v>
      </c>
      <c r="AR13" s="23" t="s">
        <v>62</v>
      </c>
      <c r="AS13">
        <v>0.16666666666666666</v>
      </c>
      <c r="AU13" s="34" t="s">
        <v>61</v>
      </c>
      <c r="AV13" s="35">
        <v>0.5</v>
      </c>
    </row>
    <row r="14" spans="1:48" x14ac:dyDescent="0.2">
      <c r="A14" s="14" t="s">
        <v>63</v>
      </c>
      <c r="B14" s="2">
        <v>6</v>
      </c>
      <c r="C14">
        <f t="shared" si="1"/>
        <v>0.16666666666666666</v>
      </c>
      <c r="D14" s="14" t="s">
        <v>64</v>
      </c>
      <c r="E14" s="2">
        <v>6</v>
      </c>
      <c r="F14">
        <f t="shared" si="2"/>
        <v>0.16666666666666666</v>
      </c>
      <c r="AR14" s="14" t="s">
        <v>63</v>
      </c>
      <c r="AS14">
        <v>0.16666666666666666</v>
      </c>
      <c r="AU14" s="34" t="s">
        <v>59</v>
      </c>
      <c r="AV14" s="35">
        <v>0.66666666666666663</v>
      </c>
    </row>
    <row r="15" spans="1:48" x14ac:dyDescent="0.2">
      <c r="A15" s="14" t="s">
        <v>64</v>
      </c>
      <c r="B15" s="2">
        <v>6</v>
      </c>
      <c r="C15">
        <f t="shared" si="1"/>
        <v>0.16666666666666666</v>
      </c>
      <c r="AR15" s="14" t="s">
        <v>64</v>
      </c>
      <c r="AS15">
        <v>0.16666666666666666</v>
      </c>
      <c r="AU15" s="34" t="s">
        <v>58</v>
      </c>
      <c r="AV15" s="35">
        <v>0.33333333333333331</v>
      </c>
    </row>
    <row r="16" spans="1:48" x14ac:dyDescent="0.2">
      <c r="AR16" s="14" t="s">
        <v>51</v>
      </c>
      <c r="AS16">
        <v>2.9411764705882353E-2</v>
      </c>
      <c r="AU16" s="34" t="s">
        <v>51</v>
      </c>
      <c r="AV16" s="35">
        <v>0.3235294117647059</v>
      </c>
    </row>
    <row r="17" spans="44:48" x14ac:dyDescent="0.2">
      <c r="AR17" s="14" t="s">
        <v>52</v>
      </c>
      <c r="AS17">
        <v>5.8823529411764705E-2</v>
      </c>
      <c r="AU17" s="34" t="s">
        <v>91</v>
      </c>
      <c r="AV17" s="35"/>
    </row>
    <row r="18" spans="44:48" x14ac:dyDescent="0.2">
      <c r="AR18" s="14" t="s">
        <v>53</v>
      </c>
      <c r="AS18">
        <v>3.2258064516129031E-2</v>
      </c>
      <c r="AU18" s="36" t="s">
        <v>92</v>
      </c>
      <c r="AV18" s="37">
        <v>6.9793416697292203</v>
      </c>
    </row>
    <row r="19" spans="44:48" x14ac:dyDescent="0.2">
      <c r="AR19" s="14" t="s">
        <v>54</v>
      </c>
      <c r="AS19">
        <v>6.25E-2</v>
      </c>
    </row>
    <row r="20" spans="44:48" x14ac:dyDescent="0.2">
      <c r="AR20" s="14" t="s">
        <v>55</v>
      </c>
      <c r="AS20">
        <v>4.3478260869565216E-2</v>
      </c>
    </row>
    <row r="21" spans="44:48" x14ac:dyDescent="0.2">
      <c r="AR21" s="14" t="s">
        <v>56</v>
      </c>
      <c r="AS21">
        <v>5.5555555555555552E-2</v>
      </c>
    </row>
    <row r="22" spans="44:48" x14ac:dyDescent="0.2">
      <c r="AR22" s="14" t="s">
        <v>57</v>
      </c>
      <c r="AS22">
        <v>0.33333333333333331</v>
      </c>
    </row>
    <row r="23" spans="44:48" x14ac:dyDescent="0.2">
      <c r="AR23" s="23" t="s">
        <v>58</v>
      </c>
      <c r="AS23">
        <v>0.1111111111111111</v>
      </c>
    </row>
    <row r="24" spans="44:48" x14ac:dyDescent="0.2">
      <c r="AR24" s="14" t="s">
        <v>60</v>
      </c>
      <c r="AS24">
        <v>9.0909090909090912E-2</v>
      </c>
    </row>
    <row r="25" spans="44:48" x14ac:dyDescent="0.2">
      <c r="AR25" s="23" t="s">
        <v>61</v>
      </c>
      <c r="AS25">
        <v>0.125</v>
      </c>
    </row>
    <row r="26" spans="44:48" x14ac:dyDescent="0.2">
      <c r="AR26" s="23" t="s">
        <v>62</v>
      </c>
      <c r="AS26">
        <v>0.16666666666666666</v>
      </c>
    </row>
    <row r="27" spans="44:48" x14ac:dyDescent="0.2">
      <c r="AR27" s="14" t="s">
        <v>63</v>
      </c>
      <c r="AS27">
        <v>0.16666666666666666</v>
      </c>
    </row>
    <row r="28" spans="44:48" x14ac:dyDescent="0.2">
      <c r="AR28" s="14" t="s">
        <v>64</v>
      </c>
      <c r="AS28">
        <v>0.16666666666666666</v>
      </c>
    </row>
    <row r="29" spans="44:48" x14ac:dyDescent="0.2">
      <c r="AR29" s="14" t="s">
        <v>51</v>
      </c>
      <c r="AS29">
        <v>2.9411764705882353E-2</v>
      </c>
    </row>
    <row r="30" spans="44:48" x14ac:dyDescent="0.2">
      <c r="AR30" s="14" t="s">
        <v>59</v>
      </c>
      <c r="AS30">
        <v>0.16666666666666666</v>
      </c>
    </row>
    <row r="31" spans="44:48" x14ac:dyDescent="0.2">
      <c r="AR31" s="23" t="s">
        <v>62</v>
      </c>
      <c r="AS31">
        <v>0.16666666666666666</v>
      </c>
    </row>
    <row r="32" spans="44:48" x14ac:dyDescent="0.2">
      <c r="AR32" s="14" t="s">
        <v>51</v>
      </c>
      <c r="AS32">
        <v>2.9411764705882353E-2</v>
      </c>
    </row>
    <row r="33" spans="44:45" x14ac:dyDescent="0.2">
      <c r="AR33" s="14" t="s">
        <v>52</v>
      </c>
      <c r="AS33">
        <v>5.8823529411764705E-2</v>
      </c>
    </row>
    <row r="34" spans="44:45" x14ac:dyDescent="0.2">
      <c r="AR34" s="14" t="s">
        <v>53</v>
      </c>
      <c r="AS34">
        <v>3.2258064516129031E-2</v>
      </c>
    </row>
    <row r="35" spans="44:45" x14ac:dyDescent="0.2">
      <c r="AR35" s="14" t="s">
        <v>57</v>
      </c>
      <c r="AS35">
        <v>0.33333333333333331</v>
      </c>
    </row>
    <row r="36" spans="44:45" x14ac:dyDescent="0.2">
      <c r="AR36" s="23" t="s">
        <v>58</v>
      </c>
      <c r="AS36">
        <v>0.1111111111111111</v>
      </c>
    </row>
    <row r="37" spans="44:45" x14ac:dyDescent="0.2">
      <c r="AR37" s="14" t="s">
        <v>59</v>
      </c>
      <c r="AS37">
        <v>0.16666666666666666</v>
      </c>
    </row>
    <row r="38" spans="44:45" x14ac:dyDescent="0.2">
      <c r="AR38" s="23" t="s">
        <v>61</v>
      </c>
      <c r="AS38">
        <v>0.125</v>
      </c>
    </row>
    <row r="39" spans="44:45" x14ac:dyDescent="0.2">
      <c r="AR39" s="14" t="s">
        <v>63</v>
      </c>
      <c r="AS39">
        <v>0.16666666666666666</v>
      </c>
    </row>
    <row r="40" spans="44:45" x14ac:dyDescent="0.2">
      <c r="AR40" s="14" t="s">
        <v>64</v>
      </c>
      <c r="AS40">
        <v>0.16666666666666666</v>
      </c>
    </row>
    <row r="41" spans="44:45" x14ac:dyDescent="0.2">
      <c r="AR41" s="14" t="s">
        <v>51</v>
      </c>
      <c r="AS41">
        <v>2.9411764705882353E-2</v>
      </c>
    </row>
    <row r="42" spans="44:45" x14ac:dyDescent="0.2">
      <c r="AR42" s="14" t="s">
        <v>53</v>
      </c>
      <c r="AS42">
        <v>3.2258064516129031E-2</v>
      </c>
    </row>
    <row r="43" spans="44:45" x14ac:dyDescent="0.2">
      <c r="AR43" s="14" t="s">
        <v>54</v>
      </c>
      <c r="AS43">
        <v>6.25E-2</v>
      </c>
    </row>
    <row r="44" spans="44:45" x14ac:dyDescent="0.2">
      <c r="AR44" s="14" t="s">
        <v>55</v>
      </c>
      <c r="AS44">
        <v>4.3478260869565216E-2</v>
      </c>
    </row>
    <row r="45" spans="44:45" x14ac:dyDescent="0.2">
      <c r="AR45" s="14" t="s">
        <v>56</v>
      </c>
      <c r="AS45">
        <v>5.5555555555555552E-2</v>
      </c>
    </row>
    <row r="46" spans="44:45" x14ac:dyDescent="0.2">
      <c r="AR46" s="14" t="s">
        <v>60</v>
      </c>
      <c r="AS46">
        <v>9.0909090909090912E-2</v>
      </c>
    </row>
    <row r="47" spans="44:45" x14ac:dyDescent="0.2">
      <c r="AR47" s="23" t="s">
        <v>62</v>
      </c>
      <c r="AS47">
        <v>0.16666666666666666</v>
      </c>
    </row>
    <row r="48" spans="44:45" x14ac:dyDescent="0.2">
      <c r="AR48" s="23" t="s">
        <v>62</v>
      </c>
      <c r="AS48">
        <v>0.16666666666666666</v>
      </c>
    </row>
    <row r="49" spans="44:45" x14ac:dyDescent="0.2">
      <c r="AR49" s="14" t="s">
        <v>51</v>
      </c>
      <c r="AS49">
        <v>2.9411764705882353E-2</v>
      </c>
    </row>
    <row r="50" spans="44:45" x14ac:dyDescent="0.2">
      <c r="AR50" s="14" t="s">
        <v>52</v>
      </c>
      <c r="AS50">
        <v>5.8823529411764705E-2</v>
      </c>
    </row>
    <row r="51" spans="44:45" x14ac:dyDescent="0.2">
      <c r="AR51" s="14" t="s">
        <v>53</v>
      </c>
      <c r="AS51">
        <v>3.2258064516129031E-2</v>
      </c>
    </row>
    <row r="52" spans="44:45" x14ac:dyDescent="0.2">
      <c r="AR52" s="14" t="s">
        <v>54</v>
      </c>
      <c r="AS52">
        <v>6.25E-2</v>
      </c>
    </row>
    <row r="53" spans="44:45" x14ac:dyDescent="0.2">
      <c r="AR53" s="14" t="s">
        <v>55</v>
      </c>
      <c r="AS53">
        <v>4.3478260869565216E-2</v>
      </c>
    </row>
    <row r="54" spans="44:45" x14ac:dyDescent="0.2">
      <c r="AR54" s="14" t="s">
        <v>56</v>
      </c>
      <c r="AS54">
        <v>5.5555555555555552E-2</v>
      </c>
    </row>
    <row r="55" spans="44:45" x14ac:dyDescent="0.2">
      <c r="AR55" s="14" t="s">
        <v>60</v>
      </c>
      <c r="AS55">
        <v>9.0909090909090912E-2</v>
      </c>
    </row>
    <row r="56" spans="44:45" x14ac:dyDescent="0.2">
      <c r="AR56" s="23" t="s">
        <v>61</v>
      </c>
      <c r="AS56">
        <v>0.125</v>
      </c>
    </row>
    <row r="57" spans="44:45" x14ac:dyDescent="0.2">
      <c r="AR57" s="14" t="s">
        <v>55</v>
      </c>
      <c r="AS57">
        <v>4.3478260869565216E-2</v>
      </c>
    </row>
    <row r="58" spans="44:45" x14ac:dyDescent="0.2">
      <c r="AR58" s="14" t="s">
        <v>51</v>
      </c>
      <c r="AS58">
        <v>2.9411764705882353E-2</v>
      </c>
    </row>
    <row r="59" spans="44:45" x14ac:dyDescent="0.2">
      <c r="AR59" s="14" t="s">
        <v>52</v>
      </c>
      <c r="AS59">
        <v>5.8823529411764705E-2</v>
      </c>
    </row>
    <row r="60" spans="44:45" x14ac:dyDescent="0.2">
      <c r="AR60" s="14" t="s">
        <v>53</v>
      </c>
      <c r="AS60">
        <v>3.2258064516129031E-2</v>
      </c>
    </row>
    <row r="61" spans="44:45" x14ac:dyDescent="0.2">
      <c r="AR61" s="14" t="s">
        <v>55</v>
      </c>
      <c r="AS61">
        <v>4.3478260869565216E-2</v>
      </c>
    </row>
    <row r="62" spans="44:45" x14ac:dyDescent="0.2">
      <c r="AR62" s="14" t="s">
        <v>60</v>
      </c>
      <c r="AS62">
        <v>9.0909090909090912E-2</v>
      </c>
    </row>
    <row r="63" spans="44:45" x14ac:dyDescent="0.2">
      <c r="AR63" s="14" t="s">
        <v>51</v>
      </c>
      <c r="AS63">
        <v>2.9411764705882353E-2</v>
      </c>
    </row>
    <row r="64" spans="44:45" x14ac:dyDescent="0.2">
      <c r="AR64" s="14" t="s">
        <v>53</v>
      </c>
      <c r="AS64">
        <v>3.2258064516129031E-2</v>
      </c>
    </row>
    <row r="65" spans="44:45" x14ac:dyDescent="0.2">
      <c r="AR65" s="14" t="s">
        <v>55</v>
      </c>
      <c r="AS65">
        <v>4.3478260869565216E-2</v>
      </c>
    </row>
    <row r="66" spans="44:45" x14ac:dyDescent="0.2">
      <c r="AR66" s="14" t="s">
        <v>56</v>
      </c>
      <c r="AS66">
        <v>5.5555555555555552E-2</v>
      </c>
    </row>
    <row r="67" spans="44:45" x14ac:dyDescent="0.2">
      <c r="AR67" s="14" t="s">
        <v>59</v>
      </c>
      <c r="AS67">
        <v>0.16666666666666666</v>
      </c>
    </row>
    <row r="68" spans="44:45" x14ac:dyDescent="0.2">
      <c r="AR68" s="23" t="s">
        <v>62</v>
      </c>
      <c r="AS68">
        <v>0.16666666666666666</v>
      </c>
    </row>
    <row r="69" spans="44:45" x14ac:dyDescent="0.2">
      <c r="AR69" s="14" t="s">
        <v>51</v>
      </c>
      <c r="AS69">
        <v>2.9411764705882353E-2</v>
      </c>
    </row>
    <row r="70" spans="44:45" x14ac:dyDescent="0.2">
      <c r="AR70" s="14" t="s">
        <v>54</v>
      </c>
      <c r="AS70">
        <v>6.25E-2</v>
      </c>
    </row>
    <row r="71" spans="44:45" x14ac:dyDescent="0.2">
      <c r="AR71" s="14" t="s">
        <v>55</v>
      </c>
      <c r="AS71">
        <v>4.3478260869565216E-2</v>
      </c>
    </row>
    <row r="72" spans="44:45" x14ac:dyDescent="0.2">
      <c r="AR72" s="14" t="s">
        <v>56</v>
      </c>
      <c r="AS72">
        <v>5.5555555555555552E-2</v>
      </c>
    </row>
    <row r="73" spans="44:45" x14ac:dyDescent="0.2">
      <c r="AR73" s="14" t="s">
        <v>60</v>
      </c>
      <c r="AS73">
        <v>9.0909090909090912E-2</v>
      </c>
    </row>
    <row r="74" spans="44:45" x14ac:dyDescent="0.2">
      <c r="AR74" s="14" t="s">
        <v>53</v>
      </c>
      <c r="AS74">
        <v>3.2258064516129031E-2</v>
      </c>
    </row>
    <row r="75" spans="44:45" x14ac:dyDescent="0.2">
      <c r="AR75" s="14" t="s">
        <v>51</v>
      </c>
      <c r="AS75">
        <v>2.9411764705882353E-2</v>
      </c>
    </row>
    <row r="76" spans="44:45" x14ac:dyDescent="0.2">
      <c r="AR76" s="14" t="s">
        <v>53</v>
      </c>
      <c r="AS76">
        <v>3.2258064516129031E-2</v>
      </c>
    </row>
    <row r="77" spans="44:45" x14ac:dyDescent="0.2">
      <c r="AR77" s="14" t="s">
        <v>51</v>
      </c>
      <c r="AS77">
        <v>2.9411764705882353E-2</v>
      </c>
    </row>
    <row r="78" spans="44:45" x14ac:dyDescent="0.2">
      <c r="AR78" s="14" t="s">
        <v>53</v>
      </c>
      <c r="AS78">
        <v>3.2258064516129031E-2</v>
      </c>
    </row>
  </sheetData>
  <phoneticPr fontId="7"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2"/>
  <sheetViews>
    <sheetView topLeftCell="AB1" workbookViewId="0">
      <selection activeCell="AL3" sqref="AL3:AM14"/>
    </sheetView>
  </sheetViews>
  <sheetFormatPr defaultColWidth="8.85546875" defaultRowHeight="12.75" x14ac:dyDescent="0.2"/>
  <cols>
    <col min="1" max="1" width="25.140625" bestFit="1" customWidth="1"/>
    <col min="2" max="2" width="17.42578125" bestFit="1" customWidth="1"/>
    <col min="3" max="3" width="8.28515625" bestFit="1" customWidth="1"/>
    <col min="4" max="4" width="9" bestFit="1" customWidth="1"/>
    <col min="5" max="5" width="5.85546875" bestFit="1" customWidth="1"/>
    <col min="6" max="6" width="24" bestFit="1" customWidth="1"/>
    <col min="7" max="7" width="16.28515625" bestFit="1" customWidth="1"/>
    <col min="8" max="8" width="8.28515625" bestFit="1" customWidth="1"/>
    <col min="9" max="9" width="9" bestFit="1" customWidth="1"/>
    <col min="10" max="10" width="5.85546875" bestFit="1" customWidth="1"/>
    <col min="11" max="11" width="23.85546875" bestFit="1" customWidth="1"/>
    <col min="12" max="12" width="16.28515625" bestFit="1" customWidth="1"/>
    <col min="13" max="13" width="8.28515625" bestFit="1" customWidth="1"/>
    <col min="14" max="14" width="9" bestFit="1" customWidth="1"/>
    <col min="15" max="15" width="5.85546875" bestFit="1" customWidth="1"/>
    <col min="16" max="16" width="24.42578125" bestFit="1" customWidth="1"/>
    <col min="17" max="17" width="17.42578125" bestFit="1" customWidth="1"/>
    <col min="18" max="18" width="8.28515625" bestFit="1" customWidth="1"/>
    <col min="19" max="19" width="9" bestFit="1" customWidth="1"/>
    <col min="20" max="20" width="5.85546875" bestFit="1" customWidth="1"/>
    <col min="21" max="21" width="23.42578125" bestFit="1" customWidth="1"/>
    <col min="22" max="22" width="16.28515625" bestFit="1" customWidth="1"/>
    <col min="23" max="23" width="8.28515625" bestFit="1" customWidth="1"/>
    <col min="24" max="24" width="9" bestFit="1" customWidth="1"/>
    <col min="25" max="25" width="5.85546875" bestFit="1" customWidth="1"/>
    <col min="26" max="26" width="23.28515625" bestFit="1" customWidth="1"/>
    <col min="27" max="27" width="16.28515625" bestFit="1" customWidth="1"/>
    <col min="28" max="28" width="8.28515625" bestFit="1" customWidth="1"/>
    <col min="29" max="29" width="9" bestFit="1" customWidth="1"/>
    <col min="30" max="30" width="5.85546875" bestFit="1" customWidth="1"/>
    <col min="31" max="31" width="37.28515625" bestFit="1" customWidth="1"/>
    <col min="32" max="33" width="12.28515625" customWidth="1"/>
    <col min="34" max="34" width="7.28515625" customWidth="1"/>
    <col min="35" max="37" width="8.85546875" customWidth="1"/>
    <col min="38" max="38" width="17.28515625" bestFit="1" customWidth="1"/>
    <col min="39" max="39" width="12" bestFit="1" customWidth="1"/>
  </cols>
  <sheetData>
    <row r="1" spans="1:39" s="38" customFormat="1" x14ac:dyDescent="0.2">
      <c r="A1" s="38" t="s">
        <v>108</v>
      </c>
      <c r="B1" s="38" t="s">
        <v>76</v>
      </c>
      <c r="C1" s="38" t="s">
        <v>109</v>
      </c>
      <c r="D1" s="38" t="s">
        <v>110</v>
      </c>
      <c r="E1" s="38" t="s">
        <v>69</v>
      </c>
      <c r="F1" s="38" t="s">
        <v>111</v>
      </c>
      <c r="G1" s="38" t="s">
        <v>79</v>
      </c>
      <c r="H1" s="38" t="s">
        <v>109</v>
      </c>
      <c r="I1" s="38" t="s">
        <v>110</v>
      </c>
      <c r="J1" s="38" t="s">
        <v>69</v>
      </c>
      <c r="K1" s="38" t="s">
        <v>112</v>
      </c>
      <c r="L1" s="38" t="s">
        <v>80</v>
      </c>
      <c r="M1" s="38" t="s">
        <v>109</v>
      </c>
      <c r="N1" s="38" t="s">
        <v>110</v>
      </c>
      <c r="O1" s="38" t="s">
        <v>69</v>
      </c>
      <c r="P1" s="38" t="s">
        <v>113</v>
      </c>
      <c r="Q1" s="38" t="s">
        <v>76</v>
      </c>
      <c r="R1" s="38" t="s">
        <v>109</v>
      </c>
      <c r="S1" s="38" t="s">
        <v>110</v>
      </c>
      <c r="T1" s="38" t="s">
        <v>69</v>
      </c>
      <c r="U1" s="38" t="s">
        <v>114</v>
      </c>
      <c r="V1" s="38" t="s">
        <v>79</v>
      </c>
      <c r="W1" s="38" t="s">
        <v>109</v>
      </c>
      <c r="X1" s="38" t="s">
        <v>110</v>
      </c>
      <c r="Y1" s="38" t="s">
        <v>69</v>
      </c>
      <c r="Z1" s="38" t="s">
        <v>115</v>
      </c>
      <c r="AA1" s="38" t="s">
        <v>80</v>
      </c>
      <c r="AB1" s="38" t="s">
        <v>109</v>
      </c>
      <c r="AC1" s="38" t="s">
        <v>110</v>
      </c>
      <c r="AD1" s="38" t="s">
        <v>69</v>
      </c>
      <c r="AE1" s="24" t="s">
        <v>134</v>
      </c>
      <c r="AF1" s="24" t="s">
        <v>118</v>
      </c>
      <c r="AG1" s="24" t="s">
        <v>69</v>
      </c>
      <c r="AH1" s="24"/>
      <c r="AI1" s="29" t="s">
        <v>88</v>
      </c>
      <c r="AJ1" s="29" t="s">
        <v>69</v>
      </c>
      <c r="AL1" s="30" t="s">
        <v>89</v>
      </c>
      <c r="AM1" s="31"/>
    </row>
    <row r="2" spans="1:39" x14ac:dyDescent="0.2">
      <c r="A2" s="14" t="s">
        <v>51</v>
      </c>
      <c r="B2" s="16">
        <v>1</v>
      </c>
      <c r="C2" s="16">
        <v>3</v>
      </c>
      <c r="D2" s="14">
        <v>3</v>
      </c>
      <c r="E2">
        <f>B2/(C2*D2)</f>
        <v>0.1111111111111111</v>
      </c>
      <c r="F2" s="14" t="s">
        <v>51</v>
      </c>
      <c r="G2" s="16">
        <v>1</v>
      </c>
      <c r="H2" s="16">
        <v>3</v>
      </c>
      <c r="I2" s="14">
        <v>3</v>
      </c>
      <c r="J2">
        <f>1/(H2*I2)</f>
        <v>0.1111111111111111</v>
      </c>
      <c r="K2" s="14" t="s">
        <v>51</v>
      </c>
      <c r="L2" s="16">
        <v>1</v>
      </c>
      <c r="M2" s="16">
        <v>3</v>
      </c>
      <c r="N2" s="14">
        <v>3</v>
      </c>
      <c r="O2">
        <f>1/(M2*N2)</f>
        <v>0.1111111111111111</v>
      </c>
      <c r="P2" s="14" t="s">
        <v>51</v>
      </c>
      <c r="Q2" s="16">
        <v>1</v>
      </c>
      <c r="R2" s="16">
        <v>3</v>
      </c>
      <c r="S2" s="14">
        <v>3</v>
      </c>
      <c r="T2">
        <f>1/(R2*S2)</f>
        <v>0.1111111111111111</v>
      </c>
      <c r="U2" s="14" t="s">
        <v>51</v>
      </c>
      <c r="V2" s="16">
        <v>1</v>
      </c>
      <c r="W2" s="16">
        <v>3</v>
      </c>
      <c r="X2" s="14">
        <v>3</v>
      </c>
      <c r="Y2">
        <f>1/(W2*X2)</f>
        <v>0.1111111111111111</v>
      </c>
      <c r="Z2" s="14" t="s">
        <v>51</v>
      </c>
      <c r="AA2" s="16">
        <v>1</v>
      </c>
      <c r="AB2" s="16">
        <v>3</v>
      </c>
      <c r="AC2" s="14">
        <v>3</v>
      </c>
      <c r="AD2">
        <f>1/(AB2*AC2)</f>
        <v>0.1111111111111111</v>
      </c>
      <c r="AE2" s="14" t="s">
        <v>53</v>
      </c>
      <c r="AF2" s="39">
        <v>2</v>
      </c>
      <c r="AG2">
        <f>1/AF2</f>
        <v>0.5</v>
      </c>
      <c r="AI2" s="14" t="s">
        <v>51</v>
      </c>
      <c r="AJ2">
        <v>0.1111111111111111</v>
      </c>
      <c r="AL2" s="30" t="s">
        <v>88</v>
      </c>
      <c r="AM2" s="31" t="s">
        <v>90</v>
      </c>
    </row>
    <row r="3" spans="1:39" x14ac:dyDescent="0.2">
      <c r="A3" s="14" t="s">
        <v>54</v>
      </c>
      <c r="B3" s="16">
        <v>1</v>
      </c>
      <c r="C3" s="16">
        <v>3</v>
      </c>
      <c r="D3" s="14">
        <v>3</v>
      </c>
      <c r="E3">
        <f>B3/(C3*D3)</f>
        <v>0.1111111111111111</v>
      </c>
      <c r="F3" s="14" t="s">
        <v>52</v>
      </c>
      <c r="G3" s="16">
        <v>2</v>
      </c>
      <c r="H3" s="16">
        <v>3</v>
      </c>
      <c r="I3" s="14">
        <v>3</v>
      </c>
      <c r="J3">
        <f t="shared" ref="J3:J13" si="0">1/(H3*I3)</f>
        <v>0.1111111111111111</v>
      </c>
      <c r="K3" s="14" t="s">
        <v>52</v>
      </c>
      <c r="L3" s="16">
        <v>1</v>
      </c>
      <c r="M3" s="16">
        <v>3</v>
      </c>
      <c r="N3" s="14">
        <v>3</v>
      </c>
      <c r="O3">
        <f>1/(M3*N3)</f>
        <v>0.1111111111111111</v>
      </c>
      <c r="P3" s="14" t="s">
        <v>54</v>
      </c>
      <c r="Q3" s="16">
        <v>1</v>
      </c>
      <c r="R3" s="16">
        <v>3</v>
      </c>
      <c r="S3" s="14">
        <v>3</v>
      </c>
      <c r="T3">
        <f>1/(R3*S3)</f>
        <v>0.1111111111111111</v>
      </c>
      <c r="U3" s="14" t="s">
        <v>52</v>
      </c>
      <c r="V3" s="16">
        <v>2</v>
      </c>
      <c r="W3" s="16">
        <v>3</v>
      </c>
      <c r="X3" s="14">
        <v>3</v>
      </c>
      <c r="Y3">
        <f t="shared" ref="Y3:Y8" si="1">1/(W3*X3)</f>
        <v>0.1111111111111111</v>
      </c>
      <c r="Z3" s="14" t="s">
        <v>52</v>
      </c>
      <c r="AA3" s="16">
        <v>1</v>
      </c>
      <c r="AB3" s="16">
        <v>3</v>
      </c>
      <c r="AC3" s="14">
        <v>3</v>
      </c>
      <c r="AD3">
        <f>1/(AB3*AC3)</f>
        <v>0.1111111111111111</v>
      </c>
      <c r="AE3" s="23" t="s">
        <v>58</v>
      </c>
      <c r="AF3" s="39">
        <v>2</v>
      </c>
      <c r="AG3">
        <f>1/AF3</f>
        <v>0.5</v>
      </c>
      <c r="AI3" s="14" t="s">
        <v>54</v>
      </c>
      <c r="AJ3">
        <v>0.1111111111111111</v>
      </c>
      <c r="AL3" s="32" t="s">
        <v>52</v>
      </c>
      <c r="AM3" s="33">
        <v>0.44444444444444442</v>
      </c>
    </row>
    <row r="4" spans="1:39" x14ac:dyDescent="0.2">
      <c r="A4" s="14" t="s">
        <v>55</v>
      </c>
      <c r="B4" s="16">
        <v>1</v>
      </c>
      <c r="C4" s="16">
        <v>2</v>
      </c>
      <c r="D4" s="14">
        <v>3</v>
      </c>
      <c r="E4">
        <f>B4/(C4*D4)</f>
        <v>0.16666666666666666</v>
      </c>
      <c r="F4" s="14" t="s">
        <v>53</v>
      </c>
      <c r="G4" s="16">
        <v>1</v>
      </c>
      <c r="H4" s="16">
        <v>2</v>
      </c>
      <c r="I4" s="14">
        <v>3</v>
      </c>
      <c r="J4">
        <f t="shared" si="0"/>
        <v>0.16666666666666666</v>
      </c>
      <c r="K4" s="14" t="s">
        <v>53</v>
      </c>
      <c r="L4" s="16">
        <v>1</v>
      </c>
      <c r="M4" s="16">
        <v>2</v>
      </c>
      <c r="N4" s="14">
        <v>3</v>
      </c>
      <c r="O4">
        <f>1/(M4*N4)</f>
        <v>0.16666666666666666</v>
      </c>
      <c r="P4" s="14" t="s">
        <v>55</v>
      </c>
      <c r="Q4" s="16">
        <v>1</v>
      </c>
      <c r="R4" s="16">
        <v>2</v>
      </c>
      <c r="S4" s="14">
        <v>3</v>
      </c>
      <c r="T4">
        <f>1/(R4*S4)</f>
        <v>0.16666666666666666</v>
      </c>
      <c r="U4" s="14" t="s">
        <v>53</v>
      </c>
      <c r="V4" s="16">
        <v>1</v>
      </c>
      <c r="W4" s="16">
        <v>2</v>
      </c>
      <c r="X4" s="14">
        <v>3</v>
      </c>
      <c r="Y4">
        <f t="shared" si="1"/>
        <v>0.16666666666666666</v>
      </c>
      <c r="Z4" s="14" t="s">
        <v>53</v>
      </c>
      <c r="AA4" s="16">
        <v>1</v>
      </c>
      <c r="AB4" s="16">
        <v>2</v>
      </c>
      <c r="AC4" s="14">
        <v>3</v>
      </c>
      <c r="AD4">
        <f>1/(AB4*AC4)</f>
        <v>0.16666666666666666</v>
      </c>
      <c r="AE4" s="14" t="s">
        <v>63</v>
      </c>
      <c r="AF4" s="39">
        <v>2</v>
      </c>
      <c r="AG4">
        <f>1/AF4</f>
        <v>0.5</v>
      </c>
      <c r="AI4" s="14" t="s">
        <v>55</v>
      </c>
      <c r="AJ4">
        <v>0.16666666666666666</v>
      </c>
      <c r="AL4" s="34" t="s">
        <v>63</v>
      </c>
      <c r="AM4" s="35">
        <v>1</v>
      </c>
    </row>
    <row r="5" spans="1:39" x14ac:dyDescent="0.2">
      <c r="A5" s="14" t="s">
        <v>56</v>
      </c>
      <c r="B5" s="16">
        <v>1</v>
      </c>
      <c r="C5" s="16">
        <v>5</v>
      </c>
      <c r="D5" s="14">
        <v>3</v>
      </c>
      <c r="E5">
        <f>B5/(C5*D5)</f>
        <v>6.6666666666666666E-2</v>
      </c>
      <c r="F5" s="14" t="s">
        <v>54</v>
      </c>
      <c r="G5" s="16">
        <v>2</v>
      </c>
      <c r="H5" s="16">
        <v>3</v>
      </c>
      <c r="I5" s="14">
        <v>3</v>
      </c>
      <c r="J5">
        <f t="shared" si="0"/>
        <v>0.1111111111111111</v>
      </c>
      <c r="K5" s="14" t="s">
        <v>56</v>
      </c>
      <c r="L5" s="16">
        <v>2</v>
      </c>
      <c r="M5" s="16">
        <v>5</v>
      </c>
      <c r="N5" s="14">
        <v>3</v>
      </c>
      <c r="O5">
        <f>1/(M5*N5)</f>
        <v>6.6666666666666666E-2</v>
      </c>
      <c r="P5" s="14" t="s">
        <v>56</v>
      </c>
      <c r="Q5" s="16">
        <v>1</v>
      </c>
      <c r="R5" s="16">
        <v>5</v>
      </c>
      <c r="S5" s="14">
        <v>3</v>
      </c>
      <c r="T5">
        <f>1/(R5*S5)</f>
        <v>6.6666666666666666E-2</v>
      </c>
      <c r="U5" s="14" t="s">
        <v>54</v>
      </c>
      <c r="V5" s="16">
        <v>2</v>
      </c>
      <c r="W5" s="16">
        <v>3</v>
      </c>
      <c r="X5" s="14">
        <v>3</v>
      </c>
      <c r="Y5">
        <f t="shared" si="1"/>
        <v>0.1111111111111111</v>
      </c>
      <c r="Z5" s="14" t="s">
        <v>56</v>
      </c>
      <c r="AA5" s="16">
        <v>2</v>
      </c>
      <c r="AB5" s="16">
        <v>5</v>
      </c>
      <c r="AC5" s="14">
        <v>3</v>
      </c>
      <c r="AD5">
        <f>1/(AB5*AC5)</f>
        <v>6.6666666666666666E-2</v>
      </c>
      <c r="AE5" s="14" t="s">
        <v>64</v>
      </c>
      <c r="AF5" s="39">
        <v>2</v>
      </c>
      <c r="AG5">
        <f>1/AF5</f>
        <v>0.5</v>
      </c>
      <c r="AI5" s="14" t="s">
        <v>56</v>
      </c>
      <c r="AJ5">
        <v>6.6666666666666666E-2</v>
      </c>
      <c r="AL5" s="34" t="s">
        <v>60</v>
      </c>
      <c r="AM5" s="35">
        <v>0.33333333333333331</v>
      </c>
    </row>
    <row r="6" spans="1:39" x14ac:dyDescent="0.2">
      <c r="A6" s="14" t="s">
        <v>60</v>
      </c>
      <c r="B6" s="16">
        <v>1</v>
      </c>
      <c r="C6" s="16">
        <v>3</v>
      </c>
      <c r="D6" s="14">
        <v>2</v>
      </c>
      <c r="E6">
        <f>B6/(C6*D6)</f>
        <v>0.16666666666666666</v>
      </c>
      <c r="F6" s="14" t="s">
        <v>55</v>
      </c>
      <c r="G6" s="16">
        <v>1</v>
      </c>
      <c r="H6" s="16">
        <v>2</v>
      </c>
      <c r="I6" s="14">
        <v>3</v>
      </c>
      <c r="J6">
        <f t="shared" si="0"/>
        <v>0.16666666666666666</v>
      </c>
      <c r="K6" s="14" t="s">
        <v>59</v>
      </c>
      <c r="L6" s="16">
        <v>1</v>
      </c>
      <c r="M6" s="16">
        <v>2</v>
      </c>
      <c r="N6" s="14">
        <v>2</v>
      </c>
      <c r="O6">
        <f>1/(M6*N6)</f>
        <v>0.25</v>
      </c>
      <c r="U6" s="14" t="s">
        <v>55</v>
      </c>
      <c r="V6" s="16">
        <v>1</v>
      </c>
      <c r="W6" s="16">
        <v>2</v>
      </c>
      <c r="X6" s="14">
        <v>3</v>
      </c>
      <c r="Y6">
        <f t="shared" si="1"/>
        <v>0.16666666666666666</v>
      </c>
      <c r="AI6" s="14" t="s">
        <v>60</v>
      </c>
      <c r="AJ6">
        <v>0.16666666666666666</v>
      </c>
      <c r="AL6" s="34" t="s">
        <v>55</v>
      </c>
      <c r="AM6" s="35">
        <v>0.66666666666666663</v>
      </c>
    </row>
    <row r="7" spans="1:39" x14ac:dyDescent="0.2">
      <c r="F7" s="14" t="s">
        <v>56</v>
      </c>
      <c r="G7" s="16">
        <v>2</v>
      </c>
      <c r="H7" s="16">
        <v>5</v>
      </c>
      <c r="I7" s="14">
        <v>3</v>
      </c>
      <c r="J7">
        <f t="shared" si="0"/>
        <v>6.6666666666666666E-2</v>
      </c>
      <c r="U7" s="14" t="s">
        <v>56</v>
      </c>
      <c r="V7" s="16">
        <v>2</v>
      </c>
      <c r="W7" s="16">
        <v>5</v>
      </c>
      <c r="X7" s="14">
        <v>3</v>
      </c>
      <c r="Y7">
        <f t="shared" si="1"/>
        <v>6.6666666666666666E-2</v>
      </c>
      <c r="AI7" s="14" t="s">
        <v>51</v>
      </c>
      <c r="AJ7">
        <v>0.1111111111111111</v>
      </c>
      <c r="AL7" s="34" t="s">
        <v>56</v>
      </c>
      <c r="AM7" s="35">
        <v>0.4</v>
      </c>
    </row>
    <row r="8" spans="1:39" x14ac:dyDescent="0.2">
      <c r="F8" s="23" t="s">
        <v>58</v>
      </c>
      <c r="G8" s="16">
        <v>1</v>
      </c>
      <c r="H8" s="16">
        <v>1</v>
      </c>
      <c r="I8" s="14">
        <v>3</v>
      </c>
      <c r="J8">
        <f t="shared" si="0"/>
        <v>0.33333333333333331</v>
      </c>
      <c r="U8" s="23" t="s">
        <v>58</v>
      </c>
      <c r="V8" s="16">
        <v>1</v>
      </c>
      <c r="W8" s="16">
        <v>1</v>
      </c>
      <c r="X8" s="14">
        <v>3</v>
      </c>
      <c r="Y8">
        <f t="shared" si="1"/>
        <v>0.33333333333333331</v>
      </c>
      <c r="AI8" s="14" t="s">
        <v>52</v>
      </c>
      <c r="AJ8">
        <v>0.1111111111111111</v>
      </c>
      <c r="AL8" s="34" t="s">
        <v>64</v>
      </c>
      <c r="AM8" s="35">
        <v>1</v>
      </c>
    </row>
    <row r="9" spans="1:39" x14ac:dyDescent="0.2">
      <c r="F9" s="14" t="s">
        <v>59</v>
      </c>
      <c r="G9" s="16">
        <v>1</v>
      </c>
      <c r="H9" s="16">
        <v>2</v>
      </c>
      <c r="I9" s="14">
        <v>2</v>
      </c>
      <c r="J9">
        <f t="shared" si="0"/>
        <v>0.25</v>
      </c>
      <c r="AI9" s="14" t="s">
        <v>53</v>
      </c>
      <c r="AJ9">
        <v>0.16666666666666666</v>
      </c>
      <c r="AL9" s="34" t="s">
        <v>53</v>
      </c>
      <c r="AM9" s="35">
        <v>1.1666666666666665</v>
      </c>
    </row>
    <row r="10" spans="1:39" x14ac:dyDescent="0.2">
      <c r="F10" s="14" t="s">
        <v>60</v>
      </c>
      <c r="G10" s="16">
        <v>2</v>
      </c>
      <c r="H10" s="16">
        <v>3</v>
      </c>
      <c r="I10" s="14">
        <v>2</v>
      </c>
      <c r="J10">
        <f t="shared" si="0"/>
        <v>0.16666666666666666</v>
      </c>
      <c r="AI10" s="14" t="s">
        <v>54</v>
      </c>
      <c r="AJ10">
        <v>0.1111111111111111</v>
      </c>
      <c r="AL10" s="34" t="s">
        <v>54</v>
      </c>
      <c r="AM10" s="35">
        <v>0.44444444444444442</v>
      </c>
    </row>
    <row r="11" spans="1:39" x14ac:dyDescent="0.2">
      <c r="F11" s="23" t="s">
        <v>61</v>
      </c>
      <c r="G11" s="16">
        <v>2</v>
      </c>
      <c r="H11" s="16">
        <v>2</v>
      </c>
      <c r="I11" s="14">
        <v>2</v>
      </c>
      <c r="J11">
        <f t="shared" si="0"/>
        <v>0.25</v>
      </c>
      <c r="AI11" s="14" t="s">
        <v>55</v>
      </c>
      <c r="AJ11">
        <v>0.16666666666666666</v>
      </c>
      <c r="AL11" s="34" t="s">
        <v>61</v>
      </c>
      <c r="AM11" s="35">
        <v>0.25</v>
      </c>
    </row>
    <row r="12" spans="1:39" x14ac:dyDescent="0.2">
      <c r="F12" s="14" t="s">
        <v>63</v>
      </c>
      <c r="G12" s="16">
        <v>1</v>
      </c>
      <c r="H12" s="16">
        <v>1</v>
      </c>
      <c r="I12" s="14">
        <v>2</v>
      </c>
      <c r="J12">
        <f t="shared" si="0"/>
        <v>0.5</v>
      </c>
      <c r="AI12" s="14" t="s">
        <v>56</v>
      </c>
      <c r="AJ12">
        <v>6.6666666666666666E-2</v>
      </c>
      <c r="AL12" s="34" t="s">
        <v>59</v>
      </c>
      <c r="AM12" s="35">
        <v>0.5</v>
      </c>
    </row>
    <row r="13" spans="1:39" x14ac:dyDescent="0.2">
      <c r="F13" s="14" t="s">
        <v>64</v>
      </c>
      <c r="G13" s="16">
        <v>1</v>
      </c>
      <c r="H13" s="16">
        <v>1</v>
      </c>
      <c r="I13" s="14">
        <v>2</v>
      </c>
      <c r="J13">
        <f t="shared" si="0"/>
        <v>0.5</v>
      </c>
      <c r="AI13" s="23" t="s">
        <v>58</v>
      </c>
      <c r="AJ13">
        <v>0.33333333333333331</v>
      </c>
      <c r="AL13" s="34" t="s">
        <v>58</v>
      </c>
      <c r="AM13" s="35">
        <v>1.1666666666666665</v>
      </c>
    </row>
    <row r="14" spans="1:39" x14ac:dyDescent="0.2">
      <c r="AI14" s="14" t="s">
        <v>59</v>
      </c>
      <c r="AJ14">
        <v>0.25</v>
      </c>
      <c r="AL14" s="34" t="s">
        <v>51</v>
      </c>
      <c r="AM14" s="35">
        <v>0.66666666666666674</v>
      </c>
    </row>
    <row r="15" spans="1:39" x14ac:dyDescent="0.2">
      <c r="AI15" s="14" t="s">
        <v>60</v>
      </c>
      <c r="AJ15">
        <v>0.16666666666666666</v>
      </c>
      <c r="AL15" s="34" t="s">
        <v>91</v>
      </c>
      <c r="AM15" s="35"/>
    </row>
    <row r="16" spans="1:39" x14ac:dyDescent="0.2">
      <c r="AI16" s="23" t="s">
        <v>61</v>
      </c>
      <c r="AJ16">
        <v>0.25</v>
      </c>
      <c r="AL16" s="36" t="s">
        <v>92</v>
      </c>
      <c r="AM16" s="37">
        <v>8.0388888888888879</v>
      </c>
    </row>
    <row r="17" spans="35:36" x14ac:dyDescent="0.2">
      <c r="AI17" s="14" t="s">
        <v>63</v>
      </c>
      <c r="AJ17">
        <v>0.5</v>
      </c>
    </row>
    <row r="18" spans="35:36" x14ac:dyDescent="0.2">
      <c r="AI18" s="14" t="s">
        <v>64</v>
      </c>
      <c r="AJ18">
        <v>0.5</v>
      </c>
    </row>
    <row r="19" spans="35:36" x14ac:dyDescent="0.2">
      <c r="AI19" s="14" t="s">
        <v>51</v>
      </c>
      <c r="AJ19">
        <v>0.1111111111111111</v>
      </c>
    </row>
    <row r="20" spans="35:36" x14ac:dyDescent="0.2">
      <c r="AI20" s="14" t="s">
        <v>52</v>
      </c>
      <c r="AJ20">
        <v>0.1111111111111111</v>
      </c>
    </row>
    <row r="21" spans="35:36" x14ac:dyDescent="0.2">
      <c r="AI21" s="14" t="s">
        <v>53</v>
      </c>
      <c r="AJ21">
        <v>0.16666666666666666</v>
      </c>
    </row>
    <row r="22" spans="35:36" x14ac:dyDescent="0.2">
      <c r="AI22" s="14" t="s">
        <v>56</v>
      </c>
      <c r="AJ22">
        <v>6.6666666666666666E-2</v>
      </c>
    </row>
    <row r="23" spans="35:36" x14ac:dyDescent="0.2">
      <c r="AI23" s="14" t="s">
        <v>59</v>
      </c>
      <c r="AJ23">
        <v>0.25</v>
      </c>
    </row>
    <row r="24" spans="35:36" x14ac:dyDescent="0.2">
      <c r="AI24" s="14" t="s">
        <v>51</v>
      </c>
      <c r="AJ24">
        <v>0.1111111111111111</v>
      </c>
    </row>
    <row r="25" spans="35:36" x14ac:dyDescent="0.2">
      <c r="AI25" s="14" t="s">
        <v>54</v>
      </c>
      <c r="AJ25">
        <v>0.1111111111111111</v>
      </c>
    </row>
    <row r="26" spans="35:36" x14ac:dyDescent="0.2">
      <c r="AI26" s="14" t="s">
        <v>55</v>
      </c>
      <c r="AJ26">
        <v>0.16666666666666666</v>
      </c>
    </row>
    <row r="27" spans="35:36" x14ac:dyDescent="0.2">
      <c r="AI27" s="14" t="s">
        <v>56</v>
      </c>
      <c r="AJ27">
        <v>6.6666666666666666E-2</v>
      </c>
    </row>
    <row r="28" spans="35:36" x14ac:dyDescent="0.2">
      <c r="AI28" s="14" t="s">
        <v>51</v>
      </c>
      <c r="AJ28">
        <v>0.1111111111111111</v>
      </c>
    </row>
    <row r="29" spans="35:36" x14ac:dyDescent="0.2">
      <c r="AI29" s="14" t="s">
        <v>52</v>
      </c>
      <c r="AJ29">
        <v>0.1111111111111111</v>
      </c>
    </row>
    <row r="30" spans="35:36" x14ac:dyDescent="0.2">
      <c r="AI30" s="14" t="s">
        <v>53</v>
      </c>
      <c r="AJ30">
        <v>0.16666666666666666</v>
      </c>
    </row>
    <row r="31" spans="35:36" x14ac:dyDescent="0.2">
      <c r="AI31" s="14" t="s">
        <v>54</v>
      </c>
      <c r="AJ31">
        <v>0.1111111111111111</v>
      </c>
    </row>
    <row r="32" spans="35:36" x14ac:dyDescent="0.2">
      <c r="AI32" s="14" t="s">
        <v>55</v>
      </c>
      <c r="AJ32">
        <v>0.16666666666666666</v>
      </c>
    </row>
    <row r="33" spans="35:36" x14ac:dyDescent="0.2">
      <c r="AI33" s="14" t="s">
        <v>56</v>
      </c>
      <c r="AJ33">
        <v>6.6666666666666666E-2</v>
      </c>
    </row>
    <row r="34" spans="35:36" x14ac:dyDescent="0.2">
      <c r="AI34" s="23" t="s">
        <v>58</v>
      </c>
      <c r="AJ34">
        <v>0.33333333333333331</v>
      </c>
    </row>
    <row r="35" spans="35:36" x14ac:dyDescent="0.2">
      <c r="AI35" s="14" t="s">
        <v>51</v>
      </c>
      <c r="AJ35">
        <v>0.1111111111111111</v>
      </c>
    </row>
    <row r="36" spans="35:36" x14ac:dyDescent="0.2">
      <c r="AI36" s="14" t="s">
        <v>52</v>
      </c>
      <c r="AJ36">
        <v>0.1111111111111111</v>
      </c>
    </row>
    <row r="37" spans="35:36" x14ac:dyDescent="0.2">
      <c r="AI37" s="14" t="s">
        <v>53</v>
      </c>
      <c r="AJ37">
        <v>0.16666666666666666</v>
      </c>
    </row>
    <row r="38" spans="35:36" x14ac:dyDescent="0.2">
      <c r="AI38" s="14" t="s">
        <v>56</v>
      </c>
      <c r="AJ38">
        <v>6.6666666666666666E-2</v>
      </c>
    </row>
    <row r="39" spans="35:36" x14ac:dyDescent="0.2">
      <c r="AI39" s="14" t="s">
        <v>53</v>
      </c>
      <c r="AJ39">
        <v>0.5</v>
      </c>
    </row>
    <row r="40" spans="35:36" x14ac:dyDescent="0.2">
      <c r="AI40" s="23" t="s">
        <v>58</v>
      </c>
      <c r="AJ40">
        <v>0.5</v>
      </c>
    </row>
    <row r="41" spans="35:36" x14ac:dyDescent="0.2">
      <c r="AI41" s="14" t="s">
        <v>63</v>
      </c>
      <c r="AJ41">
        <v>0.5</v>
      </c>
    </row>
    <row r="42" spans="35:36" x14ac:dyDescent="0.2">
      <c r="AI42" s="14" t="s">
        <v>64</v>
      </c>
      <c r="AJ42">
        <v>0.5</v>
      </c>
    </row>
  </sheetData>
  <phoneticPr fontId="7"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9"/>
  <sheetViews>
    <sheetView topLeftCell="V1" workbookViewId="0">
      <selection activeCell="AF3" sqref="AF3:AG15"/>
    </sheetView>
  </sheetViews>
  <sheetFormatPr defaultColWidth="8.85546875" defaultRowHeight="12.75" x14ac:dyDescent="0.2"/>
  <cols>
    <col min="1" max="1" width="25.140625" bestFit="1" customWidth="1"/>
    <col min="2" max="2" width="17.42578125" bestFit="1" customWidth="1"/>
    <col min="3" max="3" width="8.28515625" bestFit="1" customWidth="1"/>
    <col min="4" max="4" width="9" bestFit="1" customWidth="1"/>
    <col min="5" max="5" width="5.85546875" bestFit="1" customWidth="1"/>
    <col min="6" max="6" width="24" bestFit="1" customWidth="1"/>
    <col min="7" max="7" width="16.28515625" bestFit="1" customWidth="1"/>
    <col min="8" max="8" width="8.28515625" bestFit="1" customWidth="1"/>
    <col min="9" max="9" width="9" bestFit="1" customWidth="1"/>
    <col min="10" max="10" width="5.85546875" bestFit="1" customWidth="1"/>
    <col min="11" max="11" width="23.85546875" bestFit="1" customWidth="1"/>
    <col min="12" max="12" width="16.28515625" bestFit="1" customWidth="1"/>
    <col min="13" max="13" width="8.28515625" bestFit="1" customWidth="1"/>
    <col min="14" max="14" width="9" bestFit="1" customWidth="1"/>
    <col min="15" max="15" width="5.85546875" bestFit="1" customWidth="1"/>
    <col min="16" max="16" width="22.7109375" bestFit="1" customWidth="1"/>
    <col min="17" max="17" width="15.85546875" bestFit="1" customWidth="1"/>
    <col min="18" max="18" width="6.140625" bestFit="1" customWidth="1"/>
    <col min="19" max="19" width="23.140625" bestFit="1" customWidth="1"/>
    <col min="20" max="20" width="15.85546875" bestFit="1" customWidth="1"/>
    <col min="21" max="21" width="6.140625" bestFit="1" customWidth="1"/>
    <col min="22" max="22" width="23.28515625" bestFit="1" customWidth="1"/>
    <col min="23" max="23" width="15.85546875" bestFit="1" customWidth="1"/>
    <col min="24" max="24" width="6.140625" bestFit="1" customWidth="1"/>
    <col min="25" max="25" width="37.28515625" bestFit="1" customWidth="1"/>
    <col min="26" max="27" width="12.28515625" customWidth="1"/>
    <col min="28" max="28" width="7.140625" customWidth="1"/>
    <col min="29" max="31" width="8.85546875" customWidth="1"/>
    <col min="32" max="32" width="19.42578125" bestFit="1" customWidth="1"/>
    <col min="33" max="33" width="12" bestFit="1" customWidth="1"/>
  </cols>
  <sheetData>
    <row r="1" spans="1:33" s="38" customFormat="1" x14ac:dyDescent="0.2">
      <c r="A1" s="38" t="s">
        <v>108</v>
      </c>
      <c r="B1" s="38" t="s">
        <v>76</v>
      </c>
      <c r="C1" s="38" t="s">
        <v>109</v>
      </c>
      <c r="D1" s="38" t="s">
        <v>110</v>
      </c>
      <c r="E1" s="38" t="s">
        <v>69</v>
      </c>
      <c r="F1" s="38" t="s">
        <v>111</v>
      </c>
      <c r="G1" s="38" t="s">
        <v>79</v>
      </c>
      <c r="H1" s="38" t="s">
        <v>109</v>
      </c>
      <c r="I1" s="38" t="s">
        <v>110</v>
      </c>
      <c r="J1" s="38" t="s">
        <v>69</v>
      </c>
      <c r="K1" s="38" t="s">
        <v>112</v>
      </c>
      <c r="L1" s="38" t="s">
        <v>80</v>
      </c>
      <c r="M1" s="38" t="s">
        <v>109</v>
      </c>
      <c r="N1" s="38" t="s">
        <v>110</v>
      </c>
      <c r="O1" s="38" t="s">
        <v>69</v>
      </c>
      <c r="P1" s="38" t="s">
        <v>119</v>
      </c>
      <c r="Q1" s="24" t="s">
        <v>68</v>
      </c>
      <c r="R1" s="24" t="s">
        <v>69</v>
      </c>
      <c r="S1" s="38" t="s">
        <v>116</v>
      </c>
      <c r="T1" s="24" t="s">
        <v>68</v>
      </c>
      <c r="U1" s="24" t="s">
        <v>69</v>
      </c>
      <c r="V1" s="38" t="s">
        <v>117</v>
      </c>
      <c r="W1" s="24" t="s">
        <v>68</v>
      </c>
      <c r="X1" s="24" t="s">
        <v>69</v>
      </c>
      <c r="Y1" s="24" t="s">
        <v>134</v>
      </c>
      <c r="Z1" s="24" t="s">
        <v>118</v>
      </c>
      <c r="AA1" s="24" t="s">
        <v>69</v>
      </c>
      <c r="AB1" s="24"/>
      <c r="AC1" s="29" t="s">
        <v>88</v>
      </c>
      <c r="AD1" s="29" t="s">
        <v>69</v>
      </c>
      <c r="AF1" s="30" t="s">
        <v>89</v>
      </c>
      <c r="AG1" s="31"/>
    </row>
    <row r="2" spans="1:33" x14ac:dyDescent="0.2">
      <c r="A2" s="14" t="s">
        <v>51</v>
      </c>
      <c r="B2" s="16">
        <v>1</v>
      </c>
      <c r="C2" s="16">
        <v>3</v>
      </c>
      <c r="D2" s="14">
        <v>3</v>
      </c>
      <c r="E2">
        <f>B2/(C2*D2)</f>
        <v>0.1111111111111111</v>
      </c>
      <c r="F2" s="14" t="s">
        <v>51</v>
      </c>
      <c r="G2" s="16">
        <v>1</v>
      </c>
      <c r="H2" s="16">
        <v>3</v>
      </c>
      <c r="I2" s="14">
        <v>3</v>
      </c>
      <c r="J2">
        <f>G2/(H2*I2)</f>
        <v>0.1111111111111111</v>
      </c>
      <c r="K2" s="14" t="s">
        <v>51</v>
      </c>
      <c r="L2" s="16">
        <v>1</v>
      </c>
      <c r="M2" s="16">
        <v>3</v>
      </c>
      <c r="N2" s="14">
        <v>3</v>
      </c>
      <c r="O2">
        <f>L2/(M2*N2)</f>
        <v>0.1111111111111111</v>
      </c>
      <c r="P2" s="14" t="s">
        <v>51</v>
      </c>
      <c r="Q2" s="2">
        <v>34</v>
      </c>
      <c r="R2">
        <f t="shared" ref="R2:R7" si="0">1/Q2</f>
        <v>2.9411764705882353E-2</v>
      </c>
      <c r="S2" s="14" t="s">
        <v>51</v>
      </c>
      <c r="T2" s="2">
        <v>34</v>
      </c>
      <c r="U2">
        <f>1/T2</f>
        <v>2.9411764705882353E-2</v>
      </c>
      <c r="V2" s="14" t="s">
        <v>51</v>
      </c>
      <c r="W2" s="2">
        <v>34</v>
      </c>
      <c r="X2">
        <f>1/W2</f>
        <v>2.9411764705882353E-2</v>
      </c>
      <c r="Y2" s="14" t="s">
        <v>53</v>
      </c>
      <c r="Z2" s="39">
        <v>2</v>
      </c>
      <c r="AA2">
        <f>1/Z2</f>
        <v>0.5</v>
      </c>
      <c r="AC2" s="14" t="s">
        <v>51</v>
      </c>
      <c r="AD2">
        <v>0.1111111111111111</v>
      </c>
      <c r="AF2" s="30" t="s">
        <v>88</v>
      </c>
      <c r="AG2" s="31" t="s">
        <v>90</v>
      </c>
    </row>
    <row r="3" spans="1:33" x14ac:dyDescent="0.2">
      <c r="A3" s="14" t="s">
        <v>54</v>
      </c>
      <c r="B3" s="16">
        <v>1</v>
      </c>
      <c r="C3" s="16">
        <v>3</v>
      </c>
      <c r="D3" s="14">
        <v>3</v>
      </c>
      <c r="E3">
        <f>B3/(C3*D3)</f>
        <v>0.1111111111111111</v>
      </c>
      <c r="F3" s="14" t="s">
        <v>52</v>
      </c>
      <c r="G3" s="16">
        <v>2</v>
      </c>
      <c r="H3" s="16">
        <v>3</v>
      </c>
      <c r="I3" s="14">
        <v>3</v>
      </c>
      <c r="J3">
        <f t="shared" ref="J3:J13" si="1">G3/(H3*I3)</f>
        <v>0.22222222222222221</v>
      </c>
      <c r="K3" s="14" t="s">
        <v>52</v>
      </c>
      <c r="L3" s="16">
        <v>1</v>
      </c>
      <c r="M3" s="16">
        <v>3</v>
      </c>
      <c r="N3" s="14">
        <v>3</v>
      </c>
      <c r="O3">
        <f>L3/(M3*N3)</f>
        <v>0.1111111111111111</v>
      </c>
      <c r="P3" s="14" t="s">
        <v>53</v>
      </c>
      <c r="Q3" s="2">
        <v>31</v>
      </c>
      <c r="R3">
        <f t="shared" si="0"/>
        <v>3.2258064516129031E-2</v>
      </c>
      <c r="S3" s="14" t="s">
        <v>53</v>
      </c>
      <c r="T3" s="2">
        <v>31</v>
      </c>
      <c r="U3">
        <f>1/T3</f>
        <v>3.2258064516129031E-2</v>
      </c>
      <c r="V3" s="14" t="s">
        <v>53</v>
      </c>
      <c r="W3" s="2">
        <v>31</v>
      </c>
      <c r="X3">
        <f>1/W3</f>
        <v>3.2258064516129031E-2</v>
      </c>
      <c r="Y3" s="23" t="s">
        <v>58</v>
      </c>
      <c r="Z3" s="39">
        <v>2</v>
      </c>
      <c r="AA3">
        <f>1/Z3</f>
        <v>0.5</v>
      </c>
      <c r="AC3" s="14" t="s">
        <v>54</v>
      </c>
      <c r="AD3">
        <v>0.1111111111111111</v>
      </c>
      <c r="AF3" s="32" t="s">
        <v>62</v>
      </c>
      <c r="AG3" s="33">
        <v>0.16666666666666666</v>
      </c>
    </row>
    <row r="4" spans="1:33" x14ac:dyDescent="0.2">
      <c r="A4" s="14" t="s">
        <v>55</v>
      </c>
      <c r="B4" s="16">
        <v>1</v>
      </c>
      <c r="C4" s="16">
        <v>2</v>
      </c>
      <c r="D4" s="14">
        <v>3</v>
      </c>
      <c r="E4">
        <f>B4/(C4*D4)</f>
        <v>0.16666666666666666</v>
      </c>
      <c r="F4" s="14" t="s">
        <v>53</v>
      </c>
      <c r="G4" s="16">
        <v>1</v>
      </c>
      <c r="H4" s="16">
        <v>2</v>
      </c>
      <c r="I4" s="14">
        <v>3</v>
      </c>
      <c r="J4">
        <f t="shared" si="1"/>
        <v>0.16666666666666666</v>
      </c>
      <c r="K4" s="14" t="s">
        <v>53</v>
      </c>
      <c r="L4" s="16">
        <v>1</v>
      </c>
      <c r="M4" s="16">
        <v>2</v>
      </c>
      <c r="N4" s="14">
        <v>3</v>
      </c>
      <c r="O4">
        <f>L4/(M4*N4)</f>
        <v>0.16666666666666666</v>
      </c>
      <c r="P4" s="14" t="s">
        <v>55</v>
      </c>
      <c r="Q4" s="2">
        <v>23</v>
      </c>
      <c r="R4">
        <f t="shared" si="0"/>
        <v>4.3478260869565216E-2</v>
      </c>
      <c r="S4" s="14" t="s">
        <v>55</v>
      </c>
      <c r="T4" s="2">
        <v>23</v>
      </c>
      <c r="U4">
        <f>1/T4</f>
        <v>4.3478260869565216E-2</v>
      </c>
      <c r="Y4" s="14" t="s">
        <v>63</v>
      </c>
      <c r="Z4" s="39">
        <v>2</v>
      </c>
      <c r="AA4">
        <f>1/Z4</f>
        <v>0.5</v>
      </c>
      <c r="AC4" s="14" t="s">
        <v>55</v>
      </c>
      <c r="AD4">
        <v>0.16666666666666666</v>
      </c>
      <c r="AF4" s="34" t="s">
        <v>52</v>
      </c>
      <c r="AG4" s="35">
        <v>0.33333333333333331</v>
      </c>
    </row>
    <row r="5" spans="1:33" x14ac:dyDescent="0.2">
      <c r="A5" s="14" t="s">
        <v>56</v>
      </c>
      <c r="B5" s="16">
        <v>1</v>
      </c>
      <c r="C5" s="16">
        <v>5</v>
      </c>
      <c r="D5" s="14">
        <v>3</v>
      </c>
      <c r="E5">
        <f>B5/(C5*D5)</f>
        <v>6.6666666666666666E-2</v>
      </c>
      <c r="F5" s="14" t="s">
        <v>54</v>
      </c>
      <c r="G5" s="16">
        <v>2</v>
      </c>
      <c r="H5" s="16">
        <v>3</v>
      </c>
      <c r="I5" s="14">
        <v>3</v>
      </c>
      <c r="J5">
        <f t="shared" si="1"/>
        <v>0.22222222222222221</v>
      </c>
      <c r="K5" s="14" t="s">
        <v>56</v>
      </c>
      <c r="L5" s="16">
        <v>2</v>
      </c>
      <c r="M5" s="16">
        <v>5</v>
      </c>
      <c r="N5" s="14">
        <v>3</v>
      </c>
      <c r="O5">
        <f>L5/(M5*N5)</f>
        <v>0.13333333333333333</v>
      </c>
      <c r="P5" s="14" t="s">
        <v>56</v>
      </c>
      <c r="Q5" s="2">
        <v>18</v>
      </c>
      <c r="R5">
        <f t="shared" si="0"/>
        <v>5.5555555555555552E-2</v>
      </c>
      <c r="S5" s="14" t="s">
        <v>56</v>
      </c>
      <c r="T5" s="2">
        <v>18</v>
      </c>
      <c r="U5">
        <f>1/T5</f>
        <v>5.5555555555555552E-2</v>
      </c>
      <c r="Y5" s="14" t="s">
        <v>64</v>
      </c>
      <c r="Z5" s="39">
        <v>2</v>
      </c>
      <c r="AA5">
        <f>1/Z5</f>
        <v>0.5</v>
      </c>
      <c r="AC5" s="14" t="s">
        <v>56</v>
      </c>
      <c r="AD5">
        <v>6.6666666666666666E-2</v>
      </c>
      <c r="AF5" s="34" t="s">
        <v>63</v>
      </c>
      <c r="AG5" s="35">
        <v>1</v>
      </c>
    </row>
    <row r="6" spans="1:33" x14ac:dyDescent="0.2">
      <c r="A6" s="14" t="s">
        <v>60</v>
      </c>
      <c r="B6" s="16">
        <v>1</v>
      </c>
      <c r="C6" s="16">
        <v>3</v>
      </c>
      <c r="D6" s="14">
        <v>2</v>
      </c>
      <c r="E6">
        <f>B6/(C6*D6)</f>
        <v>0.16666666666666666</v>
      </c>
      <c r="F6" s="14" t="s">
        <v>55</v>
      </c>
      <c r="G6" s="16">
        <v>1</v>
      </c>
      <c r="H6" s="16">
        <v>2</v>
      </c>
      <c r="I6" s="14">
        <v>3</v>
      </c>
      <c r="J6">
        <f t="shared" si="1"/>
        <v>0.16666666666666666</v>
      </c>
      <c r="K6" s="14" t="s">
        <v>59</v>
      </c>
      <c r="L6" s="16">
        <v>1</v>
      </c>
      <c r="M6" s="16">
        <v>2</v>
      </c>
      <c r="N6" s="14">
        <v>2</v>
      </c>
      <c r="O6">
        <f>L6/(M6*N6)</f>
        <v>0.25</v>
      </c>
      <c r="P6" s="14" t="s">
        <v>59</v>
      </c>
      <c r="Q6" s="2">
        <v>6</v>
      </c>
      <c r="R6">
        <f t="shared" si="0"/>
        <v>0.16666666666666666</v>
      </c>
      <c r="AC6" s="14" t="s">
        <v>60</v>
      </c>
      <c r="AD6">
        <v>0.16666666666666666</v>
      </c>
      <c r="AF6" s="34" t="s">
        <v>60</v>
      </c>
      <c r="AG6" s="35">
        <v>0.5</v>
      </c>
    </row>
    <row r="7" spans="1:33" x14ac:dyDescent="0.2">
      <c r="F7" s="14" t="s">
        <v>56</v>
      </c>
      <c r="G7" s="16">
        <v>2</v>
      </c>
      <c r="H7" s="16">
        <v>5</v>
      </c>
      <c r="I7" s="14">
        <v>3</v>
      </c>
      <c r="J7">
        <f t="shared" si="1"/>
        <v>0.13333333333333333</v>
      </c>
      <c r="P7" s="23" t="s">
        <v>62</v>
      </c>
      <c r="Q7" s="2">
        <v>6</v>
      </c>
      <c r="R7">
        <f t="shared" si="0"/>
        <v>0.16666666666666666</v>
      </c>
      <c r="AC7" s="14" t="s">
        <v>51</v>
      </c>
      <c r="AD7">
        <v>0.1111111111111111</v>
      </c>
      <c r="AF7" s="34" t="s">
        <v>55</v>
      </c>
      <c r="AG7" s="35">
        <v>0.42028985507246375</v>
      </c>
    </row>
    <row r="8" spans="1:33" x14ac:dyDescent="0.2">
      <c r="F8" s="23" t="s">
        <v>58</v>
      </c>
      <c r="G8" s="16">
        <v>1</v>
      </c>
      <c r="H8" s="16">
        <v>1</v>
      </c>
      <c r="I8" s="14">
        <v>3</v>
      </c>
      <c r="J8">
        <f t="shared" si="1"/>
        <v>0.33333333333333331</v>
      </c>
      <c r="AC8" s="14" t="s">
        <v>52</v>
      </c>
      <c r="AD8">
        <v>0.22222222222222221</v>
      </c>
      <c r="AF8" s="34" t="s">
        <v>56</v>
      </c>
      <c r="AG8" s="35">
        <v>0.44444444444444453</v>
      </c>
    </row>
    <row r="9" spans="1:33" x14ac:dyDescent="0.2">
      <c r="F9" s="14" t="s">
        <v>59</v>
      </c>
      <c r="G9" s="16">
        <v>1</v>
      </c>
      <c r="H9" s="16">
        <v>2</v>
      </c>
      <c r="I9" s="14">
        <v>2</v>
      </c>
      <c r="J9">
        <f t="shared" si="1"/>
        <v>0.25</v>
      </c>
      <c r="AC9" s="14" t="s">
        <v>53</v>
      </c>
      <c r="AD9">
        <v>0.16666666666666666</v>
      </c>
      <c r="AF9" s="34" t="s">
        <v>64</v>
      </c>
      <c r="AG9" s="35">
        <v>1</v>
      </c>
    </row>
    <row r="10" spans="1:33" x14ac:dyDescent="0.2">
      <c r="F10" s="14" t="s">
        <v>60</v>
      </c>
      <c r="G10" s="16">
        <v>2</v>
      </c>
      <c r="H10" s="16">
        <v>3</v>
      </c>
      <c r="I10" s="14">
        <v>2</v>
      </c>
      <c r="J10">
        <f t="shared" si="1"/>
        <v>0.33333333333333331</v>
      </c>
      <c r="AC10" s="14" t="s">
        <v>54</v>
      </c>
      <c r="AD10">
        <v>0.22222222222222221</v>
      </c>
      <c r="AF10" s="34" t="s">
        <v>53</v>
      </c>
      <c r="AG10" s="35">
        <v>0.93010752688172038</v>
      </c>
    </row>
    <row r="11" spans="1:33" x14ac:dyDescent="0.2">
      <c r="F11" s="23" t="s">
        <v>61</v>
      </c>
      <c r="G11" s="16">
        <v>2</v>
      </c>
      <c r="H11" s="16">
        <v>2</v>
      </c>
      <c r="I11" s="14">
        <v>2</v>
      </c>
      <c r="J11">
        <f t="shared" si="1"/>
        <v>0.5</v>
      </c>
      <c r="AC11" s="14" t="s">
        <v>55</v>
      </c>
      <c r="AD11">
        <v>0.16666666666666666</v>
      </c>
      <c r="AF11" s="34" t="s">
        <v>54</v>
      </c>
      <c r="AG11" s="35">
        <v>0.33333333333333331</v>
      </c>
    </row>
    <row r="12" spans="1:33" x14ac:dyDescent="0.2">
      <c r="F12" s="14" t="s">
        <v>63</v>
      </c>
      <c r="G12" s="16">
        <v>1</v>
      </c>
      <c r="H12" s="16">
        <v>1</v>
      </c>
      <c r="I12" s="14">
        <v>2</v>
      </c>
      <c r="J12">
        <f t="shared" si="1"/>
        <v>0.5</v>
      </c>
      <c r="AC12" s="14" t="s">
        <v>56</v>
      </c>
      <c r="AD12">
        <v>0.13333333333333333</v>
      </c>
      <c r="AF12" s="34" t="s">
        <v>61</v>
      </c>
      <c r="AG12" s="35">
        <v>0.5</v>
      </c>
    </row>
    <row r="13" spans="1:33" x14ac:dyDescent="0.2">
      <c r="F13" s="14" t="s">
        <v>64</v>
      </c>
      <c r="G13" s="16">
        <v>1</v>
      </c>
      <c r="H13" s="16">
        <v>1</v>
      </c>
      <c r="I13" s="14">
        <v>2</v>
      </c>
      <c r="J13">
        <f t="shared" si="1"/>
        <v>0.5</v>
      </c>
      <c r="AC13" s="23" t="s">
        <v>58</v>
      </c>
      <c r="AD13">
        <v>0.33333333333333331</v>
      </c>
      <c r="AF13" s="34" t="s">
        <v>59</v>
      </c>
      <c r="AG13" s="35">
        <v>0.66666666666666663</v>
      </c>
    </row>
    <row r="14" spans="1:33" x14ac:dyDescent="0.2">
      <c r="AC14" s="14" t="s">
        <v>59</v>
      </c>
      <c r="AD14">
        <v>0.25</v>
      </c>
      <c r="AF14" s="34" t="s">
        <v>58</v>
      </c>
      <c r="AG14" s="35">
        <v>0.83333333333333326</v>
      </c>
    </row>
    <row r="15" spans="1:33" x14ac:dyDescent="0.2">
      <c r="AC15" s="14" t="s">
        <v>60</v>
      </c>
      <c r="AD15">
        <v>0.33333333333333331</v>
      </c>
      <c r="AF15" s="34" t="s">
        <v>51</v>
      </c>
      <c r="AG15" s="35">
        <v>0.42156862745098039</v>
      </c>
    </row>
    <row r="16" spans="1:33" x14ac:dyDescent="0.2">
      <c r="AC16" s="23" t="s">
        <v>61</v>
      </c>
      <c r="AD16">
        <v>0.5</v>
      </c>
      <c r="AF16" s="34" t="s">
        <v>91</v>
      </c>
      <c r="AG16" s="35"/>
    </row>
    <row r="17" spans="29:33" x14ac:dyDescent="0.2">
      <c r="AC17" s="14" t="s">
        <v>63</v>
      </c>
      <c r="AD17">
        <v>0.5</v>
      </c>
      <c r="AF17" s="36" t="s">
        <v>92</v>
      </c>
      <c r="AG17" s="37">
        <v>7.5497437871829423</v>
      </c>
    </row>
    <row r="18" spans="29:33" x14ac:dyDescent="0.2">
      <c r="AC18" s="14" t="s">
        <v>64</v>
      </c>
      <c r="AD18">
        <v>0.5</v>
      </c>
    </row>
    <row r="19" spans="29:33" x14ac:dyDescent="0.2">
      <c r="AC19" s="14" t="s">
        <v>51</v>
      </c>
      <c r="AD19">
        <v>0.1111111111111111</v>
      </c>
    </row>
    <row r="20" spans="29:33" x14ac:dyDescent="0.2">
      <c r="AC20" s="14" t="s">
        <v>52</v>
      </c>
      <c r="AD20">
        <v>0.1111111111111111</v>
      </c>
    </row>
    <row r="21" spans="29:33" x14ac:dyDescent="0.2">
      <c r="AC21" s="14" t="s">
        <v>53</v>
      </c>
      <c r="AD21">
        <v>0.16666666666666666</v>
      </c>
    </row>
    <row r="22" spans="29:33" x14ac:dyDescent="0.2">
      <c r="AC22" s="14" t="s">
        <v>56</v>
      </c>
      <c r="AD22">
        <v>0.13333333333333333</v>
      </c>
    </row>
    <row r="23" spans="29:33" x14ac:dyDescent="0.2">
      <c r="AC23" s="14" t="s">
        <v>59</v>
      </c>
      <c r="AD23">
        <v>0.25</v>
      </c>
    </row>
    <row r="24" spans="29:33" x14ac:dyDescent="0.2">
      <c r="AC24" s="14" t="s">
        <v>51</v>
      </c>
      <c r="AD24">
        <v>2.9411764705882353E-2</v>
      </c>
    </row>
    <row r="25" spans="29:33" x14ac:dyDescent="0.2">
      <c r="AC25" s="14" t="s">
        <v>53</v>
      </c>
      <c r="AD25">
        <v>3.2258064516129031E-2</v>
      </c>
    </row>
    <row r="26" spans="29:33" x14ac:dyDescent="0.2">
      <c r="AC26" s="14" t="s">
        <v>55</v>
      </c>
      <c r="AD26">
        <v>4.3478260869565216E-2</v>
      </c>
    </row>
    <row r="27" spans="29:33" x14ac:dyDescent="0.2">
      <c r="AC27" s="14" t="s">
        <v>56</v>
      </c>
      <c r="AD27">
        <v>5.5555555555555552E-2</v>
      </c>
    </row>
    <row r="28" spans="29:33" x14ac:dyDescent="0.2">
      <c r="AC28" s="14" t="s">
        <v>59</v>
      </c>
      <c r="AD28">
        <v>0.16666666666666666</v>
      </c>
    </row>
    <row r="29" spans="29:33" x14ac:dyDescent="0.2">
      <c r="AC29" s="23" t="s">
        <v>62</v>
      </c>
      <c r="AD29">
        <v>0.16666666666666666</v>
      </c>
    </row>
    <row r="30" spans="29:33" x14ac:dyDescent="0.2">
      <c r="AC30" s="14" t="s">
        <v>51</v>
      </c>
      <c r="AD30">
        <v>2.9411764705882353E-2</v>
      </c>
    </row>
    <row r="31" spans="29:33" x14ac:dyDescent="0.2">
      <c r="AC31" s="14" t="s">
        <v>53</v>
      </c>
      <c r="AD31">
        <v>3.2258064516129031E-2</v>
      </c>
    </row>
    <row r="32" spans="29:33" x14ac:dyDescent="0.2">
      <c r="AC32" s="14" t="s">
        <v>55</v>
      </c>
      <c r="AD32">
        <v>4.3478260869565216E-2</v>
      </c>
    </row>
    <row r="33" spans="29:30" x14ac:dyDescent="0.2">
      <c r="AC33" s="14" t="s">
        <v>56</v>
      </c>
      <c r="AD33">
        <v>5.5555555555555552E-2</v>
      </c>
    </row>
    <row r="34" spans="29:30" x14ac:dyDescent="0.2">
      <c r="AC34" s="14" t="s">
        <v>51</v>
      </c>
      <c r="AD34">
        <v>2.9411764705882353E-2</v>
      </c>
    </row>
    <row r="35" spans="29:30" x14ac:dyDescent="0.2">
      <c r="AC35" s="14" t="s">
        <v>53</v>
      </c>
      <c r="AD35">
        <v>3.2258064516129031E-2</v>
      </c>
    </row>
    <row r="36" spans="29:30" x14ac:dyDescent="0.2">
      <c r="AC36" s="14" t="s">
        <v>53</v>
      </c>
      <c r="AD36">
        <v>0.5</v>
      </c>
    </row>
    <row r="37" spans="29:30" x14ac:dyDescent="0.2">
      <c r="AC37" s="23" t="s">
        <v>58</v>
      </c>
      <c r="AD37">
        <v>0.5</v>
      </c>
    </row>
    <row r="38" spans="29:30" x14ac:dyDescent="0.2">
      <c r="AC38" s="14" t="s">
        <v>63</v>
      </c>
      <c r="AD38">
        <v>0.5</v>
      </c>
    </row>
    <row r="39" spans="29:30" x14ac:dyDescent="0.2">
      <c r="AC39" s="14" t="s">
        <v>64</v>
      </c>
      <c r="AD39">
        <v>0.5</v>
      </c>
    </row>
  </sheetData>
  <phoneticPr fontId="7" type="noConversion"/>
  <pageMargins left="0.75" right="0.75" top="1" bottom="1" header="0.5" footer="0.5"/>
  <pageSetup paperSize="9" orientation="portrait" verticalDpi="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0"/>
  <sheetViews>
    <sheetView topLeftCell="M1" workbookViewId="0">
      <selection activeCell="W3" sqref="W3:X16"/>
    </sheetView>
  </sheetViews>
  <sheetFormatPr defaultColWidth="8.85546875" defaultRowHeight="12.75" x14ac:dyDescent="0.2"/>
  <cols>
    <col min="1" max="1" width="24" bestFit="1" customWidth="1"/>
    <col min="2" max="2" width="17.42578125" bestFit="1" customWidth="1"/>
    <col min="3" max="3" width="8.28515625" bestFit="1" customWidth="1"/>
    <col min="4" max="4" width="9" bestFit="1" customWidth="1"/>
    <col min="5" max="5" width="5.42578125" bestFit="1" customWidth="1"/>
    <col min="6" max="6" width="22.85546875" bestFit="1" customWidth="1"/>
    <col min="7" max="7" width="16.28515625" bestFit="1" customWidth="1"/>
    <col min="8" max="8" width="8.28515625" bestFit="1" customWidth="1"/>
    <col min="9" max="9" width="9" bestFit="1" customWidth="1"/>
    <col min="10" max="10" width="5.42578125" bestFit="1" customWidth="1"/>
    <col min="11" max="11" width="22" bestFit="1" customWidth="1"/>
    <col min="12" max="12" width="16.28515625" bestFit="1" customWidth="1"/>
    <col min="13" max="13" width="8.28515625" bestFit="1" customWidth="1"/>
    <col min="14" max="14" width="9" bestFit="1" customWidth="1"/>
    <col min="15" max="15" width="5.42578125" bestFit="1" customWidth="1"/>
    <col min="16" max="16" width="36.140625" bestFit="1" customWidth="1"/>
    <col min="17" max="17" width="12.28515625" customWidth="1"/>
    <col min="18" max="18" width="6.140625" customWidth="1"/>
    <col min="19" max="22" width="8.85546875" customWidth="1"/>
    <col min="23" max="23" width="19.42578125" bestFit="1" customWidth="1"/>
    <col min="24" max="24" width="12" bestFit="1" customWidth="1"/>
  </cols>
  <sheetData>
    <row r="1" spans="1:24" s="38" customFormat="1" x14ac:dyDescent="0.2">
      <c r="A1" s="38" t="s">
        <v>120</v>
      </c>
      <c r="B1" s="38" t="s">
        <v>76</v>
      </c>
      <c r="C1" s="38" t="s">
        <v>109</v>
      </c>
      <c r="D1" s="38" t="s">
        <v>110</v>
      </c>
      <c r="E1" s="38" t="s">
        <v>121</v>
      </c>
      <c r="F1" s="38" t="s">
        <v>122</v>
      </c>
      <c r="G1" s="38" t="s">
        <v>79</v>
      </c>
      <c r="H1" s="38" t="s">
        <v>109</v>
      </c>
      <c r="I1" s="38" t="s">
        <v>110</v>
      </c>
      <c r="J1" s="38" t="s">
        <v>121</v>
      </c>
      <c r="K1" s="38" t="s">
        <v>93</v>
      </c>
      <c r="L1" s="38" t="s">
        <v>80</v>
      </c>
      <c r="M1" s="38" t="s">
        <v>109</v>
      </c>
      <c r="N1" s="38" t="s">
        <v>110</v>
      </c>
      <c r="O1" s="38" t="s">
        <v>121</v>
      </c>
      <c r="P1" s="24" t="s">
        <v>135</v>
      </c>
      <c r="Q1" s="24" t="s">
        <v>118</v>
      </c>
      <c r="R1" s="24" t="s">
        <v>69</v>
      </c>
      <c r="T1" s="29" t="s">
        <v>88</v>
      </c>
      <c r="U1" s="29" t="s">
        <v>69</v>
      </c>
      <c r="W1" s="30" t="s">
        <v>89</v>
      </c>
      <c r="X1" s="31"/>
    </row>
    <row r="2" spans="1:24" x14ac:dyDescent="0.2">
      <c r="A2" s="14" t="s">
        <v>51</v>
      </c>
      <c r="B2" s="16">
        <v>1</v>
      </c>
      <c r="C2" s="16">
        <v>3</v>
      </c>
      <c r="D2" s="14">
        <v>3</v>
      </c>
      <c r="E2">
        <f>B2/(C2*D2)</f>
        <v>0.1111111111111111</v>
      </c>
      <c r="F2" s="14" t="s">
        <v>51</v>
      </c>
      <c r="G2" s="16">
        <v>1</v>
      </c>
      <c r="H2" s="16">
        <v>3</v>
      </c>
      <c r="I2" s="14">
        <v>3</v>
      </c>
      <c r="J2">
        <f>G2/(H2*I2)</f>
        <v>0.1111111111111111</v>
      </c>
      <c r="K2" s="14" t="s">
        <v>51</v>
      </c>
      <c r="L2" s="16">
        <v>1</v>
      </c>
      <c r="M2" s="16">
        <v>3</v>
      </c>
      <c r="N2" s="14">
        <v>3</v>
      </c>
      <c r="O2">
        <f>L2/(M2*N2)</f>
        <v>0.1111111111111111</v>
      </c>
      <c r="P2" s="14" t="s">
        <v>53</v>
      </c>
      <c r="Q2" s="39">
        <v>2</v>
      </c>
      <c r="R2">
        <f>1/Q2</f>
        <v>0.5</v>
      </c>
      <c r="T2" s="14" t="s">
        <v>51</v>
      </c>
      <c r="U2">
        <v>0.1111111111111111</v>
      </c>
      <c r="W2" s="30" t="s">
        <v>88</v>
      </c>
      <c r="X2" s="31" t="s">
        <v>90</v>
      </c>
    </row>
    <row r="3" spans="1:24" x14ac:dyDescent="0.2">
      <c r="A3" s="14" t="s">
        <v>54</v>
      </c>
      <c r="B3" s="16">
        <v>1</v>
      </c>
      <c r="C3" s="16">
        <v>3</v>
      </c>
      <c r="D3" s="14">
        <v>3</v>
      </c>
      <c r="E3">
        <f>B3/(C3*D3)</f>
        <v>0.1111111111111111</v>
      </c>
      <c r="F3" s="14" t="s">
        <v>52</v>
      </c>
      <c r="G3" s="16">
        <v>2</v>
      </c>
      <c r="H3" s="16">
        <v>3</v>
      </c>
      <c r="I3" s="14">
        <v>3</v>
      </c>
      <c r="J3">
        <f t="shared" ref="J3:J15" si="0">G3/(H3*I3)</f>
        <v>0.22222222222222221</v>
      </c>
      <c r="K3" s="14" t="s">
        <v>52</v>
      </c>
      <c r="L3" s="16">
        <v>1</v>
      </c>
      <c r="M3" s="16">
        <v>3</v>
      </c>
      <c r="N3" s="14">
        <v>3</v>
      </c>
      <c r="O3">
        <f>L3/(M3*N3)</f>
        <v>0.1111111111111111</v>
      </c>
      <c r="P3" s="14" t="s">
        <v>57</v>
      </c>
      <c r="Q3" s="39">
        <v>1</v>
      </c>
      <c r="R3">
        <f>1/Q3</f>
        <v>1</v>
      </c>
      <c r="T3" s="14" t="s">
        <v>54</v>
      </c>
      <c r="U3">
        <v>0.1111111111111111</v>
      </c>
      <c r="W3" s="32" t="s">
        <v>62</v>
      </c>
      <c r="X3" s="33">
        <v>1</v>
      </c>
    </row>
    <row r="4" spans="1:24" x14ac:dyDescent="0.2">
      <c r="A4" s="14" t="s">
        <v>55</v>
      </c>
      <c r="B4" s="16">
        <v>1</v>
      </c>
      <c r="C4" s="16">
        <v>2</v>
      </c>
      <c r="D4" s="14">
        <v>3</v>
      </c>
      <c r="E4">
        <f>B4/(C4*D4)</f>
        <v>0.16666666666666666</v>
      </c>
      <c r="F4" s="14" t="s">
        <v>53</v>
      </c>
      <c r="G4" s="16">
        <v>1</v>
      </c>
      <c r="H4" s="16">
        <v>2</v>
      </c>
      <c r="I4" s="14">
        <v>3</v>
      </c>
      <c r="J4">
        <f t="shared" si="0"/>
        <v>0.16666666666666666</v>
      </c>
      <c r="K4" s="14" t="s">
        <v>53</v>
      </c>
      <c r="L4" s="16">
        <v>1</v>
      </c>
      <c r="M4" s="16">
        <v>2</v>
      </c>
      <c r="N4" s="14">
        <v>3</v>
      </c>
      <c r="O4">
        <f>L4/(M4*N4)</f>
        <v>0.16666666666666666</v>
      </c>
      <c r="P4" s="23" t="s">
        <v>58</v>
      </c>
      <c r="Q4" s="39">
        <v>2</v>
      </c>
      <c r="R4">
        <f>1/Q4</f>
        <v>0.5</v>
      </c>
      <c r="T4" s="14" t="s">
        <v>55</v>
      </c>
      <c r="U4">
        <v>0.16666666666666666</v>
      </c>
      <c r="W4" s="34" t="s">
        <v>52</v>
      </c>
      <c r="X4" s="35">
        <v>0.33333333333333331</v>
      </c>
    </row>
    <row r="5" spans="1:24" x14ac:dyDescent="0.2">
      <c r="A5" s="14" t="s">
        <v>56</v>
      </c>
      <c r="B5" s="16">
        <v>1</v>
      </c>
      <c r="C5" s="16">
        <v>5</v>
      </c>
      <c r="D5" s="14">
        <v>3</v>
      </c>
      <c r="E5">
        <f>B5/(C5*D5)</f>
        <v>6.6666666666666666E-2</v>
      </c>
      <c r="F5" s="14" t="s">
        <v>54</v>
      </c>
      <c r="G5" s="16">
        <v>2</v>
      </c>
      <c r="H5" s="16">
        <v>3</v>
      </c>
      <c r="I5" s="14">
        <v>3</v>
      </c>
      <c r="J5">
        <f t="shared" si="0"/>
        <v>0.22222222222222221</v>
      </c>
      <c r="K5" s="14" t="s">
        <v>56</v>
      </c>
      <c r="L5" s="16">
        <v>2</v>
      </c>
      <c r="M5" s="16">
        <v>5</v>
      </c>
      <c r="N5" s="14">
        <v>3</v>
      </c>
      <c r="O5">
        <f>L5/(M5*N5)</f>
        <v>0.13333333333333333</v>
      </c>
      <c r="P5" s="14" t="s">
        <v>63</v>
      </c>
      <c r="Q5" s="39">
        <v>2</v>
      </c>
      <c r="R5">
        <f>1/Q5</f>
        <v>0.5</v>
      </c>
      <c r="T5" s="14" t="s">
        <v>56</v>
      </c>
      <c r="U5">
        <v>6.6666666666666666E-2</v>
      </c>
      <c r="W5" s="34" t="s">
        <v>63</v>
      </c>
      <c r="X5" s="35">
        <v>1</v>
      </c>
    </row>
    <row r="6" spans="1:24" x14ac:dyDescent="0.2">
      <c r="A6" s="14" t="s">
        <v>60</v>
      </c>
      <c r="B6" s="16">
        <v>1</v>
      </c>
      <c r="C6" s="16">
        <v>3</v>
      </c>
      <c r="D6" s="14">
        <v>2</v>
      </c>
      <c r="E6">
        <f>B6/(C6*D6)</f>
        <v>0.16666666666666666</v>
      </c>
      <c r="F6" s="14" t="s">
        <v>55</v>
      </c>
      <c r="G6" s="16">
        <v>1</v>
      </c>
      <c r="H6" s="16">
        <v>2</v>
      </c>
      <c r="I6" s="14">
        <v>3</v>
      </c>
      <c r="J6">
        <f t="shared" si="0"/>
        <v>0.16666666666666666</v>
      </c>
      <c r="K6" s="14" t="s">
        <v>59</v>
      </c>
      <c r="L6" s="16">
        <v>1</v>
      </c>
      <c r="M6" s="16">
        <v>2</v>
      </c>
      <c r="N6" s="14">
        <v>2</v>
      </c>
      <c r="O6">
        <f>L6/(M6*N6)</f>
        <v>0.25</v>
      </c>
      <c r="P6" s="14" t="s">
        <v>64</v>
      </c>
      <c r="Q6" s="39">
        <v>2</v>
      </c>
      <c r="R6">
        <f>1/Q6</f>
        <v>0.5</v>
      </c>
      <c r="T6" s="14" t="s">
        <v>60</v>
      </c>
      <c r="U6">
        <v>0.16666666666666666</v>
      </c>
      <c r="W6" s="34" t="s">
        <v>60</v>
      </c>
      <c r="X6" s="35">
        <v>0.5</v>
      </c>
    </row>
    <row r="7" spans="1:24" x14ac:dyDescent="0.2">
      <c r="F7" s="14" t="s">
        <v>56</v>
      </c>
      <c r="G7" s="16">
        <v>2</v>
      </c>
      <c r="H7" s="16">
        <v>5</v>
      </c>
      <c r="I7" s="14">
        <v>3</v>
      </c>
      <c r="J7">
        <f t="shared" si="0"/>
        <v>0.13333333333333333</v>
      </c>
      <c r="T7" s="14" t="s">
        <v>51</v>
      </c>
      <c r="U7">
        <v>0.1111111111111111</v>
      </c>
      <c r="W7" s="34" t="s">
        <v>55</v>
      </c>
      <c r="X7" s="35">
        <v>0.33333333333333331</v>
      </c>
    </row>
    <row r="8" spans="1:24" x14ac:dyDescent="0.2">
      <c r="F8" s="14" t="s">
        <v>57</v>
      </c>
      <c r="G8" s="16">
        <v>1</v>
      </c>
      <c r="H8" s="16">
        <v>1</v>
      </c>
      <c r="I8" s="14">
        <v>1</v>
      </c>
      <c r="J8">
        <f t="shared" si="0"/>
        <v>1</v>
      </c>
      <c r="T8" s="14" t="s">
        <v>52</v>
      </c>
      <c r="U8">
        <v>0.22222222222222221</v>
      </c>
      <c r="W8" s="34" t="s">
        <v>56</v>
      </c>
      <c r="X8" s="35">
        <v>0.33333333333333337</v>
      </c>
    </row>
    <row r="9" spans="1:24" x14ac:dyDescent="0.2">
      <c r="F9" s="23" t="s">
        <v>58</v>
      </c>
      <c r="G9" s="16">
        <v>1</v>
      </c>
      <c r="H9" s="16">
        <v>1</v>
      </c>
      <c r="I9" s="14">
        <v>3</v>
      </c>
      <c r="J9">
        <f t="shared" si="0"/>
        <v>0.33333333333333331</v>
      </c>
      <c r="T9" s="14" t="s">
        <v>53</v>
      </c>
      <c r="U9">
        <v>0.16666666666666666</v>
      </c>
      <c r="W9" s="34" t="s">
        <v>64</v>
      </c>
      <c r="X9" s="35">
        <v>1</v>
      </c>
    </row>
    <row r="10" spans="1:24" x14ac:dyDescent="0.2">
      <c r="F10" s="14" t="s">
        <v>59</v>
      </c>
      <c r="G10" s="16">
        <v>1</v>
      </c>
      <c r="H10" s="16">
        <v>2</v>
      </c>
      <c r="I10" s="14">
        <v>2</v>
      </c>
      <c r="J10">
        <f t="shared" si="0"/>
        <v>0.25</v>
      </c>
      <c r="T10" s="14" t="s">
        <v>54</v>
      </c>
      <c r="U10">
        <v>0.22222222222222221</v>
      </c>
      <c r="W10" s="34" t="s">
        <v>53</v>
      </c>
      <c r="X10" s="35">
        <v>0.83333333333333326</v>
      </c>
    </row>
    <row r="11" spans="1:24" x14ac:dyDescent="0.2">
      <c r="F11" s="14" t="s">
        <v>60</v>
      </c>
      <c r="G11" s="16">
        <v>2</v>
      </c>
      <c r="H11" s="16">
        <v>3</v>
      </c>
      <c r="I11" s="14">
        <v>2</v>
      </c>
      <c r="J11">
        <f t="shared" si="0"/>
        <v>0.33333333333333331</v>
      </c>
      <c r="T11" s="14" t="s">
        <v>55</v>
      </c>
      <c r="U11">
        <v>0.16666666666666666</v>
      </c>
      <c r="W11" s="34" t="s">
        <v>54</v>
      </c>
      <c r="X11" s="35">
        <v>0.33333333333333331</v>
      </c>
    </row>
    <row r="12" spans="1:24" x14ac:dyDescent="0.2">
      <c r="F12" s="23" t="s">
        <v>61</v>
      </c>
      <c r="G12" s="16">
        <v>2</v>
      </c>
      <c r="H12" s="16">
        <v>2</v>
      </c>
      <c r="I12" s="14">
        <v>2</v>
      </c>
      <c r="J12">
        <f t="shared" si="0"/>
        <v>0.5</v>
      </c>
      <c r="T12" s="14" t="s">
        <v>56</v>
      </c>
      <c r="U12">
        <v>0.13333333333333333</v>
      </c>
      <c r="W12" s="34" t="s">
        <v>57</v>
      </c>
      <c r="X12" s="35">
        <v>2</v>
      </c>
    </row>
    <row r="13" spans="1:24" x14ac:dyDescent="0.2">
      <c r="F13" s="23" t="s">
        <v>62</v>
      </c>
      <c r="G13" s="16">
        <v>1</v>
      </c>
      <c r="H13" s="16">
        <v>1</v>
      </c>
      <c r="I13" s="14">
        <v>1</v>
      </c>
      <c r="J13">
        <f t="shared" si="0"/>
        <v>1</v>
      </c>
      <c r="T13" s="14" t="s">
        <v>57</v>
      </c>
      <c r="U13">
        <v>1</v>
      </c>
      <c r="W13" s="34" t="s">
        <v>61</v>
      </c>
      <c r="X13" s="35">
        <v>0.5</v>
      </c>
    </row>
    <row r="14" spans="1:24" x14ac:dyDescent="0.2">
      <c r="F14" s="14" t="s">
        <v>63</v>
      </c>
      <c r="G14" s="16">
        <v>1</v>
      </c>
      <c r="H14" s="16">
        <v>1</v>
      </c>
      <c r="I14" s="14">
        <v>2</v>
      </c>
      <c r="J14">
        <f t="shared" si="0"/>
        <v>0.5</v>
      </c>
      <c r="T14" s="23" t="s">
        <v>58</v>
      </c>
      <c r="U14">
        <v>0.33333333333333331</v>
      </c>
      <c r="W14" s="34" t="s">
        <v>59</v>
      </c>
      <c r="X14" s="35">
        <v>0.5</v>
      </c>
    </row>
    <row r="15" spans="1:24" x14ac:dyDescent="0.2">
      <c r="F15" s="14" t="s">
        <v>64</v>
      </c>
      <c r="G15" s="16">
        <v>1</v>
      </c>
      <c r="H15" s="16">
        <v>1</v>
      </c>
      <c r="I15" s="14">
        <v>2</v>
      </c>
      <c r="J15">
        <f t="shared" si="0"/>
        <v>0.5</v>
      </c>
      <c r="T15" s="14" t="s">
        <v>59</v>
      </c>
      <c r="U15">
        <v>0.25</v>
      </c>
      <c r="W15" s="34" t="s">
        <v>58</v>
      </c>
      <c r="X15" s="35">
        <v>0.83333333333333326</v>
      </c>
    </row>
    <row r="16" spans="1:24" x14ac:dyDescent="0.2">
      <c r="T16" s="14" t="s">
        <v>60</v>
      </c>
      <c r="U16">
        <v>0.33333333333333331</v>
      </c>
      <c r="W16" s="34" t="s">
        <v>51</v>
      </c>
      <c r="X16" s="35">
        <v>0.33333333333333331</v>
      </c>
    </row>
    <row r="17" spans="20:24" x14ac:dyDescent="0.2">
      <c r="T17" s="23" t="s">
        <v>61</v>
      </c>
      <c r="U17">
        <v>0.5</v>
      </c>
      <c r="W17" s="34" t="s">
        <v>91</v>
      </c>
      <c r="X17" s="35"/>
    </row>
    <row r="18" spans="20:24" x14ac:dyDescent="0.2">
      <c r="T18" s="23" t="s">
        <v>62</v>
      </c>
      <c r="U18">
        <v>1</v>
      </c>
      <c r="W18" s="36" t="s">
        <v>92</v>
      </c>
      <c r="X18" s="37">
        <v>9.8333333333333339</v>
      </c>
    </row>
    <row r="19" spans="20:24" x14ac:dyDescent="0.2">
      <c r="T19" s="14" t="s">
        <v>63</v>
      </c>
      <c r="U19">
        <v>0.5</v>
      </c>
    </row>
    <row r="20" spans="20:24" x14ac:dyDescent="0.2">
      <c r="T20" s="14" t="s">
        <v>64</v>
      </c>
      <c r="U20">
        <v>0.5</v>
      </c>
    </row>
    <row r="21" spans="20:24" x14ac:dyDescent="0.2">
      <c r="T21" s="14" t="s">
        <v>51</v>
      </c>
      <c r="U21">
        <v>0.1111111111111111</v>
      </c>
    </row>
    <row r="22" spans="20:24" x14ac:dyDescent="0.2">
      <c r="T22" s="14" t="s">
        <v>52</v>
      </c>
      <c r="U22">
        <v>0.1111111111111111</v>
      </c>
    </row>
    <row r="23" spans="20:24" x14ac:dyDescent="0.2">
      <c r="T23" s="14" t="s">
        <v>53</v>
      </c>
      <c r="U23">
        <v>0.16666666666666666</v>
      </c>
    </row>
    <row r="24" spans="20:24" x14ac:dyDescent="0.2">
      <c r="T24" s="14" t="s">
        <v>56</v>
      </c>
      <c r="U24">
        <v>0.13333333333333333</v>
      </c>
    </row>
    <row r="25" spans="20:24" x14ac:dyDescent="0.2">
      <c r="T25" s="14" t="s">
        <v>59</v>
      </c>
      <c r="U25">
        <v>0.25</v>
      </c>
    </row>
    <row r="26" spans="20:24" x14ac:dyDescent="0.2">
      <c r="T26" s="14" t="s">
        <v>53</v>
      </c>
      <c r="U26">
        <v>0.5</v>
      </c>
    </row>
    <row r="27" spans="20:24" x14ac:dyDescent="0.2">
      <c r="T27" s="14" t="s">
        <v>57</v>
      </c>
      <c r="U27">
        <v>1</v>
      </c>
    </row>
    <row r="28" spans="20:24" x14ac:dyDescent="0.2">
      <c r="T28" s="23" t="s">
        <v>58</v>
      </c>
      <c r="U28">
        <v>0.5</v>
      </c>
    </row>
    <row r="29" spans="20:24" x14ac:dyDescent="0.2">
      <c r="T29" s="14" t="s">
        <v>63</v>
      </c>
      <c r="U29">
        <v>0.5</v>
      </c>
    </row>
    <row r="30" spans="20:24" x14ac:dyDescent="0.2">
      <c r="T30" s="14" t="s">
        <v>64</v>
      </c>
      <c r="U30">
        <v>0.5</v>
      </c>
    </row>
  </sheetData>
  <phoneticPr fontId="7"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78"/>
  <sheetViews>
    <sheetView topLeftCell="AL25" workbookViewId="0">
      <selection activeCell="AU3" sqref="AU3:AV16"/>
    </sheetView>
  </sheetViews>
  <sheetFormatPr defaultColWidth="8.85546875" defaultRowHeight="12.75" x14ac:dyDescent="0.2"/>
  <cols>
    <col min="1" max="1" width="35.7109375" bestFit="1" customWidth="1"/>
    <col min="2" max="2" width="15.85546875" bestFit="1" customWidth="1"/>
    <col min="3" max="3" width="12" bestFit="1" customWidth="1"/>
    <col min="4" max="4" width="32.28515625" bestFit="1" customWidth="1"/>
    <col min="5" max="5" width="15.85546875" bestFit="1" customWidth="1"/>
    <col min="6" max="6" width="12" bestFit="1" customWidth="1"/>
    <col min="7" max="7" width="27.42578125" bestFit="1" customWidth="1"/>
    <col min="8" max="8" width="15.85546875" bestFit="1" customWidth="1"/>
    <col min="9" max="9" width="12" bestFit="1" customWidth="1"/>
    <col min="10" max="10" width="29" bestFit="1" customWidth="1"/>
    <col min="11" max="11" width="15.85546875" bestFit="1" customWidth="1"/>
    <col min="12" max="12" width="12" bestFit="1" customWidth="1"/>
    <col min="13" max="13" width="36" bestFit="1" customWidth="1"/>
    <col min="14" max="14" width="15.85546875" bestFit="1" customWidth="1"/>
    <col min="15" max="15" width="12" bestFit="1" customWidth="1"/>
    <col min="16" max="16" width="24.42578125" bestFit="1" customWidth="1"/>
    <col min="17" max="17" width="15.85546875" bestFit="1" customWidth="1"/>
    <col min="18" max="18" width="12" bestFit="1" customWidth="1"/>
    <col min="19" max="19" width="25.7109375" bestFit="1" customWidth="1"/>
    <col min="20" max="20" width="15.85546875" bestFit="1" customWidth="1"/>
    <col min="21" max="21" width="12" bestFit="1" customWidth="1"/>
    <col min="22" max="22" width="22.7109375" bestFit="1" customWidth="1"/>
    <col min="23" max="23" width="15.85546875" bestFit="1" customWidth="1"/>
    <col min="24" max="24" width="12" bestFit="1" customWidth="1"/>
    <col min="25" max="25" width="27.42578125" bestFit="1" customWidth="1"/>
    <col min="26" max="26" width="15.85546875" bestFit="1" customWidth="1"/>
    <col min="27" max="27" width="12" bestFit="1" customWidth="1"/>
    <col min="28" max="28" width="27.140625" bestFit="1" customWidth="1"/>
    <col min="29" max="29" width="15.85546875" bestFit="1" customWidth="1"/>
    <col min="30" max="30" width="12" bestFit="1" customWidth="1"/>
    <col min="31" max="31" width="21.140625" bestFit="1" customWidth="1"/>
    <col min="32" max="32" width="15.85546875" bestFit="1" customWidth="1"/>
    <col min="33" max="33" width="12" bestFit="1" customWidth="1"/>
    <col min="34" max="34" width="22.7109375" bestFit="1" customWidth="1"/>
    <col min="35" max="35" width="15.85546875" bestFit="1" customWidth="1"/>
    <col min="36" max="36" width="12" bestFit="1" customWidth="1"/>
    <col min="37" max="37" width="36.140625" bestFit="1" customWidth="1"/>
    <col min="38" max="38" width="11.28515625" bestFit="1" customWidth="1"/>
    <col min="39" max="39" width="6.140625" customWidth="1"/>
    <col min="40" max="40" width="32.140625" bestFit="1" customWidth="1"/>
    <col min="41" max="41" width="11.28515625" bestFit="1" customWidth="1"/>
    <col min="42" max="42" width="6.140625" customWidth="1"/>
    <col min="43" max="46" width="8.85546875" customWidth="1"/>
    <col min="47" max="47" width="19.42578125" bestFit="1" customWidth="1"/>
    <col min="48" max="48" width="12" bestFit="1" customWidth="1"/>
  </cols>
  <sheetData>
    <row r="1" spans="1:48" x14ac:dyDescent="0.2">
      <c r="A1" s="24" t="s">
        <v>123</v>
      </c>
      <c r="B1" s="24" t="s">
        <v>68</v>
      </c>
      <c r="C1" s="24" t="s">
        <v>69</v>
      </c>
      <c r="D1" s="24" t="s">
        <v>124</v>
      </c>
      <c r="E1" s="24" t="s">
        <v>68</v>
      </c>
      <c r="F1" s="24" t="s">
        <v>69</v>
      </c>
      <c r="G1" s="24" t="s">
        <v>125</v>
      </c>
      <c r="H1" s="24" t="s">
        <v>68</v>
      </c>
      <c r="I1" s="24" t="s">
        <v>69</v>
      </c>
      <c r="J1" s="24" t="s">
        <v>126</v>
      </c>
      <c r="K1" s="24" t="s">
        <v>68</v>
      </c>
      <c r="L1" s="24" t="s">
        <v>69</v>
      </c>
      <c r="M1" s="24" t="s">
        <v>127</v>
      </c>
      <c r="N1" s="24" t="s">
        <v>68</v>
      </c>
      <c r="O1" s="24" t="s">
        <v>69</v>
      </c>
      <c r="P1" s="24" t="s">
        <v>128</v>
      </c>
      <c r="Q1" s="24" t="s">
        <v>68</v>
      </c>
      <c r="R1" s="24" t="s">
        <v>69</v>
      </c>
      <c r="S1" s="24" t="s">
        <v>129</v>
      </c>
      <c r="T1" s="24" t="s">
        <v>68</v>
      </c>
      <c r="U1" s="24" t="s">
        <v>69</v>
      </c>
      <c r="V1" s="24" t="s">
        <v>119</v>
      </c>
      <c r="W1" s="24" t="s">
        <v>68</v>
      </c>
      <c r="X1" s="24" t="s">
        <v>69</v>
      </c>
      <c r="Y1" s="24" t="s">
        <v>130</v>
      </c>
      <c r="Z1" s="24" t="s">
        <v>68</v>
      </c>
      <c r="AA1" s="24" t="s">
        <v>69</v>
      </c>
      <c r="AB1" s="24" t="s">
        <v>131</v>
      </c>
      <c r="AC1" s="24" t="s">
        <v>68</v>
      </c>
      <c r="AD1" s="24" t="s">
        <v>69</v>
      </c>
      <c r="AE1" s="24" t="s">
        <v>132</v>
      </c>
      <c r="AF1" s="24" t="s">
        <v>68</v>
      </c>
      <c r="AG1" s="24" t="s">
        <v>69</v>
      </c>
      <c r="AH1" s="24" t="s">
        <v>133</v>
      </c>
      <c r="AI1" s="24" t="s">
        <v>68</v>
      </c>
      <c r="AJ1" s="24" t="s">
        <v>69</v>
      </c>
      <c r="AK1" s="24" t="s">
        <v>135</v>
      </c>
      <c r="AL1" s="24" t="s">
        <v>118</v>
      </c>
      <c r="AM1" s="24" t="s">
        <v>69</v>
      </c>
      <c r="AN1" s="24" t="s">
        <v>136</v>
      </c>
      <c r="AO1" s="24" t="s">
        <v>118</v>
      </c>
      <c r="AP1" s="24" t="s">
        <v>69</v>
      </c>
      <c r="AR1" s="29" t="s">
        <v>88</v>
      </c>
      <c r="AS1" s="29" t="s">
        <v>69</v>
      </c>
      <c r="AU1" s="30" t="s">
        <v>89</v>
      </c>
      <c r="AV1" s="31"/>
    </row>
    <row r="2" spans="1:48" x14ac:dyDescent="0.2">
      <c r="A2" s="14" t="s">
        <v>51</v>
      </c>
      <c r="B2" s="2">
        <v>34</v>
      </c>
      <c r="C2">
        <f>1/B2</f>
        <v>2.9411764705882353E-2</v>
      </c>
      <c r="D2" s="14" t="s">
        <v>51</v>
      </c>
      <c r="E2" s="2">
        <v>34</v>
      </c>
      <c r="F2">
        <f>1/E2</f>
        <v>2.9411764705882353E-2</v>
      </c>
      <c r="G2" s="14" t="s">
        <v>51</v>
      </c>
      <c r="H2" s="2">
        <v>34</v>
      </c>
      <c r="I2">
        <f>1/H2</f>
        <v>2.9411764705882353E-2</v>
      </c>
      <c r="J2" s="14" t="s">
        <v>51</v>
      </c>
      <c r="K2" s="2">
        <v>34</v>
      </c>
      <c r="L2">
        <f>1/K2</f>
        <v>2.9411764705882353E-2</v>
      </c>
      <c r="M2" s="14" t="s">
        <v>51</v>
      </c>
      <c r="N2" s="2">
        <v>34</v>
      </c>
      <c r="O2">
        <f>1/N2</f>
        <v>2.9411764705882353E-2</v>
      </c>
      <c r="P2" s="23" t="s">
        <v>62</v>
      </c>
      <c r="Q2" s="2">
        <v>6</v>
      </c>
      <c r="R2">
        <f>1/Q2</f>
        <v>0.16666666666666666</v>
      </c>
      <c r="S2" s="14" t="s">
        <v>51</v>
      </c>
      <c r="T2" s="2">
        <v>34</v>
      </c>
      <c r="U2">
        <f>1/T2</f>
        <v>2.9411764705882353E-2</v>
      </c>
      <c r="V2" s="14" t="s">
        <v>51</v>
      </c>
      <c r="W2" s="2">
        <v>34</v>
      </c>
      <c r="X2">
        <f t="shared" ref="X2:X7" si="0">1/W2</f>
        <v>2.9411764705882353E-2</v>
      </c>
      <c r="Y2" s="14" t="s">
        <v>51</v>
      </c>
      <c r="Z2" s="2">
        <v>34</v>
      </c>
      <c r="AA2">
        <f>1/Z2</f>
        <v>2.9411764705882353E-2</v>
      </c>
      <c r="AB2" s="14" t="s">
        <v>53</v>
      </c>
      <c r="AC2" s="2">
        <v>31</v>
      </c>
      <c r="AD2">
        <f>1/AC2</f>
        <v>3.2258064516129031E-2</v>
      </c>
      <c r="AE2" s="14" t="s">
        <v>51</v>
      </c>
      <c r="AF2" s="2">
        <v>34</v>
      </c>
      <c r="AG2">
        <f>1/AF2</f>
        <v>2.9411764705882353E-2</v>
      </c>
      <c r="AH2" s="14" t="s">
        <v>51</v>
      </c>
      <c r="AI2" s="2">
        <v>34</v>
      </c>
      <c r="AJ2">
        <f>1/AI2</f>
        <v>2.9411764705882353E-2</v>
      </c>
      <c r="AK2" s="14" t="s">
        <v>53</v>
      </c>
      <c r="AL2" s="39">
        <v>2</v>
      </c>
      <c r="AM2">
        <f>1/AL2</f>
        <v>0.5</v>
      </c>
      <c r="AN2" s="23" t="s">
        <v>62</v>
      </c>
      <c r="AO2" s="39">
        <v>1</v>
      </c>
      <c r="AP2">
        <v>1</v>
      </c>
      <c r="AR2" s="14" t="s">
        <v>51</v>
      </c>
      <c r="AS2">
        <v>2.9411764705882353E-2</v>
      </c>
      <c r="AU2" s="30" t="s">
        <v>88</v>
      </c>
      <c r="AV2" s="31" t="s">
        <v>90</v>
      </c>
    </row>
    <row r="3" spans="1:48" x14ac:dyDescent="0.2">
      <c r="A3" s="14" t="s">
        <v>52</v>
      </c>
      <c r="B3" s="2">
        <v>17</v>
      </c>
      <c r="C3">
        <f t="shared" ref="C3:C15" si="1">1/B3</f>
        <v>5.8823529411764705E-2</v>
      </c>
      <c r="D3" s="14" t="s">
        <v>52</v>
      </c>
      <c r="E3" s="2">
        <v>17</v>
      </c>
      <c r="F3">
        <f t="shared" ref="F3:F14" si="2">1/E3</f>
        <v>5.8823529411764705E-2</v>
      </c>
      <c r="G3" s="14" t="s">
        <v>59</v>
      </c>
      <c r="H3" s="2">
        <v>6</v>
      </c>
      <c r="I3">
        <f>1/H3</f>
        <v>0.16666666666666666</v>
      </c>
      <c r="J3" s="14" t="s">
        <v>52</v>
      </c>
      <c r="K3" s="2">
        <v>17</v>
      </c>
      <c r="L3">
        <f t="shared" ref="L3:L10" si="3">1/K3</f>
        <v>5.8823529411764705E-2</v>
      </c>
      <c r="M3" s="14" t="s">
        <v>53</v>
      </c>
      <c r="N3" s="2">
        <v>31</v>
      </c>
      <c r="O3">
        <f t="shared" ref="O3:O8" si="4">1/N3</f>
        <v>3.2258064516129031E-2</v>
      </c>
      <c r="S3" s="14" t="s">
        <v>52</v>
      </c>
      <c r="T3" s="2">
        <v>17</v>
      </c>
      <c r="U3">
        <f t="shared" ref="U3:U9" si="5">1/T3</f>
        <v>5.8823529411764705E-2</v>
      </c>
      <c r="V3" s="14" t="s">
        <v>53</v>
      </c>
      <c r="W3" s="2">
        <v>31</v>
      </c>
      <c r="X3">
        <f t="shared" si="0"/>
        <v>3.2258064516129031E-2</v>
      </c>
      <c r="Y3" s="14" t="s">
        <v>54</v>
      </c>
      <c r="Z3" s="2">
        <v>16</v>
      </c>
      <c r="AA3">
        <f>1/Z3</f>
        <v>6.25E-2</v>
      </c>
      <c r="AE3" s="14" t="s">
        <v>53</v>
      </c>
      <c r="AF3" s="2">
        <v>31</v>
      </c>
      <c r="AG3">
        <f>1/AF3</f>
        <v>3.2258064516129031E-2</v>
      </c>
      <c r="AH3" s="14" t="s">
        <v>53</v>
      </c>
      <c r="AI3" s="2">
        <v>31</v>
      </c>
      <c r="AJ3">
        <f>1/AI3</f>
        <v>3.2258064516129031E-2</v>
      </c>
      <c r="AK3" s="14" t="s">
        <v>57</v>
      </c>
      <c r="AL3" s="39">
        <v>1</v>
      </c>
      <c r="AM3">
        <f>1/AL3</f>
        <v>1</v>
      </c>
      <c r="AR3" s="14" t="s">
        <v>52</v>
      </c>
      <c r="AS3">
        <v>5.8823529411764705E-2</v>
      </c>
      <c r="AU3" s="32" t="s">
        <v>62</v>
      </c>
      <c r="AV3" s="33">
        <v>2</v>
      </c>
    </row>
    <row r="4" spans="1:48" x14ac:dyDescent="0.2">
      <c r="A4" s="14" t="s">
        <v>53</v>
      </c>
      <c r="B4" s="2">
        <v>31</v>
      </c>
      <c r="C4">
        <f t="shared" si="1"/>
        <v>3.2258064516129031E-2</v>
      </c>
      <c r="D4" s="14" t="s">
        <v>53</v>
      </c>
      <c r="E4" s="2">
        <v>31</v>
      </c>
      <c r="F4">
        <f t="shared" si="2"/>
        <v>3.2258064516129031E-2</v>
      </c>
      <c r="G4" s="23" t="s">
        <v>62</v>
      </c>
      <c r="H4" s="2">
        <v>6</v>
      </c>
      <c r="I4">
        <f>1/H4</f>
        <v>0.16666666666666666</v>
      </c>
      <c r="J4" s="14" t="s">
        <v>53</v>
      </c>
      <c r="K4" s="2">
        <v>31</v>
      </c>
      <c r="L4">
        <f t="shared" si="3"/>
        <v>3.2258064516129031E-2</v>
      </c>
      <c r="M4" s="14" t="s">
        <v>54</v>
      </c>
      <c r="N4" s="2">
        <v>16</v>
      </c>
      <c r="O4">
        <f t="shared" si="4"/>
        <v>6.25E-2</v>
      </c>
      <c r="S4" s="14" t="s">
        <v>53</v>
      </c>
      <c r="T4" s="2">
        <v>31</v>
      </c>
      <c r="U4">
        <f t="shared" si="5"/>
        <v>3.2258064516129031E-2</v>
      </c>
      <c r="V4" s="14" t="s">
        <v>55</v>
      </c>
      <c r="W4" s="2">
        <v>23</v>
      </c>
      <c r="X4">
        <f t="shared" si="0"/>
        <v>4.3478260869565216E-2</v>
      </c>
      <c r="Y4" s="14" t="s">
        <v>55</v>
      </c>
      <c r="Z4" s="2">
        <v>23</v>
      </c>
      <c r="AA4">
        <f>1/Z4</f>
        <v>4.3478260869565216E-2</v>
      </c>
      <c r="AK4" s="23" t="s">
        <v>58</v>
      </c>
      <c r="AL4" s="39">
        <v>2</v>
      </c>
      <c r="AM4">
        <f>1/AL4</f>
        <v>0.5</v>
      </c>
      <c r="AR4" s="14" t="s">
        <v>53</v>
      </c>
      <c r="AS4">
        <v>3.2258064516129031E-2</v>
      </c>
      <c r="AU4" s="34" t="s">
        <v>52</v>
      </c>
      <c r="AV4" s="35">
        <v>0.23529411764705882</v>
      </c>
    </row>
    <row r="5" spans="1:48" x14ac:dyDescent="0.2">
      <c r="A5" s="14" t="s">
        <v>54</v>
      </c>
      <c r="B5" s="2">
        <v>16</v>
      </c>
      <c r="C5">
        <f t="shared" si="1"/>
        <v>6.25E-2</v>
      </c>
      <c r="D5" s="14" t="s">
        <v>54</v>
      </c>
      <c r="E5" s="2">
        <v>16</v>
      </c>
      <c r="F5">
        <f t="shared" si="2"/>
        <v>6.25E-2</v>
      </c>
      <c r="J5" s="14" t="s">
        <v>57</v>
      </c>
      <c r="K5" s="2">
        <v>3</v>
      </c>
      <c r="L5">
        <f t="shared" si="3"/>
        <v>0.33333333333333331</v>
      </c>
      <c r="M5" s="14" t="s">
        <v>55</v>
      </c>
      <c r="N5" s="2">
        <v>23</v>
      </c>
      <c r="O5">
        <f t="shared" si="4"/>
        <v>4.3478260869565216E-2</v>
      </c>
      <c r="S5" s="14" t="s">
        <v>54</v>
      </c>
      <c r="T5" s="2">
        <v>16</v>
      </c>
      <c r="U5">
        <f t="shared" si="5"/>
        <v>6.25E-2</v>
      </c>
      <c r="V5" s="14" t="s">
        <v>56</v>
      </c>
      <c r="W5" s="2">
        <v>18</v>
      </c>
      <c r="X5">
        <f t="shared" si="0"/>
        <v>5.5555555555555552E-2</v>
      </c>
      <c r="Y5" s="14" t="s">
        <v>56</v>
      </c>
      <c r="Z5" s="2">
        <v>18</v>
      </c>
      <c r="AA5">
        <f>1/Z5</f>
        <v>5.5555555555555552E-2</v>
      </c>
      <c r="AK5" s="14" t="s">
        <v>63</v>
      </c>
      <c r="AL5" s="39">
        <v>2</v>
      </c>
      <c r="AM5">
        <f>1/AL5</f>
        <v>0.5</v>
      </c>
      <c r="AR5" s="14" t="s">
        <v>54</v>
      </c>
      <c r="AS5">
        <v>6.25E-2</v>
      </c>
      <c r="AU5" s="34" t="s">
        <v>63</v>
      </c>
      <c r="AV5" s="35">
        <v>1</v>
      </c>
    </row>
    <row r="6" spans="1:48" x14ac:dyDescent="0.2">
      <c r="A6" s="14" t="s">
        <v>55</v>
      </c>
      <c r="B6" s="2">
        <v>23</v>
      </c>
      <c r="C6">
        <f t="shared" si="1"/>
        <v>4.3478260869565216E-2</v>
      </c>
      <c r="D6" s="14" t="s">
        <v>55</v>
      </c>
      <c r="E6" s="2">
        <v>23</v>
      </c>
      <c r="F6">
        <f t="shared" si="2"/>
        <v>4.3478260869565216E-2</v>
      </c>
      <c r="J6" s="23" t="s">
        <v>58</v>
      </c>
      <c r="K6" s="2">
        <v>9</v>
      </c>
      <c r="L6">
        <f t="shared" si="3"/>
        <v>0.1111111111111111</v>
      </c>
      <c r="M6" s="14" t="s">
        <v>56</v>
      </c>
      <c r="N6" s="2">
        <v>18</v>
      </c>
      <c r="O6">
        <f t="shared" si="4"/>
        <v>5.5555555555555552E-2</v>
      </c>
      <c r="S6" s="14" t="s">
        <v>55</v>
      </c>
      <c r="T6" s="2">
        <v>23</v>
      </c>
      <c r="U6">
        <f t="shared" si="5"/>
        <v>4.3478260869565216E-2</v>
      </c>
      <c r="V6" s="14" t="s">
        <v>59</v>
      </c>
      <c r="W6" s="2">
        <v>6</v>
      </c>
      <c r="X6">
        <f t="shared" si="0"/>
        <v>0.16666666666666666</v>
      </c>
      <c r="Y6" s="14" t="s">
        <v>60</v>
      </c>
      <c r="Z6" s="2">
        <v>11</v>
      </c>
      <c r="AA6">
        <f>1/Z6</f>
        <v>9.0909090909090912E-2</v>
      </c>
      <c r="AK6" s="14" t="s">
        <v>64</v>
      </c>
      <c r="AL6" s="39">
        <v>2</v>
      </c>
      <c r="AM6">
        <f>1/AL6</f>
        <v>0.5</v>
      </c>
      <c r="AR6" s="14" t="s">
        <v>55</v>
      </c>
      <c r="AS6">
        <v>4.3478260869565216E-2</v>
      </c>
      <c r="AU6" s="34" t="s">
        <v>60</v>
      </c>
      <c r="AV6" s="35">
        <v>0.45454545454545459</v>
      </c>
    </row>
    <row r="7" spans="1:48" x14ac:dyDescent="0.2">
      <c r="A7" s="14" t="s">
        <v>56</v>
      </c>
      <c r="B7" s="2">
        <v>18</v>
      </c>
      <c r="C7">
        <f t="shared" si="1"/>
        <v>5.5555555555555552E-2</v>
      </c>
      <c r="D7" s="14" t="s">
        <v>56</v>
      </c>
      <c r="E7" s="2">
        <v>18</v>
      </c>
      <c r="F7">
        <f t="shared" si="2"/>
        <v>5.5555555555555552E-2</v>
      </c>
      <c r="J7" s="14" t="s">
        <v>59</v>
      </c>
      <c r="K7" s="2">
        <v>6</v>
      </c>
      <c r="L7">
        <f t="shared" si="3"/>
        <v>0.16666666666666666</v>
      </c>
      <c r="M7" s="14" t="s">
        <v>60</v>
      </c>
      <c r="N7" s="2">
        <v>11</v>
      </c>
      <c r="O7">
        <f t="shared" si="4"/>
        <v>9.0909090909090912E-2</v>
      </c>
      <c r="S7" s="14" t="s">
        <v>56</v>
      </c>
      <c r="T7" s="2">
        <v>18</v>
      </c>
      <c r="U7">
        <f t="shared" si="5"/>
        <v>5.5555555555555552E-2</v>
      </c>
      <c r="V7" s="23" t="s">
        <v>62</v>
      </c>
      <c r="W7" s="2">
        <v>6</v>
      </c>
      <c r="X7">
        <f t="shared" si="0"/>
        <v>0.16666666666666666</v>
      </c>
      <c r="AR7" s="14" t="s">
        <v>56</v>
      </c>
      <c r="AS7">
        <v>5.5555555555555552E-2</v>
      </c>
      <c r="AU7" s="34" t="s">
        <v>55</v>
      </c>
      <c r="AV7" s="35">
        <v>0.2608695652173913</v>
      </c>
    </row>
    <row r="8" spans="1:48" x14ac:dyDescent="0.2">
      <c r="A8" s="14" t="s">
        <v>57</v>
      </c>
      <c r="B8" s="2">
        <v>3</v>
      </c>
      <c r="C8">
        <f t="shared" si="1"/>
        <v>0.33333333333333331</v>
      </c>
      <c r="D8" s="14" t="s">
        <v>57</v>
      </c>
      <c r="E8" s="2">
        <v>3</v>
      </c>
      <c r="F8">
        <f t="shared" si="2"/>
        <v>0.33333333333333331</v>
      </c>
      <c r="J8" s="23" t="s">
        <v>61</v>
      </c>
      <c r="K8" s="2">
        <v>8</v>
      </c>
      <c r="L8">
        <f t="shared" si="3"/>
        <v>0.125</v>
      </c>
      <c r="M8" s="23" t="s">
        <v>62</v>
      </c>
      <c r="N8" s="2">
        <v>6</v>
      </c>
      <c r="O8">
        <f t="shared" si="4"/>
        <v>0.16666666666666666</v>
      </c>
      <c r="S8" s="14" t="s">
        <v>60</v>
      </c>
      <c r="T8" s="2">
        <v>11</v>
      </c>
      <c r="U8">
        <f t="shared" si="5"/>
        <v>9.0909090909090912E-2</v>
      </c>
      <c r="AR8" s="14" t="s">
        <v>57</v>
      </c>
      <c r="AS8">
        <v>0.33333333333333331</v>
      </c>
      <c r="AU8" s="34" t="s">
        <v>56</v>
      </c>
      <c r="AV8" s="35">
        <v>0.33333333333333337</v>
      </c>
    </row>
    <row r="9" spans="1:48" x14ac:dyDescent="0.2">
      <c r="A9" s="23" t="s">
        <v>58</v>
      </c>
      <c r="B9" s="2">
        <v>9</v>
      </c>
      <c r="C9">
        <f t="shared" si="1"/>
        <v>0.1111111111111111</v>
      </c>
      <c r="D9" s="23" t="s">
        <v>58</v>
      </c>
      <c r="E9" s="2">
        <v>9</v>
      </c>
      <c r="F9">
        <f t="shared" si="2"/>
        <v>0.1111111111111111</v>
      </c>
      <c r="J9" s="14" t="s">
        <v>63</v>
      </c>
      <c r="K9" s="2">
        <v>6</v>
      </c>
      <c r="L9">
        <f t="shared" si="3"/>
        <v>0.16666666666666666</v>
      </c>
      <c r="S9" s="23" t="s">
        <v>61</v>
      </c>
      <c r="T9" s="2">
        <v>8</v>
      </c>
      <c r="U9">
        <f t="shared" si="5"/>
        <v>0.125</v>
      </c>
      <c r="AR9" s="23" t="s">
        <v>58</v>
      </c>
      <c r="AS9">
        <v>0.1111111111111111</v>
      </c>
      <c r="AU9" s="34" t="s">
        <v>64</v>
      </c>
      <c r="AV9" s="35">
        <v>1</v>
      </c>
    </row>
    <row r="10" spans="1:48" x14ac:dyDescent="0.2">
      <c r="A10" s="14" t="s">
        <v>59</v>
      </c>
      <c r="B10" s="2">
        <v>6</v>
      </c>
      <c r="C10">
        <f t="shared" si="1"/>
        <v>0.16666666666666666</v>
      </c>
      <c r="D10" s="14" t="s">
        <v>60</v>
      </c>
      <c r="E10" s="2">
        <v>11</v>
      </c>
      <c r="F10">
        <f t="shared" si="2"/>
        <v>9.0909090909090912E-2</v>
      </c>
      <c r="J10" s="14" t="s">
        <v>64</v>
      </c>
      <c r="K10" s="2">
        <v>6</v>
      </c>
      <c r="L10">
        <f t="shared" si="3"/>
        <v>0.16666666666666666</v>
      </c>
      <c r="AR10" s="14" t="s">
        <v>59</v>
      </c>
      <c r="AS10">
        <v>0.16666666666666666</v>
      </c>
      <c r="AU10" s="34" t="s">
        <v>53</v>
      </c>
      <c r="AV10" s="35">
        <v>0.79032258064516125</v>
      </c>
    </row>
    <row r="11" spans="1:48" x14ac:dyDescent="0.2">
      <c r="A11" s="14" t="s">
        <v>60</v>
      </c>
      <c r="B11" s="2">
        <v>11</v>
      </c>
      <c r="C11">
        <f t="shared" si="1"/>
        <v>9.0909090909090912E-2</v>
      </c>
      <c r="D11" s="23" t="s">
        <v>61</v>
      </c>
      <c r="E11" s="2">
        <v>8</v>
      </c>
      <c r="F11">
        <f t="shared" si="2"/>
        <v>0.125</v>
      </c>
      <c r="AR11" s="14" t="s">
        <v>60</v>
      </c>
      <c r="AS11">
        <v>9.0909090909090912E-2</v>
      </c>
      <c r="AU11" s="34" t="s">
        <v>54</v>
      </c>
      <c r="AV11" s="35">
        <v>0.3125</v>
      </c>
    </row>
    <row r="12" spans="1:48" x14ac:dyDescent="0.2">
      <c r="A12" s="23" t="s">
        <v>61</v>
      </c>
      <c r="B12" s="2">
        <v>8</v>
      </c>
      <c r="C12">
        <f t="shared" si="1"/>
        <v>0.125</v>
      </c>
      <c r="D12" s="23" t="s">
        <v>62</v>
      </c>
      <c r="E12" s="2">
        <v>6</v>
      </c>
      <c r="F12">
        <f t="shared" si="2"/>
        <v>0.16666666666666666</v>
      </c>
      <c r="AR12" s="23" t="s">
        <v>61</v>
      </c>
      <c r="AS12">
        <v>0.125</v>
      </c>
      <c r="AU12" s="34" t="s">
        <v>57</v>
      </c>
      <c r="AV12" s="35">
        <v>2</v>
      </c>
    </row>
    <row r="13" spans="1:48" x14ac:dyDescent="0.2">
      <c r="A13" s="23" t="s">
        <v>62</v>
      </c>
      <c r="B13" s="2">
        <v>6</v>
      </c>
      <c r="C13">
        <f t="shared" si="1"/>
        <v>0.16666666666666666</v>
      </c>
      <c r="D13" s="14" t="s">
        <v>63</v>
      </c>
      <c r="E13" s="2">
        <v>6</v>
      </c>
      <c r="F13">
        <f t="shared" si="2"/>
        <v>0.16666666666666666</v>
      </c>
      <c r="AR13" s="23" t="s">
        <v>62</v>
      </c>
      <c r="AS13">
        <v>0.16666666666666666</v>
      </c>
      <c r="AU13" s="34" t="s">
        <v>61</v>
      </c>
      <c r="AV13" s="35">
        <v>0.5</v>
      </c>
    </row>
    <row r="14" spans="1:48" x14ac:dyDescent="0.2">
      <c r="A14" s="14" t="s">
        <v>63</v>
      </c>
      <c r="B14" s="2">
        <v>6</v>
      </c>
      <c r="C14">
        <f t="shared" si="1"/>
        <v>0.16666666666666666</v>
      </c>
      <c r="D14" s="14" t="s">
        <v>64</v>
      </c>
      <c r="E14" s="2">
        <v>6</v>
      </c>
      <c r="F14">
        <f t="shared" si="2"/>
        <v>0.16666666666666666</v>
      </c>
      <c r="AR14" s="14" t="s">
        <v>63</v>
      </c>
      <c r="AS14">
        <v>0.16666666666666666</v>
      </c>
      <c r="AU14" s="34" t="s">
        <v>59</v>
      </c>
      <c r="AV14" s="35">
        <v>0.66666666666666663</v>
      </c>
    </row>
    <row r="15" spans="1:48" x14ac:dyDescent="0.2">
      <c r="A15" s="14" t="s">
        <v>64</v>
      </c>
      <c r="B15" s="2">
        <v>6</v>
      </c>
      <c r="C15">
        <f t="shared" si="1"/>
        <v>0.16666666666666666</v>
      </c>
      <c r="AR15" s="14" t="s">
        <v>64</v>
      </c>
      <c r="AS15">
        <v>0.16666666666666666</v>
      </c>
      <c r="AU15" s="34" t="s">
        <v>58</v>
      </c>
      <c r="AV15" s="35">
        <v>0.83333333333333326</v>
      </c>
    </row>
    <row r="16" spans="1:48" x14ac:dyDescent="0.2">
      <c r="AR16" s="14" t="s">
        <v>51</v>
      </c>
      <c r="AS16">
        <v>2.9411764705882353E-2</v>
      </c>
      <c r="AU16" s="34" t="s">
        <v>51</v>
      </c>
      <c r="AV16" s="35">
        <v>0.29411764705882354</v>
      </c>
    </row>
    <row r="17" spans="44:48" x14ac:dyDescent="0.2">
      <c r="AR17" s="14" t="s">
        <v>52</v>
      </c>
      <c r="AS17">
        <v>5.8823529411764705E-2</v>
      </c>
      <c r="AU17" s="34" t="s">
        <v>91</v>
      </c>
      <c r="AV17" s="35"/>
    </row>
    <row r="18" spans="44:48" x14ac:dyDescent="0.2">
      <c r="AR18" s="14" t="s">
        <v>53</v>
      </c>
      <c r="AS18">
        <v>3.2258064516129031E-2</v>
      </c>
      <c r="AU18" s="36" t="s">
        <v>92</v>
      </c>
      <c r="AV18" s="37">
        <v>10.680982698447222</v>
      </c>
    </row>
    <row r="19" spans="44:48" x14ac:dyDescent="0.2">
      <c r="AR19" s="14" t="s">
        <v>54</v>
      </c>
      <c r="AS19">
        <v>6.25E-2</v>
      </c>
    </row>
    <row r="20" spans="44:48" x14ac:dyDescent="0.2">
      <c r="AR20" s="14" t="s">
        <v>55</v>
      </c>
      <c r="AS20">
        <v>4.3478260869565216E-2</v>
      </c>
    </row>
    <row r="21" spans="44:48" x14ac:dyDescent="0.2">
      <c r="AR21" s="14" t="s">
        <v>56</v>
      </c>
      <c r="AS21">
        <v>5.5555555555555552E-2</v>
      </c>
    </row>
    <row r="22" spans="44:48" x14ac:dyDescent="0.2">
      <c r="AR22" s="14" t="s">
        <v>57</v>
      </c>
      <c r="AS22">
        <v>0.33333333333333331</v>
      </c>
    </row>
    <row r="23" spans="44:48" x14ac:dyDescent="0.2">
      <c r="AR23" s="23" t="s">
        <v>58</v>
      </c>
      <c r="AS23">
        <v>0.1111111111111111</v>
      </c>
    </row>
    <row r="24" spans="44:48" x14ac:dyDescent="0.2">
      <c r="AR24" s="14" t="s">
        <v>60</v>
      </c>
      <c r="AS24">
        <v>9.0909090909090912E-2</v>
      </c>
    </row>
    <row r="25" spans="44:48" x14ac:dyDescent="0.2">
      <c r="AR25" s="23" t="s">
        <v>61</v>
      </c>
      <c r="AS25">
        <v>0.125</v>
      </c>
    </row>
    <row r="26" spans="44:48" x14ac:dyDescent="0.2">
      <c r="AR26" s="23" t="s">
        <v>62</v>
      </c>
      <c r="AS26">
        <v>0.16666666666666666</v>
      </c>
    </row>
    <row r="27" spans="44:48" x14ac:dyDescent="0.2">
      <c r="AR27" s="14" t="s">
        <v>63</v>
      </c>
      <c r="AS27">
        <v>0.16666666666666666</v>
      </c>
    </row>
    <row r="28" spans="44:48" x14ac:dyDescent="0.2">
      <c r="AR28" s="14" t="s">
        <v>64</v>
      </c>
      <c r="AS28">
        <v>0.16666666666666666</v>
      </c>
    </row>
    <row r="29" spans="44:48" x14ac:dyDescent="0.2">
      <c r="AR29" s="14" t="s">
        <v>51</v>
      </c>
      <c r="AS29">
        <v>2.9411764705882353E-2</v>
      </c>
    </row>
    <row r="30" spans="44:48" x14ac:dyDescent="0.2">
      <c r="AR30" s="14" t="s">
        <v>59</v>
      </c>
      <c r="AS30">
        <v>0.16666666666666666</v>
      </c>
    </row>
    <row r="31" spans="44:48" x14ac:dyDescent="0.2">
      <c r="AR31" s="23" t="s">
        <v>62</v>
      </c>
      <c r="AS31">
        <v>0.16666666666666666</v>
      </c>
    </row>
    <row r="32" spans="44:48" x14ac:dyDescent="0.2">
      <c r="AR32" s="14" t="s">
        <v>51</v>
      </c>
      <c r="AS32">
        <v>2.9411764705882353E-2</v>
      </c>
    </row>
    <row r="33" spans="44:45" x14ac:dyDescent="0.2">
      <c r="AR33" s="14" t="s">
        <v>52</v>
      </c>
      <c r="AS33">
        <v>5.8823529411764705E-2</v>
      </c>
    </row>
    <row r="34" spans="44:45" x14ac:dyDescent="0.2">
      <c r="AR34" s="14" t="s">
        <v>53</v>
      </c>
      <c r="AS34">
        <v>3.2258064516129031E-2</v>
      </c>
    </row>
    <row r="35" spans="44:45" x14ac:dyDescent="0.2">
      <c r="AR35" s="14" t="s">
        <v>57</v>
      </c>
      <c r="AS35">
        <v>0.33333333333333331</v>
      </c>
    </row>
    <row r="36" spans="44:45" x14ac:dyDescent="0.2">
      <c r="AR36" s="23" t="s">
        <v>58</v>
      </c>
      <c r="AS36">
        <v>0.1111111111111111</v>
      </c>
    </row>
    <row r="37" spans="44:45" x14ac:dyDescent="0.2">
      <c r="AR37" s="14" t="s">
        <v>59</v>
      </c>
      <c r="AS37">
        <v>0.16666666666666666</v>
      </c>
    </row>
    <row r="38" spans="44:45" x14ac:dyDescent="0.2">
      <c r="AR38" s="23" t="s">
        <v>61</v>
      </c>
      <c r="AS38">
        <v>0.125</v>
      </c>
    </row>
    <row r="39" spans="44:45" x14ac:dyDescent="0.2">
      <c r="AR39" s="14" t="s">
        <v>63</v>
      </c>
      <c r="AS39">
        <v>0.16666666666666666</v>
      </c>
    </row>
    <row r="40" spans="44:45" x14ac:dyDescent="0.2">
      <c r="AR40" s="14" t="s">
        <v>64</v>
      </c>
      <c r="AS40">
        <v>0.16666666666666666</v>
      </c>
    </row>
    <row r="41" spans="44:45" x14ac:dyDescent="0.2">
      <c r="AR41" s="14" t="s">
        <v>51</v>
      </c>
      <c r="AS41">
        <v>2.9411764705882353E-2</v>
      </c>
    </row>
    <row r="42" spans="44:45" x14ac:dyDescent="0.2">
      <c r="AR42" s="14" t="s">
        <v>53</v>
      </c>
      <c r="AS42">
        <v>3.2258064516129031E-2</v>
      </c>
    </row>
    <row r="43" spans="44:45" x14ac:dyDescent="0.2">
      <c r="AR43" s="14" t="s">
        <v>54</v>
      </c>
      <c r="AS43">
        <v>6.25E-2</v>
      </c>
    </row>
    <row r="44" spans="44:45" x14ac:dyDescent="0.2">
      <c r="AR44" s="14" t="s">
        <v>55</v>
      </c>
      <c r="AS44">
        <v>4.3478260869565216E-2</v>
      </c>
    </row>
    <row r="45" spans="44:45" x14ac:dyDescent="0.2">
      <c r="AR45" s="14" t="s">
        <v>56</v>
      </c>
      <c r="AS45">
        <v>5.5555555555555552E-2</v>
      </c>
    </row>
    <row r="46" spans="44:45" x14ac:dyDescent="0.2">
      <c r="AR46" s="14" t="s">
        <v>60</v>
      </c>
      <c r="AS46">
        <v>9.0909090909090912E-2</v>
      </c>
    </row>
    <row r="47" spans="44:45" x14ac:dyDescent="0.2">
      <c r="AR47" s="23" t="s">
        <v>62</v>
      </c>
      <c r="AS47">
        <v>0.16666666666666666</v>
      </c>
    </row>
    <row r="48" spans="44:45" x14ac:dyDescent="0.2">
      <c r="AR48" s="23" t="s">
        <v>62</v>
      </c>
      <c r="AS48">
        <v>0.16666666666666666</v>
      </c>
    </row>
    <row r="49" spans="44:45" x14ac:dyDescent="0.2">
      <c r="AR49" s="14" t="s">
        <v>51</v>
      </c>
      <c r="AS49">
        <v>2.9411764705882353E-2</v>
      </c>
    </row>
    <row r="50" spans="44:45" x14ac:dyDescent="0.2">
      <c r="AR50" s="14" t="s">
        <v>52</v>
      </c>
      <c r="AS50">
        <v>5.8823529411764705E-2</v>
      </c>
    </row>
    <row r="51" spans="44:45" x14ac:dyDescent="0.2">
      <c r="AR51" s="14" t="s">
        <v>53</v>
      </c>
      <c r="AS51">
        <v>3.2258064516129031E-2</v>
      </c>
    </row>
    <row r="52" spans="44:45" x14ac:dyDescent="0.2">
      <c r="AR52" s="14" t="s">
        <v>54</v>
      </c>
      <c r="AS52">
        <v>6.25E-2</v>
      </c>
    </row>
    <row r="53" spans="44:45" x14ac:dyDescent="0.2">
      <c r="AR53" s="14" t="s">
        <v>55</v>
      </c>
      <c r="AS53">
        <v>4.3478260869565216E-2</v>
      </c>
    </row>
    <row r="54" spans="44:45" x14ac:dyDescent="0.2">
      <c r="AR54" s="14" t="s">
        <v>56</v>
      </c>
      <c r="AS54">
        <v>5.5555555555555552E-2</v>
      </c>
    </row>
    <row r="55" spans="44:45" x14ac:dyDescent="0.2">
      <c r="AR55" s="14" t="s">
        <v>60</v>
      </c>
      <c r="AS55">
        <v>9.0909090909090912E-2</v>
      </c>
    </row>
    <row r="56" spans="44:45" x14ac:dyDescent="0.2">
      <c r="AR56" s="23" t="s">
        <v>61</v>
      </c>
      <c r="AS56">
        <v>0.125</v>
      </c>
    </row>
    <row r="57" spans="44:45" x14ac:dyDescent="0.2">
      <c r="AR57" s="14" t="s">
        <v>51</v>
      </c>
      <c r="AS57">
        <v>2.9411764705882353E-2</v>
      </c>
    </row>
    <row r="58" spans="44:45" x14ac:dyDescent="0.2">
      <c r="AR58" s="14" t="s">
        <v>53</v>
      </c>
      <c r="AS58">
        <v>3.2258064516129031E-2</v>
      </c>
    </row>
    <row r="59" spans="44:45" x14ac:dyDescent="0.2">
      <c r="AR59" s="14" t="s">
        <v>55</v>
      </c>
      <c r="AS59">
        <v>4.3478260869565216E-2</v>
      </c>
    </row>
    <row r="60" spans="44:45" x14ac:dyDescent="0.2">
      <c r="AR60" s="14" t="s">
        <v>56</v>
      </c>
      <c r="AS60">
        <v>5.5555555555555552E-2</v>
      </c>
    </row>
    <row r="61" spans="44:45" x14ac:dyDescent="0.2">
      <c r="AR61" s="14" t="s">
        <v>59</v>
      </c>
      <c r="AS61">
        <v>0.16666666666666666</v>
      </c>
    </row>
    <row r="62" spans="44:45" x14ac:dyDescent="0.2">
      <c r="AR62" s="23" t="s">
        <v>62</v>
      </c>
      <c r="AS62">
        <v>0.16666666666666666</v>
      </c>
    </row>
    <row r="63" spans="44:45" x14ac:dyDescent="0.2">
      <c r="AR63" s="14" t="s">
        <v>51</v>
      </c>
      <c r="AS63">
        <v>2.9411764705882353E-2</v>
      </c>
    </row>
    <row r="64" spans="44:45" x14ac:dyDescent="0.2">
      <c r="AR64" s="14" t="s">
        <v>54</v>
      </c>
      <c r="AS64">
        <v>6.25E-2</v>
      </c>
    </row>
    <row r="65" spans="44:45" x14ac:dyDescent="0.2">
      <c r="AR65" s="14" t="s">
        <v>55</v>
      </c>
      <c r="AS65">
        <v>4.3478260869565216E-2</v>
      </c>
    </row>
    <row r="66" spans="44:45" x14ac:dyDescent="0.2">
      <c r="AR66" s="14" t="s">
        <v>56</v>
      </c>
      <c r="AS66">
        <v>5.5555555555555552E-2</v>
      </c>
    </row>
    <row r="67" spans="44:45" x14ac:dyDescent="0.2">
      <c r="AR67" s="14" t="s">
        <v>60</v>
      </c>
      <c r="AS67">
        <v>9.0909090909090912E-2</v>
      </c>
    </row>
    <row r="68" spans="44:45" x14ac:dyDescent="0.2">
      <c r="AR68" s="14" t="s">
        <v>53</v>
      </c>
      <c r="AS68">
        <v>3.2258064516129031E-2</v>
      </c>
    </row>
    <row r="69" spans="44:45" x14ac:dyDescent="0.2">
      <c r="AR69" s="14" t="s">
        <v>51</v>
      </c>
      <c r="AS69">
        <v>2.9411764705882353E-2</v>
      </c>
    </row>
    <row r="70" spans="44:45" x14ac:dyDescent="0.2">
      <c r="AR70" s="14" t="s">
        <v>53</v>
      </c>
      <c r="AS70">
        <v>3.2258064516129031E-2</v>
      </c>
    </row>
    <row r="71" spans="44:45" x14ac:dyDescent="0.2">
      <c r="AR71" s="14" t="s">
        <v>51</v>
      </c>
      <c r="AS71">
        <v>2.9411764705882353E-2</v>
      </c>
    </row>
    <row r="72" spans="44:45" x14ac:dyDescent="0.2">
      <c r="AR72" s="14" t="s">
        <v>53</v>
      </c>
      <c r="AS72">
        <v>3.2258064516129031E-2</v>
      </c>
    </row>
    <row r="73" spans="44:45" x14ac:dyDescent="0.2">
      <c r="AR73" s="14" t="s">
        <v>53</v>
      </c>
      <c r="AS73">
        <v>0.5</v>
      </c>
    </row>
    <row r="74" spans="44:45" x14ac:dyDescent="0.2">
      <c r="AR74" s="14" t="s">
        <v>57</v>
      </c>
      <c r="AS74">
        <v>1</v>
      </c>
    </row>
    <row r="75" spans="44:45" x14ac:dyDescent="0.2">
      <c r="AR75" s="23" t="s">
        <v>58</v>
      </c>
      <c r="AS75">
        <v>0.5</v>
      </c>
    </row>
    <row r="76" spans="44:45" x14ac:dyDescent="0.2">
      <c r="AR76" s="14" t="s">
        <v>63</v>
      </c>
      <c r="AS76">
        <v>0.5</v>
      </c>
    </row>
    <row r="77" spans="44:45" x14ac:dyDescent="0.2">
      <c r="AR77" s="14" t="s">
        <v>64</v>
      </c>
      <c r="AS77">
        <v>0.5</v>
      </c>
    </row>
    <row r="78" spans="44:45" x14ac:dyDescent="0.2">
      <c r="AR78" s="23" t="s">
        <v>62</v>
      </c>
      <c r="AS78">
        <v>1</v>
      </c>
    </row>
  </sheetData>
  <phoneticPr fontId="7"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74"/>
  <sheetViews>
    <sheetView workbookViewId="0">
      <selection activeCell="S3" sqref="S3"/>
    </sheetView>
  </sheetViews>
  <sheetFormatPr defaultColWidth="8.85546875" defaultRowHeight="12.75" x14ac:dyDescent="0.2"/>
  <cols>
    <col min="1" max="1" width="19.42578125" style="93" bestFit="1" customWidth="1"/>
    <col min="2" max="2" width="8.85546875" style="93" customWidth="1"/>
    <col min="3" max="3" width="8.85546875" customWidth="1"/>
    <col min="4" max="4" width="19.42578125" bestFit="1" customWidth="1"/>
    <col min="5" max="5" width="12" bestFit="1" customWidth="1"/>
    <col min="6" max="7" width="8.85546875" customWidth="1"/>
    <col min="8" max="8" width="20.42578125" bestFit="1" customWidth="1"/>
    <col min="9" max="9" width="16.7109375" bestFit="1" customWidth="1"/>
    <col min="10" max="11" width="8.85546875" customWidth="1"/>
    <col min="12" max="12" width="13.140625" bestFit="1" customWidth="1"/>
    <col min="13" max="13" width="13" customWidth="1"/>
  </cols>
  <sheetData>
    <row r="1" spans="1:19" x14ac:dyDescent="0.2">
      <c r="A1" s="93" t="s">
        <v>88</v>
      </c>
      <c r="B1" s="93" t="s">
        <v>69</v>
      </c>
      <c r="D1" s="30" t="s">
        <v>89</v>
      </c>
      <c r="E1" s="31"/>
      <c r="H1" t="s">
        <v>88</v>
      </c>
      <c r="I1" t="s">
        <v>144</v>
      </c>
      <c r="J1" t="s">
        <v>137</v>
      </c>
      <c r="K1" t="s">
        <v>69</v>
      </c>
      <c r="L1" t="s">
        <v>145</v>
      </c>
      <c r="M1" t="s">
        <v>146</v>
      </c>
      <c r="O1" t="s">
        <v>137</v>
      </c>
      <c r="P1" t="s">
        <v>154</v>
      </c>
      <c r="Q1" s="164" t="s">
        <v>137</v>
      </c>
      <c r="R1" s="164" t="s">
        <v>154</v>
      </c>
    </row>
    <row r="2" spans="1:19" x14ac:dyDescent="0.2">
      <c r="A2" s="32" t="s">
        <v>52</v>
      </c>
      <c r="B2" s="33">
        <v>0.4052287581699347</v>
      </c>
      <c r="D2" s="30" t="s">
        <v>88</v>
      </c>
      <c r="E2" s="31" t="s">
        <v>90</v>
      </c>
      <c r="H2" s="23" t="s">
        <v>62</v>
      </c>
      <c r="I2" s="46" t="s">
        <v>143</v>
      </c>
      <c r="J2" s="3">
        <v>3</v>
      </c>
      <c r="K2" s="33">
        <v>4.166666666666667</v>
      </c>
      <c r="L2">
        <f t="shared" ref="L2:L15" si="0">K2/J2</f>
        <v>1.3888888888888891</v>
      </c>
      <c r="M2">
        <v>-0.12</v>
      </c>
      <c r="O2">
        <v>1</v>
      </c>
      <c r="P2">
        <f t="shared" ref="P2:P15" si="1">K2/O2</f>
        <v>4.166666666666667</v>
      </c>
      <c r="Q2" s="164">
        <v>2</v>
      </c>
      <c r="R2" s="164">
        <f>K2/Q2</f>
        <v>2.0833333333333335</v>
      </c>
      <c r="S2" s="165" t="s">
        <v>299</v>
      </c>
    </row>
    <row r="3" spans="1:19" x14ac:dyDescent="0.2">
      <c r="A3" s="34" t="s">
        <v>55</v>
      </c>
      <c r="B3" s="35">
        <v>0.2608695652173913</v>
      </c>
      <c r="D3" s="32" t="s">
        <v>62</v>
      </c>
      <c r="E3" s="33">
        <v>4.166666666666667</v>
      </c>
      <c r="H3" s="14" t="s">
        <v>52</v>
      </c>
      <c r="I3" s="44" t="s">
        <v>141</v>
      </c>
      <c r="J3" s="3">
        <v>8</v>
      </c>
      <c r="K3" s="35">
        <v>2.0457516339869279</v>
      </c>
      <c r="L3">
        <f t="shared" si="0"/>
        <v>0.25571895424836599</v>
      </c>
      <c r="M3">
        <v>-0.05</v>
      </c>
      <c r="O3">
        <v>3</v>
      </c>
      <c r="P3">
        <f t="shared" si="1"/>
        <v>0.68191721132897598</v>
      </c>
      <c r="Q3" s="164">
        <v>3</v>
      </c>
      <c r="R3" s="164">
        <f t="shared" ref="R3:R15" si="2">K3/Q3</f>
        <v>0.68191721132897598</v>
      </c>
    </row>
    <row r="4" spans="1:19" x14ac:dyDescent="0.2">
      <c r="A4" s="34" t="s">
        <v>56</v>
      </c>
      <c r="B4" s="35">
        <v>0.35555555555555551</v>
      </c>
      <c r="D4" s="34" t="s">
        <v>52</v>
      </c>
      <c r="E4" s="35">
        <v>2.0457516339869279</v>
      </c>
      <c r="H4" s="23" t="s">
        <v>63</v>
      </c>
      <c r="I4" s="46" t="s">
        <v>143</v>
      </c>
      <c r="J4" s="3">
        <v>3</v>
      </c>
      <c r="K4" s="35">
        <v>4.5</v>
      </c>
      <c r="L4">
        <f t="shared" si="0"/>
        <v>1.5</v>
      </c>
      <c r="M4">
        <v>-0.12</v>
      </c>
      <c r="O4">
        <v>1</v>
      </c>
      <c r="P4">
        <f t="shared" si="1"/>
        <v>4.5</v>
      </c>
      <c r="Q4" s="164">
        <v>2</v>
      </c>
      <c r="R4" s="164">
        <f t="shared" si="2"/>
        <v>2.25</v>
      </c>
    </row>
    <row r="5" spans="1:19" x14ac:dyDescent="0.2">
      <c r="A5" s="34" t="s">
        <v>53</v>
      </c>
      <c r="B5" s="35">
        <v>0.36021505376344076</v>
      </c>
      <c r="D5" s="34" t="s">
        <v>63</v>
      </c>
      <c r="E5" s="35">
        <v>4.5</v>
      </c>
      <c r="H5" s="14" t="s">
        <v>60</v>
      </c>
      <c r="I5" s="41" t="s">
        <v>138</v>
      </c>
      <c r="J5" s="3">
        <v>6</v>
      </c>
      <c r="K5" s="35">
        <v>2.3333333333333335</v>
      </c>
      <c r="L5">
        <f t="shared" si="0"/>
        <v>0.3888888888888889</v>
      </c>
      <c r="M5">
        <v>0</v>
      </c>
      <c r="O5">
        <v>2</v>
      </c>
      <c r="P5">
        <f t="shared" si="1"/>
        <v>1.1666666666666667</v>
      </c>
      <c r="Q5" s="164">
        <v>3</v>
      </c>
      <c r="R5" s="164">
        <f t="shared" si="2"/>
        <v>0.77777777777777779</v>
      </c>
    </row>
    <row r="6" spans="1:19" x14ac:dyDescent="0.2">
      <c r="A6" s="34" t="s">
        <v>54</v>
      </c>
      <c r="B6" s="35">
        <v>0.252</v>
      </c>
      <c r="D6" s="34" t="s">
        <v>60</v>
      </c>
      <c r="E6" s="35">
        <v>2.3333333333333335</v>
      </c>
      <c r="H6" s="14" t="s">
        <v>55</v>
      </c>
      <c r="I6" s="42" t="s">
        <v>139</v>
      </c>
      <c r="J6" s="3">
        <v>6</v>
      </c>
      <c r="K6" s="35">
        <v>2.2898550724637681</v>
      </c>
      <c r="L6">
        <f t="shared" si="0"/>
        <v>0.38164251207729466</v>
      </c>
      <c r="M6">
        <v>0</v>
      </c>
      <c r="O6">
        <v>2</v>
      </c>
      <c r="P6">
        <f t="shared" si="1"/>
        <v>1.144927536231884</v>
      </c>
      <c r="Q6" s="164">
        <v>3</v>
      </c>
      <c r="R6" s="164">
        <f t="shared" si="2"/>
        <v>0.76328502415458932</v>
      </c>
    </row>
    <row r="7" spans="1:19" x14ac:dyDescent="0.2">
      <c r="A7" s="34" t="s">
        <v>51</v>
      </c>
      <c r="B7" s="35">
        <v>0.28758169934640526</v>
      </c>
      <c r="D7" s="34" t="s">
        <v>55</v>
      </c>
      <c r="E7" s="35">
        <v>2.2898550724637681</v>
      </c>
      <c r="H7" s="14" t="s">
        <v>56</v>
      </c>
      <c r="I7" s="41" t="s">
        <v>138</v>
      </c>
      <c r="J7" s="3">
        <v>8</v>
      </c>
      <c r="K7" s="35">
        <v>2.2000000000000002</v>
      </c>
      <c r="L7">
        <f t="shared" si="0"/>
        <v>0.27500000000000002</v>
      </c>
      <c r="M7">
        <v>0</v>
      </c>
      <c r="O7">
        <v>3</v>
      </c>
      <c r="P7">
        <f t="shared" si="1"/>
        <v>0.73333333333333339</v>
      </c>
      <c r="Q7" s="164">
        <v>3</v>
      </c>
      <c r="R7" s="164">
        <f t="shared" si="2"/>
        <v>0.73333333333333339</v>
      </c>
    </row>
    <row r="8" spans="1:19" x14ac:dyDescent="0.2">
      <c r="A8" s="32" t="s">
        <v>62</v>
      </c>
      <c r="B8" s="33">
        <v>1</v>
      </c>
      <c r="D8" s="34" t="s">
        <v>56</v>
      </c>
      <c r="E8" s="35">
        <v>2.2000000000000002</v>
      </c>
      <c r="H8" s="14" t="s">
        <v>64</v>
      </c>
      <c r="I8" s="45" t="s">
        <v>142</v>
      </c>
      <c r="J8" s="3">
        <v>4</v>
      </c>
      <c r="K8" s="35">
        <v>4.5</v>
      </c>
      <c r="L8">
        <f t="shared" si="0"/>
        <v>1.125</v>
      </c>
      <c r="M8">
        <v>-0.03</v>
      </c>
      <c r="O8">
        <v>2</v>
      </c>
      <c r="P8">
        <f t="shared" si="1"/>
        <v>2.25</v>
      </c>
      <c r="Q8" s="164">
        <v>2</v>
      </c>
      <c r="R8" s="164">
        <f t="shared" si="2"/>
        <v>2.25</v>
      </c>
    </row>
    <row r="9" spans="1:19" x14ac:dyDescent="0.2">
      <c r="A9" s="34" t="s">
        <v>52</v>
      </c>
      <c r="B9" s="35">
        <v>0.29411764705882354</v>
      </c>
      <c r="D9" s="34" t="s">
        <v>64</v>
      </c>
      <c r="E9" s="35">
        <v>4.5</v>
      </c>
      <c r="H9" s="14" t="s">
        <v>53</v>
      </c>
      <c r="I9" s="41" t="s">
        <v>138</v>
      </c>
      <c r="J9" s="3">
        <v>8</v>
      </c>
      <c r="K9" s="35">
        <v>4.4032258064516121</v>
      </c>
      <c r="L9">
        <f t="shared" si="0"/>
        <v>0.55040322580645151</v>
      </c>
      <c r="M9">
        <v>0</v>
      </c>
      <c r="O9">
        <v>3</v>
      </c>
      <c r="P9">
        <f t="shared" si="1"/>
        <v>1.4677419354838708</v>
      </c>
      <c r="Q9" s="164">
        <v>3</v>
      </c>
      <c r="R9" s="164">
        <f t="shared" si="2"/>
        <v>1.4677419354838708</v>
      </c>
    </row>
    <row r="10" spans="1:19" x14ac:dyDescent="0.2">
      <c r="A10" s="34" t="s">
        <v>63</v>
      </c>
      <c r="B10" s="35">
        <v>0.5</v>
      </c>
      <c r="D10" s="34" t="s">
        <v>53</v>
      </c>
      <c r="E10" s="35">
        <v>4.4032258064516121</v>
      </c>
      <c r="H10" s="14" t="s">
        <v>54</v>
      </c>
      <c r="I10" s="41" t="s">
        <v>138</v>
      </c>
      <c r="J10" s="3">
        <v>8</v>
      </c>
      <c r="K10" s="35">
        <v>1.9881111111111109</v>
      </c>
      <c r="L10">
        <f t="shared" si="0"/>
        <v>0.24851388888888887</v>
      </c>
      <c r="M10">
        <v>0</v>
      </c>
      <c r="O10">
        <v>3</v>
      </c>
      <c r="P10">
        <f t="shared" si="1"/>
        <v>0.66270370370370368</v>
      </c>
      <c r="Q10" s="164">
        <v>3</v>
      </c>
      <c r="R10" s="164">
        <f t="shared" si="2"/>
        <v>0.66270370370370368</v>
      </c>
    </row>
    <row r="11" spans="1:19" x14ac:dyDescent="0.2">
      <c r="A11" s="34" t="s">
        <v>60</v>
      </c>
      <c r="B11" s="35">
        <v>0.54545454545454553</v>
      </c>
      <c r="D11" s="34" t="s">
        <v>54</v>
      </c>
      <c r="E11" s="35">
        <v>1.9881111111111109</v>
      </c>
      <c r="H11" s="14" t="s">
        <v>57</v>
      </c>
      <c r="I11" s="46" t="s">
        <v>143</v>
      </c>
      <c r="J11" s="3">
        <v>3</v>
      </c>
      <c r="K11" s="35">
        <v>5</v>
      </c>
      <c r="L11">
        <f t="shared" si="0"/>
        <v>1.6666666666666667</v>
      </c>
      <c r="M11">
        <v>-0.15</v>
      </c>
      <c r="O11">
        <v>1</v>
      </c>
      <c r="P11">
        <f t="shared" si="1"/>
        <v>5</v>
      </c>
      <c r="Q11" s="164">
        <v>2</v>
      </c>
      <c r="R11" s="164">
        <f t="shared" si="2"/>
        <v>2.5</v>
      </c>
    </row>
    <row r="12" spans="1:19" x14ac:dyDescent="0.2">
      <c r="A12" s="34" t="s">
        <v>55</v>
      </c>
      <c r="B12" s="35">
        <v>0.34782608695652173</v>
      </c>
      <c r="D12" s="34" t="s">
        <v>57</v>
      </c>
      <c r="E12" s="35">
        <v>5</v>
      </c>
      <c r="H12" s="23" t="s">
        <v>61</v>
      </c>
      <c r="I12" s="43" t="s">
        <v>140</v>
      </c>
      <c r="J12" s="3">
        <v>3</v>
      </c>
      <c r="K12" s="35">
        <v>2.25</v>
      </c>
      <c r="L12">
        <f t="shared" si="0"/>
        <v>0.75</v>
      </c>
      <c r="M12">
        <v>-0.12</v>
      </c>
      <c r="O12">
        <v>1</v>
      </c>
      <c r="P12">
        <f t="shared" si="1"/>
        <v>2.25</v>
      </c>
      <c r="Q12" s="164">
        <v>2</v>
      </c>
      <c r="R12" s="164">
        <f t="shared" si="2"/>
        <v>1.125</v>
      </c>
    </row>
    <row r="13" spans="1:19" x14ac:dyDescent="0.2">
      <c r="A13" s="34" t="s">
        <v>56</v>
      </c>
      <c r="B13" s="35">
        <v>0.33333333333333337</v>
      </c>
      <c r="D13" s="34" t="s">
        <v>61</v>
      </c>
      <c r="E13" s="35">
        <v>2.25</v>
      </c>
      <c r="H13" s="14" t="s">
        <v>59</v>
      </c>
      <c r="I13" s="46" t="s">
        <v>143</v>
      </c>
      <c r="J13" s="3">
        <v>5</v>
      </c>
      <c r="K13" s="35">
        <v>3</v>
      </c>
      <c r="L13">
        <f t="shared" si="0"/>
        <v>0.6</v>
      </c>
      <c r="M13">
        <v>-0.05</v>
      </c>
      <c r="O13">
        <v>2</v>
      </c>
      <c r="P13">
        <f t="shared" si="1"/>
        <v>1.5</v>
      </c>
      <c r="Q13" s="164">
        <v>2</v>
      </c>
      <c r="R13" s="164">
        <f t="shared" si="2"/>
        <v>1.5</v>
      </c>
    </row>
    <row r="14" spans="1:19" x14ac:dyDescent="0.2">
      <c r="A14" s="34" t="s">
        <v>64</v>
      </c>
      <c r="B14" s="35">
        <v>0.5</v>
      </c>
      <c r="D14" s="34" t="s">
        <v>59</v>
      </c>
      <c r="E14" s="35">
        <v>3</v>
      </c>
      <c r="H14" s="23" t="s">
        <v>58</v>
      </c>
      <c r="I14" s="43" t="s">
        <v>140</v>
      </c>
      <c r="J14" s="3">
        <v>2</v>
      </c>
      <c r="K14" s="35">
        <v>4</v>
      </c>
      <c r="L14">
        <f t="shared" si="0"/>
        <v>2</v>
      </c>
      <c r="M14">
        <v>-0.25</v>
      </c>
      <c r="O14">
        <v>1</v>
      </c>
      <c r="P14">
        <f t="shared" si="1"/>
        <v>4</v>
      </c>
      <c r="Q14" s="164">
        <v>1</v>
      </c>
      <c r="R14" s="164">
        <f t="shared" si="2"/>
        <v>4</v>
      </c>
    </row>
    <row r="15" spans="1:19" x14ac:dyDescent="0.2">
      <c r="A15" s="34" t="s">
        <v>53</v>
      </c>
      <c r="B15" s="35">
        <v>0.32258064516129026</v>
      </c>
      <c r="D15" s="34" t="s">
        <v>58</v>
      </c>
      <c r="E15" s="35">
        <v>4</v>
      </c>
      <c r="H15" s="14" t="s">
        <v>51</v>
      </c>
      <c r="I15" s="42" t="s">
        <v>139</v>
      </c>
      <c r="J15" s="3">
        <v>8</v>
      </c>
      <c r="K15" s="35">
        <v>2.3267973856209152</v>
      </c>
      <c r="L15">
        <f t="shared" si="0"/>
        <v>0.2908496732026144</v>
      </c>
      <c r="M15">
        <v>0.05</v>
      </c>
      <c r="O15">
        <v>3</v>
      </c>
      <c r="P15">
        <f t="shared" si="1"/>
        <v>0.7755991285403051</v>
      </c>
      <c r="Q15" s="164">
        <v>3</v>
      </c>
      <c r="R15" s="164">
        <f t="shared" si="2"/>
        <v>0.7755991285403051</v>
      </c>
    </row>
    <row r="16" spans="1:19" x14ac:dyDescent="0.2">
      <c r="A16" s="34" t="s">
        <v>54</v>
      </c>
      <c r="B16" s="35">
        <v>0.3125</v>
      </c>
      <c r="D16" s="34" t="s">
        <v>51</v>
      </c>
      <c r="E16" s="35">
        <v>2.3267973856209152</v>
      </c>
    </row>
    <row r="17" spans="1:5" x14ac:dyDescent="0.2">
      <c r="A17" s="34" t="s">
        <v>57</v>
      </c>
      <c r="B17" s="35">
        <v>1</v>
      </c>
      <c r="D17" s="34" t="s">
        <v>91</v>
      </c>
      <c r="E17" s="35"/>
    </row>
    <row r="18" spans="1:5" x14ac:dyDescent="0.2">
      <c r="A18" s="34" t="s">
        <v>61</v>
      </c>
      <c r="B18" s="35">
        <v>0.5</v>
      </c>
      <c r="D18" s="36" t="s">
        <v>92</v>
      </c>
      <c r="E18" s="37">
        <v>45.003741009634332</v>
      </c>
    </row>
    <row r="19" spans="1:5" x14ac:dyDescent="0.2">
      <c r="A19" s="34" t="s">
        <v>59</v>
      </c>
      <c r="B19" s="35">
        <v>0.66666666666666663</v>
      </c>
    </row>
    <row r="20" spans="1:5" x14ac:dyDescent="0.2">
      <c r="A20" s="34" t="s">
        <v>58</v>
      </c>
      <c r="B20" s="35">
        <v>0.33333333333333331</v>
      </c>
    </row>
    <row r="21" spans="1:5" x14ac:dyDescent="0.2">
      <c r="A21" s="34" t="s">
        <v>51</v>
      </c>
      <c r="B21" s="35">
        <v>0.3235294117647059</v>
      </c>
    </row>
    <row r="22" spans="1:5" x14ac:dyDescent="0.2">
      <c r="A22" s="32" t="s">
        <v>52</v>
      </c>
      <c r="B22" s="33">
        <v>0.44444444444444442</v>
      </c>
    </row>
    <row r="23" spans="1:5" x14ac:dyDescent="0.2">
      <c r="A23" s="34" t="s">
        <v>63</v>
      </c>
      <c r="B23" s="35">
        <v>1</v>
      </c>
    </row>
    <row r="24" spans="1:5" x14ac:dyDescent="0.2">
      <c r="A24" s="34" t="s">
        <v>60</v>
      </c>
      <c r="B24" s="35">
        <v>0.33333333333333331</v>
      </c>
    </row>
    <row r="25" spans="1:5" x14ac:dyDescent="0.2">
      <c r="A25" s="34" t="s">
        <v>55</v>
      </c>
      <c r="B25" s="35">
        <v>0.66666666666666663</v>
      </c>
    </row>
    <row r="26" spans="1:5" x14ac:dyDescent="0.2">
      <c r="A26" s="34" t="s">
        <v>56</v>
      </c>
      <c r="B26" s="35">
        <v>0.4</v>
      </c>
    </row>
    <row r="27" spans="1:5" x14ac:dyDescent="0.2">
      <c r="A27" s="34" t="s">
        <v>64</v>
      </c>
      <c r="B27" s="35">
        <v>1</v>
      </c>
    </row>
    <row r="28" spans="1:5" x14ac:dyDescent="0.2">
      <c r="A28" s="34" t="s">
        <v>53</v>
      </c>
      <c r="B28" s="35">
        <v>1.1666666666666665</v>
      </c>
    </row>
    <row r="29" spans="1:5" x14ac:dyDescent="0.2">
      <c r="A29" s="34" t="s">
        <v>54</v>
      </c>
      <c r="B29" s="35">
        <v>0.44444444444444442</v>
      </c>
    </row>
    <row r="30" spans="1:5" x14ac:dyDescent="0.2">
      <c r="A30" s="34" t="s">
        <v>61</v>
      </c>
      <c r="B30" s="35">
        <v>0.25</v>
      </c>
    </row>
    <row r="31" spans="1:5" x14ac:dyDescent="0.2">
      <c r="A31" s="34" t="s">
        <v>59</v>
      </c>
      <c r="B31" s="35">
        <v>0.5</v>
      </c>
    </row>
    <row r="32" spans="1:5" x14ac:dyDescent="0.2">
      <c r="A32" s="34" t="s">
        <v>58</v>
      </c>
      <c r="B32" s="35">
        <v>1.1666666666666665</v>
      </c>
    </row>
    <row r="33" spans="1:2" x14ac:dyDescent="0.2">
      <c r="A33" s="34" t="s">
        <v>51</v>
      </c>
      <c r="B33" s="35">
        <v>0.66666666666666674</v>
      </c>
    </row>
    <row r="34" spans="1:2" x14ac:dyDescent="0.2">
      <c r="A34" s="32" t="s">
        <v>62</v>
      </c>
      <c r="B34" s="33">
        <v>0.16666666666666666</v>
      </c>
    </row>
    <row r="35" spans="1:2" x14ac:dyDescent="0.2">
      <c r="A35" s="34" t="s">
        <v>52</v>
      </c>
      <c r="B35" s="35">
        <v>0.33333333333333331</v>
      </c>
    </row>
    <row r="36" spans="1:2" x14ac:dyDescent="0.2">
      <c r="A36" s="34" t="s">
        <v>63</v>
      </c>
      <c r="B36" s="35">
        <v>1</v>
      </c>
    </row>
    <row r="37" spans="1:2" x14ac:dyDescent="0.2">
      <c r="A37" s="34" t="s">
        <v>60</v>
      </c>
      <c r="B37" s="35">
        <v>0.5</v>
      </c>
    </row>
    <row r="38" spans="1:2" x14ac:dyDescent="0.2">
      <c r="A38" s="34" t="s">
        <v>55</v>
      </c>
      <c r="B38" s="35">
        <v>0.42028985507246375</v>
      </c>
    </row>
    <row r="39" spans="1:2" x14ac:dyDescent="0.2">
      <c r="A39" s="34" t="s">
        <v>56</v>
      </c>
      <c r="B39" s="35">
        <v>0.44444444444444453</v>
      </c>
    </row>
    <row r="40" spans="1:2" x14ac:dyDescent="0.2">
      <c r="A40" s="34" t="s">
        <v>64</v>
      </c>
      <c r="B40" s="35">
        <v>1</v>
      </c>
    </row>
    <row r="41" spans="1:2" x14ac:dyDescent="0.2">
      <c r="A41" s="34" t="s">
        <v>53</v>
      </c>
      <c r="B41" s="35">
        <v>0.93010752688172038</v>
      </c>
    </row>
    <row r="42" spans="1:2" x14ac:dyDescent="0.2">
      <c r="A42" s="34" t="s">
        <v>54</v>
      </c>
      <c r="B42" s="35">
        <v>0.33333333333333331</v>
      </c>
    </row>
    <row r="43" spans="1:2" x14ac:dyDescent="0.2">
      <c r="A43" s="34" t="s">
        <v>61</v>
      </c>
      <c r="B43" s="35">
        <v>0.5</v>
      </c>
    </row>
    <row r="44" spans="1:2" x14ac:dyDescent="0.2">
      <c r="A44" s="34" t="s">
        <v>59</v>
      </c>
      <c r="B44" s="35">
        <v>0.66666666666666663</v>
      </c>
    </row>
    <row r="45" spans="1:2" x14ac:dyDescent="0.2">
      <c r="A45" s="34" t="s">
        <v>58</v>
      </c>
      <c r="B45" s="35">
        <v>0.83333333333333326</v>
      </c>
    </row>
    <row r="46" spans="1:2" x14ac:dyDescent="0.2">
      <c r="A46" s="34" t="s">
        <v>51</v>
      </c>
      <c r="B46" s="35">
        <v>0.42156862745098039</v>
      </c>
    </row>
    <row r="47" spans="1:2" x14ac:dyDescent="0.2">
      <c r="A47" s="32" t="s">
        <v>62</v>
      </c>
      <c r="B47" s="33">
        <v>1</v>
      </c>
    </row>
    <row r="48" spans="1:2" x14ac:dyDescent="0.2">
      <c r="A48" s="34" t="s">
        <v>52</v>
      </c>
      <c r="B48" s="35">
        <v>0.33333333333333331</v>
      </c>
    </row>
    <row r="49" spans="1:2" x14ac:dyDescent="0.2">
      <c r="A49" s="34" t="s">
        <v>63</v>
      </c>
      <c r="B49" s="35">
        <v>1</v>
      </c>
    </row>
    <row r="50" spans="1:2" x14ac:dyDescent="0.2">
      <c r="A50" s="34" t="s">
        <v>60</v>
      </c>
      <c r="B50" s="35">
        <v>0.5</v>
      </c>
    </row>
    <row r="51" spans="1:2" x14ac:dyDescent="0.2">
      <c r="A51" s="34" t="s">
        <v>55</v>
      </c>
      <c r="B51" s="35">
        <v>0.33333333333333331</v>
      </c>
    </row>
    <row r="52" spans="1:2" x14ac:dyDescent="0.2">
      <c r="A52" s="34" t="s">
        <v>56</v>
      </c>
      <c r="B52" s="35">
        <v>0.33333333333333337</v>
      </c>
    </row>
    <row r="53" spans="1:2" x14ac:dyDescent="0.2">
      <c r="A53" s="34" t="s">
        <v>64</v>
      </c>
      <c r="B53" s="35">
        <v>1</v>
      </c>
    </row>
    <row r="54" spans="1:2" x14ac:dyDescent="0.2">
      <c r="A54" s="34" t="s">
        <v>53</v>
      </c>
      <c r="B54" s="35">
        <v>0.83333333333333326</v>
      </c>
    </row>
    <row r="55" spans="1:2" x14ac:dyDescent="0.2">
      <c r="A55" s="34" t="s">
        <v>54</v>
      </c>
      <c r="B55" s="35">
        <v>0.33333333333333331</v>
      </c>
    </row>
    <row r="56" spans="1:2" x14ac:dyDescent="0.2">
      <c r="A56" s="34" t="s">
        <v>57</v>
      </c>
      <c r="B56" s="35">
        <v>2</v>
      </c>
    </row>
    <row r="57" spans="1:2" x14ac:dyDescent="0.2">
      <c r="A57" s="34" t="s">
        <v>61</v>
      </c>
      <c r="B57" s="35">
        <v>0.5</v>
      </c>
    </row>
    <row r="58" spans="1:2" x14ac:dyDescent="0.2">
      <c r="A58" s="34" t="s">
        <v>59</v>
      </c>
      <c r="B58" s="35">
        <v>0.5</v>
      </c>
    </row>
    <row r="59" spans="1:2" x14ac:dyDescent="0.2">
      <c r="A59" s="34" t="s">
        <v>58</v>
      </c>
      <c r="B59" s="35">
        <v>0.83333333333333326</v>
      </c>
    </row>
    <row r="60" spans="1:2" x14ac:dyDescent="0.2">
      <c r="A60" s="34" t="s">
        <v>51</v>
      </c>
      <c r="B60" s="35">
        <v>0.33333333333333331</v>
      </c>
    </row>
    <row r="61" spans="1:2" x14ac:dyDescent="0.2">
      <c r="A61" s="32" t="s">
        <v>62</v>
      </c>
      <c r="B61" s="33">
        <v>2</v>
      </c>
    </row>
    <row r="62" spans="1:2" x14ac:dyDescent="0.2">
      <c r="A62" s="34" t="s">
        <v>52</v>
      </c>
      <c r="B62" s="35">
        <v>0.23529411764705882</v>
      </c>
    </row>
    <row r="63" spans="1:2" x14ac:dyDescent="0.2">
      <c r="A63" s="34" t="s">
        <v>63</v>
      </c>
      <c r="B63" s="35">
        <v>1</v>
      </c>
    </row>
    <row r="64" spans="1:2" x14ac:dyDescent="0.2">
      <c r="A64" s="34" t="s">
        <v>60</v>
      </c>
      <c r="B64" s="35">
        <v>0.45454545454545459</v>
      </c>
    </row>
    <row r="65" spans="1:2" x14ac:dyDescent="0.2">
      <c r="A65" s="34" t="s">
        <v>55</v>
      </c>
      <c r="B65" s="35">
        <v>0.2608695652173913</v>
      </c>
    </row>
    <row r="66" spans="1:2" x14ac:dyDescent="0.2">
      <c r="A66" s="34" t="s">
        <v>56</v>
      </c>
      <c r="B66" s="35">
        <v>0.33333333333333337</v>
      </c>
    </row>
    <row r="67" spans="1:2" x14ac:dyDescent="0.2">
      <c r="A67" s="34" t="s">
        <v>64</v>
      </c>
      <c r="B67" s="35">
        <v>1</v>
      </c>
    </row>
    <row r="68" spans="1:2" x14ac:dyDescent="0.2">
      <c r="A68" s="34" t="s">
        <v>53</v>
      </c>
      <c r="B68" s="35">
        <v>0.79032258064516125</v>
      </c>
    </row>
    <row r="69" spans="1:2" x14ac:dyDescent="0.2">
      <c r="A69" s="34" t="s">
        <v>54</v>
      </c>
      <c r="B69" s="35">
        <v>0.3125</v>
      </c>
    </row>
    <row r="70" spans="1:2" x14ac:dyDescent="0.2">
      <c r="A70" s="34" t="s">
        <v>57</v>
      </c>
      <c r="B70" s="35">
        <v>2</v>
      </c>
    </row>
    <row r="71" spans="1:2" x14ac:dyDescent="0.2">
      <c r="A71" s="34" t="s">
        <v>61</v>
      </c>
      <c r="B71" s="35">
        <v>0.5</v>
      </c>
    </row>
    <row r="72" spans="1:2" x14ac:dyDescent="0.2">
      <c r="A72" s="34" t="s">
        <v>59</v>
      </c>
      <c r="B72" s="35">
        <v>0.66666666666666663</v>
      </c>
    </row>
    <row r="73" spans="1:2" x14ac:dyDescent="0.2">
      <c r="A73" s="34" t="s">
        <v>58</v>
      </c>
      <c r="B73" s="35">
        <v>0.83333333333333326</v>
      </c>
    </row>
    <row r="74" spans="1:2" x14ac:dyDescent="0.2">
      <c r="A74" s="34" t="s">
        <v>51</v>
      </c>
      <c r="B74" s="35">
        <v>0.29411764705882354</v>
      </c>
    </row>
  </sheetData>
  <phoneticPr fontId="7" type="noConversion"/>
  <pageMargins left="0.75" right="0.75" top="1" bottom="1" header="0.5" footer="0.5"/>
  <pageSetup paperSize="9" orientation="portrait" verticalDpi="0"/>
  <headerFooter alignWithMargins="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K72"/>
  <sheetViews>
    <sheetView workbookViewId="0">
      <pane xSplit="1" ySplit="2" topLeftCell="G33" activePane="bottomRight" state="frozen"/>
      <selection pane="topRight" activeCell="B1" sqref="B1"/>
      <selection pane="bottomLeft" activeCell="A3" sqref="A3"/>
      <selection pane="bottomRight" activeCell="V46" sqref="V46"/>
    </sheetView>
  </sheetViews>
  <sheetFormatPr defaultColWidth="8.85546875" defaultRowHeight="12.75" x14ac:dyDescent="0.2"/>
  <cols>
    <col min="1" max="1" width="19.7109375" customWidth="1"/>
    <col min="2" max="3" width="22" customWidth="1"/>
    <col min="4" max="4" width="11.42578125" style="78" customWidth="1"/>
    <col min="5" max="5" width="10.140625" style="78" customWidth="1"/>
    <col min="6" max="6" width="10" customWidth="1"/>
    <col min="7" max="7" width="8.85546875" customWidth="1"/>
    <col min="8" max="8" width="13.7109375" style="93" customWidth="1"/>
    <col min="9" max="9" width="20" style="93" customWidth="1"/>
    <col min="10" max="10" width="20" style="82" customWidth="1"/>
    <col min="11" max="11" width="23.85546875" style="93" customWidth="1"/>
    <col min="12" max="12" width="17" style="83" customWidth="1"/>
    <col min="13" max="14" width="20" style="94" customWidth="1"/>
    <col min="15" max="15" width="26.7109375" style="54" customWidth="1"/>
    <col min="16" max="16" width="9.140625" style="78" customWidth="1"/>
    <col min="17" max="18" width="8.85546875" customWidth="1"/>
    <col min="19" max="19" width="10.140625" customWidth="1"/>
    <col min="20" max="20" width="9.7109375" customWidth="1"/>
    <col min="21" max="26" width="8.85546875" customWidth="1"/>
    <col min="27" max="27" width="9.140625" style="89" customWidth="1"/>
    <col min="28" max="28" width="8.85546875" customWidth="1"/>
    <col min="29" max="29" width="11.7109375" customWidth="1"/>
    <col min="30" max="30" width="7.140625" customWidth="1"/>
    <col min="31" max="49" width="6.7109375" style="2" customWidth="1"/>
    <col min="50" max="50" width="6.7109375" style="91" customWidth="1"/>
    <col min="51" max="65" width="6.7109375" style="2" customWidth="1"/>
    <col min="66" max="66" width="6.7109375" style="92" customWidth="1"/>
    <col min="67" max="121" width="6.7109375" style="2" customWidth="1"/>
    <col min="122" max="122" width="6.7109375" style="90" customWidth="1"/>
    <col min="123" max="124" width="6.7109375" style="2" customWidth="1"/>
    <col min="125" max="125" width="6.7109375" style="90" customWidth="1"/>
    <col min="126" max="127" width="6.7109375" style="2" customWidth="1"/>
    <col min="128" max="128" width="6.7109375" style="90" customWidth="1"/>
    <col min="129" max="130" width="6.7109375" style="92" customWidth="1"/>
    <col min="131" max="131" width="6.7109375" style="90" customWidth="1"/>
    <col min="132" max="133" width="6.7109375" style="92" customWidth="1"/>
    <col min="134" max="134" width="6.7109375" style="2" customWidth="1"/>
    <col min="135" max="135" width="6.7109375" style="90" customWidth="1"/>
    <col min="136" max="141" width="6.7109375" style="2" customWidth="1"/>
  </cols>
  <sheetData>
    <row r="1" spans="1:141" x14ac:dyDescent="0.2">
      <c r="A1" s="168" t="s">
        <v>88</v>
      </c>
      <c r="B1" s="168" t="s">
        <v>155</v>
      </c>
      <c r="C1" s="179" t="s">
        <v>156</v>
      </c>
      <c r="D1" s="177" t="s">
        <v>157</v>
      </c>
      <c r="E1" s="181" t="s">
        <v>158</v>
      </c>
      <c r="F1" s="167"/>
      <c r="G1" s="167"/>
      <c r="H1" s="167"/>
      <c r="I1" s="167"/>
      <c r="J1" s="167"/>
      <c r="K1" s="182"/>
      <c r="L1" s="187" t="s">
        <v>159</v>
      </c>
      <c r="M1" s="185" t="s">
        <v>160</v>
      </c>
      <c r="N1" s="53"/>
      <c r="P1" s="181" t="s">
        <v>161</v>
      </c>
      <c r="Q1" s="167"/>
      <c r="R1" s="167"/>
      <c r="S1" s="167"/>
      <c r="T1" s="167"/>
      <c r="U1" s="167"/>
      <c r="V1" s="167"/>
      <c r="W1" s="167"/>
      <c r="X1" s="167"/>
      <c r="Y1" s="167"/>
      <c r="Z1" s="167"/>
      <c r="AA1" s="182"/>
      <c r="AB1" s="183" t="s">
        <v>162</v>
      </c>
      <c r="AC1" s="55"/>
      <c r="AD1" s="55"/>
      <c r="AE1" s="181" t="s">
        <v>163</v>
      </c>
      <c r="AF1" s="167"/>
      <c r="AG1" s="167"/>
      <c r="AH1" s="167"/>
      <c r="AI1" s="167"/>
      <c r="AJ1" s="167"/>
      <c r="AK1" s="167"/>
      <c r="AL1" s="167"/>
      <c r="AM1" s="167"/>
      <c r="AN1" s="167"/>
      <c r="AO1" s="167"/>
      <c r="AP1" s="167"/>
      <c r="AQ1" s="167"/>
      <c r="AR1" s="167"/>
      <c r="AS1" s="167"/>
      <c r="AT1" s="167"/>
      <c r="AU1" s="167"/>
      <c r="AV1" s="167"/>
      <c r="AW1" s="167"/>
      <c r="AX1" s="167"/>
      <c r="AY1" s="167"/>
      <c r="AZ1" s="167"/>
      <c r="BA1" s="167"/>
      <c r="BB1" s="167"/>
      <c r="BC1" s="167"/>
      <c r="BD1" s="167"/>
      <c r="BE1" s="167"/>
      <c r="BF1" s="167"/>
      <c r="BG1" s="167"/>
      <c r="BH1" s="167"/>
      <c r="BI1" s="167"/>
      <c r="BJ1" s="167"/>
      <c r="BK1" s="167"/>
      <c r="BL1" s="167"/>
      <c r="BM1" s="167"/>
      <c r="BN1" s="167"/>
      <c r="BO1" s="167"/>
      <c r="BP1" s="167"/>
      <c r="BQ1" s="167"/>
      <c r="BR1" s="167"/>
      <c r="BS1" s="167"/>
      <c r="BT1" s="167"/>
      <c r="BU1" s="167"/>
      <c r="BV1" s="167"/>
      <c r="BW1" s="167"/>
      <c r="BX1" s="167"/>
      <c r="BY1" s="167"/>
      <c r="BZ1" s="167"/>
      <c r="CA1" s="167"/>
      <c r="CB1" s="167"/>
      <c r="CC1" s="167"/>
      <c r="CD1" s="167"/>
      <c r="CE1" s="167"/>
      <c r="CF1" s="167"/>
      <c r="CG1" s="167"/>
      <c r="CH1" s="167"/>
      <c r="CI1" s="167"/>
      <c r="CJ1" s="167"/>
      <c r="CK1" s="167"/>
      <c r="CL1" s="167"/>
      <c r="CM1" s="167"/>
      <c r="CN1" s="167"/>
      <c r="CO1" s="167"/>
      <c r="CP1" s="167"/>
      <c r="CQ1" s="167"/>
      <c r="CR1" s="167"/>
      <c r="CS1" s="167"/>
      <c r="CT1" s="167"/>
      <c r="CU1" s="167"/>
      <c r="CV1" s="167"/>
      <c r="CW1" s="167"/>
      <c r="CX1" s="167"/>
      <c r="CY1" s="167"/>
      <c r="CZ1" s="167"/>
      <c r="DA1" s="167"/>
      <c r="DB1" s="167"/>
      <c r="DC1" s="167"/>
      <c r="DD1" s="167"/>
      <c r="DE1" s="167"/>
      <c r="DF1" s="167"/>
      <c r="DG1" s="167"/>
      <c r="DH1" s="167"/>
      <c r="DI1" s="167"/>
      <c r="DJ1" s="167"/>
      <c r="DK1" s="167"/>
      <c r="DL1" s="167"/>
      <c r="DM1" s="167"/>
      <c r="DN1" s="167"/>
      <c r="DO1" s="167"/>
      <c r="DP1" s="167"/>
      <c r="DQ1" s="167"/>
      <c r="DR1" s="167"/>
      <c r="DS1" s="167"/>
      <c r="DT1" s="167"/>
      <c r="DU1" s="167"/>
      <c r="DV1" s="167"/>
      <c r="DW1" s="167"/>
      <c r="DX1" s="167"/>
      <c r="DY1" s="167"/>
      <c r="DZ1" s="167"/>
      <c r="EA1" s="167"/>
      <c r="EB1" s="167"/>
      <c r="EC1" s="167"/>
      <c r="ED1" s="167"/>
      <c r="EE1" s="167"/>
      <c r="EF1" s="167"/>
      <c r="EG1" s="167"/>
      <c r="EH1" s="167"/>
      <c r="EI1" s="167"/>
      <c r="EJ1" s="167"/>
      <c r="EK1" s="167"/>
    </row>
    <row r="2" spans="1:141" s="57" customFormat="1" ht="120" customHeight="1" thickBot="1" x14ac:dyDescent="0.25">
      <c r="A2" s="176"/>
      <c r="B2" s="176"/>
      <c r="C2" s="180"/>
      <c r="D2" s="178"/>
      <c r="E2" s="56" t="s">
        <v>8</v>
      </c>
      <c r="F2" s="57" t="s">
        <v>9</v>
      </c>
      <c r="G2" s="58" t="s">
        <v>164</v>
      </c>
      <c r="H2" s="57" t="s">
        <v>10</v>
      </c>
      <c r="I2" s="58" t="s">
        <v>165</v>
      </c>
      <c r="J2" s="59" t="s">
        <v>166</v>
      </c>
      <c r="K2" s="60" t="s">
        <v>167</v>
      </c>
      <c r="L2" s="188"/>
      <c r="M2" s="186"/>
      <c r="N2" s="61" t="s">
        <v>146</v>
      </c>
      <c r="O2" s="62" t="s">
        <v>168</v>
      </c>
      <c r="P2" s="63" t="s">
        <v>169</v>
      </c>
      <c r="Q2" s="51" t="s">
        <v>170</v>
      </c>
      <c r="R2" s="51" t="s">
        <v>171</v>
      </c>
      <c r="S2" s="51" t="s">
        <v>172</v>
      </c>
      <c r="T2" s="51" t="s">
        <v>173</v>
      </c>
      <c r="U2" s="51" t="s">
        <v>174</v>
      </c>
      <c r="V2" s="51" t="s">
        <v>175</v>
      </c>
      <c r="W2" s="51" t="s">
        <v>176</v>
      </c>
      <c r="X2" s="51" t="s">
        <v>177</v>
      </c>
      <c r="Y2" s="51" t="s">
        <v>178</v>
      </c>
      <c r="Z2" s="51" t="s">
        <v>179</v>
      </c>
      <c r="AA2" s="64" t="s">
        <v>180</v>
      </c>
      <c r="AB2" s="184"/>
      <c r="AC2" s="65" t="s">
        <v>181</v>
      </c>
      <c r="AD2" s="65" t="s">
        <v>182</v>
      </c>
      <c r="AE2" s="66" t="s">
        <v>30</v>
      </c>
      <c r="AF2" s="67" t="s">
        <v>183</v>
      </c>
      <c r="AG2" s="67" t="s">
        <v>184</v>
      </c>
      <c r="AH2" s="68" t="s">
        <v>185</v>
      </c>
      <c r="AI2" s="69" t="s">
        <v>186</v>
      </c>
      <c r="AJ2" s="70" t="s">
        <v>187</v>
      </c>
      <c r="AK2" s="67" t="s">
        <v>188</v>
      </c>
      <c r="AL2" s="67" t="s">
        <v>189</v>
      </c>
      <c r="AM2" s="67" t="s">
        <v>190</v>
      </c>
      <c r="AN2" s="70" t="s">
        <v>191</v>
      </c>
      <c r="AO2" s="67" t="s">
        <v>192</v>
      </c>
      <c r="AP2" s="70" t="s">
        <v>193</v>
      </c>
      <c r="AQ2" s="70"/>
      <c r="AR2" s="66" t="s">
        <v>31</v>
      </c>
      <c r="AS2" s="67" t="s">
        <v>194</v>
      </c>
      <c r="AT2" s="67" t="s">
        <v>195</v>
      </c>
      <c r="AU2" s="67" t="s">
        <v>196</v>
      </c>
      <c r="AV2" s="71" t="s">
        <v>197</v>
      </c>
      <c r="AW2" s="71" t="s">
        <v>198</v>
      </c>
      <c r="AX2" s="67" t="s">
        <v>199</v>
      </c>
      <c r="AY2" s="70" t="s">
        <v>200</v>
      </c>
      <c r="AZ2" s="70" t="s">
        <v>201</v>
      </c>
      <c r="BA2" s="70" t="s">
        <v>202</v>
      </c>
      <c r="BB2" s="67" t="s">
        <v>203</v>
      </c>
      <c r="BC2" s="70" t="s">
        <v>204</v>
      </c>
      <c r="BD2" s="72"/>
      <c r="BE2" s="66" t="s">
        <v>32</v>
      </c>
      <c r="BF2" s="70" t="s">
        <v>205</v>
      </c>
      <c r="BG2" s="72"/>
      <c r="BH2" s="66" t="s">
        <v>33</v>
      </c>
      <c r="BI2" s="70" t="s">
        <v>206</v>
      </c>
      <c r="BJ2" s="67" t="s">
        <v>207</v>
      </c>
      <c r="BK2" s="67" t="s">
        <v>208</v>
      </c>
      <c r="BL2" s="70"/>
      <c r="BM2" s="66" t="s">
        <v>34</v>
      </c>
      <c r="BN2" s="73" t="s">
        <v>209</v>
      </c>
      <c r="BO2" s="70"/>
      <c r="BP2" s="66" t="s">
        <v>35</v>
      </c>
      <c r="BQ2" s="67" t="s">
        <v>210</v>
      </c>
      <c r="BR2" s="74" t="s">
        <v>211</v>
      </c>
      <c r="BS2" s="70" t="s">
        <v>212</v>
      </c>
      <c r="BT2" s="67" t="s">
        <v>213</v>
      </c>
      <c r="BU2" s="71" t="s">
        <v>214</v>
      </c>
      <c r="BV2" s="70"/>
      <c r="BW2" s="66" t="s">
        <v>36</v>
      </c>
      <c r="BX2" s="69" t="s">
        <v>215</v>
      </c>
      <c r="BY2" s="69" t="s">
        <v>216</v>
      </c>
      <c r="BZ2" s="70"/>
      <c r="CA2" s="66" t="s">
        <v>37</v>
      </c>
      <c r="CB2" s="70" t="s">
        <v>217</v>
      </c>
      <c r="CC2" s="70" t="s">
        <v>218</v>
      </c>
      <c r="CD2" s="71" t="s">
        <v>219</v>
      </c>
      <c r="CE2" s="70"/>
      <c r="CF2" s="66" t="s">
        <v>38</v>
      </c>
      <c r="CG2" s="71" t="s">
        <v>220</v>
      </c>
      <c r="CH2" s="70"/>
      <c r="CI2" s="66" t="s">
        <v>39</v>
      </c>
      <c r="CJ2" s="70" t="s">
        <v>221</v>
      </c>
      <c r="CK2" s="70" t="s">
        <v>222</v>
      </c>
      <c r="CL2" s="70" t="s">
        <v>223</v>
      </c>
      <c r="CM2" s="70" t="s">
        <v>224</v>
      </c>
      <c r="CN2" s="70"/>
      <c r="CO2" s="66" t="s">
        <v>40</v>
      </c>
      <c r="CP2" s="75" t="s">
        <v>225</v>
      </c>
      <c r="CQ2" s="73" t="s">
        <v>226</v>
      </c>
      <c r="CR2" s="75" t="s">
        <v>227</v>
      </c>
      <c r="CS2" s="75" t="s">
        <v>228</v>
      </c>
      <c r="CT2" s="66"/>
      <c r="CU2" s="66" t="s">
        <v>41</v>
      </c>
      <c r="CV2" s="73" t="s">
        <v>229</v>
      </c>
      <c r="CW2" s="75" t="s">
        <v>230</v>
      </c>
      <c r="CX2" s="75" t="s">
        <v>231</v>
      </c>
      <c r="CY2" s="66"/>
      <c r="CZ2" s="66" t="s">
        <v>232</v>
      </c>
      <c r="DA2" s="73" t="s">
        <v>233</v>
      </c>
      <c r="DB2" s="73" t="s">
        <v>234</v>
      </c>
      <c r="DC2" s="73" t="s">
        <v>235</v>
      </c>
      <c r="DD2" s="75" t="s">
        <v>236</v>
      </c>
      <c r="DE2" s="73" t="s">
        <v>237</v>
      </c>
      <c r="DF2" s="76" t="s">
        <v>238</v>
      </c>
      <c r="DG2" s="66"/>
      <c r="DH2" s="66" t="s">
        <v>42</v>
      </c>
      <c r="DI2" s="73" t="s">
        <v>239</v>
      </c>
      <c r="DJ2" s="66"/>
      <c r="DK2" s="66" t="s">
        <v>43</v>
      </c>
      <c r="DL2" s="73" t="s">
        <v>240</v>
      </c>
      <c r="DM2" s="73" t="s">
        <v>241</v>
      </c>
      <c r="DN2" s="75"/>
      <c r="DO2" s="77" t="s">
        <v>44</v>
      </c>
      <c r="DP2" s="75" t="s">
        <v>242</v>
      </c>
      <c r="DQ2" s="75"/>
      <c r="DR2" s="66" t="s">
        <v>45</v>
      </c>
      <c r="DS2" s="75" t="s">
        <v>243</v>
      </c>
      <c r="DT2" s="75"/>
      <c r="DU2" s="66" t="s">
        <v>46</v>
      </c>
      <c r="DV2" s="75" t="s">
        <v>244</v>
      </c>
      <c r="DW2" s="75"/>
      <c r="DX2" s="66" t="s">
        <v>47</v>
      </c>
      <c r="DY2" s="75" t="s">
        <v>228</v>
      </c>
      <c r="DZ2" s="75"/>
      <c r="EA2" s="66" t="s">
        <v>48</v>
      </c>
      <c r="EB2" s="75" t="s">
        <v>245</v>
      </c>
      <c r="EC2" s="76" t="s">
        <v>246</v>
      </c>
      <c r="ED2" s="75"/>
      <c r="EE2" s="66" t="s">
        <v>49</v>
      </c>
      <c r="EF2" s="75" t="s">
        <v>247</v>
      </c>
      <c r="EG2" s="75"/>
      <c r="EH2" s="66" t="s">
        <v>50</v>
      </c>
      <c r="EI2" s="75" t="s">
        <v>248</v>
      </c>
      <c r="EJ2" s="75" t="s">
        <v>249</v>
      </c>
      <c r="EK2" s="75" t="s">
        <v>250</v>
      </c>
    </row>
    <row r="3" spans="1:141" ht="13.5" thickTop="1" x14ac:dyDescent="0.2">
      <c r="A3" s="14" t="s">
        <v>51</v>
      </c>
      <c r="B3" t="s">
        <v>251</v>
      </c>
      <c r="C3" s="42" t="s">
        <v>139</v>
      </c>
      <c r="D3" s="78" t="s">
        <v>252</v>
      </c>
      <c r="E3" s="79"/>
      <c r="F3" s="80"/>
      <c r="G3" s="80"/>
      <c r="H3" s="81"/>
      <c r="I3" s="81"/>
      <c r="K3" s="81"/>
      <c r="L3" s="83">
        <v>0.85</v>
      </c>
      <c r="M3" s="84">
        <v>0.9</v>
      </c>
      <c r="N3" s="84">
        <v>0.05</v>
      </c>
      <c r="O3" s="54" t="s">
        <v>253</v>
      </c>
      <c r="Q3" s="85"/>
      <c r="R3" s="80"/>
      <c r="S3" s="86"/>
      <c r="T3" s="87"/>
      <c r="Y3" s="88"/>
      <c r="AB3" s="2" t="s">
        <v>254</v>
      </c>
      <c r="AC3" s="2" t="s">
        <v>255</v>
      </c>
      <c r="AD3" s="2">
        <v>9</v>
      </c>
      <c r="AE3" s="90">
        <v>1</v>
      </c>
      <c r="AF3" s="2">
        <v>1</v>
      </c>
      <c r="AK3" s="2">
        <v>3</v>
      </c>
      <c r="AL3" s="2">
        <v>1</v>
      </c>
      <c r="AM3" s="2">
        <v>1</v>
      </c>
      <c r="AN3" s="2">
        <v>3</v>
      </c>
      <c r="AO3" s="2">
        <v>1</v>
      </c>
      <c r="AP3" s="2">
        <v>3</v>
      </c>
      <c r="AR3" s="90">
        <v>1</v>
      </c>
      <c r="AS3" s="2">
        <v>2</v>
      </c>
      <c r="AT3" s="2">
        <v>3</v>
      </c>
      <c r="AU3" s="2">
        <v>2</v>
      </c>
      <c r="AV3" s="2">
        <v>1</v>
      </c>
      <c r="AW3" s="2">
        <v>1</v>
      </c>
      <c r="BA3" s="2">
        <v>3</v>
      </c>
      <c r="BE3" s="90">
        <v>1</v>
      </c>
      <c r="BF3" s="2">
        <v>3</v>
      </c>
      <c r="BH3" s="90">
        <v>1</v>
      </c>
      <c r="BI3" s="2">
        <v>3</v>
      </c>
      <c r="BP3" s="90">
        <v>1</v>
      </c>
      <c r="BQ3" s="2">
        <v>1</v>
      </c>
      <c r="BR3" s="2">
        <v>2</v>
      </c>
      <c r="CA3" s="90">
        <v>1</v>
      </c>
      <c r="CB3" s="2">
        <v>2</v>
      </c>
      <c r="CC3" s="2">
        <v>2</v>
      </c>
      <c r="CG3" s="2">
        <v>1</v>
      </c>
      <c r="CI3" s="90">
        <v>1</v>
      </c>
      <c r="CJ3" s="2">
        <v>1</v>
      </c>
      <c r="CK3" s="2">
        <v>3</v>
      </c>
      <c r="CM3" s="2">
        <v>3</v>
      </c>
      <c r="CO3" s="90">
        <v>1</v>
      </c>
      <c r="CP3" s="2">
        <v>3</v>
      </c>
      <c r="CQ3" s="2">
        <v>3</v>
      </c>
      <c r="CR3" s="2">
        <v>3</v>
      </c>
      <c r="CU3" s="90">
        <v>1</v>
      </c>
      <c r="CV3" s="2">
        <v>1</v>
      </c>
      <c r="CW3" s="2">
        <v>2</v>
      </c>
      <c r="CZ3" s="90">
        <v>1</v>
      </c>
      <c r="DA3" s="2">
        <v>2</v>
      </c>
      <c r="DB3" s="2">
        <v>3</v>
      </c>
      <c r="DC3" s="2">
        <v>3</v>
      </c>
      <c r="DF3" s="2">
        <v>3</v>
      </c>
      <c r="DH3" s="90">
        <v>1</v>
      </c>
      <c r="DI3" s="2">
        <v>3</v>
      </c>
      <c r="DO3" s="90">
        <v>1</v>
      </c>
      <c r="DP3" s="2">
        <v>3</v>
      </c>
      <c r="DR3" s="90">
        <v>1</v>
      </c>
      <c r="DS3" s="2">
        <v>3</v>
      </c>
      <c r="DU3" s="90">
        <v>1</v>
      </c>
      <c r="DV3" s="2">
        <v>3</v>
      </c>
      <c r="EA3" s="90">
        <v>1</v>
      </c>
      <c r="EB3" s="92">
        <v>3</v>
      </c>
      <c r="EC3" s="92">
        <v>3</v>
      </c>
      <c r="EE3" s="90">
        <v>1</v>
      </c>
      <c r="EF3" s="2">
        <v>3</v>
      </c>
      <c r="EH3" s="90">
        <v>1</v>
      </c>
      <c r="EI3" s="2">
        <v>3</v>
      </c>
      <c r="EJ3" s="2">
        <v>2</v>
      </c>
      <c r="EK3" s="2">
        <v>3</v>
      </c>
    </row>
    <row r="4" spans="1:141" x14ac:dyDescent="0.2">
      <c r="O4" s="54" t="s">
        <v>256</v>
      </c>
      <c r="Q4" s="95"/>
      <c r="R4" s="96"/>
      <c r="S4" s="97" t="s">
        <v>257</v>
      </c>
      <c r="T4" s="98"/>
      <c r="Y4" s="99"/>
    </row>
    <row r="5" spans="1:141" x14ac:dyDescent="0.2">
      <c r="O5" s="54" t="s">
        <v>258</v>
      </c>
      <c r="Q5" s="95"/>
      <c r="S5" s="50"/>
      <c r="T5" s="100"/>
      <c r="U5" s="100"/>
      <c r="V5" s="101"/>
      <c r="W5" s="101"/>
      <c r="X5" s="100"/>
      <c r="Y5" s="102"/>
    </row>
    <row r="6" spans="1:141" x14ac:dyDescent="0.2">
      <c r="O6" s="54" t="s">
        <v>259</v>
      </c>
      <c r="P6" s="103" t="s">
        <v>260</v>
      </c>
      <c r="Q6" s="95"/>
      <c r="Y6" s="99"/>
    </row>
    <row r="7" spans="1:141" s="13" customFormat="1" x14ac:dyDescent="0.2">
      <c r="D7" s="104"/>
      <c r="E7" s="104"/>
      <c r="J7" s="105"/>
      <c r="L7" s="106"/>
      <c r="M7" s="107"/>
      <c r="N7" s="107"/>
      <c r="O7" s="108" t="s">
        <v>261</v>
      </c>
      <c r="P7" s="109"/>
      <c r="Q7" s="110"/>
      <c r="R7" s="111"/>
      <c r="Y7" s="112"/>
      <c r="Z7" s="113"/>
      <c r="AA7" s="114"/>
      <c r="AE7" s="49"/>
      <c r="AF7" s="49"/>
      <c r="AG7" s="49"/>
      <c r="AH7" s="49"/>
      <c r="AI7" s="49"/>
      <c r="AJ7" s="49"/>
      <c r="AK7" s="49"/>
      <c r="AL7" s="49"/>
      <c r="AM7" s="49"/>
      <c r="AN7" s="49"/>
      <c r="AO7" s="49"/>
      <c r="AP7" s="49"/>
      <c r="AQ7" s="49"/>
      <c r="AR7" s="49"/>
      <c r="AS7" s="49"/>
      <c r="AT7" s="49"/>
      <c r="AU7" s="49"/>
      <c r="AV7" s="49"/>
      <c r="AW7" s="49"/>
      <c r="AX7" s="115"/>
      <c r="AY7" s="49"/>
      <c r="AZ7" s="49"/>
      <c r="BA7" s="49"/>
      <c r="BB7" s="49"/>
      <c r="BC7" s="49"/>
      <c r="BD7" s="49"/>
      <c r="BE7" s="49"/>
      <c r="BF7" s="49"/>
      <c r="BG7" s="49"/>
      <c r="BH7" s="49"/>
      <c r="BI7" s="49"/>
      <c r="BJ7" s="49"/>
      <c r="BK7" s="49"/>
      <c r="BL7" s="49"/>
      <c r="BM7" s="49"/>
      <c r="BN7" s="116"/>
      <c r="BO7" s="49"/>
      <c r="BP7" s="49"/>
      <c r="BQ7" s="49"/>
      <c r="BR7" s="49"/>
      <c r="BS7" s="49"/>
      <c r="BT7" s="49"/>
      <c r="BU7" s="49"/>
      <c r="BV7" s="49"/>
      <c r="BW7" s="49"/>
      <c r="BX7" s="49"/>
      <c r="BY7" s="49"/>
      <c r="BZ7" s="49"/>
      <c r="CA7" s="49"/>
      <c r="CB7" s="49"/>
      <c r="CC7" s="49"/>
      <c r="CD7" s="49"/>
      <c r="CE7" s="49"/>
      <c r="CF7" s="49"/>
      <c r="CG7" s="49"/>
      <c r="CH7" s="49"/>
      <c r="CI7" s="49"/>
      <c r="CJ7" s="49"/>
      <c r="CK7" s="49"/>
      <c r="CL7" s="49"/>
      <c r="CM7" s="49"/>
      <c r="CN7" s="49"/>
      <c r="CO7" s="49"/>
      <c r="CP7" s="49"/>
      <c r="CQ7" s="49"/>
      <c r="CR7" s="49"/>
      <c r="CS7" s="49"/>
      <c r="CT7" s="49"/>
      <c r="CU7" s="49"/>
      <c r="CV7" s="49"/>
      <c r="CW7" s="49"/>
      <c r="CX7" s="49"/>
      <c r="CY7" s="49"/>
      <c r="CZ7" s="49"/>
      <c r="DA7" s="49"/>
      <c r="DB7" s="49"/>
      <c r="DC7" s="49"/>
      <c r="DD7" s="49"/>
      <c r="DE7" s="49"/>
      <c r="DF7" s="49"/>
      <c r="DG7" s="49"/>
      <c r="DH7" s="49"/>
      <c r="DI7" s="49"/>
      <c r="DJ7" s="49"/>
      <c r="DK7" s="49"/>
      <c r="DL7" s="49"/>
      <c r="DM7" s="49"/>
      <c r="DN7" s="49"/>
      <c r="DO7" s="49"/>
      <c r="DP7" s="49"/>
      <c r="DQ7" s="49"/>
      <c r="DR7" s="117"/>
      <c r="DS7" s="49"/>
      <c r="DT7" s="49"/>
      <c r="DU7" s="117"/>
      <c r="DV7" s="49"/>
      <c r="DW7" s="49"/>
      <c r="DX7" s="117"/>
      <c r="DY7" s="116"/>
      <c r="DZ7" s="116"/>
      <c r="EA7" s="117"/>
      <c r="EB7" s="116"/>
      <c r="EC7" s="116"/>
      <c r="ED7" s="49"/>
      <c r="EE7" s="117"/>
      <c r="EF7" s="49"/>
      <c r="EG7" s="49"/>
      <c r="EH7" s="49"/>
      <c r="EI7" s="49"/>
      <c r="EJ7" s="49"/>
      <c r="EK7" s="49"/>
    </row>
    <row r="8" spans="1:141" x14ac:dyDescent="0.2">
      <c r="A8" s="14" t="s">
        <v>52</v>
      </c>
      <c r="B8" t="s">
        <v>262</v>
      </c>
      <c r="C8" s="44" t="s">
        <v>141</v>
      </c>
      <c r="D8" s="78" t="s">
        <v>254</v>
      </c>
      <c r="E8" s="79"/>
      <c r="F8" s="118"/>
      <c r="G8" s="80"/>
      <c r="H8" s="81"/>
      <c r="I8" s="81"/>
      <c r="K8" s="81"/>
      <c r="L8" s="83">
        <v>0.9</v>
      </c>
      <c r="M8" s="84">
        <v>0.85</v>
      </c>
      <c r="N8" s="84">
        <v>-0.05</v>
      </c>
      <c r="O8" s="54" t="s">
        <v>253</v>
      </c>
      <c r="R8" s="48"/>
      <c r="S8" s="119"/>
      <c r="T8" s="86"/>
      <c r="U8" s="87"/>
      <c r="V8" s="86"/>
      <c r="W8" s="87"/>
      <c r="X8" s="120"/>
      <c r="AB8" s="2" t="s">
        <v>263</v>
      </c>
      <c r="AC8" s="2" t="s">
        <v>255</v>
      </c>
      <c r="AD8" s="2">
        <v>8</v>
      </c>
      <c r="AE8" s="90">
        <v>2</v>
      </c>
      <c r="AF8" s="2">
        <v>2</v>
      </c>
      <c r="AG8" s="2">
        <v>2</v>
      </c>
      <c r="AH8" s="2">
        <v>1</v>
      </c>
      <c r="AK8" s="2">
        <v>2</v>
      </c>
      <c r="AL8" s="2">
        <v>3</v>
      </c>
      <c r="AM8" s="2">
        <v>2</v>
      </c>
      <c r="AR8" s="90">
        <v>2</v>
      </c>
      <c r="AS8" s="2">
        <v>1</v>
      </c>
      <c r="AT8" s="2">
        <v>3</v>
      </c>
      <c r="AU8" s="2">
        <v>2</v>
      </c>
      <c r="AV8" s="2">
        <v>3</v>
      </c>
      <c r="AW8" s="2">
        <v>1</v>
      </c>
      <c r="AY8" s="2">
        <v>2</v>
      </c>
      <c r="BH8" s="90">
        <v>1</v>
      </c>
      <c r="BI8" s="2">
        <v>3</v>
      </c>
      <c r="BJ8" s="2">
        <v>1</v>
      </c>
      <c r="CA8" s="90">
        <v>1</v>
      </c>
      <c r="CB8" s="2">
        <v>2</v>
      </c>
      <c r="CC8" s="2">
        <v>2</v>
      </c>
      <c r="CD8" s="2">
        <v>2</v>
      </c>
      <c r="CI8" s="90">
        <v>1</v>
      </c>
      <c r="CJ8" s="2">
        <v>1</v>
      </c>
      <c r="CK8" s="2">
        <v>1</v>
      </c>
      <c r="CO8" s="90">
        <v>1</v>
      </c>
      <c r="CP8" s="2">
        <v>2</v>
      </c>
      <c r="CZ8" s="90">
        <v>1</v>
      </c>
      <c r="DA8" s="2">
        <v>1</v>
      </c>
      <c r="DC8" s="2">
        <v>1</v>
      </c>
      <c r="DD8" s="2">
        <v>2</v>
      </c>
      <c r="DE8" s="2">
        <v>1</v>
      </c>
      <c r="DI8" s="2">
        <v>1</v>
      </c>
      <c r="EH8" s="90">
        <v>1</v>
      </c>
      <c r="EJ8" s="2">
        <v>3</v>
      </c>
      <c r="EK8" s="2">
        <v>3</v>
      </c>
    </row>
    <row r="9" spans="1:141" x14ac:dyDescent="0.2">
      <c r="O9" s="54" t="s">
        <v>256</v>
      </c>
      <c r="S9" s="121"/>
      <c r="T9" s="122" t="s">
        <v>264</v>
      </c>
      <c r="U9" s="98"/>
      <c r="X9" s="99"/>
    </row>
    <row r="10" spans="1:141" x14ac:dyDescent="0.2">
      <c r="O10" s="54" t="s">
        <v>258</v>
      </c>
      <c r="S10" s="95"/>
      <c r="U10" s="100"/>
      <c r="V10" s="101"/>
      <c r="W10" s="100"/>
      <c r="X10" s="102"/>
    </row>
    <row r="11" spans="1:141" x14ac:dyDescent="0.2">
      <c r="O11" s="54" t="s">
        <v>259</v>
      </c>
      <c r="P11" s="103" t="s">
        <v>265</v>
      </c>
      <c r="S11" s="95"/>
      <c r="V11" s="100"/>
      <c r="W11" s="101"/>
      <c r="X11" s="123"/>
    </row>
    <row r="12" spans="1:141" s="13" customFormat="1" x14ac:dyDescent="0.2">
      <c r="D12" s="104"/>
      <c r="E12" s="104"/>
      <c r="F12" s="13" t="s">
        <v>266</v>
      </c>
      <c r="J12" s="105"/>
      <c r="L12" s="106"/>
      <c r="M12" s="107"/>
      <c r="N12" s="107"/>
      <c r="O12" s="108" t="s">
        <v>261</v>
      </c>
      <c r="P12" s="124"/>
      <c r="Q12" s="125"/>
      <c r="R12" s="113"/>
      <c r="S12" s="126"/>
      <c r="X12" s="127"/>
      <c r="Y12" s="111"/>
      <c r="Z12" s="113"/>
      <c r="AA12" s="114"/>
      <c r="AE12" s="49"/>
      <c r="AF12" s="49"/>
      <c r="AG12" s="49"/>
      <c r="AH12" s="49"/>
      <c r="AI12" s="49"/>
      <c r="AJ12" s="49"/>
      <c r="AK12" s="49"/>
      <c r="AL12" s="49"/>
      <c r="AM12" s="49"/>
      <c r="AN12" s="49"/>
      <c r="AO12" s="49"/>
      <c r="AP12" s="49"/>
      <c r="AQ12" s="49"/>
      <c r="AR12" s="49"/>
      <c r="AS12" s="49"/>
      <c r="AT12" s="49"/>
      <c r="AU12" s="49"/>
      <c r="AV12" s="49"/>
      <c r="AW12" s="49"/>
      <c r="AX12" s="115"/>
      <c r="AY12" s="49"/>
      <c r="AZ12" s="49"/>
      <c r="BA12" s="49"/>
      <c r="BB12" s="49"/>
      <c r="BC12" s="49"/>
      <c r="BD12" s="49"/>
      <c r="BE12" s="49"/>
      <c r="BF12" s="49"/>
      <c r="BG12" s="49"/>
      <c r="BH12" s="49"/>
      <c r="BI12" s="49"/>
      <c r="BJ12" s="49"/>
      <c r="BK12" s="49"/>
      <c r="BL12" s="49"/>
      <c r="BM12" s="49"/>
      <c r="BN12" s="116"/>
      <c r="BO12" s="49"/>
      <c r="BP12" s="49"/>
      <c r="BQ12" s="49"/>
      <c r="BR12" s="49"/>
      <c r="BS12" s="49"/>
      <c r="BT12" s="49"/>
      <c r="BU12" s="49"/>
      <c r="BV12" s="49"/>
      <c r="BW12" s="49"/>
      <c r="BX12" s="49"/>
      <c r="BY12" s="49"/>
      <c r="BZ12" s="49"/>
      <c r="CA12" s="49"/>
      <c r="CB12" s="49"/>
      <c r="CC12" s="49"/>
      <c r="CD12" s="49"/>
      <c r="CE12" s="49"/>
      <c r="CF12" s="49"/>
      <c r="CG12" s="49"/>
      <c r="CH12" s="49"/>
      <c r="CI12" s="49"/>
      <c r="CJ12" s="49"/>
      <c r="CK12" s="49"/>
      <c r="CL12" s="49"/>
      <c r="CM12" s="49"/>
      <c r="CN12" s="49"/>
      <c r="CO12" s="49"/>
      <c r="CP12" s="49"/>
      <c r="CQ12" s="49"/>
      <c r="CR12" s="49"/>
      <c r="CS12" s="49"/>
      <c r="CT12" s="49"/>
      <c r="CU12" s="49"/>
      <c r="CV12" s="49"/>
      <c r="CW12" s="49"/>
      <c r="CX12" s="49"/>
      <c r="CY12" s="49"/>
      <c r="CZ12" s="49"/>
      <c r="DA12" s="49"/>
      <c r="DB12" s="49"/>
      <c r="DC12" s="49"/>
      <c r="DD12" s="49"/>
      <c r="DE12" s="49"/>
      <c r="DF12" s="49"/>
      <c r="DG12" s="49"/>
      <c r="DH12" s="49"/>
      <c r="DI12" s="49"/>
      <c r="DJ12" s="49"/>
      <c r="DK12" s="49"/>
      <c r="DL12" s="49"/>
      <c r="DM12" s="49"/>
      <c r="DN12" s="49"/>
      <c r="DO12" s="49"/>
      <c r="DP12" s="49"/>
      <c r="DQ12" s="49"/>
      <c r="DR12" s="117"/>
      <c r="DS12" s="49"/>
      <c r="DT12" s="49"/>
      <c r="DU12" s="117"/>
      <c r="DV12" s="49"/>
      <c r="DW12" s="49"/>
      <c r="DX12" s="117"/>
      <c r="DY12" s="116"/>
      <c r="DZ12" s="116"/>
      <c r="EA12" s="117"/>
      <c r="EB12" s="116"/>
      <c r="EC12" s="116"/>
      <c r="ED12" s="49"/>
      <c r="EE12" s="117"/>
      <c r="EF12" s="49"/>
      <c r="EG12" s="49"/>
      <c r="EH12" s="49"/>
      <c r="EI12" s="49"/>
      <c r="EJ12" s="49"/>
      <c r="EK12" s="49"/>
    </row>
    <row r="13" spans="1:141" x14ac:dyDescent="0.2">
      <c r="A13" s="14" t="s">
        <v>53</v>
      </c>
      <c r="B13" t="s">
        <v>267</v>
      </c>
      <c r="C13" s="41" t="s">
        <v>138</v>
      </c>
      <c r="D13" s="78" t="s">
        <v>263</v>
      </c>
      <c r="E13" s="79"/>
      <c r="F13" s="80"/>
      <c r="G13" s="80"/>
      <c r="H13" s="81"/>
      <c r="I13" s="81"/>
      <c r="K13" s="81"/>
      <c r="L13" s="83">
        <v>0.9</v>
      </c>
      <c r="M13" s="84">
        <v>0.9</v>
      </c>
      <c r="N13" s="84">
        <v>0</v>
      </c>
      <c r="O13" s="54" t="s">
        <v>253</v>
      </c>
      <c r="R13" s="128"/>
      <c r="S13" s="80"/>
      <c r="T13" s="86"/>
      <c r="U13" s="87"/>
      <c r="Z13" s="120"/>
      <c r="AB13" s="2" t="s">
        <v>263</v>
      </c>
      <c r="AC13" s="2" t="s">
        <v>255</v>
      </c>
      <c r="AD13" s="2">
        <v>10</v>
      </c>
      <c r="AE13" s="90">
        <v>2</v>
      </c>
      <c r="AF13" s="2">
        <v>2</v>
      </c>
      <c r="AG13" s="2">
        <v>2</v>
      </c>
      <c r="AJ13" s="2">
        <v>2</v>
      </c>
      <c r="AK13" s="2">
        <v>3</v>
      </c>
      <c r="AL13" s="2">
        <v>3</v>
      </c>
      <c r="AM13" s="2">
        <v>2</v>
      </c>
      <c r="AN13" s="2">
        <v>2</v>
      </c>
      <c r="AR13" s="90">
        <v>2</v>
      </c>
      <c r="AS13" s="2">
        <v>2</v>
      </c>
      <c r="AT13" s="2">
        <v>3</v>
      </c>
      <c r="AU13" s="2">
        <v>3</v>
      </c>
      <c r="AV13" s="2">
        <v>3</v>
      </c>
      <c r="AW13" s="2">
        <v>3</v>
      </c>
      <c r="AX13" s="91">
        <v>3</v>
      </c>
      <c r="AY13" s="2">
        <v>3</v>
      </c>
      <c r="AZ13" s="2">
        <v>3</v>
      </c>
      <c r="BA13" s="2">
        <v>3</v>
      </c>
      <c r="BB13" s="2">
        <v>3</v>
      </c>
      <c r="BC13" s="2">
        <v>2</v>
      </c>
      <c r="BH13" s="90">
        <v>2</v>
      </c>
      <c r="BI13" s="2">
        <v>3</v>
      </c>
      <c r="BJ13" s="2">
        <v>3</v>
      </c>
      <c r="BK13" s="2">
        <v>3</v>
      </c>
      <c r="BM13" s="90">
        <v>1</v>
      </c>
      <c r="BN13" s="92">
        <v>3</v>
      </c>
      <c r="BP13" s="90">
        <v>1</v>
      </c>
      <c r="BS13" s="2">
        <v>2</v>
      </c>
      <c r="CA13" s="90">
        <v>1</v>
      </c>
      <c r="CB13" s="2">
        <v>2</v>
      </c>
      <c r="CC13" s="2">
        <v>2</v>
      </c>
      <c r="CD13" s="2">
        <v>2</v>
      </c>
      <c r="CI13" s="90">
        <v>1</v>
      </c>
      <c r="CJ13" s="2">
        <v>2</v>
      </c>
      <c r="CK13" s="2">
        <v>3</v>
      </c>
      <c r="CO13" s="90">
        <v>1</v>
      </c>
      <c r="CP13" s="2">
        <v>3</v>
      </c>
      <c r="CU13" s="90">
        <v>1</v>
      </c>
      <c r="CW13" s="2">
        <v>3</v>
      </c>
      <c r="CX13" s="2">
        <v>2</v>
      </c>
      <c r="CZ13" s="90">
        <v>1</v>
      </c>
      <c r="DA13" s="2">
        <v>1</v>
      </c>
      <c r="DB13" s="2">
        <v>3</v>
      </c>
      <c r="DC13" s="2">
        <v>3</v>
      </c>
      <c r="DE13" s="2">
        <v>1</v>
      </c>
      <c r="DF13" s="2">
        <v>3</v>
      </c>
      <c r="DK13" s="90">
        <v>1</v>
      </c>
      <c r="DL13" s="2">
        <v>2</v>
      </c>
      <c r="DM13" s="2">
        <v>2</v>
      </c>
      <c r="DU13" s="90">
        <v>1</v>
      </c>
      <c r="DV13" s="2">
        <v>3</v>
      </c>
      <c r="DX13" s="90">
        <v>1</v>
      </c>
      <c r="DY13" s="92">
        <v>3</v>
      </c>
      <c r="EA13" s="90">
        <v>1</v>
      </c>
      <c r="EB13" s="92">
        <v>3</v>
      </c>
      <c r="EC13" s="92">
        <v>3</v>
      </c>
      <c r="EE13" s="90">
        <v>1</v>
      </c>
      <c r="EF13" s="2">
        <v>3</v>
      </c>
      <c r="EH13" s="90">
        <v>1</v>
      </c>
      <c r="EJ13" s="2">
        <v>2</v>
      </c>
      <c r="EK13" s="2">
        <v>3</v>
      </c>
    </row>
    <row r="14" spans="1:141" x14ac:dyDescent="0.2">
      <c r="O14" s="54" t="s">
        <v>256</v>
      </c>
      <c r="R14" s="95"/>
      <c r="S14" s="96"/>
      <c r="T14" s="122" t="s">
        <v>268</v>
      </c>
      <c r="U14" s="98"/>
      <c r="Z14" s="99"/>
    </row>
    <row r="15" spans="1:141" x14ac:dyDescent="0.2">
      <c r="O15" s="54" t="s">
        <v>258</v>
      </c>
      <c r="R15" s="95"/>
      <c r="U15" s="50"/>
      <c r="V15" s="100"/>
      <c r="W15" s="101"/>
      <c r="X15" s="101"/>
      <c r="Y15" s="50"/>
      <c r="Z15" s="102"/>
    </row>
    <row r="16" spans="1:141" x14ac:dyDescent="0.2">
      <c r="O16" s="54" t="s">
        <v>259</v>
      </c>
      <c r="P16" s="103" t="s">
        <v>260</v>
      </c>
      <c r="R16" s="95"/>
      <c r="Z16" s="99"/>
    </row>
    <row r="17" spans="1:141" x14ac:dyDescent="0.2">
      <c r="A17" s="13"/>
      <c r="B17" s="13"/>
      <c r="C17" s="13"/>
      <c r="D17" s="104"/>
      <c r="E17" s="104"/>
      <c r="F17" s="13"/>
      <c r="G17" s="13"/>
      <c r="H17" s="13"/>
      <c r="I17" s="13"/>
      <c r="J17" s="105"/>
      <c r="K17" s="13"/>
      <c r="L17" s="106"/>
      <c r="M17" s="129"/>
      <c r="N17" s="129"/>
      <c r="O17" s="108" t="s">
        <v>261</v>
      </c>
      <c r="P17" s="124"/>
      <c r="Q17" s="125"/>
      <c r="R17" s="110"/>
      <c r="S17" s="13"/>
      <c r="T17" s="13"/>
      <c r="U17" s="13"/>
      <c r="V17" s="13"/>
      <c r="W17" s="13"/>
      <c r="X17" s="13"/>
      <c r="Y17" s="13"/>
      <c r="Z17" s="127"/>
      <c r="AA17" s="130"/>
    </row>
    <row r="18" spans="1:141" x14ac:dyDescent="0.2">
      <c r="A18" s="14" t="s">
        <v>54</v>
      </c>
      <c r="B18" t="s">
        <v>269</v>
      </c>
      <c r="C18" s="41" t="s">
        <v>138</v>
      </c>
      <c r="D18" s="78" t="s">
        <v>254</v>
      </c>
      <c r="E18" s="79"/>
      <c r="F18" s="118"/>
      <c r="G18" s="80"/>
      <c r="H18" s="81"/>
      <c r="I18" s="81"/>
      <c r="K18" s="81"/>
      <c r="L18" s="83">
        <v>0.9</v>
      </c>
      <c r="M18" s="84">
        <v>0.9</v>
      </c>
      <c r="N18" s="84">
        <v>0</v>
      </c>
      <c r="O18" s="54" t="s">
        <v>253</v>
      </c>
      <c r="R18" s="119"/>
      <c r="S18" s="86"/>
      <c r="T18" s="86"/>
      <c r="U18" s="87"/>
      <c r="V18" s="120"/>
      <c r="W18" s="87"/>
      <c r="X18" s="80"/>
      <c r="AB18" s="131" t="s">
        <v>254</v>
      </c>
      <c r="AC18" s="132" t="s">
        <v>255</v>
      </c>
      <c r="AD18" s="132">
        <v>9</v>
      </c>
      <c r="AE18" s="133">
        <v>1</v>
      </c>
      <c r="AF18" s="132">
        <v>1</v>
      </c>
      <c r="AG18" s="132"/>
      <c r="AH18" s="132"/>
      <c r="AI18" s="132"/>
      <c r="AJ18" s="132"/>
      <c r="AK18" s="132">
        <v>1</v>
      </c>
      <c r="AL18" s="132">
        <v>1</v>
      </c>
      <c r="AM18" s="132">
        <v>1</v>
      </c>
      <c r="AN18" s="132">
        <v>3</v>
      </c>
      <c r="AO18" s="132">
        <v>1</v>
      </c>
      <c r="AP18" s="132"/>
      <c r="AQ18" s="132"/>
      <c r="AR18" s="133">
        <v>1</v>
      </c>
      <c r="AS18" s="132">
        <v>2</v>
      </c>
      <c r="AT18" s="132">
        <v>1</v>
      </c>
      <c r="AU18" s="132">
        <v>2</v>
      </c>
      <c r="AV18" s="132">
        <v>1</v>
      </c>
      <c r="AW18" s="132">
        <v>1</v>
      </c>
      <c r="AX18" s="134"/>
      <c r="AY18" s="132"/>
      <c r="AZ18" s="132"/>
      <c r="BA18" s="132">
        <v>1</v>
      </c>
      <c r="BB18" s="132"/>
      <c r="BC18" s="132"/>
      <c r="BD18" s="132"/>
      <c r="BE18" s="132"/>
      <c r="BF18" s="132"/>
      <c r="BG18" s="132"/>
      <c r="BH18" s="132"/>
      <c r="BI18" s="132"/>
      <c r="BJ18" s="132">
        <v>1</v>
      </c>
      <c r="BK18" s="132"/>
      <c r="BL18" s="132"/>
      <c r="BM18" s="133">
        <v>1</v>
      </c>
      <c r="BN18" s="135">
        <v>2</v>
      </c>
      <c r="BO18" s="132"/>
      <c r="BP18" s="133">
        <v>1</v>
      </c>
      <c r="BQ18" s="132">
        <v>1</v>
      </c>
      <c r="BR18" s="132">
        <v>2</v>
      </c>
      <c r="BS18" s="132"/>
      <c r="BT18" s="132"/>
      <c r="BU18" s="132"/>
      <c r="BV18" s="132"/>
      <c r="BW18" s="132"/>
      <c r="BX18" s="132"/>
      <c r="BY18" s="132"/>
      <c r="BZ18" s="132"/>
      <c r="CA18" s="133">
        <v>1</v>
      </c>
      <c r="CB18" s="132">
        <v>2</v>
      </c>
      <c r="CC18" s="132">
        <v>2</v>
      </c>
      <c r="CD18" s="132"/>
      <c r="CE18" s="132"/>
      <c r="CF18" s="132"/>
      <c r="CG18" s="132"/>
      <c r="CH18" s="132"/>
      <c r="CI18" s="133">
        <v>2</v>
      </c>
      <c r="CJ18" s="132">
        <v>2</v>
      </c>
      <c r="CK18" s="132">
        <v>3</v>
      </c>
      <c r="CL18" s="132">
        <v>2</v>
      </c>
      <c r="CM18" s="132"/>
      <c r="CN18" s="132"/>
      <c r="CO18" s="132"/>
      <c r="CP18" s="132"/>
      <c r="CQ18" s="132"/>
      <c r="CR18" s="132"/>
      <c r="CS18" s="132"/>
      <c r="CT18" s="132"/>
      <c r="CU18" s="132"/>
      <c r="CV18" s="132"/>
      <c r="CW18" s="132"/>
      <c r="CX18" s="132"/>
      <c r="CY18" s="132"/>
      <c r="CZ18" s="133">
        <v>1</v>
      </c>
      <c r="DA18" s="132">
        <v>2</v>
      </c>
      <c r="DB18" s="132">
        <v>2</v>
      </c>
      <c r="DC18" s="132">
        <v>3</v>
      </c>
      <c r="DD18" s="132"/>
      <c r="DE18" s="132"/>
      <c r="DF18" s="132"/>
      <c r="DG18" s="132"/>
      <c r="DH18" s="133">
        <v>1</v>
      </c>
      <c r="DI18" s="132">
        <v>3</v>
      </c>
      <c r="DJ18" s="132"/>
      <c r="DK18" s="132"/>
      <c r="DL18" s="132"/>
      <c r="DM18" s="132"/>
      <c r="DN18" s="132"/>
      <c r="DO18" s="132"/>
      <c r="DP18" s="132"/>
      <c r="DQ18" s="132"/>
      <c r="DR18" s="133"/>
      <c r="DS18" s="132"/>
      <c r="DT18" s="132"/>
      <c r="DU18" s="133"/>
      <c r="DV18" s="132"/>
      <c r="DW18" s="132"/>
      <c r="DX18" s="133"/>
      <c r="DY18" s="135"/>
      <c r="DZ18" s="135"/>
      <c r="EA18" s="133"/>
      <c r="EB18" s="135"/>
      <c r="EC18" s="135"/>
      <c r="ED18" s="132"/>
      <c r="EE18" s="133"/>
      <c r="EF18" s="132"/>
      <c r="EG18" s="132"/>
      <c r="EH18" s="133">
        <v>1</v>
      </c>
      <c r="EI18" s="132">
        <v>3</v>
      </c>
      <c r="EJ18" s="132">
        <v>1</v>
      </c>
      <c r="EK18" s="132">
        <v>1</v>
      </c>
    </row>
    <row r="19" spans="1:141" x14ac:dyDescent="0.2">
      <c r="O19" s="54" t="s">
        <v>256</v>
      </c>
      <c r="R19" s="121"/>
      <c r="S19" s="122" t="s">
        <v>270</v>
      </c>
      <c r="T19" s="98"/>
      <c r="V19" s="99"/>
    </row>
    <row r="20" spans="1:141" x14ac:dyDescent="0.2">
      <c r="O20" s="54" t="s">
        <v>258</v>
      </c>
      <c r="R20" s="95"/>
      <c r="T20" s="100"/>
      <c r="U20" s="101"/>
      <c r="V20" s="102"/>
    </row>
    <row r="21" spans="1:141" x14ac:dyDescent="0.2">
      <c r="O21" s="54" t="s">
        <v>259</v>
      </c>
      <c r="P21" s="103" t="s">
        <v>265</v>
      </c>
      <c r="R21" s="95"/>
      <c r="V21" s="102"/>
      <c r="W21" s="101"/>
      <c r="X21" s="50"/>
    </row>
    <row r="22" spans="1:141" x14ac:dyDescent="0.2">
      <c r="A22" s="13"/>
      <c r="B22" s="13"/>
      <c r="C22" s="13"/>
      <c r="D22" s="104"/>
      <c r="E22" s="104"/>
      <c r="F22" s="13"/>
      <c r="G22" s="13"/>
      <c r="H22" s="13"/>
      <c r="I22" s="13"/>
      <c r="J22" s="105"/>
      <c r="K22" s="13"/>
      <c r="L22" s="106"/>
      <c r="M22" s="129"/>
      <c r="N22" s="129"/>
      <c r="O22" s="108" t="s">
        <v>261</v>
      </c>
      <c r="P22" s="124"/>
      <c r="Q22" s="113"/>
      <c r="R22" s="126"/>
      <c r="S22" s="13"/>
      <c r="T22" s="13"/>
      <c r="U22" s="13"/>
      <c r="V22" s="127"/>
      <c r="W22" s="111"/>
      <c r="X22" s="111"/>
      <c r="Y22" s="113"/>
      <c r="Z22" s="125"/>
      <c r="AA22" s="125"/>
    </row>
    <row r="23" spans="1:141" x14ac:dyDescent="0.2">
      <c r="A23" s="14" t="s">
        <v>55</v>
      </c>
      <c r="B23" t="s">
        <v>271</v>
      </c>
      <c r="C23" s="42" t="s">
        <v>139</v>
      </c>
      <c r="D23" s="78" t="s">
        <v>263</v>
      </c>
      <c r="E23" s="79"/>
      <c r="F23" s="80"/>
      <c r="G23" s="80"/>
      <c r="H23" s="81"/>
      <c r="I23" s="81"/>
      <c r="L23" s="83">
        <v>0.8</v>
      </c>
      <c r="M23" s="84">
        <v>0.86</v>
      </c>
      <c r="N23" s="84">
        <v>0.06</v>
      </c>
      <c r="O23" s="54" t="s">
        <v>253</v>
      </c>
      <c r="R23" s="119"/>
      <c r="S23" s="136"/>
      <c r="T23" s="137"/>
      <c r="U23" s="138"/>
      <c r="V23" s="138"/>
      <c r="W23" s="138"/>
      <c r="X23" s="120"/>
      <c r="AB23" s="131" t="s">
        <v>254</v>
      </c>
      <c r="AC23" s="132" t="s">
        <v>255</v>
      </c>
      <c r="AD23" s="132">
        <v>11</v>
      </c>
      <c r="AE23" s="133">
        <v>1</v>
      </c>
      <c r="AF23" s="132">
        <v>1</v>
      </c>
      <c r="AG23" s="132">
        <v>1</v>
      </c>
      <c r="AH23" s="132">
        <v>1</v>
      </c>
      <c r="AI23" s="132"/>
      <c r="AJ23" s="132">
        <v>1</v>
      </c>
      <c r="AK23" s="132">
        <v>1</v>
      </c>
      <c r="AL23" s="132">
        <v>1</v>
      </c>
      <c r="AM23" s="132">
        <v>2</v>
      </c>
      <c r="AN23" s="132">
        <v>3</v>
      </c>
      <c r="AO23" s="132">
        <v>2</v>
      </c>
      <c r="AP23" s="132"/>
      <c r="AQ23" s="132"/>
      <c r="AR23" s="133">
        <v>1</v>
      </c>
      <c r="AS23" s="132">
        <v>2</v>
      </c>
      <c r="AT23" s="132">
        <v>1</v>
      </c>
      <c r="AU23" s="132">
        <v>2</v>
      </c>
      <c r="AV23" s="132">
        <v>1</v>
      </c>
      <c r="AW23" s="132">
        <v>1</v>
      </c>
      <c r="AX23" s="134"/>
      <c r="AY23" s="132"/>
      <c r="AZ23" s="132"/>
      <c r="BA23" s="132"/>
      <c r="BB23" s="132"/>
      <c r="BC23" s="132"/>
      <c r="BD23" s="132"/>
      <c r="BE23" s="132"/>
      <c r="BF23" s="132"/>
      <c r="BG23" s="132"/>
      <c r="BH23" s="132"/>
      <c r="BI23" s="132"/>
      <c r="BJ23" s="132"/>
      <c r="BK23" s="132"/>
      <c r="BL23" s="132"/>
      <c r="BM23" s="132"/>
      <c r="BN23" s="135"/>
      <c r="BO23" s="132"/>
      <c r="BP23" s="133">
        <v>1</v>
      </c>
      <c r="BQ23" s="132">
        <v>2</v>
      </c>
      <c r="BR23" s="132">
        <v>2</v>
      </c>
      <c r="BS23" s="132">
        <v>1</v>
      </c>
      <c r="BT23" s="132">
        <v>1</v>
      </c>
      <c r="BU23" s="132"/>
      <c r="BV23" s="132"/>
      <c r="BW23" s="132"/>
      <c r="BX23" s="132"/>
      <c r="BY23" s="132"/>
      <c r="BZ23" s="132"/>
      <c r="CA23" s="133">
        <v>1</v>
      </c>
      <c r="CB23" s="132">
        <v>2</v>
      </c>
      <c r="CC23" s="132">
        <v>2</v>
      </c>
      <c r="CD23" s="132"/>
      <c r="CE23" s="132"/>
      <c r="CF23" s="133">
        <v>1</v>
      </c>
      <c r="CG23" s="132">
        <v>2</v>
      </c>
      <c r="CH23" s="132"/>
      <c r="CI23" s="133">
        <v>1</v>
      </c>
      <c r="CJ23" s="132">
        <v>1</v>
      </c>
      <c r="CK23" s="132">
        <v>2</v>
      </c>
      <c r="CL23" s="132"/>
      <c r="CM23" s="132"/>
      <c r="CN23" s="132"/>
      <c r="CO23" s="133">
        <v>1</v>
      </c>
      <c r="CP23" s="132">
        <v>2</v>
      </c>
      <c r="CQ23" s="132"/>
      <c r="CR23" s="132"/>
      <c r="CS23" s="132"/>
      <c r="CT23" s="132"/>
      <c r="CU23" s="133">
        <v>1</v>
      </c>
      <c r="CV23" s="132">
        <v>1</v>
      </c>
      <c r="CW23" s="132">
        <v>2</v>
      </c>
      <c r="CX23" s="132"/>
      <c r="CY23" s="132"/>
      <c r="CZ23" s="133">
        <v>1</v>
      </c>
      <c r="DA23" s="132">
        <v>2</v>
      </c>
      <c r="DB23" s="132">
        <v>2</v>
      </c>
      <c r="DC23" s="132">
        <v>3</v>
      </c>
      <c r="DD23" s="132"/>
      <c r="DE23" s="132"/>
      <c r="DF23" s="132"/>
      <c r="DG23" s="132"/>
      <c r="DH23" s="133">
        <v>1</v>
      </c>
      <c r="DI23" s="132">
        <v>3</v>
      </c>
      <c r="DJ23" s="132"/>
      <c r="DK23" s="132"/>
      <c r="DL23" s="132"/>
      <c r="DM23" s="132"/>
      <c r="DN23" s="132"/>
      <c r="DO23" s="132"/>
      <c r="DP23" s="132"/>
      <c r="DQ23" s="132"/>
      <c r="DR23" s="133"/>
      <c r="DS23" s="132"/>
      <c r="DT23" s="132"/>
      <c r="DU23" s="133"/>
      <c r="DV23" s="132"/>
      <c r="DW23" s="132"/>
      <c r="DX23" s="133"/>
      <c r="DY23" s="135"/>
      <c r="DZ23" s="135"/>
      <c r="EA23" s="133"/>
      <c r="EB23" s="135"/>
      <c r="EC23" s="135"/>
      <c r="ED23" s="132"/>
      <c r="EE23" s="133"/>
      <c r="EF23" s="132"/>
      <c r="EG23" s="132"/>
      <c r="EH23" s="133">
        <v>1</v>
      </c>
      <c r="EI23" s="132">
        <v>3</v>
      </c>
      <c r="EJ23" s="132">
        <v>2</v>
      </c>
      <c r="EK23" s="132">
        <v>2</v>
      </c>
    </row>
    <row r="24" spans="1:141" x14ac:dyDescent="0.2">
      <c r="O24" s="54" t="s">
        <v>256</v>
      </c>
      <c r="R24" s="121"/>
      <c r="S24" s="139" t="s">
        <v>257</v>
      </c>
      <c r="T24" s="140"/>
      <c r="U24" s="93"/>
      <c r="V24" s="93"/>
      <c r="W24" s="93"/>
      <c r="X24" s="99"/>
    </row>
    <row r="25" spans="1:141" x14ac:dyDescent="0.2">
      <c r="O25" s="54" t="s">
        <v>258</v>
      </c>
      <c r="R25" s="95"/>
      <c r="S25" s="93"/>
      <c r="T25" s="141"/>
      <c r="U25" s="141"/>
      <c r="V25" s="142"/>
      <c r="W25" s="142"/>
      <c r="X25" s="102"/>
    </row>
    <row r="26" spans="1:141" x14ac:dyDescent="0.2">
      <c r="O26" s="54" t="s">
        <v>259</v>
      </c>
      <c r="P26" s="103" t="s">
        <v>260</v>
      </c>
      <c r="R26" s="95"/>
      <c r="S26" s="93"/>
      <c r="T26" s="93"/>
      <c r="U26" s="93"/>
      <c r="V26" s="93"/>
      <c r="W26" s="93"/>
      <c r="X26" s="99"/>
    </row>
    <row r="27" spans="1:141" x14ac:dyDescent="0.2">
      <c r="A27" s="143"/>
      <c r="B27" s="13"/>
      <c r="C27" s="13"/>
      <c r="D27" s="104"/>
      <c r="E27" s="104"/>
      <c r="F27" s="13"/>
      <c r="G27" s="13"/>
      <c r="H27" s="13"/>
      <c r="I27" s="13"/>
      <c r="J27" s="105"/>
      <c r="K27" s="13"/>
      <c r="L27" s="106"/>
      <c r="M27" s="129"/>
      <c r="N27" s="129"/>
      <c r="O27" s="108" t="s">
        <v>261</v>
      </c>
      <c r="P27" s="124"/>
      <c r="Q27" s="113"/>
      <c r="R27" s="126"/>
      <c r="S27" s="13"/>
      <c r="T27" s="13"/>
      <c r="U27" s="13"/>
      <c r="V27" s="13"/>
      <c r="W27" s="13"/>
      <c r="X27" s="127"/>
      <c r="Y27" s="113"/>
      <c r="Z27" s="125"/>
      <c r="AA27" s="125"/>
    </row>
    <row r="28" spans="1:141" x14ac:dyDescent="0.2">
      <c r="A28" s="14" t="s">
        <v>56</v>
      </c>
      <c r="B28" t="s">
        <v>272</v>
      </c>
      <c r="C28" s="41" t="s">
        <v>138</v>
      </c>
      <c r="D28" s="78" t="s">
        <v>263</v>
      </c>
      <c r="E28" s="79"/>
      <c r="F28" s="80"/>
      <c r="G28" s="80"/>
      <c r="H28" s="81"/>
      <c r="I28" s="81"/>
      <c r="K28" s="81"/>
      <c r="L28" s="83">
        <v>0.85</v>
      </c>
      <c r="M28" s="84">
        <v>0.85</v>
      </c>
      <c r="N28" s="84">
        <v>0</v>
      </c>
      <c r="O28" s="54" t="s">
        <v>253</v>
      </c>
      <c r="R28" s="119"/>
      <c r="S28" s="86"/>
      <c r="T28" s="87"/>
      <c r="X28" s="120"/>
      <c r="AB28" s="131" t="s">
        <v>254</v>
      </c>
      <c r="AC28" s="132" t="s">
        <v>255</v>
      </c>
      <c r="AD28" s="132">
        <v>9</v>
      </c>
      <c r="AE28" s="133">
        <v>1</v>
      </c>
      <c r="AF28" s="132">
        <v>1</v>
      </c>
      <c r="AG28" s="132">
        <v>1</v>
      </c>
      <c r="AH28" s="132">
        <v>1</v>
      </c>
      <c r="AI28" s="132"/>
      <c r="AJ28" s="132"/>
      <c r="AK28" s="132">
        <v>1</v>
      </c>
      <c r="AL28" s="132">
        <v>1</v>
      </c>
      <c r="AM28" s="132">
        <v>1</v>
      </c>
      <c r="AN28" s="132">
        <v>3</v>
      </c>
      <c r="AO28" s="132">
        <v>1</v>
      </c>
      <c r="AP28" s="132"/>
      <c r="AQ28" s="132"/>
      <c r="AR28" s="133">
        <v>1</v>
      </c>
      <c r="AS28" s="132">
        <v>2</v>
      </c>
      <c r="AT28" s="132">
        <v>1</v>
      </c>
      <c r="AU28" s="132">
        <v>2</v>
      </c>
      <c r="AV28" s="132">
        <v>1</v>
      </c>
      <c r="AW28" s="132">
        <v>2</v>
      </c>
      <c r="AX28" s="134"/>
      <c r="AY28" s="132"/>
      <c r="AZ28" s="132"/>
      <c r="BA28" s="132"/>
      <c r="BB28" s="132"/>
      <c r="BC28" s="132"/>
      <c r="BD28" s="132"/>
      <c r="BE28" s="132"/>
      <c r="BF28" s="132"/>
      <c r="BG28" s="132"/>
      <c r="BH28" s="132"/>
      <c r="BI28" s="132"/>
      <c r="BJ28" s="132"/>
      <c r="BK28" s="132"/>
      <c r="BL28" s="132"/>
      <c r="BM28" s="132"/>
      <c r="BN28" s="135"/>
      <c r="BO28" s="132"/>
      <c r="BP28" s="133">
        <v>1</v>
      </c>
      <c r="BQ28" s="132">
        <v>1</v>
      </c>
      <c r="BR28" s="132">
        <v>2</v>
      </c>
      <c r="BS28" s="132"/>
      <c r="BT28" s="132"/>
      <c r="BU28" s="132"/>
      <c r="BV28" s="132"/>
      <c r="BW28" s="132"/>
      <c r="BX28" s="132"/>
      <c r="BY28" s="132"/>
      <c r="BZ28" s="132"/>
      <c r="CA28" s="133">
        <v>1</v>
      </c>
      <c r="CB28" s="132">
        <v>2</v>
      </c>
      <c r="CC28" s="132">
        <v>2</v>
      </c>
      <c r="CD28" s="132"/>
      <c r="CE28" s="132"/>
      <c r="CF28" s="132"/>
      <c r="CG28" s="132">
        <v>1</v>
      </c>
      <c r="CH28" s="132"/>
      <c r="CI28" s="133">
        <v>1</v>
      </c>
      <c r="CJ28" s="132">
        <v>1</v>
      </c>
      <c r="CK28" s="132">
        <v>2</v>
      </c>
      <c r="CL28" s="132"/>
      <c r="CM28" s="132"/>
      <c r="CN28" s="132"/>
      <c r="CO28" s="132"/>
      <c r="CP28" s="132"/>
      <c r="CQ28" s="132"/>
      <c r="CR28" s="132"/>
      <c r="CS28" s="132"/>
      <c r="CT28" s="132"/>
      <c r="CU28" s="133">
        <v>1</v>
      </c>
      <c r="CV28" s="132">
        <v>1</v>
      </c>
      <c r="CW28" s="132">
        <v>1</v>
      </c>
      <c r="CX28" s="132">
        <v>1</v>
      </c>
      <c r="CY28" s="132"/>
      <c r="CZ28" s="133">
        <v>1</v>
      </c>
      <c r="DA28" s="132">
        <v>2</v>
      </c>
      <c r="DB28" s="132">
        <v>2</v>
      </c>
      <c r="DC28" s="132">
        <v>3</v>
      </c>
      <c r="DD28" s="132"/>
      <c r="DE28" s="132"/>
      <c r="DF28" s="132"/>
      <c r="DG28" s="132"/>
      <c r="DH28" s="133">
        <v>1</v>
      </c>
      <c r="DI28" s="132">
        <v>3</v>
      </c>
      <c r="DJ28" s="132"/>
      <c r="DK28" s="132"/>
      <c r="DL28" s="132"/>
      <c r="DM28" s="132"/>
      <c r="DN28" s="132"/>
      <c r="DO28" s="132"/>
      <c r="DP28" s="132"/>
      <c r="DQ28" s="132"/>
      <c r="DR28" s="133"/>
      <c r="DS28" s="132"/>
      <c r="DT28" s="132"/>
      <c r="DU28" s="133"/>
      <c r="DV28" s="132"/>
      <c r="DW28" s="132"/>
      <c r="DX28" s="133"/>
      <c r="DY28" s="135"/>
      <c r="DZ28" s="135"/>
      <c r="EA28" s="133"/>
      <c r="EB28" s="135"/>
      <c r="EC28" s="135"/>
      <c r="ED28" s="132"/>
      <c r="EE28" s="133"/>
      <c r="EF28" s="132"/>
      <c r="EG28" s="132"/>
      <c r="EH28" s="133">
        <v>1</v>
      </c>
      <c r="EI28" s="132">
        <v>3</v>
      </c>
      <c r="EJ28" s="132">
        <v>2</v>
      </c>
      <c r="EK28" s="132">
        <v>2</v>
      </c>
    </row>
    <row r="29" spans="1:141" x14ac:dyDescent="0.2">
      <c r="O29" s="54" t="s">
        <v>256</v>
      </c>
      <c r="R29" s="121"/>
      <c r="S29" s="97" t="s">
        <v>257</v>
      </c>
      <c r="T29" s="98"/>
      <c r="X29" s="99"/>
    </row>
    <row r="30" spans="1:141" x14ac:dyDescent="0.2">
      <c r="O30" s="54" t="s">
        <v>258</v>
      </c>
      <c r="R30" s="95"/>
      <c r="S30" s="50"/>
      <c r="T30" s="100"/>
      <c r="U30" s="100"/>
      <c r="V30" s="101"/>
      <c r="W30" s="101"/>
      <c r="X30" s="123"/>
    </row>
    <row r="31" spans="1:141" x14ac:dyDescent="0.2">
      <c r="O31" s="54" t="s">
        <v>259</v>
      </c>
      <c r="P31" s="103" t="s">
        <v>265</v>
      </c>
      <c r="R31" s="95"/>
      <c r="W31" s="100"/>
      <c r="X31" s="144"/>
      <c r="Y31" s="50"/>
    </row>
    <row r="32" spans="1:141" s="13" customFormat="1" x14ac:dyDescent="0.2">
      <c r="D32" s="104"/>
      <c r="E32" s="104"/>
      <c r="J32" s="105"/>
      <c r="L32" s="106"/>
      <c r="M32" s="107"/>
      <c r="N32" s="107"/>
      <c r="O32" s="108" t="s">
        <v>261</v>
      </c>
      <c r="P32" s="124"/>
      <c r="Q32" s="113"/>
      <c r="R32" s="126"/>
      <c r="X32" s="127"/>
      <c r="Y32" s="111"/>
      <c r="Z32" s="113"/>
      <c r="AA32" s="114"/>
      <c r="AE32" s="49"/>
      <c r="AF32" s="49"/>
      <c r="AG32" s="49"/>
      <c r="AH32" s="49"/>
      <c r="AI32" s="49"/>
      <c r="AJ32" s="49"/>
      <c r="AK32" s="49"/>
      <c r="AL32" s="49"/>
      <c r="AM32" s="49"/>
      <c r="AN32" s="49"/>
      <c r="AO32" s="49"/>
      <c r="AP32" s="49"/>
      <c r="AQ32" s="49"/>
      <c r="AR32" s="49"/>
      <c r="AS32" s="49"/>
      <c r="AT32" s="49"/>
      <c r="AU32" s="49"/>
      <c r="AV32" s="49"/>
      <c r="AW32" s="49"/>
      <c r="AX32" s="115"/>
      <c r="AY32" s="49"/>
      <c r="AZ32" s="49"/>
      <c r="BA32" s="49"/>
      <c r="BB32" s="49"/>
      <c r="BC32" s="49"/>
      <c r="BD32" s="49"/>
      <c r="BE32" s="49"/>
      <c r="BF32" s="49"/>
      <c r="BG32" s="49"/>
      <c r="BH32" s="49"/>
      <c r="BI32" s="49"/>
      <c r="BJ32" s="49"/>
      <c r="BK32" s="49"/>
      <c r="BL32" s="49"/>
      <c r="BM32" s="49"/>
      <c r="BN32" s="116"/>
      <c r="BO32" s="49"/>
      <c r="BP32" s="49"/>
      <c r="BQ32" s="49"/>
      <c r="BR32" s="49"/>
      <c r="BS32" s="49"/>
      <c r="BT32" s="49"/>
      <c r="BU32" s="49"/>
      <c r="BV32" s="49"/>
      <c r="BW32" s="49"/>
      <c r="BX32" s="49"/>
      <c r="BY32" s="49"/>
      <c r="BZ32" s="49"/>
      <c r="CA32" s="49"/>
      <c r="CB32" s="49"/>
      <c r="CC32" s="49"/>
      <c r="CD32" s="49"/>
      <c r="CE32" s="49"/>
      <c r="CF32" s="49"/>
      <c r="CG32" s="49"/>
      <c r="CH32" s="49"/>
      <c r="CI32" s="49"/>
      <c r="CJ32" s="49"/>
      <c r="CK32" s="49"/>
      <c r="CL32" s="49"/>
      <c r="CM32" s="49"/>
      <c r="CN32" s="49"/>
      <c r="CO32" s="49"/>
      <c r="CP32" s="49"/>
      <c r="CQ32" s="49"/>
      <c r="CR32" s="49"/>
      <c r="CS32" s="49"/>
      <c r="CT32" s="49"/>
      <c r="CU32" s="49"/>
      <c r="CV32" s="49"/>
      <c r="CW32" s="49"/>
      <c r="CX32" s="49"/>
      <c r="CY32" s="49"/>
      <c r="CZ32" s="49"/>
      <c r="DA32" s="49"/>
      <c r="DB32" s="49"/>
      <c r="DC32" s="49"/>
      <c r="DD32" s="49"/>
      <c r="DE32" s="49"/>
      <c r="DF32" s="49"/>
      <c r="DG32" s="49"/>
      <c r="DH32" s="49"/>
      <c r="DI32" s="49"/>
      <c r="DJ32" s="49"/>
      <c r="DK32" s="49"/>
      <c r="DL32" s="49"/>
      <c r="DM32" s="49"/>
      <c r="DN32" s="49"/>
      <c r="DO32" s="49"/>
      <c r="DP32" s="49"/>
      <c r="DQ32" s="49"/>
      <c r="DR32" s="117"/>
      <c r="DS32" s="49"/>
      <c r="DT32" s="49"/>
      <c r="DU32" s="117"/>
      <c r="DV32" s="49"/>
      <c r="DW32" s="49"/>
      <c r="DX32" s="117"/>
      <c r="DY32" s="116"/>
      <c r="DZ32" s="116"/>
      <c r="EA32" s="117"/>
      <c r="EB32" s="116"/>
      <c r="EC32" s="116"/>
      <c r="ED32" s="49"/>
      <c r="EE32" s="117"/>
      <c r="EF32" s="49"/>
      <c r="EG32" s="49"/>
      <c r="EH32" s="49"/>
      <c r="EI32" s="49"/>
      <c r="EJ32" s="49"/>
      <c r="EK32" s="49"/>
    </row>
    <row r="33" spans="1:141" x14ac:dyDescent="0.2">
      <c r="A33" s="14" t="s">
        <v>57</v>
      </c>
      <c r="B33" t="s">
        <v>273</v>
      </c>
      <c r="C33" s="46" t="s">
        <v>143</v>
      </c>
      <c r="D33" s="78" t="s">
        <v>254</v>
      </c>
      <c r="E33" s="145"/>
      <c r="F33" s="80"/>
      <c r="I33" s="146"/>
      <c r="L33" s="83">
        <v>0.45</v>
      </c>
      <c r="M33" s="84">
        <v>0.3</v>
      </c>
      <c r="N33" s="84">
        <v>-0.15</v>
      </c>
      <c r="O33" s="54" t="s">
        <v>253</v>
      </c>
      <c r="S33" s="128"/>
      <c r="T33" s="136"/>
      <c r="U33" s="137"/>
      <c r="V33" s="138"/>
      <c r="W33" s="120"/>
      <c r="AB33" s="2" t="s">
        <v>263</v>
      </c>
      <c r="AC33" s="2" t="s">
        <v>274</v>
      </c>
      <c r="AD33" s="2">
        <v>5</v>
      </c>
      <c r="AE33" s="90">
        <v>3</v>
      </c>
      <c r="AF33" s="2">
        <v>3</v>
      </c>
      <c r="AG33" s="2">
        <v>3</v>
      </c>
      <c r="AH33" s="2">
        <v>1</v>
      </c>
      <c r="AJ33" s="2">
        <v>2</v>
      </c>
      <c r="AK33" s="2">
        <v>2</v>
      </c>
      <c r="AL33" s="2">
        <v>3</v>
      </c>
      <c r="AM33" s="2">
        <v>2</v>
      </c>
      <c r="AN33" s="2">
        <v>3</v>
      </c>
      <c r="AO33" s="2">
        <v>1</v>
      </c>
      <c r="AR33" s="90">
        <v>3</v>
      </c>
      <c r="AS33" s="2">
        <v>1</v>
      </c>
      <c r="AT33" s="2">
        <v>3</v>
      </c>
      <c r="AU33" s="2">
        <v>3</v>
      </c>
      <c r="AV33" s="2">
        <v>3</v>
      </c>
      <c r="AW33" s="2">
        <v>1</v>
      </c>
      <c r="AY33" s="2">
        <v>2</v>
      </c>
      <c r="BH33" s="90">
        <v>2</v>
      </c>
      <c r="BJ33" s="2">
        <v>3</v>
      </c>
      <c r="CD33" s="2">
        <v>1</v>
      </c>
      <c r="CI33" s="90">
        <v>1</v>
      </c>
      <c r="CK33" s="2">
        <v>2</v>
      </c>
      <c r="CZ33" s="90">
        <v>1</v>
      </c>
      <c r="DC33" s="2">
        <v>2</v>
      </c>
    </row>
    <row r="34" spans="1:141" x14ac:dyDescent="0.2">
      <c r="O34" s="54" t="s">
        <v>256</v>
      </c>
      <c r="S34" s="121"/>
      <c r="T34" s="139" t="s">
        <v>264</v>
      </c>
      <c r="U34" s="147"/>
      <c r="V34" s="93"/>
      <c r="W34" s="99"/>
    </row>
    <row r="35" spans="1:141" x14ac:dyDescent="0.2">
      <c r="O35" s="54" t="s">
        <v>258</v>
      </c>
      <c r="S35" s="95"/>
      <c r="T35" s="148"/>
      <c r="U35" s="141"/>
      <c r="V35" s="142"/>
      <c r="W35" s="102"/>
    </row>
    <row r="36" spans="1:141" x14ac:dyDescent="0.2">
      <c r="O36" s="54" t="s">
        <v>259</v>
      </c>
      <c r="P36" s="103" t="s">
        <v>260</v>
      </c>
      <c r="S36" s="95"/>
      <c r="T36" s="93"/>
      <c r="U36" s="93"/>
      <c r="V36" s="93"/>
      <c r="W36" s="99"/>
    </row>
    <row r="37" spans="1:141" x14ac:dyDescent="0.2">
      <c r="A37" s="13"/>
      <c r="B37" s="13"/>
      <c r="C37" s="13"/>
      <c r="D37" s="104"/>
      <c r="E37" s="104"/>
      <c r="F37" s="13"/>
      <c r="G37" s="13"/>
      <c r="H37" s="13"/>
      <c r="I37" s="13"/>
      <c r="J37" s="105"/>
      <c r="K37" s="13"/>
      <c r="L37" s="106"/>
      <c r="M37" s="129"/>
      <c r="N37" s="129"/>
      <c r="O37" s="108" t="s">
        <v>261</v>
      </c>
      <c r="P37" s="124"/>
      <c r="Q37" s="113"/>
      <c r="R37" s="111"/>
      <c r="S37" s="126"/>
      <c r="T37" s="13"/>
      <c r="U37" s="13"/>
      <c r="V37" s="13"/>
      <c r="W37" s="127"/>
      <c r="X37" s="111"/>
      <c r="Y37" s="113"/>
      <c r="Z37" s="125"/>
      <c r="AA37" s="114"/>
    </row>
    <row r="38" spans="1:141" x14ac:dyDescent="0.2">
      <c r="A38" s="23" t="s">
        <v>58</v>
      </c>
      <c r="B38" t="s">
        <v>275</v>
      </c>
      <c r="C38" s="43" t="s">
        <v>140</v>
      </c>
      <c r="D38" s="78" t="s">
        <v>254</v>
      </c>
      <c r="I38" s="146"/>
      <c r="L38" s="83">
        <v>0.3</v>
      </c>
      <c r="M38" s="84">
        <v>0.05</v>
      </c>
      <c r="N38" s="84">
        <v>-0.25</v>
      </c>
      <c r="O38" s="54" t="s">
        <v>253</v>
      </c>
      <c r="T38" s="149"/>
      <c r="U38" s="136"/>
      <c r="V38" s="150"/>
      <c r="W38" s="138"/>
      <c r="X38" s="120"/>
      <c r="AB38" s="131" t="s">
        <v>263</v>
      </c>
      <c r="AC38" s="132" t="s">
        <v>274</v>
      </c>
      <c r="AD38" s="132">
        <v>3</v>
      </c>
      <c r="AE38" s="133">
        <v>3</v>
      </c>
      <c r="AF38" s="132">
        <v>3</v>
      </c>
      <c r="AG38" s="132">
        <v>3</v>
      </c>
      <c r="AH38" s="132">
        <v>1</v>
      </c>
      <c r="AI38" s="132"/>
      <c r="AJ38" s="132">
        <v>2</v>
      </c>
      <c r="AK38" s="132">
        <v>2</v>
      </c>
      <c r="AL38" s="132">
        <v>3</v>
      </c>
      <c r="AM38" s="132">
        <v>2</v>
      </c>
      <c r="AN38" s="132">
        <v>3</v>
      </c>
      <c r="AO38" s="132">
        <v>1</v>
      </c>
      <c r="AP38" s="132"/>
      <c r="AQ38" s="132"/>
      <c r="AR38" s="133">
        <v>3</v>
      </c>
      <c r="AS38" s="132"/>
      <c r="AT38" s="132">
        <v>3</v>
      </c>
      <c r="AU38" s="132">
        <v>3</v>
      </c>
      <c r="AV38" s="132">
        <v>3</v>
      </c>
      <c r="AW38" s="132">
        <v>3</v>
      </c>
      <c r="AX38" s="134"/>
      <c r="AY38" s="132">
        <v>1</v>
      </c>
      <c r="AZ38" s="132"/>
      <c r="BA38" s="132"/>
      <c r="BB38" s="132"/>
      <c r="BC38" s="132"/>
      <c r="BD38" s="132"/>
      <c r="BE38" s="132"/>
      <c r="BF38" s="132"/>
      <c r="BG38" s="132"/>
      <c r="BH38" s="133">
        <v>1</v>
      </c>
      <c r="BI38" s="132"/>
      <c r="BJ38" s="132">
        <v>2</v>
      </c>
      <c r="BK38" s="132"/>
      <c r="BL38" s="132"/>
      <c r="BM38" s="132"/>
      <c r="BN38" s="135"/>
      <c r="BO38" s="132"/>
      <c r="BP38" s="132"/>
      <c r="BQ38" s="132"/>
      <c r="BR38" s="132"/>
      <c r="BS38" s="132"/>
      <c r="BT38" s="132"/>
      <c r="BU38" s="132"/>
      <c r="BV38" s="132"/>
      <c r="BW38" s="132"/>
      <c r="BX38" s="132"/>
      <c r="BY38" s="132"/>
      <c r="BZ38" s="132"/>
      <c r="CA38" s="132"/>
      <c r="CB38" s="132"/>
      <c r="CC38" s="132"/>
      <c r="CD38" s="132"/>
      <c r="CE38" s="132"/>
      <c r="CF38" s="132"/>
      <c r="CG38" s="132"/>
      <c r="CH38" s="132"/>
      <c r="CI38" s="132"/>
      <c r="CJ38" s="132"/>
      <c r="CK38" s="132"/>
      <c r="CL38" s="132"/>
      <c r="CM38" s="132"/>
      <c r="CN38" s="132"/>
      <c r="CO38" s="132"/>
      <c r="CP38" s="132"/>
      <c r="CQ38" s="132"/>
      <c r="CR38" s="132"/>
      <c r="CS38" s="132"/>
      <c r="CT38" s="132"/>
      <c r="CU38" s="132"/>
      <c r="CV38" s="132"/>
      <c r="CW38" s="132"/>
      <c r="CX38" s="132"/>
      <c r="CY38" s="132"/>
      <c r="CZ38" s="132"/>
      <c r="DA38" s="132"/>
      <c r="DB38" s="132"/>
      <c r="DC38" s="132">
        <v>1</v>
      </c>
      <c r="DD38" s="132"/>
      <c r="DE38" s="132"/>
      <c r="DF38" s="132"/>
      <c r="DG38" s="132"/>
      <c r="DH38" s="132"/>
      <c r="DI38" s="132"/>
      <c r="DJ38" s="132"/>
      <c r="DK38" s="132"/>
      <c r="DL38" s="132"/>
      <c r="DM38" s="132"/>
      <c r="DN38" s="132"/>
      <c r="DO38" s="132"/>
      <c r="DP38" s="132"/>
      <c r="DQ38" s="132"/>
      <c r="DR38" s="133"/>
      <c r="DS38" s="132"/>
      <c r="DT38" s="132"/>
      <c r="DU38" s="133"/>
      <c r="DV38" s="132"/>
      <c r="DW38" s="132"/>
      <c r="DX38" s="133"/>
      <c r="DY38" s="135"/>
      <c r="DZ38" s="135"/>
      <c r="EA38" s="133"/>
      <c r="EB38" s="135"/>
      <c r="EC38" s="135"/>
      <c r="ED38" s="132"/>
      <c r="EE38" s="133"/>
      <c r="EF38" s="132"/>
      <c r="EG38" s="132"/>
      <c r="EH38" s="132"/>
      <c r="EI38" s="132"/>
      <c r="EJ38" s="132"/>
      <c r="EK38" s="132"/>
    </row>
    <row r="39" spans="1:141" x14ac:dyDescent="0.2">
      <c r="O39" s="54" t="s">
        <v>256</v>
      </c>
      <c r="T39" s="121"/>
      <c r="U39" s="139" t="s">
        <v>264</v>
      </c>
      <c r="V39" s="151"/>
      <c r="W39" s="93"/>
      <c r="X39" s="99"/>
    </row>
    <row r="40" spans="1:141" x14ac:dyDescent="0.2">
      <c r="O40" s="54" t="s">
        <v>258</v>
      </c>
      <c r="T40" s="95"/>
      <c r="U40" s="93"/>
      <c r="V40" s="141"/>
      <c r="W40" s="142"/>
      <c r="X40" s="102"/>
    </row>
    <row r="41" spans="1:141" x14ac:dyDescent="0.2">
      <c r="O41" s="54" t="s">
        <v>259</v>
      </c>
      <c r="P41" s="103" t="s">
        <v>260</v>
      </c>
      <c r="T41" s="95"/>
      <c r="U41" s="93"/>
      <c r="V41" s="93"/>
      <c r="W41" s="93"/>
      <c r="X41" s="99"/>
    </row>
    <row r="42" spans="1:141" x14ac:dyDescent="0.2">
      <c r="A42" s="13"/>
      <c r="B42" s="13"/>
      <c r="C42" s="13"/>
      <c r="D42" s="104"/>
      <c r="E42" s="104"/>
      <c r="F42" s="13"/>
      <c r="G42" s="13"/>
      <c r="H42" s="13"/>
      <c r="I42" s="13"/>
      <c r="J42" s="105"/>
      <c r="K42" s="13"/>
      <c r="L42" s="106"/>
      <c r="M42" s="129"/>
      <c r="N42" s="129"/>
      <c r="O42" s="108" t="s">
        <v>261</v>
      </c>
      <c r="P42" s="124"/>
      <c r="Q42" s="125"/>
      <c r="R42" s="125"/>
      <c r="S42" s="113"/>
      <c r="T42" s="126"/>
      <c r="U42" s="13"/>
      <c r="V42" s="13"/>
      <c r="W42" s="13"/>
      <c r="X42" s="152"/>
      <c r="Y42" s="113"/>
      <c r="Z42" s="113"/>
      <c r="AA42" s="114"/>
      <c r="AB42" s="104"/>
      <c r="AC42" s="13"/>
      <c r="AD42" s="13"/>
      <c r="AE42" s="49"/>
      <c r="AF42" s="49"/>
      <c r="AG42" s="49"/>
      <c r="AH42" s="49"/>
      <c r="AI42" s="49"/>
      <c r="AJ42" s="49"/>
      <c r="AK42" s="49"/>
      <c r="AL42" s="49"/>
      <c r="AM42" s="49"/>
      <c r="AN42" s="49"/>
      <c r="AO42" s="49"/>
      <c r="AP42" s="49"/>
      <c r="AQ42" s="49"/>
      <c r="AR42" s="49"/>
      <c r="AS42" s="49"/>
      <c r="AT42" s="49"/>
      <c r="AU42" s="49"/>
      <c r="AV42" s="49"/>
      <c r="AW42" s="49"/>
      <c r="AX42" s="115"/>
      <c r="AY42" s="49"/>
      <c r="AZ42" s="49"/>
      <c r="BA42" s="49"/>
      <c r="BB42" s="49"/>
      <c r="BC42" s="49"/>
      <c r="BD42" s="49"/>
      <c r="BE42" s="49"/>
      <c r="BF42" s="49"/>
      <c r="BG42" s="49"/>
      <c r="BH42" s="49"/>
      <c r="BI42" s="49"/>
      <c r="BJ42" s="49"/>
      <c r="BK42" s="49"/>
      <c r="BL42" s="49"/>
      <c r="BM42" s="49"/>
      <c r="BN42" s="116"/>
      <c r="BO42" s="49"/>
      <c r="BP42" s="49"/>
      <c r="BQ42" s="49"/>
      <c r="BR42" s="49"/>
      <c r="BS42" s="49"/>
      <c r="BT42" s="49"/>
      <c r="BU42" s="49"/>
      <c r="BV42" s="49"/>
      <c r="BW42" s="49"/>
      <c r="BX42" s="49"/>
      <c r="BY42" s="49"/>
      <c r="BZ42" s="49"/>
      <c r="CA42" s="49"/>
      <c r="CB42" s="49"/>
      <c r="CC42" s="49"/>
      <c r="CD42" s="49"/>
      <c r="CE42" s="49"/>
      <c r="CF42" s="49"/>
      <c r="CG42" s="49"/>
      <c r="CH42" s="49"/>
      <c r="CI42" s="49"/>
      <c r="CJ42" s="49"/>
      <c r="CK42" s="49"/>
      <c r="CL42" s="49"/>
      <c r="CM42" s="49"/>
      <c r="CN42" s="49"/>
      <c r="CO42" s="49"/>
      <c r="CP42" s="49"/>
      <c r="CQ42" s="49"/>
      <c r="CR42" s="49"/>
      <c r="CS42" s="49"/>
      <c r="CT42" s="49"/>
      <c r="CU42" s="49"/>
      <c r="CV42" s="49"/>
      <c r="CW42" s="49"/>
      <c r="CX42" s="49"/>
      <c r="CY42" s="49"/>
      <c r="CZ42" s="49"/>
      <c r="DA42" s="49"/>
      <c r="DB42" s="49"/>
      <c r="DC42" s="49"/>
      <c r="DD42" s="49"/>
      <c r="DE42" s="49"/>
      <c r="DF42" s="49"/>
      <c r="DG42" s="49"/>
      <c r="DH42" s="49"/>
      <c r="DI42" s="49"/>
      <c r="DJ42" s="49"/>
      <c r="DK42" s="49"/>
      <c r="DL42" s="49"/>
      <c r="DM42" s="49"/>
      <c r="DN42" s="49"/>
      <c r="DO42" s="49"/>
      <c r="DP42" s="49"/>
      <c r="DQ42" s="49"/>
      <c r="DR42" s="117"/>
      <c r="DS42" s="49"/>
      <c r="DT42" s="49"/>
      <c r="DU42" s="117"/>
      <c r="DV42" s="49"/>
      <c r="DW42" s="49"/>
      <c r="DX42" s="117"/>
      <c r="DY42" s="116"/>
      <c r="DZ42" s="116"/>
      <c r="EA42" s="117"/>
      <c r="EB42" s="116"/>
      <c r="EC42" s="116"/>
      <c r="ED42" s="49"/>
      <c r="EE42" s="117"/>
      <c r="EF42" s="49"/>
      <c r="EG42" s="49"/>
      <c r="EH42" s="49"/>
      <c r="EI42" s="49"/>
      <c r="EJ42" s="49"/>
      <c r="EK42" s="49"/>
    </row>
    <row r="43" spans="1:141" x14ac:dyDescent="0.2">
      <c r="A43" s="14" t="s">
        <v>59</v>
      </c>
      <c r="B43" t="s">
        <v>276</v>
      </c>
      <c r="C43" s="46" t="s">
        <v>143</v>
      </c>
      <c r="D43" s="78" t="s">
        <v>254</v>
      </c>
      <c r="E43" s="79"/>
      <c r="I43" s="146"/>
      <c r="K43" s="146"/>
      <c r="L43" s="83">
        <v>0.1</v>
      </c>
      <c r="M43" s="84">
        <v>0.05</v>
      </c>
      <c r="N43" s="84">
        <v>-0.05</v>
      </c>
      <c r="O43" s="54" t="s">
        <v>253</v>
      </c>
      <c r="U43" s="149"/>
      <c r="V43" s="136"/>
      <c r="W43" s="153"/>
      <c r="X43" s="138"/>
      <c r="Y43" s="120"/>
      <c r="AB43" s="2" t="s">
        <v>254</v>
      </c>
      <c r="AC43" s="132" t="s">
        <v>274</v>
      </c>
      <c r="AD43" s="2">
        <v>4</v>
      </c>
      <c r="AE43" s="90">
        <v>3</v>
      </c>
      <c r="AF43" s="2">
        <v>2</v>
      </c>
      <c r="AG43" s="2">
        <v>2</v>
      </c>
      <c r="AH43" s="2">
        <v>2</v>
      </c>
      <c r="AJ43" s="2">
        <v>3</v>
      </c>
      <c r="AK43" s="2">
        <v>2</v>
      </c>
      <c r="AL43" s="2">
        <v>3</v>
      </c>
      <c r="AM43" s="2">
        <v>2</v>
      </c>
      <c r="AN43" s="2">
        <v>2</v>
      </c>
      <c r="AO43" s="2">
        <v>1</v>
      </c>
      <c r="BE43" s="90">
        <v>2</v>
      </c>
      <c r="BF43" s="2">
        <v>3</v>
      </c>
      <c r="BH43" s="90">
        <v>1</v>
      </c>
      <c r="BJ43" s="2">
        <v>2</v>
      </c>
      <c r="CK43" s="2">
        <v>1</v>
      </c>
      <c r="CU43" s="90">
        <v>2</v>
      </c>
      <c r="CW43" s="2">
        <v>2</v>
      </c>
      <c r="CX43" s="2">
        <v>3</v>
      </c>
      <c r="DA43" s="2">
        <v>1</v>
      </c>
    </row>
    <row r="44" spans="1:141" x14ac:dyDescent="0.2">
      <c r="O44" s="54" t="s">
        <v>256</v>
      </c>
      <c r="U44" s="121"/>
      <c r="V44" s="139" t="s">
        <v>277</v>
      </c>
      <c r="W44" s="151"/>
      <c r="X44" s="93"/>
      <c r="Y44" s="99"/>
      <c r="AB44" s="2"/>
      <c r="AC44" s="2"/>
      <c r="AD44" s="2"/>
    </row>
    <row r="45" spans="1:141" x14ac:dyDescent="0.2">
      <c r="O45" s="54" t="s">
        <v>258</v>
      </c>
      <c r="U45" s="95"/>
      <c r="V45" s="141"/>
      <c r="W45" s="142"/>
      <c r="X45" s="141"/>
      <c r="Y45" s="102"/>
      <c r="AB45" s="2"/>
      <c r="AC45" s="2"/>
      <c r="AD45" s="2"/>
    </row>
    <row r="46" spans="1:141" x14ac:dyDescent="0.2">
      <c r="O46" s="54" t="s">
        <v>259</v>
      </c>
      <c r="U46" s="95"/>
      <c r="V46" s="93"/>
      <c r="W46" s="93"/>
      <c r="X46" s="93"/>
      <c r="Y46" s="99"/>
      <c r="AB46" s="2"/>
      <c r="AC46" s="2"/>
      <c r="AD46" s="2"/>
    </row>
    <row r="47" spans="1:141" x14ac:dyDescent="0.2">
      <c r="A47" s="13"/>
      <c r="B47" s="13"/>
      <c r="C47" s="13"/>
      <c r="D47" s="104"/>
      <c r="E47" s="104"/>
      <c r="F47" s="13"/>
      <c r="G47" s="13"/>
      <c r="H47" s="13"/>
      <c r="I47" s="13"/>
      <c r="J47" s="105"/>
      <c r="K47" s="13"/>
      <c r="L47" s="106"/>
      <c r="M47" s="129"/>
      <c r="N47" s="129"/>
      <c r="O47" s="108" t="s">
        <v>261</v>
      </c>
      <c r="P47" s="124"/>
      <c r="Q47" s="125"/>
      <c r="R47" s="125"/>
      <c r="S47" s="113"/>
      <c r="T47" s="111"/>
      <c r="U47" s="126"/>
      <c r="V47" s="13"/>
      <c r="W47" s="13"/>
      <c r="X47" s="13"/>
      <c r="Y47" s="127"/>
      <c r="Z47" s="113"/>
      <c r="AA47" s="114"/>
      <c r="AB47" s="52"/>
      <c r="AC47" s="49"/>
      <c r="AD47" s="49"/>
      <c r="AE47" s="49"/>
      <c r="AF47" s="49"/>
      <c r="AG47" s="49"/>
      <c r="AH47" s="49"/>
      <c r="AI47" s="49"/>
      <c r="AJ47" s="49"/>
      <c r="AK47" s="49"/>
      <c r="AL47" s="49"/>
      <c r="AM47" s="49"/>
      <c r="AN47" s="49"/>
      <c r="AO47" s="49"/>
      <c r="AP47" s="49"/>
      <c r="AQ47" s="49"/>
      <c r="AR47" s="49"/>
      <c r="AS47" s="49"/>
      <c r="AT47" s="49"/>
      <c r="AU47" s="49"/>
      <c r="AV47" s="49"/>
      <c r="AW47" s="49"/>
      <c r="AX47" s="115"/>
      <c r="AY47" s="49"/>
      <c r="AZ47" s="49"/>
      <c r="BA47" s="49"/>
      <c r="BB47" s="49"/>
      <c r="BC47" s="49"/>
      <c r="BD47" s="49"/>
      <c r="BE47" s="49"/>
      <c r="BF47" s="49"/>
      <c r="BG47" s="49"/>
      <c r="BH47" s="49"/>
      <c r="BI47" s="49"/>
      <c r="BJ47" s="49"/>
      <c r="BK47" s="49"/>
      <c r="BL47" s="49"/>
      <c r="BM47" s="49"/>
      <c r="BN47" s="116"/>
      <c r="BO47" s="49"/>
      <c r="BP47" s="49"/>
      <c r="BQ47" s="49"/>
      <c r="BR47" s="49"/>
      <c r="BS47" s="49"/>
      <c r="BT47" s="49"/>
      <c r="BU47" s="49"/>
      <c r="BV47" s="49"/>
      <c r="BW47" s="49"/>
      <c r="BX47" s="49"/>
      <c r="BY47" s="49"/>
      <c r="BZ47" s="49"/>
      <c r="CA47" s="49"/>
      <c r="CB47" s="49"/>
      <c r="CC47" s="49"/>
      <c r="CD47" s="49"/>
      <c r="CE47" s="49"/>
      <c r="CF47" s="49"/>
      <c r="CG47" s="49"/>
      <c r="CH47" s="49"/>
      <c r="CI47" s="49"/>
      <c r="CJ47" s="49"/>
      <c r="CK47" s="49"/>
      <c r="CL47" s="49"/>
      <c r="CM47" s="49"/>
      <c r="CN47" s="49"/>
      <c r="CO47" s="49"/>
      <c r="CP47" s="49"/>
      <c r="CQ47" s="49"/>
      <c r="CR47" s="49"/>
      <c r="CS47" s="49"/>
      <c r="CT47" s="49"/>
      <c r="CU47" s="49"/>
      <c r="CV47" s="49"/>
      <c r="CW47" s="49"/>
      <c r="CX47" s="49"/>
      <c r="CY47" s="49"/>
      <c r="CZ47" s="117"/>
      <c r="DA47" s="49"/>
      <c r="DB47" s="49"/>
      <c r="DC47" s="49"/>
      <c r="DD47" s="49"/>
      <c r="DE47" s="49"/>
      <c r="DF47" s="49"/>
      <c r="DG47" s="49"/>
      <c r="DH47" s="49"/>
      <c r="DI47" s="49"/>
      <c r="DJ47" s="49"/>
      <c r="DK47" s="49"/>
      <c r="DL47" s="49"/>
      <c r="DM47" s="49"/>
      <c r="DN47" s="49"/>
      <c r="DO47" s="49"/>
      <c r="DP47" s="49"/>
      <c r="DQ47" s="49"/>
      <c r="DR47" s="117"/>
      <c r="DS47" s="49"/>
      <c r="DT47" s="49"/>
      <c r="DU47" s="117"/>
      <c r="DV47" s="49"/>
      <c r="DW47" s="49"/>
      <c r="DX47" s="117"/>
      <c r="DY47" s="116"/>
      <c r="DZ47" s="116"/>
      <c r="EA47" s="117"/>
      <c r="EB47" s="116"/>
      <c r="EC47" s="116"/>
      <c r="ED47" s="49"/>
      <c r="EE47" s="117"/>
      <c r="EF47" s="49"/>
      <c r="EG47" s="49"/>
      <c r="EH47" s="49"/>
      <c r="EI47" s="49"/>
      <c r="EJ47" s="49"/>
      <c r="EK47" s="49"/>
    </row>
    <row r="48" spans="1:141" x14ac:dyDescent="0.2">
      <c r="A48" s="14" t="s">
        <v>60</v>
      </c>
      <c r="B48" t="s">
        <v>278</v>
      </c>
      <c r="C48" s="41" t="s">
        <v>138</v>
      </c>
      <c r="D48" s="78" t="s">
        <v>263</v>
      </c>
      <c r="E48" s="79"/>
      <c r="F48" s="80"/>
      <c r="H48" s="146"/>
      <c r="I48" s="81"/>
      <c r="K48" s="146"/>
      <c r="L48" s="83">
        <v>0.15</v>
      </c>
      <c r="M48" s="84">
        <v>0.15</v>
      </c>
      <c r="N48" s="84">
        <v>0</v>
      </c>
      <c r="O48" s="54" t="s">
        <v>253</v>
      </c>
      <c r="R48" s="149"/>
      <c r="S48" s="136"/>
      <c r="T48" s="150"/>
      <c r="U48" s="150"/>
      <c r="V48" s="136"/>
      <c r="W48" s="137"/>
      <c r="X48" s="120"/>
      <c r="AB48" s="2" t="s">
        <v>254</v>
      </c>
      <c r="AC48" s="2" t="s">
        <v>255</v>
      </c>
      <c r="AD48" s="2">
        <v>9</v>
      </c>
      <c r="AE48" s="90">
        <v>1</v>
      </c>
      <c r="AF48" s="2">
        <v>1</v>
      </c>
      <c r="AK48" s="2">
        <v>2</v>
      </c>
      <c r="AL48" s="2">
        <v>2</v>
      </c>
      <c r="AM48" s="2">
        <v>1</v>
      </c>
      <c r="AN48" s="2">
        <v>3</v>
      </c>
      <c r="AR48" s="90">
        <v>1</v>
      </c>
      <c r="AS48" s="2">
        <v>1</v>
      </c>
      <c r="AT48" s="2">
        <v>1</v>
      </c>
      <c r="AU48" s="2">
        <v>1</v>
      </c>
      <c r="AW48" s="2">
        <v>1</v>
      </c>
      <c r="BP48" s="90">
        <v>1</v>
      </c>
      <c r="BQ48" s="2">
        <v>1</v>
      </c>
      <c r="BR48" s="2">
        <v>2</v>
      </c>
      <c r="CA48" s="90">
        <v>1</v>
      </c>
      <c r="CD48" s="2">
        <v>2</v>
      </c>
      <c r="CG48" s="2">
        <v>1</v>
      </c>
      <c r="CI48" s="90">
        <v>1</v>
      </c>
      <c r="CK48" s="2">
        <v>2</v>
      </c>
      <c r="CO48" s="90">
        <v>1</v>
      </c>
      <c r="CS48" s="2">
        <v>2</v>
      </c>
      <c r="CX48" s="2">
        <v>1</v>
      </c>
      <c r="CZ48" s="90">
        <v>2</v>
      </c>
      <c r="DA48" s="2">
        <v>2</v>
      </c>
      <c r="DB48" s="2">
        <v>2</v>
      </c>
      <c r="DC48" s="2">
        <v>3</v>
      </c>
      <c r="DH48" s="90">
        <v>1</v>
      </c>
      <c r="DI48" s="2">
        <v>3</v>
      </c>
      <c r="EH48" s="90">
        <v>1</v>
      </c>
      <c r="EI48" s="2">
        <v>1</v>
      </c>
      <c r="EJ48" s="2">
        <v>1</v>
      </c>
      <c r="EK48" s="2">
        <v>1</v>
      </c>
    </row>
    <row r="49" spans="1:141" x14ac:dyDescent="0.2">
      <c r="O49" s="54" t="s">
        <v>256</v>
      </c>
      <c r="R49" s="121"/>
      <c r="S49" s="122" t="s">
        <v>279</v>
      </c>
      <c r="T49" s="96"/>
      <c r="U49" s="98"/>
      <c r="V49" s="122"/>
    </row>
    <row r="50" spans="1:141" x14ac:dyDescent="0.2">
      <c r="O50" s="54" t="s">
        <v>258</v>
      </c>
      <c r="R50" s="95"/>
      <c r="S50" s="148"/>
      <c r="T50" s="141"/>
      <c r="U50" s="142"/>
      <c r="V50" s="142"/>
      <c r="W50" s="148"/>
      <c r="X50" s="99"/>
    </row>
    <row r="51" spans="1:141" x14ac:dyDescent="0.2">
      <c r="O51" s="54" t="s">
        <v>259</v>
      </c>
      <c r="P51" s="103" t="s">
        <v>280</v>
      </c>
      <c r="R51" s="95"/>
      <c r="S51" s="93"/>
      <c r="T51" s="93"/>
      <c r="U51" s="93"/>
      <c r="V51" s="148"/>
      <c r="W51" s="142"/>
      <c r="X51" s="102"/>
    </row>
    <row r="52" spans="1:141" x14ac:dyDescent="0.2">
      <c r="A52" s="13"/>
      <c r="B52" s="13"/>
      <c r="C52" s="13"/>
      <c r="D52" s="104"/>
      <c r="E52" s="104"/>
      <c r="F52" s="13"/>
      <c r="G52" s="13"/>
      <c r="H52" s="13"/>
      <c r="I52" s="13"/>
      <c r="J52" s="105"/>
      <c r="K52" s="13"/>
      <c r="L52" s="106"/>
      <c r="M52" s="129"/>
      <c r="N52" s="129"/>
      <c r="O52" s="108" t="s">
        <v>261</v>
      </c>
      <c r="P52" s="124"/>
      <c r="Q52" s="111"/>
      <c r="R52" s="126"/>
      <c r="S52" s="13"/>
      <c r="T52" s="13"/>
      <c r="U52" s="13"/>
      <c r="V52" s="13"/>
      <c r="W52" s="13"/>
      <c r="X52" s="127"/>
      <c r="Y52" s="111"/>
      <c r="Z52" s="113"/>
      <c r="AA52" s="114"/>
      <c r="AB52" s="104"/>
      <c r="AC52" s="13"/>
      <c r="AD52" s="13"/>
      <c r="AE52" s="49"/>
      <c r="AF52" s="49"/>
      <c r="AG52" s="49"/>
      <c r="AH52" s="49"/>
      <c r="AI52" s="49"/>
      <c r="AJ52" s="49"/>
      <c r="AK52" s="49"/>
      <c r="AL52" s="49"/>
      <c r="AM52" s="49"/>
      <c r="AN52" s="49"/>
      <c r="AO52" s="49"/>
      <c r="AP52" s="49"/>
      <c r="AQ52" s="49"/>
      <c r="AR52" s="49"/>
      <c r="AS52" s="49"/>
      <c r="AT52" s="49"/>
      <c r="AU52" s="49"/>
      <c r="AV52" s="49"/>
      <c r="AW52" s="49"/>
      <c r="AX52" s="115"/>
      <c r="AY52" s="49"/>
      <c r="AZ52" s="49"/>
      <c r="BA52" s="49"/>
      <c r="BB52" s="49"/>
      <c r="BC52" s="49"/>
      <c r="BD52" s="49"/>
      <c r="BE52" s="49"/>
      <c r="BF52" s="49"/>
      <c r="BG52" s="49"/>
      <c r="BH52" s="49"/>
      <c r="BI52" s="49"/>
      <c r="BJ52" s="49"/>
      <c r="BK52" s="49"/>
      <c r="BL52" s="49"/>
      <c r="BM52" s="49"/>
      <c r="BN52" s="116"/>
      <c r="BO52" s="49"/>
      <c r="BP52" s="49"/>
      <c r="BQ52" s="49"/>
      <c r="BR52" s="49"/>
      <c r="BS52" s="49"/>
      <c r="BT52" s="49"/>
      <c r="BU52" s="49"/>
      <c r="BV52" s="49"/>
      <c r="BW52" s="49"/>
      <c r="BX52" s="49"/>
      <c r="BY52" s="49"/>
      <c r="BZ52" s="49"/>
      <c r="CA52" s="49"/>
      <c r="CB52" s="49"/>
      <c r="CC52" s="49"/>
      <c r="CD52" s="49"/>
      <c r="CE52" s="49"/>
      <c r="CF52" s="49"/>
      <c r="CG52" s="49"/>
      <c r="CH52" s="49"/>
      <c r="CI52" s="49"/>
      <c r="CJ52" s="49"/>
      <c r="CK52" s="49"/>
      <c r="CL52" s="49"/>
      <c r="CM52" s="49"/>
      <c r="CN52" s="49"/>
      <c r="CO52" s="49"/>
      <c r="CP52" s="49"/>
      <c r="CQ52" s="49"/>
      <c r="CR52" s="49"/>
      <c r="CS52" s="49"/>
      <c r="CT52" s="49"/>
      <c r="CU52" s="49"/>
      <c r="CV52" s="49"/>
      <c r="CW52" s="49"/>
      <c r="CX52" s="49"/>
      <c r="CY52" s="49"/>
      <c r="CZ52" s="49"/>
      <c r="DA52" s="49"/>
      <c r="DB52" s="49"/>
      <c r="DC52" s="49"/>
      <c r="DD52" s="49"/>
      <c r="DE52" s="49"/>
      <c r="DF52" s="49"/>
      <c r="DG52" s="49"/>
      <c r="DH52" s="49"/>
      <c r="DI52" s="49"/>
      <c r="DJ52" s="49"/>
      <c r="DK52" s="49"/>
      <c r="DL52" s="49"/>
      <c r="DM52" s="49"/>
      <c r="DN52" s="49"/>
      <c r="DO52" s="49"/>
      <c r="DP52" s="49"/>
      <c r="DQ52" s="49"/>
      <c r="DR52" s="117"/>
      <c r="DS52" s="49"/>
      <c r="DT52" s="49"/>
      <c r="DU52" s="117"/>
      <c r="DV52" s="49"/>
      <c r="DW52" s="49"/>
      <c r="DX52" s="117"/>
      <c r="DY52" s="116"/>
      <c r="DZ52" s="116"/>
      <c r="EA52" s="117"/>
      <c r="EB52" s="116"/>
      <c r="EC52" s="116"/>
      <c r="ED52" s="49"/>
      <c r="EE52" s="117"/>
      <c r="EF52" s="49"/>
      <c r="EG52" s="49"/>
      <c r="EH52" s="49"/>
      <c r="EI52" s="49"/>
      <c r="EJ52" s="49"/>
      <c r="EK52" s="49"/>
    </row>
    <row r="53" spans="1:141" x14ac:dyDescent="0.2">
      <c r="A53" s="23" t="s">
        <v>61</v>
      </c>
      <c r="B53" t="s">
        <v>281</v>
      </c>
      <c r="C53" s="43" t="s">
        <v>140</v>
      </c>
      <c r="D53" s="78" t="s">
        <v>254</v>
      </c>
      <c r="I53" s="146"/>
      <c r="J53" s="81"/>
      <c r="L53" s="83">
        <v>0.15</v>
      </c>
      <c r="M53" s="84">
        <v>0.03</v>
      </c>
      <c r="N53" s="84">
        <v>-0.12</v>
      </c>
      <c r="O53" s="54" t="s">
        <v>253</v>
      </c>
      <c r="R53" s="48"/>
      <c r="S53" s="119"/>
      <c r="T53" s="86"/>
      <c r="U53" s="87"/>
      <c r="V53" s="86"/>
      <c r="W53" s="87"/>
      <c r="X53" s="120"/>
      <c r="AB53" s="2" t="s">
        <v>263</v>
      </c>
      <c r="AC53" s="2" t="s">
        <v>274</v>
      </c>
      <c r="AD53" s="2">
        <v>5</v>
      </c>
      <c r="AE53" s="90">
        <v>3</v>
      </c>
      <c r="AK53" s="2">
        <v>2</v>
      </c>
      <c r="AL53" s="2">
        <v>3</v>
      </c>
      <c r="AM53" s="2">
        <v>2</v>
      </c>
      <c r="AR53" s="90">
        <v>3</v>
      </c>
      <c r="AS53" s="2">
        <v>1</v>
      </c>
      <c r="AT53" s="2">
        <v>3</v>
      </c>
      <c r="AU53" s="2">
        <v>3</v>
      </c>
      <c r="AV53" s="2">
        <v>3</v>
      </c>
      <c r="AW53" s="2">
        <v>2</v>
      </c>
      <c r="BH53" s="90">
        <v>2</v>
      </c>
      <c r="BI53" s="2">
        <v>3</v>
      </c>
      <c r="CA53" s="90">
        <v>2</v>
      </c>
      <c r="CB53" s="2">
        <v>3</v>
      </c>
      <c r="CC53" s="2">
        <v>2</v>
      </c>
      <c r="CK53" s="2">
        <v>1</v>
      </c>
      <c r="EH53" s="90">
        <v>1</v>
      </c>
      <c r="EJ53" s="2">
        <v>2</v>
      </c>
      <c r="EK53" s="2">
        <v>2</v>
      </c>
    </row>
    <row r="54" spans="1:141" x14ac:dyDescent="0.2">
      <c r="O54" s="54" t="s">
        <v>256</v>
      </c>
      <c r="S54" s="121"/>
      <c r="T54" s="122" t="s">
        <v>279</v>
      </c>
      <c r="U54" s="98"/>
      <c r="X54" s="99"/>
    </row>
    <row r="55" spans="1:141" x14ac:dyDescent="0.2">
      <c r="O55" s="54" t="s">
        <v>258</v>
      </c>
      <c r="S55" s="95"/>
      <c r="T55" s="50"/>
      <c r="U55" s="100"/>
      <c r="V55" s="101"/>
      <c r="W55" s="100"/>
      <c r="X55" s="102"/>
    </row>
    <row r="56" spans="1:141" x14ac:dyDescent="0.2">
      <c r="O56" s="54" t="s">
        <v>259</v>
      </c>
      <c r="P56" s="103" t="s">
        <v>265</v>
      </c>
      <c r="S56" s="95"/>
      <c r="V56" s="100"/>
      <c r="W56" s="101"/>
      <c r="X56" s="102"/>
    </row>
    <row r="57" spans="1:141" x14ac:dyDescent="0.2">
      <c r="A57" s="13"/>
      <c r="B57" s="13"/>
      <c r="C57" s="13"/>
      <c r="D57" s="104"/>
      <c r="E57" s="104"/>
      <c r="F57" s="13"/>
      <c r="G57" s="13"/>
      <c r="H57" s="13"/>
      <c r="I57" s="13"/>
      <c r="J57" s="105"/>
      <c r="K57" s="13"/>
      <c r="L57" s="106"/>
      <c r="M57" s="129"/>
      <c r="N57" s="129"/>
      <c r="O57" s="108" t="s">
        <v>261</v>
      </c>
      <c r="P57" s="124"/>
      <c r="Q57" s="125"/>
      <c r="R57" s="113"/>
      <c r="S57" s="126"/>
      <c r="T57" s="13"/>
      <c r="U57" s="13"/>
      <c r="V57" s="13"/>
      <c r="W57" s="13"/>
      <c r="X57" s="127"/>
      <c r="Y57" s="111"/>
      <c r="Z57" s="113"/>
      <c r="AA57" s="114"/>
      <c r="AB57" s="104"/>
      <c r="AC57" s="13"/>
      <c r="AD57" s="13"/>
      <c r="AE57" s="49"/>
      <c r="AF57" s="49"/>
      <c r="AG57" s="49"/>
      <c r="AH57" s="49"/>
      <c r="AI57" s="49"/>
      <c r="AJ57" s="49"/>
      <c r="AK57" s="49"/>
      <c r="AL57" s="49"/>
      <c r="AM57" s="49"/>
      <c r="AN57" s="49"/>
      <c r="AO57" s="49"/>
      <c r="AP57" s="49"/>
      <c r="AQ57" s="49"/>
      <c r="AR57" s="49"/>
      <c r="AS57" s="49"/>
      <c r="AT57" s="49"/>
      <c r="AU57" s="49"/>
      <c r="AV57" s="49"/>
      <c r="AW57" s="49"/>
      <c r="AX57" s="115"/>
      <c r="AY57" s="49"/>
      <c r="AZ57" s="49"/>
      <c r="BA57" s="49"/>
      <c r="BB57" s="49"/>
      <c r="BC57" s="49"/>
      <c r="BD57" s="49"/>
      <c r="BE57" s="49"/>
      <c r="BF57" s="49"/>
      <c r="BG57" s="49"/>
      <c r="BH57" s="49"/>
      <c r="BI57" s="49"/>
      <c r="BJ57" s="49"/>
      <c r="BK57" s="49"/>
      <c r="BL57" s="49"/>
      <c r="BM57" s="49"/>
      <c r="BN57" s="116"/>
      <c r="BO57" s="49"/>
      <c r="BP57" s="49"/>
      <c r="BQ57" s="49"/>
      <c r="BR57" s="49"/>
      <c r="BS57" s="49"/>
      <c r="BT57" s="49"/>
      <c r="BU57" s="49"/>
      <c r="BV57" s="49"/>
      <c r="BW57" s="49"/>
      <c r="BX57" s="49"/>
      <c r="BY57" s="49"/>
      <c r="BZ57" s="49"/>
      <c r="CA57" s="49"/>
      <c r="CB57" s="49"/>
      <c r="CC57" s="49"/>
      <c r="CD57" s="49"/>
      <c r="CE57" s="49"/>
      <c r="CF57" s="49"/>
      <c r="CG57" s="49"/>
      <c r="CH57" s="49"/>
      <c r="CI57" s="49"/>
      <c r="CJ57" s="49"/>
      <c r="CK57" s="49"/>
      <c r="CL57" s="49"/>
      <c r="CM57" s="49"/>
      <c r="CN57" s="49"/>
      <c r="CO57" s="49"/>
      <c r="CP57" s="49"/>
      <c r="CQ57" s="49"/>
      <c r="CR57" s="49"/>
      <c r="CS57" s="49"/>
      <c r="CT57" s="49"/>
      <c r="CU57" s="49"/>
      <c r="CV57" s="49"/>
      <c r="CW57" s="49"/>
      <c r="CX57" s="49"/>
      <c r="CY57" s="49"/>
      <c r="CZ57" s="49"/>
      <c r="DA57" s="49"/>
      <c r="DB57" s="49"/>
      <c r="DC57" s="49"/>
      <c r="DD57" s="49"/>
      <c r="DE57" s="49"/>
      <c r="DF57" s="49"/>
      <c r="DG57" s="49"/>
      <c r="DH57" s="49"/>
      <c r="DI57" s="49"/>
      <c r="DJ57" s="49"/>
      <c r="DK57" s="49"/>
      <c r="DL57" s="49"/>
      <c r="DM57" s="49"/>
      <c r="DN57" s="49"/>
      <c r="DO57" s="49"/>
      <c r="DP57" s="49"/>
      <c r="DQ57" s="49"/>
      <c r="DR57" s="117"/>
      <c r="DS57" s="49"/>
      <c r="DT57" s="49"/>
      <c r="DU57" s="117"/>
      <c r="DV57" s="49"/>
      <c r="DW57" s="49"/>
      <c r="DX57" s="117"/>
      <c r="DY57" s="116"/>
      <c r="DZ57" s="116"/>
      <c r="EA57" s="117"/>
      <c r="EB57" s="116"/>
      <c r="EC57" s="116"/>
      <c r="ED57" s="49"/>
      <c r="EE57" s="117"/>
      <c r="EF57" s="49"/>
      <c r="EG57" s="49"/>
      <c r="EH57" s="49"/>
      <c r="EI57" s="49"/>
      <c r="EJ57" s="49"/>
      <c r="EK57" s="49"/>
    </row>
    <row r="58" spans="1:141" x14ac:dyDescent="0.2">
      <c r="A58" s="23" t="s">
        <v>62</v>
      </c>
      <c r="B58" t="s">
        <v>282</v>
      </c>
      <c r="C58" s="46" t="s">
        <v>143</v>
      </c>
      <c r="D58" s="78" t="s">
        <v>254</v>
      </c>
      <c r="I58" s="146"/>
      <c r="L58" s="83">
        <v>0.16</v>
      </c>
      <c r="M58" s="84">
        <v>0.04</v>
      </c>
      <c r="N58" s="84">
        <v>-0.12</v>
      </c>
      <c r="O58" s="54" t="s">
        <v>253</v>
      </c>
      <c r="T58" s="149"/>
      <c r="U58" s="136"/>
      <c r="V58" s="150"/>
      <c r="W58" s="138"/>
      <c r="X58" s="120"/>
      <c r="Y58" s="138"/>
      <c r="AB58" s="2" t="s">
        <v>263</v>
      </c>
      <c r="AC58" s="2" t="s">
        <v>283</v>
      </c>
      <c r="AD58" s="2">
        <v>7</v>
      </c>
      <c r="AE58" s="90">
        <v>2</v>
      </c>
      <c r="AK58" s="2">
        <v>3</v>
      </c>
      <c r="AL58" s="2">
        <v>3</v>
      </c>
      <c r="AM58" s="2">
        <v>1</v>
      </c>
      <c r="AN58" s="2">
        <v>3</v>
      </c>
      <c r="AR58" s="90">
        <v>2</v>
      </c>
      <c r="AS58" s="2">
        <v>1</v>
      </c>
      <c r="AT58" s="2">
        <v>3</v>
      </c>
      <c r="AU58" s="2">
        <v>3</v>
      </c>
      <c r="AV58" s="2">
        <v>3</v>
      </c>
      <c r="AW58" s="2">
        <v>3</v>
      </c>
      <c r="BE58" s="90">
        <v>1</v>
      </c>
      <c r="BF58" s="2">
        <v>2</v>
      </c>
      <c r="BP58" s="90">
        <v>1</v>
      </c>
      <c r="BU58" s="2">
        <v>2</v>
      </c>
      <c r="BW58" s="90">
        <v>1</v>
      </c>
      <c r="BX58" s="2">
        <v>2</v>
      </c>
      <c r="BY58" s="2">
        <v>2</v>
      </c>
      <c r="CK58" s="2">
        <v>1</v>
      </c>
      <c r="CU58" s="90">
        <v>1</v>
      </c>
      <c r="CX58" s="2">
        <v>2</v>
      </c>
      <c r="CZ58" s="90">
        <v>1</v>
      </c>
      <c r="DC58" s="2">
        <v>2</v>
      </c>
      <c r="DD58" s="2">
        <v>2</v>
      </c>
    </row>
    <row r="59" spans="1:141" x14ac:dyDescent="0.2">
      <c r="O59" s="54" t="s">
        <v>256</v>
      </c>
      <c r="T59" s="121"/>
      <c r="U59" s="139" t="s">
        <v>284</v>
      </c>
      <c r="V59" s="140"/>
      <c r="W59" s="93"/>
      <c r="X59" s="99"/>
      <c r="Y59" s="93"/>
    </row>
    <row r="60" spans="1:141" x14ac:dyDescent="0.2">
      <c r="O60" s="54" t="s">
        <v>258</v>
      </c>
      <c r="T60" s="95"/>
      <c r="U60" s="93"/>
      <c r="V60" s="148"/>
      <c r="W60" s="142"/>
      <c r="X60" s="102"/>
      <c r="Y60" s="82"/>
    </row>
    <row r="61" spans="1:141" x14ac:dyDescent="0.2">
      <c r="O61" s="54" t="s">
        <v>259</v>
      </c>
      <c r="P61" s="103" t="s">
        <v>260</v>
      </c>
      <c r="T61" s="95"/>
      <c r="U61" s="93"/>
      <c r="V61" s="93"/>
      <c r="W61" s="93"/>
      <c r="X61" s="99"/>
      <c r="Y61" s="93"/>
    </row>
    <row r="62" spans="1:141" x14ac:dyDescent="0.2">
      <c r="A62" s="13"/>
      <c r="B62" s="13"/>
      <c r="C62" s="13"/>
      <c r="D62" s="104"/>
      <c r="E62" s="104"/>
      <c r="F62" s="13"/>
      <c r="G62" s="13"/>
      <c r="H62" s="13"/>
      <c r="I62" s="13"/>
      <c r="J62" s="105"/>
      <c r="K62" s="13"/>
      <c r="L62" s="106"/>
      <c r="M62" s="129"/>
      <c r="N62" s="129"/>
      <c r="O62" s="108" t="s">
        <v>261</v>
      </c>
      <c r="P62" s="124"/>
      <c r="Q62" s="125"/>
      <c r="R62" s="125"/>
      <c r="S62" s="113"/>
      <c r="T62" s="126"/>
      <c r="U62" s="13"/>
      <c r="V62" s="13"/>
      <c r="W62" s="13"/>
      <c r="X62" s="112"/>
      <c r="Y62" s="111"/>
      <c r="Z62" s="113"/>
      <c r="AA62" s="114"/>
      <c r="AB62" s="104"/>
      <c r="AC62" s="13"/>
      <c r="AD62" s="13"/>
      <c r="AE62" s="49"/>
      <c r="AF62" s="49"/>
      <c r="AG62" s="49"/>
      <c r="AH62" s="49"/>
      <c r="AI62" s="49"/>
      <c r="AJ62" s="49"/>
      <c r="AK62" s="49"/>
      <c r="AL62" s="49"/>
      <c r="AM62" s="49"/>
      <c r="AN62" s="49"/>
      <c r="AO62" s="49"/>
      <c r="AP62" s="49"/>
      <c r="AQ62" s="49"/>
      <c r="AR62" s="49"/>
      <c r="AS62" s="49"/>
      <c r="AT62" s="49"/>
      <c r="AU62" s="49"/>
      <c r="AV62" s="49"/>
      <c r="AW62" s="49"/>
      <c r="AX62" s="115"/>
      <c r="AY62" s="49"/>
      <c r="AZ62" s="49"/>
      <c r="BA62" s="49"/>
      <c r="BB62" s="49"/>
      <c r="BC62" s="49"/>
      <c r="BD62" s="49"/>
      <c r="BE62" s="49"/>
      <c r="BF62" s="49"/>
      <c r="BG62" s="49"/>
      <c r="BH62" s="49"/>
      <c r="BI62" s="49"/>
      <c r="BJ62" s="49"/>
      <c r="BK62" s="49"/>
      <c r="BL62" s="49"/>
      <c r="BM62" s="49"/>
      <c r="BN62" s="116"/>
      <c r="BO62" s="49"/>
      <c r="BP62" s="49"/>
      <c r="BQ62" s="49"/>
      <c r="BR62" s="49"/>
      <c r="BS62" s="49"/>
      <c r="BT62" s="49"/>
      <c r="BU62" s="49"/>
      <c r="BV62" s="49"/>
      <c r="BW62" s="49"/>
      <c r="BX62" s="49"/>
      <c r="BY62" s="49"/>
      <c r="BZ62" s="49"/>
      <c r="CA62" s="49"/>
      <c r="CB62" s="49"/>
      <c r="CC62" s="49"/>
      <c r="CD62" s="49"/>
      <c r="CE62" s="49"/>
      <c r="CF62" s="49"/>
      <c r="CG62" s="49"/>
      <c r="CH62" s="49"/>
      <c r="CI62" s="49"/>
      <c r="CJ62" s="49"/>
      <c r="CK62" s="49"/>
      <c r="CL62" s="49"/>
      <c r="CM62" s="49"/>
      <c r="CN62" s="49"/>
      <c r="CO62" s="49"/>
      <c r="CP62" s="49"/>
      <c r="CQ62" s="49"/>
      <c r="CR62" s="49"/>
      <c r="CS62" s="49"/>
      <c r="CT62" s="49"/>
      <c r="CU62" s="49"/>
      <c r="CV62" s="49"/>
      <c r="CW62" s="49"/>
      <c r="CX62" s="49"/>
      <c r="CY62" s="49"/>
      <c r="CZ62" s="49"/>
      <c r="DA62" s="49"/>
      <c r="DB62" s="49"/>
      <c r="DC62" s="49"/>
      <c r="DD62" s="49"/>
      <c r="DE62" s="49"/>
      <c r="DF62" s="49"/>
      <c r="DG62" s="49"/>
      <c r="DH62" s="49"/>
      <c r="DI62" s="49"/>
      <c r="DJ62" s="49"/>
      <c r="DK62" s="49"/>
      <c r="DL62" s="49"/>
      <c r="DM62" s="49"/>
      <c r="DN62" s="49"/>
      <c r="DO62" s="49"/>
      <c r="DP62" s="49"/>
      <c r="DQ62" s="49"/>
      <c r="DR62" s="117"/>
      <c r="DS62" s="49"/>
      <c r="DT62" s="49"/>
      <c r="DU62" s="117"/>
      <c r="DV62" s="49"/>
      <c r="DW62" s="49"/>
      <c r="DX62" s="117"/>
      <c r="DY62" s="116"/>
      <c r="DZ62" s="116"/>
      <c r="EA62" s="117"/>
      <c r="EB62" s="116"/>
      <c r="EC62" s="116"/>
      <c r="ED62" s="49"/>
      <c r="EE62" s="117"/>
      <c r="EF62" s="49"/>
      <c r="EG62" s="49"/>
      <c r="EH62" s="49"/>
      <c r="EI62" s="49"/>
      <c r="EJ62" s="49"/>
      <c r="EK62" s="49"/>
    </row>
    <row r="63" spans="1:141" x14ac:dyDescent="0.2">
      <c r="A63" s="23" t="s">
        <v>63</v>
      </c>
      <c r="B63" t="s">
        <v>285</v>
      </c>
      <c r="C63" s="46" t="s">
        <v>143</v>
      </c>
      <c r="D63" s="78" t="s">
        <v>254</v>
      </c>
      <c r="I63" s="146"/>
      <c r="L63" s="83">
        <v>0.22</v>
      </c>
      <c r="M63" s="84">
        <v>0.1</v>
      </c>
      <c r="N63" s="84">
        <v>-0.12</v>
      </c>
      <c r="O63" s="54" t="s">
        <v>253</v>
      </c>
      <c r="T63" s="149"/>
      <c r="U63" s="136"/>
      <c r="V63" s="150"/>
      <c r="W63" s="138"/>
      <c r="X63" s="120"/>
      <c r="AB63" s="2" t="s">
        <v>263</v>
      </c>
      <c r="AC63" s="2" t="s">
        <v>274</v>
      </c>
      <c r="AD63" s="2">
        <v>4</v>
      </c>
      <c r="AE63" s="90">
        <v>3</v>
      </c>
      <c r="AF63" s="2">
        <v>2</v>
      </c>
      <c r="AG63" s="2">
        <v>2</v>
      </c>
      <c r="AH63" s="2">
        <v>2</v>
      </c>
      <c r="AI63" s="2">
        <v>1</v>
      </c>
      <c r="AK63" s="2">
        <v>3</v>
      </c>
      <c r="AL63" s="2">
        <v>3</v>
      </c>
      <c r="AM63" s="2">
        <v>2</v>
      </c>
      <c r="AN63" s="2">
        <v>3</v>
      </c>
      <c r="AR63" s="90">
        <v>3</v>
      </c>
      <c r="AS63" s="2">
        <v>1</v>
      </c>
      <c r="AT63" s="2">
        <v>3</v>
      </c>
      <c r="AU63" s="2">
        <v>2</v>
      </c>
      <c r="AV63" s="2">
        <v>3</v>
      </c>
      <c r="AW63" s="2">
        <v>2</v>
      </c>
      <c r="BH63" s="90">
        <v>2</v>
      </c>
      <c r="BJ63" s="2">
        <v>3</v>
      </c>
      <c r="CZ63" s="90">
        <v>1</v>
      </c>
      <c r="DA63" s="2">
        <v>2</v>
      </c>
      <c r="DC63" s="2">
        <v>1</v>
      </c>
    </row>
    <row r="64" spans="1:141" x14ac:dyDescent="0.2">
      <c r="O64" s="54" t="s">
        <v>256</v>
      </c>
      <c r="T64" s="121"/>
      <c r="U64" s="139" t="s">
        <v>286</v>
      </c>
      <c r="V64" s="151"/>
      <c r="W64" s="93"/>
      <c r="X64" s="99"/>
    </row>
    <row r="65" spans="1:141" x14ac:dyDescent="0.2">
      <c r="O65" s="54" t="s">
        <v>258</v>
      </c>
      <c r="T65" s="95"/>
      <c r="U65" s="148"/>
      <c r="V65" s="148"/>
      <c r="W65" s="142"/>
      <c r="X65" s="102"/>
    </row>
    <row r="66" spans="1:141" x14ac:dyDescent="0.2">
      <c r="O66" s="54" t="s">
        <v>259</v>
      </c>
      <c r="P66" s="103" t="s">
        <v>260</v>
      </c>
      <c r="T66" s="95"/>
      <c r="U66" s="93"/>
      <c r="V66" s="93"/>
      <c r="W66" s="93"/>
      <c r="X66" s="99"/>
    </row>
    <row r="67" spans="1:141" x14ac:dyDescent="0.2">
      <c r="A67" s="13"/>
      <c r="B67" s="13"/>
      <c r="C67" s="13"/>
      <c r="D67" s="104"/>
      <c r="E67" s="104"/>
      <c r="F67" s="13"/>
      <c r="G67" s="13"/>
      <c r="H67" s="13"/>
      <c r="I67" s="13"/>
      <c r="J67" s="105"/>
      <c r="K67" s="13"/>
      <c r="L67" s="106"/>
      <c r="M67" s="129"/>
      <c r="N67" s="129"/>
      <c r="O67" s="108" t="s">
        <v>261</v>
      </c>
      <c r="P67" s="124"/>
      <c r="Q67" s="125"/>
      <c r="R67" s="125"/>
      <c r="S67" s="113"/>
      <c r="T67" s="126"/>
      <c r="U67" s="13"/>
      <c r="V67" s="13"/>
      <c r="W67" s="13"/>
      <c r="X67" s="152"/>
      <c r="Y67" s="111"/>
      <c r="Z67" s="113"/>
      <c r="AA67" s="114"/>
      <c r="AB67" s="104"/>
      <c r="AC67" s="13"/>
      <c r="AD67" s="13"/>
      <c r="AE67" s="49"/>
      <c r="AF67" s="49"/>
      <c r="AG67" s="49"/>
      <c r="AH67" s="49"/>
      <c r="AI67" s="49"/>
      <c r="AJ67" s="49"/>
      <c r="AK67" s="49"/>
      <c r="AL67" s="49"/>
      <c r="AM67" s="49"/>
      <c r="AN67" s="49"/>
      <c r="AO67" s="49"/>
      <c r="AP67" s="49"/>
      <c r="AQ67" s="49"/>
      <c r="AR67" s="49"/>
      <c r="AS67" s="49"/>
      <c r="AT67" s="49"/>
      <c r="AU67" s="49"/>
      <c r="AV67" s="49"/>
      <c r="AW67" s="49"/>
      <c r="AX67" s="115"/>
      <c r="AY67" s="49"/>
      <c r="AZ67" s="49"/>
      <c r="BA67" s="49"/>
      <c r="BB67" s="49"/>
      <c r="BC67" s="49"/>
      <c r="BD67" s="49"/>
      <c r="BE67" s="49"/>
      <c r="BF67" s="49"/>
      <c r="BG67" s="49"/>
      <c r="BH67" s="49"/>
      <c r="BI67" s="49"/>
      <c r="BJ67" s="49"/>
      <c r="BK67" s="49"/>
      <c r="BL67" s="49"/>
      <c r="BM67" s="49"/>
      <c r="BN67" s="116"/>
      <c r="BO67" s="49"/>
      <c r="BP67" s="49"/>
      <c r="BQ67" s="49"/>
      <c r="BR67" s="49"/>
      <c r="BS67" s="49"/>
      <c r="BT67" s="49"/>
      <c r="BU67" s="49"/>
      <c r="BV67" s="49"/>
      <c r="BW67" s="49"/>
      <c r="BX67" s="49"/>
      <c r="BY67" s="49"/>
      <c r="BZ67" s="49"/>
      <c r="CA67" s="49"/>
      <c r="CB67" s="49"/>
      <c r="CC67" s="49"/>
      <c r="CD67" s="49"/>
      <c r="CE67" s="49"/>
      <c r="CF67" s="49"/>
      <c r="CG67" s="49"/>
      <c r="CH67" s="49"/>
      <c r="CI67" s="49"/>
      <c r="CJ67" s="49"/>
      <c r="CK67" s="49"/>
      <c r="CL67" s="49"/>
      <c r="CM67" s="49"/>
      <c r="CN67" s="49"/>
      <c r="CO67" s="49"/>
      <c r="CP67" s="49"/>
      <c r="CQ67" s="49"/>
      <c r="CR67" s="49"/>
      <c r="CS67" s="49"/>
      <c r="CT67" s="49"/>
      <c r="CU67" s="49"/>
      <c r="CV67" s="49"/>
      <c r="CW67" s="49"/>
      <c r="CX67" s="49"/>
      <c r="CY67" s="49"/>
      <c r="CZ67" s="49"/>
      <c r="DA67" s="49"/>
      <c r="DB67" s="49"/>
      <c r="DC67" s="49"/>
      <c r="DD67" s="49"/>
      <c r="DE67" s="49"/>
      <c r="DF67" s="49"/>
      <c r="DG67" s="49"/>
      <c r="DH67" s="49"/>
      <c r="DI67" s="49"/>
      <c r="DJ67" s="49"/>
      <c r="DK67" s="49"/>
      <c r="DL67" s="49"/>
      <c r="DM67" s="49"/>
      <c r="DN67" s="49"/>
      <c r="DO67" s="49"/>
      <c r="DP67" s="49"/>
      <c r="DQ67" s="49"/>
      <c r="DR67" s="117"/>
      <c r="DS67" s="49"/>
      <c r="DT67" s="49"/>
      <c r="DU67" s="117"/>
      <c r="DV67" s="49"/>
      <c r="DW67" s="49"/>
      <c r="DX67" s="117"/>
      <c r="DY67" s="116"/>
      <c r="DZ67" s="116"/>
      <c r="EA67" s="117"/>
      <c r="EB67" s="116"/>
      <c r="EC67" s="116"/>
      <c r="ED67" s="49"/>
      <c r="EE67" s="117"/>
      <c r="EF67" s="49"/>
      <c r="EG67" s="49"/>
      <c r="EH67" s="49"/>
      <c r="EI67" s="49"/>
      <c r="EJ67" s="49"/>
      <c r="EK67" s="49"/>
    </row>
    <row r="68" spans="1:141" x14ac:dyDescent="0.2">
      <c r="A68" s="14" t="s">
        <v>64</v>
      </c>
      <c r="B68" t="s">
        <v>287</v>
      </c>
      <c r="C68" s="45" t="s">
        <v>142</v>
      </c>
      <c r="D68" s="78" t="s">
        <v>254</v>
      </c>
      <c r="I68" s="146"/>
      <c r="J68" s="146"/>
      <c r="K68" s="81"/>
      <c r="L68" s="83">
        <v>0.18</v>
      </c>
      <c r="M68" s="84">
        <v>0.15</v>
      </c>
      <c r="N68" s="84">
        <v>-0.03</v>
      </c>
      <c r="O68" s="54" t="s">
        <v>253</v>
      </c>
      <c r="T68" s="149"/>
      <c r="U68" s="136"/>
      <c r="V68" s="150"/>
      <c r="W68" s="138"/>
      <c r="X68" s="120"/>
      <c r="AB68" s="2" t="s">
        <v>263</v>
      </c>
      <c r="AC68" s="2" t="s">
        <v>274</v>
      </c>
      <c r="AD68" s="2">
        <v>4</v>
      </c>
      <c r="AE68" s="90">
        <v>3</v>
      </c>
      <c r="AF68" s="2">
        <v>3</v>
      </c>
      <c r="AG68" s="2">
        <v>3</v>
      </c>
      <c r="AH68" s="2">
        <v>2</v>
      </c>
      <c r="AI68" s="2">
        <v>3</v>
      </c>
      <c r="AK68" s="2">
        <v>3</v>
      </c>
      <c r="AL68" s="2">
        <v>3</v>
      </c>
      <c r="AM68" s="2">
        <v>2</v>
      </c>
      <c r="AN68" s="2">
        <v>3</v>
      </c>
      <c r="AR68" s="90">
        <v>3</v>
      </c>
      <c r="AS68" s="2">
        <v>1</v>
      </c>
      <c r="AT68" s="2">
        <v>3</v>
      </c>
      <c r="AU68" s="2">
        <v>2</v>
      </c>
      <c r="AV68" s="2">
        <v>3</v>
      </c>
      <c r="AW68" s="2">
        <v>2</v>
      </c>
      <c r="BH68" s="90">
        <v>2</v>
      </c>
      <c r="BJ68" s="2">
        <v>3</v>
      </c>
      <c r="CV68" s="2">
        <v>1</v>
      </c>
      <c r="CZ68" s="90">
        <v>2</v>
      </c>
      <c r="DA68" s="2">
        <v>3</v>
      </c>
      <c r="DB68" s="2">
        <v>3</v>
      </c>
      <c r="DC68" s="2">
        <v>1</v>
      </c>
    </row>
    <row r="69" spans="1:141" x14ac:dyDescent="0.2">
      <c r="O69" s="54" t="s">
        <v>256</v>
      </c>
      <c r="T69" s="121"/>
      <c r="U69" s="139" t="s">
        <v>286</v>
      </c>
      <c r="V69" s="151"/>
      <c r="W69" s="93"/>
      <c r="X69" s="99"/>
    </row>
    <row r="70" spans="1:141" x14ac:dyDescent="0.2">
      <c r="O70" s="54" t="s">
        <v>258</v>
      </c>
      <c r="T70" s="95"/>
      <c r="U70" s="148"/>
      <c r="V70" s="148"/>
      <c r="W70" s="142"/>
      <c r="X70" s="102"/>
    </row>
    <row r="71" spans="1:141" x14ac:dyDescent="0.2">
      <c r="O71" s="54" t="s">
        <v>259</v>
      </c>
      <c r="P71" s="103" t="s">
        <v>260</v>
      </c>
      <c r="T71" s="95"/>
      <c r="U71" s="93"/>
      <c r="V71" s="93"/>
      <c r="W71" s="93"/>
      <c r="X71" s="99"/>
    </row>
    <row r="72" spans="1:141" x14ac:dyDescent="0.2">
      <c r="A72" s="13"/>
      <c r="B72" s="13"/>
      <c r="C72" s="13"/>
      <c r="D72" s="104"/>
      <c r="E72" s="104"/>
      <c r="F72" s="13"/>
      <c r="G72" s="13"/>
      <c r="H72" s="13"/>
      <c r="I72" s="13"/>
      <c r="J72" s="105"/>
      <c r="K72" s="13"/>
      <c r="L72" s="106"/>
      <c r="M72" s="129"/>
      <c r="N72" s="129"/>
      <c r="O72" s="108" t="s">
        <v>261</v>
      </c>
      <c r="P72" s="124"/>
      <c r="Q72" s="125"/>
      <c r="R72" s="125"/>
      <c r="S72" s="113"/>
      <c r="T72" s="126"/>
      <c r="U72" s="13"/>
      <c r="V72" s="13"/>
      <c r="W72" s="13"/>
      <c r="X72" s="152"/>
      <c r="Y72" s="111"/>
      <c r="Z72" s="113"/>
      <c r="AA72" s="114"/>
      <c r="AB72" s="104"/>
      <c r="AC72" s="13"/>
      <c r="AD72" s="13"/>
      <c r="AE72" s="49"/>
      <c r="AF72" s="49"/>
      <c r="AG72" s="49"/>
      <c r="AH72" s="49"/>
      <c r="AI72" s="49"/>
      <c r="AJ72" s="49"/>
      <c r="AK72" s="49"/>
      <c r="AL72" s="49"/>
      <c r="AM72" s="49"/>
      <c r="AN72" s="49"/>
      <c r="AO72" s="49"/>
      <c r="AP72" s="49"/>
      <c r="AQ72" s="49"/>
      <c r="AR72" s="49"/>
      <c r="AS72" s="49"/>
      <c r="AT72" s="49"/>
      <c r="AU72" s="49"/>
      <c r="AV72" s="49"/>
      <c r="AW72" s="49"/>
      <c r="AX72" s="115"/>
      <c r="AY72" s="49"/>
      <c r="AZ72" s="49"/>
      <c r="BA72" s="49"/>
      <c r="BB72" s="49"/>
      <c r="BC72" s="49"/>
      <c r="BD72" s="49"/>
      <c r="BE72" s="49"/>
      <c r="BF72" s="49"/>
      <c r="BG72" s="49"/>
      <c r="BH72" s="49"/>
      <c r="BI72" s="49"/>
      <c r="BJ72" s="49"/>
      <c r="BK72" s="49"/>
      <c r="BL72" s="49"/>
      <c r="BM72" s="49"/>
      <c r="BN72" s="116"/>
      <c r="BO72" s="49"/>
      <c r="BP72" s="49"/>
      <c r="BQ72" s="49"/>
      <c r="BR72" s="49"/>
      <c r="BS72" s="49"/>
      <c r="BT72" s="49"/>
      <c r="BU72" s="49"/>
      <c r="BV72" s="49"/>
      <c r="BW72" s="49"/>
      <c r="BX72" s="49"/>
      <c r="BY72" s="49"/>
      <c r="BZ72" s="49"/>
      <c r="CA72" s="49"/>
      <c r="CB72" s="49"/>
      <c r="CC72" s="49"/>
      <c r="CD72" s="49"/>
      <c r="CE72" s="49"/>
      <c r="CF72" s="49"/>
      <c r="CG72" s="49"/>
      <c r="CH72" s="49"/>
      <c r="CI72" s="49"/>
      <c r="CJ72" s="49"/>
      <c r="CK72" s="49"/>
      <c r="CL72" s="49"/>
      <c r="CM72" s="49"/>
      <c r="CN72" s="49"/>
      <c r="CO72" s="49"/>
      <c r="CP72" s="49"/>
      <c r="CQ72" s="49"/>
      <c r="CR72" s="49"/>
      <c r="CS72" s="49"/>
      <c r="CT72" s="49"/>
      <c r="CU72" s="49"/>
      <c r="CV72" s="49"/>
      <c r="CW72" s="49"/>
      <c r="CX72" s="49"/>
      <c r="CY72" s="49"/>
      <c r="CZ72" s="49"/>
      <c r="DA72" s="49"/>
      <c r="DB72" s="49"/>
      <c r="DC72" s="49"/>
      <c r="DD72" s="49"/>
      <c r="DE72" s="49"/>
      <c r="DF72" s="49"/>
      <c r="DG72" s="49"/>
      <c r="DH72" s="49"/>
      <c r="DI72" s="49"/>
      <c r="DJ72" s="49"/>
      <c r="DK72" s="49"/>
      <c r="DL72" s="49"/>
      <c r="DM72" s="49"/>
      <c r="DN72" s="49"/>
      <c r="DO72" s="49"/>
      <c r="DP72" s="49"/>
      <c r="DQ72" s="49"/>
      <c r="DR72" s="117"/>
      <c r="DS72" s="49"/>
      <c r="DT72" s="49"/>
      <c r="DU72" s="117"/>
      <c r="DV72" s="49"/>
      <c r="DW72" s="49"/>
      <c r="DX72" s="117"/>
      <c r="DY72" s="116"/>
      <c r="DZ72" s="116"/>
      <c r="EA72" s="117"/>
      <c r="EB72" s="116"/>
      <c r="EC72" s="116"/>
      <c r="ED72" s="49"/>
      <c r="EE72" s="117"/>
      <c r="EF72" s="49"/>
      <c r="EG72" s="49"/>
      <c r="EH72" s="49"/>
      <c r="EI72" s="49"/>
      <c r="EJ72" s="49"/>
      <c r="EK72" s="49"/>
    </row>
  </sheetData>
  <mergeCells count="10">
    <mergeCell ref="A1:A2"/>
    <mergeCell ref="B1:B2"/>
    <mergeCell ref="D1:D2"/>
    <mergeCell ref="C1:C2"/>
    <mergeCell ref="AE1:EK1"/>
    <mergeCell ref="P1:AA1"/>
    <mergeCell ref="E1:K1"/>
    <mergeCell ref="AB1:AB2"/>
    <mergeCell ref="M1:M2"/>
    <mergeCell ref="L1:L2"/>
  </mergeCells>
  <phoneticPr fontId="7" type="noConversion"/>
  <pageMargins left="0.75" right="0.75" top="1" bottom="1" header="0.5" footer="0.5"/>
  <pageSetup paperSize="9" orientation="portrait"/>
  <headerFooter alignWithMargins="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23"/>
  <sheetViews>
    <sheetView workbookViewId="0">
      <pane ySplit="495" topLeftCell="A106" activePane="bottomLeft"/>
      <selection activeCell="B31" sqref="B1:B65536"/>
      <selection pane="bottomLeft" activeCell="G109" sqref="G109"/>
    </sheetView>
  </sheetViews>
  <sheetFormatPr defaultColWidth="8.85546875" defaultRowHeight="12.75" x14ac:dyDescent="0.2"/>
  <cols>
    <col min="1" max="1" width="26.85546875" style="27" customWidth="1"/>
    <col min="2" max="2" width="9" style="16" customWidth="1"/>
    <col min="3" max="4" width="8.85546875" customWidth="1"/>
    <col min="5" max="5" width="15.140625" customWidth="1"/>
    <col min="6" max="6" width="15.140625" style="2" customWidth="1"/>
  </cols>
  <sheetData>
    <row r="1" spans="1:6" x14ac:dyDescent="0.2">
      <c r="A1" s="27" t="s">
        <v>288</v>
      </c>
      <c r="B1" s="16" t="s">
        <v>289</v>
      </c>
      <c r="C1" s="47" t="s">
        <v>15</v>
      </c>
      <c r="D1" t="s">
        <v>16</v>
      </c>
      <c r="E1" t="s">
        <v>17</v>
      </c>
      <c r="F1" s="2" t="s">
        <v>18</v>
      </c>
    </row>
    <row r="2" spans="1:6" x14ac:dyDescent="0.2">
      <c r="A2" s="24" t="s">
        <v>148</v>
      </c>
      <c r="B2" s="40"/>
    </row>
    <row r="3" spans="1:6" x14ac:dyDescent="0.2">
      <c r="A3" s="154" t="s">
        <v>183</v>
      </c>
      <c r="B3" s="16">
        <v>1</v>
      </c>
      <c r="C3" s="2">
        <v>1</v>
      </c>
      <c r="D3" s="2">
        <v>1</v>
      </c>
      <c r="E3" s="2">
        <v>1</v>
      </c>
      <c r="F3" s="2">
        <v>1</v>
      </c>
    </row>
    <row r="4" spans="1:6" x14ac:dyDescent="0.2">
      <c r="A4" s="154" t="s">
        <v>184</v>
      </c>
      <c r="B4" s="16">
        <v>1</v>
      </c>
      <c r="C4" s="2">
        <v>1</v>
      </c>
      <c r="D4" s="2">
        <v>1</v>
      </c>
      <c r="E4" s="2"/>
    </row>
    <row r="5" spans="1:6" x14ac:dyDescent="0.2">
      <c r="A5" s="155" t="s">
        <v>185</v>
      </c>
      <c r="B5" s="16">
        <v>1</v>
      </c>
      <c r="C5" s="2"/>
      <c r="D5" s="2"/>
      <c r="E5" s="2"/>
      <c r="F5" s="2">
        <v>1</v>
      </c>
    </row>
    <row r="6" spans="1:6" x14ac:dyDescent="0.2">
      <c r="A6" s="156" t="s">
        <v>186</v>
      </c>
      <c r="B6" s="16">
        <v>1</v>
      </c>
      <c r="C6" s="2">
        <v>1</v>
      </c>
      <c r="D6" s="2">
        <v>1</v>
      </c>
      <c r="E6" s="2"/>
      <c r="F6" s="2">
        <v>1</v>
      </c>
    </row>
    <row r="7" spans="1:6" x14ac:dyDescent="0.2">
      <c r="A7" s="27" t="s">
        <v>187</v>
      </c>
      <c r="B7" s="16">
        <v>1</v>
      </c>
      <c r="C7" s="2">
        <v>1</v>
      </c>
      <c r="D7" s="2">
        <v>1</v>
      </c>
      <c r="E7" s="2"/>
      <c r="F7" s="2">
        <v>1</v>
      </c>
    </row>
    <row r="8" spans="1:6" x14ac:dyDescent="0.2">
      <c r="A8" s="154" t="s">
        <v>188</v>
      </c>
      <c r="B8" s="16">
        <v>1</v>
      </c>
      <c r="C8" s="2"/>
      <c r="D8" s="2">
        <v>1</v>
      </c>
      <c r="E8" s="2"/>
      <c r="F8" s="2">
        <v>1</v>
      </c>
    </row>
    <row r="9" spans="1:6" x14ac:dyDescent="0.2">
      <c r="A9" s="154" t="s">
        <v>189</v>
      </c>
      <c r="B9" s="16">
        <v>1</v>
      </c>
      <c r="C9" s="2"/>
      <c r="D9" s="2">
        <v>1</v>
      </c>
      <c r="E9" s="2"/>
      <c r="F9" s="2">
        <v>1</v>
      </c>
    </row>
    <row r="10" spans="1:6" x14ac:dyDescent="0.2">
      <c r="A10" s="154" t="s">
        <v>190</v>
      </c>
      <c r="B10" s="16">
        <v>1</v>
      </c>
      <c r="C10" s="2"/>
      <c r="D10" s="2">
        <v>1</v>
      </c>
      <c r="E10" s="2"/>
      <c r="F10" s="2">
        <v>1</v>
      </c>
    </row>
    <row r="11" spans="1:6" x14ac:dyDescent="0.2">
      <c r="A11" s="27" t="s">
        <v>191</v>
      </c>
      <c r="B11" s="16">
        <v>1</v>
      </c>
      <c r="C11" s="2"/>
      <c r="D11" s="2"/>
      <c r="E11" s="2"/>
      <c r="F11" s="2">
        <v>1</v>
      </c>
    </row>
    <row r="12" spans="1:6" x14ac:dyDescent="0.2">
      <c r="A12" s="27" t="s">
        <v>193</v>
      </c>
      <c r="B12" s="16">
        <v>1</v>
      </c>
      <c r="C12" s="2"/>
      <c r="D12" s="2"/>
      <c r="E12" s="2"/>
      <c r="F12" s="2">
        <v>1</v>
      </c>
    </row>
    <row r="13" spans="1:6" x14ac:dyDescent="0.2">
      <c r="A13" s="157" t="s">
        <v>290</v>
      </c>
      <c r="B13" s="16">
        <f>SUM(B3:B12)</f>
        <v>10</v>
      </c>
      <c r="C13" s="2">
        <f>SUM(C3:C12)/10</f>
        <v>0.4</v>
      </c>
      <c r="D13" s="2">
        <f>SUM(D3:D12)/10</f>
        <v>0.7</v>
      </c>
      <c r="E13" s="2">
        <f>SUM(E3:E12)/10</f>
        <v>0.1</v>
      </c>
      <c r="F13" s="2">
        <f>SUM(F3:F12)/10</f>
        <v>0.9</v>
      </c>
    </row>
    <row r="14" spans="1:6" x14ac:dyDescent="0.2">
      <c r="C14" s="2"/>
      <c r="D14" s="2"/>
      <c r="E14" s="2"/>
    </row>
    <row r="15" spans="1:6" x14ac:dyDescent="0.2">
      <c r="A15" s="24" t="s">
        <v>149</v>
      </c>
      <c r="C15" s="2"/>
      <c r="D15" s="2"/>
      <c r="E15" s="2"/>
    </row>
    <row r="16" spans="1:6" x14ac:dyDescent="0.2">
      <c r="A16" s="154" t="s">
        <v>194</v>
      </c>
      <c r="B16" s="16">
        <v>1</v>
      </c>
      <c r="C16" s="2">
        <v>1</v>
      </c>
      <c r="D16" s="2">
        <v>1</v>
      </c>
      <c r="E16" s="2"/>
      <c r="F16" s="2">
        <v>1</v>
      </c>
    </row>
    <row r="17" spans="1:6" x14ac:dyDescent="0.2">
      <c r="A17" s="154" t="s">
        <v>291</v>
      </c>
      <c r="B17" s="16">
        <v>1</v>
      </c>
      <c r="C17" s="2"/>
      <c r="D17" s="2">
        <v>1</v>
      </c>
      <c r="E17" s="2">
        <v>1</v>
      </c>
    </row>
    <row r="18" spans="1:6" x14ac:dyDescent="0.2">
      <c r="A18" s="154" t="s">
        <v>196</v>
      </c>
      <c r="B18" s="16">
        <v>1</v>
      </c>
      <c r="C18" s="2">
        <v>1</v>
      </c>
      <c r="D18" s="2">
        <v>1</v>
      </c>
      <c r="E18" s="2"/>
    </row>
    <row r="19" spans="1:6" x14ac:dyDescent="0.2">
      <c r="A19" s="158" t="s">
        <v>197</v>
      </c>
      <c r="B19" s="16">
        <v>1</v>
      </c>
      <c r="C19" s="2">
        <v>1</v>
      </c>
      <c r="D19" s="2">
        <v>1</v>
      </c>
      <c r="E19" s="2"/>
    </row>
    <row r="20" spans="1:6" x14ac:dyDescent="0.2">
      <c r="A20" s="158" t="s">
        <v>198</v>
      </c>
      <c r="B20" s="16">
        <v>1</v>
      </c>
      <c r="C20" s="2">
        <v>1</v>
      </c>
      <c r="D20" s="2">
        <v>1</v>
      </c>
      <c r="E20" s="2"/>
    </row>
    <row r="21" spans="1:6" x14ac:dyDescent="0.2">
      <c r="A21" s="27" t="s">
        <v>292</v>
      </c>
      <c r="B21" s="16">
        <v>1</v>
      </c>
      <c r="C21" s="2"/>
      <c r="D21" s="2"/>
      <c r="E21" s="2"/>
      <c r="F21" s="2">
        <v>1</v>
      </c>
    </row>
    <row r="22" spans="1:6" x14ac:dyDescent="0.2">
      <c r="A22" s="27" t="s">
        <v>293</v>
      </c>
      <c r="B22" s="16">
        <v>1</v>
      </c>
      <c r="C22" s="2">
        <v>1</v>
      </c>
      <c r="D22" s="2"/>
      <c r="E22" s="2"/>
    </row>
    <row r="23" spans="1:6" x14ac:dyDescent="0.2">
      <c r="A23" s="154" t="s">
        <v>203</v>
      </c>
      <c r="B23" s="16">
        <v>1</v>
      </c>
      <c r="C23" s="2"/>
      <c r="D23" s="2">
        <v>1</v>
      </c>
      <c r="E23" s="2"/>
      <c r="F23" s="2">
        <v>1</v>
      </c>
    </row>
    <row r="24" spans="1:6" x14ac:dyDescent="0.2">
      <c r="A24" s="27" t="s">
        <v>204</v>
      </c>
      <c r="B24" s="16">
        <v>1</v>
      </c>
      <c r="C24" s="2">
        <v>1</v>
      </c>
      <c r="D24" s="2"/>
      <c r="E24" s="2"/>
    </row>
    <row r="25" spans="1:6" x14ac:dyDescent="0.2">
      <c r="A25" s="157" t="s">
        <v>290</v>
      </c>
      <c r="B25" s="16">
        <f>SUM(B16:B24)</f>
        <v>9</v>
      </c>
      <c r="C25" s="2">
        <f>SUM(C16:C24)/9</f>
        <v>0.66666666666666663</v>
      </c>
      <c r="D25" s="2">
        <f>SUM(D16:D24)/9</f>
        <v>0.66666666666666663</v>
      </c>
      <c r="E25" s="2">
        <f>SUM(E16:E24)/9</f>
        <v>0.1111111111111111</v>
      </c>
      <c r="F25" s="2">
        <f>SUM(F16:F24)/9</f>
        <v>0.33333333333333331</v>
      </c>
    </row>
    <row r="26" spans="1:6" x14ac:dyDescent="0.2">
      <c r="C26" s="2"/>
      <c r="D26" s="2"/>
      <c r="E26" s="2"/>
    </row>
    <row r="27" spans="1:6" x14ac:dyDescent="0.2">
      <c r="A27" s="24" t="s">
        <v>32</v>
      </c>
      <c r="C27" s="2"/>
      <c r="D27" s="2"/>
      <c r="E27" s="2"/>
    </row>
    <row r="28" spans="1:6" x14ac:dyDescent="0.2">
      <c r="A28" s="27" t="s">
        <v>205</v>
      </c>
      <c r="B28" s="16">
        <v>1</v>
      </c>
      <c r="C28" s="2">
        <v>1</v>
      </c>
      <c r="D28" s="2"/>
      <c r="E28" s="2"/>
      <c r="F28" s="2">
        <v>1</v>
      </c>
    </row>
    <row r="29" spans="1:6" x14ac:dyDescent="0.2">
      <c r="A29" s="157" t="s">
        <v>290</v>
      </c>
      <c r="B29" s="16">
        <v>1</v>
      </c>
      <c r="C29" s="2">
        <v>1</v>
      </c>
      <c r="D29" s="2">
        <v>0</v>
      </c>
      <c r="E29" s="2">
        <v>0</v>
      </c>
      <c r="F29" s="2">
        <v>1</v>
      </c>
    </row>
    <row r="30" spans="1:6" x14ac:dyDescent="0.2">
      <c r="C30" s="2"/>
      <c r="D30" s="2"/>
      <c r="E30" s="2"/>
    </row>
    <row r="31" spans="1:6" x14ac:dyDescent="0.2">
      <c r="A31" s="24" t="s">
        <v>33</v>
      </c>
      <c r="C31" s="2"/>
      <c r="D31" s="2"/>
      <c r="E31" s="2"/>
    </row>
    <row r="32" spans="1:6" x14ac:dyDescent="0.2">
      <c r="A32" s="27" t="s">
        <v>206</v>
      </c>
      <c r="B32" s="16">
        <v>1</v>
      </c>
      <c r="C32" s="2">
        <v>1</v>
      </c>
      <c r="D32" s="2"/>
      <c r="E32" s="2"/>
    </row>
    <row r="33" spans="1:6" x14ac:dyDescent="0.2">
      <c r="A33" s="154" t="s">
        <v>294</v>
      </c>
      <c r="B33" s="16">
        <v>1</v>
      </c>
      <c r="C33" s="2"/>
      <c r="D33" s="2">
        <v>1</v>
      </c>
      <c r="E33" s="2">
        <v>1</v>
      </c>
      <c r="F33" s="2">
        <v>1</v>
      </c>
    </row>
    <row r="34" spans="1:6" x14ac:dyDescent="0.2">
      <c r="A34" s="154" t="s">
        <v>208</v>
      </c>
      <c r="B34" s="16">
        <v>1</v>
      </c>
      <c r="C34" s="2">
        <v>1</v>
      </c>
      <c r="D34" s="2"/>
      <c r="E34" s="2"/>
      <c r="F34" s="2">
        <v>1</v>
      </c>
    </row>
    <row r="35" spans="1:6" s="48" customFormat="1" x14ac:dyDescent="0.2">
      <c r="A35" s="157" t="s">
        <v>290</v>
      </c>
      <c r="B35" s="16">
        <f>SUM(B32:B34)</f>
        <v>3</v>
      </c>
      <c r="C35" s="91">
        <f>SUM(C32:C34)/3</f>
        <v>0.66666666666666663</v>
      </c>
      <c r="D35" s="91">
        <f>SUM(D32:D34)/3</f>
        <v>0.33333333333333331</v>
      </c>
      <c r="E35" s="91">
        <f>SUM(E32:E34)/3</f>
        <v>0.33333333333333331</v>
      </c>
      <c r="F35" s="91">
        <f>SUM(F32:F34)/3</f>
        <v>0.66666666666666663</v>
      </c>
    </row>
    <row r="36" spans="1:6" x14ac:dyDescent="0.2">
      <c r="C36" s="2"/>
      <c r="D36" s="2"/>
      <c r="E36" s="2"/>
    </row>
    <row r="37" spans="1:6" x14ac:dyDescent="0.2">
      <c r="A37" s="24" t="s">
        <v>34</v>
      </c>
      <c r="C37" s="2"/>
      <c r="D37" s="2"/>
      <c r="E37" s="2"/>
    </row>
    <row r="38" spans="1:6" x14ac:dyDescent="0.2">
      <c r="A38" s="159" t="s">
        <v>209</v>
      </c>
      <c r="B38" s="16">
        <v>1</v>
      </c>
      <c r="C38" s="2">
        <v>1</v>
      </c>
      <c r="D38" s="2"/>
      <c r="E38" s="2"/>
    </row>
    <row r="39" spans="1:6" s="48" customFormat="1" x14ac:dyDescent="0.2">
      <c r="A39" s="157" t="s">
        <v>290</v>
      </c>
      <c r="B39" s="16">
        <v>1</v>
      </c>
      <c r="C39" s="91">
        <v>1</v>
      </c>
      <c r="D39" s="91">
        <v>0</v>
      </c>
      <c r="E39" s="91">
        <v>0</v>
      </c>
      <c r="F39" s="91">
        <v>0</v>
      </c>
    </row>
    <row r="40" spans="1:6" x14ac:dyDescent="0.2">
      <c r="C40" s="2"/>
      <c r="D40" s="2"/>
      <c r="E40" s="2"/>
    </row>
    <row r="41" spans="1:6" x14ac:dyDescent="0.2">
      <c r="A41" s="24" t="s">
        <v>36</v>
      </c>
      <c r="C41" s="2"/>
      <c r="D41" s="2"/>
      <c r="E41" s="2"/>
    </row>
    <row r="42" spans="1:6" x14ac:dyDescent="0.2">
      <c r="A42" s="156" t="s">
        <v>215</v>
      </c>
      <c r="B42" s="16">
        <v>1</v>
      </c>
      <c r="C42" s="2">
        <v>1</v>
      </c>
      <c r="D42" s="2"/>
      <c r="E42" s="2"/>
    </row>
    <row r="43" spans="1:6" x14ac:dyDescent="0.2">
      <c r="A43" s="156" t="s">
        <v>216</v>
      </c>
      <c r="B43" s="16">
        <v>1</v>
      </c>
      <c r="C43" s="2"/>
      <c r="D43" s="2">
        <v>1</v>
      </c>
      <c r="E43" s="2"/>
      <c r="F43" s="2">
        <v>1</v>
      </c>
    </row>
    <row r="44" spans="1:6" s="48" customFormat="1" x14ac:dyDescent="0.2">
      <c r="A44" s="157" t="s">
        <v>290</v>
      </c>
      <c r="B44" s="16">
        <v>2</v>
      </c>
      <c r="C44" s="91">
        <v>0.5</v>
      </c>
      <c r="D44" s="91">
        <v>0.5</v>
      </c>
      <c r="E44" s="91">
        <v>0</v>
      </c>
      <c r="F44" s="91">
        <v>0.5</v>
      </c>
    </row>
    <row r="45" spans="1:6" x14ac:dyDescent="0.2">
      <c r="C45" s="2"/>
      <c r="D45" s="2"/>
      <c r="E45" s="2"/>
    </row>
    <row r="46" spans="1:6" x14ac:dyDescent="0.2">
      <c r="A46" s="24" t="s">
        <v>37</v>
      </c>
      <c r="C46" s="2"/>
      <c r="D46" s="2"/>
      <c r="E46" s="2"/>
    </row>
    <row r="47" spans="1:6" x14ac:dyDescent="0.2">
      <c r="A47" s="27" t="s">
        <v>217</v>
      </c>
      <c r="B47" s="16">
        <v>1</v>
      </c>
      <c r="C47" s="2">
        <v>1</v>
      </c>
      <c r="D47" s="2"/>
      <c r="E47" s="2"/>
    </row>
    <row r="48" spans="1:6" x14ac:dyDescent="0.2">
      <c r="A48" s="27" t="s">
        <v>218</v>
      </c>
      <c r="B48" s="16">
        <v>1</v>
      </c>
      <c r="C48" s="2">
        <v>1</v>
      </c>
      <c r="D48" s="2"/>
      <c r="E48" s="2"/>
    </row>
    <row r="49" spans="1:6" x14ac:dyDescent="0.2">
      <c r="A49" s="158" t="s">
        <v>219</v>
      </c>
      <c r="B49" s="16">
        <v>1</v>
      </c>
      <c r="C49" s="2"/>
      <c r="D49" s="2">
        <v>1</v>
      </c>
      <c r="E49" s="2">
        <v>1</v>
      </c>
      <c r="F49" s="2">
        <v>1</v>
      </c>
    </row>
    <row r="50" spans="1:6" s="48" customFormat="1" x14ac:dyDescent="0.2">
      <c r="A50" s="157" t="s">
        <v>290</v>
      </c>
      <c r="B50" s="16">
        <v>3</v>
      </c>
      <c r="C50" s="91">
        <f>SUM(C47:C49)/3</f>
        <v>0.66666666666666663</v>
      </c>
      <c r="D50" s="91">
        <f>SUM(D47:D49)/3</f>
        <v>0.33333333333333331</v>
      </c>
      <c r="E50" s="91">
        <f>SUM(E47:E49)/3</f>
        <v>0.33333333333333331</v>
      </c>
      <c r="F50" s="91">
        <f>SUM(F47:F49)/3</f>
        <v>0.33333333333333331</v>
      </c>
    </row>
    <row r="51" spans="1:6" x14ac:dyDescent="0.2">
      <c r="C51" s="2"/>
      <c r="D51" s="2"/>
      <c r="E51" s="2"/>
    </row>
    <row r="52" spans="1:6" x14ac:dyDescent="0.2">
      <c r="A52" s="24" t="s">
        <v>38</v>
      </c>
      <c r="C52" s="2"/>
      <c r="D52" s="2"/>
      <c r="E52" s="2"/>
    </row>
    <row r="53" spans="1:6" x14ac:dyDescent="0.2">
      <c r="A53" s="158" t="s">
        <v>220</v>
      </c>
      <c r="B53" s="16">
        <v>1</v>
      </c>
      <c r="C53" s="2"/>
      <c r="D53" s="2">
        <v>1</v>
      </c>
      <c r="E53" s="2">
        <v>1</v>
      </c>
    </row>
    <row r="54" spans="1:6" s="48" customFormat="1" x14ac:dyDescent="0.2">
      <c r="A54" s="157" t="s">
        <v>290</v>
      </c>
      <c r="B54" s="16">
        <v>1</v>
      </c>
      <c r="C54" s="91">
        <v>0</v>
      </c>
      <c r="D54" s="91">
        <v>1</v>
      </c>
      <c r="E54" s="91">
        <v>1</v>
      </c>
      <c r="F54" s="91">
        <v>0</v>
      </c>
    </row>
    <row r="55" spans="1:6" x14ac:dyDescent="0.2">
      <c r="C55" s="2"/>
      <c r="D55" s="2"/>
      <c r="E55" s="2"/>
    </row>
    <row r="56" spans="1:6" x14ac:dyDescent="0.2">
      <c r="A56" s="24" t="s">
        <v>39</v>
      </c>
      <c r="C56" s="2"/>
      <c r="D56" s="2"/>
      <c r="E56" s="2"/>
    </row>
    <row r="57" spans="1:6" x14ac:dyDescent="0.2">
      <c r="A57" s="27" t="s">
        <v>221</v>
      </c>
      <c r="B57" s="16">
        <v>1</v>
      </c>
      <c r="C57" s="2">
        <v>1</v>
      </c>
      <c r="D57" s="2"/>
      <c r="E57" s="2"/>
    </row>
    <row r="58" spans="1:6" x14ac:dyDescent="0.2">
      <c r="A58" s="27" t="s">
        <v>295</v>
      </c>
      <c r="C58" s="2">
        <v>1</v>
      </c>
      <c r="D58" s="2"/>
      <c r="E58" s="2"/>
    </row>
    <row r="59" spans="1:6" x14ac:dyDescent="0.2">
      <c r="A59" s="27" t="s">
        <v>222</v>
      </c>
      <c r="B59" s="16">
        <v>1</v>
      </c>
      <c r="C59" s="2">
        <v>1</v>
      </c>
      <c r="D59" s="2"/>
      <c r="E59" s="2"/>
    </row>
    <row r="60" spans="1:6" x14ac:dyDescent="0.2">
      <c r="A60" s="27" t="s">
        <v>223</v>
      </c>
      <c r="B60" s="16">
        <v>1</v>
      </c>
      <c r="C60" s="2">
        <v>1</v>
      </c>
      <c r="D60" s="2"/>
      <c r="E60" s="2"/>
    </row>
    <row r="61" spans="1:6" x14ac:dyDescent="0.2">
      <c r="A61" s="27" t="s">
        <v>224</v>
      </c>
      <c r="B61" s="16">
        <v>1</v>
      </c>
      <c r="C61" s="2">
        <v>1</v>
      </c>
      <c r="D61" s="2"/>
      <c r="E61" s="2"/>
    </row>
    <row r="62" spans="1:6" x14ac:dyDescent="0.2">
      <c r="A62" s="157" t="s">
        <v>290</v>
      </c>
      <c r="B62" s="16">
        <f>SUM(B57:B61)</f>
        <v>4</v>
      </c>
      <c r="C62" s="2">
        <f>SUM(C57:C61)/4</f>
        <v>1.25</v>
      </c>
      <c r="D62" s="2">
        <v>0</v>
      </c>
      <c r="E62" s="2">
        <v>0</v>
      </c>
      <c r="F62" s="2">
        <v>0</v>
      </c>
    </row>
    <row r="63" spans="1:6" x14ac:dyDescent="0.2">
      <c r="C63" s="2"/>
      <c r="D63" s="2"/>
      <c r="E63" s="2"/>
    </row>
    <row r="64" spans="1:6" x14ac:dyDescent="0.2">
      <c r="A64" s="24" t="s">
        <v>40</v>
      </c>
      <c r="C64" s="2"/>
      <c r="D64" s="2"/>
      <c r="E64" s="2"/>
    </row>
    <row r="65" spans="1:10" x14ac:dyDescent="0.2">
      <c r="A65" s="160" t="s">
        <v>225</v>
      </c>
      <c r="B65" s="16">
        <v>1</v>
      </c>
      <c r="C65" s="2">
        <v>1</v>
      </c>
      <c r="D65" s="2">
        <v>1</v>
      </c>
      <c r="E65" s="2">
        <v>1</v>
      </c>
      <c r="G65" s="93"/>
      <c r="H65" s="93"/>
      <c r="I65" s="93"/>
      <c r="J65" s="93"/>
    </row>
    <row r="66" spans="1:10" x14ac:dyDescent="0.2">
      <c r="A66" s="159" t="s">
        <v>226</v>
      </c>
      <c r="B66" s="16">
        <v>1</v>
      </c>
      <c r="C66" s="2">
        <v>1</v>
      </c>
      <c r="D66" s="2">
        <v>1</v>
      </c>
      <c r="E66" s="2">
        <v>1</v>
      </c>
      <c r="G66" s="93"/>
      <c r="H66" s="93"/>
      <c r="I66" s="93"/>
      <c r="J66" s="93"/>
    </row>
    <row r="67" spans="1:10" x14ac:dyDescent="0.2">
      <c r="A67" s="160" t="s">
        <v>296</v>
      </c>
      <c r="B67" s="16">
        <v>1</v>
      </c>
      <c r="C67" s="2">
        <v>1</v>
      </c>
      <c r="D67" s="2">
        <v>1</v>
      </c>
      <c r="E67" s="2">
        <v>1</v>
      </c>
      <c r="G67" s="93"/>
      <c r="H67" s="93"/>
      <c r="I67" s="93"/>
      <c r="J67" s="93"/>
    </row>
    <row r="68" spans="1:10" x14ac:dyDescent="0.2">
      <c r="A68" s="157" t="s">
        <v>290</v>
      </c>
      <c r="B68" s="16">
        <v>1</v>
      </c>
      <c r="C68" s="2">
        <v>1</v>
      </c>
      <c r="D68" s="2">
        <v>1</v>
      </c>
      <c r="E68" s="2">
        <v>1</v>
      </c>
      <c r="F68" s="2">
        <v>0</v>
      </c>
      <c r="G68" s="93"/>
      <c r="H68" s="93"/>
      <c r="I68" s="93"/>
      <c r="J68" s="93"/>
    </row>
    <row r="69" spans="1:10" x14ac:dyDescent="0.2">
      <c r="A69" s="160"/>
      <c r="C69" s="2"/>
      <c r="D69" s="2"/>
      <c r="E69" s="2"/>
      <c r="G69" s="93"/>
      <c r="H69" s="93"/>
      <c r="I69" s="93"/>
      <c r="J69" s="93"/>
    </row>
    <row r="70" spans="1:10" x14ac:dyDescent="0.2">
      <c r="A70" s="24" t="s">
        <v>47</v>
      </c>
      <c r="C70" s="2"/>
      <c r="D70" s="2"/>
      <c r="E70" s="2"/>
      <c r="G70" s="93"/>
      <c r="H70" s="93"/>
      <c r="I70" s="93"/>
      <c r="J70" s="93"/>
    </row>
    <row r="71" spans="1:10" x14ac:dyDescent="0.2">
      <c r="A71" s="160" t="s">
        <v>228</v>
      </c>
      <c r="B71" s="16">
        <v>1</v>
      </c>
      <c r="C71" s="2">
        <v>1</v>
      </c>
      <c r="D71" s="2"/>
      <c r="E71" s="2"/>
      <c r="G71" s="93"/>
      <c r="H71" s="93"/>
      <c r="I71" s="93"/>
      <c r="J71" s="93"/>
    </row>
    <row r="72" spans="1:10" x14ac:dyDescent="0.2">
      <c r="A72" s="157" t="s">
        <v>290</v>
      </c>
      <c r="B72" s="16">
        <v>1</v>
      </c>
      <c r="C72" s="2">
        <v>1</v>
      </c>
      <c r="D72" s="2">
        <v>0</v>
      </c>
      <c r="E72" s="2">
        <v>0</v>
      </c>
      <c r="F72" s="2">
        <v>0</v>
      </c>
      <c r="G72" s="93"/>
      <c r="H72" s="93"/>
      <c r="I72" s="93"/>
      <c r="J72" s="93"/>
    </row>
    <row r="73" spans="1:10" x14ac:dyDescent="0.2">
      <c r="A73" s="24"/>
      <c r="C73" s="2"/>
      <c r="D73" s="2"/>
      <c r="E73" s="2"/>
    </row>
    <row r="74" spans="1:10" x14ac:dyDescent="0.2">
      <c r="A74" s="24" t="s">
        <v>41</v>
      </c>
      <c r="C74" s="2"/>
      <c r="D74" s="2"/>
      <c r="E74" s="2"/>
    </row>
    <row r="75" spans="1:10" x14ac:dyDescent="0.2">
      <c r="A75" s="159" t="s">
        <v>229</v>
      </c>
      <c r="B75" s="16">
        <v>1</v>
      </c>
      <c r="C75" s="2">
        <v>1</v>
      </c>
      <c r="D75" s="2"/>
      <c r="E75" s="2"/>
      <c r="F75" s="2">
        <v>1</v>
      </c>
    </row>
    <row r="76" spans="1:10" x14ac:dyDescent="0.2">
      <c r="A76" s="160" t="s">
        <v>230</v>
      </c>
      <c r="B76" s="16">
        <v>1</v>
      </c>
      <c r="C76" s="2">
        <v>1</v>
      </c>
      <c r="D76" s="2"/>
      <c r="E76" s="2"/>
      <c r="F76" s="2">
        <v>1</v>
      </c>
    </row>
    <row r="77" spans="1:10" x14ac:dyDescent="0.2">
      <c r="A77" s="160" t="s">
        <v>231</v>
      </c>
      <c r="B77" s="16">
        <v>1</v>
      </c>
      <c r="C77" s="2"/>
      <c r="D77" s="2"/>
      <c r="E77" s="2"/>
      <c r="F77" s="2">
        <v>1</v>
      </c>
    </row>
    <row r="78" spans="1:10" x14ac:dyDescent="0.2">
      <c r="A78" s="157" t="s">
        <v>290</v>
      </c>
      <c r="B78" s="16">
        <v>3</v>
      </c>
      <c r="C78" s="2">
        <f>+SUM(C75:C77)/3</f>
        <v>0.66666666666666663</v>
      </c>
      <c r="D78" s="2">
        <f>+SUM(D75:D77)/3</f>
        <v>0</v>
      </c>
      <c r="E78" s="2">
        <f>+SUM(E75:E77)/3</f>
        <v>0</v>
      </c>
      <c r="F78" s="2">
        <f>+SUM(F75:F77)/3</f>
        <v>1</v>
      </c>
    </row>
    <row r="79" spans="1:10" x14ac:dyDescent="0.2">
      <c r="A79" s="24"/>
      <c r="C79" s="2"/>
      <c r="D79" s="2"/>
      <c r="E79" s="2"/>
    </row>
    <row r="80" spans="1:10" x14ac:dyDescent="0.2">
      <c r="A80" s="24" t="s">
        <v>150</v>
      </c>
      <c r="C80" s="2"/>
      <c r="D80" s="2"/>
      <c r="E80" s="2"/>
    </row>
    <row r="81" spans="1:7" x14ac:dyDescent="0.2">
      <c r="A81" s="154" t="s">
        <v>210</v>
      </c>
      <c r="B81" s="16">
        <v>1</v>
      </c>
      <c r="C81" s="2"/>
      <c r="D81" s="2">
        <v>1</v>
      </c>
      <c r="E81" s="2"/>
      <c r="F81" s="2">
        <v>1</v>
      </c>
    </row>
    <row r="82" spans="1:7" x14ac:dyDescent="0.2">
      <c r="A82" s="161" t="s">
        <v>211</v>
      </c>
      <c r="B82" s="16">
        <v>1</v>
      </c>
      <c r="C82" s="2"/>
      <c r="D82" s="2"/>
      <c r="E82" s="2"/>
      <c r="F82" s="2">
        <v>1</v>
      </c>
    </row>
    <row r="83" spans="1:7" x14ac:dyDescent="0.2">
      <c r="A83" s="27" t="s">
        <v>212</v>
      </c>
      <c r="B83" s="16">
        <v>1</v>
      </c>
      <c r="C83" s="2">
        <v>1</v>
      </c>
      <c r="D83" s="2"/>
      <c r="E83" s="2"/>
    </row>
    <row r="84" spans="1:7" x14ac:dyDescent="0.2">
      <c r="A84" s="154" t="s">
        <v>213</v>
      </c>
      <c r="B84" s="16">
        <v>1</v>
      </c>
      <c r="C84" s="2"/>
      <c r="D84" s="2">
        <v>1</v>
      </c>
      <c r="E84" s="2"/>
      <c r="F84" s="2">
        <v>1</v>
      </c>
    </row>
    <row r="85" spans="1:7" x14ac:dyDescent="0.2">
      <c r="A85" s="158" t="s">
        <v>214</v>
      </c>
      <c r="B85" s="16">
        <v>1</v>
      </c>
      <c r="C85" s="2">
        <v>1</v>
      </c>
      <c r="D85" s="2">
        <v>1</v>
      </c>
      <c r="E85" s="2"/>
      <c r="G85" s="93"/>
    </row>
    <row r="86" spans="1:7" x14ac:dyDescent="0.2">
      <c r="A86" s="159" t="s">
        <v>233</v>
      </c>
      <c r="B86" s="16">
        <v>1</v>
      </c>
      <c r="C86" s="2"/>
      <c r="D86" s="2">
        <v>1</v>
      </c>
      <c r="E86" s="2"/>
      <c r="F86" s="2">
        <v>1</v>
      </c>
      <c r="G86" s="93"/>
    </row>
    <row r="87" spans="1:7" x14ac:dyDescent="0.2">
      <c r="A87" s="159" t="s">
        <v>297</v>
      </c>
      <c r="B87" s="16">
        <v>1</v>
      </c>
      <c r="C87" s="2"/>
      <c r="D87" s="2">
        <v>1</v>
      </c>
      <c r="E87" s="2">
        <v>1</v>
      </c>
      <c r="F87" s="2">
        <v>1</v>
      </c>
      <c r="G87" s="93"/>
    </row>
    <row r="88" spans="1:7" x14ac:dyDescent="0.2">
      <c r="A88" s="159" t="s">
        <v>235</v>
      </c>
      <c r="B88" s="16">
        <v>1</v>
      </c>
      <c r="C88" s="2">
        <v>1</v>
      </c>
      <c r="D88" s="2"/>
      <c r="E88" s="2"/>
      <c r="F88" s="2">
        <v>1</v>
      </c>
      <c r="G88" s="27"/>
    </row>
    <row r="89" spans="1:7" x14ac:dyDescent="0.2">
      <c r="A89" s="160" t="s">
        <v>236</v>
      </c>
      <c r="B89" s="16">
        <v>1</v>
      </c>
      <c r="C89" s="2">
        <v>1</v>
      </c>
      <c r="D89" s="2"/>
      <c r="E89" s="2"/>
      <c r="F89" s="2">
        <v>1</v>
      </c>
      <c r="G89" s="93"/>
    </row>
    <row r="90" spans="1:7" x14ac:dyDescent="0.2">
      <c r="A90" s="159" t="s">
        <v>237</v>
      </c>
      <c r="B90" s="16">
        <v>1</v>
      </c>
      <c r="C90" s="2">
        <v>1</v>
      </c>
      <c r="D90" s="2"/>
      <c r="E90" s="2"/>
      <c r="F90" s="2">
        <v>1</v>
      </c>
      <c r="G90" s="93"/>
    </row>
    <row r="91" spans="1:7" x14ac:dyDescent="0.2">
      <c r="A91" s="162" t="s">
        <v>238</v>
      </c>
      <c r="B91" s="16">
        <v>1</v>
      </c>
      <c r="C91" s="2">
        <v>1</v>
      </c>
      <c r="D91" s="2">
        <v>1</v>
      </c>
      <c r="E91" s="2">
        <v>1</v>
      </c>
      <c r="G91" s="93"/>
    </row>
    <row r="92" spans="1:7" s="48" customFormat="1" x14ac:dyDescent="0.2">
      <c r="A92" s="157" t="s">
        <v>290</v>
      </c>
      <c r="B92" s="16">
        <f>SUM(B81:B91)</f>
        <v>11</v>
      </c>
      <c r="C92" s="91">
        <f>SUM(C81:C91)/11</f>
        <v>0.54545454545454541</v>
      </c>
      <c r="D92" s="91">
        <f>SUM(D81:D91)/11</f>
        <v>0.54545454545454541</v>
      </c>
      <c r="E92" s="91">
        <f>SUM(E81:E91)/11</f>
        <v>0.18181818181818182</v>
      </c>
      <c r="F92" s="91">
        <f>SUM(F81:F91)/11</f>
        <v>0.72727272727272729</v>
      </c>
      <c r="G92" s="82"/>
    </row>
    <row r="93" spans="1:7" x14ac:dyDescent="0.2">
      <c r="A93" s="24"/>
      <c r="C93" s="2"/>
      <c r="D93" s="2"/>
      <c r="E93" s="2"/>
      <c r="G93" s="93"/>
    </row>
    <row r="94" spans="1:7" x14ac:dyDescent="0.2">
      <c r="A94" s="24" t="s">
        <v>42</v>
      </c>
      <c r="C94" s="2"/>
      <c r="D94" s="2"/>
      <c r="E94" s="2"/>
    </row>
    <row r="95" spans="1:7" x14ac:dyDescent="0.2">
      <c r="A95" s="159" t="s">
        <v>239</v>
      </c>
      <c r="B95" s="16">
        <v>1</v>
      </c>
      <c r="C95" s="2"/>
      <c r="D95" s="2">
        <v>1</v>
      </c>
      <c r="E95" s="2"/>
      <c r="F95" s="2">
        <v>1</v>
      </c>
    </row>
    <row r="96" spans="1:7" s="48" customFormat="1" x14ac:dyDescent="0.2">
      <c r="A96" s="157" t="s">
        <v>290</v>
      </c>
      <c r="B96" s="16">
        <v>1</v>
      </c>
      <c r="C96" s="91">
        <v>0</v>
      </c>
      <c r="D96" s="91">
        <v>1</v>
      </c>
      <c r="E96" s="91">
        <v>0</v>
      </c>
      <c r="F96" s="91">
        <v>1</v>
      </c>
    </row>
    <row r="97" spans="1:6" x14ac:dyDescent="0.2">
      <c r="A97" s="24"/>
      <c r="C97" s="2"/>
      <c r="D97" s="2"/>
      <c r="E97" s="2"/>
    </row>
    <row r="98" spans="1:6" x14ac:dyDescent="0.2">
      <c r="A98" s="24" t="s">
        <v>43</v>
      </c>
      <c r="C98" s="2"/>
      <c r="D98" s="2"/>
      <c r="E98" s="2"/>
    </row>
    <row r="99" spans="1:6" x14ac:dyDescent="0.2">
      <c r="A99" s="159" t="s">
        <v>298</v>
      </c>
      <c r="B99" s="16">
        <v>1</v>
      </c>
      <c r="C99" s="2"/>
      <c r="D99" s="2">
        <v>1</v>
      </c>
      <c r="E99" s="2"/>
      <c r="F99" s="2">
        <v>1</v>
      </c>
    </row>
    <row r="100" spans="1:6" x14ac:dyDescent="0.2">
      <c r="A100" s="159" t="s">
        <v>241</v>
      </c>
      <c r="B100" s="16">
        <v>1</v>
      </c>
      <c r="C100" s="2"/>
      <c r="D100" s="2">
        <v>1</v>
      </c>
      <c r="E100" s="2"/>
      <c r="F100" s="2">
        <v>1</v>
      </c>
    </row>
    <row r="101" spans="1:6" s="48" customFormat="1" x14ac:dyDescent="0.2">
      <c r="A101" s="157" t="s">
        <v>290</v>
      </c>
      <c r="B101" s="16">
        <v>1</v>
      </c>
      <c r="C101" s="91">
        <v>0</v>
      </c>
      <c r="D101" s="91">
        <v>1</v>
      </c>
      <c r="E101" s="91">
        <v>0</v>
      </c>
      <c r="F101" s="91">
        <v>1</v>
      </c>
    </row>
    <row r="102" spans="1:6" x14ac:dyDescent="0.2">
      <c r="A102" s="160"/>
      <c r="C102" s="2"/>
      <c r="D102" s="2"/>
      <c r="E102" s="2"/>
    </row>
    <row r="103" spans="1:6" x14ac:dyDescent="0.2">
      <c r="A103" s="29" t="s">
        <v>44</v>
      </c>
      <c r="C103" s="2"/>
      <c r="D103" s="2"/>
      <c r="E103" s="2"/>
    </row>
    <row r="104" spans="1:6" x14ac:dyDescent="0.2">
      <c r="A104" s="160" t="s">
        <v>242</v>
      </c>
      <c r="B104" s="16">
        <v>1</v>
      </c>
      <c r="C104" s="2">
        <v>1</v>
      </c>
      <c r="D104" s="2"/>
      <c r="E104" s="2"/>
    </row>
    <row r="105" spans="1:6" x14ac:dyDescent="0.2">
      <c r="A105" s="157" t="s">
        <v>290</v>
      </c>
      <c r="B105" s="16">
        <v>1</v>
      </c>
      <c r="C105" s="2">
        <v>1</v>
      </c>
      <c r="D105" s="2">
        <v>0</v>
      </c>
      <c r="E105" s="2">
        <v>0</v>
      </c>
      <c r="F105" s="2">
        <v>0</v>
      </c>
    </row>
    <row r="106" spans="1:6" x14ac:dyDescent="0.2">
      <c r="A106" s="160"/>
      <c r="C106" s="2"/>
      <c r="D106" s="2"/>
      <c r="E106" s="2"/>
    </row>
    <row r="107" spans="1:6" x14ac:dyDescent="0.2">
      <c r="A107" s="24" t="s">
        <v>45</v>
      </c>
      <c r="C107" s="2"/>
      <c r="D107" s="2"/>
      <c r="E107" s="2"/>
    </row>
    <row r="108" spans="1:6" x14ac:dyDescent="0.2">
      <c r="A108" s="160" t="s">
        <v>243</v>
      </c>
      <c r="B108" s="16">
        <v>1</v>
      </c>
      <c r="C108" s="2">
        <v>1</v>
      </c>
      <c r="D108" s="2"/>
      <c r="E108" s="2"/>
    </row>
    <row r="109" spans="1:6" x14ac:dyDescent="0.2">
      <c r="A109" s="157" t="s">
        <v>290</v>
      </c>
      <c r="B109" s="16">
        <v>1</v>
      </c>
      <c r="C109" s="2">
        <v>1</v>
      </c>
      <c r="D109" s="2">
        <v>0</v>
      </c>
      <c r="E109" s="2">
        <v>0</v>
      </c>
      <c r="F109" s="2">
        <v>0</v>
      </c>
    </row>
    <row r="110" spans="1:6" x14ac:dyDescent="0.2">
      <c r="A110" s="160"/>
      <c r="C110" s="2"/>
      <c r="D110" s="2"/>
      <c r="E110" s="2"/>
    </row>
    <row r="111" spans="1:6" x14ac:dyDescent="0.2">
      <c r="A111" s="24" t="s">
        <v>46</v>
      </c>
      <c r="C111" s="2"/>
      <c r="D111" s="2"/>
      <c r="E111" s="2"/>
    </row>
    <row r="112" spans="1:6" x14ac:dyDescent="0.2">
      <c r="A112" s="160" t="s">
        <v>244</v>
      </c>
      <c r="B112" s="16">
        <v>1</v>
      </c>
      <c r="C112" s="2">
        <v>1</v>
      </c>
      <c r="D112" s="2"/>
      <c r="E112" s="2"/>
      <c r="F112" s="2">
        <v>1</v>
      </c>
    </row>
    <row r="113" spans="1:6" x14ac:dyDescent="0.2">
      <c r="A113" s="157" t="s">
        <v>290</v>
      </c>
      <c r="B113" s="16">
        <v>1</v>
      </c>
      <c r="C113" s="2">
        <v>1</v>
      </c>
      <c r="D113" s="2">
        <v>0</v>
      </c>
      <c r="E113" s="2">
        <v>0</v>
      </c>
      <c r="F113" s="2">
        <v>1</v>
      </c>
    </row>
    <row r="114" spans="1:6" x14ac:dyDescent="0.2">
      <c r="A114" s="160"/>
      <c r="C114" s="2"/>
      <c r="D114" s="2"/>
      <c r="E114" s="2"/>
    </row>
    <row r="115" spans="1:6" x14ac:dyDescent="0.2">
      <c r="A115" s="24" t="s">
        <v>48</v>
      </c>
      <c r="C115" s="2"/>
      <c r="D115" s="2"/>
      <c r="E115" s="2"/>
    </row>
    <row r="116" spans="1:6" x14ac:dyDescent="0.2">
      <c r="A116" s="160" t="s">
        <v>245</v>
      </c>
      <c r="B116" s="16">
        <v>1</v>
      </c>
      <c r="C116" s="2">
        <v>1</v>
      </c>
      <c r="D116" s="2"/>
      <c r="E116" s="2"/>
      <c r="F116" s="2">
        <v>1</v>
      </c>
    </row>
    <row r="117" spans="1:6" x14ac:dyDescent="0.2">
      <c r="A117" s="162" t="s">
        <v>246</v>
      </c>
      <c r="B117" s="16">
        <v>1</v>
      </c>
      <c r="C117" s="2">
        <v>1</v>
      </c>
      <c r="D117" s="2"/>
      <c r="E117" s="2"/>
    </row>
    <row r="118" spans="1:6" x14ac:dyDescent="0.2">
      <c r="A118" s="157" t="s">
        <v>290</v>
      </c>
      <c r="B118" s="16">
        <v>1</v>
      </c>
      <c r="C118" s="2">
        <v>1</v>
      </c>
      <c r="D118" s="2">
        <v>0</v>
      </c>
      <c r="E118" s="2">
        <v>0</v>
      </c>
      <c r="F118" s="2">
        <v>0.5</v>
      </c>
    </row>
    <row r="119" spans="1:6" x14ac:dyDescent="0.2">
      <c r="A119" s="160"/>
      <c r="C119" s="2"/>
      <c r="D119" s="2"/>
      <c r="E119" s="2"/>
    </row>
    <row r="120" spans="1:6" x14ac:dyDescent="0.2">
      <c r="A120" s="24" t="s">
        <v>151</v>
      </c>
      <c r="C120" s="2"/>
      <c r="D120" s="2"/>
      <c r="E120" s="2"/>
    </row>
    <row r="121" spans="1:6" x14ac:dyDescent="0.2">
      <c r="A121" s="160" t="s">
        <v>247</v>
      </c>
      <c r="B121" s="16">
        <v>1</v>
      </c>
      <c r="C121" s="2">
        <v>1</v>
      </c>
      <c r="D121" s="2"/>
      <c r="E121" s="2"/>
    </row>
    <row r="122" spans="1:6" x14ac:dyDescent="0.2">
      <c r="A122" s="157" t="s">
        <v>290</v>
      </c>
      <c r="B122" s="16">
        <v>1</v>
      </c>
      <c r="C122" s="2">
        <v>1</v>
      </c>
      <c r="D122" s="2">
        <v>0</v>
      </c>
      <c r="E122" s="2">
        <v>0</v>
      </c>
      <c r="F122" s="2">
        <v>0</v>
      </c>
    </row>
    <row r="123" spans="1:6" x14ac:dyDescent="0.2">
      <c r="A123" s="160"/>
      <c r="C123" s="2"/>
      <c r="D123" s="2"/>
      <c r="E123" s="2"/>
    </row>
  </sheetData>
  <phoneticPr fontId="7" type="noConversion"/>
  <pageMargins left="0.75" right="0.75" top="1" bottom="1" header="0.5" footer="0.5"/>
  <pageSetup paperSize="9" orientation="landscape"/>
  <headerFooter alignWithMargins="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Ecological requirements</vt:lpstr>
      <vt:lpstr>Bee forage plants</vt:lpstr>
      <vt:lpstr>Spring to autumn</vt:lpstr>
      <vt:lpstr>Increased agrichemical</vt:lpstr>
      <vt:lpstr>Non-cropped</vt:lpstr>
      <vt:lpstr>Land drainage</vt:lpstr>
      <vt:lpstr>Hay to silage</vt:lpstr>
      <vt:lpstr>Intensified grassland</vt:lpstr>
      <vt:lpstr>Total scores</vt:lpstr>
      <vt:lpstr>Detailed Ecological requirement</vt:lpstr>
      <vt:lpstr>Forage plant habitats (Bees)</vt:lpstr>
    </vt:vector>
  </TitlesOfParts>
  <Company>Centre for Agri-Environmental Research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X</cp:lastModifiedBy>
  <cp:lastPrinted>2006-08-30T11:09:56Z</cp:lastPrinted>
  <dcterms:created xsi:type="dcterms:W3CDTF">2006-08-16T08:42:15Z</dcterms:created>
  <dcterms:modified xsi:type="dcterms:W3CDTF">2021-06-24T14:00:08Z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1922214679</vt:i4>
  </property>
  <property fmtid="{D5CDD505-2E9C-101B-9397-08002B2CF9AE}" pid="3" name="_EmailSubject">
    <vt:lpwstr>up-scaling model files</vt:lpwstr>
  </property>
  <property fmtid="{D5CDD505-2E9C-101B-9397-08002B2CF9AE}" pid="4" name="_AuthorEmail">
    <vt:lpwstr>david.brooks@bbsrc.ac.uk</vt:lpwstr>
  </property>
  <property fmtid="{D5CDD505-2E9C-101B-9397-08002B2CF9AE}" pid="5" name="_AuthorEmailDisplayName">
    <vt:lpwstr>david brooks (RRes-Roth)</vt:lpwstr>
  </property>
  <property fmtid="{D5CDD505-2E9C-101B-9397-08002B2CF9AE}" pid="6" name="_ReviewingToolsShownOnce">
    <vt:lpwstr/>
  </property>
</Properties>
</file>