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889" firstSheet="0" activeTab="1" autoFilterDateGrouping="1"/>
  </bookViews>
  <sheets>
    <sheet name="Rapport" sheetId="1" state="visible" r:id="rId1"/>
    <sheet name="Aide Rapport" sheetId="2" state="visible" r:id="rId2"/>
    <sheet name="Alarm Summary" sheetId="3" state="visible" r:id="rId3"/>
    <sheet name="data" sheetId="4" state="visible" r:id="rId4"/>
    <sheet name="data_previous_month" sheetId="5" state="visible" r:id="rId5"/>
    <sheet name="data_sun" sheetId="6" state="visible" r:id="rId6"/>
    <sheet name="data_conso" sheetId="7" state="visible" r:id="rId7"/>
    <sheet name="Analysis Helper Battery" sheetId="8" state="visible" r:id="rId8"/>
    <sheet name="SOC_sun" sheetId="9" state="visible" r:id="rId9"/>
    <sheet name="SOC_conso" sheetId="10" state="visible" r:id="rId10"/>
    <sheet name="data_12m" sheetId="11" state="visible" r:id="rId11"/>
    <sheet name="Irradiance PVGIS" sheetId="12" state="visible" r:id="rId12"/>
    <sheet name="Irradiance PVGIS prev_1m" sheetId="13" state="visible" r:id="rId13"/>
    <sheet name="Irradiance PVGIS prev_2m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13">
    <numFmt numFmtId="164" formatCode="yyyy\-mm\-dd\ hh:mm:ss"/>
    <numFmt numFmtId="165" formatCode="0.0%"/>
    <numFmt numFmtId="166" formatCode="[$-40C]mmmm\-yy;@"/>
    <numFmt numFmtId="167" formatCode="0.0"/>
    <numFmt numFmtId="168" formatCode="\+0%;\-0%"/>
    <numFmt numFmtId="169" formatCode="0\ &quot;kWh&quot;"/>
    <numFmt numFmtId="170" formatCode="#,##0\ &quot;Ar&quot;"/>
    <numFmt numFmtId="171" formatCode="0\ &quot;kWc&quot;"/>
    <numFmt numFmtId="172" formatCode="mm/yyyy"/>
    <numFmt numFmtId="173" formatCode="[h]:mm;@"/>
    <numFmt numFmtId="174" formatCode="0\ &quot;L&quot;"/>
    <numFmt numFmtId="175" formatCode="0.00\ &quot;Tonnes de CO2&quot;"/>
    <numFmt numFmtId="176" formatCode="yyyy-mm-dd h:mm:ss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imes New Roman"/>
      <family val="1"/>
      <b val="1"/>
      <color theme="0"/>
      <sz val="18"/>
    </font>
    <font>
      <name val="Times New Roman"/>
      <family val="1"/>
      <color theme="0"/>
      <sz val="11"/>
    </font>
    <font>
      <name val="Times New Roman"/>
      <family val="1"/>
      <b val="1"/>
      <color theme="1"/>
      <sz val="16"/>
    </font>
    <font>
      <name val="Times New Roman"/>
      <family val="1"/>
      <b val="1"/>
      <color rgb="FF000000"/>
      <sz val="12"/>
    </font>
    <font>
      <name val="Times New Roman"/>
      <family val="1"/>
      <b val="1"/>
      <color rgb="FF000000"/>
      <sz val="11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</fonts>
  <fills count="6">
    <fill>
      <patternFill/>
    </fill>
    <fill>
      <patternFill patternType="gray125"/>
    </fill>
    <fill>
      <patternFill patternType="solid">
        <fgColor rgb="FF79A62B"/>
        <bgColor indexed="64"/>
      </patternFill>
    </fill>
    <fill>
      <patternFill patternType="solid">
        <fgColor rgb="FF21596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9" fontId="1" fillId="0" borderId="0"/>
    <xf numFmtId="9" fontId="1" fillId="0" borderId="0"/>
  </cellStyleXfs>
  <cellXfs count="30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0" pivotButton="0" quotePrefix="0" xfId="0"/>
    <xf numFmtId="0" fontId="4" fillId="2" borderId="0" pivotButton="0" quotePrefix="0" xfId="0"/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4" fillId="0" borderId="5" pivotButton="0" quotePrefix="0" xfId="0"/>
    <xf numFmtId="0" fontId="4" fillId="0" borderId="6" pivotButton="0" quotePrefix="0" xfId="0"/>
    <xf numFmtId="0" fontId="9" fillId="4" borderId="0" applyAlignment="1" pivotButton="0" quotePrefix="0" xfId="0">
      <alignment vertical="center" wrapText="1"/>
    </xf>
    <xf numFmtId="0" fontId="4" fillId="0" borderId="7" pivotButton="0" quotePrefix="0" xfId="0"/>
    <xf numFmtId="0" fontId="4" fillId="0" borderId="8" pivotButton="0" quotePrefix="0" xfId="0"/>
    <xf numFmtId="0" fontId="4" fillId="0" borderId="9" pivotButton="0" quotePrefix="0" xfId="0"/>
    <xf numFmtId="0" fontId="8" fillId="0" borderId="0" applyAlignment="1" pivotButton="0" quotePrefix="0" xfId="0">
      <alignment vertical="center"/>
    </xf>
    <xf numFmtId="0" fontId="4" fillId="0" borderId="8" applyAlignment="1" pivotButton="0" quotePrefix="0" xfId="0">
      <alignment horizontal="center"/>
    </xf>
    <xf numFmtId="2" fontId="4" fillId="0" borderId="8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14" fontId="4" fillId="0" borderId="0" applyAlignment="1" pivotButton="0" quotePrefix="0" xfId="0">
      <alignment horizontal="left" vertical="center"/>
    </xf>
    <xf numFmtId="14" fontId="4" fillId="0" borderId="0" pivotButton="0" quotePrefix="0" xfId="0"/>
    <xf numFmtId="0" fontId="4" fillId="0" borderId="0" applyAlignment="1" pivotButton="0" quotePrefix="0" xfId="0">
      <alignment vertical="top"/>
    </xf>
    <xf numFmtId="165" fontId="4" fillId="0" borderId="0" applyAlignment="1" pivotButton="0" quotePrefix="0" xfId="2">
      <alignment horizontal="left" vertical="center"/>
    </xf>
    <xf numFmtId="166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/>
    </xf>
    <xf numFmtId="167" fontId="5" fillId="0" borderId="51" applyAlignment="1" pivotButton="0" quotePrefix="0" xfId="0">
      <alignment horizontal="center" vertical="center"/>
    </xf>
    <xf numFmtId="167" fontId="5" fillId="0" borderId="52" applyAlignment="1" pivotButton="0" quotePrefix="0" xfId="0">
      <alignment horizontal="center" vertical="center"/>
    </xf>
    <xf numFmtId="167" fontId="5" fillId="0" borderId="53" applyAlignment="1" pivotButton="0" quotePrefix="0" xfId="0">
      <alignment horizontal="center" vertical="center"/>
    </xf>
    <xf numFmtId="167" fontId="4" fillId="0" borderId="10" applyAlignment="1" pivotButton="0" quotePrefix="0" xfId="0">
      <alignment horizontal="center" vertical="center"/>
    </xf>
    <xf numFmtId="167" fontId="4" fillId="0" borderId="13" applyAlignment="1" pivotButton="0" quotePrefix="0" xfId="0">
      <alignment horizontal="center" vertical="center"/>
    </xf>
    <xf numFmtId="167" fontId="4" fillId="0" borderId="11" applyAlignment="1" pivotButton="0" quotePrefix="0" xfId="0">
      <alignment horizontal="center" vertical="center"/>
    </xf>
    <xf numFmtId="167" fontId="4" fillId="0" borderId="2" applyAlignment="1" pivotButton="0" quotePrefix="0" xfId="0">
      <alignment horizontal="center" vertical="center"/>
    </xf>
    <xf numFmtId="167" fontId="4" fillId="0" borderId="3" applyAlignment="1" pivotButton="0" quotePrefix="0" xfId="0">
      <alignment horizontal="center" vertical="center"/>
    </xf>
    <xf numFmtId="167" fontId="4" fillId="0" borderId="4" applyAlignment="1" pivotButton="0" quotePrefix="0" xfId="0">
      <alignment horizontal="center" vertical="center"/>
    </xf>
    <xf numFmtId="0" fontId="5" fillId="0" borderId="27" applyAlignment="1" pivotButton="0" quotePrefix="0" xfId="0">
      <alignment horizontal="center" vertical="center" wrapText="1"/>
    </xf>
    <xf numFmtId="0" fontId="5" fillId="0" borderId="28" applyAlignment="1" pivotButton="0" quotePrefix="0" xfId="0">
      <alignment horizontal="center" vertical="center" wrapText="1"/>
    </xf>
    <xf numFmtId="0" fontId="5" fillId="0" borderId="29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5" fillId="0" borderId="30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2" applyAlignment="1" pivotButton="0" quotePrefix="0" xfId="0">
      <alignment horizontal="center" vertical="center" wrapText="1"/>
    </xf>
    <xf numFmtId="167" fontId="4" fillId="0" borderId="45" applyAlignment="1" pivotButton="0" quotePrefix="0" xfId="0">
      <alignment horizontal="center" vertical="center"/>
    </xf>
    <xf numFmtId="167" fontId="4" fillId="0" borderId="46" applyAlignment="1" pivotButton="0" quotePrefix="0" xfId="0">
      <alignment horizontal="center" vertical="center"/>
    </xf>
    <xf numFmtId="167" fontId="4" fillId="0" borderId="20" applyAlignment="1" pivotButton="0" quotePrefix="0" xfId="0">
      <alignment horizontal="center" vertical="center"/>
    </xf>
    <xf numFmtId="0" fontId="10" fillId="5" borderId="42" applyAlignment="1" pivotButton="0" quotePrefix="0" xfId="0">
      <alignment horizontal="center" vertical="center" wrapText="1"/>
    </xf>
    <xf numFmtId="0" fontId="10" fillId="5" borderId="3" applyAlignment="1" pivotButton="0" quotePrefix="0" xfId="0">
      <alignment horizontal="center" vertical="center" wrapText="1"/>
    </xf>
    <xf numFmtId="0" fontId="10" fillId="5" borderId="43" applyAlignment="1" pivotButton="0" quotePrefix="0" xfId="0">
      <alignment horizontal="center" vertical="center" wrapText="1"/>
    </xf>
    <xf numFmtId="0" fontId="10" fillId="5" borderId="44" applyAlignment="1" pivotButton="0" quotePrefix="0" xfId="0">
      <alignment horizontal="center" vertical="center" wrapText="1"/>
    </xf>
    <xf numFmtId="0" fontId="10" fillId="5" borderId="8" applyAlignment="1" pivotButton="0" quotePrefix="0" xfId="0">
      <alignment horizontal="center" vertical="center" wrapText="1"/>
    </xf>
    <xf numFmtId="0" fontId="10" fillId="5" borderId="39" applyAlignment="1" pivotButton="0" quotePrefix="0" xfId="0">
      <alignment horizontal="center" vertical="center" wrapText="1"/>
    </xf>
    <xf numFmtId="168" fontId="4" fillId="0" borderId="2" applyAlignment="1" pivotButton="0" quotePrefix="0" xfId="1">
      <alignment horizontal="center" vertical="center" wrapText="1"/>
    </xf>
    <xf numFmtId="168" fontId="4" fillId="0" borderId="3" applyAlignment="1" pivotButton="0" quotePrefix="0" xfId="1">
      <alignment horizontal="center" vertical="center" wrapText="1"/>
    </xf>
    <xf numFmtId="168" fontId="4" fillId="0" borderId="43" applyAlignment="1" pivotButton="0" quotePrefix="0" xfId="1">
      <alignment horizontal="center" vertical="center" wrapText="1"/>
    </xf>
    <xf numFmtId="168" fontId="4" fillId="0" borderId="7" applyAlignment="1" pivotButton="0" quotePrefix="0" xfId="1">
      <alignment horizontal="center" vertical="center" wrapText="1"/>
    </xf>
    <xf numFmtId="168" fontId="4" fillId="0" borderId="8" applyAlignment="1" pivotButton="0" quotePrefix="0" xfId="1">
      <alignment horizontal="center" vertical="center" wrapText="1"/>
    </xf>
    <xf numFmtId="168" fontId="4" fillId="0" borderId="39" applyAlignment="1" pivotButton="0" quotePrefix="0" xfId="1">
      <alignment horizontal="center" vertical="center" wrapText="1"/>
    </xf>
    <xf numFmtId="169" fontId="4" fillId="0" borderId="42" applyAlignment="1" pivotButton="0" quotePrefix="0" xfId="0">
      <alignment horizontal="center" vertical="center" wrapText="1"/>
    </xf>
    <xf numFmtId="169" fontId="4" fillId="0" borderId="3" applyAlignment="1" pivotButton="0" quotePrefix="0" xfId="0">
      <alignment horizontal="center" vertical="center" wrapText="1"/>
    </xf>
    <xf numFmtId="169" fontId="4" fillId="0" borderId="4" applyAlignment="1" pivotButton="0" quotePrefix="0" xfId="0">
      <alignment horizontal="center" vertical="center" wrapText="1"/>
    </xf>
    <xf numFmtId="169" fontId="4" fillId="0" borderId="44" applyAlignment="1" pivotButton="0" quotePrefix="0" xfId="0">
      <alignment horizontal="center" vertical="center" wrapText="1"/>
    </xf>
    <xf numFmtId="169" fontId="4" fillId="0" borderId="8" applyAlignment="1" pivotButton="0" quotePrefix="0" xfId="0">
      <alignment horizontal="center" vertical="center" wrapText="1"/>
    </xf>
    <xf numFmtId="169" fontId="4" fillId="0" borderId="9" applyAlignment="1" pivotButton="0" quotePrefix="0" xfId="0">
      <alignment horizontal="center" vertical="center" wrapText="1"/>
    </xf>
    <xf numFmtId="0" fontId="10" fillId="5" borderId="41" applyAlignment="1" pivotButton="0" quotePrefix="0" xfId="0">
      <alignment horizontal="center" vertical="center" wrapText="1"/>
    </xf>
    <xf numFmtId="0" fontId="10" fillId="5" borderId="13" applyAlignment="1" pivotButton="0" quotePrefix="0" xfId="0">
      <alignment horizontal="center" vertical="center" wrapText="1"/>
    </xf>
    <xf numFmtId="0" fontId="10" fillId="5" borderId="40" applyAlignment="1" pivotButton="0" quotePrefix="0" xfId="0">
      <alignment horizontal="center" vertical="center" wrapText="1"/>
    </xf>
    <xf numFmtId="170" fontId="4" fillId="0" borderId="41" applyAlignment="1" pivotButton="0" quotePrefix="0" xfId="0">
      <alignment horizontal="center" vertical="center" wrapText="1"/>
    </xf>
    <xf numFmtId="170" fontId="4" fillId="0" borderId="13" applyAlignment="1" pivotButton="0" quotePrefix="0" xfId="0">
      <alignment horizontal="center" vertical="center" wrapText="1"/>
    </xf>
    <xf numFmtId="170" fontId="4" fillId="0" borderId="11" applyAlignment="1" pivotButton="0" quotePrefix="0" xfId="0">
      <alignment horizontal="center" vertical="center" wrapText="1"/>
    </xf>
    <xf numFmtId="168" fontId="4" fillId="0" borderId="10" applyAlignment="1" pivotButton="0" quotePrefix="0" xfId="1">
      <alignment horizontal="center" vertical="center" wrapText="1"/>
    </xf>
    <xf numFmtId="168" fontId="4" fillId="0" borderId="13" applyAlignment="1" pivotButton="0" quotePrefix="0" xfId="1">
      <alignment horizontal="center" vertical="center" wrapText="1"/>
    </xf>
    <xf numFmtId="168" fontId="4" fillId="0" borderId="40" applyAlignment="1" pivotButton="0" quotePrefix="0" xfId="1">
      <alignment horizontal="center" vertical="center" wrapText="1"/>
    </xf>
    <xf numFmtId="170" fontId="4" fillId="0" borderId="1" applyAlignment="1" pivotButton="0" quotePrefix="0" xfId="0">
      <alignment horizontal="center" vertical="center"/>
    </xf>
    <xf numFmtId="170" fontId="4" fillId="0" borderId="25" applyAlignment="1" pivotButton="0" quotePrefix="0" xfId="0">
      <alignment horizontal="center" vertical="center"/>
    </xf>
    <xf numFmtId="170" fontId="4" fillId="0" borderId="15" applyAlignment="1" pivotButton="0" quotePrefix="0" xfId="0">
      <alignment horizontal="center" vertical="center"/>
    </xf>
    <xf numFmtId="170" fontId="4" fillId="0" borderId="16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/>
    </xf>
    <xf numFmtId="0" fontId="4" fillId="0" borderId="8" applyAlignment="1" pivotButton="0" quotePrefix="0" xfId="0">
      <alignment horizontal="center"/>
    </xf>
    <xf numFmtId="0" fontId="4" fillId="0" borderId="9" applyAlignment="1" pivotButton="0" quotePrefix="0" xfId="0">
      <alignment horizontal="center"/>
    </xf>
    <xf numFmtId="0" fontId="4" fillId="0" borderId="10" applyAlignment="1" pivotButton="0" quotePrefix="0" xfId="0">
      <alignment horizontal="center"/>
    </xf>
    <xf numFmtId="0" fontId="4" fillId="0" borderId="13" applyAlignment="1" pivotButton="0" quotePrefix="0" xfId="0">
      <alignment horizontal="center"/>
    </xf>
    <xf numFmtId="2" fontId="4" fillId="0" borderId="11" applyAlignment="1" pivotButton="0" quotePrefix="0" xfId="0">
      <alignment horizontal="center"/>
    </xf>
    <xf numFmtId="2" fontId="4" fillId="0" borderId="1" applyAlignment="1" pivotButton="0" quotePrefix="0" xfId="0">
      <alignment horizontal="center"/>
    </xf>
    <xf numFmtId="167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top"/>
    </xf>
    <xf numFmtId="0" fontId="5" fillId="0" borderId="3" applyAlignment="1" pivotButton="0" quotePrefix="0" xfId="0">
      <alignment horizontal="left" vertical="top"/>
    </xf>
    <xf numFmtId="0" fontId="5" fillId="0" borderId="4" applyAlignment="1" pivotButton="0" quotePrefix="0" xfId="0">
      <alignment horizontal="left" vertical="top"/>
    </xf>
    <xf numFmtId="0" fontId="5" fillId="0" borderId="5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7" applyAlignment="1" pivotButton="0" quotePrefix="0" xfId="0">
      <alignment horizontal="left" vertical="top"/>
    </xf>
    <xf numFmtId="0" fontId="5" fillId="0" borderId="8" applyAlignment="1" pivotButton="0" quotePrefix="0" xfId="0">
      <alignment horizontal="left" vertical="top"/>
    </xf>
    <xf numFmtId="0" fontId="5" fillId="0" borderId="9" applyAlignment="1" pivotButton="0" quotePrefix="0" xfId="0">
      <alignment horizontal="left" vertical="top"/>
    </xf>
    <xf numFmtId="0" fontId="4" fillId="0" borderId="11" applyAlignment="1" pivotButton="0" quotePrefix="0" xfId="0">
      <alignment horizontal="center"/>
    </xf>
    <xf numFmtId="170" fontId="4" fillId="0" borderId="12" applyAlignment="1" pivotButton="0" quotePrefix="0" xfId="0">
      <alignment horizontal="center" vertical="center"/>
    </xf>
    <xf numFmtId="170" fontId="4" fillId="0" borderId="48" applyAlignment="1" pivotButton="0" quotePrefix="0" xfId="0">
      <alignment horizontal="center" vertical="center"/>
    </xf>
    <xf numFmtId="170" fontId="5" fillId="0" borderId="50" applyAlignment="1" pivotButton="0" quotePrefix="0" xfId="0">
      <alignment horizontal="center"/>
    </xf>
    <xf numFmtId="170" fontId="5" fillId="0" borderId="54" applyAlignment="1" pivotButton="0" quotePrefix="0" xfId="0">
      <alignment horizontal="center"/>
    </xf>
    <xf numFmtId="0" fontId="5" fillId="0" borderId="26" applyAlignment="1" pivotButton="0" quotePrefix="0" xfId="0">
      <alignment horizontal="left" vertical="center"/>
    </xf>
    <xf numFmtId="0" fontId="4" fillId="0" borderId="1" pivotButton="0" quotePrefix="0" xfId="0"/>
    <xf numFmtId="0" fontId="4" fillId="0" borderId="39" applyAlignment="1" pivotButton="0" quotePrefix="0" xfId="0">
      <alignment horizontal="center"/>
    </xf>
    <xf numFmtId="0" fontId="4" fillId="0" borderId="40" applyAlignment="1" pivotButton="0" quotePrefix="0" xfId="0">
      <alignment horizontal="center"/>
    </xf>
    <xf numFmtId="0" fontId="4" fillId="0" borderId="38" applyAlignment="1" pivotButton="0" quotePrefix="0" xfId="0">
      <alignment horizontal="center"/>
    </xf>
    <xf numFmtId="0" fontId="4" fillId="0" borderId="37" applyAlignment="1" pivotButton="0" quotePrefix="0" xfId="0">
      <alignment horizontal="center"/>
    </xf>
    <xf numFmtId="0" fontId="4" fillId="0" borderId="26" applyAlignment="1" pivotButton="0" quotePrefix="0" xfId="0">
      <alignment horizontal="center"/>
    </xf>
    <xf numFmtId="167" fontId="4" fillId="0" borderId="1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/>
    </xf>
    <xf numFmtId="0" fontId="4" fillId="0" borderId="23" applyAlignment="1" pivotButton="0" quotePrefix="0" xfId="0">
      <alignment horizontal="center"/>
    </xf>
    <xf numFmtId="0" fontId="4" fillId="0" borderId="21" applyAlignment="1" pivotButton="0" quotePrefix="0" xfId="0">
      <alignment horizontal="center"/>
    </xf>
    <xf numFmtId="0" fontId="4" fillId="0" borderId="17" applyAlignment="1" pivotButton="0" quotePrefix="0" xfId="0">
      <alignment horizontal="center"/>
    </xf>
    <xf numFmtId="0" fontId="4" fillId="0" borderId="18" applyAlignment="1" pivotButton="0" quotePrefix="0" xfId="0">
      <alignment horizontal="center"/>
    </xf>
    <xf numFmtId="0" fontId="4" fillId="0" borderId="2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2" applyAlignment="1" pivotButton="0" quotePrefix="0" xfId="0">
      <alignment horizontal="left" vertical="top" wrapText="1"/>
    </xf>
    <xf numFmtId="0" fontId="4" fillId="0" borderId="3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4" fillId="0" borderId="5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 wrapText="1"/>
    </xf>
    <xf numFmtId="0" fontId="4" fillId="0" borderId="6" applyAlignment="1" pivotButton="0" quotePrefix="0" xfId="0">
      <alignment horizontal="left" vertical="top" wrapText="1"/>
    </xf>
    <xf numFmtId="0" fontId="4" fillId="0" borderId="7" applyAlignment="1" pivotButton="0" quotePrefix="0" xfId="0">
      <alignment horizontal="left" vertical="top" wrapText="1"/>
    </xf>
    <xf numFmtId="0" fontId="4" fillId="0" borderId="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left" vertical="top" wrapText="1"/>
    </xf>
    <xf numFmtId="0" fontId="5" fillId="0" borderId="49" applyAlignment="1" pivotButton="0" quotePrefix="0" xfId="0">
      <alignment horizontal="center"/>
    </xf>
    <xf numFmtId="0" fontId="4" fillId="0" borderId="50" pivotButton="0" quotePrefix="0" xfId="0"/>
    <xf numFmtId="167" fontId="4" fillId="0" borderId="12" applyAlignment="1" pivotButton="0" quotePrefix="0" xfId="0">
      <alignment horizontal="center" vertical="center"/>
    </xf>
    <xf numFmtId="0" fontId="4" fillId="0" borderId="12" pivotButton="0" quotePrefix="0" xfId="0"/>
    <xf numFmtId="167" fontId="5" fillId="0" borderId="50" applyAlignment="1" pivotButton="0" quotePrefix="0" xfId="0">
      <alignment horizontal="center"/>
    </xf>
    <xf numFmtId="0" fontId="11" fillId="5" borderId="33" applyAlignment="1" pivotButton="0" quotePrefix="0" xfId="0">
      <alignment horizontal="center" vertical="center" wrapText="1"/>
    </xf>
    <xf numFmtId="0" fontId="11" fillId="5" borderId="28" applyAlignment="1" pivotButton="0" quotePrefix="0" xfId="0">
      <alignment horizontal="center" vertical="center" wrapText="1"/>
    </xf>
    <xf numFmtId="0" fontId="11" fillId="5" borderId="29" applyAlignment="1" pivotButton="0" quotePrefix="0" xfId="0">
      <alignment horizontal="center" vertical="center" wrapText="1"/>
    </xf>
    <xf numFmtId="0" fontId="11" fillId="5" borderId="35" applyAlignment="1" pivotButton="0" quotePrefix="0" xfId="0">
      <alignment horizontal="center" vertical="center" wrapText="1"/>
    </xf>
    <xf numFmtId="0" fontId="11" fillId="5" borderId="31" applyAlignment="1" pivotButton="0" quotePrefix="0" xfId="0">
      <alignment horizontal="center" vertical="center" wrapText="1"/>
    </xf>
    <xf numFmtId="0" fontId="11" fillId="5" borderId="32" applyAlignment="1" pivotButton="0" quotePrefix="0" xfId="0">
      <alignment horizontal="center" vertical="center" wrapText="1"/>
    </xf>
    <xf numFmtId="0" fontId="11" fillId="5" borderId="27" applyAlignment="1" pivotButton="0" quotePrefix="0" xfId="0">
      <alignment horizontal="center" vertical="center" wrapText="1"/>
    </xf>
    <xf numFmtId="0" fontId="11" fillId="5" borderId="30" applyAlignment="1" pivotButton="0" quotePrefix="0" xfId="0">
      <alignment horizontal="center" vertical="center" wrapText="1"/>
    </xf>
    <xf numFmtId="0" fontId="11" fillId="5" borderId="34" applyAlignment="1" pivotButton="0" quotePrefix="0" xfId="0">
      <alignment horizontal="center" vertical="center" wrapText="1"/>
    </xf>
    <xf numFmtId="0" fontId="11" fillId="5" borderId="36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center"/>
    </xf>
    <xf numFmtId="0" fontId="4" fillId="0" borderId="15" pivotButton="0" quotePrefix="0" xfId="0"/>
    <xf numFmtId="167" fontId="4" fillId="0" borderId="15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 wrapText="1"/>
    </xf>
    <xf numFmtId="0" fontId="5" fillId="0" borderId="16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25" applyAlignment="1" pivotButton="0" quotePrefix="0" xfId="0">
      <alignment horizontal="center" vertical="center" wrapText="1"/>
    </xf>
    <xf numFmtId="0" fontId="5" fillId="0" borderId="18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/>
    </xf>
    <xf numFmtId="0" fontId="4" fillId="0" borderId="26" pivotButton="0" quotePrefix="0" xfId="0"/>
    <xf numFmtId="0" fontId="4" fillId="0" borderId="17" pivotButton="0" quotePrefix="0" xfId="0"/>
    <xf numFmtId="0" fontId="4" fillId="0" borderId="18" pivotButton="0" quotePrefix="0" xfId="0"/>
    <xf numFmtId="0" fontId="5" fillId="0" borderId="0" applyAlignment="1" pivotButton="0" quotePrefix="0" xfId="0">
      <alignment horizontal="left" vertical="center"/>
    </xf>
    <xf numFmtId="0" fontId="6" fillId="3" borderId="0" applyAlignment="1" pivotButton="0" quotePrefix="0" xfId="0">
      <alignment horizontal="left"/>
    </xf>
    <xf numFmtId="14" fontId="7" fillId="3" borderId="0" applyAlignment="1" pivotButton="0" quotePrefix="0" xfId="0">
      <alignment horizontal="left"/>
    </xf>
    <xf numFmtId="0" fontId="12" fillId="0" borderId="2" applyAlignment="1" pivotButton="0" quotePrefix="0" xfId="0">
      <alignment horizontal="center" vertical="center" wrapText="1"/>
    </xf>
    <xf numFmtId="0" fontId="12" fillId="0" borderId="3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0" fontId="12" fillId="0" borderId="5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12" fillId="0" borderId="6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center" vertical="center" wrapText="1"/>
    </xf>
    <xf numFmtId="14" fontId="4" fillId="0" borderId="14" applyAlignment="1" pivotButton="0" quotePrefix="0" xfId="0">
      <alignment horizontal="center" vertical="center" wrapText="1"/>
    </xf>
    <xf numFmtId="14" fontId="4" fillId="0" borderId="15" applyAlignment="1" pivotButton="0" quotePrefix="0" xfId="0">
      <alignment horizontal="center" vertical="center" wrapText="1"/>
    </xf>
    <xf numFmtId="14" fontId="4" fillId="0" borderId="26" applyAlignment="1" pivotButton="0" quotePrefix="0" xfId="0">
      <alignment horizontal="center" vertical="center" wrapText="1"/>
    </xf>
    <xf numFmtId="14" fontId="4" fillId="0" borderId="1" applyAlignment="1" pivotButton="0" quotePrefix="0" xfId="0">
      <alignment horizontal="center" vertical="center" wrapText="1"/>
    </xf>
    <xf numFmtId="169" fontId="4" fillId="0" borderId="26" applyAlignment="1" pivotButton="0" quotePrefix="0" xfId="0">
      <alignment horizontal="center" vertical="center" wrapText="1"/>
    </xf>
    <xf numFmtId="169" fontId="4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 vertical="center"/>
    </xf>
    <xf numFmtId="0" fontId="5" fillId="5" borderId="14" applyAlignment="1" pivotButton="0" quotePrefix="0" xfId="0">
      <alignment horizontal="center" vertical="top"/>
    </xf>
    <xf numFmtId="0" fontId="5" fillId="5" borderId="15" applyAlignment="1" pivotButton="0" quotePrefix="0" xfId="0">
      <alignment horizontal="center" vertical="top"/>
    </xf>
    <xf numFmtId="0" fontId="5" fillId="5" borderId="16" applyAlignment="1" pivotButton="0" quotePrefix="0" xfId="0">
      <alignment horizontal="center" vertical="top"/>
    </xf>
    <xf numFmtId="0" fontId="5" fillId="5" borderId="26" applyAlignment="1" pivotButton="0" quotePrefix="0" xfId="0">
      <alignment horizontal="center" vertical="top"/>
    </xf>
    <xf numFmtId="0" fontId="5" fillId="5" borderId="1" applyAlignment="1" pivotButton="0" quotePrefix="0" xfId="0">
      <alignment horizontal="center" vertical="top"/>
    </xf>
    <xf numFmtId="0" fontId="5" fillId="5" borderId="25" applyAlignment="1" pivotButton="0" quotePrefix="0" xfId="0">
      <alignment horizontal="center" vertical="top"/>
    </xf>
    <xf numFmtId="0" fontId="10" fillId="5" borderId="14" applyAlignment="1" pivotButton="0" quotePrefix="0" xfId="0">
      <alignment horizontal="center" vertical="center" wrapText="1"/>
    </xf>
    <xf numFmtId="0" fontId="10" fillId="5" borderId="15" applyAlignment="1" pivotButton="0" quotePrefix="0" xfId="0">
      <alignment horizontal="center" vertical="center" wrapText="1"/>
    </xf>
    <xf numFmtId="0" fontId="10" fillId="5" borderId="16" applyAlignment="1" pivotButton="0" quotePrefix="0" xfId="0">
      <alignment horizontal="center" vertical="center" wrapText="1"/>
    </xf>
    <xf numFmtId="0" fontId="10" fillId="5" borderId="26" applyAlignment="1" pivotButton="0" quotePrefix="0" xfId="0">
      <alignment horizontal="center" vertical="center" wrapText="1"/>
    </xf>
    <xf numFmtId="0" fontId="10" fillId="5" borderId="1" applyAlignment="1" pivotButton="0" quotePrefix="0" xfId="0">
      <alignment horizontal="center" vertical="center" wrapText="1"/>
    </xf>
    <xf numFmtId="0" fontId="10" fillId="5" borderId="25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top"/>
    </xf>
    <xf numFmtId="0" fontId="4" fillId="0" borderId="15" applyAlignment="1" pivotButton="0" quotePrefix="0" xfId="0">
      <alignment horizontal="center" vertical="top"/>
    </xf>
    <xf numFmtId="0" fontId="4" fillId="0" borderId="16" applyAlignment="1" pivotButton="0" quotePrefix="0" xfId="0">
      <alignment horizontal="center" vertical="top"/>
    </xf>
    <xf numFmtId="171" fontId="4" fillId="0" borderId="11" applyAlignment="1" pivotButton="0" quotePrefix="0" xfId="0">
      <alignment horizontal="center" vertical="top"/>
    </xf>
    <xf numFmtId="171" fontId="4" fillId="0" borderId="1" applyAlignment="1" pivotButton="0" quotePrefix="0" xfId="0">
      <alignment horizontal="center" vertical="top"/>
    </xf>
    <xf numFmtId="171" fontId="4" fillId="0" borderId="25" applyAlignment="1" pivotButton="0" quotePrefix="0" xfId="0">
      <alignment horizontal="center" vertical="top"/>
    </xf>
    <xf numFmtId="0" fontId="4" fillId="0" borderId="1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4" fillId="0" borderId="25" applyAlignment="1" pivotButton="0" quotePrefix="0" xfId="0">
      <alignment horizontal="center" vertical="top"/>
    </xf>
    <xf numFmtId="169" fontId="4" fillId="0" borderId="11" applyAlignment="1" pivotButton="0" quotePrefix="0" xfId="0">
      <alignment horizontal="center" vertical="top"/>
    </xf>
    <xf numFmtId="169" fontId="4" fillId="0" borderId="1" applyAlignment="1" pivotButton="0" quotePrefix="0" xfId="0">
      <alignment horizontal="center" vertical="top"/>
    </xf>
    <xf numFmtId="169" fontId="4" fillId="0" borderId="25" applyAlignment="1" pivotButton="0" quotePrefix="0" xfId="0">
      <alignment horizontal="center" vertical="top"/>
    </xf>
    <xf numFmtId="172" fontId="4" fillId="0" borderId="21" applyAlignment="1" pivotButton="0" quotePrefix="0" xfId="0">
      <alignment horizontal="center" vertical="top"/>
    </xf>
    <xf numFmtId="172" fontId="4" fillId="0" borderId="18" applyAlignment="1" pivotButton="0" quotePrefix="0" xfId="0">
      <alignment horizontal="center" vertical="top"/>
    </xf>
    <xf numFmtId="172" fontId="4" fillId="0" borderId="19" applyAlignment="1" pivotButton="0" quotePrefix="0" xfId="0">
      <alignment horizontal="center" vertical="top"/>
    </xf>
    <xf numFmtId="0" fontId="5" fillId="5" borderId="17" applyAlignment="1" pivotButton="0" quotePrefix="0" xfId="0">
      <alignment horizontal="center" vertical="top"/>
    </xf>
    <xf numFmtId="0" fontId="5" fillId="5" borderId="18" applyAlignment="1" pivotButton="0" quotePrefix="0" xfId="0">
      <alignment horizontal="center" vertical="top"/>
    </xf>
    <xf numFmtId="0" fontId="5" fillId="5" borderId="19" applyAlignment="1" pivotButton="0" quotePrefix="0" xfId="0">
      <alignment horizontal="center" vertical="top"/>
    </xf>
    <xf numFmtId="14" fontId="4" fillId="0" borderId="16" applyAlignment="1" pivotButton="0" quotePrefix="0" xfId="0">
      <alignment horizontal="center" vertical="center" wrapText="1"/>
    </xf>
    <xf numFmtId="14" fontId="4" fillId="0" borderId="25" applyAlignment="1" pivotButton="0" quotePrefix="0" xfId="0">
      <alignment horizontal="center" vertical="center" wrapText="1"/>
    </xf>
    <xf numFmtId="168" fontId="4" fillId="0" borderId="1" applyAlignment="1" pivotButton="0" quotePrefix="0" xfId="1">
      <alignment horizontal="center" vertical="center" wrapText="1"/>
    </xf>
    <xf numFmtId="168" fontId="4" fillId="0" borderId="25" applyAlignment="1" pivotButton="0" quotePrefix="0" xfId="1">
      <alignment horizontal="center" vertical="center" wrapText="1"/>
    </xf>
    <xf numFmtId="9" fontId="4" fillId="0" borderId="1" applyAlignment="1" pivotButton="0" quotePrefix="0" xfId="1">
      <alignment horizontal="center" vertical="center" wrapText="1"/>
    </xf>
    <xf numFmtId="173" fontId="4" fillId="0" borderId="26" applyAlignment="1" pivotButton="0" quotePrefix="0" xfId="0">
      <alignment horizontal="center" vertical="center" wrapText="1"/>
    </xf>
    <xf numFmtId="173" fontId="4" fillId="0" borderId="1" applyAlignment="1" pivotButton="0" quotePrefix="0" xfId="0">
      <alignment horizontal="center" vertical="center" wrapText="1"/>
    </xf>
    <xf numFmtId="169" fontId="4" fillId="0" borderId="26" applyAlignment="1" pivotButton="0" quotePrefix="0" xfId="0">
      <alignment horizontal="center" vertical="top"/>
    </xf>
    <xf numFmtId="0" fontId="4" fillId="0" borderId="13" pivotButton="0" quotePrefix="0" xfId="0"/>
    <xf numFmtId="0" fontId="4" fillId="0" borderId="11" pivotButton="0" quotePrefix="0" xfId="0"/>
    <xf numFmtId="170" fontId="4" fillId="0" borderId="7" applyAlignment="1" pivotButton="0" quotePrefix="0" xfId="0">
      <alignment horizontal="center" vertical="center" wrapText="1"/>
    </xf>
    <xf numFmtId="170" fontId="4" fillId="0" borderId="8" applyAlignment="1" pivotButton="0" quotePrefix="0" xfId="0">
      <alignment horizontal="center" vertical="center" wrapText="1"/>
    </xf>
    <xf numFmtId="170" fontId="4" fillId="0" borderId="9" applyAlignment="1" pivotButton="0" quotePrefix="0" xfId="0">
      <alignment horizontal="center" vertical="center" wrapText="1"/>
    </xf>
    <xf numFmtId="0" fontId="5" fillId="0" borderId="47" applyAlignment="1" pivotButton="0" quotePrefix="0" xfId="0">
      <alignment horizontal="left" vertical="center"/>
    </xf>
    <xf numFmtId="174" fontId="4" fillId="0" borderId="38" applyAlignment="1" pivotButton="0" quotePrefix="0" xfId="0">
      <alignment horizontal="center" vertical="center" wrapText="1"/>
    </xf>
    <xf numFmtId="0" fontId="4" fillId="0" borderId="8" pivotButton="0" quotePrefix="0" xfId="0"/>
    <xf numFmtId="0" fontId="4" fillId="0" borderId="9" pivotButton="0" quotePrefix="0" xfId="0"/>
    <xf numFmtId="0" fontId="10" fillId="5" borderId="17" applyAlignment="1" pivotButton="0" quotePrefix="0" xfId="0">
      <alignment horizontal="center" vertical="center" wrapText="1"/>
    </xf>
    <xf numFmtId="0" fontId="10" fillId="5" borderId="18" applyAlignment="1" pivotButton="0" quotePrefix="0" xfId="0">
      <alignment horizontal="center" vertical="center" wrapText="1"/>
    </xf>
    <xf numFmtId="0" fontId="10" fillId="5" borderId="19" applyAlignment="1" pivotButton="0" quotePrefix="0" xfId="0">
      <alignment horizontal="center" vertical="center" wrapText="1"/>
    </xf>
    <xf numFmtId="175" fontId="4" fillId="0" borderId="42" applyAlignment="1" pivotButton="0" quotePrefix="0" xfId="0">
      <alignment horizontal="center" vertical="center" wrapText="1"/>
    </xf>
    <xf numFmtId="175" fontId="4" fillId="0" borderId="3" applyAlignment="1" pivotButton="0" quotePrefix="0" xfId="0">
      <alignment horizontal="center" vertical="center" wrapText="1"/>
    </xf>
    <xf numFmtId="175" fontId="4" fillId="0" borderId="4" applyAlignment="1" pivotButton="0" quotePrefix="0" xfId="0">
      <alignment horizontal="center" vertical="center" wrapText="1"/>
    </xf>
    <xf numFmtId="175" fontId="4" fillId="0" borderId="35" applyAlignment="1" pivotButton="0" quotePrefix="0" xfId="0">
      <alignment horizontal="center" vertical="center" wrapText="1"/>
    </xf>
    <xf numFmtId="175" fontId="4" fillId="0" borderId="31" applyAlignment="1" pivotButton="0" quotePrefix="0" xfId="0">
      <alignment horizontal="center" vertical="center" wrapText="1"/>
    </xf>
    <xf numFmtId="175" fontId="4" fillId="0" borderId="32" applyAlignment="1" pivotButton="0" quotePrefix="0" xfId="0">
      <alignment horizontal="center" vertical="center" wrapText="1"/>
    </xf>
    <xf numFmtId="175" fontId="4" fillId="0" borderId="1" applyAlignment="1" pivotButton="0" quotePrefix="0" xfId="0">
      <alignment horizontal="center" vertical="center" wrapText="1"/>
    </xf>
    <xf numFmtId="175" fontId="4" fillId="0" borderId="25" applyAlignment="1" pivotButton="0" quotePrefix="0" xfId="0">
      <alignment horizontal="center" vertical="center" wrapText="1"/>
    </xf>
    <xf numFmtId="175" fontId="4" fillId="0" borderId="18" applyAlignment="1" pivotButton="0" quotePrefix="0" xfId="0">
      <alignment horizontal="center" vertical="center" wrapText="1"/>
    </xf>
    <xf numFmtId="175" fontId="4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0" pivotButton="0" quotePrefix="0" xfId="0"/>
    <xf numFmtId="0" fontId="0" fillId="0" borderId="13" pivotButton="0" quotePrefix="0" xfId="0"/>
    <xf numFmtId="0" fontId="0" fillId="0" borderId="11" pivotButton="0" quotePrefix="0" xfId="0"/>
    <xf numFmtId="169" fontId="4" fillId="0" borderId="11" applyAlignment="1" pivotButton="0" quotePrefix="0" xfId="0">
      <alignment horizontal="center" vertical="top"/>
    </xf>
    <xf numFmtId="0" fontId="0" fillId="0" borderId="23" pivotButton="0" quotePrefix="0" xfId="0"/>
    <xf numFmtId="0" fontId="0" fillId="0" borderId="21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44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4" pivotButton="0" quotePrefix="0" xfId="0"/>
    <xf numFmtId="169" fontId="4" fillId="0" borderId="26" applyAlignment="1" pivotButton="0" quotePrefix="0" xfId="0">
      <alignment horizontal="center" vertical="center" wrapText="1"/>
    </xf>
    <xf numFmtId="168" fontId="4" fillId="0" borderId="1" applyAlignment="1" pivotButton="0" quotePrefix="0" xfId="1">
      <alignment horizontal="center" vertical="center" wrapText="1"/>
    </xf>
    <xf numFmtId="173" fontId="4" fillId="0" borderId="26" applyAlignment="1" pivotButton="0" quotePrefix="0" xfId="0">
      <alignment horizontal="center" vertical="center" wrapText="1"/>
    </xf>
    <xf numFmtId="0" fontId="10" fillId="5" borderId="57" applyAlignment="1" pivotButton="0" quotePrefix="0" xfId="0">
      <alignment horizontal="center" vertical="center" wrapText="1"/>
    </xf>
    <xf numFmtId="0" fontId="0" fillId="0" borderId="43" pivotButton="0" quotePrefix="0" xfId="0"/>
    <xf numFmtId="168" fontId="4" fillId="0" borderId="25" applyAlignment="1" pivotButton="0" quotePrefix="0" xfId="1">
      <alignment horizontal="center" vertical="center" wrapText="1"/>
    </xf>
    <xf numFmtId="0" fontId="0" fillId="0" borderId="39" pivotButton="0" quotePrefix="0" xfId="0"/>
    <xf numFmtId="0" fontId="10" fillId="5" borderId="56" applyAlignment="1" pivotButton="0" quotePrefix="0" xfId="0">
      <alignment horizontal="center" vertical="center" wrapText="1"/>
    </xf>
    <xf numFmtId="169" fontId="4" fillId="0" borderId="26" applyAlignment="1" pivotButton="0" quotePrefix="0" xfId="0">
      <alignment horizontal="center" vertical="top"/>
    </xf>
    <xf numFmtId="170" fontId="4" fillId="0" borderId="37" applyAlignment="1" pivotButton="0" quotePrefix="0" xfId="0">
      <alignment horizontal="center" vertical="center" wrapText="1"/>
    </xf>
    <xf numFmtId="0" fontId="0" fillId="0" borderId="40" pivotButton="0" quotePrefix="0" xfId="0"/>
    <xf numFmtId="174" fontId="4" fillId="0" borderId="38" applyAlignment="1" pivotButton="0" quotePrefix="0" xfId="0">
      <alignment horizontal="center" vertical="center" wrapText="1"/>
    </xf>
    <xf numFmtId="170" fontId="4" fillId="0" borderId="26" applyAlignment="1" pivotButton="0" quotePrefix="0" xfId="0">
      <alignment horizontal="center" vertical="center" wrapText="1"/>
    </xf>
    <xf numFmtId="175" fontId="4" fillId="0" borderId="17" applyAlignment="1" pivotButton="0" quotePrefix="0" xfId="0">
      <alignment horizontal="center" vertical="center" wrapText="1"/>
    </xf>
    <xf numFmtId="175" fontId="4" fillId="0" borderId="1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5" pivotButton="0" quotePrefix="0" xfId="0"/>
    <xf numFmtId="0" fontId="0" fillId="0" borderId="6" pivotButton="0" quotePrefix="0" xfId="0"/>
    <xf numFmtId="167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left" vertical="top"/>
    </xf>
    <xf numFmtId="0" fontId="5" fillId="0" borderId="50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30" pivotButton="0" quotePrefix="0" xfId="0"/>
    <xf numFmtId="167" fontId="4" fillId="0" borderId="15" applyAlignment="1" pivotButton="0" quotePrefix="0" xfId="0">
      <alignment horizontal="center" vertical="center"/>
    </xf>
    <xf numFmtId="170" fontId="4" fillId="0" borderId="15" applyAlignment="1" pivotButton="0" quotePrefix="0" xfId="0">
      <alignment horizontal="center" vertical="center"/>
    </xf>
    <xf numFmtId="167" fontId="4" fillId="0" borderId="1" applyAlignment="1" pivotButton="0" quotePrefix="0" xfId="0">
      <alignment horizontal="center" vertical="center"/>
    </xf>
    <xf numFmtId="170" fontId="4" fillId="0" borderId="1" applyAlignment="1" pivotButton="0" quotePrefix="0" xfId="0">
      <alignment horizontal="center" vertical="center"/>
    </xf>
    <xf numFmtId="167" fontId="4" fillId="0" borderId="12" applyAlignment="1" pivotButton="0" quotePrefix="0" xfId="0">
      <alignment horizontal="center" vertical="center"/>
    </xf>
    <xf numFmtId="170" fontId="4" fillId="0" borderId="12" applyAlignment="1" pivotButton="0" quotePrefix="0" xfId="0">
      <alignment horizontal="center" vertical="center"/>
    </xf>
    <xf numFmtId="0" fontId="0" fillId="0" borderId="52" pivotButton="0" quotePrefix="0" xfId="0"/>
    <xf numFmtId="0" fontId="0" fillId="0" borderId="53" pivotButton="0" quotePrefix="0" xfId="0"/>
    <xf numFmtId="167" fontId="5" fillId="0" borderId="50" applyAlignment="1" pivotButton="0" quotePrefix="0" xfId="0">
      <alignment horizontal="center"/>
    </xf>
    <xf numFmtId="167" fontId="5" fillId="0" borderId="50" applyAlignment="1" pivotButton="0" quotePrefix="0" xfId="0">
      <alignment horizontal="center" vertical="center"/>
    </xf>
    <xf numFmtId="170" fontId="5" fillId="0" borderId="50" applyAlignment="1" pivotButton="0" quotePrefix="0" xfId="0">
      <alignment horizontal="center"/>
    </xf>
    <xf numFmtId="0" fontId="11" fillId="5" borderId="49" applyAlignment="1" pivotButton="0" quotePrefix="0" xfId="0">
      <alignment horizontal="center" vertical="center" wrapText="1"/>
    </xf>
    <xf numFmtId="0" fontId="11" fillId="5" borderId="50" applyAlignment="1" pivotButton="0" quotePrefix="0" xfId="0">
      <alignment horizontal="center" vertical="center" wrapText="1"/>
    </xf>
    <xf numFmtId="0" fontId="11" fillId="5" borderId="54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36" pivotButton="0" quotePrefix="0" xfId="0"/>
    <xf numFmtId="0" fontId="4" fillId="0" borderId="59" applyAlignment="1" pivotButton="0" quotePrefix="0" xfId="0">
      <alignment horizontal="center"/>
    </xf>
    <xf numFmtId="0" fontId="4" fillId="0" borderId="25" applyAlignment="1" pivotButton="0" quotePrefix="0" xfId="0">
      <alignment horizontal="center"/>
    </xf>
    <xf numFmtId="0" fontId="4" fillId="0" borderId="19" applyAlignment="1" pivotButton="0" quotePrefix="0" xfId="0">
      <alignment horizontal="center"/>
    </xf>
    <xf numFmtId="0" fontId="0" fillId="0" borderId="24" pivotButton="0" quotePrefix="0" xfId="0"/>
    <xf numFmtId="0" fontId="4" fillId="0" borderId="1" applyAlignment="1" pivotButton="0" quotePrefix="0" xfId="0">
      <alignment horizontal="left" vertical="top" wrapText="1"/>
    </xf>
    <xf numFmtId="165" fontId="4" fillId="0" borderId="0" applyAlignment="1" pivotButton="0" quotePrefix="0" xfId="2">
      <alignment horizontal="left" vertical="center"/>
    </xf>
    <xf numFmtId="166" fontId="4" fillId="0" borderId="0" applyAlignment="1" pivotButton="0" quotePrefix="0" xfId="0">
      <alignment horizontal="left" vertical="center"/>
    </xf>
    <xf numFmtId="164" fontId="2" fillId="0" borderId="1" applyAlignment="1" pivotButton="0" quotePrefix="0" xfId="0">
      <alignment horizontal="center" vertical="top"/>
    </xf>
    <xf numFmtId="176" fontId="0" fillId="0" borderId="0" pivotButton="0" quotePrefix="0" xfId="0"/>
  </cellXfs>
  <cellStyles count="3">
    <cellStyle name="Normal" xfId="0" builtinId="0"/>
    <cellStyle name="Pourcentage" xfId="1" builtinId="5"/>
    <cellStyle name="Pourcentage 2" xfId="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8</row>
      <rowOff>14934</rowOff>
    </from>
    <to>
      <col>29</col>
      <colOff>248822</colOff>
      <row>27</row>
      <rowOff>0</rowOff>
    </to>
    <pic>
      <nvPicPr>
        <cNvPr id="2" name="Image 1" descr="Une image contenant ciel, plein air, herbe, nature&#10;&#10;Description générée automatiquement"/>
        <cNvPicPr/>
      </nvPicPr>
      <blipFill rotWithShape="1">
        <a:blip cstate="print" r:embed="rId1"/>
        <a:srcRect t="7581" b="14869"/>
        <a:stretch>
          <a:fillRect/>
        </a:stretch>
      </blipFill>
      <spPr bwMode="auto">
        <a:xfrm>
          <a:off x="0" y="1645174"/>
          <a:ext cx="6264519" cy="3621052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33250</colOff>
      <row>33</row>
      <rowOff>49876</rowOff>
    </from>
    <to>
      <col>18</col>
      <colOff>191191</colOff>
      <row>45</row>
      <rowOff>83128</rowOff>
    </to>
    <pic>
      <nvPicPr>
        <cNvPr id="3" name="image6.png"/>
        <cNvPicPr/>
      </nvPicPr>
      <blipFill>
        <a:blip r:embed="rId2"/>
        <a:srcRect/>
        <a:stretch>
          <a:fillRect/>
        </a:stretch>
      </blipFill>
      <spPr>
        <a:xfrm>
          <a:off x="448886" y="6475614"/>
          <a:ext cx="3483033" cy="232756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91"/>
  <sheetViews>
    <sheetView showGridLines="0" view="pageLayout" topLeftCell="A213" zoomScale="104" zoomScaleNormal="100" zoomScalePageLayoutView="104" workbookViewId="0">
      <selection activeCell="N141" sqref="N141:Q141"/>
    </sheetView>
  </sheetViews>
  <sheetFormatPr baseColWidth="10" defaultColWidth="8.85546875" defaultRowHeight="15"/>
  <cols>
    <col width="2.42578125" customWidth="1" style="118" min="1" max="1"/>
    <col width="2.85546875" customWidth="1" style="118" min="2" max="25"/>
    <col width="3.140625" customWidth="1" style="118" min="26" max="27"/>
    <col width="3.28515625" customWidth="1" style="118" min="28" max="28"/>
    <col width="4.28515625" customWidth="1" style="118" min="29" max="29"/>
    <col width="3.7109375" customWidth="1" style="118" min="30" max="30"/>
    <col width="8.85546875" customWidth="1" style="118" min="31" max="16384"/>
  </cols>
  <sheetData>
    <row r="1" ht="13.9" customHeight="1">
      <c r="X1" s="5" t="n"/>
      <c r="Y1" s="5" t="n"/>
      <c r="Z1" s="5" t="n"/>
      <c r="AA1" s="5" t="n"/>
      <c r="AB1" s="5" t="n"/>
      <c r="AC1" s="5" t="n"/>
      <c r="AD1" s="5" t="n"/>
    </row>
    <row r="2" ht="13.9" customHeight="1">
      <c r="A2" s="156">
        <f> "Client : " &amp; 'Aide Rapport'!B2</f>
        <v/>
      </c>
      <c r="X2" s="5" t="n"/>
      <c r="Y2" s="5" t="n"/>
      <c r="Z2" s="5" t="n"/>
      <c r="AA2" s="5" t="n"/>
      <c r="AB2" s="5" t="n"/>
      <c r="AC2" s="5" t="n"/>
      <c r="AD2" s="5" t="n"/>
    </row>
    <row r="3" ht="13.9" customHeight="1">
      <c r="A3" s="177">
        <f>PROPER(TEXT('Aide Rapport'!B1,"mmmm")) &amp; " " &amp; TEXT('Aide Rapport'!B1, "aaaa")</f>
        <v/>
      </c>
      <c r="X3" s="5" t="n"/>
      <c r="Y3" s="5" t="n"/>
      <c r="Z3" s="5" t="n"/>
      <c r="AA3" s="5" t="n"/>
      <c r="AB3" s="5" t="n"/>
      <c r="AC3" s="5" t="n"/>
      <c r="AD3" s="5" t="n"/>
    </row>
    <row r="4" ht="13.9" customHeight="1">
      <c r="X4" s="5" t="n"/>
      <c r="Y4" s="5" t="n"/>
      <c r="Z4" s="5" t="n"/>
      <c r="AA4" s="5" t="n"/>
      <c r="AB4" s="5" t="n"/>
      <c r="AC4" s="5" t="n"/>
      <c r="AD4" s="5" t="n"/>
    </row>
    <row r="5" ht="13.9" customHeight="1">
      <c r="X5" s="5" t="n"/>
      <c r="Y5" s="5" t="n"/>
      <c r="Z5" s="5" t="n"/>
      <c r="AA5" s="5" t="n"/>
      <c r="AB5" s="5" t="n"/>
      <c r="AC5" s="5" t="n"/>
      <c r="AD5" s="5" t="n"/>
    </row>
    <row r="6" ht="13.9" customHeight="1">
      <c r="X6" s="5" t="n"/>
      <c r="Y6" s="5" t="n"/>
      <c r="Z6" s="5" t="n"/>
      <c r="AA6" s="5" t="n"/>
      <c r="AB6" s="5" t="n"/>
      <c r="AC6" s="5" t="n"/>
      <c r="AD6" s="5" t="n"/>
    </row>
    <row r="7" ht="22.9" customHeight="1">
      <c r="A7" s="157">
        <f> "Rapport de production " &amp; 'Aide Rapport'!B2</f>
        <v/>
      </c>
      <c r="AB7" s="5" t="n"/>
      <c r="AC7" s="5" t="n"/>
      <c r="AD7" s="5" t="n"/>
    </row>
    <row r="8" ht="13.9" customHeight="1">
      <c r="A8" s="158">
        <f>TODAY()</f>
        <v/>
      </c>
      <c r="AB8" s="5" t="n"/>
      <c r="AC8" s="5" t="n"/>
      <c r="AD8" s="5" t="n"/>
    </row>
    <row r="9" ht="13.9" customHeight="1">
      <c r="X9" s="5" t="n"/>
      <c r="Y9" s="5" t="n"/>
      <c r="Z9" s="5" t="n"/>
      <c r="AA9" s="5" t="n"/>
      <c r="AB9" s="5" t="n"/>
      <c r="AC9" s="5" t="n"/>
      <c r="AD9" s="5" t="n"/>
    </row>
    <row r="10" ht="13.9" customHeight="1">
      <c r="X10" s="5" t="n"/>
      <c r="Y10" s="5" t="n"/>
      <c r="Z10" s="5" t="n"/>
      <c r="AA10" s="5" t="n"/>
      <c r="AB10" s="5" t="n"/>
      <c r="AC10" s="5" t="n"/>
      <c r="AD10" s="5" t="n"/>
    </row>
    <row r="11" ht="13.9" customHeight="1">
      <c r="X11" s="5" t="n"/>
      <c r="Y11" s="5" t="n"/>
      <c r="Z11" s="5" t="n"/>
      <c r="AA11" s="5" t="n"/>
      <c r="AB11" s="5" t="n"/>
      <c r="AC11" s="5" t="n"/>
      <c r="AD11" s="5" t="n"/>
    </row>
    <row r="12" ht="13.9" customHeight="1">
      <c r="X12" s="5" t="n"/>
      <c r="Y12" s="5" t="n"/>
      <c r="Z12" s="5" t="n"/>
      <c r="AA12" s="5" t="n"/>
      <c r="AB12" s="5" t="n"/>
      <c r="AC12" s="5" t="n"/>
      <c r="AD12" s="5" t="n"/>
    </row>
    <row r="13" ht="13.9" customHeight="1">
      <c r="X13" s="5" t="n"/>
      <c r="Y13" s="5" t="n"/>
      <c r="Z13" s="5" t="n"/>
      <c r="AA13" s="5" t="n"/>
      <c r="AB13" s="5" t="n"/>
      <c r="AC13" s="5" t="n"/>
      <c r="AD13" s="5" t="n"/>
    </row>
    <row r="14" ht="13.9" customHeight="1">
      <c r="X14" s="5" t="n"/>
      <c r="Y14" s="5" t="n"/>
      <c r="Z14" s="5" t="n"/>
      <c r="AA14" s="5" t="n"/>
      <c r="AB14" s="5" t="n"/>
      <c r="AC14" s="5" t="n"/>
      <c r="AD14" s="5" t="n"/>
    </row>
    <row r="15" ht="13.9" customHeight="1">
      <c r="X15" s="5" t="n"/>
      <c r="Y15" s="5" t="n"/>
      <c r="Z15" s="5" t="n"/>
      <c r="AA15" s="5" t="n"/>
      <c r="AB15" s="5" t="n"/>
      <c r="AC15" s="5" t="n"/>
      <c r="AD15" s="5" t="n"/>
    </row>
    <row r="16" ht="13.9" customHeight="1">
      <c r="X16" s="5" t="n"/>
      <c r="Y16" s="5" t="n"/>
      <c r="Z16" s="5" t="n"/>
      <c r="AA16" s="5" t="n"/>
      <c r="AB16" s="5" t="n"/>
      <c r="AC16" s="5" t="n"/>
      <c r="AD16" s="5" t="n"/>
    </row>
    <row r="17" ht="13.9" customHeight="1">
      <c r="X17" s="5" t="n"/>
      <c r="Y17" s="5" t="n"/>
      <c r="Z17" s="5" t="n"/>
      <c r="AA17" s="5" t="n"/>
      <c r="AB17" s="5" t="n"/>
      <c r="AC17" s="5" t="n"/>
      <c r="AD17" s="5" t="n"/>
    </row>
    <row r="18" ht="13.9" customHeight="1">
      <c r="X18" s="5" t="n"/>
      <c r="Y18" s="5" t="n"/>
      <c r="Z18" s="5" t="n"/>
      <c r="AA18" s="5" t="n"/>
      <c r="AB18" s="5" t="n"/>
      <c r="AC18" s="5" t="n"/>
      <c r="AD18" s="5" t="n"/>
    </row>
    <row r="19" ht="13.9" customHeight="1">
      <c r="X19" s="5" t="n"/>
      <c r="Y19" s="5" t="n"/>
      <c r="Z19" s="5" t="n"/>
      <c r="AA19" s="5" t="n"/>
      <c r="AB19" s="5" t="n"/>
      <c r="AC19" s="5" t="n"/>
      <c r="AD19" s="5" t="n"/>
    </row>
    <row r="20" ht="13.9" customHeight="1">
      <c r="X20" s="5" t="n"/>
      <c r="Y20" s="5" t="n"/>
      <c r="Z20" s="5" t="n"/>
      <c r="AA20" s="5" t="n"/>
      <c r="AB20" s="5" t="n"/>
      <c r="AC20" s="5" t="n"/>
      <c r="AD20" s="5" t="n"/>
    </row>
    <row r="21" ht="13.9" customHeight="1">
      <c r="X21" s="5" t="n"/>
      <c r="Y21" s="5" t="n"/>
      <c r="Z21" s="5" t="n"/>
      <c r="AA21" s="5" t="n"/>
      <c r="AB21" s="5" t="n"/>
      <c r="AC21" s="5" t="n"/>
      <c r="AD21" s="5" t="n"/>
    </row>
    <row r="22" ht="13.9" customHeight="1">
      <c r="X22" s="5" t="n"/>
      <c r="Y22" s="5" t="n"/>
      <c r="Z22" s="5" t="n"/>
      <c r="AA22" s="5" t="n"/>
      <c r="AB22" s="5" t="n"/>
      <c r="AC22" s="5" t="n"/>
      <c r="AD22" s="5" t="n"/>
    </row>
    <row r="23" ht="13.9" customHeight="1">
      <c r="X23" s="5" t="n"/>
      <c r="Y23" s="5" t="n"/>
      <c r="Z23" s="5" t="n"/>
      <c r="AA23" s="5" t="n"/>
      <c r="AB23" s="5" t="n"/>
      <c r="AC23" s="5" t="n"/>
      <c r="AD23" s="5" t="n"/>
    </row>
    <row r="24" ht="13.9" customHeight="1">
      <c r="X24" s="5" t="n"/>
      <c r="Y24" s="5" t="n"/>
      <c r="Z24" s="5" t="n"/>
      <c r="AA24" s="5" t="n"/>
      <c r="AB24" s="5" t="n"/>
      <c r="AC24" s="5" t="n"/>
      <c r="AD24" s="5" t="n"/>
    </row>
    <row r="25" ht="13.9" customHeight="1">
      <c r="X25" s="5" t="n"/>
      <c r="Y25" s="5" t="n"/>
      <c r="Z25" s="5" t="n"/>
      <c r="AA25" s="5" t="n"/>
      <c r="AB25" s="5" t="n"/>
      <c r="AC25" s="5" t="n"/>
      <c r="AD25" s="5" t="n"/>
    </row>
    <row r="26" ht="13.9" customHeight="1">
      <c r="X26" s="5" t="n"/>
      <c r="Y26" s="5" t="n"/>
      <c r="Z26" s="5" t="n"/>
      <c r="AA26" s="5" t="n"/>
      <c r="AB26" s="5" t="n"/>
      <c r="AC26" s="5" t="n"/>
      <c r="AD26" s="5" t="n"/>
    </row>
    <row r="27" ht="13.9" customHeight="1">
      <c r="X27" s="5" t="n"/>
      <c r="Y27" s="5" t="n"/>
      <c r="Z27" s="5" t="n"/>
      <c r="AA27" s="5" t="n"/>
      <c r="AB27" s="5" t="n"/>
      <c r="AC27" s="5" t="n"/>
      <c r="AD27" s="5" t="n"/>
    </row>
    <row r="28" ht="13.9" customHeight="1">
      <c r="X28" s="5" t="n"/>
      <c r="Y28" s="5" t="n"/>
      <c r="Z28" s="5" t="n"/>
      <c r="AA28" s="5" t="n"/>
      <c r="AB28" s="5" t="n"/>
      <c r="AC28" s="5" t="n"/>
      <c r="AD28" s="5" t="n"/>
    </row>
    <row r="29" ht="13.9" customHeight="1">
      <c r="X29" s="5" t="n"/>
      <c r="Y29" s="5" t="n"/>
      <c r="Z29" s="5" t="n"/>
      <c r="AA29" s="5" t="n"/>
      <c r="AB29" s="5" t="n"/>
      <c r="AC29" s="5" t="n"/>
      <c r="AD29" s="5" t="n"/>
    </row>
    <row r="30" ht="13.9" customHeight="1">
      <c r="X30" s="5" t="n"/>
      <c r="Y30" s="5" t="n"/>
      <c r="Z30" s="5" t="n"/>
      <c r="AA30" s="5" t="n"/>
      <c r="AB30" s="5" t="n"/>
      <c r="AC30" s="5" t="n"/>
      <c r="AD30" s="5" t="n"/>
    </row>
    <row r="31" ht="13.9" customHeight="1">
      <c r="X31" s="5" t="n"/>
      <c r="Y31" s="5" t="n"/>
      <c r="Z31" s="5" t="n"/>
      <c r="AA31" s="5" t="n"/>
      <c r="AB31" s="5" t="n"/>
      <c r="AC31" s="5" t="n"/>
      <c r="AD31" s="5" t="n"/>
    </row>
    <row r="32" ht="13.9" customHeight="1">
      <c r="X32" s="5" t="n"/>
      <c r="Y32" s="5" t="n"/>
      <c r="Z32" s="5" t="n"/>
      <c r="AA32" s="5" t="n"/>
      <c r="AB32" s="5" t="n"/>
      <c r="AC32" s="5" t="n"/>
      <c r="AD32" s="5" t="n"/>
    </row>
    <row r="33" ht="13.9" customHeight="1">
      <c r="X33" s="5" t="n"/>
      <c r="Y33" s="5" t="n"/>
      <c r="Z33" s="5" t="n"/>
      <c r="AA33" s="5" t="n"/>
      <c r="AB33" s="5" t="n"/>
      <c r="AC33" s="5" t="n"/>
      <c r="AD33" s="5" t="n"/>
    </row>
    <row r="34" ht="13.9" customHeight="1">
      <c r="X34" s="5" t="n"/>
      <c r="Y34" s="5" t="n"/>
      <c r="Z34" s="5" t="n"/>
      <c r="AA34" s="5" t="n"/>
      <c r="AB34" s="5" t="n"/>
      <c r="AC34" s="5" t="n"/>
      <c r="AD34" s="5" t="n"/>
    </row>
    <row r="35" ht="13.9" customHeight="1">
      <c r="X35" s="5" t="n"/>
      <c r="Y35" s="5" t="n"/>
      <c r="Z35" s="5" t="n"/>
      <c r="AA35" s="5" t="n"/>
      <c r="AB35" s="5" t="n"/>
      <c r="AC35" s="5" t="n"/>
      <c r="AD35" s="5" t="n"/>
    </row>
    <row r="36" ht="13.9" customHeight="1">
      <c r="X36" s="5" t="n"/>
      <c r="Y36" s="5" t="n"/>
      <c r="Z36" s="5" t="n"/>
      <c r="AA36" s="5" t="n"/>
      <c r="AB36" s="5" t="n"/>
      <c r="AC36" s="5" t="n"/>
      <c r="AD36" s="5" t="n"/>
    </row>
    <row r="37" ht="13.9" customHeight="1">
      <c r="X37" s="5" t="n"/>
      <c r="Y37" s="5" t="n"/>
      <c r="Z37" s="5" t="n"/>
      <c r="AA37" s="5" t="n"/>
      <c r="AB37" s="5" t="n"/>
      <c r="AC37" s="5" t="n"/>
      <c r="AD37" s="5" t="n"/>
    </row>
    <row r="38" ht="13.9" customHeight="1">
      <c r="X38" s="5" t="n"/>
      <c r="Y38" s="5" t="n"/>
      <c r="Z38" s="5" t="n"/>
      <c r="AA38" s="5" t="n"/>
      <c r="AB38" s="5" t="n"/>
      <c r="AC38" s="5" t="n"/>
      <c r="AD38" s="5" t="n"/>
    </row>
    <row r="39" ht="13.9" customHeight="1">
      <c r="X39" s="5" t="n"/>
      <c r="Y39" s="5" t="n"/>
      <c r="Z39" s="5" t="n"/>
      <c r="AA39" s="5" t="n"/>
      <c r="AB39" s="5" t="n"/>
      <c r="AC39" s="5" t="n"/>
      <c r="AD39" s="5" t="n"/>
    </row>
    <row r="40" ht="13.9" customHeight="1">
      <c r="X40" s="5" t="n"/>
      <c r="Y40" s="5" t="n"/>
      <c r="Z40" s="5" t="n"/>
      <c r="AA40" s="5" t="n"/>
      <c r="AB40" s="5" t="n"/>
      <c r="AC40" s="5" t="n"/>
      <c r="AD40" s="5" t="n"/>
    </row>
    <row r="41" ht="13.9" customHeight="1">
      <c r="X41" s="5" t="n"/>
      <c r="Y41" s="5" t="n"/>
      <c r="Z41" s="5" t="n"/>
      <c r="AA41" s="5" t="n"/>
      <c r="AB41" s="5" t="n"/>
      <c r="AC41" s="5" t="n"/>
      <c r="AD41" s="5" t="n"/>
    </row>
    <row r="42" ht="13.9" customHeight="1">
      <c r="X42" s="5" t="n"/>
      <c r="Y42" s="5" t="n"/>
      <c r="Z42" s="5" t="n"/>
      <c r="AA42" s="5" t="n"/>
      <c r="AB42" s="5" t="n"/>
      <c r="AC42" s="5" t="n"/>
      <c r="AD42" s="5" t="n"/>
    </row>
    <row r="43" ht="13.9" customHeight="1">
      <c r="X43" s="5" t="n"/>
      <c r="Y43" s="5" t="n"/>
      <c r="Z43" s="5" t="n"/>
      <c r="AA43" s="5" t="n"/>
      <c r="AB43" s="5" t="n"/>
      <c r="AC43" s="5" t="n"/>
      <c r="AD43" s="5" t="n"/>
    </row>
    <row r="44" ht="13.9" customHeight="1">
      <c r="X44" s="5" t="n"/>
      <c r="Y44" s="5" t="n"/>
      <c r="Z44" s="5" t="n"/>
      <c r="AA44" s="5" t="n"/>
      <c r="AB44" s="5" t="n"/>
      <c r="AC44" s="5" t="n"/>
      <c r="AD44" s="5" t="n"/>
    </row>
    <row r="45" ht="13.9" customHeight="1">
      <c r="X45" s="5" t="n"/>
      <c r="Y45" s="5" t="n"/>
      <c r="Z45" s="5" t="n"/>
      <c r="AA45" s="5" t="n"/>
      <c r="AB45" s="5" t="n"/>
      <c r="AC45" s="5" t="n"/>
      <c r="AD45" s="5" t="n"/>
    </row>
    <row r="46" ht="13.9" customHeight="1">
      <c r="X46" s="5" t="n"/>
      <c r="Y46" s="5" t="n"/>
      <c r="Z46" s="5" t="n"/>
      <c r="AA46" s="5" t="n"/>
      <c r="AB46" s="5" t="n"/>
      <c r="AC46" s="5" t="n"/>
      <c r="AD46" s="5" t="n"/>
    </row>
    <row r="47" ht="13.9" customHeight="1">
      <c r="X47" s="5" t="n"/>
      <c r="Y47" s="5" t="n"/>
      <c r="Z47" s="5" t="n"/>
      <c r="AA47" s="5" t="n"/>
      <c r="AB47" s="5" t="n"/>
      <c r="AC47" s="5" t="n"/>
      <c r="AD47" s="5" t="n"/>
    </row>
    <row r="48" ht="13.9" customHeight="1">
      <c r="X48" s="5" t="n"/>
      <c r="Y48" s="5" t="n"/>
      <c r="Z48" s="5" t="n"/>
      <c r="AA48" s="5" t="n"/>
      <c r="AB48" s="5" t="n"/>
      <c r="AC48" s="5" t="n"/>
      <c r="AD48" s="5" t="n"/>
    </row>
    <row r="49" ht="13.9" customHeight="1">
      <c r="X49" s="5" t="n"/>
      <c r="Y49" s="5" t="n"/>
      <c r="Z49" s="5" t="n"/>
      <c r="AA49" s="5" t="n"/>
      <c r="AB49" s="5" t="n"/>
      <c r="AC49" s="5" t="n"/>
      <c r="AD49" s="5" t="n"/>
    </row>
    <row r="50" ht="13.9" customHeight="1">
      <c r="A50" s="6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8" t="n"/>
    </row>
    <row r="51" ht="20.25" customHeight="1">
      <c r="A51" s="9" t="n"/>
      <c r="C51" s="176" t="inlineStr">
        <is>
          <t>Récapitulatif d'installation</t>
        </is>
      </c>
      <c r="AD51" s="10" t="n"/>
    </row>
    <row r="52" ht="14.45" customHeight="1" thickBot="1">
      <c r="A52" s="9" t="n"/>
      <c r="AD52" s="10" t="n"/>
    </row>
    <row r="53" ht="13.9" customHeight="1">
      <c r="A53" s="9" t="n"/>
      <c r="B53" s="178" t="inlineStr">
        <is>
          <t>Type de PV</t>
        </is>
      </c>
      <c r="C53" s="238" t="n"/>
      <c r="D53" s="238" t="n"/>
      <c r="E53" s="238" t="n"/>
      <c r="F53" s="238" t="n"/>
      <c r="G53" s="238" t="n"/>
      <c r="H53" s="238" t="n"/>
      <c r="I53" s="238" t="n"/>
      <c r="J53" s="238" t="n"/>
      <c r="K53" s="238" t="n"/>
      <c r="L53" s="238" t="n"/>
      <c r="M53" s="238" t="n"/>
      <c r="N53" s="238" t="n"/>
      <c r="O53" s="239" t="n"/>
      <c r="P53" s="190">
        <f>'Aide Rapport'!D7</f>
        <v/>
      </c>
      <c r="Q53" s="238" t="n"/>
      <c r="R53" s="238" t="n"/>
      <c r="S53" s="238" t="n"/>
      <c r="T53" s="238" t="n"/>
      <c r="U53" s="238" t="n"/>
      <c r="V53" s="238" t="n"/>
      <c r="W53" s="238" t="n"/>
      <c r="X53" s="238" t="n"/>
      <c r="Y53" s="238" t="n"/>
      <c r="Z53" s="238" t="n"/>
      <c r="AA53" s="238" t="n"/>
      <c r="AB53" s="238" t="n"/>
      <c r="AC53" s="239" t="n"/>
      <c r="AD53" s="10" t="n"/>
    </row>
    <row r="54">
      <c r="A54" s="9" t="n"/>
      <c r="B54" s="181" t="inlineStr">
        <is>
          <t>Puissance PV totale installée</t>
        </is>
      </c>
      <c r="C54" s="240" t="n"/>
      <c r="D54" s="240" t="n"/>
      <c r="E54" s="240" t="n"/>
      <c r="F54" s="240" t="n"/>
      <c r="G54" s="240" t="n"/>
      <c r="H54" s="240" t="n"/>
      <c r="I54" s="240" t="n"/>
      <c r="J54" s="240" t="n"/>
      <c r="K54" s="240" t="n"/>
      <c r="L54" s="240" t="n"/>
      <c r="M54" s="240" t="n"/>
      <c r="N54" s="240" t="n"/>
      <c r="O54" s="241" t="n"/>
      <c r="P54" s="193">
        <f>'Aide Rapport'!B7</f>
        <v/>
      </c>
      <c r="Q54" s="240" t="n"/>
      <c r="R54" s="240" t="n"/>
      <c r="S54" s="240" t="n"/>
      <c r="T54" s="240" t="n"/>
      <c r="U54" s="240" t="n"/>
      <c r="V54" s="240" t="n"/>
      <c r="W54" s="240" t="n"/>
      <c r="X54" s="240" t="n"/>
      <c r="Y54" s="240" t="n"/>
      <c r="Z54" s="240" t="n"/>
      <c r="AA54" s="240" t="n"/>
      <c r="AB54" s="240" t="n"/>
      <c r="AC54" s="241" t="n"/>
      <c r="AD54" s="10" t="n"/>
    </row>
    <row r="55" ht="13.9" customHeight="1">
      <c r="A55" s="9" t="n"/>
      <c r="B55" s="181" t="inlineStr">
        <is>
          <t>Nombre de panneaux</t>
        </is>
      </c>
      <c r="C55" s="240" t="n"/>
      <c r="D55" s="240" t="n"/>
      <c r="E55" s="240" t="n"/>
      <c r="F55" s="240" t="n"/>
      <c r="G55" s="240" t="n"/>
      <c r="H55" s="240" t="n"/>
      <c r="I55" s="240" t="n"/>
      <c r="J55" s="240" t="n"/>
      <c r="K55" s="240" t="n"/>
      <c r="L55" s="240" t="n"/>
      <c r="M55" s="240" t="n"/>
      <c r="N55" s="240" t="n"/>
      <c r="O55" s="241" t="n"/>
      <c r="P55" s="196">
        <f>'Aide Rapport'!B8</f>
        <v/>
      </c>
      <c r="Q55" s="240" t="n"/>
      <c r="R55" s="240" t="n"/>
      <c r="S55" s="240" t="n"/>
      <c r="T55" s="240" t="n"/>
      <c r="U55" s="240" t="n"/>
      <c r="V55" s="240" t="n"/>
      <c r="W55" s="240" t="n"/>
      <c r="X55" s="240" t="n"/>
      <c r="Y55" s="240" t="n"/>
      <c r="Z55" s="240" t="n"/>
      <c r="AA55" s="240" t="n"/>
      <c r="AB55" s="240" t="n"/>
      <c r="AC55" s="241" t="n"/>
      <c r="AD55" s="10" t="n"/>
    </row>
    <row r="56">
      <c r="A56" s="9" t="n"/>
      <c r="B56" s="181" t="inlineStr">
        <is>
          <t>Onduleurs réseaux installés</t>
        </is>
      </c>
      <c r="C56" s="240" t="n"/>
      <c r="D56" s="240" t="n"/>
      <c r="E56" s="240" t="n"/>
      <c r="F56" s="240" t="n"/>
      <c r="G56" s="240" t="n"/>
      <c r="H56" s="240" t="n"/>
      <c r="I56" s="240" t="n"/>
      <c r="J56" s="240" t="n"/>
      <c r="K56" s="240" t="n"/>
      <c r="L56" s="240" t="n"/>
      <c r="M56" s="240" t="n"/>
      <c r="N56" s="240" t="n"/>
      <c r="O56" s="241" t="n"/>
      <c r="P56" s="196">
        <f>'Aide Rapport'!B9</f>
        <v/>
      </c>
      <c r="Q56" s="240" t="n"/>
      <c r="R56" s="240" t="n"/>
      <c r="S56" s="240" t="n"/>
      <c r="T56" s="240" t="n"/>
      <c r="U56" s="240" t="n"/>
      <c r="V56" s="240" t="n"/>
      <c r="W56" s="240" t="n"/>
      <c r="X56" s="240" t="n"/>
      <c r="Y56" s="240" t="n"/>
      <c r="Z56" s="240" t="n"/>
      <c r="AA56" s="240" t="n"/>
      <c r="AB56" s="240" t="n"/>
      <c r="AC56" s="241" t="n"/>
      <c r="AD56" s="10" t="n"/>
    </row>
    <row r="57" ht="15" customHeight="1">
      <c r="A57" s="9" t="n"/>
      <c r="B57" s="181" t="inlineStr">
        <is>
          <t>MPPT installés</t>
        </is>
      </c>
      <c r="C57" s="240" t="n"/>
      <c r="D57" s="240" t="n"/>
      <c r="E57" s="240" t="n"/>
      <c r="F57" s="240" t="n"/>
      <c r="G57" s="240" t="n"/>
      <c r="H57" s="240" t="n"/>
      <c r="I57" s="240" t="n"/>
      <c r="J57" s="240" t="n"/>
      <c r="K57" s="240" t="n"/>
      <c r="L57" s="240" t="n"/>
      <c r="M57" s="240" t="n"/>
      <c r="N57" s="240" t="n"/>
      <c r="O57" s="241" t="n"/>
      <c r="P57" s="196">
        <f>'Aide Rapport'!D8</f>
        <v/>
      </c>
      <c r="Q57" s="240" t="n"/>
      <c r="R57" s="240" t="n"/>
      <c r="S57" s="240" t="n"/>
      <c r="T57" s="240" t="n"/>
      <c r="U57" s="240" t="n"/>
      <c r="V57" s="240" t="n"/>
      <c r="W57" s="240" t="n"/>
      <c r="X57" s="240" t="n"/>
      <c r="Y57" s="240" t="n"/>
      <c r="Z57" s="240" t="n"/>
      <c r="AA57" s="240" t="n"/>
      <c r="AB57" s="240" t="n"/>
      <c r="AC57" s="241" t="n"/>
      <c r="AD57" s="10" t="n"/>
    </row>
    <row r="58" ht="15" customHeight="1">
      <c r="A58" s="9" t="n"/>
      <c r="B58" s="181" t="inlineStr">
        <is>
          <t>Convertisseurs chargeurs installés</t>
        </is>
      </c>
      <c r="C58" s="240" t="n"/>
      <c r="D58" s="240" t="n"/>
      <c r="E58" s="240" t="n"/>
      <c r="F58" s="240" t="n"/>
      <c r="G58" s="240" t="n"/>
      <c r="H58" s="240" t="n"/>
      <c r="I58" s="240" t="n"/>
      <c r="J58" s="240" t="n"/>
      <c r="K58" s="240" t="n"/>
      <c r="L58" s="240" t="n"/>
      <c r="M58" s="240" t="n"/>
      <c r="N58" s="240" t="n"/>
      <c r="O58" s="241" t="n"/>
      <c r="P58" s="196">
        <f>'Aide Rapport'!D9</f>
        <v/>
      </c>
      <c r="Q58" s="240" t="n"/>
      <c r="R58" s="240" t="n"/>
      <c r="S58" s="240" t="n"/>
      <c r="T58" s="240" t="n"/>
      <c r="U58" s="240" t="n"/>
      <c r="V58" s="240" t="n"/>
      <c r="W58" s="240" t="n"/>
      <c r="X58" s="240" t="n"/>
      <c r="Y58" s="240" t="n"/>
      <c r="Z58" s="240" t="n"/>
      <c r="AA58" s="240" t="n"/>
      <c r="AB58" s="240" t="n"/>
      <c r="AC58" s="241" t="n"/>
      <c r="AD58" s="10" t="n"/>
    </row>
    <row r="59" ht="15" customHeight="1">
      <c r="A59" s="9" t="n"/>
      <c r="B59" s="181" t="inlineStr">
        <is>
          <t>Batteries installées</t>
        </is>
      </c>
      <c r="C59" s="240" t="n"/>
      <c r="D59" s="240" t="n"/>
      <c r="E59" s="240" t="n"/>
      <c r="F59" s="240" t="n"/>
      <c r="G59" s="240" t="n"/>
      <c r="H59" s="240" t="n"/>
      <c r="I59" s="240" t="n"/>
      <c r="J59" s="240" t="n"/>
      <c r="K59" s="240" t="n"/>
      <c r="L59" s="240" t="n"/>
      <c r="M59" s="240" t="n"/>
      <c r="N59" s="240" t="n"/>
      <c r="O59" s="241" t="n"/>
      <c r="P59" s="196">
        <f>'Aide Rapport'!D10</f>
        <v/>
      </c>
      <c r="Q59" s="240" t="n"/>
      <c r="R59" s="240" t="n"/>
      <c r="S59" s="240" t="n"/>
      <c r="T59" s="240" t="n"/>
      <c r="U59" s="240" t="n"/>
      <c r="V59" s="240" t="n"/>
      <c r="W59" s="240" t="n"/>
      <c r="X59" s="240" t="n"/>
      <c r="Y59" s="240" t="n"/>
      <c r="Z59" s="240" t="n"/>
      <c r="AA59" s="240" t="n"/>
      <c r="AB59" s="240" t="n"/>
      <c r="AC59" s="241" t="n"/>
      <c r="AD59" s="10" t="n"/>
    </row>
    <row r="60" ht="15" customHeight="1">
      <c r="A60" s="9" t="n"/>
      <c r="B60" s="181" t="inlineStr">
        <is>
          <t>Capacité totale des batteries installées</t>
        </is>
      </c>
      <c r="C60" s="240" t="n"/>
      <c r="D60" s="240" t="n"/>
      <c r="E60" s="240" t="n"/>
      <c r="F60" s="240" t="n"/>
      <c r="G60" s="240" t="n"/>
      <c r="H60" s="240" t="n"/>
      <c r="I60" s="240" t="n"/>
      <c r="J60" s="240" t="n"/>
      <c r="K60" s="240" t="n"/>
      <c r="L60" s="240" t="n"/>
      <c r="M60" s="240" t="n"/>
      <c r="N60" s="240" t="n"/>
      <c r="O60" s="241" t="n"/>
      <c r="P60" s="242">
        <f>'Aide Rapport'!D11</f>
        <v/>
      </c>
      <c r="Q60" s="240" t="n"/>
      <c r="R60" s="240" t="n"/>
      <c r="S60" s="240" t="n"/>
      <c r="T60" s="240" t="n"/>
      <c r="U60" s="240" t="n"/>
      <c r="V60" s="240" t="n"/>
      <c r="W60" s="240" t="n"/>
      <c r="X60" s="240" t="n"/>
      <c r="Y60" s="240" t="n"/>
      <c r="Z60" s="240" t="n"/>
      <c r="AA60" s="240" t="n"/>
      <c r="AB60" s="240" t="n"/>
      <c r="AC60" s="241" t="n"/>
      <c r="AD60" s="10" t="n"/>
    </row>
    <row r="61" ht="15" customHeight="1" thickBot="1">
      <c r="A61" s="9" t="n"/>
      <c r="B61" s="205" t="inlineStr">
        <is>
          <t>Mise en service</t>
        </is>
      </c>
      <c r="C61" s="243" t="n"/>
      <c r="D61" s="243" t="n"/>
      <c r="E61" s="243" t="n"/>
      <c r="F61" s="243" t="n"/>
      <c r="G61" s="243" t="n"/>
      <c r="H61" s="243" t="n"/>
      <c r="I61" s="243" t="n"/>
      <c r="J61" s="243" t="n"/>
      <c r="K61" s="243" t="n"/>
      <c r="L61" s="243" t="n"/>
      <c r="M61" s="243" t="n"/>
      <c r="N61" s="243" t="n"/>
      <c r="O61" s="244" t="n"/>
      <c r="P61" s="202">
        <f>'Aide Rapport'!B10</f>
        <v/>
      </c>
      <c r="Q61" s="243" t="n"/>
      <c r="R61" s="243" t="n"/>
      <c r="S61" s="243" t="n"/>
      <c r="T61" s="243" t="n"/>
      <c r="U61" s="243" t="n"/>
      <c r="V61" s="243" t="n"/>
      <c r="W61" s="243" t="n"/>
      <c r="X61" s="243" t="n"/>
      <c r="Y61" s="243" t="n"/>
      <c r="Z61" s="243" t="n"/>
      <c r="AA61" s="243" t="n"/>
      <c r="AB61" s="243" t="n"/>
      <c r="AC61" s="244" t="n"/>
      <c r="AD61" s="10" t="n"/>
    </row>
    <row r="62" ht="15" customHeight="1">
      <c r="A62" s="9" t="n"/>
      <c r="C62" s="11" t="n"/>
      <c r="D62" s="11" t="n"/>
      <c r="E62" s="11" t="n"/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  <c r="AA62" s="11" t="n"/>
      <c r="AB62" s="11" t="n"/>
      <c r="AD62" s="10" t="n"/>
    </row>
    <row r="63" ht="15" customHeight="1">
      <c r="A63" s="9" t="n"/>
      <c r="C63" s="176" t="inlineStr">
        <is>
          <t>Chiffres clés</t>
        </is>
      </c>
      <c r="AD63" s="10" t="n"/>
    </row>
    <row r="64" ht="15" customHeight="1" thickBot="1">
      <c r="A64" s="9" t="n"/>
      <c r="C64" s="11" t="n"/>
      <c r="D64" s="11" t="n"/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  <c r="Z64" s="11" t="n"/>
      <c r="AA64" s="11" t="n"/>
      <c r="AB64" s="11" t="n"/>
      <c r="AD64" s="10" t="n"/>
    </row>
    <row r="65" ht="15" customHeight="1">
      <c r="A65" s="9" t="n"/>
      <c r="B65" s="184" t="inlineStr">
        <is>
          <t>Dates analysées</t>
        </is>
      </c>
      <c r="C65" s="245" t="n"/>
      <c r="D65" s="245" t="n"/>
      <c r="E65" s="245" t="n"/>
      <c r="F65" s="245" t="n"/>
      <c r="G65" s="245" t="n"/>
      <c r="H65" s="245" t="n"/>
      <c r="I65" s="245" t="n"/>
      <c r="J65" s="245" t="n"/>
      <c r="K65" s="245" t="n"/>
      <c r="L65" s="246" t="n"/>
      <c r="M65" s="170">
        <f>"Du " &amp; TEXT( 'Aide Rapport'!B1, "jj/mm/aaaa")&amp; " au " &amp; TEXT('Aide Rapport'!C1, "jj/mm/aaaa")</f>
        <v/>
      </c>
      <c r="N65" s="245" t="n"/>
      <c r="O65" s="245" t="n"/>
      <c r="P65" s="245" t="n"/>
      <c r="Q65" s="245" t="n"/>
      <c r="R65" s="245" t="n"/>
      <c r="S65" s="245" t="n"/>
      <c r="T65" s="245" t="n"/>
      <c r="U65" s="245" t="n"/>
      <c r="V65" s="246" t="n"/>
      <c r="W65" s="171" t="inlineStr">
        <is>
          <t>Comparaison avec le mois précédent</t>
        </is>
      </c>
      <c r="X65" s="245" t="n"/>
      <c r="Y65" s="245" t="n"/>
      <c r="Z65" s="245" t="n"/>
      <c r="AA65" s="245" t="n"/>
      <c r="AB65" s="245" t="n"/>
      <c r="AC65" s="246" t="n"/>
      <c r="AD65" s="10" t="n"/>
    </row>
    <row r="66" ht="15" customHeight="1">
      <c r="A66" s="9" t="n"/>
      <c r="B66" s="247" t="n"/>
      <c r="C66" s="248" t="n"/>
      <c r="D66" s="248" t="n"/>
      <c r="E66" s="248" t="n"/>
      <c r="F66" s="248" t="n"/>
      <c r="G66" s="248" t="n"/>
      <c r="H66" s="248" t="n"/>
      <c r="I66" s="248" t="n"/>
      <c r="J66" s="248" t="n"/>
      <c r="K66" s="248" t="n"/>
      <c r="L66" s="249" t="n"/>
      <c r="M66" s="247" t="n"/>
      <c r="N66" s="248" t="n"/>
      <c r="O66" s="248" t="n"/>
      <c r="P66" s="248" t="n"/>
      <c r="Q66" s="248" t="n"/>
      <c r="R66" s="248" t="n"/>
      <c r="S66" s="248" t="n"/>
      <c r="T66" s="248" t="n"/>
      <c r="U66" s="248" t="n"/>
      <c r="V66" s="249" t="n"/>
      <c r="W66" s="250" t="n"/>
      <c r="X66" s="248" t="n"/>
      <c r="Y66" s="248" t="n"/>
      <c r="Z66" s="248" t="n"/>
      <c r="AA66" s="248" t="n"/>
      <c r="AB66" s="248" t="n"/>
      <c r="AC66" s="249" t="n"/>
      <c r="AD66" s="10" t="n"/>
    </row>
    <row r="67" ht="15" customHeight="1">
      <c r="A67" s="9" t="n"/>
      <c r="B67" s="187" t="inlineStr">
        <is>
          <t>Consommation totale (kWh)</t>
        </is>
      </c>
      <c r="C67" s="251" t="n"/>
      <c r="D67" s="251" t="n"/>
      <c r="E67" s="251" t="n"/>
      <c r="F67" s="251" t="n"/>
      <c r="G67" s="251" t="n"/>
      <c r="H67" s="251" t="n"/>
      <c r="I67" s="251" t="n"/>
      <c r="J67" s="251" t="n"/>
      <c r="K67" s="251" t="n"/>
      <c r="L67" s="252" t="n"/>
      <c r="M67" s="253">
        <f>SUM(data!Q2:Q94)</f>
        <v/>
      </c>
      <c r="N67" s="251" t="n"/>
      <c r="O67" s="251" t="n"/>
      <c r="P67" s="251" t="n"/>
      <c r="Q67" s="251" t="n"/>
      <c r="R67" s="251" t="n"/>
      <c r="S67" s="251" t="n"/>
      <c r="T67" s="251" t="n"/>
      <c r="U67" s="251" t="n"/>
      <c r="V67" s="252" t="n"/>
      <c r="W67" s="254">
        <f>IFERROR(M67/SUM(data_previous_month!Q2:Q94)-1,0)</f>
        <v/>
      </c>
      <c r="X67" s="251" t="n"/>
      <c r="Y67" s="251" t="n"/>
      <c r="Z67" s="251" t="n"/>
      <c r="AA67" s="251" t="n"/>
      <c r="AB67" s="251" t="n"/>
      <c r="AC67" s="252" t="n"/>
      <c r="AD67" s="10" t="n"/>
    </row>
    <row r="68" ht="15" customHeight="1">
      <c r="A68" s="9" t="n"/>
      <c r="B68" s="247" t="n"/>
      <c r="C68" s="248" t="n"/>
      <c r="D68" s="248" t="n"/>
      <c r="E68" s="248" t="n"/>
      <c r="F68" s="248" t="n"/>
      <c r="G68" s="248" t="n"/>
      <c r="H68" s="248" t="n"/>
      <c r="I68" s="248" t="n"/>
      <c r="J68" s="248" t="n"/>
      <c r="K68" s="248" t="n"/>
      <c r="L68" s="249" t="n"/>
      <c r="M68" s="247" t="n"/>
      <c r="N68" s="248" t="n"/>
      <c r="O68" s="248" t="n"/>
      <c r="P68" s="248" t="n"/>
      <c r="Q68" s="248" t="n"/>
      <c r="R68" s="248" t="n"/>
      <c r="S68" s="248" t="n"/>
      <c r="T68" s="248" t="n"/>
      <c r="U68" s="248" t="n"/>
      <c r="V68" s="249" t="n"/>
      <c r="W68" s="250" t="n"/>
      <c r="X68" s="248" t="n"/>
      <c r="Y68" s="248" t="n"/>
      <c r="Z68" s="248" t="n"/>
      <c r="AA68" s="248" t="n"/>
      <c r="AB68" s="248" t="n"/>
      <c r="AC68" s="249" t="n"/>
      <c r="AD68" s="10" t="n"/>
    </row>
    <row r="69" ht="15" customHeight="1">
      <c r="A69" s="9" t="n"/>
      <c r="B69" s="187" t="inlineStr">
        <is>
          <t>Energie provenant des panneaux solaire (kWh, %)</t>
        </is>
      </c>
      <c r="C69" s="251" t="n"/>
      <c r="D69" s="251" t="n"/>
      <c r="E69" s="251" t="n"/>
      <c r="F69" s="251" t="n"/>
      <c r="G69" s="251" t="n"/>
      <c r="H69" s="251" t="n"/>
      <c r="I69" s="251" t="n"/>
      <c r="J69" s="251" t="n"/>
      <c r="K69" s="251" t="n"/>
      <c r="L69" s="252" t="n"/>
      <c r="M69" s="253">
        <f>SUM(data!$M$2:$M$94)</f>
        <v/>
      </c>
      <c r="N69" s="251" t="n"/>
      <c r="O69" s="251" t="n"/>
      <c r="P69" s="251" t="n"/>
      <c r="Q69" s="252" t="n"/>
      <c r="R69" s="212">
        <f>M69/($M$69 + $M$71+ $M$73)</f>
        <v/>
      </c>
      <c r="S69" s="251" t="n"/>
      <c r="T69" s="251" t="n"/>
      <c r="U69" s="251" t="n"/>
      <c r="V69" s="252" t="n"/>
      <c r="W69" s="254">
        <f>IFERROR(M69/SUM(data_previous_month!$M$2:$M$94)-1,0)</f>
        <v/>
      </c>
      <c r="X69" s="251" t="n"/>
      <c r="Y69" s="251" t="n"/>
      <c r="Z69" s="251" t="n"/>
      <c r="AA69" s="251" t="n"/>
      <c r="AB69" s="251" t="n"/>
      <c r="AC69" s="252" t="n"/>
      <c r="AD69" s="10" t="n"/>
    </row>
    <row r="70" ht="15" customHeight="1">
      <c r="A70" s="9" t="n"/>
      <c r="B70" s="247" t="n"/>
      <c r="C70" s="248" t="n"/>
      <c r="D70" s="248" t="n"/>
      <c r="E70" s="248" t="n"/>
      <c r="F70" s="248" t="n"/>
      <c r="G70" s="248" t="n"/>
      <c r="H70" s="248" t="n"/>
      <c r="I70" s="248" t="n"/>
      <c r="J70" s="248" t="n"/>
      <c r="K70" s="248" t="n"/>
      <c r="L70" s="249" t="n"/>
      <c r="M70" s="247" t="n"/>
      <c r="N70" s="248" t="n"/>
      <c r="O70" s="248" t="n"/>
      <c r="P70" s="248" t="n"/>
      <c r="Q70" s="249" t="n"/>
      <c r="R70" s="250" t="n"/>
      <c r="S70" s="248" t="n"/>
      <c r="T70" s="248" t="n"/>
      <c r="U70" s="248" t="n"/>
      <c r="V70" s="249" t="n"/>
      <c r="W70" s="250" t="n"/>
      <c r="X70" s="248" t="n"/>
      <c r="Y70" s="248" t="n"/>
      <c r="Z70" s="248" t="n"/>
      <c r="AA70" s="248" t="n"/>
      <c r="AB70" s="248" t="n"/>
      <c r="AC70" s="249" t="n"/>
      <c r="AD70" s="10" t="n"/>
    </row>
    <row r="71" ht="15" customHeight="1">
      <c r="A71" s="9" t="n"/>
      <c r="B71" s="187" t="inlineStr">
        <is>
          <t>Energie provenant de la Jirama (kWh, %)</t>
        </is>
      </c>
      <c r="C71" s="251" t="n"/>
      <c r="D71" s="251" t="n"/>
      <c r="E71" s="251" t="n"/>
      <c r="F71" s="251" t="n"/>
      <c r="G71" s="251" t="n"/>
      <c r="H71" s="251" t="n"/>
      <c r="I71" s="251" t="n"/>
      <c r="J71" s="251" t="n"/>
      <c r="K71" s="251" t="n"/>
      <c r="L71" s="252" t="n"/>
      <c r="M71" s="253">
        <f>SUM(data!$O$2:$O$94)</f>
        <v/>
      </c>
      <c r="N71" s="251" t="n"/>
      <c r="O71" s="251" t="n"/>
      <c r="P71" s="251" t="n"/>
      <c r="Q71" s="252" t="n"/>
      <c r="R71" s="212">
        <f>M71/($M$69 + $M$71+ $M$73)</f>
        <v/>
      </c>
      <c r="S71" s="251" t="n"/>
      <c r="T71" s="251" t="n"/>
      <c r="U71" s="251" t="n"/>
      <c r="V71" s="252" t="n"/>
      <c r="W71" s="254">
        <f>IFERROR(M71/SUM(data_previous_month!$O$2:$O$94)-1,0)</f>
        <v/>
      </c>
      <c r="X71" s="251" t="n"/>
      <c r="Y71" s="251" t="n"/>
      <c r="Z71" s="251" t="n"/>
      <c r="AA71" s="251" t="n"/>
      <c r="AB71" s="251" t="n"/>
      <c r="AC71" s="252" t="n"/>
      <c r="AD71" s="10" t="n"/>
    </row>
    <row r="72" ht="15" customHeight="1">
      <c r="A72" s="9" t="n"/>
      <c r="B72" s="247" t="n"/>
      <c r="C72" s="248" t="n"/>
      <c r="D72" s="248" t="n"/>
      <c r="E72" s="248" t="n"/>
      <c r="F72" s="248" t="n"/>
      <c r="G72" s="248" t="n"/>
      <c r="H72" s="248" t="n"/>
      <c r="I72" s="248" t="n"/>
      <c r="J72" s="248" t="n"/>
      <c r="K72" s="248" t="n"/>
      <c r="L72" s="249" t="n"/>
      <c r="M72" s="247" t="n"/>
      <c r="N72" s="248" t="n"/>
      <c r="O72" s="248" t="n"/>
      <c r="P72" s="248" t="n"/>
      <c r="Q72" s="249" t="n"/>
      <c r="R72" s="250" t="n"/>
      <c r="S72" s="248" t="n"/>
      <c r="T72" s="248" t="n"/>
      <c r="U72" s="248" t="n"/>
      <c r="V72" s="249" t="n"/>
      <c r="W72" s="250" t="n"/>
      <c r="X72" s="248" t="n"/>
      <c r="Y72" s="248" t="n"/>
      <c r="Z72" s="248" t="n"/>
      <c r="AA72" s="248" t="n"/>
      <c r="AB72" s="248" t="n"/>
      <c r="AC72" s="249" t="n"/>
      <c r="AD72" s="10" t="n"/>
    </row>
    <row r="73" ht="18.95" customHeight="1">
      <c r="A73" s="9" t="n"/>
      <c r="B73" s="187" t="inlineStr">
        <is>
          <t>Energie produite par le groupe (kWh, %)</t>
        </is>
      </c>
      <c r="C73" s="251" t="n"/>
      <c r="D73" s="251" t="n"/>
      <c r="E73" s="251" t="n"/>
      <c r="F73" s="251" t="n"/>
      <c r="G73" s="251" t="n"/>
      <c r="H73" s="251" t="n"/>
      <c r="I73" s="251" t="n"/>
      <c r="J73" s="251" t="n"/>
      <c r="K73" s="251" t="n"/>
      <c r="L73" s="252" t="n"/>
      <c r="M73" s="253">
        <f>SUM(data!$P$2:$P$94)</f>
        <v/>
      </c>
      <c r="N73" s="251" t="n"/>
      <c r="O73" s="251" t="n"/>
      <c r="P73" s="251" t="n"/>
      <c r="Q73" s="252" t="n"/>
      <c r="R73" s="212">
        <f>M73/($M$69 + $M$71+ $M$73)</f>
        <v/>
      </c>
      <c r="S73" s="251" t="n"/>
      <c r="T73" s="251" t="n"/>
      <c r="U73" s="251" t="n"/>
      <c r="V73" s="252" t="n"/>
      <c r="W73" s="254">
        <f>IFERROR(M73/SUM(data_previous_month!$P$2:$P$94)-1,0)</f>
        <v/>
      </c>
      <c r="X73" s="251" t="n"/>
      <c r="Y73" s="251" t="n"/>
      <c r="Z73" s="251" t="n"/>
      <c r="AA73" s="251" t="n"/>
      <c r="AB73" s="251" t="n"/>
      <c r="AC73" s="252" t="n"/>
      <c r="AD73" s="10" t="n"/>
    </row>
    <row r="74" ht="15" customHeight="1">
      <c r="A74" s="9" t="n"/>
      <c r="B74" s="247" t="n"/>
      <c r="C74" s="248" t="n"/>
      <c r="D74" s="248" t="n"/>
      <c r="E74" s="248" t="n"/>
      <c r="F74" s="248" t="n"/>
      <c r="G74" s="248" t="n"/>
      <c r="H74" s="248" t="n"/>
      <c r="I74" s="248" t="n"/>
      <c r="J74" s="248" t="n"/>
      <c r="K74" s="248" t="n"/>
      <c r="L74" s="249" t="n"/>
      <c r="M74" s="247" t="n"/>
      <c r="N74" s="248" t="n"/>
      <c r="O74" s="248" t="n"/>
      <c r="P74" s="248" t="n"/>
      <c r="Q74" s="249" t="n"/>
      <c r="R74" s="250" t="n"/>
      <c r="S74" s="248" t="n"/>
      <c r="T74" s="248" t="n"/>
      <c r="U74" s="248" t="n"/>
      <c r="V74" s="249" t="n"/>
      <c r="W74" s="250" t="n"/>
      <c r="X74" s="248" t="n"/>
      <c r="Y74" s="248" t="n"/>
      <c r="Z74" s="248" t="n"/>
      <c r="AA74" s="248" t="n"/>
      <c r="AB74" s="248" t="n"/>
      <c r="AC74" s="249" t="n"/>
      <c r="AD74" s="10" t="n"/>
    </row>
    <row r="75" ht="15" customHeight="1">
      <c r="A75" s="9" t="n"/>
      <c r="B75" s="187" t="inlineStr">
        <is>
          <t>Temps de fonctionnement Groupe (h)</t>
        </is>
      </c>
      <c r="C75" s="251" t="n"/>
      <c r="D75" s="251" t="n"/>
      <c r="E75" s="251" t="n"/>
      <c r="F75" s="251" t="n"/>
      <c r="G75" s="251" t="n"/>
      <c r="H75" s="251" t="n"/>
      <c r="I75" s="251" t="n"/>
      <c r="J75" s="251" t="n"/>
      <c r="K75" s="251" t="n"/>
      <c r="L75" s="252" t="n"/>
      <c r="M75" s="255">
        <f>SUM('Aide Rapport'!H18:H110)</f>
        <v/>
      </c>
      <c r="N75" s="251" t="n"/>
      <c r="O75" s="251" t="n"/>
      <c r="P75" s="251" t="n"/>
      <c r="Q75" s="251" t="n"/>
      <c r="R75" s="251" t="n"/>
      <c r="S75" s="251" t="n"/>
      <c r="T75" s="251" t="n"/>
      <c r="U75" s="251" t="n"/>
      <c r="V75" s="252" t="n"/>
      <c r="W75" s="254">
        <f>IFERROR(M75/(SUM('Aide Rapport'!I18:I110))-1,0)</f>
        <v/>
      </c>
      <c r="X75" s="251" t="n"/>
      <c r="Y75" s="251" t="n"/>
      <c r="Z75" s="251" t="n"/>
      <c r="AA75" s="251" t="n"/>
      <c r="AB75" s="251" t="n"/>
      <c r="AC75" s="252" t="n"/>
      <c r="AD75" s="10" t="n"/>
    </row>
    <row r="76" ht="15" customHeight="1">
      <c r="A76" s="9" t="n"/>
      <c r="B76" s="247" t="n"/>
      <c r="C76" s="248" t="n"/>
      <c r="D76" s="248" t="n"/>
      <c r="E76" s="248" t="n"/>
      <c r="F76" s="248" t="n"/>
      <c r="G76" s="248" t="n"/>
      <c r="H76" s="248" t="n"/>
      <c r="I76" s="248" t="n"/>
      <c r="J76" s="248" t="n"/>
      <c r="K76" s="248" t="n"/>
      <c r="L76" s="249" t="n"/>
      <c r="M76" s="247" t="n"/>
      <c r="N76" s="248" t="n"/>
      <c r="O76" s="248" t="n"/>
      <c r="P76" s="248" t="n"/>
      <c r="Q76" s="248" t="n"/>
      <c r="R76" s="248" t="n"/>
      <c r="S76" s="248" t="n"/>
      <c r="T76" s="248" t="n"/>
      <c r="U76" s="248" t="n"/>
      <c r="V76" s="249" t="n"/>
      <c r="W76" s="250" t="n"/>
      <c r="X76" s="248" t="n"/>
      <c r="Y76" s="248" t="n"/>
      <c r="Z76" s="248" t="n"/>
      <c r="AA76" s="248" t="n"/>
      <c r="AB76" s="248" t="n"/>
      <c r="AC76" s="249" t="n"/>
      <c r="AD76" s="10" t="n"/>
    </row>
    <row r="77" ht="15" customHeight="1">
      <c r="A77" s="9" t="n"/>
      <c r="B77" s="256" t="inlineStr">
        <is>
          <t>Energie provenant des batteries (kWh)</t>
        </is>
      </c>
      <c r="C77" s="251" t="n"/>
      <c r="D77" s="251" t="n"/>
      <c r="E77" s="251" t="n"/>
      <c r="F77" s="251" t="n"/>
      <c r="G77" s="251" t="n"/>
      <c r="H77" s="251" t="n"/>
      <c r="I77" s="251" t="n"/>
      <c r="J77" s="251" t="n"/>
      <c r="K77" s="251" t="n"/>
      <c r="L77" s="257" t="n"/>
      <c r="M77" s="253">
        <f>SUM(data!H2:H32)</f>
        <v/>
      </c>
      <c r="N77" s="251" t="n"/>
      <c r="O77" s="251" t="n"/>
      <c r="P77" s="251" t="n"/>
      <c r="Q77" s="251" t="n"/>
      <c r="R77" s="251" t="n"/>
      <c r="S77" s="251" t="n"/>
      <c r="T77" s="251" t="n"/>
      <c r="U77" s="251" t="n"/>
      <c r="V77" s="252" t="n"/>
      <c r="W77" s="258">
        <f>(M77/'Aide Rapport'!I5)-1</f>
        <v/>
      </c>
      <c r="X77" s="251" t="n"/>
      <c r="Y77" s="251" t="n"/>
      <c r="Z77" s="251" t="n"/>
      <c r="AA77" s="251" t="n"/>
      <c r="AB77" s="251" t="n"/>
      <c r="AC77" s="257" t="n"/>
      <c r="AD77" s="10" t="n"/>
    </row>
    <row r="78" ht="15" customHeight="1">
      <c r="A78" s="9" t="n"/>
      <c r="B78" s="247" t="n"/>
      <c r="C78" s="248" t="n"/>
      <c r="D78" s="248" t="n"/>
      <c r="E78" s="248" t="n"/>
      <c r="F78" s="248" t="n"/>
      <c r="G78" s="248" t="n"/>
      <c r="H78" s="248" t="n"/>
      <c r="I78" s="248" t="n"/>
      <c r="J78" s="248" t="n"/>
      <c r="K78" s="248" t="n"/>
      <c r="L78" s="259" t="n"/>
      <c r="M78" s="247" t="n"/>
      <c r="N78" s="248" t="n"/>
      <c r="O78" s="248" t="n"/>
      <c r="P78" s="248" t="n"/>
      <c r="Q78" s="248" t="n"/>
      <c r="R78" s="248" t="n"/>
      <c r="S78" s="248" t="n"/>
      <c r="T78" s="248" t="n"/>
      <c r="U78" s="248" t="n"/>
      <c r="V78" s="249" t="n"/>
      <c r="W78" s="250" t="n"/>
      <c r="X78" s="248" t="n"/>
      <c r="Y78" s="248" t="n"/>
      <c r="Z78" s="248" t="n"/>
      <c r="AA78" s="248" t="n"/>
      <c r="AB78" s="248" t="n"/>
      <c r="AC78" s="259" t="n"/>
      <c r="AD78" s="10" t="n"/>
    </row>
    <row r="79" ht="15" customHeight="1">
      <c r="A79" s="9" t="n"/>
      <c r="B79" s="260" t="inlineStr">
        <is>
          <t>Économies Jirama (kWh, Ar)</t>
        </is>
      </c>
      <c r="C79" s="251" t="n"/>
      <c r="D79" s="251" t="n"/>
      <c r="E79" s="251" t="n"/>
      <c r="F79" s="251" t="n"/>
      <c r="G79" s="251" t="n"/>
      <c r="H79" s="251" t="n"/>
      <c r="I79" s="251" t="n"/>
      <c r="J79" s="251" t="n"/>
      <c r="K79" s="251" t="n"/>
      <c r="L79" s="257" t="n"/>
      <c r="M79" s="261">
        <f>(M71/(M71+M73))*(M67-M71-M73)</f>
        <v/>
      </c>
      <c r="N79" s="240" t="n"/>
      <c r="O79" s="240" t="n"/>
      <c r="P79" s="240" t="n"/>
      <c r="Q79" s="241" t="n"/>
      <c r="R79" s="262">
        <f>M79*'Aide Rapport'!D4</f>
        <v/>
      </c>
      <c r="S79" s="248" t="n"/>
      <c r="T79" s="248" t="n"/>
      <c r="U79" s="248" t="n"/>
      <c r="V79" s="249" t="n"/>
      <c r="W79" s="258">
        <f>IFERROR(M79/'Aide Rapport'!L3-1,0)</f>
        <v/>
      </c>
      <c r="X79" s="240" t="n"/>
      <c r="Y79" s="240" t="n"/>
      <c r="Z79" s="240" t="n"/>
      <c r="AA79" s="240" t="n"/>
      <c r="AB79" s="240" t="n"/>
      <c r="AC79" s="263" t="n"/>
      <c r="AD79" s="10" t="n"/>
    </row>
    <row r="80" ht="15" customHeight="1">
      <c r="A80" s="9" t="n"/>
      <c r="B80" s="256" t="inlineStr">
        <is>
          <t>Économies de gasoil (L, Ar)</t>
        </is>
      </c>
      <c r="C80" s="240" t="n"/>
      <c r="D80" s="240" t="n"/>
      <c r="E80" s="240" t="n"/>
      <c r="F80" s="240" t="n"/>
      <c r="G80" s="240" t="n"/>
      <c r="H80" s="240" t="n"/>
      <c r="I80" s="240" t="n"/>
      <c r="J80" s="240" t="n"/>
      <c r="K80" s="240" t="n"/>
      <c r="L80" s="263" t="n"/>
      <c r="M80" s="264">
        <f>((M73/(M73+M71))*(M67-M71-M73))/3.2</f>
        <v/>
      </c>
      <c r="N80" s="248" t="n"/>
      <c r="O80" s="248" t="n"/>
      <c r="P80" s="248" t="n"/>
      <c r="Q80" s="249" t="n"/>
      <c r="R80" s="262">
        <f>M80*'Aide Rapport'!B4</f>
        <v/>
      </c>
      <c r="S80" s="248" t="n"/>
      <c r="T80" s="248" t="n"/>
      <c r="U80" s="248" t="n"/>
      <c r="V80" s="249" t="n"/>
      <c r="W80" s="258">
        <f>IFERROR(M80/'Aide Rapport'!L4/3.2-1,0)</f>
        <v/>
      </c>
      <c r="X80" s="240" t="n"/>
      <c r="Y80" s="240" t="n"/>
      <c r="Z80" s="240" t="n"/>
      <c r="AA80" s="240" t="n"/>
      <c r="AB80" s="240" t="n"/>
      <c r="AC80" s="263" t="n"/>
      <c r="AD80" s="10" t="n"/>
    </row>
    <row r="81" ht="15" customHeight="1">
      <c r="A81" s="9" t="n"/>
      <c r="B81" s="256" t="inlineStr">
        <is>
          <t>Économies Totale ( Ar)</t>
        </is>
      </c>
      <c r="C81" s="240" t="n"/>
      <c r="D81" s="240" t="n"/>
      <c r="E81" s="240" t="n"/>
      <c r="F81" s="240" t="n"/>
      <c r="G81" s="240" t="n"/>
      <c r="H81" s="240" t="n"/>
      <c r="I81" s="240" t="n"/>
      <c r="J81" s="240" t="n"/>
      <c r="K81" s="240" t="n"/>
      <c r="L81" s="263" t="n"/>
      <c r="M81" s="265">
        <f>R79+R80</f>
        <v/>
      </c>
      <c r="N81" s="240" t="n"/>
      <c r="O81" s="240" t="n"/>
      <c r="P81" s="240" t="n"/>
      <c r="Q81" s="240" t="n"/>
      <c r="R81" s="240" t="n"/>
      <c r="S81" s="240" t="n"/>
      <c r="T81" s="240" t="n"/>
      <c r="U81" s="240" t="n"/>
      <c r="V81" s="241" t="n"/>
      <c r="W81" s="258">
        <f>(M81/'Aide Rapport'!L6)-1</f>
        <v/>
      </c>
      <c r="X81" s="240" t="n"/>
      <c r="Y81" s="240" t="n"/>
      <c r="Z81" s="240" t="n"/>
      <c r="AA81" s="240" t="n"/>
      <c r="AB81" s="240" t="n"/>
      <c r="AC81" s="263" t="n"/>
      <c r="AD81" s="10" t="n"/>
    </row>
    <row r="82" ht="15" customHeight="1">
      <c r="A82" s="9" t="n"/>
      <c r="B82" s="187" t="inlineStr">
        <is>
          <t>Réduction des émissions de CO2 (t)</t>
        </is>
      </c>
      <c r="C82" s="251" t="n"/>
      <c r="D82" s="251" t="n"/>
      <c r="E82" s="251" t="n"/>
      <c r="F82" s="251" t="n"/>
      <c r="G82" s="251" t="n"/>
      <c r="H82" s="251" t="n"/>
      <c r="I82" s="251" t="n"/>
      <c r="J82" s="251" t="n"/>
      <c r="K82" s="251" t="n"/>
      <c r="L82" s="252" t="n"/>
      <c r="M82" s="266">
        <f>(M79*'Aide Rapport'!B5+M80*'Aide Rapport'!B6)/1000</f>
        <v/>
      </c>
      <c r="N82" s="251" t="n"/>
      <c r="O82" s="251" t="n"/>
      <c r="P82" s="251" t="n"/>
      <c r="Q82" s="251" t="n"/>
      <c r="R82" s="251" t="n"/>
      <c r="S82" s="251" t="n"/>
      <c r="T82" s="251" t="n"/>
      <c r="U82" s="251" t="n"/>
      <c r="V82" s="252" t="n"/>
      <c r="W82" s="267">
        <f>IFERROR(('Aide Rapport'!B5*'Aide Rapport'!L3+'Aide Rapport'!B6*'Aide Rapport'!L4/3.2)/1000,"-")</f>
        <v/>
      </c>
      <c r="X82" s="251" t="n"/>
      <c r="Y82" s="251" t="n"/>
      <c r="Z82" s="251" t="n"/>
      <c r="AA82" s="251" t="n"/>
      <c r="AB82" s="251" t="n"/>
      <c r="AC82" s="252" t="n"/>
      <c r="AD82" s="10" t="n"/>
    </row>
    <row r="83" ht="15.75" customHeight="1" thickBot="1">
      <c r="A83" s="9" t="n"/>
      <c r="B83" s="247" t="n"/>
      <c r="C83" s="248" t="n"/>
      <c r="D83" s="248" t="n"/>
      <c r="E83" s="248" t="n"/>
      <c r="F83" s="248" t="n"/>
      <c r="G83" s="248" t="n"/>
      <c r="H83" s="248" t="n"/>
      <c r="I83" s="248" t="n"/>
      <c r="J83" s="248" t="n"/>
      <c r="K83" s="248" t="n"/>
      <c r="L83" s="249" t="n"/>
      <c r="M83" s="268" t="n"/>
      <c r="N83" s="269" t="n"/>
      <c r="O83" s="269" t="n"/>
      <c r="P83" s="269" t="n"/>
      <c r="Q83" s="269" t="n"/>
      <c r="R83" s="269" t="n"/>
      <c r="S83" s="269" t="n"/>
      <c r="T83" s="269" t="n"/>
      <c r="U83" s="269" t="n"/>
      <c r="V83" s="270" t="n"/>
      <c r="W83" s="250" t="n"/>
      <c r="X83" s="248" t="n"/>
      <c r="Y83" s="248" t="n"/>
      <c r="Z83" s="248" t="n"/>
      <c r="AA83" s="248" t="n"/>
      <c r="AB83" s="248" t="n"/>
      <c r="AC83" s="249" t="n"/>
      <c r="AD83" s="10" t="n"/>
    </row>
    <row r="84">
      <c r="A84" s="9" t="n"/>
      <c r="AD84" s="10" t="n"/>
    </row>
    <row r="85">
      <c r="A85" s="9" t="n"/>
      <c r="AD85" s="10" t="n"/>
    </row>
    <row r="86">
      <c r="A86" s="9" t="n"/>
      <c r="AD86" s="10" t="n"/>
    </row>
    <row r="87">
      <c r="A87" s="9" t="n"/>
      <c r="AD87" s="10" t="n"/>
    </row>
    <row r="88">
      <c r="A88" s="9" t="n"/>
      <c r="AD88" s="10" t="n"/>
    </row>
    <row r="89">
      <c r="A89" s="9" t="n"/>
      <c r="AD89" s="10" t="n"/>
    </row>
    <row r="90">
      <c r="A90" s="9" t="n"/>
      <c r="AD90" s="10" t="n"/>
    </row>
    <row r="91">
      <c r="A91" s="9" t="n"/>
      <c r="AD91" s="10" t="n"/>
    </row>
    <row r="92">
      <c r="A92" s="9" t="n"/>
      <c r="AD92" s="10" t="n"/>
    </row>
    <row r="93">
      <c r="A93" s="9" t="n"/>
      <c r="AD93" s="10" t="n"/>
    </row>
    <row r="94">
      <c r="A94" s="9" t="n"/>
      <c r="AD94" s="10" t="n"/>
    </row>
    <row r="95">
      <c r="A95" s="9" t="n"/>
      <c r="AD95" s="10" t="n"/>
    </row>
    <row r="96">
      <c r="A96" s="9" t="n"/>
      <c r="AD96" s="10" t="n"/>
    </row>
    <row r="97">
      <c r="A97" s="9" t="n"/>
      <c r="AD97" s="10" t="n"/>
    </row>
    <row r="98">
      <c r="A98" s="12" t="n"/>
      <c r="B98" s="223" t="n"/>
      <c r="C98" s="223" t="n"/>
      <c r="D98" s="223" t="n"/>
      <c r="E98" s="223" t="n"/>
      <c r="F98" s="223" t="n"/>
      <c r="G98" s="223" t="n"/>
      <c r="H98" s="223" t="n"/>
      <c r="I98" s="223" t="n"/>
      <c r="J98" s="223" t="n"/>
      <c r="K98" s="223" t="n"/>
      <c r="L98" s="223" t="n"/>
      <c r="M98" s="223" t="n"/>
      <c r="N98" s="223" t="n"/>
      <c r="O98" s="223" t="n"/>
      <c r="P98" s="223" t="n"/>
      <c r="Q98" s="223" t="n"/>
      <c r="R98" s="223" t="n"/>
      <c r="S98" s="223" t="n"/>
      <c r="T98" s="223" t="n"/>
      <c r="U98" s="223" t="n"/>
      <c r="V98" s="223" t="n"/>
      <c r="W98" s="223" t="n"/>
      <c r="X98" s="223" t="n"/>
      <c r="Y98" s="223" t="n"/>
      <c r="Z98" s="223" t="n"/>
      <c r="AA98" s="223" t="n"/>
      <c r="AB98" s="223" t="n"/>
      <c r="AC98" s="223" t="n"/>
      <c r="AD98" s="224" t="n"/>
    </row>
    <row r="99">
      <c r="A99" s="6" t="n"/>
      <c r="B99" s="7" t="n"/>
      <c r="C99" s="87">
        <f>"Bilan énergétique mensuel"</f>
        <v/>
      </c>
      <c r="D99" s="251" t="n"/>
      <c r="E99" s="251" t="n"/>
      <c r="F99" s="251" t="n"/>
      <c r="G99" s="251" t="n"/>
      <c r="H99" s="251" t="n"/>
      <c r="I99" s="251" t="n"/>
      <c r="J99" s="251" t="n"/>
      <c r="K99" s="251" t="n"/>
      <c r="L99" s="251" t="n"/>
      <c r="M99" s="251" t="n"/>
      <c r="N99" s="251" t="n"/>
      <c r="O99" s="251" t="n"/>
      <c r="P99" s="251" t="n"/>
      <c r="Q99" s="251" t="n"/>
      <c r="R99" s="251" t="n"/>
      <c r="S99" s="251" t="n"/>
      <c r="T99" s="251" t="n"/>
      <c r="U99" s="251" t="n"/>
      <c r="V99" s="251" t="n"/>
      <c r="W99" s="251" t="n"/>
      <c r="X99" s="251" t="n"/>
      <c r="Y99" s="251" t="n"/>
      <c r="Z99" s="251" t="n"/>
      <c r="AA99" s="251" t="n"/>
      <c r="AB99" s="251" t="n"/>
      <c r="AC99" s="7" t="n"/>
      <c r="AD99" s="8" t="n"/>
    </row>
    <row r="100">
      <c r="A100" s="9" t="n"/>
      <c r="AD100" s="10" t="n"/>
    </row>
    <row r="101" ht="15" customHeight="1">
      <c r="A101" s="9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D101" s="10" t="n"/>
    </row>
    <row r="102" ht="15" customHeight="1">
      <c r="A102" s="9" t="n"/>
      <c r="AD102" s="10" t="n"/>
    </row>
    <row r="103">
      <c r="A103" s="9" t="n"/>
      <c r="AD103" s="10" t="n"/>
    </row>
    <row r="104">
      <c r="A104" s="9" t="n"/>
      <c r="AD104" s="10" t="n"/>
    </row>
    <row r="105">
      <c r="A105" s="9" t="n"/>
      <c r="AD105" s="10" t="n"/>
    </row>
    <row r="106">
      <c r="A106" s="9" t="n"/>
      <c r="AD106" s="10" t="n"/>
    </row>
    <row r="107">
      <c r="A107" s="9" t="n"/>
      <c r="AD107" s="10" t="n"/>
    </row>
    <row r="108">
      <c r="A108" s="9" t="n"/>
      <c r="AD108" s="10" t="n"/>
    </row>
    <row r="109">
      <c r="A109" s="9" t="n"/>
      <c r="AD109" s="10" t="n"/>
    </row>
    <row r="110">
      <c r="A110" s="9" t="n"/>
      <c r="AD110" s="10" t="n"/>
    </row>
    <row r="111">
      <c r="A111" s="9" t="n"/>
      <c r="AD111" s="10" t="n"/>
    </row>
    <row r="112">
      <c r="A112" s="9" t="n"/>
      <c r="AD112" s="10" t="n"/>
    </row>
    <row r="113">
      <c r="A113" s="9" t="n"/>
      <c r="B113" s="168" t="inlineStr">
        <is>
          <t>Date</t>
        </is>
      </c>
      <c r="C113" s="251" t="n"/>
      <c r="D113" s="251" t="n"/>
      <c r="E113" s="252" t="n"/>
      <c r="F113" s="168" t="inlineStr">
        <is>
          <t>Production PV totale (kWh)</t>
        </is>
      </c>
      <c r="G113" s="251" t="n"/>
      <c r="H113" s="251" t="n"/>
      <c r="I113" s="252" t="n"/>
      <c r="J113" s="168" t="inlineStr">
        <is>
          <t>Rendement spécifique (kWh/kWc)</t>
        </is>
      </c>
      <c r="K113" s="251" t="n"/>
      <c r="L113" s="251" t="n"/>
      <c r="M113" s="252" t="n"/>
      <c r="N113" s="168" t="inlineStr">
        <is>
          <t>Irradiance (Wh/m²)</t>
        </is>
      </c>
      <c r="O113" s="251" t="n"/>
      <c r="P113" s="251" t="n"/>
      <c r="Q113" s="252" t="n"/>
      <c r="R113" s="168" t="inlineStr">
        <is>
          <t>Fonctionnement Groupe (h)</t>
        </is>
      </c>
      <c r="S113" s="251" t="n"/>
      <c r="T113" s="251" t="n"/>
      <c r="U113" s="252" t="n"/>
      <c r="V113" s="168" t="inlineStr">
        <is>
          <t>Total Groupe (kWh)</t>
        </is>
      </c>
      <c r="W113" s="251" t="n"/>
      <c r="X113" s="251" t="n"/>
      <c r="Y113" s="252" t="n"/>
      <c r="Z113" s="169" t="inlineStr">
        <is>
          <t>Consommation totale (kWh)</t>
        </is>
      </c>
      <c r="AA113" s="251" t="n"/>
      <c r="AB113" s="251" t="n"/>
      <c r="AC113" s="252" t="n"/>
      <c r="AD113" s="10" t="n"/>
    </row>
    <row r="114">
      <c r="A114" s="9" t="n"/>
      <c r="B114" s="271" t="n"/>
      <c r="E114" s="272" t="n"/>
      <c r="F114" s="271" t="n"/>
      <c r="I114" s="272" t="n"/>
      <c r="J114" s="271" t="n"/>
      <c r="M114" s="272" t="n"/>
      <c r="N114" s="271" t="n"/>
      <c r="Q114" s="272" t="n"/>
      <c r="R114" s="271" t="n"/>
      <c r="U114" s="272" t="n"/>
      <c r="V114" s="271" t="n"/>
      <c r="Y114" s="272" t="n"/>
      <c r="Z114" s="271" t="n"/>
      <c r="AC114" s="272" t="n"/>
      <c r="AD114" s="10" t="n"/>
    </row>
    <row r="115" ht="15" customHeight="1">
      <c r="A115" s="9" t="n"/>
      <c r="B115" s="250" t="n"/>
      <c r="C115" s="248" t="n"/>
      <c r="D115" s="248" t="n"/>
      <c r="E115" s="249" t="n"/>
      <c r="F115" s="250" t="n"/>
      <c r="G115" s="248" t="n"/>
      <c r="H115" s="248" t="n"/>
      <c r="I115" s="249" t="n"/>
      <c r="J115" s="250" t="n"/>
      <c r="K115" s="248" t="n"/>
      <c r="L115" s="248" t="n"/>
      <c r="M115" s="249" t="n"/>
      <c r="N115" s="250" t="n"/>
      <c r="O115" s="248" t="n"/>
      <c r="P115" s="248" t="n"/>
      <c r="Q115" s="249" t="n"/>
      <c r="R115" s="250" t="n"/>
      <c r="S115" s="248" t="n"/>
      <c r="T115" s="248" t="n"/>
      <c r="U115" s="249" t="n"/>
      <c r="V115" s="250" t="n"/>
      <c r="W115" s="248" t="n"/>
      <c r="X115" s="248" t="n"/>
      <c r="Y115" s="249" t="n"/>
      <c r="Z115" s="271" t="n"/>
      <c r="AC115" s="272" t="n"/>
      <c r="AD115" s="10" t="n"/>
    </row>
    <row r="116">
      <c r="A116" s="9" t="n"/>
      <c r="B116" s="81">
        <f>IF(NOT(ISBLANK( 'Aide Rapport'!A17)), 'Aide Rapport'!A17,"")</f>
        <v/>
      </c>
      <c r="C116" s="240" t="n"/>
      <c r="D116" s="240" t="n"/>
      <c r="E116" s="240" t="n"/>
      <c r="F116" s="86">
        <f>IF(NOT(ISBLANK( 'Aide Rapport'!A17)), data!M2,"")</f>
        <v/>
      </c>
      <c r="G116" s="240" t="n"/>
      <c r="H116" s="240" t="n"/>
      <c r="I116" s="241" t="n"/>
      <c r="J116" s="83">
        <f>IF(NOT(ISBLANK( 'Aide Rapport'!A17)),IFERROR(F116/'Aide Rapport'!$B$7,""),"")</f>
        <v/>
      </c>
      <c r="K116" s="240" t="n"/>
      <c r="L116" s="240" t="n"/>
      <c r="M116" s="241" t="n"/>
      <c r="N116" s="273">
        <f>IF(NOT(ISBLANK('Aide Rapport'!A17)),'Irradiance PVGIS'!B2,"")</f>
        <v/>
      </c>
      <c r="O116" s="240" t="n"/>
      <c r="P116" s="240" t="n"/>
      <c r="Q116" s="241" t="n"/>
      <c r="R116" s="86">
        <f>IF(NOT(ISBLANK( 'Aide Rapport'!A17)), data!V2,"")</f>
        <v/>
      </c>
      <c r="S116" s="240" t="n"/>
      <c r="T116" s="240" t="n"/>
      <c r="U116" s="241" t="n"/>
      <c r="V116" s="86">
        <f>IF(NOT(ISBLANK( 'Aide Rapport'!A17)), data!P2,"")</f>
        <v/>
      </c>
      <c r="W116" s="240" t="n"/>
      <c r="X116" s="240" t="n"/>
      <c r="Y116" s="241" t="n"/>
      <c r="Z116" s="86">
        <f>IF(NOT(ISBLANK( 'Aide Rapport'!A17)), data!Q2,"")</f>
        <v/>
      </c>
      <c r="AA116" s="240" t="n"/>
      <c r="AB116" s="240" t="n"/>
      <c r="AC116" s="241" t="n"/>
      <c r="AD116" s="10" t="n"/>
    </row>
    <row r="117">
      <c r="A117" s="9" t="n"/>
      <c r="B117" s="81">
        <f>IF(NOT(ISBLANK( 'Aide Rapport'!A18)), 'Aide Rapport'!A18,"")</f>
        <v/>
      </c>
      <c r="C117" s="240" t="n"/>
      <c r="D117" s="240" t="n"/>
      <c r="E117" s="240" t="n"/>
      <c r="F117" s="86">
        <f>IF(NOT(ISBLANK( 'Aide Rapport'!A18)), data!M3,"")</f>
        <v/>
      </c>
      <c r="G117" s="240" t="n"/>
      <c r="H117" s="240" t="n"/>
      <c r="I117" s="241" t="n"/>
      <c r="J117" s="83">
        <f>IF(NOT(ISBLANK( 'Aide Rapport'!A18)),IFERROR(F117/'Aide Rapport'!$B$7,""),"")</f>
        <v/>
      </c>
      <c r="K117" s="240" t="n"/>
      <c r="L117" s="240" t="n"/>
      <c r="M117" s="241" t="n"/>
      <c r="N117" s="273">
        <f>IF(NOT(ISBLANK('Aide Rapport'!A18)),'Irradiance PVGIS'!B3,"")</f>
        <v/>
      </c>
      <c r="O117" s="240" t="n"/>
      <c r="P117" s="240" t="n"/>
      <c r="Q117" s="241" t="n"/>
      <c r="R117" s="86">
        <f>IF(NOT(ISBLANK( 'Aide Rapport'!A18)), data!V3,"")</f>
        <v/>
      </c>
      <c r="S117" s="240" t="n"/>
      <c r="T117" s="240" t="n"/>
      <c r="U117" s="241" t="n"/>
      <c r="V117" s="86">
        <f>IF(NOT(ISBLANK( 'Aide Rapport'!A18)), data!P3,"")</f>
        <v/>
      </c>
      <c r="W117" s="240" t="n"/>
      <c r="X117" s="240" t="n"/>
      <c r="Y117" s="241" t="n"/>
      <c r="Z117" s="86">
        <f>IF(NOT(ISBLANK( 'Aide Rapport'!A18)), data!Q3,"")</f>
        <v/>
      </c>
      <c r="AA117" s="240" t="n"/>
      <c r="AB117" s="240" t="n"/>
      <c r="AC117" s="241" t="n"/>
      <c r="AD117" s="10" t="n"/>
    </row>
    <row r="118">
      <c r="A118" s="9" t="n"/>
      <c r="B118" s="81">
        <f>IF(NOT(ISBLANK( 'Aide Rapport'!A19)), 'Aide Rapport'!A19,"")</f>
        <v/>
      </c>
      <c r="C118" s="240" t="n"/>
      <c r="D118" s="240" t="n"/>
      <c r="E118" s="240" t="n"/>
      <c r="F118" s="86">
        <f>IF(NOT(ISBLANK( 'Aide Rapport'!A19)), data!M4,"")</f>
        <v/>
      </c>
      <c r="G118" s="240" t="n"/>
      <c r="H118" s="240" t="n"/>
      <c r="I118" s="241" t="n"/>
      <c r="J118" s="83">
        <f>IF(NOT(ISBLANK( 'Aide Rapport'!A19)),IFERROR(F118/'Aide Rapport'!$B$7,""),"")</f>
        <v/>
      </c>
      <c r="K118" s="240" t="n"/>
      <c r="L118" s="240" t="n"/>
      <c r="M118" s="241" t="n"/>
      <c r="N118" s="273">
        <f>IF(NOT(ISBLANK('Aide Rapport'!A19)),'Irradiance PVGIS'!B4,"")</f>
        <v/>
      </c>
      <c r="O118" s="240" t="n"/>
      <c r="P118" s="240" t="n"/>
      <c r="Q118" s="241" t="n"/>
      <c r="R118" s="86">
        <f>IF(NOT(ISBLANK( 'Aide Rapport'!A19)), data!V4,"")</f>
        <v/>
      </c>
      <c r="S118" s="240" t="n"/>
      <c r="T118" s="240" t="n"/>
      <c r="U118" s="241" t="n"/>
      <c r="V118" s="86">
        <f>IF(NOT(ISBLANK( 'Aide Rapport'!A19)), data!P4,"")</f>
        <v/>
      </c>
      <c r="W118" s="240" t="n"/>
      <c r="X118" s="240" t="n"/>
      <c r="Y118" s="241" t="n"/>
      <c r="Z118" s="86">
        <f>IF(NOT(ISBLANK( 'Aide Rapport'!A19)), data!Q4,"")</f>
        <v/>
      </c>
      <c r="AA118" s="240" t="n"/>
      <c r="AB118" s="240" t="n"/>
      <c r="AC118" s="241" t="n"/>
      <c r="AD118" s="10" t="n"/>
    </row>
    <row r="119">
      <c r="A119" s="9" t="n"/>
      <c r="B119" s="81">
        <f>IF(NOT(ISBLANK( 'Aide Rapport'!A20)), 'Aide Rapport'!A20,"")</f>
        <v/>
      </c>
      <c r="C119" s="240" t="n"/>
      <c r="D119" s="240" t="n"/>
      <c r="E119" s="240" t="n"/>
      <c r="F119" s="86">
        <f>IF(NOT(ISBLANK( 'Aide Rapport'!A20)), data!M5,"")</f>
        <v/>
      </c>
      <c r="G119" s="240" t="n"/>
      <c r="H119" s="240" t="n"/>
      <c r="I119" s="241" t="n"/>
      <c r="J119" s="83">
        <f>IF(NOT(ISBLANK( 'Aide Rapport'!A20)),IFERROR(F119/'Aide Rapport'!$B$7,""),"")</f>
        <v/>
      </c>
      <c r="K119" s="240" t="n"/>
      <c r="L119" s="240" t="n"/>
      <c r="M119" s="241" t="n"/>
      <c r="N119" s="273">
        <f>IF(NOT(ISBLANK('Aide Rapport'!A20)),'Irradiance PVGIS'!B5,"")</f>
        <v/>
      </c>
      <c r="O119" s="240" t="n"/>
      <c r="P119" s="240" t="n"/>
      <c r="Q119" s="241" t="n"/>
      <c r="R119" s="86">
        <f>IF(NOT(ISBLANK( 'Aide Rapport'!A20)), data!V5,"")</f>
        <v/>
      </c>
      <c r="S119" s="240" t="n"/>
      <c r="T119" s="240" t="n"/>
      <c r="U119" s="241" t="n"/>
      <c r="V119" s="86">
        <f>IF(NOT(ISBLANK( 'Aide Rapport'!A20)), data!P5,"")</f>
        <v/>
      </c>
      <c r="W119" s="240" t="n"/>
      <c r="X119" s="240" t="n"/>
      <c r="Y119" s="241" t="n"/>
      <c r="Z119" s="86">
        <f>IF(NOT(ISBLANK( 'Aide Rapport'!A20)), data!Q5,"")</f>
        <v/>
      </c>
      <c r="AA119" s="240" t="n"/>
      <c r="AB119" s="240" t="n"/>
      <c r="AC119" s="241" t="n"/>
      <c r="AD119" s="10" t="n"/>
    </row>
    <row r="120">
      <c r="A120" s="9" t="n"/>
      <c r="B120" s="81">
        <f>IF(NOT(ISBLANK( 'Aide Rapport'!A21)), 'Aide Rapport'!A21,"")</f>
        <v/>
      </c>
      <c r="C120" s="240" t="n"/>
      <c r="D120" s="240" t="n"/>
      <c r="E120" s="240" t="n"/>
      <c r="F120" s="86">
        <f>IF(NOT(ISBLANK( 'Aide Rapport'!A21)), data!M6,"")</f>
        <v/>
      </c>
      <c r="G120" s="240" t="n"/>
      <c r="H120" s="240" t="n"/>
      <c r="I120" s="241" t="n"/>
      <c r="J120" s="83">
        <f>IF(NOT(ISBLANK( 'Aide Rapport'!A21)),IFERROR(F120/'Aide Rapport'!$B$7,""),"")</f>
        <v/>
      </c>
      <c r="K120" s="240" t="n"/>
      <c r="L120" s="240" t="n"/>
      <c r="M120" s="241" t="n"/>
      <c r="N120" s="273">
        <f>IF(NOT(ISBLANK('Aide Rapport'!A21)),'Irradiance PVGIS'!B6,"")</f>
        <v/>
      </c>
      <c r="O120" s="240" t="n"/>
      <c r="P120" s="240" t="n"/>
      <c r="Q120" s="241" t="n"/>
      <c r="R120" s="86">
        <f>IF(NOT(ISBLANK( 'Aide Rapport'!A21)), data!V6,"")</f>
        <v/>
      </c>
      <c r="S120" s="240" t="n"/>
      <c r="T120" s="240" t="n"/>
      <c r="U120" s="241" t="n"/>
      <c r="V120" s="86">
        <f>IF(NOT(ISBLANK( 'Aide Rapport'!A21)), data!P6,"")</f>
        <v/>
      </c>
      <c r="W120" s="240" t="n"/>
      <c r="X120" s="240" t="n"/>
      <c r="Y120" s="241" t="n"/>
      <c r="Z120" s="86">
        <f>IF(NOT(ISBLANK( 'Aide Rapport'!A21)), data!Q6,"")</f>
        <v/>
      </c>
      <c r="AA120" s="240" t="n"/>
      <c r="AB120" s="240" t="n"/>
      <c r="AC120" s="241" t="n"/>
      <c r="AD120" s="10" t="n"/>
    </row>
    <row r="121">
      <c r="A121" s="9" t="n"/>
      <c r="B121" s="81">
        <f>IF(NOT(ISBLANK( 'Aide Rapport'!A22)), 'Aide Rapport'!A22,"")</f>
        <v/>
      </c>
      <c r="C121" s="240" t="n"/>
      <c r="D121" s="240" t="n"/>
      <c r="E121" s="240" t="n"/>
      <c r="F121" s="86">
        <f>IF(NOT(ISBLANK( 'Aide Rapport'!A22)), data!M7,"")</f>
        <v/>
      </c>
      <c r="G121" s="240" t="n"/>
      <c r="H121" s="240" t="n"/>
      <c r="I121" s="241" t="n"/>
      <c r="J121" s="83">
        <f>IF(NOT(ISBLANK( 'Aide Rapport'!A22)),IFERROR(F121/'Aide Rapport'!$B$7,""),"")</f>
        <v/>
      </c>
      <c r="K121" s="240" t="n"/>
      <c r="L121" s="240" t="n"/>
      <c r="M121" s="241" t="n"/>
      <c r="N121" s="273">
        <f>IF(NOT(ISBLANK('Aide Rapport'!A22)),'Irradiance PVGIS'!B7,"")</f>
        <v/>
      </c>
      <c r="O121" s="240" t="n"/>
      <c r="P121" s="240" t="n"/>
      <c r="Q121" s="241" t="n"/>
      <c r="R121" s="86">
        <f>IF(NOT(ISBLANK( 'Aide Rapport'!A22)), data!V7,"")</f>
        <v/>
      </c>
      <c r="S121" s="240" t="n"/>
      <c r="T121" s="240" t="n"/>
      <c r="U121" s="241" t="n"/>
      <c r="V121" s="86">
        <f>IF(NOT(ISBLANK( 'Aide Rapport'!A22)), data!P7,"")</f>
        <v/>
      </c>
      <c r="W121" s="240" t="n"/>
      <c r="X121" s="240" t="n"/>
      <c r="Y121" s="241" t="n"/>
      <c r="Z121" s="86">
        <f>IF(NOT(ISBLANK( 'Aide Rapport'!A22)), data!Q7,"")</f>
        <v/>
      </c>
      <c r="AA121" s="240" t="n"/>
      <c r="AB121" s="240" t="n"/>
      <c r="AC121" s="241" t="n"/>
      <c r="AD121" s="10" t="n"/>
    </row>
    <row r="122">
      <c r="A122" s="9" t="n"/>
      <c r="B122" s="81">
        <f>IF(NOT(ISBLANK( 'Aide Rapport'!A23)), 'Aide Rapport'!A23,"")</f>
        <v/>
      </c>
      <c r="C122" s="240" t="n"/>
      <c r="D122" s="240" t="n"/>
      <c r="E122" s="240" t="n"/>
      <c r="F122" s="86">
        <f>IF(NOT(ISBLANK( 'Aide Rapport'!A23)), data!M8,"")</f>
        <v/>
      </c>
      <c r="G122" s="240" t="n"/>
      <c r="H122" s="240" t="n"/>
      <c r="I122" s="241" t="n"/>
      <c r="J122" s="83">
        <f>IF(NOT(ISBLANK( 'Aide Rapport'!A23)),IFERROR(F122/'Aide Rapport'!$B$7,""),"")</f>
        <v/>
      </c>
      <c r="K122" s="240" t="n"/>
      <c r="L122" s="240" t="n"/>
      <c r="M122" s="241" t="n"/>
      <c r="N122" s="273">
        <f>IF(NOT(ISBLANK('Aide Rapport'!A23)),'Irradiance PVGIS'!B8,"")</f>
        <v/>
      </c>
      <c r="O122" s="240" t="n"/>
      <c r="P122" s="240" t="n"/>
      <c r="Q122" s="241" t="n"/>
      <c r="R122" s="86">
        <f>IF(NOT(ISBLANK( 'Aide Rapport'!A23)), data!V8,"")</f>
        <v/>
      </c>
      <c r="S122" s="240" t="n"/>
      <c r="T122" s="240" t="n"/>
      <c r="U122" s="241" t="n"/>
      <c r="V122" s="86">
        <f>IF(NOT(ISBLANK( 'Aide Rapport'!A23)), data!P8,"")</f>
        <v/>
      </c>
      <c r="W122" s="240" t="n"/>
      <c r="X122" s="240" t="n"/>
      <c r="Y122" s="241" t="n"/>
      <c r="Z122" s="86">
        <f>IF(NOT(ISBLANK( 'Aide Rapport'!A23)), data!Q8,"")</f>
        <v/>
      </c>
      <c r="AA122" s="240" t="n"/>
      <c r="AB122" s="240" t="n"/>
      <c r="AC122" s="241" t="n"/>
      <c r="AD122" s="10" t="n"/>
    </row>
    <row r="123">
      <c r="A123" s="9" t="n"/>
      <c r="B123" s="81">
        <f>IF(NOT(ISBLANK( 'Aide Rapport'!A24)), 'Aide Rapport'!A24,"")</f>
        <v/>
      </c>
      <c r="C123" s="240" t="n"/>
      <c r="D123" s="240" t="n"/>
      <c r="E123" s="240" t="n"/>
      <c r="F123" s="86">
        <f>IF(NOT(ISBLANK( 'Aide Rapport'!A24)), data!M9,"")</f>
        <v/>
      </c>
      <c r="G123" s="240" t="n"/>
      <c r="H123" s="240" t="n"/>
      <c r="I123" s="241" t="n"/>
      <c r="J123" s="83">
        <f>IF(NOT(ISBLANK( 'Aide Rapport'!A24)),IFERROR(F123/'Aide Rapport'!$B$7,""),"")</f>
        <v/>
      </c>
      <c r="K123" s="240" t="n"/>
      <c r="L123" s="240" t="n"/>
      <c r="M123" s="241" t="n"/>
      <c r="N123" s="273">
        <f>IF(NOT(ISBLANK('Aide Rapport'!A24)),'Irradiance PVGIS'!B9,"")</f>
        <v/>
      </c>
      <c r="O123" s="240" t="n"/>
      <c r="P123" s="240" t="n"/>
      <c r="Q123" s="241" t="n"/>
      <c r="R123" s="86">
        <f>IF(NOT(ISBLANK( 'Aide Rapport'!A24)), data!V9,"")</f>
        <v/>
      </c>
      <c r="S123" s="240" t="n"/>
      <c r="T123" s="240" t="n"/>
      <c r="U123" s="241" t="n"/>
      <c r="V123" s="86">
        <f>IF(NOT(ISBLANK( 'Aide Rapport'!A24)), data!P9,"")</f>
        <v/>
      </c>
      <c r="W123" s="240" t="n"/>
      <c r="X123" s="240" t="n"/>
      <c r="Y123" s="241" t="n"/>
      <c r="Z123" s="86">
        <f>IF(NOT(ISBLANK( 'Aide Rapport'!A24)), data!Q9,"")</f>
        <v/>
      </c>
      <c r="AA123" s="240" t="n"/>
      <c r="AB123" s="240" t="n"/>
      <c r="AC123" s="241" t="n"/>
      <c r="AD123" s="10" t="n"/>
    </row>
    <row r="124">
      <c r="A124" s="9" t="n"/>
      <c r="B124" s="81">
        <f>IF(NOT(ISBLANK( 'Aide Rapport'!A25)), 'Aide Rapport'!A25,"")</f>
        <v/>
      </c>
      <c r="C124" s="240" t="n"/>
      <c r="D124" s="240" t="n"/>
      <c r="E124" s="240" t="n"/>
      <c r="F124" s="86">
        <f>IF(NOT(ISBLANK( 'Aide Rapport'!A25)), data!M10,"")</f>
        <v/>
      </c>
      <c r="G124" s="240" t="n"/>
      <c r="H124" s="240" t="n"/>
      <c r="I124" s="241" t="n"/>
      <c r="J124" s="83">
        <f>IF(NOT(ISBLANK( 'Aide Rapport'!A25)),IFERROR(F124/'Aide Rapport'!$B$7,""),"")</f>
        <v/>
      </c>
      <c r="K124" s="240" t="n"/>
      <c r="L124" s="240" t="n"/>
      <c r="M124" s="241" t="n"/>
      <c r="N124" s="273">
        <f>IF(NOT(ISBLANK('Aide Rapport'!A25)),'Irradiance PVGIS'!B10,"")</f>
        <v/>
      </c>
      <c r="O124" s="240" t="n"/>
      <c r="P124" s="240" t="n"/>
      <c r="Q124" s="241" t="n"/>
      <c r="R124" s="86">
        <f>IF(NOT(ISBLANK( 'Aide Rapport'!A25)), data!V10,"")</f>
        <v/>
      </c>
      <c r="S124" s="240" t="n"/>
      <c r="T124" s="240" t="n"/>
      <c r="U124" s="241" t="n"/>
      <c r="V124" s="86">
        <f>IF(NOT(ISBLANK( 'Aide Rapport'!A25)), data!P10,"")</f>
        <v/>
      </c>
      <c r="W124" s="240" t="n"/>
      <c r="X124" s="240" t="n"/>
      <c r="Y124" s="241" t="n"/>
      <c r="Z124" s="86">
        <f>IF(NOT(ISBLANK( 'Aide Rapport'!A25)), data!Q10,"")</f>
        <v/>
      </c>
      <c r="AA124" s="240" t="n"/>
      <c r="AB124" s="240" t="n"/>
      <c r="AC124" s="241" t="n"/>
      <c r="AD124" s="10" t="n"/>
    </row>
    <row r="125">
      <c r="A125" s="9" t="n"/>
      <c r="B125" s="81">
        <f>IF(NOT(ISBLANK( 'Aide Rapport'!A26)), 'Aide Rapport'!A26,"")</f>
        <v/>
      </c>
      <c r="C125" s="240" t="n"/>
      <c r="D125" s="240" t="n"/>
      <c r="E125" s="240" t="n"/>
      <c r="F125" s="86">
        <f>IF(NOT(ISBLANK( 'Aide Rapport'!A26)), data!M11,"")</f>
        <v/>
      </c>
      <c r="G125" s="240" t="n"/>
      <c r="H125" s="240" t="n"/>
      <c r="I125" s="241" t="n"/>
      <c r="J125" s="83">
        <f>IF(NOT(ISBLANK( 'Aide Rapport'!A26)),IFERROR(F125/'Aide Rapport'!$B$7,""),"")</f>
        <v/>
      </c>
      <c r="K125" s="240" t="n"/>
      <c r="L125" s="240" t="n"/>
      <c r="M125" s="241" t="n"/>
      <c r="N125" s="273">
        <f>IF(NOT(ISBLANK('Aide Rapport'!A26)),'Irradiance PVGIS'!B11,"")</f>
        <v/>
      </c>
      <c r="O125" s="240" t="n"/>
      <c r="P125" s="240" t="n"/>
      <c r="Q125" s="241" t="n"/>
      <c r="R125" s="86">
        <f>IF(NOT(ISBLANK( 'Aide Rapport'!A26)), data!V11,"")</f>
        <v/>
      </c>
      <c r="S125" s="240" t="n"/>
      <c r="T125" s="240" t="n"/>
      <c r="U125" s="241" t="n"/>
      <c r="V125" s="86">
        <f>IF(NOT(ISBLANK( 'Aide Rapport'!A26)), data!P11,"")</f>
        <v/>
      </c>
      <c r="W125" s="240" t="n"/>
      <c r="X125" s="240" t="n"/>
      <c r="Y125" s="241" t="n"/>
      <c r="Z125" s="86">
        <f>IF(NOT(ISBLANK( 'Aide Rapport'!A26)), data!Q11,"")</f>
        <v/>
      </c>
      <c r="AA125" s="240" t="n"/>
      <c r="AB125" s="240" t="n"/>
      <c r="AC125" s="241" t="n"/>
      <c r="AD125" s="10" t="n"/>
    </row>
    <row r="126">
      <c r="A126" s="9" t="n"/>
      <c r="B126" s="81">
        <f>IF(NOT(ISBLANK( 'Aide Rapport'!A27)), 'Aide Rapport'!A27,"")</f>
        <v/>
      </c>
      <c r="C126" s="240" t="n"/>
      <c r="D126" s="240" t="n"/>
      <c r="E126" s="240" t="n"/>
      <c r="F126" s="86">
        <f>IF(NOT(ISBLANK( 'Aide Rapport'!A27)), data!M12,"")</f>
        <v/>
      </c>
      <c r="G126" s="240" t="n"/>
      <c r="H126" s="240" t="n"/>
      <c r="I126" s="241" t="n"/>
      <c r="J126" s="83">
        <f>IF(NOT(ISBLANK( 'Aide Rapport'!A27)),IFERROR(F126/'Aide Rapport'!$B$7,""),"")</f>
        <v/>
      </c>
      <c r="K126" s="240" t="n"/>
      <c r="L126" s="240" t="n"/>
      <c r="M126" s="241" t="n"/>
      <c r="N126" s="273">
        <f>IF(NOT(ISBLANK('Aide Rapport'!A27)),'Irradiance PVGIS'!B12,"")</f>
        <v/>
      </c>
      <c r="O126" s="240" t="n"/>
      <c r="P126" s="240" t="n"/>
      <c r="Q126" s="241" t="n"/>
      <c r="R126" s="86">
        <f>IF(NOT(ISBLANK( 'Aide Rapport'!A27)), data!V12,"")</f>
        <v/>
      </c>
      <c r="S126" s="240" t="n"/>
      <c r="T126" s="240" t="n"/>
      <c r="U126" s="241" t="n"/>
      <c r="V126" s="86">
        <f>IF(NOT(ISBLANK( 'Aide Rapport'!A27)), data!P12,"")</f>
        <v/>
      </c>
      <c r="W126" s="240" t="n"/>
      <c r="X126" s="240" t="n"/>
      <c r="Y126" s="241" t="n"/>
      <c r="Z126" s="86">
        <f>IF(NOT(ISBLANK( 'Aide Rapport'!A27)), data!Q12,"")</f>
        <v/>
      </c>
      <c r="AA126" s="240" t="n"/>
      <c r="AB126" s="240" t="n"/>
      <c r="AC126" s="241" t="n"/>
      <c r="AD126" s="10" t="n"/>
    </row>
    <row r="127">
      <c r="A127" s="9" t="n"/>
      <c r="B127" s="81">
        <f>IF(NOT(ISBLANK( 'Aide Rapport'!A28)), 'Aide Rapport'!A28,"")</f>
        <v/>
      </c>
      <c r="C127" s="240" t="n"/>
      <c r="D127" s="240" t="n"/>
      <c r="E127" s="240" t="n"/>
      <c r="F127" s="86">
        <f>IF(NOT(ISBLANK( 'Aide Rapport'!A28)), data!M13,"")</f>
        <v/>
      </c>
      <c r="G127" s="240" t="n"/>
      <c r="H127" s="240" t="n"/>
      <c r="I127" s="241" t="n"/>
      <c r="J127" s="83">
        <f>IF(NOT(ISBLANK( 'Aide Rapport'!A28)),IFERROR(F127/'Aide Rapport'!$B$7,""),"")</f>
        <v/>
      </c>
      <c r="K127" s="240" t="n"/>
      <c r="L127" s="240" t="n"/>
      <c r="M127" s="241" t="n"/>
      <c r="N127" s="273">
        <f>IF(NOT(ISBLANK('Aide Rapport'!A28)),'Irradiance PVGIS'!B13,"")</f>
        <v/>
      </c>
      <c r="O127" s="240" t="n"/>
      <c r="P127" s="240" t="n"/>
      <c r="Q127" s="241" t="n"/>
      <c r="R127" s="86">
        <f>IF(NOT(ISBLANK( 'Aide Rapport'!A28)), data!V13,"")</f>
        <v/>
      </c>
      <c r="S127" s="240" t="n"/>
      <c r="T127" s="240" t="n"/>
      <c r="U127" s="241" t="n"/>
      <c r="V127" s="86">
        <f>IF(NOT(ISBLANK( 'Aide Rapport'!A28)), data!P13,"")</f>
        <v/>
      </c>
      <c r="W127" s="240" t="n"/>
      <c r="X127" s="240" t="n"/>
      <c r="Y127" s="241" t="n"/>
      <c r="Z127" s="86">
        <f>IF(NOT(ISBLANK( 'Aide Rapport'!A28)), data!Q13,"")</f>
        <v/>
      </c>
      <c r="AA127" s="240" t="n"/>
      <c r="AB127" s="240" t="n"/>
      <c r="AC127" s="241" t="n"/>
      <c r="AD127" s="10" t="n"/>
    </row>
    <row r="128">
      <c r="A128" s="9" t="n"/>
      <c r="B128" s="81">
        <f>IF(NOT(ISBLANK( 'Aide Rapport'!A29)), 'Aide Rapport'!A29,"")</f>
        <v/>
      </c>
      <c r="C128" s="240" t="n"/>
      <c r="D128" s="240" t="n"/>
      <c r="E128" s="240" t="n"/>
      <c r="F128" s="86">
        <f>IF(NOT(ISBLANK( 'Aide Rapport'!A29)), data!M14,"")</f>
        <v/>
      </c>
      <c r="G128" s="240" t="n"/>
      <c r="H128" s="240" t="n"/>
      <c r="I128" s="241" t="n"/>
      <c r="J128" s="83">
        <f>IF(NOT(ISBLANK( 'Aide Rapport'!A29)),IFERROR(F128/'Aide Rapport'!$B$7,""),"")</f>
        <v/>
      </c>
      <c r="K128" s="240" t="n"/>
      <c r="L128" s="240" t="n"/>
      <c r="M128" s="241" t="n"/>
      <c r="N128" s="273">
        <f>IF(NOT(ISBLANK('Aide Rapport'!A29)),'Irradiance PVGIS'!B14,"")</f>
        <v/>
      </c>
      <c r="O128" s="240" t="n"/>
      <c r="P128" s="240" t="n"/>
      <c r="Q128" s="241" t="n"/>
      <c r="R128" s="86">
        <f>IF(NOT(ISBLANK( 'Aide Rapport'!A29)), data!V14,"")</f>
        <v/>
      </c>
      <c r="S128" s="240" t="n"/>
      <c r="T128" s="240" t="n"/>
      <c r="U128" s="241" t="n"/>
      <c r="V128" s="86">
        <f>IF(NOT(ISBLANK( 'Aide Rapport'!A29)), data!P14,"")</f>
        <v/>
      </c>
      <c r="W128" s="240" t="n"/>
      <c r="X128" s="240" t="n"/>
      <c r="Y128" s="241" t="n"/>
      <c r="Z128" s="86">
        <f>IF(NOT(ISBLANK( 'Aide Rapport'!A29)), data!Q14,"")</f>
        <v/>
      </c>
      <c r="AA128" s="240" t="n"/>
      <c r="AB128" s="240" t="n"/>
      <c r="AC128" s="241" t="n"/>
      <c r="AD128" s="10" t="n"/>
    </row>
    <row r="129">
      <c r="A129" s="9" t="n"/>
      <c r="B129" s="81">
        <f>IF(NOT(ISBLANK( 'Aide Rapport'!A30)), 'Aide Rapport'!A30,"")</f>
        <v/>
      </c>
      <c r="C129" s="240" t="n"/>
      <c r="D129" s="240" t="n"/>
      <c r="E129" s="240" t="n"/>
      <c r="F129" s="86">
        <f>IF(NOT(ISBLANK( 'Aide Rapport'!A30)), data!M15,"")</f>
        <v/>
      </c>
      <c r="G129" s="240" t="n"/>
      <c r="H129" s="240" t="n"/>
      <c r="I129" s="241" t="n"/>
      <c r="J129" s="83">
        <f>IF(NOT(ISBLANK( 'Aide Rapport'!A30)),IFERROR(F129/'Aide Rapport'!$B$7,""),"")</f>
        <v/>
      </c>
      <c r="K129" s="240" t="n"/>
      <c r="L129" s="240" t="n"/>
      <c r="M129" s="241" t="n"/>
      <c r="N129" s="273">
        <f>IF(NOT(ISBLANK('Aide Rapport'!A30)),'Irradiance PVGIS'!B15,"")</f>
        <v/>
      </c>
      <c r="O129" s="240" t="n"/>
      <c r="P129" s="240" t="n"/>
      <c r="Q129" s="241" t="n"/>
      <c r="R129" s="86">
        <f>IF(NOT(ISBLANK( 'Aide Rapport'!A30)), data!V15,"")</f>
        <v/>
      </c>
      <c r="S129" s="240" t="n"/>
      <c r="T129" s="240" t="n"/>
      <c r="U129" s="241" t="n"/>
      <c r="V129" s="86">
        <f>IF(NOT(ISBLANK( 'Aide Rapport'!A30)), data!P15,"")</f>
        <v/>
      </c>
      <c r="W129" s="240" t="n"/>
      <c r="X129" s="240" t="n"/>
      <c r="Y129" s="241" t="n"/>
      <c r="Z129" s="86">
        <f>IF(NOT(ISBLANK( 'Aide Rapport'!A30)), data!Q15,"")</f>
        <v/>
      </c>
      <c r="AA129" s="240" t="n"/>
      <c r="AB129" s="240" t="n"/>
      <c r="AC129" s="241" t="n"/>
      <c r="AD129" s="10" t="n"/>
    </row>
    <row r="130">
      <c r="A130" s="9" t="n"/>
      <c r="B130" s="81">
        <f>IF(NOT(ISBLANK( 'Aide Rapport'!A31)), 'Aide Rapport'!A31,"")</f>
        <v/>
      </c>
      <c r="C130" s="240" t="n"/>
      <c r="D130" s="240" t="n"/>
      <c r="E130" s="240" t="n"/>
      <c r="F130" s="86">
        <f>IF(NOT(ISBLANK( 'Aide Rapport'!A31)), data!M16,"")</f>
        <v/>
      </c>
      <c r="G130" s="240" t="n"/>
      <c r="H130" s="240" t="n"/>
      <c r="I130" s="241" t="n"/>
      <c r="J130" s="83">
        <f>IF(NOT(ISBLANK( 'Aide Rapport'!A31)),IFERROR(F130/'Aide Rapport'!$B$7,""),"")</f>
        <v/>
      </c>
      <c r="K130" s="240" t="n"/>
      <c r="L130" s="240" t="n"/>
      <c r="M130" s="241" t="n"/>
      <c r="N130" s="273">
        <f>IF(NOT(ISBLANK('Aide Rapport'!A31)),'Irradiance PVGIS'!B16,"")</f>
        <v/>
      </c>
      <c r="O130" s="240" t="n"/>
      <c r="P130" s="240" t="n"/>
      <c r="Q130" s="241" t="n"/>
      <c r="R130" s="86">
        <f>IF(NOT(ISBLANK( 'Aide Rapport'!A31)), data!V16,"")</f>
        <v/>
      </c>
      <c r="S130" s="240" t="n"/>
      <c r="T130" s="240" t="n"/>
      <c r="U130" s="241" t="n"/>
      <c r="V130" s="86">
        <f>IF(NOT(ISBLANK( 'Aide Rapport'!A31)), data!P16,"")</f>
        <v/>
      </c>
      <c r="W130" s="240" t="n"/>
      <c r="X130" s="240" t="n"/>
      <c r="Y130" s="241" t="n"/>
      <c r="Z130" s="86">
        <f>IF(NOT(ISBLANK( 'Aide Rapport'!A31)), data!Q16,"")</f>
        <v/>
      </c>
      <c r="AA130" s="240" t="n"/>
      <c r="AB130" s="240" t="n"/>
      <c r="AC130" s="241" t="n"/>
      <c r="AD130" s="10" t="n"/>
    </row>
    <row r="131">
      <c r="A131" s="9" t="n"/>
      <c r="B131" s="81">
        <f>IF(NOT(ISBLANK( 'Aide Rapport'!A32)), 'Aide Rapport'!A32,"")</f>
        <v/>
      </c>
      <c r="C131" s="240" t="n"/>
      <c r="D131" s="240" t="n"/>
      <c r="E131" s="240" t="n"/>
      <c r="F131" s="86">
        <f>IF(NOT(ISBLANK( 'Aide Rapport'!A32)), data!M17,"")</f>
        <v/>
      </c>
      <c r="G131" s="240" t="n"/>
      <c r="H131" s="240" t="n"/>
      <c r="I131" s="241" t="n"/>
      <c r="J131" s="83">
        <f>IF(NOT(ISBLANK( 'Aide Rapport'!A32)),IFERROR(F131/'Aide Rapport'!$B$7,""),"")</f>
        <v/>
      </c>
      <c r="K131" s="240" t="n"/>
      <c r="L131" s="240" t="n"/>
      <c r="M131" s="241" t="n"/>
      <c r="N131" s="273">
        <f>IF(NOT(ISBLANK('Aide Rapport'!A32)),'Irradiance PVGIS'!B17,"")</f>
        <v/>
      </c>
      <c r="O131" s="240" t="n"/>
      <c r="P131" s="240" t="n"/>
      <c r="Q131" s="241" t="n"/>
      <c r="R131" s="86">
        <f>IF(NOT(ISBLANK( 'Aide Rapport'!A32)), data!V17,"")</f>
        <v/>
      </c>
      <c r="S131" s="240" t="n"/>
      <c r="T131" s="240" t="n"/>
      <c r="U131" s="241" t="n"/>
      <c r="V131" s="86">
        <f>IF(NOT(ISBLANK( 'Aide Rapport'!A32)), data!P17,"")</f>
        <v/>
      </c>
      <c r="W131" s="240" t="n"/>
      <c r="X131" s="240" t="n"/>
      <c r="Y131" s="241" t="n"/>
      <c r="Z131" s="86">
        <f>IF(NOT(ISBLANK( 'Aide Rapport'!A32)), data!Q17,"")</f>
        <v/>
      </c>
      <c r="AA131" s="240" t="n"/>
      <c r="AB131" s="240" t="n"/>
      <c r="AC131" s="241" t="n"/>
      <c r="AD131" s="10" t="n"/>
    </row>
    <row r="132">
      <c r="A132" s="9" t="n"/>
      <c r="B132" s="81">
        <f>IF(NOT(ISBLANK( 'Aide Rapport'!A33)), 'Aide Rapport'!A33,"")</f>
        <v/>
      </c>
      <c r="C132" s="240" t="n"/>
      <c r="D132" s="240" t="n"/>
      <c r="E132" s="240" t="n"/>
      <c r="F132" s="86">
        <f>IF(NOT(ISBLANK( 'Aide Rapport'!A33)), data!M18,"")</f>
        <v/>
      </c>
      <c r="G132" s="240" t="n"/>
      <c r="H132" s="240" t="n"/>
      <c r="I132" s="241" t="n"/>
      <c r="J132" s="83">
        <f>IF(NOT(ISBLANK( 'Aide Rapport'!A33)),IFERROR(F132/'Aide Rapport'!$B$7,""),"")</f>
        <v/>
      </c>
      <c r="K132" s="240" t="n"/>
      <c r="L132" s="240" t="n"/>
      <c r="M132" s="241" t="n"/>
      <c r="N132" s="273">
        <f>IF(NOT(ISBLANK('Aide Rapport'!A33)),'Irradiance PVGIS'!B18,"")</f>
        <v/>
      </c>
      <c r="O132" s="240" t="n"/>
      <c r="P132" s="240" t="n"/>
      <c r="Q132" s="241" t="n"/>
      <c r="R132" s="86">
        <f>IF(NOT(ISBLANK( 'Aide Rapport'!A33)), data!V18,"")</f>
        <v/>
      </c>
      <c r="S132" s="240" t="n"/>
      <c r="T132" s="240" t="n"/>
      <c r="U132" s="241" t="n"/>
      <c r="V132" s="86">
        <f>IF(NOT(ISBLANK( 'Aide Rapport'!A33)), data!P18,"")</f>
        <v/>
      </c>
      <c r="W132" s="240" t="n"/>
      <c r="X132" s="240" t="n"/>
      <c r="Y132" s="241" t="n"/>
      <c r="Z132" s="86">
        <f>IF(NOT(ISBLANK( 'Aide Rapport'!A33)), data!Q18,"")</f>
        <v/>
      </c>
      <c r="AA132" s="240" t="n"/>
      <c r="AB132" s="240" t="n"/>
      <c r="AC132" s="241" t="n"/>
      <c r="AD132" s="10" t="n"/>
    </row>
    <row r="133">
      <c r="A133" s="9" t="n"/>
      <c r="B133" s="81">
        <f>IF(NOT(ISBLANK( 'Aide Rapport'!A34)), 'Aide Rapport'!A34,"")</f>
        <v/>
      </c>
      <c r="C133" s="240" t="n"/>
      <c r="D133" s="240" t="n"/>
      <c r="E133" s="240" t="n"/>
      <c r="F133" s="86">
        <f>IF(NOT(ISBLANK( 'Aide Rapport'!A34)), data!M19,"")</f>
        <v/>
      </c>
      <c r="G133" s="240" t="n"/>
      <c r="H133" s="240" t="n"/>
      <c r="I133" s="241" t="n"/>
      <c r="J133" s="83">
        <f>IF(NOT(ISBLANK( 'Aide Rapport'!A34)),IFERROR(F133/'Aide Rapport'!$B$7,""),"")</f>
        <v/>
      </c>
      <c r="K133" s="240" t="n"/>
      <c r="L133" s="240" t="n"/>
      <c r="M133" s="241" t="n"/>
      <c r="N133" s="273">
        <f>IF(NOT(ISBLANK('Aide Rapport'!A34)),'Irradiance PVGIS'!B19,"")</f>
        <v/>
      </c>
      <c r="O133" s="240" t="n"/>
      <c r="P133" s="240" t="n"/>
      <c r="Q133" s="241" t="n"/>
      <c r="R133" s="86">
        <f>IF(NOT(ISBLANK( 'Aide Rapport'!A34)), data!V19,"")</f>
        <v/>
      </c>
      <c r="S133" s="240" t="n"/>
      <c r="T133" s="240" t="n"/>
      <c r="U133" s="241" t="n"/>
      <c r="V133" s="86">
        <f>IF(NOT(ISBLANK( 'Aide Rapport'!A34)), data!P19,"")</f>
        <v/>
      </c>
      <c r="W133" s="240" t="n"/>
      <c r="X133" s="240" t="n"/>
      <c r="Y133" s="241" t="n"/>
      <c r="Z133" s="86">
        <f>IF(NOT(ISBLANK( 'Aide Rapport'!A34)), data!Q19,"")</f>
        <v/>
      </c>
      <c r="AA133" s="240" t="n"/>
      <c r="AB133" s="240" t="n"/>
      <c r="AC133" s="241" t="n"/>
      <c r="AD133" s="10" t="n"/>
    </row>
    <row r="134">
      <c r="A134" s="9" t="n"/>
      <c r="B134" s="81">
        <f>IF(NOT(ISBLANK( 'Aide Rapport'!A35)), 'Aide Rapport'!A35,"")</f>
        <v/>
      </c>
      <c r="C134" s="240" t="n"/>
      <c r="D134" s="240" t="n"/>
      <c r="E134" s="240" t="n"/>
      <c r="F134" s="86">
        <f>IF(NOT(ISBLANK( 'Aide Rapport'!A35)), data!M20,"")</f>
        <v/>
      </c>
      <c r="G134" s="240" t="n"/>
      <c r="H134" s="240" t="n"/>
      <c r="I134" s="241" t="n"/>
      <c r="J134" s="83">
        <f>IF(NOT(ISBLANK( 'Aide Rapport'!A35)),IFERROR(F134/'Aide Rapport'!$B$7,""),"")</f>
        <v/>
      </c>
      <c r="K134" s="240" t="n"/>
      <c r="L134" s="240" t="n"/>
      <c r="M134" s="241" t="n"/>
      <c r="N134" s="273">
        <f>IF(NOT(ISBLANK('Aide Rapport'!A35)),'Irradiance PVGIS'!B20,"")</f>
        <v/>
      </c>
      <c r="O134" s="240" t="n"/>
      <c r="P134" s="240" t="n"/>
      <c r="Q134" s="241" t="n"/>
      <c r="R134" s="86">
        <f>IF(NOT(ISBLANK( 'Aide Rapport'!A35)), data!V20,"")</f>
        <v/>
      </c>
      <c r="S134" s="240" t="n"/>
      <c r="T134" s="240" t="n"/>
      <c r="U134" s="241" t="n"/>
      <c r="V134" s="86">
        <f>IF(NOT(ISBLANK( 'Aide Rapport'!A35)), data!P20,"")</f>
        <v/>
      </c>
      <c r="W134" s="240" t="n"/>
      <c r="X134" s="240" t="n"/>
      <c r="Y134" s="241" t="n"/>
      <c r="Z134" s="86">
        <f>IF(NOT(ISBLANK( 'Aide Rapport'!A35)), data!Q20,"")</f>
        <v/>
      </c>
      <c r="AA134" s="240" t="n"/>
      <c r="AB134" s="240" t="n"/>
      <c r="AC134" s="241" t="n"/>
      <c r="AD134" s="10" t="n"/>
    </row>
    <row r="135">
      <c r="A135" s="9" t="n"/>
      <c r="B135" s="81">
        <f>IF(NOT(ISBLANK( 'Aide Rapport'!A36)), 'Aide Rapport'!A36,"")</f>
        <v/>
      </c>
      <c r="C135" s="240" t="n"/>
      <c r="D135" s="240" t="n"/>
      <c r="E135" s="240" t="n"/>
      <c r="F135" s="86">
        <f>IF(NOT(ISBLANK( 'Aide Rapport'!A36)), data!M21,"")</f>
        <v/>
      </c>
      <c r="G135" s="240" t="n"/>
      <c r="H135" s="240" t="n"/>
      <c r="I135" s="241" t="n"/>
      <c r="J135" s="83">
        <f>IF(NOT(ISBLANK( 'Aide Rapport'!A36)),IFERROR(F135/'Aide Rapport'!$B$7,""),"")</f>
        <v/>
      </c>
      <c r="K135" s="240" t="n"/>
      <c r="L135" s="240" t="n"/>
      <c r="M135" s="241" t="n"/>
      <c r="N135" s="273">
        <f>IF(NOT(ISBLANK('Aide Rapport'!A36)),'Irradiance PVGIS'!B21,"")</f>
        <v/>
      </c>
      <c r="O135" s="240" t="n"/>
      <c r="P135" s="240" t="n"/>
      <c r="Q135" s="241" t="n"/>
      <c r="R135" s="86">
        <f>IF(NOT(ISBLANK( 'Aide Rapport'!A36)), data!V21,"")</f>
        <v/>
      </c>
      <c r="S135" s="240" t="n"/>
      <c r="T135" s="240" t="n"/>
      <c r="U135" s="241" t="n"/>
      <c r="V135" s="86">
        <f>IF(NOT(ISBLANK( 'Aide Rapport'!A36)), data!P21,"")</f>
        <v/>
      </c>
      <c r="W135" s="240" t="n"/>
      <c r="X135" s="240" t="n"/>
      <c r="Y135" s="241" t="n"/>
      <c r="Z135" s="86">
        <f>IF(NOT(ISBLANK( 'Aide Rapport'!A36)), data!Q21,"")</f>
        <v/>
      </c>
      <c r="AA135" s="240" t="n"/>
      <c r="AB135" s="240" t="n"/>
      <c r="AC135" s="241" t="n"/>
      <c r="AD135" s="10" t="n"/>
    </row>
    <row r="136">
      <c r="A136" s="9" t="n"/>
      <c r="B136" s="81">
        <f>IF(NOT(ISBLANK( 'Aide Rapport'!A37)), 'Aide Rapport'!A37,"")</f>
        <v/>
      </c>
      <c r="C136" s="240" t="n"/>
      <c r="D136" s="240" t="n"/>
      <c r="E136" s="240" t="n"/>
      <c r="F136" s="86">
        <f>IF(NOT(ISBLANK( 'Aide Rapport'!A37)), data!M22,"")</f>
        <v/>
      </c>
      <c r="G136" s="240" t="n"/>
      <c r="H136" s="240" t="n"/>
      <c r="I136" s="241" t="n"/>
      <c r="J136" s="83">
        <f>IF(NOT(ISBLANK( 'Aide Rapport'!A37)),IFERROR(F136/'Aide Rapport'!$B$7,""),"")</f>
        <v/>
      </c>
      <c r="K136" s="240" t="n"/>
      <c r="L136" s="240" t="n"/>
      <c r="M136" s="241" t="n"/>
      <c r="N136" s="273">
        <f>IF(NOT(ISBLANK('Aide Rapport'!A37)),'Irradiance PVGIS'!B22,"")</f>
        <v/>
      </c>
      <c r="O136" s="240" t="n"/>
      <c r="P136" s="240" t="n"/>
      <c r="Q136" s="241" t="n"/>
      <c r="R136" s="86">
        <f>IF(NOT(ISBLANK( 'Aide Rapport'!A37)), data!V22,"")</f>
        <v/>
      </c>
      <c r="S136" s="240" t="n"/>
      <c r="T136" s="240" t="n"/>
      <c r="U136" s="241" t="n"/>
      <c r="V136" s="86">
        <f>IF(NOT(ISBLANK( 'Aide Rapport'!A37)), data!P22,"")</f>
        <v/>
      </c>
      <c r="W136" s="240" t="n"/>
      <c r="X136" s="240" t="n"/>
      <c r="Y136" s="241" t="n"/>
      <c r="Z136" s="86">
        <f>IF(NOT(ISBLANK( 'Aide Rapport'!A37)), data!Q22,"")</f>
        <v/>
      </c>
      <c r="AA136" s="240" t="n"/>
      <c r="AB136" s="240" t="n"/>
      <c r="AC136" s="241" t="n"/>
      <c r="AD136" s="10" t="n"/>
    </row>
    <row r="137">
      <c r="A137" s="9" t="n"/>
      <c r="B137" s="81">
        <f>IF(NOT(ISBLANK( 'Aide Rapport'!A38)), 'Aide Rapport'!A38,"")</f>
        <v/>
      </c>
      <c r="C137" s="240" t="n"/>
      <c r="D137" s="240" t="n"/>
      <c r="E137" s="240" t="n"/>
      <c r="F137" s="86">
        <f>IF(NOT(ISBLANK( 'Aide Rapport'!A38)), data!M23,"")</f>
        <v/>
      </c>
      <c r="G137" s="240" t="n"/>
      <c r="H137" s="240" t="n"/>
      <c r="I137" s="241" t="n"/>
      <c r="J137" s="83">
        <f>IF(NOT(ISBLANK( 'Aide Rapport'!A38)),IFERROR(F137/'Aide Rapport'!$B$7,""),"")</f>
        <v/>
      </c>
      <c r="K137" s="240" t="n"/>
      <c r="L137" s="240" t="n"/>
      <c r="M137" s="241" t="n"/>
      <c r="N137" s="273">
        <f>IF(NOT(ISBLANK('Aide Rapport'!A38)),'Irradiance PVGIS'!B23,"")</f>
        <v/>
      </c>
      <c r="O137" s="240" t="n"/>
      <c r="P137" s="240" t="n"/>
      <c r="Q137" s="241" t="n"/>
      <c r="R137" s="86">
        <f>IF(NOT(ISBLANK( 'Aide Rapport'!A38)), data!V23,"")</f>
        <v/>
      </c>
      <c r="S137" s="240" t="n"/>
      <c r="T137" s="240" t="n"/>
      <c r="U137" s="241" t="n"/>
      <c r="V137" s="86">
        <f>IF(NOT(ISBLANK( 'Aide Rapport'!A38)), data!P23,"")</f>
        <v/>
      </c>
      <c r="W137" s="240" t="n"/>
      <c r="X137" s="240" t="n"/>
      <c r="Y137" s="241" t="n"/>
      <c r="Z137" s="86">
        <f>IF(NOT(ISBLANK( 'Aide Rapport'!A38)), data!Q23,"")</f>
        <v/>
      </c>
      <c r="AA137" s="240" t="n"/>
      <c r="AB137" s="240" t="n"/>
      <c r="AC137" s="241" t="n"/>
      <c r="AD137" s="10" t="n"/>
    </row>
    <row r="138">
      <c r="A138" s="9" t="n"/>
      <c r="B138" s="81">
        <f>IF(NOT(ISBLANK( 'Aide Rapport'!A39)), 'Aide Rapport'!A39,"")</f>
        <v/>
      </c>
      <c r="C138" s="240" t="n"/>
      <c r="D138" s="240" t="n"/>
      <c r="E138" s="240" t="n"/>
      <c r="F138" s="86">
        <f>IF(NOT(ISBLANK( 'Aide Rapport'!A39)), data!M24,"")</f>
        <v/>
      </c>
      <c r="G138" s="240" t="n"/>
      <c r="H138" s="240" t="n"/>
      <c r="I138" s="241" t="n"/>
      <c r="J138" s="83">
        <f>IF(NOT(ISBLANK( 'Aide Rapport'!A39)),IFERROR(F138/'Aide Rapport'!$B$7,""),"")</f>
        <v/>
      </c>
      <c r="K138" s="240" t="n"/>
      <c r="L138" s="240" t="n"/>
      <c r="M138" s="241" t="n"/>
      <c r="N138" s="273">
        <f>IF(NOT(ISBLANK('Aide Rapport'!A39)),'Irradiance PVGIS'!B24,"")</f>
        <v/>
      </c>
      <c r="O138" s="240" t="n"/>
      <c r="P138" s="240" t="n"/>
      <c r="Q138" s="241" t="n"/>
      <c r="R138" s="86">
        <f>IF(NOT(ISBLANK( 'Aide Rapport'!A39)), data!V24,"")</f>
        <v/>
      </c>
      <c r="S138" s="240" t="n"/>
      <c r="T138" s="240" t="n"/>
      <c r="U138" s="241" t="n"/>
      <c r="V138" s="86">
        <f>IF(NOT(ISBLANK( 'Aide Rapport'!A39)), data!P24,"")</f>
        <v/>
      </c>
      <c r="W138" s="240" t="n"/>
      <c r="X138" s="240" t="n"/>
      <c r="Y138" s="241" t="n"/>
      <c r="Z138" s="86">
        <f>IF(NOT(ISBLANK( 'Aide Rapport'!A39)), data!Q24,"")</f>
        <v/>
      </c>
      <c r="AA138" s="240" t="n"/>
      <c r="AB138" s="240" t="n"/>
      <c r="AC138" s="241" t="n"/>
      <c r="AD138" s="10" t="n"/>
    </row>
    <row r="139">
      <c r="A139" s="9" t="n"/>
      <c r="B139" s="81">
        <f>IF(NOT(ISBLANK( 'Aide Rapport'!A40)), 'Aide Rapport'!A40,"")</f>
        <v/>
      </c>
      <c r="C139" s="240" t="n"/>
      <c r="D139" s="240" t="n"/>
      <c r="E139" s="240" t="n"/>
      <c r="F139" s="86">
        <f>IF(NOT(ISBLANK( 'Aide Rapport'!A40)), data!M25,"")</f>
        <v/>
      </c>
      <c r="G139" s="240" t="n"/>
      <c r="H139" s="240" t="n"/>
      <c r="I139" s="241" t="n"/>
      <c r="J139" s="83">
        <f>IF(NOT(ISBLANK( 'Aide Rapport'!A40)),IFERROR(F139/'Aide Rapport'!$B$7,""),"")</f>
        <v/>
      </c>
      <c r="K139" s="240" t="n"/>
      <c r="L139" s="240" t="n"/>
      <c r="M139" s="241" t="n"/>
      <c r="N139" s="273">
        <f>IF(NOT(ISBLANK('Aide Rapport'!A40)),'Irradiance PVGIS'!B25,"")</f>
        <v/>
      </c>
      <c r="O139" s="240" t="n"/>
      <c r="P139" s="240" t="n"/>
      <c r="Q139" s="241" t="n"/>
      <c r="R139" s="86">
        <f>IF(NOT(ISBLANK( 'Aide Rapport'!A40)), data!V25,"")</f>
        <v/>
      </c>
      <c r="S139" s="240" t="n"/>
      <c r="T139" s="240" t="n"/>
      <c r="U139" s="241" t="n"/>
      <c r="V139" s="86">
        <f>IF(NOT(ISBLANK( 'Aide Rapport'!A40)), data!P25,"")</f>
        <v/>
      </c>
      <c r="W139" s="240" t="n"/>
      <c r="X139" s="240" t="n"/>
      <c r="Y139" s="241" t="n"/>
      <c r="Z139" s="86">
        <f>IF(NOT(ISBLANK( 'Aide Rapport'!A40)), data!Q25,"")</f>
        <v/>
      </c>
      <c r="AA139" s="240" t="n"/>
      <c r="AB139" s="240" t="n"/>
      <c r="AC139" s="241" t="n"/>
      <c r="AD139" s="10" t="n"/>
    </row>
    <row r="140">
      <c r="A140" s="9" t="n"/>
      <c r="B140" s="81">
        <f>IF(NOT(ISBLANK( 'Aide Rapport'!A41)), 'Aide Rapport'!A41,"")</f>
        <v/>
      </c>
      <c r="C140" s="240" t="n"/>
      <c r="D140" s="240" t="n"/>
      <c r="E140" s="240" t="n"/>
      <c r="F140" s="86">
        <f>IF(NOT(ISBLANK( 'Aide Rapport'!A41)), data!M26,"")</f>
        <v/>
      </c>
      <c r="G140" s="240" t="n"/>
      <c r="H140" s="240" t="n"/>
      <c r="I140" s="241" t="n"/>
      <c r="J140" s="83">
        <f>IF(NOT(ISBLANK( 'Aide Rapport'!A41)),IFERROR(F140/'Aide Rapport'!$B$7,""),"")</f>
        <v/>
      </c>
      <c r="K140" s="240" t="n"/>
      <c r="L140" s="240" t="n"/>
      <c r="M140" s="241" t="n"/>
      <c r="N140" s="273">
        <f>IF(NOT(ISBLANK('Aide Rapport'!A41)),'Irradiance PVGIS'!B26,"")</f>
        <v/>
      </c>
      <c r="O140" s="240" t="n"/>
      <c r="P140" s="240" t="n"/>
      <c r="Q140" s="241" t="n"/>
      <c r="R140" s="86">
        <f>IF(NOT(ISBLANK( 'Aide Rapport'!A41)), data!V26,"")</f>
        <v/>
      </c>
      <c r="S140" s="240" t="n"/>
      <c r="T140" s="240" t="n"/>
      <c r="U140" s="241" t="n"/>
      <c r="V140" s="86">
        <f>IF(NOT(ISBLANK( 'Aide Rapport'!A41)), data!P26,"")</f>
        <v/>
      </c>
      <c r="W140" s="240" t="n"/>
      <c r="X140" s="240" t="n"/>
      <c r="Y140" s="241" t="n"/>
      <c r="Z140" s="86">
        <f>IF(NOT(ISBLANK( 'Aide Rapport'!A41)), data!Q26,"")</f>
        <v/>
      </c>
      <c r="AA140" s="240" t="n"/>
      <c r="AB140" s="240" t="n"/>
      <c r="AC140" s="241" t="n"/>
      <c r="AD140" s="10" t="n"/>
    </row>
    <row r="141">
      <c r="A141" s="9" t="n"/>
      <c r="B141" s="81">
        <f>IF(NOT(ISBLANK( 'Aide Rapport'!A42)), 'Aide Rapport'!A42,"")</f>
        <v/>
      </c>
      <c r="C141" s="240" t="n"/>
      <c r="D141" s="240" t="n"/>
      <c r="E141" s="240" t="n"/>
      <c r="F141" s="86">
        <f>IF(NOT(ISBLANK( 'Aide Rapport'!A42)), data!M27,"")</f>
        <v/>
      </c>
      <c r="G141" s="240" t="n"/>
      <c r="H141" s="240" t="n"/>
      <c r="I141" s="241" t="n"/>
      <c r="J141" s="83">
        <f>IF(NOT(ISBLANK( 'Aide Rapport'!A42)),IFERROR(F141/'Aide Rapport'!$B$7,""),"")</f>
        <v/>
      </c>
      <c r="K141" s="240" t="n"/>
      <c r="L141" s="240" t="n"/>
      <c r="M141" s="241" t="n"/>
      <c r="N141" s="273">
        <f>IF(NOT(ISBLANK('Aide Rapport'!A42)),'Irradiance PVGIS'!B27,"")</f>
        <v/>
      </c>
      <c r="O141" s="240" t="n"/>
      <c r="P141" s="240" t="n"/>
      <c r="Q141" s="241" t="n"/>
      <c r="R141" s="86">
        <f>IF(NOT(ISBLANK( 'Aide Rapport'!A42)), data!V27,"")</f>
        <v/>
      </c>
      <c r="S141" s="240" t="n"/>
      <c r="T141" s="240" t="n"/>
      <c r="U141" s="241" t="n"/>
      <c r="V141" s="86">
        <f>IF(NOT(ISBLANK( 'Aide Rapport'!A42)), data!P27,"")</f>
        <v/>
      </c>
      <c r="W141" s="240" t="n"/>
      <c r="X141" s="240" t="n"/>
      <c r="Y141" s="241" t="n"/>
      <c r="Z141" s="86">
        <f>IF(NOT(ISBLANK( 'Aide Rapport'!A42)), data!Q27,"")</f>
        <v/>
      </c>
      <c r="AA141" s="240" t="n"/>
      <c r="AB141" s="240" t="n"/>
      <c r="AC141" s="241" t="n"/>
      <c r="AD141" s="10" t="n"/>
    </row>
    <row r="142">
      <c r="A142" s="9" t="n"/>
      <c r="B142" s="81">
        <f>IF(NOT(ISBLANK( 'Aide Rapport'!A43)), 'Aide Rapport'!A43,"")</f>
        <v/>
      </c>
      <c r="C142" s="240" t="n"/>
      <c r="D142" s="240" t="n"/>
      <c r="E142" s="240" t="n"/>
      <c r="F142" s="86">
        <f>IF(NOT(ISBLANK( 'Aide Rapport'!A43)), data!M28,"")</f>
        <v/>
      </c>
      <c r="G142" s="240" t="n"/>
      <c r="H142" s="240" t="n"/>
      <c r="I142" s="241" t="n"/>
      <c r="J142" s="83">
        <f>IF(NOT(ISBLANK( 'Aide Rapport'!A43)),IFERROR(F142/'Aide Rapport'!$B$7,""),"")</f>
        <v/>
      </c>
      <c r="K142" s="240" t="n"/>
      <c r="L142" s="240" t="n"/>
      <c r="M142" s="241" t="n"/>
      <c r="N142" s="273">
        <f>IF(NOT(ISBLANK('Aide Rapport'!A43)),'Irradiance PVGIS'!B28,"")</f>
        <v/>
      </c>
      <c r="O142" s="240" t="n"/>
      <c r="P142" s="240" t="n"/>
      <c r="Q142" s="241" t="n"/>
      <c r="R142" s="86">
        <f>IF(NOT(ISBLANK( 'Aide Rapport'!A43)), data!V28,"")</f>
        <v/>
      </c>
      <c r="S142" s="240" t="n"/>
      <c r="T142" s="240" t="n"/>
      <c r="U142" s="241" t="n"/>
      <c r="V142" s="86">
        <f>IF(NOT(ISBLANK( 'Aide Rapport'!A43)), data!P28,"")</f>
        <v/>
      </c>
      <c r="W142" s="240" t="n"/>
      <c r="X142" s="240" t="n"/>
      <c r="Y142" s="241" t="n"/>
      <c r="Z142" s="86">
        <f>IF(NOT(ISBLANK( 'Aide Rapport'!A43)), data!Q28,"")</f>
        <v/>
      </c>
      <c r="AA142" s="240" t="n"/>
      <c r="AB142" s="240" t="n"/>
      <c r="AC142" s="241" t="n"/>
      <c r="AD142" s="10" t="n"/>
    </row>
    <row r="143">
      <c r="A143" s="9" t="n"/>
      <c r="B143" s="81">
        <f>IF(NOT(ISBLANK( 'Aide Rapport'!A44)), 'Aide Rapport'!A44,"")</f>
        <v/>
      </c>
      <c r="C143" s="240" t="n"/>
      <c r="D143" s="240" t="n"/>
      <c r="E143" s="240" t="n"/>
      <c r="F143" s="86">
        <f>IF(NOT(ISBLANK( 'Aide Rapport'!A44)), data!M29,"")</f>
        <v/>
      </c>
      <c r="G143" s="240" t="n"/>
      <c r="H143" s="240" t="n"/>
      <c r="I143" s="241" t="n"/>
      <c r="J143" s="83">
        <f>IF(NOT(ISBLANK( 'Aide Rapport'!A44)),IFERROR(F143/'Aide Rapport'!$B$7,""),"")</f>
        <v/>
      </c>
      <c r="K143" s="240" t="n"/>
      <c r="L143" s="240" t="n"/>
      <c r="M143" s="241" t="n"/>
      <c r="N143" s="273">
        <f>IF(NOT(ISBLANK('Aide Rapport'!A44)),'Irradiance PVGIS'!B29,"")</f>
        <v/>
      </c>
      <c r="O143" s="240" t="n"/>
      <c r="P143" s="240" t="n"/>
      <c r="Q143" s="241" t="n"/>
      <c r="R143" s="86">
        <f>IF(NOT(ISBLANK( 'Aide Rapport'!A44)), data!V29,"")</f>
        <v/>
      </c>
      <c r="S143" s="240" t="n"/>
      <c r="T143" s="240" t="n"/>
      <c r="U143" s="241" t="n"/>
      <c r="V143" s="86">
        <f>IF(NOT(ISBLANK( 'Aide Rapport'!A44)), data!P29,"")</f>
        <v/>
      </c>
      <c r="W143" s="240" t="n"/>
      <c r="X143" s="240" t="n"/>
      <c r="Y143" s="241" t="n"/>
      <c r="Z143" s="86">
        <f>IF(NOT(ISBLANK( 'Aide Rapport'!A44)), data!Q29,"")</f>
        <v/>
      </c>
      <c r="AA143" s="240" t="n"/>
      <c r="AB143" s="240" t="n"/>
      <c r="AC143" s="241" t="n"/>
      <c r="AD143" s="10" t="n"/>
    </row>
    <row r="144">
      <c r="A144" s="9" t="n"/>
      <c r="B144" s="81">
        <f>IF(NOT(ISBLANK( 'Aide Rapport'!A45)), 'Aide Rapport'!A45,"")</f>
        <v/>
      </c>
      <c r="C144" s="240" t="n"/>
      <c r="D144" s="240" t="n"/>
      <c r="E144" s="240" t="n"/>
      <c r="F144" s="86">
        <f>IF(NOT(ISBLANK( 'Aide Rapport'!A45)), data!M30,"")</f>
        <v/>
      </c>
      <c r="G144" s="240" t="n"/>
      <c r="H144" s="240" t="n"/>
      <c r="I144" s="241" t="n"/>
      <c r="J144" s="83">
        <f>IF(NOT(ISBLANK( 'Aide Rapport'!A45)),IFERROR(F144/'Aide Rapport'!$B$7,""),"")</f>
        <v/>
      </c>
      <c r="K144" s="240" t="n"/>
      <c r="L144" s="240" t="n"/>
      <c r="M144" s="241" t="n"/>
      <c r="N144" s="273">
        <f>IF(NOT(ISBLANK('Aide Rapport'!A45)),'Irradiance PVGIS'!B30,"")</f>
        <v/>
      </c>
      <c r="O144" s="240" t="n"/>
      <c r="P144" s="240" t="n"/>
      <c r="Q144" s="241" t="n"/>
      <c r="R144" s="86">
        <f>IF(NOT(ISBLANK( 'Aide Rapport'!A45)), data!V30,"")</f>
        <v/>
      </c>
      <c r="S144" s="240" t="n"/>
      <c r="T144" s="240" t="n"/>
      <c r="U144" s="241" t="n"/>
      <c r="V144" s="86">
        <f>IF(NOT(ISBLANK( 'Aide Rapport'!A45)), data!P30,"")</f>
        <v/>
      </c>
      <c r="W144" s="240" t="n"/>
      <c r="X144" s="240" t="n"/>
      <c r="Y144" s="241" t="n"/>
      <c r="Z144" s="86">
        <f>IF(NOT(ISBLANK( 'Aide Rapport'!A45)), data!Q30,"")</f>
        <v/>
      </c>
      <c r="AA144" s="240" t="n"/>
      <c r="AB144" s="240" t="n"/>
      <c r="AC144" s="241" t="n"/>
      <c r="AD144" s="10" t="n"/>
    </row>
    <row r="145">
      <c r="A145" s="9" t="n"/>
      <c r="B145" s="81">
        <f>IF(NOT(ISBLANK( 'Aide Rapport'!A46)), 'Aide Rapport'!A46,"")</f>
        <v/>
      </c>
      <c r="C145" s="240" t="n"/>
      <c r="D145" s="240" t="n"/>
      <c r="E145" s="240" t="n"/>
      <c r="F145" s="86">
        <f>IF(NOT(ISBLANK( 'Aide Rapport'!A46)), data!M31,"")</f>
        <v/>
      </c>
      <c r="G145" s="240" t="n"/>
      <c r="H145" s="240" t="n"/>
      <c r="I145" s="241" t="n"/>
      <c r="J145" s="83">
        <f>IF(NOT(ISBLANK( 'Aide Rapport'!A46)),IFERROR(F145/'Aide Rapport'!$B$7,""),"")</f>
        <v/>
      </c>
      <c r="K145" s="240" t="n"/>
      <c r="L145" s="240" t="n"/>
      <c r="M145" s="241" t="n"/>
      <c r="N145" s="273">
        <f>IF(NOT(ISBLANK('Aide Rapport'!A46)),'Irradiance PVGIS'!B31,"")</f>
        <v/>
      </c>
      <c r="O145" s="240" t="n"/>
      <c r="P145" s="240" t="n"/>
      <c r="Q145" s="241" t="n"/>
      <c r="R145" s="86">
        <f>IF(NOT(ISBLANK( 'Aide Rapport'!A46)), data!V31,"")</f>
        <v/>
      </c>
      <c r="S145" s="240" t="n"/>
      <c r="T145" s="240" t="n"/>
      <c r="U145" s="241" t="n"/>
      <c r="V145" s="86">
        <f>IF(NOT(ISBLANK( 'Aide Rapport'!A46)), data!P31,"")</f>
        <v/>
      </c>
      <c r="W145" s="240" t="n"/>
      <c r="X145" s="240" t="n"/>
      <c r="Y145" s="241" t="n"/>
      <c r="Z145" s="86">
        <f>IF(NOT(ISBLANK( 'Aide Rapport'!A46)), data!Q31,"")</f>
        <v/>
      </c>
      <c r="AA145" s="240" t="n"/>
      <c r="AB145" s="240" t="n"/>
      <c r="AC145" s="241" t="n"/>
      <c r="AD145" s="10" t="n"/>
    </row>
    <row r="146">
      <c r="A146" s="9" t="n"/>
      <c r="B146" s="86">
        <f>IF(NOT(ISBLANK( 'Aide Rapport'!A47)), 'Aide Rapport'!A47,"")</f>
        <v/>
      </c>
      <c r="C146" s="240" t="n"/>
      <c r="D146" s="240" t="n"/>
      <c r="E146" s="241" t="n"/>
      <c r="F146" s="86">
        <f>IF(NOT(ISBLANK( 'Aide Rapport'!A47)), data!M32,"")</f>
        <v/>
      </c>
      <c r="G146" s="240" t="n"/>
      <c r="H146" s="240" t="n"/>
      <c r="I146" s="241" t="n"/>
      <c r="J146" s="84">
        <f>IF(NOT(ISBLANK( 'Aide Rapport'!A47)),IFERROR(F146/'Aide Rapport'!$B$7,""),"")</f>
        <v/>
      </c>
      <c r="K146" s="240" t="n"/>
      <c r="L146" s="240" t="n"/>
      <c r="M146" s="241" t="n"/>
      <c r="N146" s="273">
        <f>IF(NOT(ISBLANK('Aide Rapport'!A47)),'Irradiance PVGIS'!B32,"")</f>
        <v/>
      </c>
      <c r="O146" s="240" t="n"/>
      <c r="P146" s="240" t="n"/>
      <c r="Q146" s="241" t="n"/>
      <c r="R146" s="86">
        <f>IF(NOT(ISBLANK( 'Aide Rapport'!A47)), data!V32,"")</f>
        <v/>
      </c>
      <c r="S146" s="240" t="n"/>
      <c r="T146" s="240" t="n"/>
      <c r="U146" s="241" t="n"/>
      <c r="V146" s="86">
        <f>IF(NOT(ISBLANK( 'Aide Rapport'!A47)), data!P32,"")</f>
        <v/>
      </c>
      <c r="W146" s="240" t="n"/>
      <c r="X146" s="240" t="n"/>
      <c r="Y146" s="241" t="n"/>
      <c r="Z146" s="86">
        <f>IF(NOT(ISBLANK( 'Aide Rapport'!A47)), data!Q32,"")</f>
        <v/>
      </c>
      <c r="AA146" s="240" t="n"/>
      <c r="AB146" s="240" t="n"/>
      <c r="AC146" s="241" t="n"/>
      <c r="AD146" s="10" t="n"/>
    </row>
    <row r="147">
      <c r="A147" s="9" t="n"/>
      <c r="B147" s="86" t="inlineStr">
        <is>
          <t>Total</t>
        </is>
      </c>
      <c r="C147" s="240" t="n"/>
      <c r="D147" s="240" t="n"/>
      <c r="E147" s="241" t="n"/>
      <c r="F147" s="86">
        <f>SUM(F116:I146)</f>
        <v/>
      </c>
      <c r="G147" s="240" t="n"/>
      <c r="H147" s="240" t="n"/>
      <c r="I147" s="241" t="n"/>
      <c r="J147" s="86">
        <f>SUM(J116:M146)</f>
        <v/>
      </c>
      <c r="K147" s="240" t="n"/>
      <c r="L147" s="240" t="n"/>
      <c r="M147" s="241" t="n"/>
      <c r="N147" s="86">
        <f>SUM(N116:Q146)</f>
        <v/>
      </c>
      <c r="O147" s="240" t="n"/>
      <c r="P147" s="240" t="n"/>
      <c r="Q147" s="241" t="n"/>
      <c r="R147" s="86">
        <f>SUM(R116:U146)</f>
        <v/>
      </c>
      <c r="S147" s="240" t="n"/>
      <c r="T147" s="240" t="n"/>
      <c r="U147" s="241" t="n"/>
      <c r="V147" s="86">
        <f>SUM(V116:Y146)</f>
        <v/>
      </c>
      <c r="W147" s="240" t="n"/>
      <c r="X147" s="240" t="n"/>
      <c r="Y147" s="241" t="n"/>
      <c r="Z147" s="86">
        <f>SUM(Z116:AC146)</f>
        <v/>
      </c>
      <c r="AA147" s="240" t="n"/>
      <c r="AB147" s="240" t="n"/>
      <c r="AC147" s="241" t="n"/>
      <c r="AD147" s="10" t="n"/>
    </row>
    <row r="148">
      <c r="A148" s="12" t="n"/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17" t="n"/>
      <c r="K148" s="17" t="n"/>
      <c r="L148" s="17" t="n"/>
      <c r="M148" s="17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224" t="n"/>
    </row>
    <row r="149" ht="15" customHeight="1">
      <c r="A149" s="6" t="n"/>
      <c r="B149" s="7" t="n"/>
      <c r="C149" s="87" t="inlineStr">
        <is>
          <t>Exemples de journées types</t>
        </is>
      </c>
      <c r="D149" s="251" t="n"/>
      <c r="E149" s="251" t="n"/>
      <c r="F149" s="251" t="n"/>
      <c r="G149" s="251" t="n"/>
      <c r="H149" s="251" t="n"/>
      <c r="I149" s="251" t="n"/>
      <c r="J149" s="251" t="n"/>
      <c r="K149" s="251" t="n"/>
      <c r="L149" s="251" t="n"/>
      <c r="M149" s="251" t="n"/>
      <c r="N149" s="251" t="n"/>
      <c r="O149" s="251" t="n"/>
      <c r="P149" s="251" t="n"/>
      <c r="Q149" s="251" t="n"/>
      <c r="R149" s="251" t="n"/>
      <c r="S149" s="251" t="n"/>
      <c r="T149" s="251" t="n"/>
      <c r="U149" s="251" t="n"/>
      <c r="V149" s="251" t="n"/>
      <c r="W149" s="251" t="n"/>
      <c r="X149" s="251" t="n"/>
      <c r="Y149" s="251" t="n"/>
      <c r="Z149" s="251" t="n"/>
      <c r="AA149" s="251" t="n"/>
      <c r="AB149" s="251" t="n"/>
      <c r="AC149" s="7" t="n"/>
      <c r="AD149" s="8" t="n"/>
    </row>
    <row r="150" ht="15" customHeight="1">
      <c r="A150" s="9" t="n"/>
      <c r="AD150" s="10" t="n"/>
    </row>
    <row r="151" ht="15" customHeight="1">
      <c r="A151" s="9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D151" s="10" t="n"/>
    </row>
    <row r="152" ht="15" customHeight="1">
      <c r="A152" s="9" t="n"/>
      <c r="AD152" s="10" t="n"/>
    </row>
    <row r="153">
      <c r="A153" s="9" t="n"/>
      <c r="AD153" s="10" t="n"/>
    </row>
    <row r="154">
      <c r="A154" s="9" t="n"/>
      <c r="AD154" s="10" t="n"/>
    </row>
    <row r="155">
      <c r="A155" s="9" t="n"/>
      <c r="AD155" s="10" t="n"/>
    </row>
    <row r="156">
      <c r="A156" s="9" t="n"/>
      <c r="AD156" s="10" t="n"/>
    </row>
    <row r="157">
      <c r="A157" s="9" t="n"/>
      <c r="AD157" s="10" t="n"/>
    </row>
    <row r="158">
      <c r="A158" s="9" t="n"/>
      <c r="AD158" s="10" t="n"/>
    </row>
    <row r="159">
      <c r="A159" s="9" t="n"/>
      <c r="AD159" s="10" t="n"/>
    </row>
    <row r="160">
      <c r="A160" s="9" t="n"/>
      <c r="AD160" s="10" t="n"/>
    </row>
    <row r="161">
      <c r="A161" s="9" t="n"/>
      <c r="AD161" s="10" t="n"/>
    </row>
    <row r="162">
      <c r="A162" s="9" t="n"/>
      <c r="AD162" s="10" t="n"/>
    </row>
    <row r="163">
      <c r="A163" s="9" t="n"/>
      <c r="AD163" s="10" t="n"/>
    </row>
    <row r="164">
      <c r="A164" s="9" t="n"/>
      <c r="AD164" s="10" t="n"/>
    </row>
    <row r="165" ht="15" customHeight="1">
      <c r="A165" s="9" t="n"/>
      <c r="AD165" s="10" t="n"/>
    </row>
    <row r="166">
      <c r="A166" s="9" t="n"/>
      <c r="AD166" s="10" t="n"/>
    </row>
    <row r="167">
      <c r="A167" s="9" t="n"/>
      <c r="AD167" s="10" t="n"/>
    </row>
    <row r="168">
      <c r="A168" s="9" t="n"/>
      <c r="AD168" s="10" t="n"/>
    </row>
    <row r="169">
      <c r="A169" s="9" t="n"/>
      <c r="AD169" s="10" t="n"/>
    </row>
    <row r="170">
      <c r="A170" s="9" t="n"/>
      <c r="AD170" s="10" t="n"/>
    </row>
    <row r="171">
      <c r="A171" s="9" t="n"/>
      <c r="AD171" s="10" t="n"/>
    </row>
    <row r="172">
      <c r="A172" s="9" t="n"/>
      <c r="B172" s="274" t="inlineStr">
        <is>
          <t xml:space="preserve">Remarque : </t>
        </is>
      </c>
      <c r="C172" s="251" t="n"/>
      <c r="D172" s="251" t="n"/>
      <c r="E172" s="251" t="n"/>
      <c r="F172" s="251" t="n"/>
      <c r="G172" s="251" t="n"/>
      <c r="H172" s="251" t="n"/>
      <c r="I172" s="251" t="n"/>
      <c r="J172" s="251" t="n"/>
      <c r="K172" s="251" t="n"/>
      <c r="L172" s="251" t="n"/>
      <c r="M172" s="251" t="n"/>
      <c r="N172" s="251" t="n"/>
      <c r="O172" s="251" t="n"/>
      <c r="P172" s="251" t="n"/>
      <c r="Q172" s="251" t="n"/>
      <c r="R172" s="251" t="n"/>
      <c r="S172" s="251" t="n"/>
      <c r="T172" s="251" t="n"/>
      <c r="U172" s="251" t="n"/>
      <c r="V172" s="251" t="n"/>
      <c r="W172" s="251" t="n"/>
      <c r="X172" s="251" t="n"/>
      <c r="Y172" s="251" t="n"/>
      <c r="Z172" s="251" t="n"/>
      <c r="AA172" s="251" t="n"/>
      <c r="AB172" s="251" t="n"/>
      <c r="AC172" s="252" t="n"/>
      <c r="AD172" s="10" t="n"/>
    </row>
    <row r="173">
      <c r="A173" s="9" t="n"/>
      <c r="B173" s="271" t="n"/>
      <c r="AC173" s="272" t="n"/>
      <c r="AD173" s="10" t="n"/>
    </row>
    <row r="174">
      <c r="A174" s="9" t="n"/>
      <c r="B174" s="250" t="n"/>
      <c r="C174" s="248" t="n"/>
      <c r="D174" s="248" t="n"/>
      <c r="E174" s="248" t="n"/>
      <c r="F174" s="248" t="n"/>
      <c r="G174" s="248" t="n"/>
      <c r="H174" s="248" t="n"/>
      <c r="I174" s="248" t="n"/>
      <c r="J174" s="248" t="n"/>
      <c r="K174" s="248" t="n"/>
      <c r="L174" s="248" t="n"/>
      <c r="M174" s="248" t="n"/>
      <c r="N174" s="248" t="n"/>
      <c r="O174" s="248" t="n"/>
      <c r="P174" s="248" t="n"/>
      <c r="Q174" s="248" t="n"/>
      <c r="R174" s="248" t="n"/>
      <c r="S174" s="248" t="n"/>
      <c r="T174" s="248" t="n"/>
      <c r="U174" s="248" t="n"/>
      <c r="V174" s="248" t="n"/>
      <c r="W174" s="248" t="n"/>
      <c r="X174" s="248" t="n"/>
      <c r="Y174" s="248" t="n"/>
      <c r="Z174" s="248" t="n"/>
      <c r="AA174" s="248" t="n"/>
      <c r="AB174" s="248" t="n"/>
      <c r="AC174" s="249" t="n"/>
      <c r="AD174" s="10" t="n"/>
    </row>
    <row r="175">
      <c r="A175" s="9" t="n"/>
      <c r="AD175" s="10" t="n"/>
    </row>
    <row r="176">
      <c r="A176" s="9" t="n"/>
      <c r="AD176" s="10" t="n"/>
    </row>
    <row r="177">
      <c r="A177" s="9" t="n"/>
      <c r="AD177" s="10" t="n"/>
    </row>
    <row r="178">
      <c r="A178" s="9" t="n"/>
      <c r="AD178" s="10" t="n"/>
    </row>
    <row r="179">
      <c r="A179" s="9" t="n"/>
      <c r="AD179" s="10" t="n"/>
    </row>
    <row r="180">
      <c r="A180" s="9" t="n"/>
      <c r="AD180" s="10" t="n"/>
    </row>
    <row r="181">
      <c r="A181" s="9" t="n"/>
      <c r="AD181" s="10" t="n"/>
    </row>
    <row r="182">
      <c r="A182" s="9" t="n"/>
      <c r="AD182" s="10" t="n"/>
    </row>
    <row r="183">
      <c r="A183" s="9" t="n"/>
      <c r="AD183" s="10" t="n"/>
    </row>
    <row r="184">
      <c r="A184" s="9" t="n"/>
      <c r="AD184" s="10" t="n"/>
    </row>
    <row r="185">
      <c r="A185" s="9" t="n"/>
      <c r="AD185" s="10" t="n"/>
    </row>
    <row r="186">
      <c r="A186" s="9" t="n"/>
      <c r="AD186" s="10" t="n"/>
    </row>
    <row r="187">
      <c r="A187" s="9" t="n"/>
      <c r="AD187" s="10" t="n"/>
    </row>
    <row r="188">
      <c r="A188" s="9" t="n"/>
      <c r="AD188" s="10" t="n"/>
    </row>
    <row r="189">
      <c r="A189" s="9" t="n"/>
      <c r="AD189" s="10" t="n"/>
    </row>
    <row r="190">
      <c r="A190" s="9" t="n"/>
      <c r="AD190" s="10" t="n"/>
    </row>
    <row r="191">
      <c r="A191" s="9" t="n"/>
      <c r="AD191" s="10" t="n"/>
    </row>
    <row r="192">
      <c r="A192" s="9" t="n"/>
      <c r="AD192" s="10" t="n"/>
    </row>
    <row r="193">
      <c r="A193" s="9" t="n"/>
      <c r="AD193" s="10" t="n"/>
    </row>
    <row r="194">
      <c r="A194" s="9" t="n"/>
      <c r="AD194" s="10" t="n"/>
    </row>
    <row r="195">
      <c r="A195" s="9" t="n"/>
      <c r="B195" s="274" t="inlineStr">
        <is>
          <t xml:space="preserve">Remarque : </t>
        </is>
      </c>
      <c r="C195" s="251" t="n"/>
      <c r="D195" s="251" t="n"/>
      <c r="E195" s="251" t="n"/>
      <c r="F195" s="251" t="n"/>
      <c r="G195" s="251" t="n"/>
      <c r="H195" s="251" t="n"/>
      <c r="I195" s="251" t="n"/>
      <c r="J195" s="251" t="n"/>
      <c r="K195" s="251" t="n"/>
      <c r="L195" s="251" t="n"/>
      <c r="M195" s="251" t="n"/>
      <c r="N195" s="251" t="n"/>
      <c r="O195" s="251" t="n"/>
      <c r="P195" s="251" t="n"/>
      <c r="Q195" s="251" t="n"/>
      <c r="R195" s="251" t="n"/>
      <c r="S195" s="251" t="n"/>
      <c r="T195" s="251" t="n"/>
      <c r="U195" s="251" t="n"/>
      <c r="V195" s="251" t="n"/>
      <c r="W195" s="251" t="n"/>
      <c r="X195" s="251" t="n"/>
      <c r="Y195" s="251" t="n"/>
      <c r="Z195" s="251" t="n"/>
      <c r="AA195" s="251" t="n"/>
      <c r="AB195" s="251" t="n"/>
      <c r="AC195" s="252" t="n"/>
      <c r="AD195" s="10" t="n"/>
    </row>
    <row r="196">
      <c r="A196" s="9" t="n"/>
      <c r="B196" s="271" t="n"/>
      <c r="AC196" s="272" t="n"/>
      <c r="AD196" s="10" t="n"/>
    </row>
    <row r="197">
      <c r="A197" s="9" t="n"/>
      <c r="B197" s="250" t="n"/>
      <c r="C197" s="248" t="n"/>
      <c r="D197" s="248" t="n"/>
      <c r="E197" s="248" t="n"/>
      <c r="F197" s="248" t="n"/>
      <c r="G197" s="248" t="n"/>
      <c r="H197" s="248" t="n"/>
      <c r="I197" s="248" t="n"/>
      <c r="J197" s="248" t="n"/>
      <c r="K197" s="248" t="n"/>
      <c r="L197" s="248" t="n"/>
      <c r="M197" s="248" t="n"/>
      <c r="N197" s="248" t="n"/>
      <c r="O197" s="248" t="n"/>
      <c r="P197" s="248" t="n"/>
      <c r="Q197" s="248" t="n"/>
      <c r="R197" s="248" t="n"/>
      <c r="S197" s="248" t="n"/>
      <c r="T197" s="248" t="n"/>
      <c r="U197" s="248" t="n"/>
      <c r="V197" s="248" t="n"/>
      <c r="W197" s="248" t="n"/>
      <c r="X197" s="248" t="n"/>
      <c r="Y197" s="248" t="n"/>
      <c r="Z197" s="248" t="n"/>
      <c r="AA197" s="248" t="n"/>
      <c r="AB197" s="248" t="n"/>
      <c r="AC197" s="249" t="n"/>
      <c r="AD197" s="10" t="n"/>
    </row>
    <row r="198">
      <c r="A198" s="12" t="n"/>
      <c r="B198" s="223" t="n"/>
      <c r="C198" s="223" t="n"/>
      <c r="D198" s="223" t="n"/>
      <c r="E198" s="223" t="n"/>
      <c r="F198" s="223" t="n"/>
      <c r="G198" s="223" t="n"/>
      <c r="H198" s="223" t="n"/>
      <c r="I198" s="223" t="n"/>
      <c r="J198" s="223" t="n"/>
      <c r="K198" s="223" t="n"/>
      <c r="L198" s="223" t="n"/>
      <c r="M198" s="223" t="n"/>
      <c r="N198" s="223" t="n"/>
      <c r="O198" s="223" t="n"/>
      <c r="P198" s="223" t="n"/>
      <c r="Q198" s="223" t="n"/>
      <c r="R198" s="223" t="n"/>
      <c r="S198" s="223" t="n"/>
      <c r="T198" s="223" t="n"/>
      <c r="U198" s="223" t="n"/>
      <c r="V198" s="223" t="n"/>
      <c r="W198" s="223" t="n"/>
      <c r="X198" s="223" t="n"/>
      <c r="Y198" s="223" t="n"/>
      <c r="Z198" s="223" t="n"/>
      <c r="AA198" s="223" t="n"/>
      <c r="AB198" s="223" t="n"/>
      <c r="AC198" s="223" t="n"/>
      <c r="AD198" s="224" t="n"/>
    </row>
    <row r="199">
      <c r="A199" s="6" t="n"/>
      <c r="B199" s="7" t="n"/>
      <c r="C199" s="87" t="inlineStr">
        <is>
          <t>Comparaison progressive</t>
        </is>
      </c>
      <c r="D199" s="251" t="n"/>
      <c r="E199" s="251" t="n"/>
      <c r="F199" s="251" t="n"/>
      <c r="G199" s="251" t="n"/>
      <c r="H199" s="251" t="n"/>
      <c r="I199" s="251" t="n"/>
      <c r="J199" s="251" t="n"/>
      <c r="K199" s="251" t="n"/>
      <c r="L199" s="251" t="n"/>
      <c r="M199" s="251" t="n"/>
      <c r="N199" s="251" t="n"/>
      <c r="O199" s="251" t="n"/>
      <c r="P199" s="251" t="n"/>
      <c r="Q199" s="251" t="n"/>
      <c r="R199" s="251" t="n"/>
      <c r="S199" s="251" t="n"/>
      <c r="T199" s="251" t="n"/>
      <c r="U199" s="251" t="n"/>
      <c r="V199" s="251" t="n"/>
      <c r="W199" s="251" t="n"/>
      <c r="X199" s="251" t="n"/>
      <c r="Y199" s="251" t="n"/>
      <c r="Z199" s="251" t="n"/>
      <c r="AA199" s="251" t="n"/>
      <c r="AB199" s="251" t="n"/>
      <c r="AC199" s="7" t="n"/>
      <c r="AD199" s="8" t="n"/>
    </row>
    <row r="200" ht="15" customHeight="1">
      <c r="A200" s="9" t="n"/>
      <c r="AD200" s="10" t="n"/>
    </row>
    <row r="201" ht="15" customHeight="1">
      <c r="A201" s="9" t="n"/>
      <c r="C201" s="88" t="n"/>
      <c r="D201" s="88" t="n"/>
      <c r="E201" s="88" t="n"/>
      <c r="F201" s="88" t="n"/>
      <c r="G201" s="88" t="n"/>
      <c r="H201" s="88" t="n"/>
      <c r="I201" s="88" t="n"/>
      <c r="J201" s="88" t="n"/>
      <c r="K201" s="88" t="n"/>
      <c r="L201" s="88" t="n"/>
      <c r="M201" s="88" t="n"/>
      <c r="N201" s="88" t="n"/>
      <c r="O201" s="88" t="n"/>
      <c r="P201" s="88" t="n"/>
      <c r="Q201" s="88" t="n"/>
      <c r="R201" s="88" t="n"/>
      <c r="S201" s="88" t="n"/>
      <c r="T201" s="88" t="n"/>
      <c r="U201" s="88" t="n"/>
      <c r="V201" s="88" t="n"/>
      <c r="W201" s="88" t="n"/>
      <c r="X201" s="88" t="n"/>
      <c r="Y201" s="88" t="n"/>
      <c r="Z201" s="88" t="n"/>
      <c r="AA201" s="88" t="n"/>
      <c r="AB201" s="88" t="n"/>
      <c r="AD201" s="10" t="n"/>
    </row>
    <row r="202" ht="15" customHeight="1">
      <c r="A202" s="9" t="n"/>
      <c r="C202" s="88" t="n"/>
      <c r="D202" s="88" t="n"/>
      <c r="E202" s="88" t="n"/>
      <c r="F202" s="88" t="n"/>
      <c r="G202" s="88" t="n"/>
      <c r="H202" s="88" t="n"/>
      <c r="I202" s="88" t="n"/>
      <c r="J202" s="88" t="n"/>
      <c r="K202" s="88" t="n"/>
      <c r="L202" s="88" t="n"/>
      <c r="M202" s="88" t="n"/>
      <c r="N202" s="88" t="n"/>
      <c r="O202" s="88" t="n"/>
      <c r="P202" s="88" t="n"/>
      <c r="Q202" s="88" t="n"/>
      <c r="R202" s="88" t="n"/>
      <c r="S202" s="88" t="n"/>
      <c r="T202" s="88" t="n"/>
      <c r="U202" s="88" t="n"/>
      <c r="V202" s="88" t="n"/>
      <c r="W202" s="88" t="n"/>
      <c r="X202" s="88" t="n"/>
      <c r="Y202" s="88" t="n"/>
      <c r="Z202" s="88" t="n"/>
      <c r="AA202" s="88" t="n"/>
      <c r="AB202" s="88" t="n"/>
      <c r="AD202" s="10" t="n"/>
    </row>
    <row r="203" ht="15" customHeight="1">
      <c r="A203" s="9" t="n"/>
      <c r="C203" s="88" t="n"/>
      <c r="D203" s="88" t="n"/>
      <c r="E203" s="88" t="n"/>
      <c r="F203" s="88" t="n"/>
      <c r="G203" s="88" t="n"/>
      <c r="H203" s="88" t="n"/>
      <c r="I203" s="88" t="n"/>
      <c r="J203" s="88" t="n"/>
      <c r="K203" s="88" t="n"/>
      <c r="L203" s="88" t="n"/>
      <c r="M203" s="88" t="n"/>
      <c r="N203" s="88" t="n"/>
      <c r="O203" s="88" t="n"/>
      <c r="P203" s="88" t="n"/>
      <c r="Q203" s="88" t="n"/>
      <c r="R203" s="88" t="n"/>
      <c r="S203" s="88" t="n"/>
      <c r="T203" s="88" t="n"/>
      <c r="U203" s="88" t="n"/>
      <c r="V203" s="88" t="n"/>
      <c r="W203" s="88" t="n"/>
      <c r="X203" s="88" t="n"/>
      <c r="Y203" s="88" t="n"/>
      <c r="Z203" s="88" t="n"/>
      <c r="AA203" s="88" t="n"/>
      <c r="AB203" s="88" t="n"/>
      <c r="AD203" s="10" t="n"/>
    </row>
    <row r="204" ht="20.25" customHeight="1">
      <c r="A204" s="9" t="n"/>
      <c r="C204" s="88" t="n"/>
      <c r="D204" s="88" t="n"/>
      <c r="E204" s="88" t="n"/>
      <c r="F204" s="88" t="n"/>
      <c r="G204" s="88" t="n"/>
      <c r="H204" s="88" t="n"/>
      <c r="I204" s="88" t="n"/>
      <c r="J204" s="88" t="n"/>
      <c r="K204" s="88" t="n"/>
      <c r="L204" s="88" t="n"/>
      <c r="M204" s="88" t="n"/>
      <c r="N204" s="88" t="n"/>
      <c r="O204" s="88" t="n"/>
      <c r="P204" s="88" t="n"/>
      <c r="Q204" s="88" t="n"/>
      <c r="R204" s="88" t="n"/>
      <c r="S204" s="88" t="n"/>
      <c r="T204" s="88" t="n"/>
      <c r="U204" s="88" t="n"/>
      <c r="V204" s="88" t="n"/>
      <c r="W204" s="88" t="n"/>
      <c r="X204" s="88" t="n"/>
      <c r="Y204" s="88" t="n"/>
      <c r="Z204" s="88" t="n"/>
      <c r="AA204" s="88" t="n"/>
      <c r="AB204" s="88" t="n"/>
      <c r="AD204" s="10" t="n"/>
    </row>
    <row r="205" ht="20.25" customHeight="1">
      <c r="A205" s="9" t="n"/>
      <c r="C205" s="88" t="n"/>
      <c r="D205" s="88" t="n"/>
      <c r="E205" s="88" t="n"/>
      <c r="F205" s="88" t="n"/>
      <c r="G205" s="88" t="n"/>
      <c r="H205" s="88" t="n"/>
      <c r="I205" s="88" t="n"/>
      <c r="J205" s="88" t="n"/>
      <c r="K205" s="88" t="n"/>
      <c r="L205" s="88" t="n"/>
      <c r="M205" s="88" t="n"/>
      <c r="N205" s="88" t="n"/>
      <c r="O205" s="88" t="n"/>
      <c r="P205" s="88" t="n"/>
      <c r="Q205" s="88" t="n"/>
      <c r="R205" s="88" t="n"/>
      <c r="S205" s="88" t="n"/>
      <c r="T205" s="88" t="n"/>
      <c r="U205" s="88" t="n"/>
      <c r="V205" s="88" t="n"/>
      <c r="W205" s="88" t="n"/>
      <c r="X205" s="88" t="n"/>
      <c r="Y205" s="88" t="n"/>
      <c r="Z205" s="88" t="n"/>
      <c r="AA205" s="88" t="n"/>
      <c r="AB205" s="88" t="n"/>
      <c r="AD205" s="10" t="n"/>
    </row>
    <row r="206" ht="20.25" customHeight="1">
      <c r="A206" s="9" t="n"/>
      <c r="C206" s="88" t="n"/>
      <c r="D206" s="88" t="n"/>
      <c r="E206" s="88" t="n"/>
      <c r="F206" s="88" t="n"/>
      <c r="G206" s="88" t="n"/>
      <c r="H206" s="88" t="n"/>
      <c r="I206" s="88" t="n"/>
      <c r="J206" s="88" t="n"/>
      <c r="K206" s="88" t="n"/>
      <c r="L206" s="88" t="n"/>
      <c r="M206" s="88" t="n"/>
      <c r="N206" s="88" t="n"/>
      <c r="O206" s="88" t="n"/>
      <c r="P206" s="88" t="n"/>
      <c r="Q206" s="88" t="n"/>
      <c r="R206" s="88" t="n"/>
      <c r="S206" s="88" t="n"/>
      <c r="T206" s="88" t="n"/>
      <c r="U206" s="88" t="n"/>
      <c r="V206" s="88" t="n"/>
      <c r="W206" s="88" t="n"/>
      <c r="X206" s="88" t="n"/>
      <c r="Y206" s="88" t="n"/>
      <c r="Z206" s="88" t="n"/>
      <c r="AA206" s="88" t="n"/>
      <c r="AB206" s="88" t="n"/>
      <c r="AD206" s="10" t="n"/>
    </row>
    <row r="207" ht="20.25" customHeight="1">
      <c r="A207" s="9" t="n"/>
      <c r="C207" s="88" t="n"/>
      <c r="D207" s="88" t="n"/>
      <c r="E207" s="88" t="n"/>
      <c r="F207" s="88" t="n"/>
      <c r="G207" s="88" t="n"/>
      <c r="H207" s="88" t="n"/>
      <c r="I207" s="88" t="n"/>
      <c r="J207" s="88" t="n"/>
      <c r="K207" s="88" t="n"/>
      <c r="L207" s="88" t="n"/>
      <c r="M207" s="88" t="n"/>
      <c r="N207" s="88" t="n"/>
      <c r="O207" s="88" t="n"/>
      <c r="P207" s="88" t="n"/>
      <c r="Q207" s="88" t="n"/>
      <c r="R207" s="88" t="n"/>
      <c r="S207" s="88" t="n"/>
      <c r="T207" s="88" t="n"/>
      <c r="U207" s="88" t="n"/>
      <c r="V207" s="88" t="n"/>
      <c r="W207" s="88" t="n"/>
      <c r="X207" s="88" t="n"/>
      <c r="Y207" s="88" t="n"/>
      <c r="Z207" s="88" t="n"/>
      <c r="AA207" s="88" t="n"/>
      <c r="AB207" s="88" t="n"/>
      <c r="AD207" s="10" t="n"/>
    </row>
    <row r="208" ht="20.25" customHeight="1">
      <c r="A208" s="9" t="n"/>
      <c r="C208" s="88" t="n"/>
      <c r="D208" s="88" t="n"/>
      <c r="E208" s="88" t="n"/>
      <c r="F208" s="88" t="n"/>
      <c r="G208" s="88" t="n"/>
      <c r="H208" s="88" t="n"/>
      <c r="I208" s="88" t="n"/>
      <c r="J208" s="88" t="n"/>
      <c r="K208" s="88" t="n"/>
      <c r="L208" s="88" t="n"/>
      <c r="M208" s="88" t="n"/>
      <c r="N208" s="88" t="n"/>
      <c r="O208" s="88" t="n"/>
      <c r="P208" s="88" t="n"/>
      <c r="Q208" s="88" t="n"/>
      <c r="R208" s="88" t="n"/>
      <c r="S208" s="88" t="n"/>
      <c r="T208" s="88" t="n"/>
      <c r="U208" s="88" t="n"/>
      <c r="V208" s="88" t="n"/>
      <c r="W208" s="88" t="n"/>
      <c r="X208" s="88" t="n"/>
      <c r="Y208" s="88" t="n"/>
      <c r="Z208" s="88" t="n"/>
      <c r="AA208" s="88" t="n"/>
      <c r="AB208" s="88" t="n"/>
      <c r="AD208" s="10" t="n"/>
    </row>
    <row r="209" ht="20.25" customHeight="1">
      <c r="A209" s="9" t="n"/>
      <c r="C209" s="88" t="n"/>
      <c r="D209" s="88" t="n"/>
      <c r="E209" s="88" t="n"/>
      <c r="F209" s="88" t="n"/>
      <c r="G209" s="88" t="n"/>
      <c r="H209" s="88" t="n"/>
      <c r="I209" s="88" t="n"/>
      <c r="J209" s="88" t="n"/>
      <c r="K209" s="88" t="n"/>
      <c r="L209" s="88" t="n"/>
      <c r="M209" s="88" t="n"/>
      <c r="N209" s="88" t="n"/>
      <c r="O209" s="88" t="n"/>
      <c r="P209" s="88" t="n"/>
      <c r="Q209" s="88" t="n"/>
      <c r="R209" s="88" t="n"/>
      <c r="S209" s="88" t="n"/>
      <c r="T209" s="88" t="n"/>
      <c r="U209" s="88" t="n"/>
      <c r="V209" s="88" t="n"/>
      <c r="W209" s="88" t="n"/>
      <c r="X209" s="88" t="n"/>
      <c r="Y209" s="88" t="n"/>
      <c r="Z209" s="88" t="n"/>
      <c r="AA209" s="88" t="n"/>
      <c r="AB209" s="88" t="n"/>
      <c r="AD209" s="10" t="n"/>
    </row>
    <row r="210" ht="20.25" customHeight="1">
      <c r="A210" s="9" t="n"/>
      <c r="C210" s="88" t="n"/>
      <c r="D210" s="88" t="n"/>
      <c r="E210" s="88" t="n"/>
      <c r="F210" s="88" t="n"/>
      <c r="G210" s="88" t="n"/>
      <c r="H210" s="88" t="n"/>
      <c r="I210" s="88" t="n"/>
      <c r="J210" s="88" t="n"/>
      <c r="K210" s="88" t="n"/>
      <c r="L210" s="88" t="n"/>
      <c r="M210" s="88" t="n"/>
      <c r="N210" s="88" t="n"/>
      <c r="O210" s="88" t="n"/>
      <c r="P210" s="88" t="n"/>
      <c r="Q210" s="88" t="n"/>
      <c r="R210" s="88" t="n"/>
      <c r="S210" s="88" t="n"/>
      <c r="T210" s="88" t="n"/>
      <c r="U210" s="88" t="n"/>
      <c r="V210" s="88" t="n"/>
      <c r="W210" s="88" t="n"/>
      <c r="X210" s="88" t="n"/>
      <c r="Y210" s="88" t="n"/>
      <c r="Z210" s="88" t="n"/>
      <c r="AA210" s="88" t="n"/>
      <c r="AB210" s="88" t="n"/>
      <c r="AD210" s="10" t="n"/>
    </row>
    <row r="211" ht="20.25" customHeight="1">
      <c r="A211" s="9" t="n"/>
      <c r="C211" s="88" t="n"/>
      <c r="D211" s="88" t="n"/>
      <c r="E211" s="88" t="n"/>
      <c r="F211" s="88" t="n"/>
      <c r="G211" s="88" t="n"/>
      <c r="H211" s="88" t="n"/>
      <c r="I211" s="88" t="n"/>
      <c r="J211" s="88" t="n"/>
      <c r="K211" s="88" t="n"/>
      <c r="L211" s="88" t="n"/>
      <c r="M211" s="88" t="n"/>
      <c r="N211" s="88" t="n"/>
      <c r="O211" s="88" t="n"/>
      <c r="P211" s="88" t="n"/>
      <c r="Q211" s="88" t="n"/>
      <c r="R211" s="88" t="n"/>
      <c r="S211" s="88" t="n"/>
      <c r="T211" s="88" t="n"/>
      <c r="U211" s="88" t="n"/>
      <c r="V211" s="88" t="n"/>
      <c r="W211" s="88" t="n"/>
      <c r="X211" s="88" t="n"/>
      <c r="Y211" s="88" t="n"/>
      <c r="Z211" s="88" t="n"/>
      <c r="AA211" s="88" t="n"/>
      <c r="AB211" s="88" t="n"/>
      <c r="AD211" s="10" t="n"/>
    </row>
    <row r="212" ht="20.25" customHeight="1">
      <c r="A212" s="9" t="n"/>
      <c r="C212" s="88" t="n"/>
      <c r="D212" s="88" t="n"/>
      <c r="E212" s="88" t="n"/>
      <c r="F212" s="88" t="n"/>
      <c r="G212" s="88" t="n"/>
      <c r="H212" s="88" t="n"/>
      <c r="I212" s="88" t="n"/>
      <c r="J212" s="88" t="n"/>
      <c r="K212" s="88" t="n"/>
      <c r="L212" s="88" t="n"/>
      <c r="M212" s="88" t="n"/>
      <c r="N212" s="88" t="n"/>
      <c r="O212" s="88" t="n"/>
      <c r="P212" s="88" t="n"/>
      <c r="Q212" s="88" t="n"/>
      <c r="R212" s="88" t="n"/>
      <c r="S212" s="88" t="n"/>
      <c r="T212" s="88" t="n"/>
      <c r="U212" s="88" t="n"/>
      <c r="V212" s="88" t="n"/>
      <c r="W212" s="88" t="n"/>
      <c r="X212" s="88" t="n"/>
      <c r="Y212" s="88" t="n"/>
      <c r="Z212" s="88" t="n"/>
      <c r="AA212" s="88" t="n"/>
      <c r="AB212" s="88" t="n"/>
      <c r="AD212" s="10" t="n"/>
    </row>
    <row r="213" ht="20.25" customHeight="1">
      <c r="A213" s="9" t="n"/>
      <c r="C213" s="88" t="n"/>
      <c r="D213" s="88" t="n"/>
      <c r="E213" s="88" t="n"/>
      <c r="F213" s="88" t="n"/>
      <c r="G213" s="88" t="n"/>
      <c r="H213" s="88" t="n"/>
      <c r="I213" s="88" t="n"/>
      <c r="J213" s="88" t="n"/>
      <c r="K213" s="88" t="n"/>
      <c r="L213" s="88" t="n"/>
      <c r="M213" s="88" t="n"/>
      <c r="N213" s="88" t="n"/>
      <c r="O213" s="88" t="n"/>
      <c r="P213" s="88" t="n"/>
      <c r="Q213" s="88" t="n"/>
      <c r="R213" s="88" t="n"/>
      <c r="S213" s="88" t="n"/>
      <c r="T213" s="88" t="n"/>
      <c r="U213" s="88" t="n"/>
      <c r="V213" s="88" t="n"/>
      <c r="W213" s="88" t="n"/>
      <c r="X213" s="88" t="n"/>
      <c r="Y213" s="88" t="n"/>
      <c r="Z213" s="88" t="n"/>
      <c r="AA213" s="88" t="n"/>
      <c r="AB213" s="88" t="n"/>
      <c r="AD213" s="10" t="n"/>
    </row>
    <row r="214" ht="20.25" customHeight="1">
      <c r="A214" s="9" t="n"/>
      <c r="C214" s="88" t="n"/>
      <c r="D214" s="88" t="n"/>
      <c r="E214" s="88" t="n"/>
      <c r="F214" s="88" t="n"/>
      <c r="G214" s="88" t="n"/>
      <c r="H214" s="88" t="n"/>
      <c r="I214" s="88" t="n"/>
      <c r="J214" s="88" t="n"/>
      <c r="K214" s="88" t="n"/>
      <c r="L214" s="88" t="n"/>
      <c r="M214" s="88" t="n"/>
      <c r="N214" s="88" t="n"/>
      <c r="O214" s="88" t="n"/>
      <c r="P214" s="88" t="n"/>
      <c r="Q214" s="88" t="n"/>
      <c r="R214" s="88" t="n"/>
      <c r="S214" s="88" t="n"/>
      <c r="T214" s="88" t="n"/>
      <c r="U214" s="88" t="n"/>
      <c r="V214" s="88" t="n"/>
      <c r="W214" s="88" t="n"/>
      <c r="X214" s="88" t="n"/>
      <c r="Y214" s="88" t="n"/>
      <c r="Z214" s="88" t="n"/>
      <c r="AA214" s="88" t="n"/>
      <c r="AB214" s="88" t="n"/>
      <c r="AD214" s="10" t="n"/>
    </row>
    <row r="215" ht="20.25" customHeight="1">
      <c r="A215" s="9" t="n"/>
      <c r="C215" s="88" t="n"/>
      <c r="D215" s="88" t="n"/>
      <c r="E215" s="88" t="n"/>
      <c r="F215" s="88" t="n"/>
      <c r="G215" s="88" t="n"/>
      <c r="H215" s="88" t="n"/>
      <c r="I215" s="88" t="n"/>
      <c r="J215" s="88" t="n"/>
      <c r="K215" s="88" t="n"/>
      <c r="L215" s="88" t="n"/>
      <c r="M215" s="88" t="n"/>
      <c r="N215" s="88" t="n"/>
      <c r="O215" s="88" t="n"/>
      <c r="P215" s="88" t="n"/>
      <c r="Q215" s="88" t="n"/>
      <c r="R215" s="88" t="n"/>
      <c r="S215" s="88" t="n"/>
      <c r="T215" s="88" t="n"/>
      <c r="U215" s="88" t="n"/>
      <c r="V215" s="88" t="n"/>
      <c r="W215" s="88" t="n"/>
      <c r="X215" s="88" t="n"/>
      <c r="Y215" s="88" t="n"/>
      <c r="Z215" s="88" t="n"/>
      <c r="AA215" s="88" t="n"/>
      <c r="AB215" s="88" t="n"/>
      <c r="AD215" s="10" t="n"/>
    </row>
    <row r="216" ht="20.25" customHeight="1">
      <c r="A216" s="9" t="n"/>
      <c r="C216" s="88" t="n"/>
      <c r="D216" s="88" t="n"/>
      <c r="E216" s="88" t="n"/>
      <c r="F216" s="88" t="n"/>
      <c r="G216" s="88" t="n"/>
      <c r="H216" s="88" t="n"/>
      <c r="I216" s="88" t="n"/>
      <c r="J216" s="88" t="n"/>
      <c r="K216" s="88" t="n"/>
      <c r="L216" s="88" t="n"/>
      <c r="M216" s="88" t="n"/>
      <c r="N216" s="88" t="n"/>
      <c r="O216" s="88" t="n"/>
      <c r="P216" s="88" t="n"/>
      <c r="Q216" s="88" t="n"/>
      <c r="R216" s="88" t="n"/>
      <c r="S216" s="88" t="n"/>
      <c r="T216" s="88" t="n"/>
      <c r="U216" s="88" t="n"/>
      <c r="V216" s="88" t="n"/>
      <c r="W216" s="88" t="n"/>
      <c r="X216" s="88" t="n"/>
      <c r="Y216" s="88" t="n"/>
      <c r="Z216" s="88" t="n"/>
      <c r="AA216" s="88" t="n"/>
      <c r="AB216" s="88" t="n"/>
      <c r="AD216" s="10" t="n"/>
    </row>
    <row r="217" ht="20.25" customHeight="1">
      <c r="A217" s="9" t="n"/>
      <c r="C217" s="88" t="n"/>
      <c r="D217" s="88" t="n"/>
      <c r="E217" s="88" t="n"/>
      <c r="F217" s="88" t="n"/>
      <c r="G217" s="88" t="n"/>
      <c r="H217" s="88" t="n"/>
      <c r="I217" s="88" t="n"/>
      <c r="J217" s="88" t="n"/>
      <c r="K217" s="88" t="n"/>
      <c r="L217" s="88" t="n"/>
      <c r="M217" s="88" t="n"/>
      <c r="N217" s="88" t="n"/>
      <c r="O217" s="88" t="n"/>
      <c r="P217" s="88" t="n"/>
      <c r="Q217" s="88" t="n"/>
      <c r="R217" s="88" t="n"/>
      <c r="S217" s="88" t="n"/>
      <c r="T217" s="88" t="n"/>
      <c r="U217" s="88" t="n"/>
      <c r="V217" s="88" t="n"/>
      <c r="W217" s="88" t="n"/>
      <c r="X217" s="88" t="n"/>
      <c r="Y217" s="88" t="n"/>
      <c r="Z217" s="88" t="n"/>
      <c r="AA217" s="88" t="n"/>
      <c r="AB217" s="88" t="n"/>
      <c r="AD217" s="10" t="n"/>
    </row>
    <row r="218" ht="20.25" customHeight="1">
      <c r="A218" s="9" t="n"/>
      <c r="C218" s="88" t="n"/>
      <c r="D218" s="88" t="n"/>
      <c r="E218" s="88" t="n"/>
      <c r="F218" s="88" t="n"/>
      <c r="G218" s="88" t="n"/>
      <c r="H218" s="88" t="n"/>
      <c r="I218" s="88" t="n"/>
      <c r="J218" s="88" t="n"/>
      <c r="K218" s="88" t="n"/>
      <c r="L218" s="88" t="n"/>
      <c r="M218" s="88" t="n"/>
      <c r="N218" s="88" t="n"/>
      <c r="O218" s="88" t="n"/>
      <c r="P218" s="88" t="n"/>
      <c r="Q218" s="88" t="n"/>
      <c r="R218" s="88" t="n"/>
      <c r="S218" s="88" t="n"/>
      <c r="T218" s="88" t="n"/>
      <c r="U218" s="88" t="n"/>
      <c r="V218" s="88" t="n"/>
      <c r="W218" s="88" t="n"/>
      <c r="X218" s="88" t="n"/>
      <c r="Y218" s="88" t="n"/>
      <c r="Z218" s="88" t="n"/>
      <c r="AA218" s="88" t="n"/>
      <c r="AB218" s="88" t="n"/>
      <c r="AD218" s="10" t="n"/>
    </row>
    <row r="219" ht="20.25" customHeight="1">
      <c r="A219" s="9" t="n"/>
      <c r="C219" s="88" t="n"/>
      <c r="D219" s="88" t="n"/>
      <c r="E219" s="88" t="n"/>
      <c r="F219" s="88" t="n"/>
      <c r="G219" s="88" t="n"/>
      <c r="H219" s="88" t="n"/>
      <c r="I219" s="88" t="n"/>
      <c r="J219" s="88" t="n"/>
      <c r="K219" s="88" t="n"/>
      <c r="L219" s="88" t="n"/>
      <c r="M219" s="88" t="n"/>
      <c r="N219" s="88" t="n"/>
      <c r="O219" s="88" t="n"/>
      <c r="P219" s="88" t="n"/>
      <c r="Q219" s="88" t="n"/>
      <c r="R219" s="88" t="n"/>
      <c r="S219" s="88" t="n"/>
      <c r="T219" s="88" t="n"/>
      <c r="U219" s="88" t="n"/>
      <c r="V219" s="88" t="n"/>
      <c r="W219" s="88" t="n"/>
      <c r="X219" s="88" t="n"/>
      <c r="Y219" s="88" t="n"/>
      <c r="Z219" s="88" t="n"/>
      <c r="AA219" s="88" t="n"/>
      <c r="AB219" s="88" t="n"/>
      <c r="AD219" s="10" t="n"/>
    </row>
    <row r="220" ht="20.25" customHeight="1">
      <c r="A220" s="9" t="n"/>
      <c r="C220" s="88" t="n"/>
      <c r="D220" s="88" t="n"/>
      <c r="E220" s="88" t="n"/>
      <c r="F220" s="88" t="n"/>
      <c r="G220" s="88" t="n"/>
      <c r="H220" s="88" t="n"/>
      <c r="I220" s="88" t="n"/>
      <c r="J220" s="88" t="n"/>
      <c r="K220" s="88" t="n"/>
      <c r="L220" s="88" t="n"/>
      <c r="M220" s="88" t="n"/>
      <c r="N220" s="88" t="n"/>
      <c r="O220" s="88" t="n"/>
      <c r="P220" s="88" t="n"/>
      <c r="Q220" s="88" t="n"/>
      <c r="R220" s="88" t="n"/>
      <c r="S220" s="88" t="n"/>
      <c r="T220" s="88" t="n"/>
      <c r="U220" s="88" t="n"/>
      <c r="V220" s="88" t="n"/>
      <c r="W220" s="88" t="n"/>
      <c r="X220" s="88" t="n"/>
      <c r="Y220" s="88" t="n"/>
      <c r="Z220" s="88" t="n"/>
      <c r="AA220" s="88" t="n"/>
      <c r="AB220" s="88" t="n"/>
      <c r="AD220" s="10" t="n"/>
    </row>
    <row r="221" ht="20.25" customHeight="1">
      <c r="A221" s="9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D221" s="10" t="n"/>
    </row>
    <row r="222" ht="15.75" customHeight="1" thickBot="1">
      <c r="A222" s="9" t="n"/>
      <c r="AD222" s="10" t="n"/>
    </row>
    <row r="223" ht="15" customHeight="1">
      <c r="A223" s="9" t="n"/>
      <c r="B223" s="152" t="inlineStr">
        <is>
          <t>Mois</t>
        </is>
      </c>
      <c r="C223" s="245" t="n"/>
      <c r="D223" s="245" t="n"/>
      <c r="E223" s="245" t="n"/>
      <c r="F223" s="246" t="n"/>
      <c r="G223" s="146" t="inlineStr">
        <is>
          <t>PV Consommée (kWh)</t>
        </is>
      </c>
      <c r="H223" s="245" t="n"/>
      <c r="I223" s="245" t="n"/>
      <c r="J223" s="246" t="n"/>
      <c r="K223" s="146" t="inlineStr">
        <is>
          <t>Production PV totale (kWh)</t>
        </is>
      </c>
      <c r="L223" s="245" t="n"/>
      <c r="M223" s="245" t="n"/>
      <c r="N223" s="246" t="n"/>
      <c r="O223" s="275" t="inlineStr">
        <is>
          <t>Jirama Import (kWh)</t>
        </is>
      </c>
      <c r="P223" s="245" t="n"/>
      <c r="Q223" s="246" t="n"/>
      <c r="R223" s="275" t="inlineStr">
        <is>
          <t>Production Groupe (kWh)</t>
        </is>
      </c>
      <c r="S223" s="245" t="n"/>
      <c r="T223" s="245" t="n"/>
      <c r="U223" s="246" t="n"/>
      <c r="V223" s="275" t="inlineStr">
        <is>
          <t>Consommation totale (kWh)</t>
        </is>
      </c>
      <c r="W223" s="245" t="n"/>
      <c r="X223" s="245" t="n"/>
      <c r="Y223" s="246" t="n"/>
      <c r="Z223" s="146" t="inlineStr">
        <is>
          <t>Economies réalisées (Ar)</t>
        </is>
      </c>
      <c r="AA223" s="245" t="n"/>
      <c r="AB223" s="245" t="n"/>
      <c r="AC223" s="246" t="n"/>
      <c r="AD223" s="10" t="n"/>
    </row>
    <row r="224" ht="15" customHeight="1">
      <c r="A224" s="9" t="n"/>
      <c r="B224" s="276" t="n"/>
      <c r="F224" s="272" t="n"/>
      <c r="G224" s="271" t="n"/>
      <c r="J224" s="272" t="n"/>
      <c r="K224" s="271" t="n"/>
      <c r="N224" s="272" t="n"/>
      <c r="O224" s="271" t="n"/>
      <c r="Q224" s="272" t="n"/>
      <c r="R224" s="271" t="n"/>
      <c r="U224" s="272" t="n"/>
      <c r="V224" s="271" t="n"/>
      <c r="Y224" s="272" t="n"/>
      <c r="Z224" s="271" t="n"/>
      <c r="AC224" s="272" t="n"/>
      <c r="AD224" s="10" t="n"/>
    </row>
    <row r="225" ht="15" customHeight="1" thickBot="1">
      <c r="A225" s="9" t="n"/>
      <c r="B225" s="247" t="n"/>
      <c r="C225" s="248" t="n"/>
      <c r="D225" s="248" t="n"/>
      <c r="E225" s="248" t="n"/>
      <c r="F225" s="249" t="n"/>
      <c r="G225" s="250" t="n"/>
      <c r="H225" s="248" t="n"/>
      <c r="I225" s="248" t="n"/>
      <c r="J225" s="249" t="n"/>
      <c r="K225" s="250" t="n"/>
      <c r="L225" s="248" t="n"/>
      <c r="M225" s="248" t="n"/>
      <c r="N225" s="249" t="n"/>
      <c r="O225" s="277" t="n"/>
      <c r="P225" s="269" t="n"/>
      <c r="Q225" s="270" t="n"/>
      <c r="R225" s="277" t="n"/>
      <c r="S225" s="269" t="n"/>
      <c r="T225" s="269" t="n"/>
      <c r="U225" s="270" t="n"/>
      <c r="V225" s="277" t="n"/>
      <c r="W225" s="269" t="n"/>
      <c r="X225" s="269" t="n"/>
      <c r="Y225" s="270" t="n"/>
      <c r="Z225" s="250" t="n"/>
      <c r="AA225" s="248" t="n"/>
      <c r="AB225" s="248" t="n"/>
      <c r="AC225" s="249" t="n"/>
      <c r="AD225" s="10" t="n"/>
    </row>
    <row r="226">
      <c r="A226" s="9" t="n"/>
      <c r="B226" s="143">
        <f>'Aide Rapport'!B17</f>
        <v/>
      </c>
      <c r="C226" s="238" t="n"/>
      <c r="D226" s="238" t="n"/>
      <c r="E226" s="238" t="n"/>
      <c r="F226" s="239" t="n"/>
      <c r="G226" s="278">
        <f>IF(NOT(ISBLANK(data_12m!B2)),data_12m!B2,"-")</f>
        <v/>
      </c>
      <c r="H226" s="238" t="n"/>
      <c r="I226" s="238" t="n"/>
      <c r="J226" s="239" t="n"/>
      <c r="K226" s="278">
        <f>IF(NOT(ISBLANK(data_12m!C2)),data_12m!C2,"-")</f>
        <v/>
      </c>
      <c r="L226" s="238" t="n"/>
      <c r="M226" s="238" t="n"/>
      <c r="N226" s="239" t="n"/>
      <c r="O226" s="278">
        <f>IF(NOT(ISBLANK(data_12m!D2)),data_12m!D2,"-")</f>
        <v/>
      </c>
      <c r="P226" s="238" t="n"/>
      <c r="Q226" s="239" t="n"/>
      <c r="R226" s="278">
        <f>IF(NOT(ISBLANK(data_12m!E2)),data_12m!E2,"-")</f>
        <v/>
      </c>
      <c r="S226" s="238" t="n"/>
      <c r="T226" s="238" t="n"/>
      <c r="U226" s="239" t="n"/>
      <c r="V226" s="278">
        <f>IF(NOT(ISBLANK(data_12m!F2)),data_12m!F2,"-")</f>
        <v/>
      </c>
      <c r="W226" s="238" t="n"/>
      <c r="X226" s="238" t="n"/>
      <c r="Y226" s="239" t="n"/>
      <c r="Z226" s="279">
        <f>'Aide Rapport'!X2</f>
        <v/>
      </c>
      <c r="AA226" s="238" t="n"/>
      <c r="AB226" s="238" t="n"/>
      <c r="AC226" s="239" t="n"/>
      <c r="AD226" s="10" t="n"/>
    </row>
    <row r="227">
      <c r="A227" s="9" t="n"/>
      <c r="B227" s="103">
        <f>'Aide Rapport'!B18</f>
        <v/>
      </c>
      <c r="C227" s="240" t="n"/>
      <c r="D227" s="240" t="n"/>
      <c r="E227" s="240" t="n"/>
      <c r="F227" s="241" t="n"/>
      <c r="G227" s="280">
        <f>IF(NOT(ISBLANK(data_12m!B3)),data_12m!B3,"-")</f>
        <v/>
      </c>
      <c r="H227" s="240" t="n"/>
      <c r="I227" s="240" t="n"/>
      <c r="J227" s="241" t="n"/>
      <c r="K227" s="280">
        <f>IF(NOT(ISBLANK(data_12m!C3)),data_12m!C3,"-")</f>
        <v/>
      </c>
      <c r="L227" s="240" t="n"/>
      <c r="M227" s="240" t="n"/>
      <c r="N227" s="241" t="n"/>
      <c r="O227" s="280">
        <f>IF(NOT(ISBLANK(data_12m!D3)),data_12m!D3,"-")</f>
        <v/>
      </c>
      <c r="P227" s="240" t="n"/>
      <c r="Q227" s="241" t="n"/>
      <c r="R227" s="280">
        <f>IF(NOT(ISBLANK(data_12m!E3)),data_12m!E3,"-")</f>
        <v/>
      </c>
      <c r="S227" s="240" t="n"/>
      <c r="T227" s="240" t="n"/>
      <c r="U227" s="241" t="n"/>
      <c r="V227" s="280">
        <f>IF(NOT(ISBLANK(data_12m!F3)),data_12m!F3,"-")</f>
        <v/>
      </c>
      <c r="W227" s="240" t="n"/>
      <c r="X227" s="240" t="n"/>
      <c r="Y227" s="241" t="n"/>
      <c r="Z227" s="281">
        <f>'Aide Rapport'!X3</f>
        <v/>
      </c>
      <c r="AA227" s="240" t="n"/>
      <c r="AB227" s="240" t="n"/>
      <c r="AC227" s="241" t="n"/>
      <c r="AD227" s="10" t="n"/>
    </row>
    <row r="228">
      <c r="A228" s="9" t="n"/>
      <c r="B228" s="103">
        <f>'Aide Rapport'!B19</f>
        <v/>
      </c>
      <c r="C228" s="240" t="n"/>
      <c r="D228" s="240" t="n"/>
      <c r="E228" s="240" t="n"/>
      <c r="F228" s="241" t="n"/>
      <c r="G228" s="280">
        <f>IF(NOT(ISBLANK(data_12m!B4)),data_12m!B4,"-")</f>
        <v/>
      </c>
      <c r="H228" s="240" t="n"/>
      <c r="I228" s="240" t="n"/>
      <c r="J228" s="241" t="n"/>
      <c r="K228" s="280">
        <f>IF(NOT(ISBLANK(data_12m!C4)),data_12m!C4,"-")</f>
        <v/>
      </c>
      <c r="L228" s="240" t="n"/>
      <c r="M228" s="240" t="n"/>
      <c r="N228" s="241" t="n"/>
      <c r="O228" s="280">
        <f>IF(NOT(ISBLANK(data_12m!D4)),data_12m!D4,"-")</f>
        <v/>
      </c>
      <c r="P228" s="240" t="n"/>
      <c r="Q228" s="241" t="n"/>
      <c r="R228" s="280">
        <f>IF(NOT(ISBLANK(data_12m!E4)),data_12m!E4,"-")</f>
        <v/>
      </c>
      <c r="S228" s="240" t="n"/>
      <c r="T228" s="240" t="n"/>
      <c r="U228" s="241" t="n"/>
      <c r="V228" s="280">
        <f>IF(NOT(ISBLANK(data_12m!F4)),data_12m!F4,"-")</f>
        <v/>
      </c>
      <c r="W228" s="240" t="n"/>
      <c r="X228" s="240" t="n"/>
      <c r="Y228" s="241" t="n"/>
      <c r="Z228" s="281">
        <f>'Aide Rapport'!X4</f>
        <v/>
      </c>
      <c r="AA228" s="240" t="n"/>
      <c r="AB228" s="240" t="n"/>
      <c r="AC228" s="241" t="n"/>
      <c r="AD228" s="10" t="n"/>
    </row>
    <row r="229">
      <c r="A229" s="9" t="n"/>
      <c r="B229" s="103">
        <f>'Aide Rapport'!B20</f>
        <v/>
      </c>
      <c r="C229" s="240" t="n"/>
      <c r="D229" s="240" t="n"/>
      <c r="E229" s="240" t="n"/>
      <c r="F229" s="241" t="n"/>
      <c r="G229" s="280">
        <f>IF(NOT(ISBLANK(data_12m!B5)),data_12m!B5,"-")</f>
        <v/>
      </c>
      <c r="H229" s="240" t="n"/>
      <c r="I229" s="240" t="n"/>
      <c r="J229" s="241" t="n"/>
      <c r="K229" s="280">
        <f>IF(NOT(ISBLANK(data_12m!C5)),data_12m!C5,"-")</f>
        <v/>
      </c>
      <c r="L229" s="240" t="n"/>
      <c r="M229" s="240" t="n"/>
      <c r="N229" s="241" t="n"/>
      <c r="O229" s="280">
        <f>IF(NOT(ISBLANK(data_12m!D5)),data_12m!D5,"-")</f>
        <v/>
      </c>
      <c r="P229" s="240" t="n"/>
      <c r="Q229" s="241" t="n"/>
      <c r="R229" s="280">
        <f>IF(NOT(ISBLANK(data_12m!E5)),data_12m!E5,"-")</f>
        <v/>
      </c>
      <c r="S229" s="240" t="n"/>
      <c r="T229" s="240" t="n"/>
      <c r="U229" s="241" t="n"/>
      <c r="V229" s="280">
        <f>IF(NOT(ISBLANK(data_12m!F5)),data_12m!F5,"-")</f>
        <v/>
      </c>
      <c r="W229" s="240" t="n"/>
      <c r="X229" s="240" t="n"/>
      <c r="Y229" s="241" t="n"/>
      <c r="Z229" s="281">
        <f>'Aide Rapport'!X5</f>
        <v/>
      </c>
      <c r="AA229" s="240" t="n"/>
      <c r="AB229" s="240" t="n"/>
      <c r="AC229" s="241" t="n"/>
      <c r="AD229" s="10" t="n"/>
    </row>
    <row r="230">
      <c r="A230" s="9" t="n"/>
      <c r="B230" s="103">
        <f>'Aide Rapport'!B21</f>
        <v/>
      </c>
      <c r="C230" s="240" t="n"/>
      <c r="D230" s="240" t="n"/>
      <c r="E230" s="240" t="n"/>
      <c r="F230" s="241" t="n"/>
      <c r="G230" s="280">
        <f>IF(NOT(ISBLANK(data_12m!B6)),data_12m!B6,"-")</f>
        <v/>
      </c>
      <c r="H230" s="240" t="n"/>
      <c r="I230" s="240" t="n"/>
      <c r="J230" s="241" t="n"/>
      <c r="K230" s="280">
        <f>IF(NOT(ISBLANK(data_12m!C6)),data_12m!C6,"-")</f>
        <v/>
      </c>
      <c r="L230" s="240" t="n"/>
      <c r="M230" s="240" t="n"/>
      <c r="N230" s="241" t="n"/>
      <c r="O230" s="280">
        <f>IF(NOT(ISBLANK(data_12m!D6)),data_12m!D6,"-")</f>
        <v/>
      </c>
      <c r="P230" s="240" t="n"/>
      <c r="Q230" s="241" t="n"/>
      <c r="R230" s="280">
        <f>IF(NOT(ISBLANK(data_12m!E6)),data_12m!E6,"-")</f>
        <v/>
      </c>
      <c r="S230" s="240" t="n"/>
      <c r="T230" s="240" t="n"/>
      <c r="U230" s="241" t="n"/>
      <c r="V230" s="280">
        <f>IF(NOT(ISBLANK(data_12m!F6)),data_12m!F6,"-")</f>
        <v/>
      </c>
      <c r="W230" s="240" t="n"/>
      <c r="X230" s="240" t="n"/>
      <c r="Y230" s="241" t="n"/>
      <c r="Z230" s="281">
        <f>'Aide Rapport'!X6</f>
        <v/>
      </c>
      <c r="AA230" s="240" t="n"/>
      <c r="AB230" s="240" t="n"/>
      <c r="AC230" s="241" t="n"/>
      <c r="AD230" s="10" t="n"/>
    </row>
    <row r="231">
      <c r="A231" s="9" t="n"/>
      <c r="B231" s="103">
        <f>'Aide Rapport'!B22</f>
        <v/>
      </c>
      <c r="C231" s="240" t="n"/>
      <c r="D231" s="240" t="n"/>
      <c r="E231" s="240" t="n"/>
      <c r="F231" s="241" t="n"/>
      <c r="G231" s="280">
        <f>IF(NOT(ISBLANK(data_12m!B7)),data_12m!B7,"-")</f>
        <v/>
      </c>
      <c r="H231" s="240" t="n"/>
      <c r="I231" s="240" t="n"/>
      <c r="J231" s="241" t="n"/>
      <c r="K231" s="280">
        <f>IF(NOT(ISBLANK(data_12m!C7)),data_12m!C7,"-")</f>
        <v/>
      </c>
      <c r="L231" s="240" t="n"/>
      <c r="M231" s="240" t="n"/>
      <c r="N231" s="241" t="n"/>
      <c r="O231" s="280">
        <f>IF(NOT(ISBLANK(data_12m!D7)),data_12m!D7,"-")</f>
        <v/>
      </c>
      <c r="P231" s="240" t="n"/>
      <c r="Q231" s="241" t="n"/>
      <c r="R231" s="280">
        <f>IF(NOT(ISBLANK(data_12m!E7)),data_12m!E7,"-")</f>
        <v/>
      </c>
      <c r="S231" s="240" t="n"/>
      <c r="T231" s="240" t="n"/>
      <c r="U231" s="241" t="n"/>
      <c r="V231" s="280">
        <f>IF(NOT(ISBLANK(data_12m!F7)),data_12m!F7,"-")</f>
        <v/>
      </c>
      <c r="W231" s="240" t="n"/>
      <c r="X231" s="240" t="n"/>
      <c r="Y231" s="241" t="n"/>
      <c r="Z231" s="281">
        <f>'Aide Rapport'!X7</f>
        <v/>
      </c>
      <c r="AA231" s="240" t="n"/>
      <c r="AB231" s="240" t="n"/>
      <c r="AC231" s="241" t="n"/>
      <c r="AD231" s="10" t="n"/>
    </row>
    <row r="232">
      <c r="A232" s="9" t="n"/>
      <c r="B232" s="103">
        <f>'Aide Rapport'!B23</f>
        <v/>
      </c>
      <c r="C232" s="240" t="n"/>
      <c r="D232" s="240" t="n"/>
      <c r="E232" s="240" t="n"/>
      <c r="F232" s="241" t="n"/>
      <c r="G232" s="280">
        <f>IF(NOT(ISBLANK(data_12m!B8)),data_12m!B8,"-")</f>
        <v/>
      </c>
      <c r="H232" s="240" t="n"/>
      <c r="I232" s="240" t="n"/>
      <c r="J232" s="241" t="n"/>
      <c r="K232" s="280">
        <f>IF(NOT(ISBLANK(data_12m!C8)),data_12m!C8,"-")</f>
        <v/>
      </c>
      <c r="L232" s="240" t="n"/>
      <c r="M232" s="240" t="n"/>
      <c r="N232" s="241" t="n"/>
      <c r="O232" s="280">
        <f>IF(NOT(ISBLANK(data_12m!D8)),data_12m!D8,"-")</f>
        <v/>
      </c>
      <c r="P232" s="240" t="n"/>
      <c r="Q232" s="241" t="n"/>
      <c r="R232" s="280">
        <f>IF(NOT(ISBLANK(data_12m!E8)),data_12m!E8,"-")</f>
        <v/>
      </c>
      <c r="S232" s="240" t="n"/>
      <c r="T232" s="240" t="n"/>
      <c r="U232" s="241" t="n"/>
      <c r="V232" s="280">
        <f>IF(NOT(ISBLANK(data_12m!F8)),data_12m!F8,"-")</f>
        <v/>
      </c>
      <c r="W232" s="240" t="n"/>
      <c r="X232" s="240" t="n"/>
      <c r="Y232" s="241" t="n"/>
      <c r="Z232" s="281">
        <f>'Aide Rapport'!X8</f>
        <v/>
      </c>
      <c r="AA232" s="240" t="n"/>
      <c r="AB232" s="240" t="n"/>
      <c r="AC232" s="241" t="n"/>
      <c r="AD232" s="10" t="n"/>
    </row>
    <row r="233">
      <c r="A233" s="9" t="n"/>
      <c r="B233" s="103">
        <f>'Aide Rapport'!B24</f>
        <v/>
      </c>
      <c r="C233" s="240" t="n"/>
      <c r="D233" s="240" t="n"/>
      <c r="E233" s="240" t="n"/>
      <c r="F233" s="241" t="n"/>
      <c r="G233" s="280">
        <f>IF(NOT(ISBLANK(data_12m!B9)),data_12m!B9,"-")</f>
        <v/>
      </c>
      <c r="H233" s="240" t="n"/>
      <c r="I233" s="240" t="n"/>
      <c r="J233" s="241" t="n"/>
      <c r="K233" s="280">
        <f>IF(NOT(ISBLANK(data_12m!C9)),data_12m!C9,"-")</f>
        <v/>
      </c>
      <c r="L233" s="240" t="n"/>
      <c r="M233" s="240" t="n"/>
      <c r="N233" s="241" t="n"/>
      <c r="O233" s="280">
        <f>IF(NOT(ISBLANK(data_12m!D9)),data_12m!D9,"-")</f>
        <v/>
      </c>
      <c r="P233" s="240" t="n"/>
      <c r="Q233" s="241" t="n"/>
      <c r="R233" s="280">
        <f>IF(NOT(ISBLANK(data_12m!E9)),data_12m!E9,"-")</f>
        <v/>
      </c>
      <c r="S233" s="240" t="n"/>
      <c r="T233" s="240" t="n"/>
      <c r="U233" s="241" t="n"/>
      <c r="V233" s="280">
        <f>IF(NOT(ISBLANK(data_12m!F9)),data_12m!F9,"-")</f>
        <v/>
      </c>
      <c r="W233" s="240" t="n"/>
      <c r="X233" s="240" t="n"/>
      <c r="Y233" s="241" t="n"/>
      <c r="Z233" s="281">
        <f>'Aide Rapport'!X9</f>
        <v/>
      </c>
      <c r="AA233" s="240" t="n"/>
      <c r="AB233" s="240" t="n"/>
      <c r="AC233" s="241" t="n"/>
      <c r="AD233" s="10" t="n"/>
    </row>
    <row r="234">
      <c r="A234" s="9" t="n"/>
      <c r="B234" s="103">
        <f>'Aide Rapport'!B25</f>
        <v/>
      </c>
      <c r="C234" s="240" t="n"/>
      <c r="D234" s="240" t="n"/>
      <c r="E234" s="240" t="n"/>
      <c r="F234" s="241" t="n"/>
      <c r="G234" s="280">
        <f>IF(NOT(ISBLANK(data_12m!B10)),data_12m!B10,"-")</f>
        <v/>
      </c>
      <c r="H234" s="240" t="n"/>
      <c r="I234" s="240" t="n"/>
      <c r="J234" s="241" t="n"/>
      <c r="K234" s="280">
        <f>IF(NOT(ISBLANK(data_12m!C10)),data_12m!C10,"-")</f>
        <v/>
      </c>
      <c r="L234" s="240" t="n"/>
      <c r="M234" s="240" t="n"/>
      <c r="N234" s="241" t="n"/>
      <c r="O234" s="280">
        <f>IF(NOT(ISBLANK(data_12m!D10)),data_12m!D10,"-")</f>
        <v/>
      </c>
      <c r="P234" s="240" t="n"/>
      <c r="Q234" s="241" t="n"/>
      <c r="R234" s="280">
        <f>IF(NOT(ISBLANK(data_12m!E10)),data_12m!E10,"-")</f>
        <v/>
      </c>
      <c r="S234" s="240" t="n"/>
      <c r="T234" s="240" t="n"/>
      <c r="U234" s="241" t="n"/>
      <c r="V234" s="280">
        <f>IF(NOT(ISBLANK(data_12m!F10)),data_12m!F10,"-")</f>
        <v/>
      </c>
      <c r="W234" s="240" t="n"/>
      <c r="X234" s="240" t="n"/>
      <c r="Y234" s="241" t="n"/>
      <c r="Z234" s="281">
        <f>'Aide Rapport'!X10</f>
        <v/>
      </c>
      <c r="AA234" s="240" t="n"/>
      <c r="AB234" s="240" t="n"/>
      <c r="AC234" s="241" t="n"/>
      <c r="AD234" s="10" t="n"/>
    </row>
    <row r="235">
      <c r="A235" s="9" t="n"/>
      <c r="B235" s="103">
        <f>'Aide Rapport'!B26</f>
        <v/>
      </c>
      <c r="C235" s="240" t="n"/>
      <c r="D235" s="240" t="n"/>
      <c r="E235" s="240" t="n"/>
      <c r="F235" s="241" t="n"/>
      <c r="G235" s="280">
        <f>IF(NOT(ISBLANK(data_12m!B11)),data_12m!B11,"-")</f>
        <v/>
      </c>
      <c r="H235" s="240" t="n"/>
      <c r="I235" s="240" t="n"/>
      <c r="J235" s="241" t="n"/>
      <c r="K235" s="280">
        <f>IF(NOT(ISBLANK(data_12m!C11)),data_12m!C11,"-")</f>
        <v/>
      </c>
      <c r="L235" s="240" t="n"/>
      <c r="M235" s="240" t="n"/>
      <c r="N235" s="241" t="n"/>
      <c r="O235" s="280">
        <f>IF(NOT(ISBLANK(data_12m!D11)),data_12m!D11,"-")</f>
        <v/>
      </c>
      <c r="P235" s="240" t="n"/>
      <c r="Q235" s="241" t="n"/>
      <c r="R235" s="280">
        <f>IF(NOT(ISBLANK(data_12m!E11)),data_12m!E11,"-")</f>
        <v/>
      </c>
      <c r="S235" s="240" t="n"/>
      <c r="T235" s="240" t="n"/>
      <c r="U235" s="241" t="n"/>
      <c r="V235" s="280">
        <f>IF(NOT(ISBLANK(data_12m!F11)),data_12m!F11,"-")</f>
        <v/>
      </c>
      <c r="W235" s="240" t="n"/>
      <c r="X235" s="240" t="n"/>
      <c r="Y235" s="241" t="n"/>
      <c r="Z235" s="281">
        <f>'Aide Rapport'!X11</f>
        <v/>
      </c>
      <c r="AA235" s="240" t="n"/>
      <c r="AB235" s="240" t="n"/>
      <c r="AC235" s="241" t="n"/>
      <c r="AD235" s="10" t="n"/>
    </row>
    <row r="236">
      <c r="A236" s="9" t="n"/>
      <c r="B236" s="103">
        <f>'Aide Rapport'!B27</f>
        <v/>
      </c>
      <c r="C236" s="240" t="n"/>
      <c r="D236" s="240" t="n"/>
      <c r="E236" s="240" t="n"/>
      <c r="F236" s="241" t="n"/>
      <c r="G236" s="280">
        <f>IF(NOT(ISBLANK(data_12m!B12)),data_12m!B12,"-")</f>
        <v/>
      </c>
      <c r="H236" s="240" t="n"/>
      <c r="I236" s="240" t="n"/>
      <c r="J236" s="241" t="n"/>
      <c r="K236" s="280">
        <f>IF(NOT(ISBLANK(data_12m!C12)),data_12m!C12,"-")</f>
        <v/>
      </c>
      <c r="L236" s="240" t="n"/>
      <c r="M236" s="240" t="n"/>
      <c r="N236" s="241" t="n"/>
      <c r="O236" s="280">
        <f>IF(NOT(ISBLANK(data_12m!D12)),data_12m!D12,"-")</f>
        <v/>
      </c>
      <c r="P236" s="240" t="n"/>
      <c r="Q236" s="241" t="n"/>
      <c r="R236" s="280">
        <f>IF(NOT(ISBLANK(data_12m!E12)),data_12m!E12,"-")</f>
        <v/>
      </c>
      <c r="S236" s="240" t="n"/>
      <c r="T236" s="240" t="n"/>
      <c r="U236" s="241" t="n"/>
      <c r="V236" s="280">
        <f>IF(NOT(ISBLANK(data_12m!F12)),data_12m!F12,"-")</f>
        <v/>
      </c>
      <c r="W236" s="240" t="n"/>
      <c r="X236" s="240" t="n"/>
      <c r="Y236" s="241" t="n"/>
      <c r="Z236" s="281">
        <f>'Aide Rapport'!X12</f>
        <v/>
      </c>
      <c r="AA236" s="240" t="n"/>
      <c r="AB236" s="240" t="n"/>
      <c r="AC236" s="241" t="n"/>
      <c r="AD236" s="10" t="n"/>
    </row>
    <row r="237">
      <c r="A237" s="9" t="n"/>
      <c r="B237" s="103">
        <f>'Aide Rapport'!B28</f>
        <v/>
      </c>
      <c r="C237" s="240" t="n"/>
      <c r="D237" s="240" t="n"/>
      <c r="E237" s="240" t="n"/>
      <c r="F237" s="241" t="n"/>
      <c r="G237" s="280">
        <f>IF(NOT(ISBLANK(data_12m!B13)),data_12m!B13,"-")</f>
        <v/>
      </c>
      <c r="H237" s="240" t="n"/>
      <c r="I237" s="240" t="n"/>
      <c r="J237" s="241" t="n"/>
      <c r="K237" s="280">
        <f>IF(NOT(ISBLANK(data_12m!C13)),data_12m!C13,"-")</f>
        <v/>
      </c>
      <c r="L237" s="240" t="n"/>
      <c r="M237" s="240" t="n"/>
      <c r="N237" s="241" t="n"/>
      <c r="O237" s="280">
        <f>IF(NOT(ISBLANK(data_12m!D13)),data_12m!D13,"-")</f>
        <v/>
      </c>
      <c r="P237" s="240" t="n"/>
      <c r="Q237" s="241" t="n"/>
      <c r="R237" s="280">
        <f>IF(NOT(ISBLANK(data_12m!E13)),data_12m!E13,"-")</f>
        <v/>
      </c>
      <c r="S237" s="240" t="n"/>
      <c r="T237" s="240" t="n"/>
      <c r="U237" s="241" t="n"/>
      <c r="V237" s="280">
        <f>IF(NOT(ISBLANK(data_12m!F13)),data_12m!F13,"-")</f>
        <v/>
      </c>
      <c r="W237" s="240" t="n"/>
      <c r="X237" s="240" t="n"/>
      <c r="Y237" s="241" t="n"/>
      <c r="Z237" s="281">
        <f>'Aide Rapport'!X13</f>
        <v/>
      </c>
      <c r="AA237" s="240" t="n"/>
      <c r="AB237" s="240" t="n"/>
      <c r="AC237" s="241" t="n"/>
      <c r="AD237" s="10" t="n"/>
    </row>
    <row r="238" ht="15.75" customHeight="1" thickBot="1">
      <c r="A238" s="9" t="n"/>
      <c r="B238" s="221">
        <f>'Aide Rapport'!B29</f>
        <v/>
      </c>
      <c r="C238" s="251" t="n"/>
      <c r="D238" s="251" t="n"/>
      <c r="E238" s="251" t="n"/>
      <c r="F238" s="252" t="n"/>
      <c r="G238" s="282">
        <f>IF(NOT(ISBLANK(data_12m!B14)),data_12m!B14,"-")</f>
        <v/>
      </c>
      <c r="H238" s="251" t="n"/>
      <c r="I238" s="251" t="n"/>
      <c r="J238" s="252" t="n"/>
      <c r="K238" s="282">
        <f>IF(NOT(ISBLANK(data_12m!C14)),data_12m!C14,"-")</f>
        <v/>
      </c>
      <c r="L238" s="251" t="n"/>
      <c r="M238" s="251" t="n"/>
      <c r="N238" s="252" t="n"/>
      <c r="O238" s="282">
        <f>IF(NOT(ISBLANK(data_12m!D14)),data_12m!D14,"-")</f>
        <v/>
      </c>
      <c r="P238" s="251" t="n"/>
      <c r="Q238" s="252" t="n"/>
      <c r="R238" s="282">
        <f>IF(NOT(ISBLANK(data_12m!E14)),data_12m!E14,"-")</f>
        <v/>
      </c>
      <c r="S238" s="251" t="n"/>
      <c r="T238" s="251" t="n"/>
      <c r="U238" s="252" t="n"/>
      <c r="V238" s="282">
        <f>IF(NOT(ISBLANK(data_12m!F14)),data_12m!F14,"-")</f>
        <v/>
      </c>
      <c r="W238" s="251" t="n"/>
      <c r="X238" s="251" t="n"/>
      <c r="Y238" s="252" t="n"/>
      <c r="Z238" s="283">
        <f>'Aide Rapport'!X14</f>
        <v/>
      </c>
      <c r="AA238" s="251" t="n"/>
      <c r="AB238" s="251" t="n"/>
      <c r="AC238" s="252" t="n"/>
      <c r="AD238" s="10" t="n"/>
    </row>
    <row r="239" ht="15.75" customHeight="1" thickBot="1">
      <c r="A239" s="9" t="n"/>
      <c r="B239" s="128" t="inlineStr">
        <is>
          <t>TOTAL</t>
        </is>
      </c>
      <c r="C239" s="284" t="n"/>
      <c r="D239" s="284" t="n"/>
      <c r="E239" s="284" t="n"/>
      <c r="F239" s="285" t="n"/>
      <c r="G239" s="286">
        <f>SUM(G226:J238)</f>
        <v/>
      </c>
      <c r="H239" s="284" t="n"/>
      <c r="I239" s="284" t="n"/>
      <c r="J239" s="285" t="n"/>
      <c r="K239" s="286">
        <f>SUM(K226:N238)</f>
        <v/>
      </c>
      <c r="L239" s="284" t="n"/>
      <c r="M239" s="284" t="n"/>
      <c r="N239" s="285" t="n"/>
      <c r="O239" s="287">
        <f>SUM(O226:R238)</f>
        <v/>
      </c>
      <c r="P239" s="284" t="n"/>
      <c r="Q239" s="285" t="n"/>
      <c r="R239" s="287">
        <f>SUM(R226:U238)</f>
        <v/>
      </c>
      <c r="S239" s="284" t="n"/>
      <c r="T239" s="284" t="n"/>
      <c r="U239" s="285" t="n"/>
      <c r="V239" s="287">
        <f>SUM(V226:Y238)</f>
        <v/>
      </c>
      <c r="W239" s="284" t="n"/>
      <c r="X239" s="284" t="n"/>
      <c r="Y239" s="285" t="n"/>
      <c r="Z239" s="288">
        <f>SUM(Z226:AC238)</f>
        <v/>
      </c>
      <c r="AA239" s="284" t="n"/>
      <c r="AB239" s="284" t="n"/>
      <c r="AC239" s="285" t="n"/>
      <c r="AD239" s="10" t="n"/>
    </row>
    <row r="240">
      <c r="A240" s="9" t="n"/>
      <c r="AD240" s="10" t="n"/>
    </row>
    <row r="241">
      <c r="A241" s="9" t="n"/>
      <c r="AD241" s="10" t="n"/>
    </row>
    <row r="242">
      <c r="A242" s="12" t="n"/>
      <c r="B242" s="223" t="n"/>
      <c r="C242" s="223" t="n"/>
      <c r="D242" s="223" t="n"/>
      <c r="E242" s="223" t="n"/>
      <c r="F242" s="223" t="n"/>
      <c r="G242" s="223" t="n"/>
      <c r="H242" s="223" t="n"/>
      <c r="I242" s="223" t="n"/>
      <c r="J242" s="223" t="n"/>
      <c r="K242" s="223" t="n"/>
      <c r="L242" s="223" t="n"/>
      <c r="M242" s="223" t="n"/>
      <c r="N242" s="223" t="n"/>
      <c r="O242" s="223" t="n"/>
      <c r="P242" s="223" t="n"/>
      <c r="Q242" s="223" t="n"/>
      <c r="R242" s="223" t="n"/>
      <c r="S242" s="223" t="n"/>
      <c r="T242" s="223" t="n"/>
      <c r="U242" s="223" t="n"/>
      <c r="V242" s="223" t="n"/>
      <c r="W242" s="223" t="n"/>
      <c r="X242" s="223" t="n"/>
      <c r="Y242" s="223" t="n"/>
      <c r="Z242" s="223" t="n"/>
      <c r="AA242" s="223" t="n"/>
      <c r="AB242" s="223" t="n"/>
      <c r="AC242" s="223" t="n"/>
      <c r="AD242" s="224" t="n"/>
    </row>
    <row r="243">
      <c r="A243" s="6" t="n"/>
      <c r="B243" s="7" t="n"/>
      <c r="C243" s="87" t="inlineStr">
        <is>
          <t>Journal d'alarmes</t>
        </is>
      </c>
      <c r="D243" s="251" t="n"/>
      <c r="E243" s="251" t="n"/>
      <c r="F243" s="251" t="n"/>
      <c r="G243" s="251" t="n"/>
      <c r="H243" s="251" t="n"/>
      <c r="I243" s="251" t="n"/>
      <c r="J243" s="251" t="n"/>
      <c r="K243" s="251" t="n"/>
      <c r="L243" s="251" t="n"/>
      <c r="M243" s="251" t="n"/>
      <c r="N243" s="251" t="n"/>
      <c r="O243" s="251" t="n"/>
      <c r="P243" s="251" t="n"/>
      <c r="Q243" s="251" t="n"/>
      <c r="R243" s="251" t="n"/>
      <c r="S243" s="251" t="n"/>
      <c r="T243" s="251" t="n"/>
      <c r="U243" s="251" t="n"/>
      <c r="V243" s="251" t="n"/>
      <c r="W243" s="251" t="n"/>
      <c r="X243" s="251" t="n"/>
      <c r="Y243" s="251" t="n"/>
      <c r="Z243" s="251" t="n"/>
      <c r="AA243" s="251" t="n"/>
      <c r="AB243" s="251" t="n"/>
      <c r="AC243" s="7" t="n"/>
      <c r="AD243" s="8" t="n"/>
    </row>
    <row r="244" ht="20.25" customHeight="1">
      <c r="A244" s="9" t="n"/>
      <c r="B244" s="15" t="n"/>
      <c r="AC244" s="15" t="n"/>
      <c r="AD244" s="10" t="n"/>
    </row>
    <row r="245" ht="21" customHeight="1" thickBot="1">
      <c r="A245" s="9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0" t="n"/>
    </row>
    <row r="246" ht="20.25" customHeight="1">
      <c r="A246" s="9" t="n"/>
      <c r="B246" s="289" t="inlineStr">
        <is>
          <t>Alarmes</t>
        </is>
      </c>
      <c r="C246" s="245" t="n"/>
      <c r="D246" s="245" t="n"/>
      <c r="E246" s="245" t="n"/>
      <c r="F246" s="245" t="n"/>
      <c r="G246" s="246" t="n"/>
      <c r="H246" s="290">
        <f>IF(NOT(ISBLANK('Alarm Summary'!B1)), 'Alarm Summary'!B1,"")</f>
        <v/>
      </c>
      <c r="I246" s="245" t="n"/>
      <c r="J246" s="245" t="n"/>
      <c r="K246" s="246" t="n"/>
      <c r="L246" s="290">
        <f>IF(NOT(ISBLANK('Alarm Summary'!C1)), 'Alarm Summary'!C1,"")</f>
        <v/>
      </c>
      <c r="M246" s="245" t="n"/>
      <c r="N246" s="245" t="n"/>
      <c r="O246" s="246" t="n"/>
      <c r="P246" s="290">
        <f>IF(NOT(ISBLANK('Alarm Summary'!D1)), 'Alarm Summary'!D1,"")</f>
        <v/>
      </c>
      <c r="Q246" s="245" t="n"/>
      <c r="R246" s="245" t="n"/>
      <c r="S246" s="245" t="n"/>
      <c r="T246" s="246" t="n"/>
      <c r="U246" s="291" t="inlineStr">
        <is>
          <t>Commentaires</t>
        </is>
      </c>
      <c r="V246" s="245" t="n"/>
      <c r="W246" s="245" t="n"/>
      <c r="X246" s="245" t="n"/>
      <c r="Y246" s="245" t="n"/>
      <c r="Z246" s="245" t="n"/>
      <c r="AA246" s="245" t="n"/>
      <c r="AB246" s="245" t="n"/>
      <c r="AC246" s="292" t="n"/>
      <c r="AD246" s="10" t="n"/>
    </row>
    <row r="247" ht="15.75" customHeight="1" thickBot="1">
      <c r="A247" s="9" t="n"/>
      <c r="B247" s="268" t="n"/>
      <c r="C247" s="269" t="n"/>
      <c r="D247" s="269" t="n"/>
      <c r="E247" s="269" t="n"/>
      <c r="F247" s="269" t="n"/>
      <c r="G247" s="270" t="n"/>
      <c r="H247" s="277" t="n"/>
      <c r="I247" s="269" t="n"/>
      <c r="J247" s="269" t="n"/>
      <c r="K247" s="270" t="n"/>
      <c r="L247" s="277" t="n"/>
      <c r="M247" s="269" t="n"/>
      <c r="N247" s="269" t="n"/>
      <c r="O247" s="270" t="n"/>
      <c r="P247" s="277" t="n"/>
      <c r="Q247" s="269" t="n"/>
      <c r="R247" s="269" t="n"/>
      <c r="S247" s="269" t="n"/>
      <c r="T247" s="270" t="n"/>
      <c r="U247" s="277" t="n"/>
      <c r="V247" s="269" t="n"/>
      <c r="W247" s="269" t="n"/>
      <c r="X247" s="269" t="n"/>
      <c r="Y247" s="269" t="n"/>
      <c r="Z247" s="269" t="n"/>
      <c r="AA247" s="269" t="n"/>
      <c r="AB247" s="269" t="n"/>
      <c r="AC247" s="293" t="n"/>
      <c r="AD247" s="10" t="n"/>
    </row>
    <row r="248">
      <c r="A248" s="9" t="n"/>
      <c r="B248" s="107">
        <f>IF(NOT(ISBLANK('Alarm Summary'!E2)), 'Alarm Summary'!E2,"")</f>
        <v/>
      </c>
      <c r="C248" s="248" t="n"/>
      <c r="D248" s="248" t="n"/>
      <c r="E248" s="248" t="n"/>
      <c r="F248" s="248" t="n"/>
      <c r="G248" s="249" t="n"/>
      <c r="H248" s="108">
        <f>IF(NOT(ISBLANK('Alarm Summary'!B2)), 'Alarm Summary'!B2,"")</f>
        <v/>
      </c>
      <c r="I248" s="248" t="n"/>
      <c r="J248" s="248" t="n"/>
      <c r="K248" s="249" t="n"/>
      <c r="L248" s="108">
        <f>IF(NOT(ISBLANK('Alarm Summary'!C2)), 'Alarm Summary'!C2,"")</f>
        <v/>
      </c>
      <c r="M248" s="248" t="n"/>
      <c r="N248" s="248" t="n"/>
      <c r="O248" s="249" t="n"/>
      <c r="P248" s="108">
        <f>IF(NOT(ISBLANK('Alarm Summary'!D2)), 'Alarm Summary'!D2,"")</f>
        <v/>
      </c>
      <c r="Q248" s="248" t="n"/>
      <c r="R248" s="248" t="n"/>
      <c r="S248" s="248" t="n"/>
      <c r="T248" s="249" t="n"/>
      <c r="U248" s="294" t="n"/>
      <c r="V248" s="248" t="n"/>
      <c r="W248" s="248" t="n"/>
      <c r="X248" s="248" t="n"/>
      <c r="Y248" s="248" t="n"/>
      <c r="Z248" s="248" t="n"/>
      <c r="AA248" s="248" t="n"/>
      <c r="AB248" s="248" t="n"/>
      <c r="AC248" s="259" t="n"/>
      <c r="AD248" s="10" t="n"/>
    </row>
    <row r="249">
      <c r="A249" s="9" t="n"/>
      <c r="B249" s="109">
        <f>IF(NOT(ISBLANK('Alarm Summary'!E3)), 'Alarm Summary'!E3,"")</f>
        <v/>
      </c>
      <c r="C249" s="240" t="n"/>
      <c r="D249" s="240" t="n"/>
      <c r="E249" s="240" t="n"/>
      <c r="F249" s="240" t="n"/>
      <c r="G249" s="241" t="n"/>
      <c r="H249" s="86">
        <f>IF(NOT(ISBLANK('Alarm Summary'!B3)), 'Alarm Summary'!B3,"")</f>
        <v/>
      </c>
      <c r="I249" s="240" t="n"/>
      <c r="J249" s="240" t="n"/>
      <c r="K249" s="241" t="n"/>
      <c r="L249" s="86">
        <f>IF(NOT(ISBLANK('Alarm Summary'!C3)), 'Alarm Summary'!C3,"")</f>
        <v/>
      </c>
      <c r="M249" s="240" t="n"/>
      <c r="N249" s="240" t="n"/>
      <c r="O249" s="241" t="n"/>
      <c r="P249" s="86">
        <f>IF(NOT(ISBLANK('Alarm Summary'!D3)), 'Alarm Summary'!D3,"")</f>
        <v/>
      </c>
      <c r="Q249" s="240" t="n"/>
      <c r="R249" s="240" t="n"/>
      <c r="S249" s="240" t="n"/>
      <c r="T249" s="241" t="n"/>
      <c r="U249" s="295" t="n"/>
      <c r="V249" s="240" t="n"/>
      <c r="W249" s="240" t="n"/>
      <c r="X249" s="240" t="n"/>
      <c r="Y249" s="240" t="n"/>
      <c r="Z249" s="240" t="n"/>
      <c r="AA249" s="240" t="n"/>
      <c r="AB249" s="240" t="n"/>
      <c r="AC249" s="263" t="n"/>
      <c r="AD249" s="10" t="n"/>
    </row>
    <row r="250">
      <c r="A250" s="9" t="n"/>
      <c r="B250" s="109">
        <f>IF(NOT(ISBLANK('Alarm Summary'!E4)), 'Alarm Summary'!E4,"")</f>
        <v/>
      </c>
      <c r="C250" s="240" t="n"/>
      <c r="D250" s="240" t="n"/>
      <c r="E250" s="240" t="n"/>
      <c r="F250" s="240" t="n"/>
      <c r="G250" s="241" t="n"/>
      <c r="H250" s="86">
        <f>IF(NOT(ISBLANK('Alarm Summary'!B4)), 'Alarm Summary'!B4,"")</f>
        <v/>
      </c>
      <c r="I250" s="240" t="n"/>
      <c r="J250" s="240" t="n"/>
      <c r="K250" s="241" t="n"/>
      <c r="L250" s="86">
        <f>IF(NOT(ISBLANK('Alarm Summary'!C4)), 'Alarm Summary'!C4,"")</f>
        <v/>
      </c>
      <c r="M250" s="240" t="n"/>
      <c r="N250" s="240" t="n"/>
      <c r="O250" s="241" t="n"/>
      <c r="P250" s="86">
        <f>IF(NOT(ISBLANK('Alarm Summary'!D4)), 'Alarm Summary'!D4,"")</f>
        <v/>
      </c>
      <c r="Q250" s="240" t="n"/>
      <c r="R250" s="240" t="n"/>
      <c r="S250" s="240" t="n"/>
      <c r="T250" s="241" t="n"/>
      <c r="U250" s="295" t="n"/>
      <c r="V250" s="240" t="n"/>
      <c r="W250" s="240" t="n"/>
      <c r="X250" s="240" t="n"/>
      <c r="Y250" s="240" t="n"/>
      <c r="Z250" s="240" t="n"/>
      <c r="AA250" s="240" t="n"/>
      <c r="AB250" s="240" t="n"/>
      <c r="AC250" s="263" t="n"/>
      <c r="AD250" s="10" t="n"/>
    </row>
    <row r="251">
      <c r="A251" s="9" t="n"/>
      <c r="B251" s="109">
        <f>IF(NOT(ISBLANK('Alarm Summary'!E5)), 'Alarm Summary'!E5,"")</f>
        <v/>
      </c>
      <c r="C251" s="240" t="n"/>
      <c r="D251" s="240" t="n"/>
      <c r="E251" s="240" t="n"/>
      <c r="F251" s="240" t="n"/>
      <c r="G251" s="241" t="n"/>
      <c r="H251" s="86">
        <f>IF(NOT(ISBLANK('Alarm Summary'!B5)), 'Alarm Summary'!B5,"")</f>
        <v/>
      </c>
      <c r="I251" s="240" t="n"/>
      <c r="J251" s="240" t="n"/>
      <c r="K251" s="241" t="n"/>
      <c r="L251" s="86">
        <f>IF(NOT(ISBLANK('Alarm Summary'!C5)), 'Alarm Summary'!C5,"")</f>
        <v/>
      </c>
      <c r="M251" s="240" t="n"/>
      <c r="N251" s="240" t="n"/>
      <c r="O251" s="241" t="n"/>
      <c r="P251" s="86">
        <f>IF(NOT(ISBLANK('Alarm Summary'!D5)), 'Alarm Summary'!D5,"")</f>
        <v/>
      </c>
      <c r="Q251" s="240" t="n"/>
      <c r="R251" s="240" t="n"/>
      <c r="S251" s="240" t="n"/>
      <c r="T251" s="241" t="n"/>
      <c r="U251" s="295" t="n"/>
      <c r="V251" s="240" t="n"/>
      <c r="W251" s="240" t="n"/>
      <c r="X251" s="240" t="n"/>
      <c r="Y251" s="240" t="n"/>
      <c r="Z251" s="240" t="n"/>
      <c r="AA251" s="240" t="n"/>
      <c r="AB251" s="240" t="n"/>
      <c r="AC251" s="263" t="n"/>
      <c r="AD251" s="10" t="n"/>
    </row>
    <row r="252">
      <c r="A252" s="9" t="n"/>
      <c r="B252" s="109">
        <f>IF(NOT(ISBLANK('Alarm Summary'!E6)), 'Alarm Summary'!E6,"")</f>
        <v/>
      </c>
      <c r="C252" s="240" t="n"/>
      <c r="D252" s="240" t="n"/>
      <c r="E252" s="240" t="n"/>
      <c r="F252" s="240" t="n"/>
      <c r="G252" s="241" t="n"/>
      <c r="H252" s="86">
        <f>IF(NOT(ISBLANK('Alarm Summary'!B6)), 'Alarm Summary'!B6,"")</f>
        <v/>
      </c>
      <c r="I252" s="240" t="n"/>
      <c r="J252" s="240" t="n"/>
      <c r="K252" s="241" t="n"/>
      <c r="L252" s="86">
        <f>IF(NOT(ISBLANK('Alarm Summary'!C6)), 'Alarm Summary'!C6,"")</f>
        <v/>
      </c>
      <c r="M252" s="240" t="n"/>
      <c r="N252" s="240" t="n"/>
      <c r="O252" s="241" t="n"/>
      <c r="P252" s="86">
        <f>IF(NOT(ISBLANK('Alarm Summary'!D6)), 'Alarm Summary'!D6,"")</f>
        <v/>
      </c>
      <c r="Q252" s="240" t="n"/>
      <c r="R252" s="240" t="n"/>
      <c r="S252" s="240" t="n"/>
      <c r="T252" s="241" t="n"/>
      <c r="U252" s="295" t="n"/>
      <c r="V252" s="240" t="n"/>
      <c r="W252" s="240" t="n"/>
      <c r="X252" s="240" t="n"/>
      <c r="Y252" s="240" t="n"/>
      <c r="Z252" s="240" t="n"/>
      <c r="AA252" s="240" t="n"/>
      <c r="AB252" s="240" t="n"/>
      <c r="AC252" s="263" t="n"/>
      <c r="AD252" s="10" t="n"/>
    </row>
    <row r="253" ht="15.75" customHeight="1">
      <c r="A253" s="9" t="n"/>
      <c r="B253" s="109">
        <f>IF(NOT(ISBLANK('Alarm Summary'!E7)), 'Alarm Summary'!E7,"")</f>
        <v/>
      </c>
      <c r="C253" s="240" t="n"/>
      <c r="D253" s="240" t="n"/>
      <c r="E253" s="240" t="n"/>
      <c r="F253" s="240" t="n"/>
      <c r="G253" s="241" t="n"/>
      <c r="H253" s="86">
        <f>IF(NOT(ISBLANK('Alarm Summary'!B7)), 'Alarm Summary'!B7,"")</f>
        <v/>
      </c>
      <c r="I253" s="240" t="n"/>
      <c r="J253" s="240" t="n"/>
      <c r="K253" s="241" t="n"/>
      <c r="L253" s="86">
        <f>IF(NOT(ISBLANK('Alarm Summary'!C7)), 'Alarm Summary'!C7,"")</f>
        <v/>
      </c>
      <c r="M253" s="240" t="n"/>
      <c r="N253" s="240" t="n"/>
      <c r="O253" s="241" t="n"/>
      <c r="P253" s="86">
        <f>IF(NOT(ISBLANK('Alarm Summary'!D7)), 'Alarm Summary'!D7,"")</f>
        <v/>
      </c>
      <c r="Q253" s="240" t="n"/>
      <c r="R253" s="240" t="n"/>
      <c r="S253" s="240" t="n"/>
      <c r="T253" s="241" t="n"/>
      <c r="U253" s="295" t="n"/>
      <c r="V253" s="240" t="n"/>
      <c r="W253" s="240" t="n"/>
      <c r="X253" s="240" t="n"/>
      <c r="Y253" s="240" t="n"/>
      <c r="Z253" s="240" t="n"/>
      <c r="AA253" s="240" t="n"/>
      <c r="AB253" s="240" t="n"/>
      <c r="AC253" s="263" t="n"/>
      <c r="AD253" s="10" t="n"/>
    </row>
    <row r="254">
      <c r="A254" s="9" t="n"/>
      <c r="B254" s="109">
        <f>IF(NOT(ISBLANK('Alarm Summary'!E8)), 'Alarm Summary'!E8,"")</f>
        <v/>
      </c>
      <c r="C254" s="240" t="n"/>
      <c r="D254" s="240" t="n"/>
      <c r="E254" s="240" t="n"/>
      <c r="F254" s="240" t="n"/>
      <c r="G254" s="241" t="n"/>
      <c r="H254" s="86">
        <f>IF(NOT(ISBLANK('Alarm Summary'!B8)), 'Alarm Summary'!B8,"")</f>
        <v/>
      </c>
      <c r="I254" s="240" t="n"/>
      <c r="J254" s="240" t="n"/>
      <c r="K254" s="241" t="n"/>
      <c r="L254" s="86">
        <f>IF(NOT(ISBLANK('Alarm Summary'!C8)), 'Alarm Summary'!C8,"")</f>
        <v/>
      </c>
      <c r="M254" s="240" t="n"/>
      <c r="N254" s="240" t="n"/>
      <c r="O254" s="241" t="n"/>
      <c r="P254" s="86">
        <f>IF(NOT(ISBLANK('Alarm Summary'!D8)), 'Alarm Summary'!D8,"")</f>
        <v/>
      </c>
      <c r="Q254" s="240" t="n"/>
      <c r="R254" s="240" t="n"/>
      <c r="S254" s="240" t="n"/>
      <c r="T254" s="241" t="n"/>
      <c r="U254" s="295" t="n"/>
      <c r="V254" s="240" t="n"/>
      <c r="W254" s="240" t="n"/>
      <c r="X254" s="240" t="n"/>
      <c r="Y254" s="240" t="n"/>
      <c r="Z254" s="240" t="n"/>
      <c r="AA254" s="240" t="n"/>
      <c r="AB254" s="240" t="n"/>
      <c r="AC254" s="263" t="n"/>
      <c r="AD254" s="10" t="n"/>
    </row>
    <row r="255">
      <c r="A255" s="9" t="n"/>
      <c r="B255" s="109">
        <f>IF(NOT(ISBLANK('Alarm Summary'!E9)), 'Alarm Summary'!E9,"")</f>
        <v/>
      </c>
      <c r="C255" s="240" t="n"/>
      <c r="D255" s="240" t="n"/>
      <c r="E255" s="240" t="n"/>
      <c r="F255" s="240" t="n"/>
      <c r="G255" s="241" t="n"/>
      <c r="H255" s="86">
        <f>IF(NOT(ISBLANK('Alarm Summary'!B9)), 'Alarm Summary'!B9,"")</f>
        <v/>
      </c>
      <c r="I255" s="240" t="n"/>
      <c r="J255" s="240" t="n"/>
      <c r="K255" s="241" t="n"/>
      <c r="L255" s="86">
        <f>IF(NOT(ISBLANK('Alarm Summary'!C9)), 'Alarm Summary'!C9,"")</f>
        <v/>
      </c>
      <c r="M255" s="240" t="n"/>
      <c r="N255" s="240" t="n"/>
      <c r="O255" s="241" t="n"/>
      <c r="P255" s="86">
        <f>IF(NOT(ISBLANK('Alarm Summary'!D9)), 'Alarm Summary'!D9,"")</f>
        <v/>
      </c>
      <c r="Q255" s="240" t="n"/>
      <c r="R255" s="240" t="n"/>
      <c r="S255" s="240" t="n"/>
      <c r="T255" s="241" t="n"/>
      <c r="U255" s="295" t="n"/>
      <c r="V255" s="240" t="n"/>
      <c r="W255" s="240" t="n"/>
      <c r="X255" s="240" t="n"/>
      <c r="Y255" s="240" t="n"/>
      <c r="Z255" s="240" t="n"/>
      <c r="AA255" s="240" t="n"/>
      <c r="AB255" s="240" t="n"/>
      <c r="AC255" s="263" t="n"/>
      <c r="AD255" s="10" t="n"/>
    </row>
    <row r="256">
      <c r="A256" s="9" t="n"/>
      <c r="B256" s="109">
        <f>IF(NOT(ISBLANK('Alarm Summary'!E10)), 'Alarm Summary'!E10,"")</f>
        <v/>
      </c>
      <c r="C256" s="240" t="n"/>
      <c r="D256" s="240" t="n"/>
      <c r="E256" s="240" t="n"/>
      <c r="F256" s="240" t="n"/>
      <c r="G256" s="241" t="n"/>
      <c r="H256" s="86">
        <f>IF(NOT(ISBLANK('Alarm Summary'!B10)), 'Alarm Summary'!B10,"")</f>
        <v/>
      </c>
      <c r="I256" s="240" t="n"/>
      <c r="J256" s="240" t="n"/>
      <c r="K256" s="241" t="n"/>
      <c r="L256" s="86">
        <f>IF(NOT(ISBLANK('Alarm Summary'!C10)), 'Alarm Summary'!C10,"")</f>
        <v/>
      </c>
      <c r="M256" s="240" t="n"/>
      <c r="N256" s="240" t="n"/>
      <c r="O256" s="241" t="n"/>
      <c r="P256" s="86">
        <f>IF(NOT(ISBLANK('Alarm Summary'!D10)), 'Alarm Summary'!D10,"")</f>
        <v/>
      </c>
      <c r="Q256" s="240" t="n"/>
      <c r="R256" s="240" t="n"/>
      <c r="S256" s="240" t="n"/>
      <c r="T256" s="241" t="n"/>
      <c r="U256" s="295" t="n"/>
      <c r="V256" s="240" t="n"/>
      <c r="W256" s="240" t="n"/>
      <c r="X256" s="240" t="n"/>
      <c r="Y256" s="240" t="n"/>
      <c r="Z256" s="240" t="n"/>
      <c r="AA256" s="240" t="n"/>
      <c r="AB256" s="240" t="n"/>
      <c r="AC256" s="263" t="n"/>
      <c r="AD256" s="10" t="n"/>
    </row>
    <row r="257">
      <c r="A257" s="9" t="n"/>
      <c r="B257" s="109">
        <f>IF(NOT(ISBLANK('Alarm Summary'!E11)), 'Alarm Summary'!E11,"")</f>
        <v/>
      </c>
      <c r="C257" s="240" t="n"/>
      <c r="D257" s="240" t="n"/>
      <c r="E257" s="240" t="n"/>
      <c r="F257" s="240" t="n"/>
      <c r="G257" s="241" t="n"/>
      <c r="H257" s="86">
        <f>IF(NOT(ISBLANK('Alarm Summary'!B11)), 'Alarm Summary'!B11,"")</f>
        <v/>
      </c>
      <c r="I257" s="240" t="n"/>
      <c r="J257" s="240" t="n"/>
      <c r="K257" s="241" t="n"/>
      <c r="L257" s="86">
        <f>IF(NOT(ISBLANK('Alarm Summary'!C11)), 'Alarm Summary'!C11,"")</f>
        <v/>
      </c>
      <c r="M257" s="240" t="n"/>
      <c r="N257" s="240" t="n"/>
      <c r="O257" s="241" t="n"/>
      <c r="P257" s="86">
        <f>IF(NOT(ISBLANK('Alarm Summary'!D11)), 'Alarm Summary'!D11,"")</f>
        <v/>
      </c>
      <c r="Q257" s="240" t="n"/>
      <c r="R257" s="240" t="n"/>
      <c r="S257" s="240" t="n"/>
      <c r="T257" s="241" t="n"/>
      <c r="U257" s="295" t="n"/>
      <c r="V257" s="240" t="n"/>
      <c r="W257" s="240" t="n"/>
      <c r="X257" s="240" t="n"/>
      <c r="Y257" s="240" t="n"/>
      <c r="Z257" s="240" t="n"/>
      <c r="AA257" s="240" t="n"/>
      <c r="AB257" s="240" t="n"/>
      <c r="AC257" s="263" t="n"/>
      <c r="AD257" s="10" t="n"/>
    </row>
    <row r="258">
      <c r="A258" s="9" t="n"/>
      <c r="B258" s="109">
        <f>IF(NOT(ISBLANK('Alarm Summary'!E12)), 'Alarm Summary'!E12,"")</f>
        <v/>
      </c>
      <c r="C258" s="240" t="n"/>
      <c r="D258" s="240" t="n"/>
      <c r="E258" s="240" t="n"/>
      <c r="F258" s="240" t="n"/>
      <c r="G258" s="241" t="n"/>
      <c r="H258" s="86">
        <f>IF(NOT(ISBLANK('Alarm Summary'!B12)), 'Alarm Summary'!B12,"")</f>
        <v/>
      </c>
      <c r="I258" s="240" t="n"/>
      <c r="J258" s="240" t="n"/>
      <c r="K258" s="241" t="n"/>
      <c r="L258" s="86">
        <f>IF(NOT(ISBLANK('Alarm Summary'!C12)), 'Alarm Summary'!C12,"")</f>
        <v/>
      </c>
      <c r="M258" s="240" t="n"/>
      <c r="N258" s="240" t="n"/>
      <c r="O258" s="241" t="n"/>
      <c r="P258" s="86">
        <f>IF(NOT(ISBLANK('Alarm Summary'!D12)), 'Alarm Summary'!D12,"")</f>
        <v/>
      </c>
      <c r="Q258" s="240" t="n"/>
      <c r="R258" s="240" t="n"/>
      <c r="S258" s="240" t="n"/>
      <c r="T258" s="241" t="n"/>
      <c r="U258" s="295" t="n"/>
      <c r="V258" s="240" t="n"/>
      <c r="W258" s="240" t="n"/>
      <c r="X258" s="240" t="n"/>
      <c r="Y258" s="240" t="n"/>
      <c r="Z258" s="240" t="n"/>
      <c r="AA258" s="240" t="n"/>
      <c r="AB258" s="240" t="n"/>
      <c r="AC258" s="263" t="n"/>
      <c r="AD258" s="10" t="n"/>
    </row>
    <row r="259">
      <c r="A259" s="9" t="n"/>
      <c r="B259" s="109">
        <f>IF(NOT(ISBLANK('Alarm Summary'!E13)), 'Alarm Summary'!E13,"")</f>
        <v/>
      </c>
      <c r="C259" s="240" t="n"/>
      <c r="D259" s="240" t="n"/>
      <c r="E259" s="240" t="n"/>
      <c r="F259" s="240" t="n"/>
      <c r="G259" s="241" t="n"/>
      <c r="H259" s="86">
        <f>IF(NOT(ISBLANK('Alarm Summary'!B13)), 'Alarm Summary'!B13,"")</f>
        <v/>
      </c>
      <c r="I259" s="240" t="n"/>
      <c r="J259" s="240" t="n"/>
      <c r="K259" s="241" t="n"/>
      <c r="L259" s="86">
        <f>IF(NOT(ISBLANK('Alarm Summary'!C13)), 'Alarm Summary'!C13,"")</f>
        <v/>
      </c>
      <c r="M259" s="240" t="n"/>
      <c r="N259" s="240" t="n"/>
      <c r="O259" s="241" t="n"/>
      <c r="P259" s="86">
        <f>IF(NOT(ISBLANK('Alarm Summary'!D13)), 'Alarm Summary'!D13,"")</f>
        <v/>
      </c>
      <c r="Q259" s="240" t="n"/>
      <c r="R259" s="240" t="n"/>
      <c r="S259" s="240" t="n"/>
      <c r="T259" s="241" t="n"/>
      <c r="U259" s="295" t="n"/>
      <c r="V259" s="240" t="n"/>
      <c r="W259" s="240" t="n"/>
      <c r="X259" s="240" t="n"/>
      <c r="Y259" s="240" t="n"/>
      <c r="Z259" s="240" t="n"/>
      <c r="AA259" s="240" t="n"/>
      <c r="AB259" s="240" t="n"/>
      <c r="AC259" s="263" t="n"/>
      <c r="AD259" s="10" t="n"/>
    </row>
    <row r="260">
      <c r="A260" s="9" t="n"/>
      <c r="B260" s="109">
        <f>IF(NOT(ISBLANK('Alarm Summary'!E14)), 'Alarm Summary'!E14,"")</f>
        <v/>
      </c>
      <c r="C260" s="240" t="n"/>
      <c r="D260" s="240" t="n"/>
      <c r="E260" s="240" t="n"/>
      <c r="F260" s="240" t="n"/>
      <c r="G260" s="241" t="n"/>
      <c r="H260" s="86">
        <f>IF(NOT(ISBLANK('Alarm Summary'!B14)), 'Alarm Summary'!B14,"")</f>
        <v/>
      </c>
      <c r="I260" s="240" t="n"/>
      <c r="J260" s="240" t="n"/>
      <c r="K260" s="241" t="n"/>
      <c r="L260" s="86">
        <f>IF(NOT(ISBLANK('Alarm Summary'!C14)), 'Alarm Summary'!C14,"")</f>
        <v/>
      </c>
      <c r="M260" s="240" t="n"/>
      <c r="N260" s="240" t="n"/>
      <c r="O260" s="241" t="n"/>
      <c r="P260" s="86">
        <f>IF(NOT(ISBLANK('Alarm Summary'!D14)), 'Alarm Summary'!D14,"")</f>
        <v/>
      </c>
      <c r="Q260" s="240" t="n"/>
      <c r="R260" s="240" t="n"/>
      <c r="S260" s="240" t="n"/>
      <c r="T260" s="241" t="n"/>
      <c r="U260" s="295" t="n"/>
      <c r="V260" s="240" t="n"/>
      <c r="W260" s="240" t="n"/>
      <c r="X260" s="240" t="n"/>
      <c r="Y260" s="240" t="n"/>
      <c r="Z260" s="240" t="n"/>
      <c r="AA260" s="240" t="n"/>
      <c r="AB260" s="240" t="n"/>
      <c r="AC260" s="263" t="n"/>
      <c r="AD260" s="10" t="n"/>
    </row>
    <row r="261">
      <c r="A261" s="9" t="n"/>
      <c r="B261" s="109">
        <f>IF(NOT(ISBLANK('Alarm Summary'!E15)), 'Alarm Summary'!E15,"")</f>
        <v/>
      </c>
      <c r="C261" s="240" t="n"/>
      <c r="D261" s="240" t="n"/>
      <c r="E261" s="240" t="n"/>
      <c r="F261" s="240" t="n"/>
      <c r="G261" s="241" t="n"/>
      <c r="H261" s="86">
        <f>IF(NOT(ISBLANK('Alarm Summary'!B15)), 'Alarm Summary'!B15,"")</f>
        <v/>
      </c>
      <c r="I261" s="240" t="n"/>
      <c r="J261" s="240" t="n"/>
      <c r="K261" s="241" t="n"/>
      <c r="L261" s="86">
        <f>IF(NOT(ISBLANK('Alarm Summary'!C15)), 'Alarm Summary'!C15,"")</f>
        <v/>
      </c>
      <c r="M261" s="240" t="n"/>
      <c r="N261" s="240" t="n"/>
      <c r="O261" s="241" t="n"/>
      <c r="P261" s="86">
        <f>IF(NOT(ISBLANK('Alarm Summary'!D15)), 'Alarm Summary'!D15,"")</f>
        <v/>
      </c>
      <c r="Q261" s="240" t="n"/>
      <c r="R261" s="240" t="n"/>
      <c r="S261" s="240" t="n"/>
      <c r="T261" s="241" t="n"/>
      <c r="U261" s="295" t="n"/>
      <c r="V261" s="240" t="n"/>
      <c r="W261" s="240" t="n"/>
      <c r="X261" s="240" t="n"/>
      <c r="Y261" s="240" t="n"/>
      <c r="Z261" s="240" t="n"/>
      <c r="AA261" s="240" t="n"/>
      <c r="AB261" s="240" t="n"/>
      <c r="AC261" s="263" t="n"/>
      <c r="AD261" s="10" t="n"/>
    </row>
    <row r="262">
      <c r="A262" s="9" t="n"/>
      <c r="B262" s="109">
        <f>IF(NOT(ISBLANK('Alarm Summary'!E16)), 'Alarm Summary'!E16,"")</f>
        <v/>
      </c>
      <c r="C262" s="240" t="n"/>
      <c r="D262" s="240" t="n"/>
      <c r="E262" s="240" t="n"/>
      <c r="F262" s="240" t="n"/>
      <c r="G262" s="241" t="n"/>
      <c r="H262" s="86">
        <f>IF(NOT(ISBLANK('Alarm Summary'!B16)), 'Alarm Summary'!B16,"")</f>
        <v/>
      </c>
      <c r="I262" s="240" t="n"/>
      <c r="J262" s="240" t="n"/>
      <c r="K262" s="241" t="n"/>
      <c r="L262" s="86">
        <f>IF(NOT(ISBLANK('Alarm Summary'!C16)), 'Alarm Summary'!C16,"")</f>
        <v/>
      </c>
      <c r="M262" s="240" t="n"/>
      <c r="N262" s="240" t="n"/>
      <c r="O262" s="241" t="n"/>
      <c r="P262" s="86">
        <f>IF(NOT(ISBLANK('Alarm Summary'!D16)), 'Alarm Summary'!D16,"")</f>
        <v/>
      </c>
      <c r="Q262" s="240" t="n"/>
      <c r="R262" s="240" t="n"/>
      <c r="S262" s="240" t="n"/>
      <c r="T262" s="241" t="n"/>
      <c r="U262" s="295" t="n"/>
      <c r="V262" s="240" t="n"/>
      <c r="W262" s="240" t="n"/>
      <c r="X262" s="240" t="n"/>
      <c r="Y262" s="240" t="n"/>
      <c r="Z262" s="240" t="n"/>
      <c r="AA262" s="240" t="n"/>
      <c r="AB262" s="240" t="n"/>
      <c r="AC262" s="263" t="n"/>
      <c r="AD262" s="10" t="n"/>
    </row>
    <row r="263">
      <c r="A263" s="9" t="n"/>
      <c r="B263" s="109">
        <f>IF(NOT(ISBLANK('Alarm Summary'!E17)), 'Alarm Summary'!E17,"")</f>
        <v/>
      </c>
      <c r="C263" s="240" t="n"/>
      <c r="D263" s="240" t="n"/>
      <c r="E263" s="240" t="n"/>
      <c r="F263" s="240" t="n"/>
      <c r="G263" s="241" t="n"/>
      <c r="H263" s="86">
        <f>IF(NOT(ISBLANK('Alarm Summary'!B17)), 'Alarm Summary'!B17,"")</f>
        <v/>
      </c>
      <c r="I263" s="240" t="n"/>
      <c r="J263" s="240" t="n"/>
      <c r="K263" s="241" t="n"/>
      <c r="L263" s="86">
        <f>IF(NOT(ISBLANK('Alarm Summary'!C17)), 'Alarm Summary'!C17,"")</f>
        <v/>
      </c>
      <c r="M263" s="240" t="n"/>
      <c r="N263" s="240" t="n"/>
      <c r="O263" s="241" t="n"/>
      <c r="P263" s="86">
        <f>IF(NOT(ISBLANK('Alarm Summary'!D17)), 'Alarm Summary'!D17,"")</f>
        <v/>
      </c>
      <c r="Q263" s="240" t="n"/>
      <c r="R263" s="240" t="n"/>
      <c r="S263" s="240" t="n"/>
      <c r="T263" s="241" t="n"/>
      <c r="U263" s="295" t="n"/>
      <c r="V263" s="240" t="n"/>
      <c r="W263" s="240" t="n"/>
      <c r="X263" s="240" t="n"/>
      <c r="Y263" s="240" t="n"/>
      <c r="Z263" s="240" t="n"/>
      <c r="AA263" s="240" t="n"/>
      <c r="AB263" s="240" t="n"/>
      <c r="AC263" s="263" t="n"/>
      <c r="AD263" s="10" t="n"/>
    </row>
    <row r="264" ht="15.75" customHeight="1" thickBot="1">
      <c r="A264" s="9" t="n"/>
      <c r="B264" s="114">
        <f>IF(NOT(ISBLANK('Alarm Summary'!E18)), 'Alarm Summary'!E18,"")</f>
        <v/>
      </c>
      <c r="C264" s="243" t="n"/>
      <c r="D264" s="243" t="n"/>
      <c r="E264" s="243" t="n"/>
      <c r="F264" s="243" t="n"/>
      <c r="G264" s="244" t="n"/>
      <c r="H264" s="115">
        <f>IF(NOT(ISBLANK('Alarm Summary'!B18)), 'Alarm Summary'!B18,"")</f>
        <v/>
      </c>
      <c r="I264" s="243" t="n"/>
      <c r="J264" s="243" t="n"/>
      <c r="K264" s="244" t="n"/>
      <c r="L264" s="115">
        <f>IF(NOT(ISBLANK('Alarm Summary'!C18)), 'Alarm Summary'!C18,"")</f>
        <v/>
      </c>
      <c r="M264" s="243" t="n"/>
      <c r="N264" s="243" t="n"/>
      <c r="O264" s="244" t="n"/>
      <c r="P264" s="115">
        <f>IF(NOT(ISBLANK('Alarm Summary'!D18)), 'Alarm Summary'!D18,"")</f>
        <v/>
      </c>
      <c r="Q264" s="243" t="n"/>
      <c r="R264" s="243" t="n"/>
      <c r="S264" s="243" t="n"/>
      <c r="T264" s="244" t="n"/>
      <c r="U264" s="296" t="n"/>
      <c r="V264" s="243" t="n"/>
      <c r="W264" s="243" t="n"/>
      <c r="X264" s="243" t="n"/>
      <c r="Y264" s="243" t="n"/>
      <c r="Z264" s="243" t="n"/>
      <c r="AA264" s="243" t="n"/>
      <c r="AB264" s="243" t="n"/>
      <c r="AC264" s="297" t="n"/>
      <c r="AD264" s="10" t="n"/>
    </row>
    <row r="265">
      <c r="A265" s="9" t="n"/>
      <c r="B265" s="117" t="n"/>
      <c r="AD265" s="10" t="n"/>
    </row>
    <row r="266">
      <c r="A266" s="9" t="n"/>
      <c r="AD266" s="10" t="n"/>
    </row>
    <row r="267">
      <c r="A267" s="9" t="n"/>
      <c r="AD267" s="10" t="n"/>
    </row>
    <row r="268">
      <c r="A268" s="9" t="n"/>
      <c r="AD268" s="10" t="n"/>
    </row>
    <row r="269">
      <c r="A269" s="9" t="n"/>
      <c r="C269" s="88" t="inlineStr">
        <is>
          <t>Analyse détaillée</t>
        </is>
      </c>
      <c r="AD269" s="10" t="n"/>
    </row>
    <row r="270">
      <c r="A270" s="9" t="n"/>
      <c r="AD270" s="10" t="n"/>
    </row>
    <row r="271">
      <c r="A271" s="9" t="n"/>
      <c r="AD271" s="10" t="n"/>
    </row>
    <row r="272">
      <c r="A272" s="9" t="n"/>
      <c r="B272" s="298" t="n"/>
      <c r="C272" s="251" t="n"/>
      <c r="D272" s="251" t="n"/>
      <c r="E272" s="251" t="n"/>
      <c r="F272" s="251" t="n"/>
      <c r="G272" s="251" t="n"/>
      <c r="H272" s="251" t="n"/>
      <c r="I272" s="251" t="n"/>
      <c r="J272" s="251" t="n"/>
      <c r="K272" s="251" t="n"/>
      <c r="L272" s="251" t="n"/>
      <c r="M272" s="251" t="n"/>
      <c r="N272" s="251" t="n"/>
      <c r="O272" s="251" t="n"/>
      <c r="P272" s="251" t="n"/>
      <c r="Q272" s="251" t="n"/>
      <c r="R272" s="251" t="n"/>
      <c r="S272" s="251" t="n"/>
      <c r="T272" s="251" t="n"/>
      <c r="U272" s="251" t="n"/>
      <c r="V272" s="251" t="n"/>
      <c r="W272" s="251" t="n"/>
      <c r="X272" s="251" t="n"/>
      <c r="Y272" s="251" t="n"/>
      <c r="Z272" s="251" t="n"/>
      <c r="AA272" s="251" t="n"/>
      <c r="AB272" s="251" t="n"/>
      <c r="AC272" s="252" t="n"/>
      <c r="AD272" s="10" t="n"/>
    </row>
    <row r="273">
      <c r="A273" s="9" t="n"/>
      <c r="B273" s="271" t="n"/>
      <c r="AC273" s="272" t="n"/>
      <c r="AD273" s="10" t="n"/>
    </row>
    <row r="274">
      <c r="A274" s="9" t="n"/>
      <c r="B274" s="271" t="n"/>
      <c r="AC274" s="272" t="n"/>
      <c r="AD274" s="10" t="n"/>
    </row>
    <row r="275">
      <c r="A275" s="9" t="n"/>
      <c r="B275" s="271" t="n"/>
      <c r="AC275" s="272" t="n"/>
      <c r="AD275" s="10" t="n"/>
    </row>
    <row r="276">
      <c r="A276" s="9" t="n"/>
      <c r="B276" s="271" t="n"/>
      <c r="AC276" s="272" t="n"/>
      <c r="AD276" s="10" t="n"/>
    </row>
    <row r="277">
      <c r="A277" s="9" t="n"/>
      <c r="B277" s="271" t="n"/>
      <c r="AC277" s="272" t="n"/>
      <c r="AD277" s="10" t="n"/>
    </row>
    <row r="278">
      <c r="A278" s="9" t="n"/>
      <c r="B278" s="271" t="n"/>
      <c r="AC278" s="272" t="n"/>
      <c r="AD278" s="10" t="n"/>
    </row>
    <row r="279">
      <c r="A279" s="9" t="n"/>
      <c r="B279" s="271" t="n"/>
      <c r="AC279" s="272" t="n"/>
      <c r="AD279" s="10" t="n"/>
    </row>
    <row r="280">
      <c r="A280" s="9" t="n"/>
      <c r="B280" s="271" t="n"/>
      <c r="AC280" s="272" t="n"/>
      <c r="AD280" s="10" t="n"/>
    </row>
    <row r="281">
      <c r="A281" s="9" t="n"/>
      <c r="B281" s="250" t="n"/>
      <c r="C281" s="248" t="n"/>
      <c r="D281" s="248" t="n"/>
      <c r="E281" s="248" t="n"/>
      <c r="F281" s="248" t="n"/>
      <c r="G281" s="248" t="n"/>
      <c r="H281" s="248" t="n"/>
      <c r="I281" s="248" t="n"/>
      <c r="J281" s="248" t="n"/>
      <c r="K281" s="248" t="n"/>
      <c r="L281" s="248" t="n"/>
      <c r="M281" s="248" t="n"/>
      <c r="N281" s="248" t="n"/>
      <c r="O281" s="248" t="n"/>
      <c r="P281" s="248" t="n"/>
      <c r="Q281" s="248" t="n"/>
      <c r="R281" s="248" t="n"/>
      <c r="S281" s="248" t="n"/>
      <c r="T281" s="248" t="n"/>
      <c r="U281" s="248" t="n"/>
      <c r="V281" s="248" t="n"/>
      <c r="W281" s="248" t="n"/>
      <c r="X281" s="248" t="n"/>
      <c r="Y281" s="248" t="n"/>
      <c r="Z281" s="248" t="n"/>
      <c r="AA281" s="248" t="n"/>
      <c r="AB281" s="248" t="n"/>
      <c r="AC281" s="249" t="n"/>
      <c r="AD281" s="10" t="n"/>
    </row>
    <row r="282">
      <c r="A282" s="9" t="n"/>
      <c r="AD282" s="10" t="n"/>
    </row>
    <row r="283">
      <c r="A283" s="9" t="n"/>
      <c r="AD283" s="10" t="n"/>
    </row>
    <row r="284">
      <c r="A284" s="9" t="n"/>
      <c r="AD284" s="10" t="n"/>
    </row>
    <row r="285">
      <c r="A285" s="9" t="n"/>
      <c r="AD285" s="10" t="n"/>
    </row>
    <row r="286">
      <c r="A286" s="9" t="n"/>
      <c r="AD286" s="10" t="n"/>
    </row>
    <row r="287">
      <c r="A287" s="9" t="n"/>
      <c r="AD287" s="10" t="n"/>
    </row>
    <row r="288">
      <c r="A288" s="9" t="n"/>
      <c r="AD288" s="10" t="n"/>
    </row>
    <row r="289">
      <c r="A289" s="9" t="n"/>
      <c r="AD289" s="10" t="n"/>
    </row>
    <row r="290">
      <c r="A290" s="9" t="n"/>
      <c r="AD290" s="10" t="n"/>
    </row>
    <row r="291">
      <c r="A291" s="12" t="n"/>
      <c r="B291" s="223" t="n"/>
      <c r="C291" s="223" t="n"/>
      <c r="D291" s="223" t="n"/>
      <c r="E291" s="223" t="n"/>
      <c r="F291" s="223" t="n"/>
      <c r="G291" s="223" t="n"/>
      <c r="H291" s="223" t="n"/>
      <c r="I291" s="223" t="n"/>
      <c r="J291" s="223" t="n"/>
      <c r="K291" s="223" t="n"/>
      <c r="L291" s="223" t="n"/>
      <c r="M291" s="223" t="n"/>
      <c r="N291" s="223" t="n"/>
      <c r="O291" s="223" t="n"/>
      <c r="P291" s="223" t="n"/>
      <c r="Q291" s="223" t="n"/>
      <c r="R291" s="223" t="n"/>
      <c r="S291" s="223" t="n"/>
      <c r="T291" s="223" t="n"/>
      <c r="U291" s="223" t="n"/>
      <c r="V291" s="223" t="n"/>
      <c r="W291" s="223" t="n"/>
      <c r="X291" s="223" t="n"/>
      <c r="Y291" s="223" t="n"/>
      <c r="Z291" s="223" t="n"/>
      <c r="AA291" s="223" t="n"/>
      <c r="AB291" s="223" t="n"/>
      <c r="AC291" s="223" t="n"/>
      <c r="AD291" s="224" t="n"/>
    </row>
  </sheetData>
  <mergeCells count="497">
    <mergeCell ref="R131:U131"/>
    <mergeCell ref="B139:E139"/>
    <mergeCell ref="L261:O261"/>
    <mergeCell ref="F130:I130"/>
    <mergeCell ref="G227:J227"/>
    <mergeCell ref="Z138:AC138"/>
    <mergeCell ref="F117:I117"/>
    <mergeCell ref="J138:M138"/>
    <mergeCell ref="B238:F238"/>
    <mergeCell ref="V124:Y124"/>
    <mergeCell ref="F132:I132"/>
    <mergeCell ref="V116:Y116"/>
    <mergeCell ref="V238:Y238"/>
    <mergeCell ref="F119:I119"/>
    <mergeCell ref="Z232:AC232"/>
    <mergeCell ref="C199:AB200"/>
    <mergeCell ref="H246:K247"/>
    <mergeCell ref="K232:N232"/>
    <mergeCell ref="P249:T249"/>
    <mergeCell ref="Z113:AC115"/>
    <mergeCell ref="R142:U142"/>
    <mergeCell ref="V142:Y142"/>
    <mergeCell ref="J147:M147"/>
    <mergeCell ref="R144:U144"/>
    <mergeCell ref="B248:G248"/>
    <mergeCell ref="B233:F233"/>
    <mergeCell ref="B227:F227"/>
    <mergeCell ref="N119:Q119"/>
    <mergeCell ref="H249:K249"/>
    <mergeCell ref="V233:Y233"/>
    <mergeCell ref="J134:M134"/>
    <mergeCell ref="R79:V79"/>
    <mergeCell ref="F120:I120"/>
    <mergeCell ref="B249:G249"/>
    <mergeCell ref="Z128:AC128"/>
    <mergeCell ref="U258:AC258"/>
    <mergeCell ref="Z226:AC226"/>
    <mergeCell ref="K230:N230"/>
    <mergeCell ref="B228:F228"/>
    <mergeCell ref="P252:T252"/>
    <mergeCell ref="P56:AC56"/>
    <mergeCell ref="B138:E138"/>
    <mergeCell ref="U260:AC260"/>
    <mergeCell ref="Z228:AC228"/>
    <mergeCell ref="R231:U231"/>
    <mergeCell ref="C149:AB150"/>
    <mergeCell ref="Z129:AC129"/>
    <mergeCell ref="B140:E140"/>
    <mergeCell ref="U253:AC253"/>
    <mergeCell ref="G228:J228"/>
    <mergeCell ref="M80:Q80"/>
    <mergeCell ref="L264:O264"/>
    <mergeCell ref="N130:Q130"/>
    <mergeCell ref="F133:I133"/>
    <mergeCell ref="V117:Y117"/>
    <mergeCell ref="V132:Y132"/>
    <mergeCell ref="F135:I135"/>
    <mergeCell ref="B80:L80"/>
    <mergeCell ref="V119:Y119"/>
    <mergeCell ref="H262:K262"/>
    <mergeCell ref="B79:L79"/>
    <mergeCell ref="B262:G262"/>
    <mergeCell ref="P54:AC54"/>
    <mergeCell ref="L255:O255"/>
    <mergeCell ref="B81:L81"/>
    <mergeCell ref="U248:AC248"/>
    <mergeCell ref="V145:Y145"/>
    <mergeCell ref="U255:AC255"/>
    <mergeCell ref="F128:I128"/>
    <mergeCell ref="C63:AB63"/>
    <mergeCell ref="Z136:AC136"/>
    <mergeCell ref="V147:Y147"/>
    <mergeCell ref="K238:N238"/>
    <mergeCell ref="R228:U228"/>
    <mergeCell ref="H252:K252"/>
    <mergeCell ref="U259:AC259"/>
    <mergeCell ref="P57:AC57"/>
    <mergeCell ref="B252:G252"/>
    <mergeCell ref="Z131:AC131"/>
    <mergeCell ref="H250:K250"/>
    <mergeCell ref="U261:AC261"/>
    <mergeCell ref="R236:U236"/>
    <mergeCell ref="V138:Y138"/>
    <mergeCell ref="Z231:AC231"/>
    <mergeCell ref="F141:I141"/>
    <mergeCell ref="P259:T259"/>
    <mergeCell ref="N132:Q132"/>
    <mergeCell ref="G234:J234"/>
    <mergeCell ref="O227:Q227"/>
    <mergeCell ref="R140:U140"/>
    <mergeCell ref="J118:M118"/>
    <mergeCell ref="M67:V68"/>
    <mergeCell ref="B143:E143"/>
    <mergeCell ref="J143:M143"/>
    <mergeCell ref="V133:Y133"/>
    <mergeCell ref="A3:R3"/>
    <mergeCell ref="B223:F225"/>
    <mergeCell ref="H263:K263"/>
    <mergeCell ref="B257:G257"/>
    <mergeCell ref="V223:Y225"/>
    <mergeCell ref="V135:Y135"/>
    <mergeCell ref="R229:U229"/>
    <mergeCell ref="V122:Y122"/>
    <mergeCell ref="B265:G265"/>
    <mergeCell ref="Z144:AC144"/>
    <mergeCell ref="J123:M123"/>
    <mergeCell ref="U249:AC249"/>
    <mergeCell ref="R232:U232"/>
    <mergeCell ref="B246:G247"/>
    <mergeCell ref="F129:I129"/>
    <mergeCell ref="M69:Q70"/>
    <mergeCell ref="G239:J239"/>
    <mergeCell ref="N120:Q120"/>
    <mergeCell ref="F113:I115"/>
    <mergeCell ref="P255:T255"/>
    <mergeCell ref="B195:AC197"/>
    <mergeCell ref="B67:L68"/>
    <mergeCell ref="R234:U234"/>
    <mergeCell ref="N128:Q128"/>
    <mergeCell ref="F131:I131"/>
    <mergeCell ref="V146:Y146"/>
    <mergeCell ref="H258:K258"/>
    <mergeCell ref="O233:Q233"/>
    <mergeCell ref="P250:T250"/>
    <mergeCell ref="B258:G258"/>
    <mergeCell ref="H260:K260"/>
    <mergeCell ref="L251:O251"/>
    <mergeCell ref="O226:Q226"/>
    <mergeCell ref="P258:T258"/>
    <mergeCell ref="J126:M126"/>
    <mergeCell ref="B260:G260"/>
    <mergeCell ref="U264:AC264"/>
    <mergeCell ref="L253:O253"/>
    <mergeCell ref="V130:Y130"/>
    <mergeCell ref="R237:U237"/>
    <mergeCell ref="O228:Q228"/>
    <mergeCell ref="V141:Y141"/>
    <mergeCell ref="M77:V78"/>
    <mergeCell ref="J146:M146"/>
    <mergeCell ref="N141:Q141"/>
    <mergeCell ref="G237:J237"/>
    <mergeCell ref="B234:F234"/>
    <mergeCell ref="V230:Y230"/>
    <mergeCell ref="V143:Y143"/>
    <mergeCell ref="L248:O248"/>
    <mergeCell ref="F142:I142"/>
    <mergeCell ref="V136:Y136"/>
    <mergeCell ref="F144:I144"/>
    <mergeCell ref="R239:U239"/>
    <mergeCell ref="U257:AC257"/>
    <mergeCell ref="J137:M137"/>
    <mergeCell ref="R134:U134"/>
    <mergeCell ref="R121:U121"/>
    <mergeCell ref="J124:M124"/>
    <mergeCell ref="P55:AC55"/>
    <mergeCell ref="B54:O54"/>
    <mergeCell ref="V125:Y125"/>
    <mergeCell ref="J139:M139"/>
    <mergeCell ref="B56:O56"/>
    <mergeCell ref="R71:V72"/>
    <mergeCell ref="B255:G255"/>
    <mergeCell ref="M65:V66"/>
    <mergeCell ref="W75:AC76"/>
    <mergeCell ref="N129:Q129"/>
    <mergeCell ref="N113:Q115"/>
    <mergeCell ref="H259:K259"/>
    <mergeCell ref="Z120:AC120"/>
    <mergeCell ref="R123:U123"/>
    <mergeCell ref="B57:O57"/>
    <mergeCell ref="B75:L76"/>
    <mergeCell ref="K223:N225"/>
    <mergeCell ref="N131:Q131"/>
    <mergeCell ref="H261:K261"/>
    <mergeCell ref="B130:E130"/>
    <mergeCell ref="J117:M117"/>
    <mergeCell ref="B117:E117"/>
    <mergeCell ref="R124:U124"/>
    <mergeCell ref="B261:G261"/>
    <mergeCell ref="R118:U118"/>
    <mergeCell ref="P53:AC53"/>
    <mergeCell ref="B132:E132"/>
    <mergeCell ref="L254:O254"/>
    <mergeCell ref="J119:M119"/>
    <mergeCell ref="R238:U238"/>
    <mergeCell ref="B119:E119"/>
    <mergeCell ref="P264:T264"/>
    <mergeCell ref="V232:Y232"/>
    <mergeCell ref="R126:U126"/>
    <mergeCell ref="L256:O256"/>
    <mergeCell ref="F125:I125"/>
    <mergeCell ref="O231:Q231"/>
    <mergeCell ref="B127:E127"/>
    <mergeCell ref="W65:AC66"/>
    <mergeCell ref="V227:Y227"/>
    <mergeCell ref="N142:Q142"/>
    <mergeCell ref="J145:M145"/>
    <mergeCell ref="B65:L66"/>
    <mergeCell ref="F147:I147"/>
    <mergeCell ref="N144:Q144"/>
    <mergeCell ref="O223:Q225"/>
    <mergeCell ref="K235:N235"/>
    <mergeCell ref="M75:V76"/>
    <mergeCell ref="B122:E122"/>
    <mergeCell ref="R137:U137"/>
    <mergeCell ref="J140:M140"/>
    <mergeCell ref="R73:V74"/>
    <mergeCell ref="B120:E120"/>
    <mergeCell ref="B226:F226"/>
    <mergeCell ref="B272:AC281"/>
    <mergeCell ref="V226:Y226"/>
    <mergeCell ref="Z121:AC121"/>
    <mergeCell ref="V228:Y228"/>
    <mergeCell ref="Z123:AC123"/>
    <mergeCell ref="R130:U130"/>
    <mergeCell ref="J133:M133"/>
    <mergeCell ref="H264:K264"/>
    <mergeCell ref="J130:M130"/>
    <mergeCell ref="B133:E133"/>
    <mergeCell ref="R117:U117"/>
    <mergeCell ref="M79:Q79"/>
    <mergeCell ref="V113:Y115"/>
    <mergeCell ref="Z118:AC118"/>
    <mergeCell ref="R132:U132"/>
    <mergeCell ref="J135:M135"/>
    <mergeCell ref="B135:E135"/>
    <mergeCell ref="L257:O257"/>
    <mergeCell ref="G236:J236"/>
    <mergeCell ref="B235:F235"/>
    <mergeCell ref="J122:M122"/>
    <mergeCell ref="R119:U119"/>
    <mergeCell ref="V235:Y235"/>
    <mergeCell ref="K231:N231"/>
    <mergeCell ref="W71:AC72"/>
    <mergeCell ref="H255:K255"/>
    <mergeCell ref="J136:M136"/>
    <mergeCell ref="Z134:AC134"/>
    <mergeCell ref="W73:AC74"/>
    <mergeCell ref="U251:AC251"/>
    <mergeCell ref="B55:O55"/>
    <mergeCell ref="R145:U145"/>
    <mergeCell ref="R139:U139"/>
    <mergeCell ref="M81:V81"/>
    <mergeCell ref="N147:Q147"/>
    <mergeCell ref="P260:T260"/>
    <mergeCell ref="B128:E128"/>
    <mergeCell ref="Z147:AC147"/>
    <mergeCell ref="R147:U147"/>
    <mergeCell ref="B146:E146"/>
    <mergeCell ref="R122:U122"/>
    <mergeCell ref="Z229:AC229"/>
    <mergeCell ref="B236:F236"/>
    <mergeCell ref="B123:E123"/>
    <mergeCell ref="B58:O58"/>
    <mergeCell ref="F123:I123"/>
    <mergeCell ref="V236:Y236"/>
    <mergeCell ref="K233:N233"/>
    <mergeCell ref="K227:N227"/>
    <mergeCell ref="B231:F231"/>
    <mergeCell ref="F116:I116"/>
    <mergeCell ref="B60:O60"/>
    <mergeCell ref="Z124:AC124"/>
    <mergeCell ref="V231:Y231"/>
    <mergeCell ref="B141:E141"/>
    <mergeCell ref="K226:N226"/>
    <mergeCell ref="U254:AC254"/>
    <mergeCell ref="B53:O53"/>
    <mergeCell ref="F118:I118"/>
    <mergeCell ref="Z126:AC126"/>
    <mergeCell ref="U256:AC256"/>
    <mergeCell ref="K228:N228"/>
    <mergeCell ref="N125:Q125"/>
    <mergeCell ref="U246:AC247"/>
    <mergeCell ref="R133:U133"/>
    <mergeCell ref="C51:AB51"/>
    <mergeCell ref="B136:E136"/>
    <mergeCell ref="V127:Y127"/>
    <mergeCell ref="N127:Q127"/>
    <mergeCell ref="G229:J229"/>
    <mergeCell ref="P248:T248"/>
    <mergeCell ref="R223:U225"/>
    <mergeCell ref="R135:U135"/>
    <mergeCell ref="F134:I134"/>
    <mergeCell ref="B263:G263"/>
    <mergeCell ref="Z142:AC142"/>
    <mergeCell ref="F121:I121"/>
    <mergeCell ref="Z234:AC234"/>
    <mergeCell ref="V128:Y128"/>
    <mergeCell ref="Z236:AC236"/>
    <mergeCell ref="Z137:AC137"/>
    <mergeCell ref="K236:N236"/>
    <mergeCell ref="B129:E129"/>
    <mergeCell ref="P261:T261"/>
    <mergeCell ref="J120:M120"/>
    <mergeCell ref="B113:E115"/>
    <mergeCell ref="Z139:AC139"/>
    <mergeCell ref="Z237:AC237"/>
    <mergeCell ref="B131:E131"/>
    <mergeCell ref="W77:AC78"/>
    <mergeCell ref="R146:U146"/>
    <mergeCell ref="N121:Q121"/>
    <mergeCell ref="H251:K251"/>
    <mergeCell ref="B239:F239"/>
    <mergeCell ref="F126:I126"/>
    <mergeCell ref="Z130:AC130"/>
    <mergeCell ref="H253:K253"/>
    <mergeCell ref="Z239:AC239"/>
    <mergeCell ref="Z117:AC117"/>
    <mergeCell ref="P254:T254"/>
    <mergeCell ref="N116:Q116"/>
    <mergeCell ref="P251:T251"/>
    <mergeCell ref="R141:U141"/>
    <mergeCell ref="B253:G253"/>
    <mergeCell ref="Z132:AC132"/>
    <mergeCell ref="U262:AC262"/>
    <mergeCell ref="O234:Q234"/>
    <mergeCell ref="J113:M115"/>
    <mergeCell ref="R230:U230"/>
    <mergeCell ref="B232:F232"/>
    <mergeCell ref="V118:Y118"/>
    <mergeCell ref="P256:T256"/>
    <mergeCell ref="R143:U143"/>
    <mergeCell ref="H248:K248"/>
    <mergeCell ref="B142:E142"/>
    <mergeCell ref="O236:Q236"/>
    <mergeCell ref="G230:J230"/>
    <mergeCell ref="R136:U136"/>
    <mergeCell ref="B144:E144"/>
    <mergeCell ref="G238:J238"/>
    <mergeCell ref="P257:T257"/>
    <mergeCell ref="G232:J232"/>
    <mergeCell ref="B229:F229"/>
    <mergeCell ref="R80:V80"/>
    <mergeCell ref="V129:Y129"/>
    <mergeCell ref="F137:I137"/>
    <mergeCell ref="N134:Q134"/>
    <mergeCell ref="V121:Y121"/>
    <mergeCell ref="Z145:AC145"/>
    <mergeCell ref="F124:I124"/>
    <mergeCell ref="V131:Y131"/>
    <mergeCell ref="G233:J233"/>
    <mergeCell ref="F139:I139"/>
    <mergeCell ref="K237:N237"/>
    <mergeCell ref="F138:I138"/>
    <mergeCell ref="U252:AC252"/>
    <mergeCell ref="R227:U227"/>
    <mergeCell ref="Z140:AC140"/>
    <mergeCell ref="J132:M132"/>
    <mergeCell ref="Z238:AC238"/>
    <mergeCell ref="K239:N239"/>
    <mergeCell ref="N123:Q123"/>
    <mergeCell ref="V120:Y120"/>
    <mergeCell ref="L246:O247"/>
    <mergeCell ref="B250:G250"/>
    <mergeCell ref="N124:Q124"/>
    <mergeCell ref="G226:J226"/>
    <mergeCell ref="N118:Q118"/>
    <mergeCell ref="H254:K254"/>
    <mergeCell ref="V126:Y126"/>
    <mergeCell ref="N126:Q126"/>
    <mergeCell ref="P59:AC59"/>
    <mergeCell ref="B254:G254"/>
    <mergeCell ref="Z133:AC133"/>
    <mergeCell ref="V144:Y144"/>
    <mergeCell ref="H256:K256"/>
    <mergeCell ref="U263:AC263"/>
    <mergeCell ref="B125:E125"/>
    <mergeCell ref="W80:AC80"/>
    <mergeCell ref="F127:I127"/>
    <mergeCell ref="P61:AC61"/>
    <mergeCell ref="Z141:AC141"/>
    <mergeCell ref="B256:G256"/>
    <mergeCell ref="Z135:AC135"/>
    <mergeCell ref="J127:M127"/>
    <mergeCell ref="L249:O249"/>
    <mergeCell ref="Z233:AC233"/>
    <mergeCell ref="O237:Q237"/>
    <mergeCell ref="Z227:AC227"/>
    <mergeCell ref="R233:U233"/>
    <mergeCell ref="O229:Q229"/>
    <mergeCell ref="B145:E145"/>
    <mergeCell ref="P246:T247"/>
    <mergeCell ref="Z235:AC235"/>
    <mergeCell ref="F145:I145"/>
    <mergeCell ref="O239:Q239"/>
    <mergeCell ref="B147:E147"/>
    <mergeCell ref="G235:J235"/>
    <mergeCell ref="B259:G259"/>
    <mergeCell ref="R116:U116"/>
    <mergeCell ref="V137:Y137"/>
    <mergeCell ref="N137:Q137"/>
    <mergeCell ref="F140:I140"/>
    <mergeCell ref="A7:AA7"/>
    <mergeCell ref="V139:Y139"/>
    <mergeCell ref="R226:U226"/>
    <mergeCell ref="Z146:AC146"/>
    <mergeCell ref="A2:R2"/>
    <mergeCell ref="O232:Q232"/>
    <mergeCell ref="L262:O262"/>
    <mergeCell ref="M71:Q72"/>
    <mergeCell ref="B251:G251"/>
    <mergeCell ref="B230:F230"/>
    <mergeCell ref="M73:Q74"/>
    <mergeCell ref="Z116:AC116"/>
    <mergeCell ref="N117:Q117"/>
    <mergeCell ref="B71:L72"/>
    <mergeCell ref="W79:AC79"/>
    <mergeCell ref="H257:K257"/>
    <mergeCell ref="B264:G264"/>
    <mergeCell ref="F122:I122"/>
    <mergeCell ref="B73:L74"/>
    <mergeCell ref="W81:AC81"/>
    <mergeCell ref="R235:U235"/>
    <mergeCell ref="G231:J231"/>
    <mergeCell ref="J128:M128"/>
    <mergeCell ref="R125:U125"/>
    <mergeCell ref="O230:Q230"/>
    <mergeCell ref="L252:O252"/>
    <mergeCell ref="V134:Y134"/>
    <mergeCell ref="J129:M129"/>
    <mergeCell ref="R120:U120"/>
    <mergeCell ref="L250:O250"/>
    <mergeCell ref="N145:Q145"/>
    <mergeCell ref="N139:Q139"/>
    <mergeCell ref="G223:J225"/>
    <mergeCell ref="N138:Q138"/>
    <mergeCell ref="F146:I146"/>
    <mergeCell ref="A8:AA8"/>
    <mergeCell ref="R138:U138"/>
    <mergeCell ref="J141:M141"/>
    <mergeCell ref="N122:Q122"/>
    <mergeCell ref="V140:Y140"/>
    <mergeCell ref="F143:I143"/>
    <mergeCell ref="P253:T253"/>
    <mergeCell ref="N140:Q140"/>
    <mergeCell ref="U250:AC250"/>
    <mergeCell ref="R69:V70"/>
    <mergeCell ref="L263:O263"/>
    <mergeCell ref="Z223:AC225"/>
    <mergeCell ref="B116:E116"/>
    <mergeCell ref="O235:Q235"/>
    <mergeCell ref="V229:Y229"/>
    <mergeCell ref="Z122:AC122"/>
    <mergeCell ref="B118:E118"/>
    <mergeCell ref="J125:M125"/>
    <mergeCell ref="B59:O59"/>
    <mergeCell ref="N133:Q133"/>
    <mergeCell ref="F136:I136"/>
    <mergeCell ref="K234:N234"/>
    <mergeCell ref="P262:T262"/>
    <mergeCell ref="Z119:AC119"/>
    <mergeCell ref="R127:U127"/>
    <mergeCell ref="O238:Q238"/>
    <mergeCell ref="N135:Q135"/>
    <mergeCell ref="B134:E134"/>
    <mergeCell ref="C243:AB244"/>
    <mergeCell ref="B121:E121"/>
    <mergeCell ref="P263:T263"/>
    <mergeCell ref="V234:Y234"/>
    <mergeCell ref="R128:U128"/>
    <mergeCell ref="J131:M131"/>
    <mergeCell ref="L258:O258"/>
    <mergeCell ref="L260:O260"/>
    <mergeCell ref="W67:AC68"/>
    <mergeCell ref="L259:O259"/>
    <mergeCell ref="V123:Y123"/>
    <mergeCell ref="W69:AC70"/>
    <mergeCell ref="C269:AB270"/>
    <mergeCell ref="V237:Y237"/>
    <mergeCell ref="M82:V83"/>
    <mergeCell ref="N146:Q146"/>
    <mergeCell ref="B69:L70"/>
    <mergeCell ref="Z230:AC230"/>
    <mergeCell ref="J121:M121"/>
    <mergeCell ref="B124:E124"/>
    <mergeCell ref="Z143:AC143"/>
    <mergeCell ref="C99:AB100"/>
    <mergeCell ref="J142:M142"/>
    <mergeCell ref="P60:AC60"/>
    <mergeCell ref="B126:E126"/>
    <mergeCell ref="J144:M144"/>
    <mergeCell ref="V239:Y239"/>
    <mergeCell ref="J116:M116"/>
    <mergeCell ref="B61:O61"/>
    <mergeCell ref="N143:Q143"/>
    <mergeCell ref="Z125:AC125"/>
    <mergeCell ref="W82:AC83"/>
    <mergeCell ref="N136:Q136"/>
    <mergeCell ref="Z127:AC127"/>
    <mergeCell ref="K229:N229"/>
    <mergeCell ref="B77:L78"/>
    <mergeCell ref="B82:L83"/>
    <mergeCell ref="R129:U129"/>
    <mergeCell ref="B172:AC174"/>
    <mergeCell ref="R113:U115"/>
    <mergeCell ref="P58:AC58"/>
    <mergeCell ref="B137:E137"/>
    <mergeCell ref="B237:F237"/>
  </mergeCells>
  <conditionalFormatting sqref="F116:I146 F148:I148">
    <cfRule type="colorScale" priority="178">
      <colorScale>
        <cfvo type="min"/>
        <cfvo type="max"/>
        <color theme="0"/>
        <color rgb="FFEEB500"/>
      </colorScale>
    </cfRule>
  </conditionalFormatting>
  <conditionalFormatting sqref="V116:Y146 V148:Y148">
    <cfRule type="colorScale" priority="179">
      <colorScale>
        <cfvo type="min"/>
        <cfvo type="max"/>
        <color theme="0"/>
        <color rgb="FF953735"/>
      </colorScale>
    </cfRule>
  </conditionalFormatting>
  <conditionalFormatting sqref="Z226:Z23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16:AC146 Z148:AC148">
    <cfRule type="colorScale" priority="180">
      <colorScale>
        <cfvo type="min"/>
        <cfvo type="max"/>
        <color theme="0"/>
        <color rgb="FF0070C0"/>
      </colorScale>
    </cfRule>
  </conditionalFormatting>
  <pageMargins left="0.7" right="0.4818181818181818" top="0.75" bottom="0.75" header="0.3" footer="0.3"/>
  <pageSetup orientation="portrait" paperSize="9" scale="98"/>
  <headerFooter>
    <oddHeader/>
    <oddFooter>&amp;C&amp;"Times New Roman,Normal"_x000a_ &amp;P</oddFooter>
    <evenHeader/>
    <evenFooter/>
    <firstHeader/>
    <firstFooter/>
  </headerFooter>
  <rowBreaks count="5" manualBreakCount="5">
    <brk id="49" min="0" max="16383" man="1"/>
    <brk id="98" min="0" max="16383" man="1"/>
    <brk id="148" min="0" max="16383" man="1"/>
    <brk id="198" min="0" max="16383" man="1"/>
    <brk id="242" min="0" max="16383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0"/>
  <sheetViews>
    <sheetView tabSelected="1" workbookViewId="0">
      <selection activeCell="O5" sqref="O5"/>
    </sheetView>
  </sheetViews>
  <sheetFormatPr baseColWidth="10" defaultColWidth="9.140625" defaultRowHeight="15"/>
  <cols>
    <col width="31.28515625" bestFit="1" customWidth="1" style="19" min="1" max="1"/>
    <col width="15" bestFit="1" customWidth="1" style="19" min="2" max="2"/>
    <col width="10.5703125" bestFit="1" customWidth="1" style="19" min="3" max="3"/>
    <col width="9.140625" customWidth="1" style="118" min="4" max="13"/>
    <col width="10.5703125" bestFit="1" customWidth="1" style="21" min="14" max="14"/>
    <col width="9.140625" customWidth="1" style="118" min="15" max="16384"/>
  </cols>
  <sheetData>
    <row r="1">
      <c r="A1" s="19" t="inlineStr">
        <is>
          <t>Dates considérées</t>
        </is>
      </c>
      <c r="B1" s="20" t="inlineStr">
        <is>
          <t>01/06/2024</t>
        </is>
      </c>
      <c r="C1" s="20" t="inlineStr">
        <is>
          <t>30/06/2024</t>
        </is>
      </c>
      <c r="D1" t="inlineStr">
        <is>
          <t>01/05/2024</t>
        </is>
      </c>
      <c r="E1" t="inlineStr">
        <is>
          <t>31/05/2024</t>
        </is>
      </c>
      <c r="G1" s="118" t="inlineStr">
        <is>
          <t>Conso prev</t>
        </is>
      </c>
      <c r="H1" s="117" t="inlineStr">
        <is>
          <t>Provenance prev</t>
        </is>
      </c>
      <c r="J1" s="118" t="inlineStr">
        <is>
          <t>%</t>
        </is>
      </c>
      <c r="K1" s="118" t="inlineStr">
        <is>
          <t>Pondération</t>
        </is>
      </c>
      <c r="L1" s="118" t="inlineStr">
        <is>
          <t>Economies</t>
        </is>
      </c>
      <c r="O1" s="118" t="inlineStr">
        <is>
          <t>Conso 12m</t>
        </is>
      </c>
      <c r="P1" s="118" t="inlineStr">
        <is>
          <t>Solaire</t>
        </is>
      </c>
      <c r="Q1" s="118" t="inlineStr">
        <is>
          <t xml:space="preserve">Jirama </t>
        </is>
      </c>
      <c r="R1" s="118" t="inlineStr">
        <is>
          <t>Groupe</t>
        </is>
      </c>
      <c r="S1" s="118" t="inlineStr">
        <is>
          <t>Taux S</t>
        </is>
      </c>
      <c r="T1" s="118" t="inlineStr">
        <is>
          <t>Taux J</t>
        </is>
      </c>
      <c r="U1" s="118" t="inlineStr">
        <is>
          <t>Taux G</t>
        </is>
      </c>
      <c r="V1" s="118" t="inlineStr">
        <is>
          <t>Pond J</t>
        </is>
      </c>
      <c r="W1" s="118" t="inlineStr">
        <is>
          <t>Pond G</t>
        </is>
      </c>
      <c r="X1" s="118" t="inlineStr">
        <is>
          <t>Eco tot</t>
        </is>
      </c>
    </row>
    <row r="2">
      <c r="A2" s="19" t="inlineStr">
        <is>
          <t>Nom du Client</t>
        </is>
      </c>
      <c r="B2" s="118" t="inlineStr">
        <is>
          <t>Antsanitia Resort</t>
        </is>
      </c>
      <c r="D2" t="inlineStr">
        <is>
          <t>01/04/2024</t>
        </is>
      </c>
      <c r="E2" t="inlineStr">
        <is>
          <t>30/04/2024</t>
        </is>
      </c>
      <c r="G2" s="118">
        <f t="array" ref="G2">OFFSET(INDIRECT("data_12m!F1"),COUNTA(data_12m!F:F) - 2, 0)</f>
        <v/>
      </c>
      <c r="H2" s="118" t="inlineStr">
        <is>
          <t>Solaire</t>
        </is>
      </c>
      <c r="I2" s="118">
        <f t="array" ref="I2">OFFSET(INDIRECT("data_12m!C1"),COUNTA(data_12m!C:C) - 2, 0)</f>
        <v/>
      </c>
      <c r="J2" s="118">
        <f>I2/SUM($I$2:$I$4)</f>
        <v/>
      </c>
      <c r="N2" s="21">
        <f>B17</f>
        <v/>
      </c>
      <c r="O2" s="118">
        <f>data_12m!F2</f>
        <v/>
      </c>
      <c r="P2" s="118">
        <f>data_12m!C2</f>
        <v/>
      </c>
      <c r="Q2" s="118">
        <f>data_12m!D2</f>
        <v/>
      </c>
      <c r="R2" s="118">
        <f>data_12m!E2</f>
        <v/>
      </c>
      <c r="S2" s="118">
        <f>P2/SUM(P2:R2)</f>
        <v/>
      </c>
      <c r="T2" s="118">
        <f>Q2/SUM(P2:R2)</f>
        <v/>
      </c>
      <c r="U2" s="118">
        <f>R2/SUM(P2:R2)</f>
        <v/>
      </c>
      <c r="V2" s="118">
        <f>T2/(T2+U2)</f>
        <v/>
      </c>
      <c r="W2" s="118">
        <f>U2/(T2+U2)</f>
        <v/>
      </c>
      <c r="X2" s="25">
        <f>IF(AND(Q2=0, R2&lt;&gt;0), ((O2 - R2)/3.2)*B4, IF(AND(R2=0, Q2&lt;&gt;0), (O2- Q2)*D4,IF(AND(Q2=0, R2=0), (O2/3.2)*B4, IF(AND(AND(Q2&gt;0, R2&gt;0), Q2/(Q2+R2)&lt;&gt;0), ((Q2/(Q2+R2))*(O2 - (Q2+R2))*D4 +(B4*((R2/(R2+Q2))*(O2 - (Q2+R2)))/3.2))))))</f>
        <v/>
      </c>
    </row>
    <row r="3">
      <c r="A3" s="19" t="inlineStr">
        <is>
          <t>Ville du projet</t>
        </is>
      </c>
      <c r="H3" s="118" t="inlineStr">
        <is>
          <t>Jirama</t>
        </is>
      </c>
      <c r="I3" s="118">
        <f t="array" ref="I3">OFFSET(INDIRECT("data_12m!D1"),COUNTA(data_12m!D:D) - 2, 0)</f>
        <v/>
      </c>
      <c r="J3" s="118">
        <f>I3/SUM($I$2:$I$4)</f>
        <v/>
      </c>
      <c r="K3" s="118">
        <f>J3/(J3+J4)</f>
        <v/>
      </c>
      <c r="L3" s="118">
        <f>(I3/(I3+I4))*(G2-I3-I4)</f>
        <v/>
      </c>
      <c r="N3" s="21">
        <f>B18</f>
        <v/>
      </c>
      <c r="O3" s="118">
        <f>data_12m!F3</f>
        <v/>
      </c>
      <c r="P3" s="118">
        <f>data_12m!C3</f>
        <v/>
      </c>
      <c r="Q3" s="118">
        <f>data_12m!D3</f>
        <v/>
      </c>
      <c r="R3" s="118">
        <f>data_12m!E3</f>
        <v/>
      </c>
      <c r="S3" s="118">
        <f>P3/SUM(P3:R3)</f>
        <v/>
      </c>
      <c r="T3" s="118">
        <f>Q3/SUM(P3:R3)</f>
        <v/>
      </c>
      <c r="U3" s="118">
        <f>R3/SUM(P3:R3)</f>
        <v/>
      </c>
      <c r="V3" s="118">
        <f>T3/(T3+U3)</f>
        <v/>
      </c>
      <c r="W3" s="118">
        <f>U3/(T3+U3)</f>
        <v/>
      </c>
      <c r="X3" s="25">
        <f>IF(AND(Q3=0, R3&lt;&gt;0), ((O3 - R3)/3.2)*B4, IF(AND(R3=0, Q3&lt;&gt;0), (O3- Q3)*D4,IF(AND(Q3=0, R3=0), (O3/3.2)*B4, IF(AND(AND(Q3&gt;0, R3&gt;0), Q3/(Q3+R3)&lt;&gt;0), ((Q3/(Q3+R3))*(O3 - (Q3+R3))*D4 +(B4*((R3/(R3+Q3))*(O3 - (Q3+R3)))/3.2))))))</f>
        <v/>
      </c>
    </row>
    <row r="4">
      <c r="A4" s="19" t="inlineStr">
        <is>
          <t>Prix du diesel ( /L)</t>
        </is>
      </c>
      <c r="B4" s="19" t="n">
        <v>4900</v>
      </c>
      <c r="C4" s="19" t="inlineStr">
        <is>
          <t>Prix Jirama ( /kWh)</t>
        </is>
      </c>
      <c r="H4" s="118" t="inlineStr">
        <is>
          <t>Groupe</t>
        </is>
      </c>
      <c r="I4" s="118">
        <f t="array" ref="I4">OFFSET(INDIRECT("data_12m!E1"),COUNTA(data_12m!E:E) - 2, 0)</f>
        <v/>
      </c>
      <c r="J4" s="118">
        <f>I4/SUM($I$2:$I$4)</f>
        <v/>
      </c>
      <c r="K4" s="118">
        <f>J4/(J3+J4)</f>
        <v/>
      </c>
      <c r="L4" s="118">
        <f>((I4/(I4+I3))*(G2-I3-I4))/(3.2)</f>
        <v/>
      </c>
      <c r="N4" s="21">
        <f>B19</f>
        <v/>
      </c>
      <c r="O4" s="118">
        <f>data_12m!F4</f>
        <v/>
      </c>
      <c r="P4" s="118">
        <f>data_12m!C4</f>
        <v/>
      </c>
      <c r="Q4" s="118">
        <f>data_12m!D4</f>
        <v/>
      </c>
      <c r="R4" s="118">
        <f>data_12m!E4</f>
        <v/>
      </c>
      <c r="S4" s="118">
        <f>P4/SUM(P4:R4)</f>
        <v/>
      </c>
      <c r="T4" s="118">
        <f>Q4/SUM(P4:R4)</f>
        <v/>
      </c>
      <c r="U4" s="118">
        <f>R4/SUM(P4:R4)</f>
        <v/>
      </c>
      <c r="V4" s="118">
        <f>T4/(T4+U4)</f>
        <v/>
      </c>
      <c r="W4" s="118">
        <f>U4/(T4+U4)</f>
        <v/>
      </c>
      <c r="X4" s="25">
        <f>IF(AND(Q4=0, R4&lt;&gt;0), ((O4 - R4)/3.2)*B4, IF(AND(R4=0, Q4&lt;&gt;0), (O4- Q4)*D4,IF(AND(Q4=0, R4=0), (O4/3.2)*B4, IF(AND(AND(Q4&gt;0, R4&gt;0), Q4/(Q4+R4)&lt;&gt;0), ((Q4/(Q4+R4))*(O4 - (Q4+R4))*D4 +(B4*((R4/(R4+Q4))*(O4 - (Q4+R4)))/3.2))))))</f>
        <v/>
      </c>
    </row>
    <row r="5">
      <c r="A5" s="19" t="inlineStr">
        <is>
          <t>Impact CO2 Jirama (kgCO2eq/kWh)</t>
        </is>
      </c>
      <c r="B5" s="19" t="n">
        <v>0.48</v>
      </c>
      <c r="H5" s="118" t="inlineStr">
        <is>
          <t>Batterie</t>
        </is>
      </c>
      <c r="I5" s="118">
        <f>SUM(data_previous_month!H2:H32)</f>
        <v/>
      </c>
      <c r="N5" s="21">
        <f>B20</f>
        <v/>
      </c>
      <c r="O5" s="118">
        <f>data_12m!F5</f>
        <v/>
      </c>
      <c r="P5" s="118">
        <f>data_12m!C5</f>
        <v/>
      </c>
      <c r="Q5" s="118">
        <f>data_12m!D5</f>
        <v/>
      </c>
      <c r="R5" s="118">
        <f>data_12m!E5</f>
        <v/>
      </c>
      <c r="S5" s="118">
        <f>P5/SUM(P5:R5)</f>
        <v/>
      </c>
      <c r="T5" s="118">
        <f>Q5/SUM(P5:R5)</f>
        <v/>
      </c>
      <c r="U5" s="118">
        <f>R5/SUM(P5:R5)</f>
        <v/>
      </c>
      <c r="V5" s="118">
        <f>T5/(T5+U5)</f>
        <v/>
      </c>
      <c r="W5" s="118">
        <f>U5/(T5+U5)</f>
        <v/>
      </c>
      <c r="X5" s="25">
        <f>IF(AND(Q5=0, R5&lt;&gt;0), ((O5 - R5)/3.2)*B4, IF(AND(R5=0, Q5&lt;&gt;0), (O5- Q5)*D4,IF(AND(Q5=0, R5=0), (O5/3.2)*B4, IF(AND(AND(Q5&gt;0, R5&gt;0), Q5/(Q5+R5)&lt;&gt;0), ((Q5/(Q5+R5))*(O5 - (Q5+R5))*D4 +(B4*((R5/(R5+Q5))*(O5 - (Q5+R5)))/3.2))))))</f>
        <v/>
      </c>
    </row>
    <row r="6">
      <c r="A6" s="19" t="inlineStr">
        <is>
          <t>Impact CO2 GE (kgCO2eq/L)</t>
        </is>
      </c>
      <c r="B6" s="19" t="n">
        <v>2.6</v>
      </c>
      <c r="H6" s="118" t="inlineStr">
        <is>
          <t>Economie totale</t>
        </is>
      </c>
      <c r="L6" s="118">
        <f>(L3*D4)+(L4*B4)</f>
        <v/>
      </c>
      <c r="N6" s="21">
        <f>B21</f>
        <v/>
      </c>
      <c r="O6" s="118">
        <f>data_12m!F6</f>
        <v/>
      </c>
      <c r="P6" s="118">
        <f>data_12m!C6</f>
        <v/>
      </c>
      <c r="Q6" s="118">
        <f>data_12m!D6</f>
        <v/>
      </c>
      <c r="R6" s="118">
        <f>data_12m!E6</f>
        <v/>
      </c>
      <c r="S6" s="118">
        <f>P6/SUM(P6:R6)</f>
        <v/>
      </c>
      <c r="T6" s="118">
        <f>Q6/SUM(P6:R6)</f>
        <v/>
      </c>
      <c r="U6" s="118">
        <f>R6/SUM(P6:R6)</f>
        <v/>
      </c>
      <c r="V6" s="118">
        <f>T6/(T6+U6)</f>
        <v/>
      </c>
      <c r="W6" s="118">
        <f>U6/(T6+U6)</f>
        <v/>
      </c>
      <c r="X6" s="25">
        <f>IF(AND(Q6=0, R6&lt;&gt;0), ((O6 - R6)/3.2)*B4, IF(AND(R6=0, Q6&lt;&gt;0), (O6- Q6)*D4,IF(AND(Q6=0, R6=0), (O6/3.2)*B4, IF(AND(AND(Q6&gt;0, R6&gt;0), Q6/(Q6+R6)&lt;&gt;0), ((Q6/(Q6+R6))*(O6 - (Q6+R6))*D4 +(B4*((R6/(R6+Q6))*(O6 - (Q6+R6)))/3.2))))))</f>
        <v/>
      </c>
    </row>
    <row r="7">
      <c r="A7" s="19" t="inlineStr">
        <is>
          <t>Puissance installée</t>
        </is>
      </c>
      <c r="B7" t="n">
        <v>133.95</v>
      </c>
      <c r="C7" s="19" t="inlineStr">
        <is>
          <t>Type de PV</t>
        </is>
      </c>
      <c r="D7" s="118" t="inlineStr">
        <is>
          <t>Sunergy 450 Wc</t>
        </is>
      </c>
      <c r="N7" s="21">
        <f>B22</f>
        <v/>
      </c>
      <c r="O7" s="118">
        <f>data_12m!F7</f>
        <v/>
      </c>
      <c r="P7" s="118">
        <f>data_12m!C7</f>
        <v/>
      </c>
      <c r="Q7" s="118">
        <f>data_12m!D7</f>
        <v/>
      </c>
      <c r="R7" s="118">
        <f>data_12m!E7</f>
        <v/>
      </c>
      <c r="S7" s="118">
        <f>P7/SUM(P7:R7)</f>
        <v/>
      </c>
      <c r="T7" s="118">
        <f>Q7/SUM(P7:R7)</f>
        <v/>
      </c>
      <c r="U7" s="118">
        <f>R7/SUM(P7:R7)</f>
        <v/>
      </c>
      <c r="V7" s="118">
        <f>T7/(T7+U7)</f>
        <v/>
      </c>
      <c r="W7" s="118">
        <f>U7/(T7+U7)</f>
        <v/>
      </c>
      <c r="X7" s="25">
        <f>IF(AND(Q7=0, R7&lt;&gt;0), ((O7 - R7)/3.2)*B4, IF(AND(R7=0, Q7&lt;&gt;0), (O7- Q7)*D4,IF(AND(Q7=0, R7=0), (O7/3.2)*B4, IF(AND(AND(Q7&gt;0, R7&gt;0), Q7/(Q7+R7)&lt;&gt;0), ((Q7/(Q7+R7))*(O7 - (Q7+R7))*D4 +(B4*((R7/(R7+Q7))*(O7 - (Q7+R7)))/3.2))))))</f>
        <v/>
      </c>
    </row>
    <row r="8">
      <c r="A8" s="19" t="inlineStr">
        <is>
          <t>Nombres de panneaux</t>
        </is>
      </c>
      <c r="B8" t="n">
        <v>285</v>
      </c>
      <c r="C8" s="22" t="inlineStr">
        <is>
          <t>MPPT installés</t>
        </is>
      </c>
      <c r="D8" s="22" t="inlineStr">
        <is>
          <t>2 x Victron MPPT 450/100 + 2 x Victron MPPT 450/200</t>
        </is>
      </c>
      <c r="E8" s="22" t="n"/>
      <c r="F8" s="22" t="n"/>
      <c r="G8" s="22" t="n"/>
      <c r="M8" s="22" t="n"/>
      <c r="N8" s="21">
        <f>B23</f>
        <v/>
      </c>
      <c r="O8" s="118">
        <f>data_12m!F8</f>
        <v/>
      </c>
      <c r="P8" s="118">
        <f>data_12m!C8</f>
        <v/>
      </c>
      <c r="Q8" s="118">
        <f>data_12m!D8</f>
        <v/>
      </c>
      <c r="R8" s="118">
        <f>data_12m!E8</f>
        <v/>
      </c>
      <c r="S8" s="118">
        <f>P8/SUM(P8:R8)</f>
        <v/>
      </c>
      <c r="T8" s="118">
        <f>Q8/SUM(P8:R8)</f>
        <v/>
      </c>
      <c r="U8" s="118">
        <f>R8/SUM(P8:R8)</f>
        <v/>
      </c>
      <c r="V8" s="118">
        <f>T8/(T8+U8)</f>
        <v/>
      </c>
      <c r="W8" s="118">
        <f>U8/(T8+U8)</f>
        <v/>
      </c>
      <c r="X8" s="25">
        <f>IF(AND(Q8=0, R8&lt;&gt;0), ((O8 - R8)/3.2)*B4, IF(AND(R8=0, Q8&lt;&gt;0), (O8- Q8)*D4,IF(AND(Q8=0, R8=0), (O8/3.2)*B4, IF(AND(AND(Q8&gt;0, R8&gt;0), Q8/(Q8+R8)&lt;&gt;0), ((Q8/(Q8+R8))*(O8 - (Q8+R8))*D4 +(B4*((R8/(R8+Q8))*(O8 - (Q8+R8)))/3.2))))))</f>
        <v/>
      </c>
    </row>
    <row r="9">
      <c r="A9" s="19" t="inlineStr">
        <is>
          <t>Onduleurs réseaux</t>
        </is>
      </c>
      <c r="B9" t="inlineStr">
        <is>
          <t>3 x Fronius Eco 27.0-3-S</t>
        </is>
      </c>
      <c r="C9" s="22" t="inlineStr">
        <is>
          <t>Convertisseurs chargeurs installés</t>
        </is>
      </c>
      <c r="D9" s="22" t="inlineStr">
        <is>
          <t>6 x Victron Quattro 48/15000/200-2x100</t>
        </is>
      </c>
      <c r="E9" s="22" t="n"/>
      <c r="F9" s="22" t="n"/>
      <c r="G9" s="22" t="n"/>
      <c r="H9" s="22" t="n"/>
      <c r="I9" s="22" t="n"/>
      <c r="J9" s="22" t="n"/>
      <c r="K9" s="22" t="n"/>
      <c r="L9" s="22" t="n"/>
      <c r="M9" s="22" t="n"/>
      <c r="N9" s="21">
        <f>B24</f>
        <v/>
      </c>
      <c r="O9" s="118">
        <f>data_12m!F9</f>
        <v/>
      </c>
      <c r="P9" s="118">
        <f>data_12m!C9</f>
        <v/>
      </c>
      <c r="Q9" s="118">
        <f>data_12m!D9</f>
        <v/>
      </c>
      <c r="R9" s="118">
        <f>data_12m!E9</f>
        <v/>
      </c>
      <c r="S9" s="118">
        <f>P9/SUM(P9:R9)</f>
        <v/>
      </c>
      <c r="T9" s="118">
        <f>Q9/SUM(P9:R9)</f>
        <v/>
      </c>
      <c r="U9" s="118">
        <f>R9/SUM(P9:R9)</f>
        <v/>
      </c>
      <c r="V9" s="118">
        <f>T9/(T9+U9)</f>
        <v/>
      </c>
      <c r="W9" s="118">
        <f>U9/(T9+U9)</f>
        <v/>
      </c>
      <c r="X9" s="25">
        <f>IF(AND(Q9=0, R9&lt;&gt;0), ((O9 - R9)/3.2)*B4, IF(AND(R9=0, Q9&lt;&gt;0), (O9- Q9)*D4,IF(AND(Q9=0, R9=0), (O9/3.2)*B4, IF(AND(AND(Q9&gt;0, R9&gt;0), Q9/(Q9+R9)&lt;&gt;0), ((Q9/(Q9+R9))*(O9 - (Q9+R9))*D4 +(B4*((R9/(R9+Q9))*(O9 - (Q9+R9)))/3.2))))))</f>
        <v/>
      </c>
    </row>
    <row r="10">
      <c r="A10" s="19" t="inlineStr">
        <is>
          <t>Mise en service</t>
        </is>
      </c>
      <c r="B10" s="302" t="n">
        <v>44835</v>
      </c>
      <c r="C10" s="22" t="inlineStr">
        <is>
          <t>Batteries installées</t>
        </is>
      </c>
      <c r="D10" s="22" t="inlineStr">
        <is>
          <t>6 x Freedom Won Lite 60/48</t>
        </is>
      </c>
      <c r="E10" s="22" t="n"/>
      <c r="F10" s="22" t="n"/>
      <c r="G10" s="22" t="n"/>
      <c r="H10" s="22" t="n"/>
      <c r="I10" s="22" t="n"/>
      <c r="J10" s="22" t="n"/>
      <c r="K10" s="22" t="n"/>
      <c r="L10" s="22" t="n"/>
      <c r="M10" s="22" t="n"/>
      <c r="N10" s="21">
        <f>B25</f>
        <v/>
      </c>
      <c r="O10" s="118">
        <f>data_12m!F10</f>
        <v/>
      </c>
      <c r="P10" s="118">
        <f>data_12m!C10</f>
        <v/>
      </c>
      <c r="Q10" s="118">
        <f>data_12m!D10</f>
        <v/>
      </c>
      <c r="R10" s="118">
        <f>data_12m!E10</f>
        <v/>
      </c>
      <c r="S10" s="118">
        <f>P10/SUM(P10:R10)</f>
        <v/>
      </c>
      <c r="T10" s="118">
        <f>Q10/SUM(P10:R10)</f>
        <v/>
      </c>
      <c r="U10" s="118">
        <f>R10/SUM(P10:R10)</f>
        <v/>
      </c>
      <c r="V10" s="118">
        <f>T10/(T10+U10)</f>
        <v/>
      </c>
      <c r="W10" s="118">
        <f>U10/(T10+U10)</f>
        <v/>
      </c>
      <c r="X10" s="25">
        <f>IF(AND(Q10=0, R10&lt;&gt;0), ((O10 - R10)/3.2)*B4, IF(AND(R10=0, Q10&lt;&gt;0), (O10- Q10)*D4,IF(AND(Q10=0, R10=0), (O10/3.2)*B4, IF(AND(AND(Q10&gt;0, R10&gt;0), Q10/(Q10+R10)&lt;&gt;0), ((Q10/(Q10+R10))*(O10 - (Q10+R10))*D4 +(B4*((R10/(R10+Q10))*(O10 - (Q10+R10)))/3.2))))))</f>
        <v/>
      </c>
    </row>
    <row r="11">
      <c r="A11" s="19" t="inlineStr">
        <is>
          <t>Provenance de l'énergie</t>
        </is>
      </c>
      <c r="C11" s="22" t="inlineStr">
        <is>
          <t>Capacité totale des batteries installées</t>
        </is>
      </c>
      <c r="D11" s="22" t="inlineStr">
        <is>
          <t>360 kWh</t>
        </is>
      </c>
      <c r="E11" s="22" t="n"/>
      <c r="F11" s="22" t="n"/>
      <c r="G11" s="22" t="n"/>
      <c r="H11" s="22" t="n"/>
      <c r="I11" s="22" t="n"/>
      <c r="J11" s="22" t="n"/>
      <c r="K11" s="22" t="n"/>
      <c r="L11" s="22" t="n"/>
      <c r="M11" s="22" t="n"/>
      <c r="N11" s="21">
        <f>B26</f>
        <v/>
      </c>
      <c r="O11" s="118">
        <f>data_12m!F11</f>
        <v/>
      </c>
      <c r="P11" s="118">
        <f>data_12m!C11</f>
        <v/>
      </c>
      <c r="Q11" s="118">
        <f>data_12m!D11</f>
        <v/>
      </c>
      <c r="R11" s="118">
        <f>data_12m!E11</f>
        <v/>
      </c>
      <c r="S11" s="118">
        <f>P11/SUM(P11:R11)</f>
        <v/>
      </c>
      <c r="T11" s="118">
        <f>Q11/SUM(P11:R11)</f>
        <v/>
      </c>
      <c r="U11" s="118">
        <f>R11/SUM(P11:R11)</f>
        <v/>
      </c>
      <c r="V11" s="118">
        <f>T11/(T11+U11)</f>
        <v/>
      </c>
      <c r="W11" s="118">
        <f>U11/(T11+U11)</f>
        <v/>
      </c>
      <c r="X11" s="25">
        <f>IF(AND(Q11=0, R11&lt;&gt;0), ((O11 - R11)/3.2)*B4, IF(AND(R11=0, Q11&lt;&gt;0), (O11- Q11)*D4,IF(AND(Q11=0, R11=0), (O11/3.2)*B4, IF(AND(AND(Q11&gt;0, R11&gt;0), Q11/(Q11+R11)&lt;&gt;0), ((Q11/(Q11+R11))*(O11 - (Q11+R11))*D4 +(B4*((R11/(R11+Q11))*(O11 - (Q11+R11)))/3.2))))))</f>
        <v/>
      </c>
    </row>
    <row r="12">
      <c r="A12" s="19">
        <f>IF(NOT(B12=0), "Energie provenant du solaire","")</f>
        <v/>
      </c>
      <c r="B12" s="299">
        <f>SUM(data!M2:M94)/(SUM(data!M2:M94)+SUM(data!O2:O94)+SUM(data!P2:P94))</f>
        <v/>
      </c>
      <c r="H12" s="22" t="n"/>
      <c r="I12" s="22" t="n"/>
      <c r="J12" s="22" t="n"/>
      <c r="K12" s="22" t="n"/>
      <c r="L12" s="22" t="n"/>
      <c r="N12" s="21">
        <f>B27</f>
        <v/>
      </c>
      <c r="O12" s="118">
        <f>data_12m!F12</f>
        <v/>
      </c>
      <c r="P12" s="118">
        <f>data_12m!C12</f>
        <v/>
      </c>
      <c r="Q12" s="118">
        <f>data_12m!D12</f>
        <v/>
      </c>
      <c r="R12" s="118">
        <f>data_12m!E12</f>
        <v/>
      </c>
      <c r="S12" s="118">
        <f>P12/SUM(P12:R12)</f>
        <v/>
      </c>
      <c r="T12" s="118">
        <f>Q12/SUM(P12:R12)</f>
        <v/>
      </c>
      <c r="U12" s="118">
        <f>R12/SUM(P12:R12)</f>
        <v/>
      </c>
      <c r="V12" s="118">
        <f>T12/(T12+U12)</f>
        <v/>
      </c>
      <c r="W12" s="118">
        <f>U12/(T12+U12)</f>
        <v/>
      </c>
      <c r="X12" s="25">
        <f>IF(AND(Q12=0, R12&lt;&gt;0), ((O12 - R12)/3.2)*B4, IF(AND(R12=0, Q12&lt;&gt;0), (O12- Q12)*D4,IF(AND(Q12=0, R12=0), (O12/3.2)*B4, IF(AND(AND(Q12&gt;0, R12&gt;0), Q12/(Q12+R12)&lt;&gt;0), ((Q12/(Q12+R12))*(O12 - (Q12+R12))*D4 +(B4*((R12/(R12+Q12))*(O12 - (Q12+R12)))/3.2))))))</f>
        <v/>
      </c>
    </row>
    <row r="13">
      <c r="A13" s="19">
        <f>IF(NOT(B13=0), "Energie provenant de la Jirama","")</f>
        <v/>
      </c>
      <c r="B13" s="299">
        <f>SUM(data!O2:O94)/(SUM(data!M2:M94)+SUM(data!O2:O94)+SUM(data!P2:P94))</f>
        <v/>
      </c>
      <c r="N13" s="21">
        <f>B28</f>
        <v/>
      </c>
      <c r="O13" s="118">
        <f>data_12m!F13</f>
        <v/>
      </c>
      <c r="P13" s="118">
        <f>data_12m!C13</f>
        <v/>
      </c>
      <c r="Q13" s="118">
        <f>data_12m!D13</f>
        <v/>
      </c>
      <c r="R13" s="118">
        <f>data_12m!E13</f>
        <v/>
      </c>
      <c r="S13" s="118">
        <f>P13/SUM(P13:R13)</f>
        <v/>
      </c>
      <c r="T13" s="118">
        <f>Q13/SUM(P13:R13)</f>
        <v/>
      </c>
      <c r="U13" s="118">
        <f>R13/SUM(P13:R13)</f>
        <v/>
      </c>
      <c r="V13" s="118">
        <f>T13/(T13+U13)</f>
        <v/>
      </c>
      <c r="W13" s="118">
        <f>U13/(T13+U13)</f>
        <v/>
      </c>
      <c r="X13" s="25">
        <f>IF(AND(Q13=0, R13&lt;&gt;0), ((O13 - R13)/3.2)*B4, IF(AND(R13=0, Q13&lt;&gt;0), (O13- Q13)*D4,IF(AND(Q13=0, R13=0), (O13/3.2)*B4, IF(AND(AND(Q13&gt;0, R13&gt;0), Q13/(Q13+R13)&lt;&gt;0), ((Q13/(Q13+R13))*(O13 - (Q13+R13))*D4 +(B4*((R13/(R13+Q13))*(O13 - (Q13+R13)))/3.2))))))</f>
        <v/>
      </c>
    </row>
    <row r="14">
      <c r="A14" s="19">
        <f>IF(NOT(B14=0), "Energie provenant du groupe électrogène","")</f>
        <v/>
      </c>
      <c r="B14" s="299">
        <f>SUM(data!P2:P94)/(SUM(data!M2:M94)+SUM(data!O2:O94)+SUM(data!P2:P94))</f>
        <v/>
      </c>
      <c r="E14" s="118" t="inlineStr">
        <is>
          <t>SOC_sun</t>
        </is>
      </c>
      <c r="F14" s="118" t="inlineStr">
        <is>
          <t>SOC_conso</t>
        </is>
      </c>
      <c r="N14" s="21">
        <f>B29</f>
        <v/>
      </c>
      <c r="O14" s="118">
        <f>data_12m!F14</f>
        <v/>
      </c>
      <c r="P14" s="118">
        <f>data_12m!C14</f>
        <v/>
      </c>
      <c r="Q14" s="118">
        <f>data_12m!D14</f>
        <v/>
      </c>
      <c r="R14" s="118">
        <f>data_12m!E14</f>
        <v/>
      </c>
      <c r="S14" s="118">
        <f>P14/SUM(P14:R14)</f>
        <v/>
      </c>
      <c r="T14" s="118">
        <f>Q14/SUM(P14:R14)</f>
        <v/>
      </c>
      <c r="U14" s="118">
        <f>R14/SUM(P14:R14)</f>
        <v/>
      </c>
      <c r="V14" s="118">
        <f>T14/(T14+U14)</f>
        <v/>
      </c>
      <c r="W14" s="118">
        <f>U14/(T14+U14)</f>
        <v/>
      </c>
      <c r="X14" s="25">
        <f>IF(AND(Q14=0, R14&lt;&gt;0), ((O14 - R14)/3.2)*B4, IF(AND(R14=0, Q14&lt;&gt;0), (O14- Q14)*D4,IF(AND(Q14=0, R14=0), (O14/3.2)*B4, IF(AND(AND(Q14&gt;0, R14&gt;0), Q14/(Q14+R14)&lt;&gt;0), ((Q14/(Q14+R14))*(O14 - (Q14+R14))*D4 +(B4*((R14/(R14+Q14))*(O14 - (Q14+R14)))/3.2))))))</f>
        <v/>
      </c>
    </row>
    <row r="15">
      <c r="E15" s="118" t="inlineStr">
        <is>
          <t>Etat de charge de la batterie</t>
        </is>
      </c>
      <c r="F15" s="118" t="inlineStr">
        <is>
          <t>Etat de charge de la batterie</t>
        </is>
      </c>
      <c r="G15" s="118" t="inlineStr">
        <is>
          <t> </t>
        </is>
      </c>
      <c r="N15" s="21">
        <f>B30</f>
        <v/>
      </c>
      <c r="O15" s="118">
        <f>data_12m!F15</f>
        <v/>
      </c>
      <c r="P15" s="118">
        <f>data_12m!C15</f>
        <v/>
      </c>
      <c r="Q15" s="118">
        <f>data_12m!D15</f>
        <v/>
      </c>
      <c r="R15" s="118">
        <f>data_12m!E15</f>
        <v/>
      </c>
      <c r="S15" s="118">
        <f>P15/SUM(P15:R15)</f>
        <v/>
      </c>
      <c r="T15" s="118">
        <f>Q15/SUM(P15:R15)</f>
        <v/>
      </c>
      <c r="U15" s="118">
        <f>R15/SUM(P15:R15)</f>
        <v/>
      </c>
      <c r="V15" s="118">
        <f>T15/(T15+U15)</f>
        <v/>
      </c>
      <c r="W15" s="118">
        <f>U15/(T15+U15)</f>
        <v/>
      </c>
      <c r="X15" s="25">
        <f>IF(AND(Q15=0, R15&lt;&gt;0), ((O15 - R15)/3.2)*B4, IF(AND(R15=0, Q15&lt;&gt;0), (O15- Q15)*D4,IF(AND(Q15=0, R15=0), (O15/3.2)*B4, IF(AND(AND(Q15&gt;0, R15&gt;0), Q15/(Q15+R15)&lt;&gt;0), ((Q15/(Q15+R15))*(O15 - (Q15+R15))*D4 +(B4*((R15/(R15+Q15))*(O15 - (Q15+R15)))/3.2))))))</f>
        <v/>
      </c>
    </row>
    <row r="16">
      <c r="A16" s="19" t="inlineStr">
        <is>
          <t>Dates</t>
        </is>
      </c>
      <c r="C16" s="118" t="n">
        <v>0</v>
      </c>
      <c r="E16" s="118">
        <f>SOC_sun!A2/100</f>
        <v/>
      </c>
      <c r="F16" s="118">
        <f>SOC_conso!A2/100</f>
        <v/>
      </c>
    </row>
    <row r="17">
      <c r="A17" s="118" t="inlineStr">
        <is>
          <t>01/06/2024</t>
        </is>
      </c>
      <c r="B17" s="300">
        <f>IF(NOT(data_12m!A2=0),PROPER(TEXT(data_12m!A2, "MMMM aaaa")),"")</f>
        <v/>
      </c>
      <c r="C17" s="118" t="n">
        <v>1</v>
      </c>
      <c r="E17" s="118">
        <f>SOC_sun!A3/100</f>
        <v/>
      </c>
      <c r="F17" s="118">
        <f>SOC_conso!A3/100</f>
        <v/>
      </c>
      <c r="H17" s="118" t="inlineStr">
        <is>
          <t>Fonctionnement GE</t>
        </is>
      </c>
      <c r="I17" s="118" t="inlineStr">
        <is>
          <t>Fonctionnement GE prev</t>
        </is>
      </c>
    </row>
    <row r="18">
      <c r="A18" s="118" t="inlineStr">
        <is>
          <t>02/06/2024</t>
        </is>
      </c>
      <c r="B18" s="300">
        <f>IF(NOT(data_12m!A3=0),PROPER(TEXT(data_12m!A3, "MMMM aaaa")),"")</f>
        <v/>
      </c>
      <c r="C18" s="118" t="n">
        <v>2</v>
      </c>
      <c r="E18" s="118">
        <f>SOC_sun!A4/100</f>
        <v/>
      </c>
      <c r="F18" s="118">
        <f>SOC_conso!A4/100</f>
        <v/>
      </c>
      <c r="H18" s="118">
        <f>data!V2+0</f>
        <v/>
      </c>
      <c r="I18" s="118">
        <f>data_previous_month!V2+0</f>
        <v/>
      </c>
    </row>
    <row r="19">
      <c r="A19" s="118" t="inlineStr">
        <is>
          <t>03/06/2024</t>
        </is>
      </c>
      <c r="B19" s="300">
        <f>IF(NOT(data_12m!A4=0),PROPER(TEXT(data_12m!A4, "MMMM aaaa")),"")</f>
        <v/>
      </c>
      <c r="C19" s="118" t="n">
        <v>3</v>
      </c>
      <c r="E19" s="118">
        <f>SOC_sun!A5/100</f>
        <v/>
      </c>
      <c r="F19" s="118">
        <f>SOC_conso!A5/100</f>
        <v/>
      </c>
      <c r="H19" s="118">
        <f>data!V3+0</f>
        <v/>
      </c>
      <c r="I19" s="118">
        <f>data_previous_month!V3+0</f>
        <v/>
      </c>
    </row>
    <row r="20">
      <c r="A20" s="118" t="inlineStr">
        <is>
          <t>04/06/2024</t>
        </is>
      </c>
      <c r="B20" s="300">
        <f>IF(NOT(data_12m!A5=0),PROPER(TEXT(data_12m!A5, "MMMM aaaa")),"")</f>
        <v/>
      </c>
      <c r="C20" s="118" t="n">
        <v>4</v>
      </c>
      <c r="E20" s="118">
        <f>SOC_sun!A6/100</f>
        <v/>
      </c>
      <c r="F20" s="118">
        <f>SOC_conso!A6/100</f>
        <v/>
      </c>
      <c r="H20" s="118">
        <f>data!V4+0</f>
        <v/>
      </c>
      <c r="I20" s="118">
        <f>data_previous_month!V4+0</f>
        <v/>
      </c>
    </row>
    <row r="21">
      <c r="A21" s="118" t="inlineStr">
        <is>
          <t>05/06/2024</t>
        </is>
      </c>
      <c r="B21" s="300">
        <f>IF(NOT(data_12m!A6=0),PROPER(TEXT(data_12m!A6, "MMMM aaaa")),"")</f>
        <v/>
      </c>
      <c r="C21" s="118" t="n">
        <v>5</v>
      </c>
      <c r="E21" s="118">
        <f>SOC_sun!A7/100</f>
        <v/>
      </c>
      <c r="F21" s="118">
        <f>SOC_conso!A7/100</f>
        <v/>
      </c>
      <c r="H21" s="118">
        <f>data!V5+0</f>
        <v/>
      </c>
      <c r="I21" s="118">
        <f>data_previous_month!V5+0</f>
        <v/>
      </c>
    </row>
    <row r="22">
      <c r="A22" s="118" t="inlineStr">
        <is>
          <t>06/06/2024</t>
        </is>
      </c>
      <c r="B22" s="300">
        <f>IF(NOT(data_12m!A7=0),PROPER(TEXT(data_12m!A7, "MMMM aaaa")),"")</f>
        <v/>
      </c>
      <c r="C22" s="118" t="n">
        <v>6</v>
      </c>
      <c r="E22" s="118">
        <f>SOC_sun!A8/100</f>
        <v/>
      </c>
      <c r="F22" s="118">
        <f>SOC_conso!A8/100</f>
        <v/>
      </c>
      <c r="H22" s="118">
        <f>data!V6+0</f>
        <v/>
      </c>
      <c r="I22" s="118">
        <f>data_previous_month!V6+0</f>
        <v/>
      </c>
    </row>
    <row r="23">
      <c r="A23" s="118" t="inlineStr">
        <is>
          <t>07/06/2024</t>
        </is>
      </c>
      <c r="B23" s="300">
        <f>IF(NOT(data_12m!A8=0),PROPER(TEXT(data_12m!A8, "MMMM aaaa")),"")</f>
        <v/>
      </c>
      <c r="C23" s="118" t="n">
        <v>7</v>
      </c>
      <c r="E23" s="118">
        <f>SOC_sun!A9/100</f>
        <v/>
      </c>
      <c r="F23" s="118">
        <f>SOC_conso!A9/100</f>
        <v/>
      </c>
      <c r="H23" s="118">
        <f>data!V7+0</f>
        <v/>
      </c>
      <c r="I23" s="118">
        <f>data_previous_month!V7+0</f>
        <v/>
      </c>
    </row>
    <row r="24">
      <c r="A24" s="118" t="inlineStr">
        <is>
          <t>08/06/2024</t>
        </is>
      </c>
      <c r="B24" s="300">
        <f>IF(NOT(data_12m!A9=0),PROPER(TEXT(data_12m!A9, "MMMM aaaa")),"")</f>
        <v/>
      </c>
      <c r="C24" s="118" t="n">
        <v>8</v>
      </c>
      <c r="E24" s="118">
        <f>SOC_sun!A10/100</f>
        <v/>
      </c>
      <c r="F24" s="118">
        <f>SOC_conso!A10/100</f>
        <v/>
      </c>
      <c r="H24" s="118">
        <f>data!V8+0</f>
        <v/>
      </c>
      <c r="I24" s="118">
        <f>data_previous_month!V8+0</f>
        <v/>
      </c>
    </row>
    <row r="25">
      <c r="A25" s="118" t="inlineStr">
        <is>
          <t>09/06/2024</t>
        </is>
      </c>
      <c r="B25" s="300">
        <f>IF(NOT(data_12m!A10=0),PROPER(TEXT(data_12m!A10, "MMMM aaaa")),"")</f>
        <v/>
      </c>
      <c r="C25" s="118" t="n">
        <v>9</v>
      </c>
      <c r="E25" s="118">
        <f>SOC_sun!A11/100</f>
        <v/>
      </c>
      <c r="F25" s="118">
        <f>SOC_conso!A11/100</f>
        <v/>
      </c>
      <c r="H25" s="118">
        <f>data!V9+0</f>
        <v/>
      </c>
      <c r="I25" s="118">
        <f>data_previous_month!V9+0</f>
        <v/>
      </c>
    </row>
    <row r="26">
      <c r="A26" s="118" t="inlineStr">
        <is>
          <t>10/06/2024</t>
        </is>
      </c>
      <c r="B26" s="300">
        <f>IF(NOT(data_12m!A11=0),PROPER(TEXT(data_12m!A11, "MMMM aaaa")),"")</f>
        <v/>
      </c>
      <c r="C26" s="118" t="n">
        <v>10</v>
      </c>
      <c r="E26" s="118">
        <f>SOC_sun!A12/100</f>
        <v/>
      </c>
      <c r="F26" s="118">
        <f>SOC_conso!A12/100</f>
        <v/>
      </c>
      <c r="H26" s="118">
        <f>data!V10+0</f>
        <v/>
      </c>
      <c r="I26" s="118">
        <f>data_previous_month!V10+0</f>
        <v/>
      </c>
    </row>
    <row r="27">
      <c r="A27" s="118" t="inlineStr">
        <is>
          <t>11/06/2024</t>
        </is>
      </c>
      <c r="B27" s="300">
        <f>IF(NOT(data_12m!A12=0),PROPER(TEXT(data_12m!A12, "MMMM aaaa")),"")</f>
        <v/>
      </c>
      <c r="C27" s="118" t="n">
        <v>11</v>
      </c>
      <c r="E27" s="118">
        <f>SOC_sun!A13/100</f>
        <v/>
      </c>
      <c r="F27" s="118">
        <f>SOC_conso!A13/100</f>
        <v/>
      </c>
      <c r="H27" s="118">
        <f>data!V11+0</f>
        <v/>
      </c>
      <c r="I27" s="118">
        <f>data_previous_month!V11+0</f>
        <v/>
      </c>
    </row>
    <row r="28">
      <c r="A28" s="118" t="inlineStr">
        <is>
          <t>12/06/2024</t>
        </is>
      </c>
      <c r="B28" s="300">
        <f>IF(NOT(data_12m!A13=0),PROPER(TEXT(data_12m!A13, "MMMM aaaa")),"")</f>
        <v/>
      </c>
      <c r="C28" s="118" t="n">
        <v>12</v>
      </c>
      <c r="E28" s="118">
        <f>SOC_sun!A14/100</f>
        <v/>
      </c>
      <c r="F28" s="118">
        <f>SOC_conso!A14/100</f>
        <v/>
      </c>
      <c r="H28" s="118">
        <f>data!V12+0</f>
        <v/>
      </c>
      <c r="I28" s="118">
        <f>data_previous_month!V12+0</f>
        <v/>
      </c>
    </row>
    <row r="29">
      <c r="A29" s="118" t="inlineStr">
        <is>
          <t>13/06/2024</t>
        </is>
      </c>
      <c r="B29" s="300">
        <f>IF(NOT(data_12m!A14=0),PROPER(TEXT(data_12m!A14, "MMMM aaaa")),"")</f>
        <v/>
      </c>
      <c r="C29" s="118" t="n">
        <v>13</v>
      </c>
      <c r="E29" s="118">
        <f>SOC_sun!A15/100</f>
        <v/>
      </c>
      <c r="F29" s="118">
        <f>SOC_conso!A15/100</f>
        <v/>
      </c>
      <c r="H29" s="118">
        <f>data!V13+0</f>
        <v/>
      </c>
      <c r="I29" s="118">
        <f>data_previous_month!V13+0</f>
        <v/>
      </c>
    </row>
    <row r="30">
      <c r="A30" s="21" t="inlineStr">
        <is>
          <t>14/06/2024</t>
        </is>
      </c>
      <c r="B30" s="300">
        <f>IF(NOT(data_12m!A15=0),PROPER(TEXT(data_12m!A15, "MMMM aaaa")),"")</f>
        <v/>
      </c>
      <c r="C30" s="118" t="n">
        <v>14</v>
      </c>
      <c r="E30" s="118">
        <f>SOC_sun!A16/100</f>
        <v/>
      </c>
      <c r="F30" s="118">
        <f>SOC_conso!A16/100</f>
        <v/>
      </c>
      <c r="H30" s="118">
        <f>data!V14+0</f>
        <v/>
      </c>
      <c r="I30" s="118">
        <f>data_previous_month!V14+0</f>
        <v/>
      </c>
    </row>
    <row r="31">
      <c r="A31" s="118" t="inlineStr">
        <is>
          <t>15/06/2024</t>
        </is>
      </c>
      <c r="B31" s="20" t="n"/>
      <c r="C31" s="118" t="n">
        <v>15</v>
      </c>
      <c r="E31" s="118">
        <f>SOC_sun!A17/100</f>
        <v/>
      </c>
      <c r="F31" s="118">
        <f>SOC_conso!A17/100</f>
        <v/>
      </c>
      <c r="H31" s="118">
        <f>data!V15+0</f>
        <v/>
      </c>
      <c r="I31" s="118">
        <f>data_previous_month!V15+0</f>
        <v/>
      </c>
    </row>
    <row r="32">
      <c r="A32" s="118" t="inlineStr">
        <is>
          <t>16/06/2024</t>
        </is>
      </c>
      <c r="B32" s="20" t="n"/>
      <c r="C32" s="118" t="n">
        <v>16</v>
      </c>
      <c r="E32" s="118">
        <f>SOC_sun!A18/100</f>
        <v/>
      </c>
      <c r="F32" s="118">
        <f>SOC_conso!A18/100</f>
        <v/>
      </c>
      <c r="H32" s="118">
        <f>data!V16+0</f>
        <v/>
      </c>
      <c r="I32" s="118">
        <f>data_previous_month!V16+0</f>
        <v/>
      </c>
    </row>
    <row r="33">
      <c r="A33" s="118" t="inlineStr">
        <is>
          <t>17/06/2024</t>
        </is>
      </c>
      <c r="B33" s="20" t="n"/>
      <c r="C33" s="118" t="n">
        <v>17</v>
      </c>
      <c r="E33" s="118">
        <f>SOC_sun!A19/100</f>
        <v/>
      </c>
      <c r="F33" s="118">
        <f>SOC_conso!A19/100</f>
        <v/>
      </c>
      <c r="H33" s="118">
        <f>data!V17+0</f>
        <v/>
      </c>
      <c r="I33" s="118">
        <f>data_previous_month!V17+0</f>
        <v/>
      </c>
    </row>
    <row r="34">
      <c r="A34" s="118" t="inlineStr">
        <is>
          <t>18/06/2024</t>
        </is>
      </c>
      <c r="B34" s="20" t="n"/>
      <c r="C34" s="118" t="n">
        <v>18</v>
      </c>
      <c r="E34" s="118">
        <f>SOC_sun!A20/100</f>
        <v/>
      </c>
      <c r="F34" s="118">
        <f>SOC_conso!A20/100</f>
        <v/>
      </c>
      <c r="H34" s="118">
        <f>data!V18+0</f>
        <v/>
      </c>
      <c r="I34" s="118">
        <f>data_previous_month!V18+0</f>
        <v/>
      </c>
    </row>
    <row r="35">
      <c r="A35" s="118" t="inlineStr">
        <is>
          <t>19/06/2024</t>
        </is>
      </c>
      <c r="B35" s="20" t="n"/>
      <c r="C35" s="118" t="n">
        <v>19</v>
      </c>
      <c r="E35" s="118">
        <f>SOC_sun!A21/100</f>
        <v/>
      </c>
      <c r="F35" s="118">
        <f>SOC_conso!A21/100</f>
        <v/>
      </c>
      <c r="H35" s="118">
        <f>data!V19+0</f>
        <v/>
      </c>
      <c r="I35" s="118">
        <f>data_previous_month!V19+0</f>
        <v/>
      </c>
    </row>
    <row r="36">
      <c r="A36" s="118" t="inlineStr">
        <is>
          <t>20/06/2024</t>
        </is>
      </c>
      <c r="B36" s="20" t="n"/>
      <c r="C36" s="118" t="n">
        <v>20</v>
      </c>
      <c r="E36" s="118">
        <f>SOC_sun!A22/100</f>
        <v/>
      </c>
      <c r="F36" s="118">
        <f>SOC_conso!A22/100</f>
        <v/>
      </c>
      <c r="H36" s="118">
        <f>data!V20+0</f>
        <v/>
      </c>
      <c r="I36" s="118">
        <f>data_previous_month!V20+0</f>
        <v/>
      </c>
    </row>
    <row r="37">
      <c r="A37" s="118" t="inlineStr">
        <is>
          <t>21/06/2024</t>
        </is>
      </c>
      <c r="B37" s="20" t="n"/>
      <c r="C37" s="118" t="n">
        <v>21</v>
      </c>
      <c r="E37" s="118">
        <f>SOC_sun!A23/100</f>
        <v/>
      </c>
      <c r="F37" s="118">
        <f>SOC_conso!A23/100</f>
        <v/>
      </c>
      <c r="H37" s="118">
        <f>data!V21+0</f>
        <v/>
      </c>
      <c r="I37" s="118">
        <f>data_previous_month!V21+0</f>
        <v/>
      </c>
    </row>
    <row r="38">
      <c r="A38" s="118" t="inlineStr">
        <is>
          <t>22/06/2024</t>
        </is>
      </c>
      <c r="B38" s="20" t="n"/>
      <c r="C38" s="118" t="n">
        <v>22</v>
      </c>
      <c r="E38" s="118">
        <f>SOC_sun!A24/100</f>
        <v/>
      </c>
      <c r="F38" s="118">
        <f>SOC_conso!A24/100</f>
        <v/>
      </c>
      <c r="H38" s="118">
        <f>data!V22+0</f>
        <v/>
      </c>
      <c r="I38" s="118">
        <f>data_previous_month!V22+0</f>
        <v/>
      </c>
    </row>
    <row r="39">
      <c r="A39" s="118" t="inlineStr">
        <is>
          <t>23/06/2024</t>
        </is>
      </c>
      <c r="B39" s="20" t="n"/>
      <c r="C39" s="118" t="n">
        <v>23</v>
      </c>
      <c r="E39" s="118">
        <f>SOC_sun!A25/100</f>
        <v/>
      </c>
      <c r="F39" s="118">
        <f>SOC_conso!A25/100</f>
        <v/>
      </c>
      <c r="H39" s="118">
        <f>data!V23+0</f>
        <v/>
      </c>
      <c r="I39" s="118">
        <f>data_previous_month!V23+0</f>
        <v/>
      </c>
    </row>
    <row r="40">
      <c r="A40" s="118" t="inlineStr">
        <is>
          <t>24/06/2024</t>
        </is>
      </c>
      <c r="B40" s="20" t="n"/>
      <c r="H40" s="118">
        <f>data!V24+0</f>
        <v/>
      </c>
      <c r="I40" s="118">
        <f>data_previous_month!V24+0</f>
        <v/>
      </c>
    </row>
    <row r="41">
      <c r="A41" s="118" t="inlineStr">
        <is>
          <t>25/06/2024</t>
        </is>
      </c>
      <c r="B41" s="20" t="n"/>
      <c r="H41" s="118">
        <f>data!V25+0</f>
        <v/>
      </c>
      <c r="I41" s="118">
        <f>data_previous_month!V25+0</f>
        <v/>
      </c>
    </row>
    <row r="42">
      <c r="A42" s="118" t="inlineStr">
        <is>
          <t>26/06/2024</t>
        </is>
      </c>
      <c r="B42" s="20" t="n"/>
      <c r="H42" s="118">
        <f>data!V26+0</f>
        <v/>
      </c>
      <c r="I42" s="118">
        <f>data_previous_month!V26+0</f>
        <v/>
      </c>
    </row>
    <row r="43">
      <c r="A43" s="118" t="inlineStr">
        <is>
          <t>27/06/2024</t>
        </is>
      </c>
      <c r="B43" s="20" t="n"/>
      <c r="H43" s="118">
        <f>data!V27+0</f>
        <v/>
      </c>
      <c r="I43" s="118">
        <f>data_previous_month!V27+0</f>
        <v/>
      </c>
    </row>
    <row r="44">
      <c r="A44" s="118" t="inlineStr">
        <is>
          <t>28/06/2024</t>
        </is>
      </c>
      <c r="B44" s="20" t="n"/>
      <c r="H44" s="118">
        <f>data!V28+0</f>
        <v/>
      </c>
      <c r="I44" s="118">
        <f>data_previous_month!V28+0</f>
        <v/>
      </c>
    </row>
    <row r="45">
      <c r="A45" s="118" t="inlineStr">
        <is>
          <t>29/06/2024</t>
        </is>
      </c>
      <c r="B45" s="20" t="n"/>
      <c r="H45" s="118">
        <f>data!V29+0</f>
        <v/>
      </c>
      <c r="I45" s="118">
        <f>data_previous_month!V29+0</f>
        <v/>
      </c>
    </row>
    <row r="46">
      <c r="A46" s="118" t="inlineStr">
        <is>
          <t>30/06/2024</t>
        </is>
      </c>
      <c r="B46" s="20" t="n"/>
      <c r="H46" s="118">
        <f>data!V30+0</f>
        <v/>
      </c>
      <c r="I46" s="118">
        <f>data_previous_month!V30+0</f>
        <v/>
      </c>
    </row>
    <row r="47">
      <c r="A47" s="118" t="n"/>
      <c r="B47" s="20" t="n"/>
      <c r="H47" s="118">
        <f>data!V31+0</f>
        <v/>
      </c>
      <c r="I47" s="118">
        <f>data_previous_month!V31+0</f>
        <v/>
      </c>
    </row>
    <row r="48">
      <c r="B48" s="20" t="n"/>
      <c r="H48" s="118">
        <f>data!V32+0</f>
        <v/>
      </c>
      <c r="I48" s="118">
        <f>data_previous_month!V32+0</f>
        <v/>
      </c>
    </row>
    <row r="49">
      <c r="H49" s="118">
        <f>data!V33+0</f>
        <v/>
      </c>
      <c r="I49" s="118">
        <f>data_previous_month!V33+0</f>
        <v/>
      </c>
    </row>
    <row r="50">
      <c r="H50" s="118">
        <f>data!V34+0</f>
        <v/>
      </c>
      <c r="I50" s="118">
        <f>data_previous_month!V34+0</f>
        <v/>
      </c>
    </row>
    <row r="51">
      <c r="H51" s="118">
        <f>data!V35+0</f>
        <v/>
      </c>
      <c r="I51" s="118">
        <f>data_previous_month!V35+0</f>
        <v/>
      </c>
    </row>
    <row r="52">
      <c r="H52" s="118">
        <f>data!V36+0</f>
        <v/>
      </c>
      <c r="I52" s="118">
        <f>data_previous_month!V36+0</f>
        <v/>
      </c>
    </row>
    <row r="53">
      <c r="H53" s="118">
        <f>data!V37+0</f>
        <v/>
      </c>
      <c r="I53" s="118">
        <f>data_previous_month!V37+0</f>
        <v/>
      </c>
    </row>
    <row r="54">
      <c r="H54" s="118">
        <f>data!V38+0</f>
        <v/>
      </c>
      <c r="I54" s="118">
        <f>data_previous_month!V38+0</f>
        <v/>
      </c>
    </row>
    <row r="55">
      <c r="H55" s="118">
        <f>data!V39+0</f>
        <v/>
      </c>
      <c r="I55" s="118">
        <f>data_previous_month!V39+0</f>
        <v/>
      </c>
    </row>
    <row r="56">
      <c r="H56" s="118">
        <f>data!V40+0</f>
        <v/>
      </c>
      <c r="I56" s="118">
        <f>data_previous_month!V40+0</f>
        <v/>
      </c>
    </row>
    <row r="57">
      <c r="H57" s="118">
        <f>data!V41+0</f>
        <v/>
      </c>
      <c r="I57" s="118">
        <f>data_previous_month!V41+0</f>
        <v/>
      </c>
    </row>
    <row r="58">
      <c r="H58" s="118">
        <f>data!V42+0</f>
        <v/>
      </c>
      <c r="I58" s="118">
        <f>data_previous_month!V42+0</f>
        <v/>
      </c>
    </row>
    <row r="59">
      <c r="H59" s="118">
        <f>data!V43+0</f>
        <v/>
      </c>
      <c r="I59" s="118">
        <f>data_previous_month!V43+0</f>
        <v/>
      </c>
    </row>
    <row r="60">
      <c r="H60" s="118">
        <f>data!V44+0</f>
        <v/>
      </c>
      <c r="I60" s="118">
        <f>data_previous_month!V44+0</f>
        <v/>
      </c>
    </row>
    <row r="61">
      <c r="H61" s="118">
        <f>data!V45+0</f>
        <v/>
      </c>
      <c r="I61" s="118">
        <f>data_previous_month!V45+0</f>
        <v/>
      </c>
    </row>
    <row r="62">
      <c r="H62" s="118">
        <f>data!V46+0</f>
        <v/>
      </c>
      <c r="I62" s="118">
        <f>data_previous_month!V46+0</f>
        <v/>
      </c>
    </row>
    <row r="63">
      <c r="H63" s="118">
        <f>data!V47+0</f>
        <v/>
      </c>
      <c r="I63" s="118">
        <f>data_previous_month!V47+0</f>
        <v/>
      </c>
    </row>
    <row r="64">
      <c r="H64" s="118">
        <f>data!V48+0</f>
        <v/>
      </c>
      <c r="I64" s="118">
        <f>data_previous_month!V48+0</f>
        <v/>
      </c>
    </row>
    <row r="65">
      <c r="H65" s="118">
        <f>data!V49+0</f>
        <v/>
      </c>
      <c r="I65" s="118">
        <f>data_previous_month!V49+0</f>
        <v/>
      </c>
    </row>
    <row r="66">
      <c r="H66" s="118">
        <f>data!V50+0</f>
        <v/>
      </c>
      <c r="I66" s="118">
        <f>data_previous_month!V50+0</f>
        <v/>
      </c>
    </row>
    <row r="67">
      <c r="H67" s="118">
        <f>data!V51+0</f>
        <v/>
      </c>
      <c r="I67" s="118">
        <f>data_previous_month!V51+0</f>
        <v/>
      </c>
    </row>
    <row r="68">
      <c r="H68" s="118">
        <f>data!V52+0</f>
        <v/>
      </c>
      <c r="I68" s="118">
        <f>data_previous_month!V52+0</f>
        <v/>
      </c>
    </row>
    <row r="69">
      <c r="H69" s="118">
        <f>data!V53+0</f>
        <v/>
      </c>
      <c r="I69" s="118">
        <f>data_previous_month!V53+0</f>
        <v/>
      </c>
    </row>
    <row r="70">
      <c r="H70" s="118">
        <f>data!V54+0</f>
        <v/>
      </c>
      <c r="I70" s="118">
        <f>data_previous_month!V54+0</f>
        <v/>
      </c>
    </row>
    <row r="71">
      <c r="H71" s="118">
        <f>data!V55+0</f>
        <v/>
      </c>
      <c r="I71" s="118">
        <f>data_previous_month!V55+0</f>
        <v/>
      </c>
    </row>
    <row r="72">
      <c r="H72" s="118">
        <f>data!V56+0</f>
        <v/>
      </c>
      <c r="I72" s="118">
        <f>data_previous_month!V56+0</f>
        <v/>
      </c>
    </row>
    <row r="73">
      <c r="H73" s="118">
        <f>data!V57+0</f>
        <v/>
      </c>
      <c r="I73" s="118">
        <f>data_previous_month!V57+0</f>
        <v/>
      </c>
    </row>
    <row r="74">
      <c r="H74" s="118">
        <f>data!V58+0</f>
        <v/>
      </c>
      <c r="I74" s="118">
        <f>data_previous_month!V58+0</f>
        <v/>
      </c>
    </row>
    <row r="75">
      <c r="H75" s="118">
        <f>data!V59+0</f>
        <v/>
      </c>
      <c r="I75" s="118">
        <f>data_previous_month!V59+0</f>
        <v/>
      </c>
    </row>
    <row r="76">
      <c r="H76" s="118">
        <f>data!V60+0</f>
        <v/>
      </c>
      <c r="I76" s="118">
        <f>data_previous_month!V60+0</f>
        <v/>
      </c>
    </row>
    <row r="77">
      <c r="H77" s="118">
        <f>data!V61+0</f>
        <v/>
      </c>
      <c r="I77" s="118">
        <f>data_previous_month!V61+0</f>
        <v/>
      </c>
    </row>
    <row r="78">
      <c r="H78" s="118">
        <f>data!V62+0</f>
        <v/>
      </c>
      <c r="I78" s="118">
        <f>data_previous_month!V62+0</f>
        <v/>
      </c>
    </row>
    <row r="79">
      <c r="H79" s="118">
        <f>data!V63+0</f>
        <v/>
      </c>
      <c r="I79" s="118">
        <f>data_previous_month!V63+0</f>
        <v/>
      </c>
    </row>
    <row r="80">
      <c r="H80" s="118">
        <f>data!V64+0</f>
        <v/>
      </c>
      <c r="I80" s="118">
        <f>data_previous_month!V64+0</f>
        <v/>
      </c>
    </row>
    <row r="81">
      <c r="H81" s="118">
        <f>data!V65+0</f>
        <v/>
      </c>
      <c r="I81" s="118">
        <f>data_previous_month!V65+0</f>
        <v/>
      </c>
    </row>
    <row r="82">
      <c r="H82" s="118">
        <f>data!V66+0</f>
        <v/>
      </c>
      <c r="I82" s="118">
        <f>data_previous_month!V66+0</f>
        <v/>
      </c>
    </row>
    <row r="83">
      <c r="H83" s="118">
        <f>data!V67+0</f>
        <v/>
      </c>
      <c r="I83" s="118">
        <f>data_previous_month!V67+0</f>
        <v/>
      </c>
    </row>
    <row r="84">
      <c r="H84" s="118">
        <f>data!V68+0</f>
        <v/>
      </c>
      <c r="I84" s="118">
        <f>data_previous_month!V68+0</f>
        <v/>
      </c>
    </row>
    <row r="85">
      <c r="H85" s="118">
        <f>data!V69+0</f>
        <v/>
      </c>
      <c r="I85" s="118">
        <f>data_previous_month!V69+0</f>
        <v/>
      </c>
    </row>
    <row r="86">
      <c r="H86" s="118">
        <f>data!V70+0</f>
        <v/>
      </c>
      <c r="I86" s="118">
        <f>data_previous_month!V70+0</f>
        <v/>
      </c>
    </row>
    <row r="87">
      <c r="H87" s="118">
        <f>data!V71+0</f>
        <v/>
      </c>
      <c r="I87" s="118">
        <f>data_previous_month!V71+0</f>
        <v/>
      </c>
    </row>
    <row r="88">
      <c r="H88" s="118">
        <f>data!V72+0</f>
        <v/>
      </c>
      <c r="I88" s="118">
        <f>data_previous_month!V72+0</f>
        <v/>
      </c>
    </row>
    <row r="89">
      <c r="H89" s="118">
        <f>data!V73+0</f>
        <v/>
      </c>
      <c r="I89" s="118">
        <f>data_previous_month!V73+0</f>
        <v/>
      </c>
    </row>
    <row r="90">
      <c r="H90" s="118">
        <f>data!V74+0</f>
        <v/>
      </c>
      <c r="I90" s="118">
        <f>data_previous_month!V74+0</f>
        <v/>
      </c>
    </row>
    <row r="91">
      <c r="H91" s="118">
        <f>data!V75+0</f>
        <v/>
      </c>
      <c r="I91" s="118">
        <f>data_previous_month!V75+0</f>
        <v/>
      </c>
    </row>
    <row r="92">
      <c r="H92" s="118">
        <f>data!V76+0</f>
        <v/>
      </c>
      <c r="I92" s="118">
        <f>data_previous_month!V76+0</f>
        <v/>
      </c>
    </row>
    <row r="93">
      <c r="H93" s="118">
        <f>data!V77+0</f>
        <v/>
      </c>
      <c r="I93" s="118">
        <f>data_previous_month!V77+0</f>
        <v/>
      </c>
    </row>
    <row r="94">
      <c r="H94" s="118">
        <f>data!V78+0</f>
        <v/>
      </c>
      <c r="I94" s="118">
        <f>data_previous_month!V78+0</f>
        <v/>
      </c>
    </row>
    <row r="95">
      <c r="H95" s="118">
        <f>data!V79+0</f>
        <v/>
      </c>
      <c r="I95" s="118">
        <f>data_previous_month!V79+0</f>
        <v/>
      </c>
    </row>
    <row r="96">
      <c r="H96" s="118">
        <f>data!V80+0</f>
        <v/>
      </c>
      <c r="I96" s="118">
        <f>data_previous_month!V80+0</f>
        <v/>
      </c>
    </row>
    <row r="97">
      <c r="H97" s="118">
        <f>data!V81+0</f>
        <v/>
      </c>
      <c r="I97" s="118">
        <f>data_previous_month!V81+0</f>
        <v/>
      </c>
    </row>
    <row r="98">
      <c r="H98" s="118">
        <f>data!V82+0</f>
        <v/>
      </c>
      <c r="I98" s="118">
        <f>data_previous_month!V82+0</f>
        <v/>
      </c>
    </row>
    <row r="99">
      <c r="H99" s="118">
        <f>data!V83+0</f>
        <v/>
      </c>
      <c r="I99" s="118">
        <f>data_previous_month!V83+0</f>
        <v/>
      </c>
    </row>
    <row r="100">
      <c r="H100" s="118">
        <f>data!V84+0</f>
        <v/>
      </c>
      <c r="I100" s="118">
        <f>data_previous_month!V84+0</f>
        <v/>
      </c>
    </row>
    <row r="101">
      <c r="H101" s="118">
        <f>data!V85+0</f>
        <v/>
      </c>
      <c r="I101" s="118">
        <f>data_previous_month!V85+0</f>
        <v/>
      </c>
    </row>
    <row r="102">
      <c r="H102" s="118">
        <f>data!V86+0</f>
        <v/>
      </c>
      <c r="I102" s="118">
        <f>data_previous_month!V86+0</f>
        <v/>
      </c>
    </row>
    <row r="103">
      <c r="H103" s="118">
        <f>data!V87+0</f>
        <v/>
      </c>
      <c r="I103" s="118">
        <f>data_previous_month!V87+0</f>
        <v/>
      </c>
    </row>
    <row r="104">
      <c r="H104" s="118">
        <f>data!V88+0</f>
        <v/>
      </c>
      <c r="I104" s="118">
        <f>data_previous_month!V88+0</f>
        <v/>
      </c>
    </row>
    <row r="105">
      <c r="H105" s="118">
        <f>data!V89+0</f>
        <v/>
      </c>
      <c r="I105" s="118">
        <f>data_previous_month!V89+0</f>
        <v/>
      </c>
    </row>
    <row r="106">
      <c r="H106" s="118">
        <f>data!V90+0</f>
        <v/>
      </c>
      <c r="I106" s="118">
        <f>data_previous_month!V90+0</f>
        <v/>
      </c>
    </row>
    <row r="107">
      <c r="H107" s="118">
        <f>data!V91+0</f>
        <v/>
      </c>
      <c r="I107" s="118">
        <f>data_previous_month!V91+0</f>
        <v/>
      </c>
    </row>
    <row r="108">
      <c r="H108" s="118">
        <f>data!V92+0</f>
        <v/>
      </c>
      <c r="I108" s="118">
        <f>data_previous_month!V92+0</f>
        <v/>
      </c>
    </row>
    <row r="109">
      <c r="H109" s="118">
        <f>data!V93+0</f>
        <v/>
      </c>
      <c r="I109" s="118">
        <f>data_previous_month!V93+0</f>
        <v/>
      </c>
    </row>
    <row r="110">
      <c r="H110" s="118">
        <f>data!V94+0</f>
        <v/>
      </c>
      <c r="I110" s="118">
        <f>data_previous_month!V94+0</f>
        <v/>
      </c>
    </row>
  </sheetData>
  <mergeCells count="1"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G26" sqref="G26"/>
    </sheetView>
  </sheetViews>
  <sheetFormatPr baseColWidth="10" defaultRowHeight="15"/>
  <sheetData>
    <row r="1">
      <c r="A1" s="1" t="n">
        <v>0</v>
      </c>
      <c r="B1" s="1" t="inlineStr">
        <is>
          <t>Nombre Warning</t>
        </is>
      </c>
      <c r="C1" s="1" t="inlineStr">
        <is>
          <t>Nombre Alarmes</t>
        </is>
      </c>
      <c r="D1" s="1" t="inlineStr">
        <is>
          <t>Durée cumulée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35" sqref="G35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topLeftCell="J1" workbookViewId="0">
      <selection activeCell="AD2" sqref="AD2:AD25"/>
    </sheetView>
  </sheetViews>
  <sheetFormatPr baseColWidth="10" defaultColWidth="9.140625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301" t="n"/>
    </row>
    <row r="3">
      <c r="A3" s="301" t="n"/>
    </row>
    <row r="4">
      <c r="A4" s="301" t="n"/>
    </row>
    <row r="5">
      <c r="A5" s="301" t="n"/>
    </row>
    <row r="6">
      <c r="A6" s="301" t="n"/>
    </row>
    <row r="7">
      <c r="A7" s="301" t="n"/>
    </row>
    <row r="8">
      <c r="A8" s="301" t="n"/>
    </row>
    <row r="9">
      <c r="A9" s="301" t="n"/>
    </row>
    <row r="10">
      <c r="A10" s="301" t="n"/>
    </row>
    <row r="11">
      <c r="A11" s="301" t="n"/>
    </row>
    <row r="12">
      <c r="A12" s="301" t="n"/>
    </row>
    <row r="13">
      <c r="A13" s="301" t="n"/>
    </row>
    <row r="14">
      <c r="A14" s="301" t="n"/>
    </row>
    <row r="15">
      <c r="A15" s="301" t="n"/>
    </row>
    <row r="16">
      <c r="A16" s="301" t="n"/>
    </row>
    <row r="17">
      <c r="A17" s="301" t="n"/>
    </row>
    <row r="18">
      <c r="A18" s="301" t="n"/>
    </row>
    <row r="19">
      <c r="A19" s="301" t="n"/>
    </row>
    <row r="20">
      <c r="A20" s="301" t="n"/>
    </row>
    <row r="21">
      <c r="A21" s="301" t="n"/>
    </row>
    <row r="22">
      <c r="A22" s="301" t="n"/>
    </row>
    <row r="23">
      <c r="A23" s="301" t="n"/>
    </row>
    <row r="24">
      <c r="A24" s="301" t="n"/>
    </row>
    <row r="25">
      <c r="A25" s="30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"/>
  <sheetViews>
    <sheetView topLeftCell="P1" workbookViewId="0">
      <selection activeCell="AD1" sqref="AD1:AD1048576"/>
    </sheetView>
  </sheetViews>
  <sheetFormatPr baseColWidth="10" defaultColWidth="9.140625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301" t="n"/>
    </row>
    <row r="3">
      <c r="A3" s="301" t="n"/>
    </row>
    <row r="4">
      <c r="A4" s="301" t="n"/>
    </row>
    <row r="5">
      <c r="A5" s="301" t="n"/>
    </row>
    <row r="6">
      <c r="A6" s="301" t="n"/>
    </row>
    <row r="7">
      <c r="A7" s="301" t="n"/>
    </row>
    <row r="8">
      <c r="A8" s="301" t="n"/>
    </row>
    <row r="9">
      <c r="A9" s="301" t="n"/>
    </row>
    <row r="10">
      <c r="A10" s="301" t="n"/>
    </row>
    <row r="11">
      <c r="A11" s="301" t="n"/>
    </row>
    <row r="12">
      <c r="A12" s="301" t="n"/>
    </row>
    <row r="13">
      <c r="A13" s="301" t="n"/>
    </row>
    <row r="14">
      <c r="A14" s="301" t="n"/>
    </row>
    <row r="15">
      <c r="A15" s="301" t="n"/>
    </row>
    <row r="16">
      <c r="A16" s="30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4" sqref="J24"/>
    </sheetView>
  </sheetViews>
  <sheetFormatPr baseColWidth="10" defaultColWidth="9.140625" defaultRowHeight="15"/>
  <sheetData>
    <row r="1">
      <c r="A1" s="1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4" sqref="J24"/>
    </sheetView>
  </sheetViews>
  <sheetFormatPr baseColWidth="10" defaultColWidth="9.140625" defaultRowHeight="15"/>
  <sheetData>
    <row r="1">
      <c r="A1" s="1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L192" sqref="L192"/>
    </sheetView>
  </sheetViews>
  <sheetFormatPr baseColWidth="10" defaultColWidth="8.85546875" defaultRowHeight="15"/>
  <sheetData>
    <row r="1">
      <c r="A1" s="3" t="n"/>
      <c r="B1" s="3" t="n"/>
      <c r="C1" s="3" t="n"/>
      <c r="D1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"/>
    </sheetView>
  </sheetViews>
  <sheetFormatPr baseColWidth="10"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N31" sqref="N3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2024-11-07T12:21:49Z</dcterms:modified>
</cp:coreProperties>
</file>