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2E1FD75A-20CD-41F9-B448-491F74CA362B}" xr6:coauthVersionLast="47" xr6:coauthVersionMax="47" xr10:uidLastSave="{00000000-0000-0000-0000-000000000000}"/>
  <bookViews>
    <workbookView xWindow="-120" yWindow="-120" windowWidth="29040" windowHeight="15720" tabRatio="903" activeTab="1" xr2:uid="{00000000-000D-0000-FFFF-FFFF00000000}"/>
  </bookViews>
  <sheets>
    <sheet name="Rapport" sheetId="1" r:id="rId1"/>
    <sheet name="Aide Rapport" sheetId="2" r:id="rId2"/>
    <sheet name="Alarm Summary" sheetId="12" r:id="rId3"/>
    <sheet name="VE Alarm" sheetId="3" r:id="rId4"/>
    <sheet name="INV Alarm" sheetId="4" r:id="rId5"/>
    <sheet name="data" sheetId="5" r:id="rId6"/>
    <sheet name="data_sun" sheetId="6" r:id="rId7"/>
    <sheet name="data_conso" sheetId="7" r:id="rId8"/>
    <sheet name="SOC_sun" sheetId="8" r:id="rId9"/>
    <sheet name="SOC_conso" sheetId="9" r:id="rId10"/>
    <sheet name="data_previous_month" sheetId="10" r:id="rId11"/>
    <sheet name="data_12m" sheetId="11" r:id="rId12"/>
    <sheet name="Irradiance PVGIS" sheetId="13" r:id="rId13"/>
    <sheet name="Irradiance PVGIS prev_1m" sheetId="14" r:id="rId14"/>
    <sheet name="Irradiance PVGIS prev_2m" sheetId="15" r:id="rId15"/>
    <sheet name="Irradiance PVGIS prev_3m" sheetId="16" r:id="rId16"/>
    <sheet name="Irradiance PVGIS prev_4m" sheetId="17" r:id="rId17"/>
    <sheet name="Irradiance PVGIS prev_5m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7" i="1" l="1"/>
  <c r="K227" i="1"/>
  <c r="G228" i="1"/>
  <c r="K228" i="1"/>
  <c r="G229" i="1"/>
  <c r="K229" i="1"/>
  <c r="G230" i="1"/>
  <c r="K230" i="1"/>
  <c r="G231" i="1"/>
  <c r="K231" i="1"/>
  <c r="G232" i="1"/>
  <c r="K232" i="1"/>
  <c r="G233" i="1"/>
  <c r="K233" i="1"/>
  <c r="G234" i="1"/>
  <c r="K234" i="1"/>
  <c r="G235" i="1"/>
  <c r="K235" i="1"/>
  <c r="G236" i="1"/>
  <c r="K236" i="1"/>
  <c r="G237" i="1"/>
  <c r="K237" i="1"/>
  <c r="G238" i="1"/>
  <c r="K238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26" i="1"/>
  <c r="W239" i="1" s="1"/>
  <c r="S226" i="1"/>
  <c r="S239" i="1" s="1"/>
  <c r="S227" i="1"/>
  <c r="S228" i="1"/>
  <c r="S229" i="1"/>
  <c r="S230" i="1"/>
  <c r="S231" i="1"/>
  <c r="S232" i="1"/>
  <c r="S233" i="1"/>
  <c r="S234" i="1"/>
  <c r="S235" i="1"/>
  <c r="S236" i="1"/>
  <c r="S237" i="1"/>
  <c r="S238" i="1"/>
  <c r="O226" i="1"/>
  <c r="K226" i="1"/>
  <c r="G226" i="1"/>
  <c r="O3" i="2"/>
  <c r="P3" i="2"/>
  <c r="Q3" i="2"/>
  <c r="R3" i="2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R2" i="2"/>
  <c r="P2" i="2"/>
  <c r="O2" i="2"/>
  <c r="R117" i="1" l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F118" i="1"/>
  <c r="J118" i="1"/>
  <c r="N118" i="1"/>
  <c r="V118" i="1"/>
  <c r="Z118" i="1"/>
  <c r="F119" i="1"/>
  <c r="J119" i="1"/>
  <c r="N119" i="1"/>
  <c r="V119" i="1"/>
  <c r="Z119" i="1"/>
  <c r="F120" i="1"/>
  <c r="J120" i="1"/>
  <c r="N120" i="1"/>
  <c r="V120" i="1"/>
  <c r="Z120" i="1"/>
  <c r="F121" i="1"/>
  <c r="J121" i="1"/>
  <c r="N121" i="1"/>
  <c r="V121" i="1"/>
  <c r="Z121" i="1"/>
  <c r="F122" i="1"/>
  <c r="J122" i="1"/>
  <c r="N122" i="1"/>
  <c r="V122" i="1"/>
  <c r="Z122" i="1"/>
  <c r="F123" i="1"/>
  <c r="J123" i="1"/>
  <c r="N123" i="1"/>
  <c r="V123" i="1"/>
  <c r="Z123" i="1"/>
  <c r="F124" i="1"/>
  <c r="J124" i="1"/>
  <c r="N124" i="1"/>
  <c r="V124" i="1"/>
  <c r="Z124" i="1"/>
  <c r="F125" i="1"/>
  <c r="J125" i="1"/>
  <c r="N125" i="1"/>
  <c r="V125" i="1"/>
  <c r="Z125" i="1"/>
  <c r="F126" i="1"/>
  <c r="J126" i="1"/>
  <c r="N126" i="1"/>
  <c r="V126" i="1"/>
  <c r="Z126" i="1"/>
  <c r="F127" i="1"/>
  <c r="J127" i="1"/>
  <c r="N127" i="1"/>
  <c r="V127" i="1"/>
  <c r="Z127" i="1"/>
  <c r="F128" i="1"/>
  <c r="J128" i="1"/>
  <c r="N128" i="1"/>
  <c r="V128" i="1"/>
  <c r="Z128" i="1"/>
  <c r="F129" i="1"/>
  <c r="J129" i="1"/>
  <c r="N129" i="1"/>
  <c r="V129" i="1"/>
  <c r="Z129" i="1"/>
  <c r="F130" i="1"/>
  <c r="J130" i="1"/>
  <c r="N130" i="1"/>
  <c r="V130" i="1"/>
  <c r="Z130" i="1"/>
  <c r="F131" i="1"/>
  <c r="J131" i="1"/>
  <c r="N131" i="1"/>
  <c r="V131" i="1"/>
  <c r="Z131" i="1"/>
  <c r="F132" i="1"/>
  <c r="J132" i="1"/>
  <c r="N132" i="1"/>
  <c r="V132" i="1"/>
  <c r="Z132" i="1"/>
  <c r="F133" i="1"/>
  <c r="J133" i="1"/>
  <c r="N133" i="1"/>
  <c r="V133" i="1"/>
  <c r="Z133" i="1"/>
  <c r="F134" i="1"/>
  <c r="J134" i="1"/>
  <c r="N134" i="1"/>
  <c r="V134" i="1"/>
  <c r="Z134" i="1"/>
  <c r="F135" i="1"/>
  <c r="J135" i="1"/>
  <c r="N135" i="1"/>
  <c r="V135" i="1"/>
  <c r="Z135" i="1"/>
  <c r="F136" i="1"/>
  <c r="J136" i="1"/>
  <c r="N136" i="1"/>
  <c r="V136" i="1"/>
  <c r="Z136" i="1"/>
  <c r="F137" i="1"/>
  <c r="J137" i="1"/>
  <c r="N137" i="1"/>
  <c r="V137" i="1"/>
  <c r="Z137" i="1"/>
  <c r="F138" i="1"/>
  <c r="J138" i="1"/>
  <c r="N138" i="1"/>
  <c r="V138" i="1"/>
  <c r="Z138" i="1"/>
  <c r="F139" i="1"/>
  <c r="J139" i="1"/>
  <c r="N139" i="1"/>
  <c r="V139" i="1"/>
  <c r="Z139" i="1"/>
  <c r="F140" i="1"/>
  <c r="J140" i="1"/>
  <c r="N140" i="1"/>
  <c r="V140" i="1"/>
  <c r="Z140" i="1"/>
  <c r="F141" i="1"/>
  <c r="J141" i="1"/>
  <c r="N141" i="1"/>
  <c r="V141" i="1"/>
  <c r="Z141" i="1"/>
  <c r="F142" i="1"/>
  <c r="J142" i="1"/>
  <c r="N142" i="1"/>
  <c r="V142" i="1"/>
  <c r="Z142" i="1"/>
  <c r="F143" i="1"/>
  <c r="J143" i="1"/>
  <c r="N143" i="1"/>
  <c r="V143" i="1"/>
  <c r="Z143" i="1"/>
  <c r="F144" i="1"/>
  <c r="J144" i="1"/>
  <c r="N144" i="1"/>
  <c r="V144" i="1"/>
  <c r="Z144" i="1"/>
  <c r="F145" i="1"/>
  <c r="J145" i="1"/>
  <c r="N145" i="1"/>
  <c r="V145" i="1"/>
  <c r="Z145" i="1"/>
  <c r="F146" i="1"/>
  <c r="J146" i="1"/>
  <c r="N146" i="1"/>
  <c r="V146" i="1"/>
  <c r="Z146" i="1"/>
  <c r="F147" i="1"/>
  <c r="J147" i="1"/>
  <c r="N147" i="1"/>
  <c r="V147" i="1"/>
  <c r="Z147" i="1"/>
  <c r="Z117" i="1"/>
  <c r="V117" i="1"/>
  <c r="N117" i="1"/>
  <c r="J117" i="1"/>
  <c r="F117" i="1"/>
  <c r="B14" i="2"/>
  <c r="B13" i="2"/>
  <c r="B12" i="2"/>
  <c r="M75" i="1"/>
  <c r="W75" i="1" s="1"/>
  <c r="M73" i="1"/>
  <c r="W73" i="1" s="1"/>
  <c r="M71" i="1"/>
  <c r="W71" i="1" s="1"/>
  <c r="M67" i="1"/>
  <c r="W67" i="1" s="1"/>
  <c r="O227" i="1" l="1"/>
  <c r="O228" i="1"/>
  <c r="O229" i="1"/>
  <c r="O230" i="1"/>
  <c r="O231" i="1"/>
  <c r="O232" i="1"/>
  <c r="O233" i="1"/>
  <c r="O234" i="1"/>
  <c r="O235" i="1"/>
  <c r="O236" i="1"/>
  <c r="O237" i="1"/>
  <c r="O238" i="1"/>
  <c r="R75" i="1" l="1"/>
  <c r="M69" i="1"/>
  <c r="W69" i="1" s="1"/>
  <c r="M65" i="1"/>
  <c r="R71" i="1" l="1"/>
  <c r="R73" i="1"/>
  <c r="M77" i="1" l="1"/>
  <c r="R77" i="1" s="1"/>
  <c r="M78" i="1"/>
  <c r="R78" i="1" s="1"/>
  <c r="O239" i="1"/>
  <c r="G239" i="1"/>
  <c r="T3" i="2"/>
  <c r="S4" i="2"/>
  <c r="T4" i="2"/>
  <c r="U6" i="2"/>
  <c r="U7" i="2"/>
  <c r="S8" i="2"/>
  <c r="U8" i="2"/>
  <c r="S9" i="2"/>
  <c r="S10" i="2"/>
  <c r="T12" i="2"/>
  <c r="U12" i="2"/>
  <c r="S13" i="2"/>
  <c r="T14" i="2"/>
  <c r="U14" i="2"/>
  <c r="Q2" i="2"/>
  <c r="S2" i="2" s="1"/>
  <c r="I4" i="2"/>
  <c r="I3" i="2"/>
  <c r="J3" i="2" s="1"/>
  <c r="I2" i="2"/>
  <c r="G2" i="2"/>
  <c r="U15" i="2"/>
  <c r="U11" i="2"/>
  <c r="T11" i="2"/>
  <c r="U10" i="2"/>
  <c r="S5" i="2"/>
  <c r="U3" i="2"/>
  <c r="S11" i="2"/>
  <c r="T10" i="2"/>
  <c r="V11" i="2" l="1"/>
  <c r="M79" i="1"/>
  <c r="K239" i="1"/>
  <c r="V4" i="2"/>
  <c r="W8" i="2"/>
  <c r="V12" i="2"/>
  <c r="X12" i="2" s="1"/>
  <c r="Z236" i="1" s="1"/>
  <c r="S14" i="2"/>
  <c r="U4" i="2"/>
  <c r="T7" i="2"/>
  <c r="V7" i="2" s="1"/>
  <c r="W10" i="2"/>
  <c r="T8" i="2"/>
  <c r="V8" i="2" s="1"/>
  <c r="T2" i="2"/>
  <c r="U2" i="2"/>
  <c r="J2" i="2"/>
  <c r="J4" i="2"/>
  <c r="K4" i="2" s="1"/>
  <c r="L4" i="2" s="1"/>
  <c r="W78" i="1" s="1"/>
  <c r="V3" i="2"/>
  <c r="V14" i="2"/>
  <c r="S3" i="2"/>
  <c r="T6" i="2"/>
  <c r="V6" i="2" s="1"/>
  <c r="T9" i="2"/>
  <c r="S12" i="2"/>
  <c r="S15" i="2"/>
  <c r="W4" i="2"/>
  <c r="S6" i="2"/>
  <c r="T15" i="2"/>
  <c r="V15" i="2" s="1"/>
  <c r="S7" i="2"/>
  <c r="W12" i="2"/>
  <c r="T13" i="2"/>
  <c r="V13" i="2" s="1"/>
  <c r="W14" i="2"/>
  <c r="W11" i="2"/>
  <c r="X11" i="2" s="1"/>
  <c r="Z235" i="1" s="1"/>
  <c r="W3" i="2"/>
  <c r="X3" i="2" s="1"/>
  <c r="Z227" i="1" s="1"/>
  <c r="V10" i="2"/>
  <c r="U5" i="2"/>
  <c r="U9" i="2"/>
  <c r="U13" i="2"/>
  <c r="T5" i="2"/>
  <c r="V5" i="2" s="1"/>
  <c r="W13" i="2" l="1"/>
  <c r="X13" i="2" s="1"/>
  <c r="Z237" i="1" s="1"/>
  <c r="W9" i="2"/>
  <c r="X4" i="2"/>
  <c r="Z228" i="1" s="1"/>
  <c r="X8" i="2"/>
  <c r="Z232" i="1" s="1"/>
  <c r="W6" i="2"/>
  <c r="X6" i="2" s="1"/>
  <c r="Z230" i="1" s="1"/>
  <c r="V2" i="2"/>
  <c r="W7" i="2"/>
  <c r="X7" i="2" s="1"/>
  <c r="Z231" i="1" s="1"/>
  <c r="W15" i="2"/>
  <c r="X15" i="2" s="1"/>
  <c r="V9" i="2"/>
  <c r="X14" i="2"/>
  <c r="Z238" i="1" s="1"/>
  <c r="X10" i="2"/>
  <c r="Z234" i="1" s="1"/>
  <c r="W2" i="2"/>
  <c r="K3" i="2"/>
  <c r="L3" i="2" s="1"/>
  <c r="W5" i="2"/>
  <c r="X5" i="2" s="1"/>
  <c r="Z229" i="1" s="1"/>
  <c r="W79" i="1" l="1"/>
  <c r="W77" i="1"/>
  <c r="X2" i="2"/>
  <c r="Z226" i="1" s="1"/>
  <c r="Z239" i="1" s="1"/>
  <c r="X9" i="2"/>
  <c r="Z233" i="1" s="1"/>
  <c r="P60" i="1"/>
  <c r="P61" i="1" l="1"/>
  <c r="P59" i="1" l="1"/>
  <c r="P58" i="1"/>
  <c r="P57" i="1"/>
  <c r="P56" i="1"/>
  <c r="P55" i="1"/>
  <c r="P54" i="1"/>
  <c r="P53" i="1"/>
  <c r="B117" i="1" l="1"/>
  <c r="A3" i="1" l="1"/>
  <c r="V270" i="1" l="1"/>
  <c r="V268" i="1"/>
  <c r="V266" i="1"/>
  <c r="V264" i="1"/>
  <c r="V262" i="1"/>
  <c r="V260" i="1"/>
  <c r="V258" i="1"/>
  <c r="V256" i="1"/>
  <c r="D270" i="1"/>
  <c r="D268" i="1"/>
  <c r="D266" i="1"/>
  <c r="D264" i="1"/>
  <c r="M270" i="1"/>
  <c r="M268" i="1"/>
  <c r="M266" i="1"/>
  <c r="M264" i="1"/>
  <c r="M262" i="1"/>
  <c r="M260" i="1"/>
  <c r="M258" i="1"/>
  <c r="M256" i="1"/>
  <c r="M254" i="1"/>
  <c r="D262" i="1"/>
  <c r="D260" i="1"/>
  <c r="D258" i="1"/>
  <c r="D256" i="1"/>
  <c r="V254" i="1"/>
  <c r="V252" i="1"/>
  <c r="D254" i="1"/>
  <c r="D252" i="1" l="1"/>
  <c r="M252" i="1"/>
  <c r="B18" i="2" l="1"/>
  <c r="B227" i="1" s="1"/>
  <c r="B19" i="2"/>
  <c r="B228" i="1" s="1"/>
  <c r="B20" i="2"/>
  <c r="B229" i="1" s="1"/>
  <c r="B21" i="2"/>
  <c r="B230" i="1" s="1"/>
  <c r="B22" i="2"/>
  <c r="B231" i="1" s="1"/>
  <c r="B23" i="2"/>
  <c r="B232" i="1" s="1"/>
  <c r="B24" i="2"/>
  <c r="B233" i="1" s="1"/>
  <c r="B25" i="2"/>
  <c r="B234" i="1" s="1"/>
  <c r="B26" i="2"/>
  <c r="B235" i="1" s="1"/>
  <c r="B27" i="2"/>
  <c r="B236" i="1" s="1"/>
  <c r="B28" i="2"/>
  <c r="B237" i="1" s="1"/>
  <c r="B29" i="2"/>
  <c r="B238" i="1" s="1"/>
  <c r="B30" i="2"/>
  <c r="B17" i="2"/>
  <c r="B226" i="1" s="1"/>
  <c r="B118" i="1" l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E17" i="2" l="1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F16" i="2"/>
  <c r="E16" i="2"/>
  <c r="A14" i="2"/>
  <c r="A13" i="2"/>
  <c r="A12" i="2"/>
  <c r="A7" i="1"/>
  <c r="A2" i="1"/>
  <c r="A8" i="1"/>
</calcChain>
</file>

<file path=xl/sharedStrings.xml><?xml version="1.0" encoding="utf-8"?>
<sst xmlns="http://schemas.openxmlformats.org/spreadsheetml/2006/main" count="92" uniqueCount="72">
  <si>
    <t>Dates considérées</t>
  </si>
  <si>
    <t>Nom du Client</t>
  </si>
  <si>
    <t>Ville du projet</t>
  </si>
  <si>
    <t>Prix du diesel ( /L)</t>
  </si>
  <si>
    <t>SOC_sun</t>
  </si>
  <si>
    <t>SOC_conso</t>
  </si>
  <si>
    <t>Dates</t>
  </si>
  <si>
    <t>Chiffres clés</t>
  </si>
  <si>
    <t>Dates analysées</t>
  </si>
  <si>
    <t>Consommation totale (kWh)</t>
  </si>
  <si>
    <t>Energie provenant de la Jirama (kWh, %)</t>
  </si>
  <si>
    <t>Réduction des émissions de CO2 (t)</t>
  </si>
  <si>
    <t>Energie provenant des panneaux solaire (kWh, %)</t>
  </si>
  <si>
    <t>Energie produite par le groupe (kWh, %)</t>
  </si>
  <si>
    <t>Bilan énergétique mensuel</t>
  </si>
  <si>
    <t>Date</t>
  </si>
  <si>
    <t>Production PV totale (kWh)</t>
  </si>
  <si>
    <t>Rendement spécifique (kWh/kWc)</t>
  </si>
  <si>
    <t>Irradiance (Wh/m²)</t>
  </si>
  <si>
    <t>Ratio de Performance</t>
  </si>
  <si>
    <t>Total Groupe (kWh)</t>
  </si>
  <si>
    <t>Exemples de journées types</t>
  </si>
  <si>
    <t xml:space="preserve">Remarque : </t>
  </si>
  <si>
    <t>Journal d'alarmes</t>
  </si>
  <si>
    <t>Comparaison progressive</t>
  </si>
  <si>
    <t>Etat de charge de la batterie</t>
  </si>
  <si>
    <t xml:space="preserve"> </t>
  </si>
  <si>
    <t>Récapitulatif d'installation</t>
  </si>
  <si>
    <t>Puissance installée</t>
  </si>
  <si>
    <t>Mise en service</t>
  </si>
  <si>
    <t>Onduleurs</t>
  </si>
  <si>
    <t>Nombre de panneaux</t>
  </si>
  <si>
    <t>Nombres de panneaux</t>
  </si>
  <si>
    <t>Impact CO2 Jirama (kgCO2eq/kWh)</t>
  </si>
  <si>
    <t>Impact CO2 GE (kgCO2eq/kWh)</t>
  </si>
  <si>
    <t>Surface</t>
  </si>
  <si>
    <t>Mois</t>
  </si>
  <si>
    <t>Analyse détaillée</t>
  </si>
  <si>
    <t>Type de PV</t>
  </si>
  <si>
    <t>Puissance PV totale installée</t>
  </si>
  <si>
    <t>Onduleurs réseaux installés</t>
  </si>
  <si>
    <t>MPPT installés</t>
  </si>
  <si>
    <t>Convertisseurs chargeurs installés</t>
  </si>
  <si>
    <t>Batteries installées</t>
  </si>
  <si>
    <t>Capacité totale des batteries installées</t>
  </si>
  <si>
    <t>Production Groupe (kWh)</t>
  </si>
  <si>
    <t>Economies réalisées (Ar)</t>
  </si>
  <si>
    <t>TOTAL</t>
  </si>
  <si>
    <t>Efficacité</t>
  </si>
  <si>
    <t>Économies de gasoil (L, Ar)</t>
  </si>
  <si>
    <t>Comparaison avec le mois précedent</t>
  </si>
  <si>
    <t>Économies Jirama (kWh, Ar)</t>
  </si>
  <si>
    <t>Production PV théorique (kWh)</t>
  </si>
  <si>
    <t>Conso prev</t>
  </si>
  <si>
    <t>Provenance prev</t>
  </si>
  <si>
    <t>%</t>
  </si>
  <si>
    <t>Pondération</t>
  </si>
  <si>
    <t>Economies</t>
  </si>
  <si>
    <t>Solaire</t>
  </si>
  <si>
    <t>Jirama</t>
  </si>
  <si>
    <t>Groupe</t>
  </si>
  <si>
    <t>Conso 12m</t>
  </si>
  <si>
    <t xml:space="preserve">Jirama </t>
  </si>
  <si>
    <t>Taux S</t>
  </si>
  <si>
    <t>Taux J</t>
  </si>
  <si>
    <t>Taux G</t>
  </si>
  <si>
    <t>Pond J</t>
  </si>
  <si>
    <t>Pond G</t>
  </si>
  <si>
    <t>Eco tot</t>
  </si>
  <si>
    <t>Prix Jirama (/kWh)</t>
  </si>
  <si>
    <t>Jirama (kWh)</t>
  </si>
  <si>
    <t>Export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</si>
</sst>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.00\ _€_-;\-* #,##0.00\ _€_-;_-* &quot;-&quot;??\ _€_-;_-@_-"/>
    <numFmt numFmtId="165" formatCode="0.0%"/>
    <numFmt numFmtId="166" formatCode="0\ &quot;L&quot;"/>
    <numFmt numFmtId="167" formatCode="#,##0\ &quot;Ar&quot;"/>
    <numFmt numFmtId="168" formatCode="0.00\ &quot;Tonnes de CO2&quot;"/>
    <numFmt numFmtId="169" formatCode="yyyy\-mm\-dd\ hh:mm:ss"/>
    <numFmt numFmtId="170" formatCode="0.0"/>
    <numFmt numFmtId="171" formatCode="[$-40C]mmmm\-yy;@"/>
    <numFmt numFmtId="172" formatCode="0\ &quot;kWc&quot;"/>
    <numFmt numFmtId="173" formatCode="mm/yyyy"/>
    <numFmt numFmtId="174" formatCode="\+0%;\-0%"/>
    <numFmt numFmtId="175" formatCode="#,##0.0_ ;\-#,##0.0\ "/>
    <numFmt numFmtId="176" formatCode="0\ &quot;kWh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9A62B"/>
        <bgColor indexed="64"/>
      </patternFill>
    </fill>
    <fill>
      <patternFill patternType="solid">
        <fgColor rgb="FF21596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9D08E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9" fontId="1" fillId="0" borderId="0"/>
    <xf numFmtId="164" fontId="1" fillId="0" borderId="0" applyFont="0" applyFill="0" applyBorder="0" applyAlignment="0" applyProtection="0"/>
  </cellStyleXfs>
  <cellXfs count="188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165" fontId="0" fillId="0" borderId="0" xfId="2" applyNumberFormat="1" applyFont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7" fillId="0" borderId="1" xfId="0" applyFont="1" applyBorder="1" applyAlignment="1">
      <alignment horizontal="center" vertical="top"/>
    </xf>
    <xf numFmtId="169" fontId="7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5" fillId="0" borderId="0" xfId="0" applyFont="1" applyAlignment="1">
      <alignment vertical="center"/>
    </xf>
    <xf numFmtId="0" fontId="8" fillId="0" borderId="1" xfId="0" applyFont="1" applyBorder="1" applyAlignment="1">
      <alignment horizontal="center" vertical="top"/>
    </xf>
    <xf numFmtId="171" fontId="0" fillId="0" borderId="0" xfId="0" applyNumberFormat="1" applyAlignment="1">
      <alignment horizontal="left" vertical="center"/>
    </xf>
    <xf numFmtId="0" fontId="6" fillId="4" borderId="0" xfId="0" applyFont="1" applyFill="1" applyAlignment="1">
      <alignment vertical="center" wrapText="1"/>
    </xf>
    <xf numFmtId="0" fontId="11" fillId="0" borderId="0" xfId="0" applyFont="1" applyAlignment="1">
      <alignment horizontal="center" vertical="top"/>
    </xf>
    <xf numFmtId="9" fontId="0" fillId="0" borderId="0" xfId="1" applyFont="1"/>
    <xf numFmtId="0" fontId="0" fillId="0" borderId="0" xfId="0" applyAlignment="1">
      <alignment vertical="top"/>
    </xf>
    <xf numFmtId="0" fontId="9" fillId="4" borderId="0" xfId="0" applyFont="1" applyFill="1" applyAlignment="1">
      <alignment vertical="center" wrapText="1"/>
    </xf>
    <xf numFmtId="2" fontId="0" fillId="0" borderId="5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5" fontId="0" fillId="0" borderId="10" xfId="1" applyNumberFormat="1" applyFont="1" applyFill="1" applyBorder="1" applyAlignment="1">
      <alignment horizontal="center"/>
    </xf>
    <xf numFmtId="165" fontId="0" fillId="0" borderId="13" xfId="1" applyNumberFormat="1" applyFont="1" applyFill="1" applyBorder="1" applyAlignment="1">
      <alignment horizontal="center"/>
    </xf>
    <xf numFmtId="165" fontId="0" fillId="0" borderId="11" xfId="1" applyNumberFormat="1" applyFont="1" applyFill="1" applyBorder="1" applyAlignment="1">
      <alignment horizontal="center"/>
    </xf>
    <xf numFmtId="175" fontId="0" fillId="0" borderId="1" xfId="3" applyNumberFormat="1" applyFont="1" applyFill="1" applyBorder="1" applyAlignment="1">
      <alignment horizontal="center"/>
    </xf>
    <xf numFmtId="174" fontId="0" fillId="0" borderId="1" xfId="2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34" xfId="0" applyBorder="1"/>
    <xf numFmtId="0" fontId="0" fillId="0" borderId="7" xfId="0" applyBorder="1"/>
    <xf numFmtId="0" fontId="0" fillId="0" borderId="8" xfId="0" applyBorder="1"/>
    <xf numFmtId="0" fontId="0" fillId="0" borderId="35" xfId="0" applyBorder="1"/>
    <xf numFmtId="9" fontId="0" fillId="0" borderId="1" xfId="2" applyFont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168" fontId="0" fillId="0" borderId="1" xfId="0" applyNumberFormat="1" applyBorder="1" applyAlignment="1">
      <alignment horizontal="center" vertical="center" wrapText="1"/>
    </xf>
    <xf numFmtId="0" fontId="0" fillId="0" borderId="42" xfId="0" applyBorder="1"/>
    <xf numFmtId="0" fontId="0" fillId="0" borderId="23" xfId="0" applyBorder="1"/>
    <xf numFmtId="0" fontId="0" fillId="0" borderId="25" xfId="0" applyBorder="1"/>
    <xf numFmtId="168" fontId="0" fillId="0" borderId="17" xfId="0" applyNumberFormat="1" applyBorder="1" applyAlignment="1">
      <alignment horizontal="center" vertical="center" wrapText="1"/>
    </xf>
    <xf numFmtId="0" fontId="0" fillId="0" borderId="22" xfId="0" applyBorder="1"/>
    <xf numFmtId="0" fontId="0" fillId="0" borderId="37" xfId="0" applyBorder="1"/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170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0" fillId="0" borderId="2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2" fillId="5" borderId="29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5" borderId="30" xfId="0" applyFont="1" applyFill="1" applyBorder="1" applyAlignment="1">
      <alignment horizontal="center" vertical="top"/>
    </xf>
    <xf numFmtId="172" fontId="0" fillId="0" borderId="11" xfId="0" applyNumberFormat="1" applyBorder="1" applyAlignment="1">
      <alignment horizontal="center" vertical="top"/>
    </xf>
    <xf numFmtId="172" fontId="0" fillId="0" borderId="1" xfId="0" applyNumberFormat="1" applyBorder="1" applyAlignment="1">
      <alignment horizontal="center" vertical="top"/>
    </xf>
    <xf numFmtId="172" fontId="0" fillId="0" borderId="30" xfId="0" applyNumberFormat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30" xfId="0" applyBorder="1" applyAlignment="1">
      <alignment horizontal="center" vertical="top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9" fontId="0" fillId="0" borderId="11" xfId="0" applyNumberFormat="1" applyBorder="1" applyAlignment="1">
      <alignment horizontal="center" vertical="top"/>
    </xf>
    <xf numFmtId="176" fontId="0" fillId="0" borderId="11" xfId="0" applyNumberFormat="1" applyBorder="1" applyAlignment="1">
      <alignment horizontal="center" vertical="top"/>
    </xf>
    <xf numFmtId="176" fontId="0" fillId="0" borderId="1" xfId="0" applyNumberFormat="1" applyBorder="1" applyAlignment="1">
      <alignment horizontal="center" vertical="top"/>
    </xf>
    <xf numFmtId="176" fontId="0" fillId="0" borderId="30" xfId="0" applyNumberFormat="1" applyBorder="1" applyAlignment="1">
      <alignment horizontal="center" vertical="top"/>
    </xf>
    <xf numFmtId="0" fontId="5" fillId="0" borderId="0" xfId="0" applyFont="1" applyAlignment="1">
      <alignment horizontal="center"/>
    </xf>
    <xf numFmtId="0" fontId="15" fillId="5" borderId="29" xfId="0" applyFont="1" applyFill="1" applyBorder="1" applyAlignment="1">
      <alignment horizontal="center" vertical="center" wrapText="1"/>
    </xf>
    <xf numFmtId="0" fontId="0" fillId="0" borderId="33" xfId="0" applyBorder="1"/>
    <xf numFmtId="14" fontId="0" fillId="0" borderId="15" xfId="0" applyNumberFormat="1" applyBorder="1" applyAlignment="1">
      <alignment horizontal="center" vertical="center" wrapText="1"/>
    </xf>
    <xf numFmtId="0" fontId="0" fillId="0" borderId="21" xfId="0" applyBorder="1"/>
    <xf numFmtId="0" fontId="0" fillId="0" borderId="24" xfId="0" applyBorder="1"/>
    <xf numFmtId="0" fontId="2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/>
    </xf>
    <xf numFmtId="14" fontId="3" fillId="3" borderId="0" xfId="0" applyNumberFormat="1" applyFont="1" applyFill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38" xfId="0" applyBorder="1"/>
    <xf numFmtId="176" fontId="0" fillId="0" borderId="29" xfId="0" applyNumberFormat="1" applyBorder="1" applyAlignment="1">
      <alignment horizontal="center" vertical="center" wrapText="1"/>
    </xf>
    <xf numFmtId="14" fontId="2" fillId="0" borderId="0" xfId="0" applyNumberFormat="1" applyFont="1" applyAlignment="1">
      <alignment horizontal="left" vertical="center"/>
    </xf>
    <xf numFmtId="0" fontId="2" fillId="5" borderId="17" xfId="0" applyFont="1" applyFill="1" applyBorder="1" applyAlignment="1">
      <alignment horizontal="center" vertical="top"/>
    </xf>
    <xf numFmtId="0" fontId="2" fillId="5" borderId="18" xfId="0" applyFont="1" applyFill="1" applyBorder="1" applyAlignment="1">
      <alignment horizontal="center" vertical="top"/>
    </xf>
    <xf numFmtId="0" fontId="2" fillId="5" borderId="31" xfId="0" applyFont="1" applyFill="1" applyBorder="1" applyAlignment="1">
      <alignment horizontal="center" vertical="top"/>
    </xf>
    <xf numFmtId="173" fontId="0" fillId="0" borderId="32" xfId="0" applyNumberFormat="1" applyBorder="1" applyAlignment="1">
      <alignment horizontal="center" vertical="top"/>
    </xf>
    <xf numFmtId="173" fontId="0" fillId="0" borderId="18" xfId="0" applyNumberFormat="1" applyBorder="1" applyAlignment="1">
      <alignment horizontal="center" vertical="top"/>
    </xf>
    <xf numFmtId="173" fontId="0" fillId="0" borderId="31" xfId="0" applyNumberFormat="1" applyBorder="1" applyAlignment="1">
      <alignment horizontal="center" vertical="top"/>
    </xf>
    <xf numFmtId="0" fontId="15" fillId="5" borderId="14" xfId="0" applyFont="1" applyFill="1" applyBorder="1" applyAlignment="1">
      <alignment horizontal="center" vertical="center" wrapText="1"/>
    </xf>
    <xf numFmtId="0" fontId="15" fillId="5" borderId="39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top"/>
    </xf>
    <xf numFmtId="0" fontId="2" fillId="5" borderId="15" xfId="0" applyFont="1" applyFill="1" applyBorder="1" applyAlignment="1">
      <alignment horizontal="center" vertical="top"/>
    </xf>
    <xf numFmtId="0" fontId="2" fillId="5" borderId="27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 wrapText="1"/>
    </xf>
    <xf numFmtId="2" fontId="0" fillId="0" borderId="4" xfId="0" applyNumberFormat="1" applyBorder="1" applyAlignment="1">
      <alignment horizontal="center"/>
    </xf>
    <xf numFmtId="0" fontId="2" fillId="0" borderId="29" xfId="0" applyFont="1" applyBorder="1" applyAlignment="1">
      <alignment horizontal="left" vertical="center"/>
    </xf>
    <xf numFmtId="0" fontId="0" fillId="0" borderId="1" xfId="0" applyBorder="1"/>
    <xf numFmtId="170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30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/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76" fontId="0" fillId="0" borderId="29" xfId="0" applyNumberFormat="1" applyBorder="1" applyAlignment="1">
      <alignment horizontal="center" vertical="top"/>
    </xf>
    <xf numFmtId="0" fontId="0" fillId="0" borderId="13" xfId="0" applyBorder="1"/>
    <xf numFmtId="0" fontId="0" fillId="0" borderId="11" xfId="0" applyBorder="1"/>
    <xf numFmtId="167" fontId="0" fillId="0" borderId="26" xfId="0" applyNumberFormat="1" applyBorder="1" applyAlignment="1">
      <alignment horizontal="center" vertical="center" wrapText="1"/>
    </xf>
    <xf numFmtId="174" fontId="0" fillId="0" borderId="30" xfId="2" applyNumberFormat="1" applyFont="1" applyBorder="1" applyAlignment="1">
      <alignment horizontal="center" vertical="center" wrapText="1"/>
    </xf>
    <xf numFmtId="0" fontId="0" fillId="0" borderId="36" xfId="0" applyBorder="1"/>
    <xf numFmtId="0" fontId="15" fillId="5" borderId="40" xfId="0" applyFont="1" applyFill="1" applyBorder="1" applyAlignment="1">
      <alignment horizontal="center" vertical="center" wrapText="1"/>
    </xf>
    <xf numFmtId="166" fontId="0" fillId="0" borderId="41" xfId="0" applyNumberForma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0" fillId="0" borderId="15" xfId="0" applyBorder="1"/>
    <xf numFmtId="0" fontId="0" fillId="0" borderId="29" xfId="0" applyBorder="1"/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167" fontId="0" fillId="0" borderId="12" xfId="0" applyNumberFormat="1" applyBorder="1" applyAlignment="1">
      <alignment horizontal="center" vertical="center"/>
    </xf>
    <xf numFmtId="167" fontId="0" fillId="0" borderId="44" xfId="0" applyNumberFormat="1" applyBorder="1" applyAlignment="1">
      <alignment horizontal="center" vertical="center"/>
    </xf>
    <xf numFmtId="0" fontId="2" fillId="0" borderId="45" xfId="0" applyFont="1" applyBorder="1" applyAlignment="1">
      <alignment horizontal="center"/>
    </xf>
    <xf numFmtId="0" fontId="0" fillId="0" borderId="46" xfId="0" applyBorder="1"/>
    <xf numFmtId="170" fontId="2" fillId="0" borderId="47" xfId="0" applyNumberFormat="1" applyFont="1" applyBorder="1" applyAlignment="1">
      <alignment horizontal="center"/>
    </xf>
    <xf numFmtId="170" fontId="2" fillId="0" borderId="48" xfId="0" applyNumberFormat="1" applyFont="1" applyBorder="1" applyAlignment="1">
      <alignment horizontal="center"/>
    </xf>
    <xf numFmtId="170" fontId="2" fillId="0" borderId="49" xfId="0" applyNumberFormat="1" applyFont="1" applyBorder="1" applyAlignment="1">
      <alignment horizontal="center"/>
    </xf>
    <xf numFmtId="170" fontId="2" fillId="0" borderId="46" xfId="0" applyNumberFormat="1" applyFont="1" applyBorder="1" applyAlignment="1">
      <alignment horizontal="center"/>
    </xf>
    <xf numFmtId="167" fontId="2" fillId="0" borderId="46" xfId="0" applyNumberFormat="1" applyFont="1" applyBorder="1" applyAlignment="1">
      <alignment horizontal="center"/>
    </xf>
    <xf numFmtId="167" fontId="2" fillId="0" borderId="50" xfId="0" applyNumberFormat="1" applyFont="1" applyBorder="1" applyAlignment="1">
      <alignment horizontal="center"/>
    </xf>
    <xf numFmtId="0" fontId="2" fillId="0" borderId="43" xfId="0" applyFont="1" applyBorder="1" applyAlignment="1">
      <alignment horizontal="left" vertical="center"/>
    </xf>
    <xf numFmtId="0" fontId="0" fillId="0" borderId="12" xfId="0" applyBorder="1"/>
    <xf numFmtId="170" fontId="0" fillId="0" borderId="12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Milliers" xfId="3" builtinId="3"/>
    <cellStyle name="Normal" xfId="0" builtinId="0"/>
    <cellStyle name="Pourcentage" xfId="1" builtinId="5"/>
    <cellStyle name="Pourcentage 2" xfId="2" xr:uid="{00000000-0005-0000-0000-000003000000}"/>
  </cellStyles>
  <dxfs count="0"/>
  <tableStyles count="0" defaultTableStyle="TableStyleMedium2" defaultPivotStyle="PivotStyleLight16"/>
  <colors>
    <mruColors>
      <color rgb="FF953735"/>
      <color rgb="FFEEB500"/>
      <color rgb="FF215967"/>
      <color rgb="FF79A6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166255</xdr:colOff>
      <xdr:row>12</xdr:row>
      <xdr:rowOff>33251</xdr:rowOff>
    </xdr:from>
    <xdr:to>
      <xdr:col>27</xdr:col>
      <xdr:colOff>82654</xdr:colOff>
      <xdr:row>30</xdr:row>
      <xdr:rowOff>49357</xdr:rowOff>
    </xdr:to>
    <xdr:pic>
      <xdr:nvPicPr>
        <xdr:cNvPr id="2" name="Image 1" descr="Une image contenant ciel, plein air, herbe, nature&#10;&#10;Description générée automatiquemen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t="7581" b="14869"/>
        <a:stretch>
          <a:fillRect/>
        </a:stretch>
      </xdr:blipFill>
      <xdr:spPr bwMode="auto">
        <a:xfrm>
          <a:off x="166255" y="2443942"/>
          <a:ext cx="5527040" cy="34575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2</xdr:col>
      <xdr:colOff>33250</xdr:colOff>
      <xdr:row>33</xdr:row>
      <xdr:rowOff>49876</xdr:rowOff>
    </xdr:from>
    <xdr:to>
      <xdr:col>18</xdr:col>
      <xdr:colOff>191191</xdr:colOff>
      <xdr:row>45</xdr:row>
      <xdr:rowOff>83127</xdr:rowOff>
    </xdr:to>
    <xdr:pic>
      <xdr:nvPicPr>
        <xdr:cNvPr id="3" name="image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448886" y="6475614"/>
          <a:ext cx="3483033" cy="232756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7"/>
  <sheetViews>
    <sheetView showGridLines="0" view="pageLayout" topLeftCell="A112" zoomScale="82" zoomScaleNormal="100" zoomScalePageLayoutView="82" workbookViewId="0">
      <selection activeCell="F117" sqref="F117:I147"/>
    </sheetView>
  </sheetViews>
  <sheetFormatPr baseColWidth="10" defaultColWidth="8.85546875" defaultRowHeight="15" x14ac:dyDescent="0.25"/>
  <cols>
    <col min="1" max="1" width="2.42578125" customWidth="1"/>
    <col min="2" max="25" width="2.85546875" customWidth="1"/>
    <col min="26" max="27" width="3.140625" customWidth="1"/>
    <col min="28" max="28" width="2.5703125" customWidth="1"/>
    <col min="29" max="29" width="4.28515625" customWidth="1"/>
    <col min="30" max="30" width="3.7109375" customWidth="1"/>
  </cols>
  <sheetData>
    <row r="1" spans="1:30" x14ac:dyDescent="0.25">
      <c r="X1" s="1"/>
      <c r="Y1" s="1"/>
      <c r="Z1" s="1"/>
      <c r="AA1" s="1"/>
      <c r="AB1" s="1"/>
      <c r="AC1" s="1"/>
      <c r="AD1" s="1"/>
    </row>
    <row r="2" spans="1:30" x14ac:dyDescent="0.25">
      <c r="A2" s="92" t="str">
        <f xml:space="preserve"> "Client : " &amp; 'Aide Rapport'!B2</f>
        <v xml:space="preserve">Client : 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X2" s="1"/>
      <c r="Y2" s="1"/>
      <c r="Z2" s="1"/>
      <c r="AA2" s="1"/>
      <c r="AB2" s="1"/>
      <c r="AC2" s="1"/>
      <c r="AD2" s="1"/>
    </row>
    <row r="3" spans="1:30" x14ac:dyDescent="0.25">
      <c r="A3" s="115" t="str">
        <f>PROPER(TEXT('Aide Rapport'!B1,"mmmm")) &amp; " " &amp; TEXT('Aide Rapport'!B1, "aaaa")</f>
        <v>Janvier 1900</v>
      </c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X3" s="1"/>
      <c r="Y3" s="1"/>
      <c r="Z3" s="1"/>
      <c r="AA3" s="1"/>
      <c r="AB3" s="1"/>
      <c r="AC3" s="1"/>
      <c r="AD3" s="1"/>
    </row>
    <row r="4" spans="1:30" x14ac:dyDescent="0.25">
      <c r="X4" s="1"/>
      <c r="Y4" s="1"/>
      <c r="Z4" s="1"/>
      <c r="AA4" s="1"/>
      <c r="AB4" s="1"/>
      <c r="AC4" s="1"/>
      <c r="AD4" s="1"/>
    </row>
    <row r="5" spans="1:30" x14ac:dyDescent="0.25">
      <c r="X5" s="1"/>
      <c r="Y5" s="1"/>
      <c r="Z5" s="1"/>
      <c r="AA5" s="1"/>
      <c r="AB5" s="1"/>
      <c r="AC5" s="1"/>
      <c r="AD5" s="1"/>
    </row>
    <row r="6" spans="1:30" x14ac:dyDescent="0.25">
      <c r="X6" s="1"/>
      <c r="Y6" s="1"/>
      <c r="Z6" s="1"/>
      <c r="AA6" s="1"/>
      <c r="AB6" s="1"/>
      <c r="AC6" s="1"/>
      <c r="AD6" s="1"/>
    </row>
    <row r="7" spans="1:30" ht="23.25" x14ac:dyDescent="0.35">
      <c r="A7" s="93" t="str">
        <f xml:space="preserve"> "Rapport de production " &amp; 'Aide Rapport'!B2</f>
        <v xml:space="preserve">Rapport de production 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1"/>
      <c r="AC7" s="1"/>
      <c r="AD7" s="1"/>
    </row>
    <row r="8" spans="1:30" x14ac:dyDescent="0.25">
      <c r="A8" s="94">
        <f ca="1">TODAY()</f>
        <v>45335</v>
      </c>
      <c r="B8" s="94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1"/>
      <c r="AC8" s="1"/>
      <c r="AD8" s="1"/>
    </row>
    <row r="9" spans="1:30" x14ac:dyDescent="0.25">
      <c r="X9" s="1"/>
      <c r="Y9" s="1"/>
      <c r="Z9" s="1"/>
      <c r="AA9" s="1"/>
      <c r="AB9" s="1"/>
      <c r="AC9" s="1"/>
      <c r="AD9" s="1"/>
    </row>
    <row r="10" spans="1:30" x14ac:dyDescent="0.25">
      <c r="X10" s="1"/>
      <c r="Y10" s="1"/>
      <c r="Z10" s="1"/>
      <c r="AA10" s="1"/>
      <c r="AB10" s="1"/>
      <c r="AC10" s="1"/>
      <c r="AD10" s="1"/>
    </row>
    <row r="11" spans="1:30" x14ac:dyDescent="0.25">
      <c r="X11" s="1"/>
      <c r="Y11" s="1"/>
      <c r="Z11" s="1"/>
      <c r="AA11" s="1"/>
      <c r="AB11" s="1"/>
      <c r="AC11" s="1"/>
      <c r="AD11" s="1"/>
    </row>
    <row r="12" spans="1:30" x14ac:dyDescent="0.25">
      <c r="X12" s="1"/>
      <c r="Y12" s="1"/>
      <c r="Z12" s="1"/>
      <c r="AA12" s="1"/>
      <c r="AB12" s="1"/>
      <c r="AC12" s="1"/>
      <c r="AD12" s="1"/>
    </row>
    <row r="13" spans="1:30" x14ac:dyDescent="0.25">
      <c r="X13" s="1"/>
      <c r="Y13" s="1"/>
      <c r="Z13" s="1"/>
      <c r="AA13" s="1"/>
      <c r="AB13" s="1"/>
      <c r="AC13" s="1"/>
      <c r="AD13" s="1"/>
    </row>
    <row r="14" spans="1:30" x14ac:dyDescent="0.25">
      <c r="X14" s="1"/>
      <c r="Y14" s="1"/>
      <c r="Z14" s="1"/>
      <c r="AA14" s="1"/>
      <c r="AB14" s="1"/>
      <c r="AC14" s="1"/>
      <c r="AD14" s="1"/>
    </row>
    <row r="15" spans="1:30" x14ac:dyDescent="0.25">
      <c r="X15" s="1"/>
      <c r="Y15" s="1"/>
      <c r="Z15" s="1"/>
      <c r="AA15" s="1"/>
      <c r="AB15" s="1"/>
      <c r="AC15" s="1"/>
      <c r="AD15" s="1"/>
    </row>
    <row r="16" spans="1:30" x14ac:dyDescent="0.25">
      <c r="X16" s="1"/>
      <c r="Y16" s="1"/>
      <c r="Z16" s="1"/>
      <c r="AA16" s="1"/>
      <c r="AB16" s="1"/>
      <c r="AC16" s="1"/>
      <c r="AD16" s="1"/>
    </row>
    <row r="17" spans="24:30" x14ac:dyDescent="0.25">
      <c r="X17" s="1"/>
      <c r="Y17" s="1"/>
      <c r="Z17" s="1"/>
      <c r="AA17" s="1"/>
      <c r="AB17" s="1"/>
      <c r="AC17" s="1"/>
      <c r="AD17" s="1"/>
    </row>
    <row r="18" spans="24:30" x14ac:dyDescent="0.25">
      <c r="X18" s="1"/>
      <c r="Y18" s="1"/>
      <c r="Z18" s="1"/>
      <c r="AA18" s="1"/>
      <c r="AB18" s="1"/>
      <c r="AC18" s="1"/>
      <c r="AD18" s="1"/>
    </row>
    <row r="19" spans="24:30" x14ac:dyDescent="0.25">
      <c r="X19" s="1"/>
      <c r="Y19" s="1"/>
      <c r="Z19" s="1"/>
      <c r="AA19" s="1"/>
      <c r="AB19" s="1"/>
      <c r="AC19" s="1"/>
      <c r="AD19" s="1"/>
    </row>
    <row r="20" spans="24:30" x14ac:dyDescent="0.25">
      <c r="X20" s="1"/>
      <c r="Y20" s="1"/>
      <c r="Z20" s="1"/>
      <c r="AA20" s="1"/>
      <c r="AB20" s="1"/>
      <c r="AC20" s="1"/>
      <c r="AD20" s="1"/>
    </row>
    <row r="21" spans="24:30" x14ac:dyDescent="0.25">
      <c r="X21" s="1"/>
      <c r="Y21" s="1"/>
      <c r="Z21" s="1"/>
      <c r="AA21" s="1"/>
      <c r="AB21" s="1"/>
      <c r="AC21" s="1"/>
      <c r="AD21" s="1"/>
    </row>
    <row r="22" spans="24:30" x14ac:dyDescent="0.25">
      <c r="X22" s="1"/>
      <c r="Y22" s="1"/>
      <c r="Z22" s="1"/>
      <c r="AA22" s="1"/>
      <c r="AB22" s="1"/>
      <c r="AC22" s="1"/>
      <c r="AD22" s="1"/>
    </row>
    <row r="23" spans="24:30" x14ac:dyDescent="0.25">
      <c r="X23" s="1"/>
      <c r="Y23" s="1"/>
      <c r="Z23" s="1"/>
      <c r="AA23" s="1"/>
      <c r="AB23" s="1"/>
      <c r="AC23" s="1"/>
      <c r="AD23" s="1"/>
    </row>
    <row r="24" spans="24:30" x14ac:dyDescent="0.25">
      <c r="X24" s="1"/>
      <c r="Y24" s="1"/>
      <c r="Z24" s="1"/>
      <c r="AA24" s="1"/>
      <c r="AB24" s="1"/>
      <c r="AC24" s="1"/>
      <c r="AD24" s="1"/>
    </row>
    <row r="25" spans="24:30" x14ac:dyDescent="0.25">
      <c r="X25" s="1"/>
      <c r="Y25" s="1"/>
      <c r="Z25" s="1"/>
      <c r="AA25" s="1"/>
      <c r="AB25" s="1"/>
      <c r="AC25" s="1"/>
      <c r="AD25" s="1"/>
    </row>
    <row r="26" spans="24:30" x14ac:dyDescent="0.25">
      <c r="X26" s="1"/>
      <c r="Y26" s="1"/>
      <c r="Z26" s="1"/>
      <c r="AA26" s="1"/>
      <c r="AB26" s="1"/>
      <c r="AC26" s="1"/>
      <c r="AD26" s="1"/>
    </row>
    <row r="27" spans="24:30" x14ac:dyDescent="0.25">
      <c r="X27" s="1"/>
      <c r="Y27" s="1"/>
      <c r="Z27" s="1"/>
      <c r="AA27" s="1"/>
      <c r="AB27" s="1"/>
      <c r="AC27" s="1"/>
      <c r="AD27" s="1"/>
    </row>
    <row r="28" spans="24:30" x14ac:dyDescent="0.25">
      <c r="X28" s="1"/>
      <c r="Y28" s="1"/>
      <c r="Z28" s="1"/>
      <c r="AA28" s="1"/>
      <c r="AB28" s="1"/>
      <c r="AC28" s="1"/>
      <c r="AD28" s="1"/>
    </row>
    <row r="29" spans="24:30" x14ac:dyDescent="0.25">
      <c r="X29" s="1"/>
      <c r="Y29" s="1"/>
      <c r="Z29" s="1"/>
      <c r="AA29" s="1"/>
      <c r="AB29" s="1"/>
      <c r="AC29" s="1"/>
      <c r="AD29" s="1"/>
    </row>
    <row r="30" spans="24:30" x14ac:dyDescent="0.25">
      <c r="X30" s="1"/>
      <c r="Y30" s="1"/>
      <c r="Z30" s="1"/>
      <c r="AA30" s="1"/>
      <c r="AB30" s="1"/>
      <c r="AC30" s="1"/>
      <c r="AD30" s="1"/>
    </row>
    <row r="31" spans="24:30" x14ac:dyDescent="0.25">
      <c r="X31" s="1"/>
      <c r="Y31" s="1"/>
      <c r="Z31" s="1"/>
      <c r="AA31" s="1"/>
      <c r="AB31" s="1"/>
      <c r="AC31" s="1"/>
      <c r="AD31" s="1"/>
    </row>
    <row r="32" spans="24:30" x14ac:dyDescent="0.25">
      <c r="X32" s="1"/>
      <c r="Y32" s="1"/>
      <c r="Z32" s="1"/>
      <c r="AA32" s="1"/>
      <c r="AB32" s="1"/>
      <c r="AC32" s="1"/>
      <c r="AD32" s="1"/>
    </row>
    <row r="33" spans="24:30" x14ac:dyDescent="0.25">
      <c r="X33" s="1"/>
      <c r="Y33" s="1"/>
      <c r="Z33" s="1"/>
      <c r="AA33" s="1"/>
      <c r="AB33" s="1"/>
      <c r="AC33" s="1"/>
      <c r="AD33" s="1"/>
    </row>
    <row r="34" spans="24:30" x14ac:dyDescent="0.25">
      <c r="X34" s="1"/>
      <c r="Y34" s="1"/>
      <c r="Z34" s="1"/>
      <c r="AA34" s="1"/>
      <c r="AB34" s="1"/>
      <c r="AC34" s="1"/>
      <c r="AD34" s="1"/>
    </row>
    <row r="35" spans="24:30" x14ac:dyDescent="0.25">
      <c r="X35" s="1"/>
      <c r="Y35" s="1"/>
      <c r="Z35" s="1"/>
      <c r="AA35" s="1"/>
      <c r="AB35" s="1"/>
      <c r="AC35" s="1"/>
      <c r="AD35" s="1"/>
    </row>
    <row r="36" spans="24:30" x14ac:dyDescent="0.25">
      <c r="X36" s="1"/>
      <c r="Y36" s="1"/>
      <c r="Z36" s="1"/>
      <c r="AA36" s="1"/>
      <c r="AB36" s="1"/>
      <c r="AC36" s="1"/>
      <c r="AD36" s="1"/>
    </row>
    <row r="37" spans="24:30" x14ac:dyDescent="0.25">
      <c r="X37" s="1"/>
      <c r="Y37" s="1"/>
      <c r="Z37" s="1"/>
      <c r="AA37" s="1"/>
      <c r="AB37" s="1"/>
      <c r="AC37" s="1"/>
      <c r="AD37" s="1"/>
    </row>
    <row r="38" spans="24:30" x14ac:dyDescent="0.25">
      <c r="X38" s="1"/>
      <c r="Y38" s="1"/>
      <c r="Z38" s="1"/>
      <c r="AA38" s="1"/>
      <c r="AB38" s="1"/>
      <c r="AC38" s="1"/>
      <c r="AD38" s="1"/>
    </row>
    <row r="39" spans="24:30" x14ac:dyDescent="0.25">
      <c r="X39" s="1"/>
      <c r="Y39" s="1"/>
      <c r="Z39" s="1"/>
      <c r="AA39" s="1"/>
      <c r="AB39" s="1"/>
      <c r="AC39" s="1"/>
      <c r="AD39" s="1"/>
    </row>
    <row r="40" spans="24:30" x14ac:dyDescent="0.25">
      <c r="X40" s="1"/>
      <c r="Y40" s="1"/>
      <c r="Z40" s="1"/>
      <c r="AA40" s="1"/>
      <c r="AB40" s="1"/>
      <c r="AC40" s="1"/>
      <c r="AD40" s="1"/>
    </row>
    <row r="41" spans="24:30" x14ac:dyDescent="0.25">
      <c r="X41" s="1"/>
      <c r="Y41" s="1"/>
      <c r="Z41" s="1"/>
      <c r="AA41" s="1"/>
      <c r="AB41" s="1"/>
      <c r="AC41" s="1"/>
      <c r="AD41" s="1"/>
    </row>
    <row r="42" spans="24:30" x14ac:dyDescent="0.25">
      <c r="X42" s="1"/>
      <c r="Y42" s="1"/>
      <c r="Z42" s="1"/>
      <c r="AA42" s="1"/>
      <c r="AB42" s="1"/>
      <c r="AC42" s="1"/>
      <c r="AD42" s="1"/>
    </row>
    <row r="43" spans="24:30" x14ac:dyDescent="0.25">
      <c r="X43" s="1"/>
      <c r="Y43" s="1"/>
      <c r="Z43" s="1"/>
      <c r="AA43" s="1"/>
      <c r="AB43" s="1"/>
      <c r="AC43" s="1"/>
      <c r="AD43" s="1"/>
    </row>
    <row r="44" spans="24:30" x14ac:dyDescent="0.25">
      <c r="X44" s="1"/>
      <c r="Y44" s="1"/>
      <c r="Z44" s="1"/>
      <c r="AA44" s="1"/>
      <c r="AB44" s="1"/>
      <c r="AC44" s="1"/>
      <c r="AD44" s="1"/>
    </row>
    <row r="45" spans="24:30" x14ac:dyDescent="0.25">
      <c r="X45" s="1"/>
      <c r="Y45" s="1"/>
      <c r="Z45" s="1"/>
      <c r="AA45" s="1"/>
      <c r="AB45" s="1"/>
      <c r="AC45" s="1"/>
      <c r="AD45" s="1"/>
    </row>
    <row r="46" spans="24:30" x14ac:dyDescent="0.25">
      <c r="X46" s="1"/>
      <c r="Y46" s="1"/>
      <c r="Z46" s="1"/>
      <c r="AA46" s="1"/>
      <c r="AB46" s="1"/>
      <c r="AC46" s="1"/>
      <c r="AD46" s="1"/>
    </row>
    <row r="47" spans="24:30" x14ac:dyDescent="0.25">
      <c r="X47" s="1"/>
      <c r="Y47" s="1"/>
      <c r="Z47" s="1"/>
      <c r="AA47" s="1"/>
      <c r="AB47" s="1"/>
      <c r="AC47" s="1"/>
      <c r="AD47" s="1"/>
    </row>
    <row r="48" spans="24:30" x14ac:dyDescent="0.25">
      <c r="X48" s="1"/>
      <c r="Y48" s="1"/>
      <c r="Z48" s="1"/>
      <c r="AA48" s="1"/>
      <c r="AB48" s="1"/>
      <c r="AC48" s="1"/>
      <c r="AD48" s="1"/>
    </row>
    <row r="49" spans="1:30" x14ac:dyDescent="0.25">
      <c r="X49" s="1"/>
      <c r="Y49" s="1"/>
      <c r="Z49" s="1"/>
      <c r="AA49" s="1"/>
      <c r="AB49" s="1"/>
      <c r="AC49" s="1"/>
      <c r="AD49" s="1"/>
    </row>
    <row r="50" spans="1:30" x14ac:dyDescent="0.2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7"/>
    </row>
    <row r="51" spans="1:30" ht="21" x14ac:dyDescent="0.35">
      <c r="A51" s="8"/>
      <c r="C51" s="86" t="s">
        <v>27</v>
      </c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D51" s="9"/>
    </row>
    <row r="52" spans="1:30" ht="15.75" thickBot="1" x14ac:dyDescent="0.3">
      <c r="A52" s="8"/>
      <c r="AD52" s="9"/>
    </row>
    <row r="53" spans="1:30" x14ac:dyDescent="0.25">
      <c r="A53" s="8"/>
      <c r="B53" s="124" t="s">
        <v>38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6"/>
      <c r="P53" s="68" t="str">
        <f>'Aide Rapport'!D7</f>
        <v xml:space="preserve"> </v>
      </c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70"/>
      <c r="AD53" s="9"/>
    </row>
    <row r="54" spans="1:30" x14ac:dyDescent="0.25">
      <c r="A54" s="8"/>
      <c r="B54" s="71" t="s">
        <v>39</v>
      </c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3"/>
      <c r="P54" s="74">
        <f>'Aide Rapport'!B7</f>
        <v>0</v>
      </c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6"/>
      <c r="AD54" s="9"/>
    </row>
    <row r="55" spans="1:30" x14ac:dyDescent="0.25">
      <c r="A55" s="8"/>
      <c r="B55" s="71" t="s">
        <v>31</v>
      </c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3"/>
      <c r="P55" s="77">
        <f>'Aide Rapport'!B8</f>
        <v>0</v>
      </c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9"/>
      <c r="AD55" s="9"/>
    </row>
    <row r="56" spans="1:30" x14ac:dyDescent="0.25">
      <c r="A56" s="8"/>
      <c r="B56" s="71" t="s">
        <v>40</v>
      </c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3"/>
      <c r="P56" s="77">
        <f>'Aide Rapport'!B9</f>
        <v>0</v>
      </c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9"/>
      <c r="AD56" s="9"/>
    </row>
    <row r="57" spans="1:30" ht="15" customHeight="1" x14ac:dyDescent="0.25">
      <c r="A57" s="8"/>
      <c r="B57" s="71" t="s">
        <v>41</v>
      </c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3"/>
      <c r="P57" s="77" t="str">
        <f>'Aide Rapport'!D8</f>
        <v xml:space="preserve"> </v>
      </c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9"/>
      <c r="AD57" s="9"/>
    </row>
    <row r="58" spans="1:30" ht="15" customHeight="1" x14ac:dyDescent="0.25">
      <c r="A58" s="8"/>
      <c r="B58" s="71" t="s">
        <v>42</v>
      </c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3"/>
      <c r="P58" s="77" t="str">
        <f>'Aide Rapport'!D9</f>
        <v xml:space="preserve"> </v>
      </c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9"/>
      <c r="AD58" s="9"/>
    </row>
    <row r="59" spans="1:30" ht="15" customHeight="1" x14ac:dyDescent="0.25">
      <c r="A59" s="8"/>
      <c r="B59" s="71" t="s">
        <v>43</v>
      </c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3"/>
      <c r="P59" s="82" t="str">
        <f>'Aide Rapport'!D10</f>
        <v xml:space="preserve"> </v>
      </c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9"/>
      <c r="AD59" s="9"/>
    </row>
    <row r="60" spans="1:30" ht="15" customHeight="1" x14ac:dyDescent="0.25">
      <c r="A60" s="8"/>
      <c r="B60" s="71" t="s">
        <v>44</v>
      </c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3"/>
      <c r="P60" s="83">
        <f>'Aide Rapport'!D12</f>
        <v>0</v>
      </c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5"/>
      <c r="AD60" s="9"/>
    </row>
    <row r="61" spans="1:30" ht="15" customHeight="1" thickBot="1" x14ac:dyDescent="0.3">
      <c r="A61" s="8"/>
      <c r="B61" s="116" t="s">
        <v>29</v>
      </c>
      <c r="C61" s="117"/>
      <c r="D61" s="117"/>
      <c r="E61" s="117"/>
      <c r="F61" s="117"/>
      <c r="G61" s="117"/>
      <c r="H61" s="117"/>
      <c r="I61" s="117"/>
      <c r="J61" s="117"/>
      <c r="K61" s="117"/>
      <c r="L61" s="117"/>
      <c r="M61" s="117"/>
      <c r="N61" s="117"/>
      <c r="O61" s="118"/>
      <c r="P61" s="119">
        <f>'Aide Rapport'!B10</f>
        <v>0</v>
      </c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1"/>
      <c r="AD61" s="9"/>
    </row>
    <row r="62" spans="1:30" ht="15" customHeight="1" x14ac:dyDescent="0.25">
      <c r="A62" s="8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D62" s="9"/>
    </row>
    <row r="63" spans="1:30" ht="15" customHeight="1" x14ac:dyDescent="0.35">
      <c r="A63" s="8"/>
      <c r="C63" s="86" t="s">
        <v>7</v>
      </c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D63" s="9"/>
    </row>
    <row r="64" spans="1:30" ht="15" customHeight="1" thickBot="1" x14ac:dyDescent="0.3">
      <c r="A64" s="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D64" s="9"/>
    </row>
    <row r="65" spans="1:30" ht="15" customHeight="1" x14ac:dyDescent="0.25">
      <c r="A65" s="8"/>
      <c r="B65" s="122" t="s">
        <v>8</v>
      </c>
      <c r="C65" s="90"/>
      <c r="D65" s="90"/>
      <c r="E65" s="90"/>
      <c r="F65" s="90"/>
      <c r="G65" s="90"/>
      <c r="H65" s="90"/>
      <c r="I65" s="90"/>
      <c r="J65" s="90"/>
      <c r="K65" s="90"/>
      <c r="L65" s="113"/>
      <c r="M65" s="112" t="str">
        <f>"Du " &amp; TEXT( 'Aide Rapport'!B1, "jj/mm/aaaa")&amp; " au " &amp; TEXT('Aide Rapport'!C1, "jj/mm/aaaa")</f>
        <v>Du 00/01/1900 au 00/01/1900</v>
      </c>
      <c r="N65" s="90"/>
      <c r="O65" s="90"/>
      <c r="P65" s="90"/>
      <c r="Q65" s="90"/>
      <c r="R65" s="90"/>
      <c r="S65" s="90"/>
      <c r="T65" s="90"/>
      <c r="U65" s="90"/>
      <c r="V65" s="113"/>
      <c r="W65" s="89" t="s">
        <v>50</v>
      </c>
      <c r="X65" s="90"/>
      <c r="Y65" s="90"/>
      <c r="Z65" s="90"/>
      <c r="AA65" s="90"/>
      <c r="AB65" s="90"/>
      <c r="AC65" s="91"/>
      <c r="AD65" s="9"/>
    </row>
    <row r="66" spans="1:30" ht="15" customHeight="1" x14ac:dyDescent="0.25">
      <c r="A66" s="8"/>
      <c r="B66" s="88"/>
      <c r="C66" s="37"/>
      <c r="D66" s="37"/>
      <c r="E66" s="37"/>
      <c r="F66" s="37"/>
      <c r="G66" s="37"/>
      <c r="H66" s="37"/>
      <c r="I66" s="37"/>
      <c r="J66" s="37"/>
      <c r="K66" s="37"/>
      <c r="L66" s="41"/>
      <c r="M66" s="88"/>
      <c r="N66" s="37"/>
      <c r="O66" s="37"/>
      <c r="P66" s="37"/>
      <c r="Q66" s="37"/>
      <c r="R66" s="37"/>
      <c r="S66" s="37"/>
      <c r="T66" s="37"/>
      <c r="U66" s="37"/>
      <c r="V66" s="41"/>
      <c r="W66" s="36"/>
      <c r="X66" s="37"/>
      <c r="Y66" s="37"/>
      <c r="Z66" s="37"/>
      <c r="AA66" s="37"/>
      <c r="AB66" s="37"/>
      <c r="AC66" s="38"/>
      <c r="AD66" s="9"/>
    </row>
    <row r="67" spans="1:30" ht="15" customHeight="1" x14ac:dyDescent="0.25">
      <c r="A67" s="8"/>
      <c r="B67" s="87" t="s">
        <v>9</v>
      </c>
      <c r="C67" s="34"/>
      <c r="D67" s="34"/>
      <c r="E67" s="34"/>
      <c r="F67" s="34"/>
      <c r="G67" s="34"/>
      <c r="H67" s="34"/>
      <c r="I67" s="34"/>
      <c r="J67" s="34"/>
      <c r="K67" s="34"/>
      <c r="L67" s="40"/>
      <c r="M67" s="114">
        <f>SUM(data!E2:E94)</f>
        <v>0</v>
      </c>
      <c r="N67" s="34"/>
      <c r="O67" s="34"/>
      <c r="P67" s="34"/>
      <c r="Q67" s="34"/>
      <c r="R67" s="34"/>
      <c r="S67" s="34"/>
      <c r="T67" s="34"/>
      <c r="U67" s="34"/>
      <c r="V67" s="40"/>
      <c r="W67" s="33">
        <f>IFERROR(M67/SUM(data_previous_month!E2:E94)-1,0)</f>
        <v>0</v>
      </c>
      <c r="X67" s="34"/>
      <c r="Y67" s="34"/>
      <c r="Z67" s="34"/>
      <c r="AA67" s="34"/>
      <c r="AB67" s="34"/>
      <c r="AC67" s="35"/>
      <c r="AD67" s="9"/>
    </row>
    <row r="68" spans="1:30" ht="15" customHeight="1" x14ac:dyDescent="0.25">
      <c r="A68" s="8"/>
      <c r="B68" s="88"/>
      <c r="C68" s="37"/>
      <c r="D68" s="37"/>
      <c r="E68" s="37"/>
      <c r="F68" s="37"/>
      <c r="G68" s="37"/>
      <c r="H68" s="37"/>
      <c r="I68" s="37"/>
      <c r="J68" s="37"/>
      <c r="K68" s="37"/>
      <c r="L68" s="41"/>
      <c r="M68" s="88"/>
      <c r="N68" s="37"/>
      <c r="O68" s="37"/>
      <c r="P68" s="37"/>
      <c r="Q68" s="37"/>
      <c r="R68" s="37"/>
      <c r="S68" s="37"/>
      <c r="T68" s="37"/>
      <c r="U68" s="37"/>
      <c r="V68" s="41"/>
      <c r="W68" s="36"/>
      <c r="X68" s="37"/>
      <c r="Y68" s="37"/>
      <c r="Z68" s="37"/>
      <c r="AA68" s="37"/>
      <c r="AB68" s="37"/>
      <c r="AC68" s="38"/>
      <c r="AD68" s="9"/>
    </row>
    <row r="69" spans="1:30" ht="15" customHeight="1" x14ac:dyDescent="0.25">
      <c r="A69" s="8"/>
      <c r="B69" s="87" t="s">
        <v>52</v>
      </c>
      <c r="C69" s="34"/>
      <c r="D69" s="34"/>
      <c r="E69" s="34"/>
      <c r="F69" s="34"/>
      <c r="G69" s="34"/>
      <c r="H69" s="34"/>
      <c r="I69" s="34"/>
      <c r="J69" s="34"/>
      <c r="K69" s="34"/>
      <c r="L69" s="40"/>
      <c r="M69" s="114">
        <f>SUM('Irradiance PVGIS'!C2:C32)/1000</f>
        <v>0</v>
      </c>
      <c r="N69" s="34"/>
      <c r="O69" s="34"/>
      <c r="P69" s="34"/>
      <c r="Q69" s="34"/>
      <c r="R69" s="34"/>
      <c r="S69" s="34"/>
      <c r="T69" s="34"/>
      <c r="U69" s="34"/>
      <c r="V69" s="40"/>
      <c r="W69" s="33">
        <f>IFERROR(M69*1000/SUM('Irradiance PVGIS prev_1m'!C2:C32)-1,0)</f>
        <v>0</v>
      </c>
      <c r="X69" s="34"/>
      <c r="Y69" s="34"/>
      <c r="Z69" s="34"/>
      <c r="AA69" s="34"/>
      <c r="AB69" s="34"/>
      <c r="AC69" s="35"/>
      <c r="AD69" s="9"/>
    </row>
    <row r="70" spans="1:30" ht="15" customHeight="1" x14ac:dyDescent="0.25">
      <c r="A70" s="8"/>
      <c r="B70" s="88"/>
      <c r="C70" s="37"/>
      <c r="D70" s="37"/>
      <c r="E70" s="37"/>
      <c r="F70" s="37"/>
      <c r="G70" s="37"/>
      <c r="H70" s="37"/>
      <c r="I70" s="37"/>
      <c r="J70" s="37"/>
      <c r="K70" s="37"/>
      <c r="L70" s="41"/>
      <c r="M70" s="88"/>
      <c r="N70" s="37"/>
      <c r="O70" s="37"/>
      <c r="P70" s="37"/>
      <c r="Q70" s="37"/>
      <c r="R70" s="37"/>
      <c r="S70" s="37"/>
      <c r="T70" s="37"/>
      <c r="U70" s="37"/>
      <c r="V70" s="41"/>
      <c r="W70" s="36"/>
      <c r="X70" s="37"/>
      <c r="Y70" s="37"/>
      <c r="Z70" s="37"/>
      <c r="AA70" s="37"/>
      <c r="AB70" s="37"/>
      <c r="AC70" s="38"/>
      <c r="AD70" s="9"/>
    </row>
    <row r="71" spans="1:30" ht="15" customHeight="1" x14ac:dyDescent="0.25">
      <c r="A71" s="8"/>
      <c r="B71" s="87" t="s">
        <v>12</v>
      </c>
      <c r="C71" s="34"/>
      <c r="D71" s="34"/>
      <c r="E71" s="34"/>
      <c r="F71" s="34"/>
      <c r="G71" s="34"/>
      <c r="H71" s="34"/>
      <c r="I71" s="34"/>
      <c r="J71" s="34"/>
      <c r="K71" s="34"/>
      <c r="L71" s="40"/>
      <c r="M71" s="114">
        <f>SUM(data!$D$2:$D$94)</f>
        <v>0</v>
      </c>
      <c r="N71" s="34"/>
      <c r="O71" s="34"/>
      <c r="P71" s="34"/>
      <c r="Q71" s="40"/>
      <c r="R71" s="39" t="e">
        <f>M71/($M$71 + $M$73+ $M$75)</f>
        <v>#DIV/0!</v>
      </c>
      <c r="S71" s="34"/>
      <c r="T71" s="34"/>
      <c r="U71" s="34"/>
      <c r="V71" s="40"/>
      <c r="W71" s="33">
        <f>IFERROR(M71/SUM(data_previous_month!$D$2:$D$94)-1,0)</f>
        <v>0</v>
      </c>
      <c r="X71" s="34"/>
      <c r="Y71" s="34"/>
      <c r="Z71" s="34"/>
      <c r="AA71" s="34"/>
      <c r="AB71" s="34"/>
      <c r="AC71" s="35"/>
      <c r="AD71" s="9"/>
    </row>
    <row r="72" spans="1:30" ht="15" customHeight="1" x14ac:dyDescent="0.25">
      <c r="A72" s="8"/>
      <c r="B72" s="88"/>
      <c r="C72" s="37"/>
      <c r="D72" s="37"/>
      <c r="E72" s="37"/>
      <c r="F72" s="37"/>
      <c r="G72" s="37"/>
      <c r="H72" s="37"/>
      <c r="I72" s="37"/>
      <c r="J72" s="37"/>
      <c r="K72" s="37"/>
      <c r="L72" s="41"/>
      <c r="M72" s="88"/>
      <c r="N72" s="37"/>
      <c r="O72" s="37"/>
      <c r="P72" s="37"/>
      <c r="Q72" s="41"/>
      <c r="R72" s="36"/>
      <c r="S72" s="37"/>
      <c r="T72" s="37"/>
      <c r="U72" s="37"/>
      <c r="V72" s="41"/>
      <c r="W72" s="36"/>
      <c r="X72" s="37"/>
      <c r="Y72" s="37"/>
      <c r="Z72" s="37"/>
      <c r="AA72" s="37"/>
      <c r="AB72" s="37"/>
      <c r="AC72" s="38"/>
      <c r="AD72" s="9"/>
    </row>
    <row r="73" spans="1:30" ht="15" customHeight="1" x14ac:dyDescent="0.25">
      <c r="A73" s="8"/>
      <c r="B73" s="87" t="s">
        <v>10</v>
      </c>
      <c r="C73" s="34"/>
      <c r="D73" s="34"/>
      <c r="E73" s="34"/>
      <c r="F73" s="34"/>
      <c r="G73" s="34"/>
      <c r="H73" s="34"/>
      <c r="I73" s="34"/>
      <c r="J73" s="34"/>
      <c r="K73" s="34"/>
      <c r="L73" s="40"/>
      <c r="M73" s="114">
        <f>SUM(data!$C$2:$C$94)</f>
        <v>0</v>
      </c>
      <c r="N73" s="34"/>
      <c r="O73" s="34"/>
      <c r="P73" s="34"/>
      <c r="Q73" s="40"/>
      <c r="R73" s="39" t="e">
        <f>M73/($M$71 + $M$73+ $M$75)</f>
        <v>#DIV/0!</v>
      </c>
      <c r="S73" s="34"/>
      <c r="T73" s="34"/>
      <c r="U73" s="34"/>
      <c r="V73" s="40"/>
      <c r="W73" s="33">
        <f>IFERROR(M73/SUM(data_previous_month!$C$2:$C$94)-1,0)</f>
        <v>0</v>
      </c>
      <c r="X73" s="34"/>
      <c r="Y73" s="34"/>
      <c r="Z73" s="34"/>
      <c r="AA73" s="34"/>
      <c r="AB73" s="34"/>
      <c r="AC73" s="35"/>
      <c r="AD73" s="9"/>
    </row>
    <row r="74" spans="1:30" ht="15" customHeight="1" x14ac:dyDescent="0.25">
      <c r="A74" s="8"/>
      <c r="B74" s="88"/>
      <c r="C74" s="37"/>
      <c r="D74" s="37"/>
      <c r="E74" s="37"/>
      <c r="F74" s="37"/>
      <c r="G74" s="37"/>
      <c r="H74" s="37"/>
      <c r="I74" s="37"/>
      <c r="J74" s="37"/>
      <c r="K74" s="37"/>
      <c r="L74" s="41"/>
      <c r="M74" s="88"/>
      <c r="N74" s="37"/>
      <c r="O74" s="37"/>
      <c r="P74" s="37"/>
      <c r="Q74" s="41"/>
      <c r="R74" s="36"/>
      <c r="S74" s="37"/>
      <c r="T74" s="37"/>
      <c r="U74" s="37"/>
      <c r="V74" s="41"/>
      <c r="W74" s="36"/>
      <c r="X74" s="37"/>
      <c r="Y74" s="37"/>
      <c r="Z74" s="37"/>
      <c r="AA74" s="37"/>
      <c r="AB74" s="37"/>
      <c r="AC74" s="38"/>
      <c r="AD74" s="9"/>
    </row>
    <row r="75" spans="1:30" ht="18.95" customHeight="1" x14ac:dyDescent="0.25">
      <c r="A75" s="8"/>
      <c r="B75" s="87" t="s">
        <v>13</v>
      </c>
      <c r="C75" s="34"/>
      <c r="D75" s="34"/>
      <c r="E75" s="34"/>
      <c r="F75" s="34"/>
      <c r="G75" s="34"/>
      <c r="H75" s="34"/>
      <c r="I75" s="34"/>
      <c r="J75" s="34"/>
      <c r="K75" s="34"/>
      <c r="L75" s="40"/>
      <c r="M75" s="114">
        <f>SUM(data!$B$2:$B$94)</f>
        <v>0</v>
      </c>
      <c r="N75" s="34"/>
      <c r="O75" s="34"/>
      <c r="P75" s="34"/>
      <c r="Q75" s="40"/>
      <c r="R75" s="39" t="e">
        <f>M75/($M$71 + $M$73+ $M$75)</f>
        <v>#DIV/0!</v>
      </c>
      <c r="S75" s="34"/>
      <c r="T75" s="34"/>
      <c r="U75" s="34"/>
      <c r="V75" s="40"/>
      <c r="W75" s="33">
        <f>IFERROR(M75/SUM(data_previous_month!$B$2:$B$94)-1,0)</f>
        <v>0</v>
      </c>
      <c r="X75" s="34"/>
      <c r="Y75" s="34"/>
      <c r="Z75" s="34"/>
      <c r="AA75" s="34"/>
      <c r="AB75" s="34"/>
      <c r="AC75" s="35"/>
      <c r="AD75" s="9"/>
    </row>
    <row r="76" spans="1:30" ht="15" customHeight="1" x14ac:dyDescent="0.25">
      <c r="A76" s="8"/>
      <c r="B76" s="88"/>
      <c r="C76" s="37"/>
      <c r="D76" s="37"/>
      <c r="E76" s="37"/>
      <c r="F76" s="37"/>
      <c r="G76" s="37"/>
      <c r="H76" s="37"/>
      <c r="I76" s="37"/>
      <c r="J76" s="37"/>
      <c r="K76" s="37"/>
      <c r="L76" s="41"/>
      <c r="M76" s="88"/>
      <c r="N76" s="37"/>
      <c r="O76" s="37"/>
      <c r="P76" s="37"/>
      <c r="Q76" s="41"/>
      <c r="R76" s="36"/>
      <c r="S76" s="37"/>
      <c r="T76" s="37"/>
      <c r="U76" s="37"/>
      <c r="V76" s="41"/>
      <c r="W76" s="36"/>
      <c r="X76" s="37"/>
      <c r="Y76" s="37"/>
      <c r="Z76" s="37"/>
      <c r="AA76" s="37"/>
      <c r="AB76" s="37"/>
      <c r="AC76" s="38"/>
      <c r="AD76" s="9"/>
    </row>
    <row r="77" spans="1:30" ht="15" customHeight="1" x14ac:dyDescent="0.25">
      <c r="A77" s="8"/>
      <c r="B77" s="123" t="s">
        <v>51</v>
      </c>
      <c r="C77" s="34"/>
      <c r="D77" s="34"/>
      <c r="E77" s="34"/>
      <c r="F77" s="34"/>
      <c r="G77" s="34"/>
      <c r="H77" s="34"/>
      <c r="I77" s="34"/>
      <c r="J77" s="34"/>
      <c r="K77" s="34"/>
      <c r="L77" s="35"/>
      <c r="M77" s="157" t="e">
        <f>IF(OR(M73=0,M75=0,R71&lt;R73), M71,R73/(R73+R75)*(M67-M71))</f>
        <v>#DIV/0!</v>
      </c>
      <c r="N77" s="158"/>
      <c r="O77" s="158"/>
      <c r="P77" s="158"/>
      <c r="Q77" s="159"/>
      <c r="R77" s="160" t="e">
        <f>M77*'Aide Rapport'!D4</f>
        <v>#DIV/0!</v>
      </c>
      <c r="S77" s="37"/>
      <c r="T77" s="37"/>
      <c r="U77" s="37"/>
      <c r="V77" s="41"/>
      <c r="W77" s="161">
        <f>IFERROR(M77/'Aide Rapport'!L3-1,0)</f>
        <v>0</v>
      </c>
      <c r="X77" s="158"/>
      <c r="Y77" s="158"/>
      <c r="Z77" s="158"/>
      <c r="AA77" s="158"/>
      <c r="AB77" s="158"/>
      <c r="AC77" s="162"/>
      <c r="AD77" s="9"/>
    </row>
    <row r="78" spans="1:30" ht="15" customHeight="1" x14ac:dyDescent="0.25">
      <c r="A78" s="8"/>
      <c r="B78" s="163" t="s">
        <v>49</v>
      </c>
      <c r="C78" s="158"/>
      <c r="D78" s="158"/>
      <c r="E78" s="158"/>
      <c r="F78" s="158"/>
      <c r="G78" s="158"/>
      <c r="H78" s="158"/>
      <c r="I78" s="158"/>
      <c r="J78" s="158"/>
      <c r="K78" s="158"/>
      <c r="L78" s="162"/>
      <c r="M78" s="164" t="e">
        <f>IF(OR(M73=0,M75=0,R71&lt;R75), M71/3.2,R75/(R73+R75)*(M67-M71)/3.2)</f>
        <v>#DIV/0!</v>
      </c>
      <c r="N78" s="37"/>
      <c r="O78" s="37"/>
      <c r="P78" s="37"/>
      <c r="Q78" s="41"/>
      <c r="R78" s="160" t="e">
        <f>M78*'Aide Rapport'!B4</f>
        <v>#DIV/0!</v>
      </c>
      <c r="S78" s="37"/>
      <c r="T78" s="37"/>
      <c r="U78" s="37"/>
      <c r="V78" s="41"/>
      <c r="W78" s="161">
        <f>IFERROR(M78/'Aide Rapport'!L4/3.2-1,0)</f>
        <v>0</v>
      </c>
      <c r="X78" s="158"/>
      <c r="Y78" s="158"/>
      <c r="Z78" s="158"/>
      <c r="AA78" s="158"/>
      <c r="AB78" s="158"/>
      <c r="AC78" s="162"/>
      <c r="AD78" s="9"/>
    </row>
    <row r="79" spans="1:30" ht="15" customHeight="1" thickBot="1" x14ac:dyDescent="0.3">
      <c r="A79" s="8"/>
      <c r="B79" s="87" t="s">
        <v>11</v>
      </c>
      <c r="C79" s="34"/>
      <c r="D79" s="34"/>
      <c r="E79" s="34"/>
      <c r="F79" s="34"/>
      <c r="G79" s="34"/>
      <c r="H79" s="34"/>
      <c r="I79" s="34"/>
      <c r="J79" s="34"/>
      <c r="K79" s="34"/>
      <c r="L79" s="40"/>
      <c r="M79" s="46" t="e">
        <f>(M77*'Aide Rapport'!B5+M78*'Aide Rapport'!B6)/1000</f>
        <v>#DIV/0!</v>
      </c>
      <c r="N79" s="34"/>
      <c r="O79" s="34"/>
      <c r="P79" s="34"/>
      <c r="Q79" s="34"/>
      <c r="R79" s="34"/>
      <c r="S79" s="34"/>
      <c r="T79" s="34"/>
      <c r="U79" s="34"/>
      <c r="V79" s="40"/>
      <c r="W79" s="42" t="str">
        <f>IFERROR(('Aide Rapport'!B5*'Aide Rapport'!L3+'Aide Rapport'!B6*'Aide Rapport'!L4/3.2)/1000,"-")</f>
        <v>-</v>
      </c>
      <c r="X79" s="34"/>
      <c r="Y79" s="34"/>
      <c r="Z79" s="34"/>
      <c r="AA79" s="34"/>
      <c r="AB79" s="34"/>
      <c r="AC79" s="35"/>
      <c r="AD79" s="9"/>
    </row>
    <row r="80" spans="1:30" ht="15" customHeight="1" thickBot="1" x14ac:dyDescent="0.3">
      <c r="A80" s="8"/>
      <c r="B80" s="47"/>
      <c r="C80" s="44"/>
      <c r="D80" s="44"/>
      <c r="E80" s="44"/>
      <c r="F80" s="44"/>
      <c r="G80" s="44"/>
      <c r="H80" s="44"/>
      <c r="I80" s="44"/>
      <c r="J80" s="44"/>
      <c r="K80" s="44"/>
      <c r="L80" s="48"/>
      <c r="M80" s="47"/>
      <c r="N80" s="44"/>
      <c r="O80" s="44"/>
      <c r="P80" s="44"/>
      <c r="Q80" s="44"/>
      <c r="R80" s="44"/>
      <c r="S80" s="44"/>
      <c r="T80" s="44"/>
      <c r="U80" s="44"/>
      <c r="V80" s="48"/>
      <c r="W80" s="43"/>
      <c r="X80" s="44"/>
      <c r="Y80" s="44"/>
      <c r="Z80" s="44"/>
      <c r="AA80" s="44"/>
      <c r="AB80" s="44"/>
      <c r="AC80" s="45"/>
      <c r="AD80" s="9"/>
    </row>
    <row r="81" spans="1:30" ht="15" customHeight="1" x14ac:dyDescent="0.25">
      <c r="A81" s="8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D81" s="9"/>
    </row>
    <row r="82" spans="1:30" ht="15.75" x14ac:dyDescent="0.25">
      <c r="A82" s="8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D82" s="9"/>
    </row>
    <row r="83" spans="1:30" ht="15.75" x14ac:dyDescent="0.25">
      <c r="A83" s="8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D83" s="9"/>
    </row>
    <row r="84" spans="1:30" x14ac:dyDescent="0.25">
      <c r="A84" s="8"/>
      <c r="AD84" s="9"/>
    </row>
    <row r="85" spans="1:30" x14ac:dyDescent="0.25">
      <c r="A85" s="8"/>
      <c r="AD85" s="9"/>
    </row>
    <row r="86" spans="1:30" x14ac:dyDescent="0.25">
      <c r="A86" s="8"/>
      <c r="AD86" s="9"/>
    </row>
    <row r="87" spans="1:30" x14ac:dyDescent="0.25">
      <c r="A87" s="8"/>
      <c r="AD87" s="9"/>
    </row>
    <row r="88" spans="1:30" x14ac:dyDescent="0.25">
      <c r="A88" s="8"/>
      <c r="AD88" s="9"/>
    </row>
    <row r="89" spans="1:30" x14ac:dyDescent="0.25">
      <c r="A89" s="8"/>
      <c r="AD89" s="9"/>
    </row>
    <row r="90" spans="1:30" x14ac:dyDescent="0.25">
      <c r="A90" s="8"/>
      <c r="AD90" s="9"/>
    </row>
    <row r="91" spans="1:30" x14ac:dyDescent="0.25">
      <c r="A91" s="8"/>
      <c r="AD91" s="9"/>
    </row>
    <row r="92" spans="1:30" x14ac:dyDescent="0.25">
      <c r="A92" s="8"/>
      <c r="AD92" s="9"/>
    </row>
    <row r="93" spans="1:30" x14ac:dyDescent="0.25">
      <c r="A93" s="8"/>
      <c r="AD93" s="9"/>
    </row>
    <row r="94" spans="1:30" x14ac:dyDescent="0.25">
      <c r="A94" s="8"/>
      <c r="AD94" s="9"/>
    </row>
    <row r="95" spans="1:30" x14ac:dyDescent="0.25">
      <c r="A95" s="8"/>
      <c r="AD95" s="9"/>
    </row>
    <row r="96" spans="1:30" x14ac:dyDescent="0.25">
      <c r="A96" s="8"/>
      <c r="AD96" s="9"/>
    </row>
    <row r="97" spans="1:30" x14ac:dyDescent="0.25">
      <c r="A97" s="8"/>
      <c r="AD97" s="9"/>
    </row>
    <row r="98" spans="1:3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2"/>
    </row>
    <row r="99" spans="1:30" x14ac:dyDescent="0.25">
      <c r="A99" s="5"/>
      <c r="B99" s="6"/>
      <c r="C99" s="49" t="s">
        <v>14</v>
      </c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6"/>
      <c r="AD99" s="7"/>
    </row>
    <row r="100" spans="1:30" x14ac:dyDescent="0.25">
      <c r="A100" s="8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D100" s="9"/>
    </row>
    <row r="101" spans="1:30" ht="15" customHeight="1" x14ac:dyDescent="0.25">
      <c r="A101" s="8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D101" s="9"/>
    </row>
    <row r="102" spans="1:30" ht="15" customHeight="1" x14ac:dyDescent="0.25">
      <c r="A102" s="8"/>
      <c r="AD102" s="9"/>
    </row>
    <row r="103" spans="1:30" x14ac:dyDescent="0.25">
      <c r="A103" s="8"/>
      <c r="AD103" s="9"/>
    </row>
    <row r="104" spans="1:30" x14ac:dyDescent="0.25">
      <c r="A104" s="8"/>
      <c r="AD104" s="9"/>
    </row>
    <row r="105" spans="1:30" x14ac:dyDescent="0.25">
      <c r="A105" s="8"/>
      <c r="AD105" s="9"/>
    </row>
    <row r="106" spans="1:30" x14ac:dyDescent="0.25">
      <c r="A106" s="8"/>
      <c r="AD106" s="9"/>
    </row>
    <row r="107" spans="1:30" x14ac:dyDescent="0.25">
      <c r="A107" s="8"/>
      <c r="AD107" s="9"/>
    </row>
    <row r="108" spans="1:30" x14ac:dyDescent="0.25">
      <c r="A108" s="8"/>
      <c r="AD108" s="9"/>
    </row>
    <row r="109" spans="1:30" x14ac:dyDescent="0.25">
      <c r="A109" s="8"/>
      <c r="AD109" s="9"/>
    </row>
    <row r="110" spans="1:30" x14ac:dyDescent="0.25">
      <c r="A110" s="8"/>
      <c r="AD110" s="9"/>
    </row>
    <row r="111" spans="1:30" x14ac:dyDescent="0.25">
      <c r="A111" s="8"/>
      <c r="AD111" s="9"/>
    </row>
    <row r="112" spans="1:30" x14ac:dyDescent="0.25">
      <c r="A112" s="8"/>
      <c r="AD112" s="9"/>
    </row>
    <row r="113" spans="1:30" x14ac:dyDescent="0.25">
      <c r="A113" s="8"/>
      <c r="AD113" s="9"/>
    </row>
    <row r="114" spans="1:30" x14ac:dyDescent="0.25">
      <c r="A114" s="8"/>
      <c r="AD114" s="9"/>
    </row>
    <row r="115" spans="1:30" x14ac:dyDescent="0.25">
      <c r="A115" s="8"/>
      <c r="B115" s="95" t="s">
        <v>15</v>
      </c>
      <c r="C115" s="96"/>
      <c r="D115" s="96"/>
      <c r="E115" s="97"/>
      <c r="F115" s="101" t="s">
        <v>16</v>
      </c>
      <c r="G115" s="101"/>
      <c r="H115" s="101"/>
      <c r="I115" s="101"/>
      <c r="J115" s="103" t="s">
        <v>17</v>
      </c>
      <c r="K115" s="103"/>
      <c r="L115" s="103"/>
      <c r="M115" s="103"/>
      <c r="N115" s="104" t="s">
        <v>18</v>
      </c>
      <c r="O115" s="104"/>
      <c r="P115" s="104"/>
      <c r="Q115" s="104"/>
      <c r="R115" s="104" t="s">
        <v>19</v>
      </c>
      <c r="S115" s="104"/>
      <c r="T115" s="104"/>
      <c r="U115" s="104"/>
      <c r="V115" s="104" t="s">
        <v>20</v>
      </c>
      <c r="W115" s="104"/>
      <c r="X115" s="104"/>
      <c r="Y115" s="104"/>
      <c r="Z115" s="106" t="s">
        <v>9</v>
      </c>
      <c r="AA115" s="107"/>
      <c r="AB115" s="107"/>
      <c r="AC115" s="108"/>
      <c r="AD115" s="9"/>
    </row>
    <row r="116" spans="1:30" ht="15" customHeight="1" x14ac:dyDescent="0.25">
      <c r="A116" s="8"/>
      <c r="B116" s="98"/>
      <c r="C116" s="99"/>
      <c r="D116" s="99"/>
      <c r="E116" s="100"/>
      <c r="F116" s="102"/>
      <c r="G116" s="102"/>
      <c r="H116" s="102"/>
      <c r="I116" s="102"/>
      <c r="J116" s="103"/>
      <c r="K116" s="103"/>
      <c r="L116" s="103"/>
      <c r="M116" s="103"/>
      <c r="N116" s="104"/>
      <c r="O116" s="104"/>
      <c r="P116" s="104"/>
      <c r="Q116" s="104"/>
      <c r="R116" s="104"/>
      <c r="S116" s="104"/>
      <c r="T116" s="104"/>
      <c r="U116" s="104"/>
      <c r="V116" s="105"/>
      <c r="W116" s="105"/>
      <c r="X116" s="105"/>
      <c r="Y116" s="105"/>
      <c r="Z116" s="109"/>
      <c r="AA116" s="110"/>
      <c r="AB116" s="110"/>
      <c r="AC116" s="111"/>
      <c r="AD116" s="9"/>
    </row>
    <row r="117" spans="1:30" x14ac:dyDescent="0.25">
      <c r="A117" s="8"/>
      <c r="B117" s="54" t="str">
        <f>IF(NOT(ISBLANK( 'Aide Rapport'!A17)), 'Aide Rapport'!A17,"")</f>
        <v/>
      </c>
      <c r="C117" s="55"/>
      <c r="D117" s="55"/>
      <c r="E117" s="55"/>
      <c r="F117" s="80" t="str">
        <f>IF(NOT(ISBLANK( 'Aide Rapport'!A17)), data!D2,"")</f>
        <v/>
      </c>
      <c r="G117" s="81"/>
      <c r="H117" s="81"/>
      <c r="I117" s="128"/>
      <c r="J117" s="27" t="str">
        <f>IF(NOT(ISBLANK( 'Aide Rapport'!A17)), data!F2,"")</f>
        <v/>
      </c>
      <c r="K117" s="27"/>
      <c r="L117" s="27"/>
      <c r="M117" s="28"/>
      <c r="N117" s="32" t="str">
        <f>IF(NOT(ISBLANK( 'Aide Rapport'!A17)), data!G2,"")</f>
        <v/>
      </c>
      <c r="O117" s="32"/>
      <c r="P117" s="32"/>
      <c r="Q117" s="32"/>
      <c r="R117" s="29" t="str">
        <f>IFERROR(IF(NOT(ISBLANK( 'Aide Rapport'!A17)), data!J2,"")/100,"")</f>
        <v/>
      </c>
      <c r="S117" s="30"/>
      <c r="T117" s="30"/>
      <c r="U117" s="31"/>
      <c r="V117" s="80" t="str">
        <f>IF(NOT(ISBLANK( 'Aide Rapport'!A17)), data!B2,"")</f>
        <v/>
      </c>
      <c r="W117" s="81"/>
      <c r="X117" s="81"/>
      <c r="Y117" s="81"/>
      <c r="Z117" s="80" t="str">
        <f>IF(NOT(ISBLANK( 'Aide Rapport'!A17)), data!E2,"")</f>
        <v/>
      </c>
      <c r="AA117" s="81"/>
      <c r="AB117" s="81"/>
      <c r="AC117" s="128"/>
      <c r="AD117" s="9"/>
    </row>
    <row r="118" spans="1:30" x14ac:dyDescent="0.25">
      <c r="A118" s="8"/>
      <c r="B118" s="54" t="str">
        <f>IF(NOT(ISBLANK( 'Aide Rapport'!A18)), 'Aide Rapport'!A18,"")</f>
        <v/>
      </c>
      <c r="C118" s="55"/>
      <c r="D118" s="55"/>
      <c r="E118" s="55"/>
      <c r="F118" s="24" t="str">
        <f>IF(NOT(ISBLANK( 'Aide Rapport'!A18)), data!D3,"")</f>
        <v/>
      </c>
      <c r="G118" s="25"/>
      <c r="H118" s="25"/>
      <c r="I118" s="26"/>
      <c r="J118" s="27" t="str">
        <f>IF(NOT(ISBLANK( 'Aide Rapport'!A18)), data!F3,"")</f>
        <v/>
      </c>
      <c r="K118" s="27"/>
      <c r="L118" s="27"/>
      <c r="M118" s="28"/>
      <c r="N118" s="32" t="str">
        <f>IF(NOT(ISBLANK( 'Aide Rapport'!A18)), data!G3,"")</f>
        <v/>
      </c>
      <c r="O118" s="32"/>
      <c r="P118" s="32"/>
      <c r="Q118" s="32"/>
      <c r="R118" s="29" t="str">
        <f>IFERROR(IF(NOT(ISBLANK( 'Aide Rapport'!A18)), data!J3,"")/100,"")</f>
        <v/>
      </c>
      <c r="S118" s="30"/>
      <c r="T118" s="30"/>
      <c r="U118" s="31"/>
      <c r="V118" s="24" t="str">
        <f>IF(NOT(ISBLANK( 'Aide Rapport'!A18)), data!B3,"")</f>
        <v/>
      </c>
      <c r="W118" s="25"/>
      <c r="X118" s="25"/>
      <c r="Y118" s="25"/>
      <c r="Z118" s="24" t="str">
        <f>IF(NOT(ISBLANK( 'Aide Rapport'!A18)), data!E3,"")</f>
        <v/>
      </c>
      <c r="AA118" s="25"/>
      <c r="AB118" s="25"/>
      <c r="AC118" s="26"/>
      <c r="AD118" s="9"/>
    </row>
    <row r="119" spans="1:30" x14ac:dyDescent="0.25">
      <c r="A119" s="8"/>
      <c r="B119" s="54" t="str">
        <f>IF(NOT(ISBLANK( 'Aide Rapport'!A19)), 'Aide Rapport'!A19,"")</f>
        <v/>
      </c>
      <c r="C119" s="55"/>
      <c r="D119" s="55"/>
      <c r="E119" s="55"/>
      <c r="F119" s="24" t="str">
        <f>IF(NOT(ISBLANK( 'Aide Rapport'!A19)), data!D4,"")</f>
        <v/>
      </c>
      <c r="G119" s="25"/>
      <c r="H119" s="25"/>
      <c r="I119" s="26"/>
      <c r="J119" s="27" t="str">
        <f>IF(NOT(ISBLANK( 'Aide Rapport'!A19)), data!F4,"")</f>
        <v/>
      </c>
      <c r="K119" s="27"/>
      <c r="L119" s="27"/>
      <c r="M119" s="28"/>
      <c r="N119" s="32" t="str">
        <f>IF(NOT(ISBLANK( 'Aide Rapport'!A19)), data!G4,"")</f>
        <v/>
      </c>
      <c r="O119" s="32"/>
      <c r="P119" s="32"/>
      <c r="Q119" s="32"/>
      <c r="R119" s="29" t="str">
        <f>IFERROR(IF(NOT(ISBLANK( 'Aide Rapport'!A19)), data!J4,"")/100,"")</f>
        <v/>
      </c>
      <c r="S119" s="30"/>
      <c r="T119" s="30"/>
      <c r="U119" s="31"/>
      <c r="V119" s="24" t="str">
        <f>IF(NOT(ISBLANK( 'Aide Rapport'!A19)), data!B4,"")</f>
        <v/>
      </c>
      <c r="W119" s="25"/>
      <c r="X119" s="25"/>
      <c r="Y119" s="25"/>
      <c r="Z119" s="24" t="str">
        <f>IF(NOT(ISBLANK( 'Aide Rapport'!A19)), data!E4,"")</f>
        <v/>
      </c>
      <c r="AA119" s="25"/>
      <c r="AB119" s="25"/>
      <c r="AC119" s="26"/>
      <c r="AD119" s="9"/>
    </row>
    <row r="120" spans="1:30" x14ac:dyDescent="0.25">
      <c r="A120" s="8"/>
      <c r="B120" s="54" t="str">
        <f>IF(NOT(ISBLANK( 'Aide Rapport'!A20)), 'Aide Rapport'!A20,"")</f>
        <v/>
      </c>
      <c r="C120" s="55"/>
      <c r="D120" s="55"/>
      <c r="E120" s="55"/>
      <c r="F120" s="24" t="str">
        <f>IF(NOT(ISBLANK( 'Aide Rapport'!A20)), data!D5,"")</f>
        <v/>
      </c>
      <c r="G120" s="25"/>
      <c r="H120" s="25"/>
      <c r="I120" s="26"/>
      <c r="J120" s="27" t="str">
        <f>IF(NOT(ISBLANK( 'Aide Rapport'!A20)), data!F5,"")</f>
        <v/>
      </c>
      <c r="K120" s="27"/>
      <c r="L120" s="27"/>
      <c r="M120" s="28"/>
      <c r="N120" s="32" t="str">
        <f>IF(NOT(ISBLANK( 'Aide Rapport'!A20)), data!G5,"")</f>
        <v/>
      </c>
      <c r="O120" s="32"/>
      <c r="P120" s="32"/>
      <c r="Q120" s="32"/>
      <c r="R120" s="29" t="str">
        <f>IFERROR(IF(NOT(ISBLANK( 'Aide Rapport'!A20)), data!J5,"")/100,"")</f>
        <v/>
      </c>
      <c r="S120" s="30"/>
      <c r="T120" s="30"/>
      <c r="U120" s="31"/>
      <c r="V120" s="24" t="str">
        <f>IF(NOT(ISBLANK( 'Aide Rapport'!A20)), data!B5,"")</f>
        <v/>
      </c>
      <c r="W120" s="25"/>
      <c r="X120" s="25"/>
      <c r="Y120" s="25"/>
      <c r="Z120" s="24" t="str">
        <f>IF(NOT(ISBLANK( 'Aide Rapport'!A20)), data!E5,"")</f>
        <v/>
      </c>
      <c r="AA120" s="25"/>
      <c r="AB120" s="25"/>
      <c r="AC120" s="26"/>
      <c r="AD120" s="9"/>
    </row>
    <row r="121" spans="1:30" x14ac:dyDescent="0.25">
      <c r="A121" s="8"/>
      <c r="B121" s="54" t="str">
        <f>IF(NOT(ISBLANK( 'Aide Rapport'!A21)), 'Aide Rapport'!A21,"")</f>
        <v/>
      </c>
      <c r="C121" s="55"/>
      <c r="D121" s="55"/>
      <c r="E121" s="55"/>
      <c r="F121" s="24" t="str">
        <f>IF(NOT(ISBLANK( 'Aide Rapport'!A21)), data!D6,"")</f>
        <v/>
      </c>
      <c r="G121" s="25"/>
      <c r="H121" s="25"/>
      <c r="I121" s="26"/>
      <c r="J121" s="27" t="str">
        <f>IF(NOT(ISBLANK( 'Aide Rapport'!A21)), data!F6,"")</f>
        <v/>
      </c>
      <c r="K121" s="27"/>
      <c r="L121" s="27"/>
      <c r="M121" s="28"/>
      <c r="N121" s="32" t="str">
        <f>IF(NOT(ISBLANK( 'Aide Rapport'!A21)), data!G6,"")</f>
        <v/>
      </c>
      <c r="O121" s="32"/>
      <c r="P121" s="32"/>
      <c r="Q121" s="32"/>
      <c r="R121" s="29" t="str">
        <f>IFERROR(IF(NOT(ISBLANK( 'Aide Rapport'!A21)), data!J6,"")/100,"")</f>
        <v/>
      </c>
      <c r="S121" s="30"/>
      <c r="T121" s="30"/>
      <c r="U121" s="31"/>
      <c r="V121" s="24" t="str">
        <f>IF(NOT(ISBLANK( 'Aide Rapport'!A21)), data!B6,"")</f>
        <v/>
      </c>
      <c r="W121" s="25"/>
      <c r="X121" s="25"/>
      <c r="Y121" s="25"/>
      <c r="Z121" s="24" t="str">
        <f>IF(NOT(ISBLANK( 'Aide Rapport'!A21)), data!E6,"")</f>
        <v/>
      </c>
      <c r="AA121" s="25"/>
      <c r="AB121" s="25"/>
      <c r="AC121" s="26"/>
      <c r="AD121" s="9"/>
    </row>
    <row r="122" spans="1:30" x14ac:dyDescent="0.25">
      <c r="A122" s="8"/>
      <c r="B122" s="54" t="str">
        <f>IF(NOT(ISBLANK( 'Aide Rapport'!A22)), 'Aide Rapport'!A22,"")</f>
        <v/>
      </c>
      <c r="C122" s="55"/>
      <c r="D122" s="55"/>
      <c r="E122" s="55"/>
      <c r="F122" s="24" t="str">
        <f>IF(NOT(ISBLANK( 'Aide Rapport'!A22)), data!D7,"")</f>
        <v/>
      </c>
      <c r="G122" s="25"/>
      <c r="H122" s="25"/>
      <c r="I122" s="26"/>
      <c r="J122" s="27" t="str">
        <f>IF(NOT(ISBLANK( 'Aide Rapport'!A22)), data!F7,"")</f>
        <v/>
      </c>
      <c r="K122" s="27"/>
      <c r="L122" s="27"/>
      <c r="M122" s="28"/>
      <c r="N122" s="32" t="str">
        <f>IF(NOT(ISBLANK( 'Aide Rapport'!A22)), data!G7,"")</f>
        <v/>
      </c>
      <c r="O122" s="32"/>
      <c r="P122" s="32"/>
      <c r="Q122" s="32"/>
      <c r="R122" s="29" t="str">
        <f>IFERROR(IF(NOT(ISBLANK( 'Aide Rapport'!A22)), data!J7,"")/100,"")</f>
        <v/>
      </c>
      <c r="S122" s="30"/>
      <c r="T122" s="30"/>
      <c r="U122" s="31"/>
      <c r="V122" s="24" t="str">
        <f>IF(NOT(ISBLANK( 'Aide Rapport'!A22)), data!B7,"")</f>
        <v/>
      </c>
      <c r="W122" s="25"/>
      <c r="X122" s="25"/>
      <c r="Y122" s="25"/>
      <c r="Z122" s="24" t="str">
        <f>IF(NOT(ISBLANK( 'Aide Rapport'!A22)), data!E7,"")</f>
        <v/>
      </c>
      <c r="AA122" s="25"/>
      <c r="AB122" s="25"/>
      <c r="AC122" s="26"/>
      <c r="AD122" s="9"/>
    </row>
    <row r="123" spans="1:30" x14ac:dyDescent="0.25">
      <c r="A123" s="8"/>
      <c r="B123" s="54" t="str">
        <f>IF(NOT(ISBLANK( 'Aide Rapport'!A23)), 'Aide Rapport'!A23,"")</f>
        <v/>
      </c>
      <c r="C123" s="55"/>
      <c r="D123" s="55"/>
      <c r="E123" s="55"/>
      <c r="F123" s="24" t="str">
        <f>IF(NOT(ISBLANK( 'Aide Rapport'!A23)), data!D8,"")</f>
        <v/>
      </c>
      <c r="G123" s="25"/>
      <c r="H123" s="25"/>
      <c r="I123" s="26"/>
      <c r="J123" s="27" t="str">
        <f>IF(NOT(ISBLANK( 'Aide Rapport'!A23)), data!F8,"")</f>
        <v/>
      </c>
      <c r="K123" s="27"/>
      <c r="L123" s="27"/>
      <c r="M123" s="28"/>
      <c r="N123" s="32" t="str">
        <f>IF(NOT(ISBLANK( 'Aide Rapport'!A23)), data!G8,"")</f>
        <v/>
      </c>
      <c r="O123" s="32"/>
      <c r="P123" s="32"/>
      <c r="Q123" s="32"/>
      <c r="R123" s="29" t="str">
        <f>IFERROR(IF(NOT(ISBLANK( 'Aide Rapport'!A23)), data!J8,"")/100,"")</f>
        <v/>
      </c>
      <c r="S123" s="30"/>
      <c r="T123" s="30"/>
      <c r="U123" s="31"/>
      <c r="V123" s="24" t="str">
        <f>IF(NOT(ISBLANK( 'Aide Rapport'!A23)), data!B8,"")</f>
        <v/>
      </c>
      <c r="W123" s="25"/>
      <c r="X123" s="25"/>
      <c r="Y123" s="25"/>
      <c r="Z123" s="24" t="str">
        <f>IF(NOT(ISBLANK( 'Aide Rapport'!A23)), data!E8,"")</f>
        <v/>
      </c>
      <c r="AA123" s="25"/>
      <c r="AB123" s="25"/>
      <c r="AC123" s="26"/>
      <c r="AD123" s="9"/>
    </row>
    <row r="124" spans="1:30" x14ac:dyDescent="0.25">
      <c r="A124" s="8"/>
      <c r="B124" s="54" t="str">
        <f>IF(NOT(ISBLANK( 'Aide Rapport'!A24)), 'Aide Rapport'!A24,"")</f>
        <v/>
      </c>
      <c r="C124" s="55"/>
      <c r="D124" s="55"/>
      <c r="E124" s="55"/>
      <c r="F124" s="24" t="str">
        <f>IF(NOT(ISBLANK( 'Aide Rapport'!A24)), data!D9,"")</f>
        <v/>
      </c>
      <c r="G124" s="25"/>
      <c r="H124" s="25"/>
      <c r="I124" s="26"/>
      <c r="J124" s="27" t="str">
        <f>IF(NOT(ISBLANK( 'Aide Rapport'!A24)), data!F9,"")</f>
        <v/>
      </c>
      <c r="K124" s="27"/>
      <c r="L124" s="27"/>
      <c r="M124" s="28"/>
      <c r="N124" s="32" t="str">
        <f>IF(NOT(ISBLANK( 'Aide Rapport'!A24)), data!G9,"")</f>
        <v/>
      </c>
      <c r="O124" s="32"/>
      <c r="P124" s="32"/>
      <c r="Q124" s="32"/>
      <c r="R124" s="29" t="str">
        <f>IFERROR(IF(NOT(ISBLANK( 'Aide Rapport'!A24)), data!J9,"")/100,"")</f>
        <v/>
      </c>
      <c r="S124" s="30"/>
      <c r="T124" s="30"/>
      <c r="U124" s="31"/>
      <c r="V124" s="24" t="str">
        <f>IF(NOT(ISBLANK( 'Aide Rapport'!A24)), data!B9,"")</f>
        <v/>
      </c>
      <c r="W124" s="25"/>
      <c r="X124" s="25"/>
      <c r="Y124" s="25"/>
      <c r="Z124" s="24" t="str">
        <f>IF(NOT(ISBLANK( 'Aide Rapport'!A24)), data!E9,"")</f>
        <v/>
      </c>
      <c r="AA124" s="25"/>
      <c r="AB124" s="25"/>
      <c r="AC124" s="26"/>
      <c r="AD124" s="9"/>
    </row>
    <row r="125" spans="1:30" x14ac:dyDescent="0.25">
      <c r="A125" s="8"/>
      <c r="B125" s="54" t="str">
        <f>IF(NOT(ISBLANK( 'Aide Rapport'!A25)), 'Aide Rapport'!A25,"")</f>
        <v/>
      </c>
      <c r="C125" s="55"/>
      <c r="D125" s="55"/>
      <c r="E125" s="55"/>
      <c r="F125" s="24" t="str">
        <f>IF(NOT(ISBLANK( 'Aide Rapport'!A25)), data!D10,"")</f>
        <v/>
      </c>
      <c r="G125" s="25"/>
      <c r="H125" s="25"/>
      <c r="I125" s="26"/>
      <c r="J125" s="27" t="str">
        <f>IF(NOT(ISBLANK( 'Aide Rapport'!A25)), data!F10,"")</f>
        <v/>
      </c>
      <c r="K125" s="27"/>
      <c r="L125" s="27"/>
      <c r="M125" s="28"/>
      <c r="N125" s="32" t="str">
        <f>IF(NOT(ISBLANK( 'Aide Rapport'!A25)), data!G10,"")</f>
        <v/>
      </c>
      <c r="O125" s="32"/>
      <c r="P125" s="32"/>
      <c r="Q125" s="32"/>
      <c r="R125" s="29" t="str">
        <f>IFERROR(IF(NOT(ISBLANK( 'Aide Rapport'!A25)), data!J10,"")/100,"")</f>
        <v/>
      </c>
      <c r="S125" s="30"/>
      <c r="T125" s="30"/>
      <c r="U125" s="31"/>
      <c r="V125" s="24" t="str">
        <f>IF(NOT(ISBLANK( 'Aide Rapport'!A25)), data!B10,"")</f>
        <v/>
      </c>
      <c r="W125" s="25"/>
      <c r="X125" s="25"/>
      <c r="Y125" s="25"/>
      <c r="Z125" s="24" t="str">
        <f>IF(NOT(ISBLANK( 'Aide Rapport'!A25)), data!E10,"")</f>
        <v/>
      </c>
      <c r="AA125" s="25"/>
      <c r="AB125" s="25"/>
      <c r="AC125" s="26"/>
      <c r="AD125" s="9"/>
    </row>
    <row r="126" spans="1:30" x14ac:dyDescent="0.25">
      <c r="A126" s="8"/>
      <c r="B126" s="54" t="str">
        <f>IF(NOT(ISBLANK( 'Aide Rapport'!A26)), 'Aide Rapport'!A26,"")</f>
        <v/>
      </c>
      <c r="C126" s="55"/>
      <c r="D126" s="55"/>
      <c r="E126" s="55"/>
      <c r="F126" s="24" t="str">
        <f>IF(NOT(ISBLANK( 'Aide Rapport'!A26)), data!D11,"")</f>
        <v/>
      </c>
      <c r="G126" s="25"/>
      <c r="H126" s="25"/>
      <c r="I126" s="26"/>
      <c r="J126" s="27" t="str">
        <f>IF(NOT(ISBLANK( 'Aide Rapport'!A26)), data!F11,"")</f>
        <v/>
      </c>
      <c r="K126" s="27"/>
      <c r="L126" s="27"/>
      <c r="M126" s="28"/>
      <c r="N126" s="32" t="str">
        <f>IF(NOT(ISBLANK( 'Aide Rapport'!A26)), data!G11,"")</f>
        <v/>
      </c>
      <c r="O126" s="32"/>
      <c r="P126" s="32"/>
      <c r="Q126" s="32"/>
      <c r="R126" s="29" t="str">
        <f>IFERROR(IF(NOT(ISBLANK( 'Aide Rapport'!A26)), data!J11,"")/100,"")</f>
        <v/>
      </c>
      <c r="S126" s="30"/>
      <c r="T126" s="30"/>
      <c r="U126" s="31"/>
      <c r="V126" s="24" t="str">
        <f>IF(NOT(ISBLANK( 'Aide Rapport'!A26)), data!B11,"")</f>
        <v/>
      </c>
      <c r="W126" s="25"/>
      <c r="X126" s="25"/>
      <c r="Y126" s="25"/>
      <c r="Z126" s="24" t="str">
        <f>IF(NOT(ISBLANK( 'Aide Rapport'!A26)), data!E11,"")</f>
        <v/>
      </c>
      <c r="AA126" s="25"/>
      <c r="AB126" s="25"/>
      <c r="AC126" s="26"/>
      <c r="AD126" s="9"/>
    </row>
    <row r="127" spans="1:30" x14ac:dyDescent="0.25">
      <c r="A127" s="8"/>
      <c r="B127" s="54" t="str">
        <f>IF(NOT(ISBLANK( 'Aide Rapport'!A27)), 'Aide Rapport'!A27,"")</f>
        <v/>
      </c>
      <c r="C127" s="55"/>
      <c r="D127" s="55"/>
      <c r="E127" s="55"/>
      <c r="F127" s="24" t="str">
        <f>IF(NOT(ISBLANK( 'Aide Rapport'!A27)), data!D12,"")</f>
        <v/>
      </c>
      <c r="G127" s="25"/>
      <c r="H127" s="25"/>
      <c r="I127" s="26"/>
      <c r="J127" s="27" t="str">
        <f>IF(NOT(ISBLANK( 'Aide Rapport'!A27)), data!F12,"")</f>
        <v/>
      </c>
      <c r="K127" s="27"/>
      <c r="L127" s="27"/>
      <c r="M127" s="28"/>
      <c r="N127" s="32" t="str">
        <f>IF(NOT(ISBLANK( 'Aide Rapport'!A27)), data!G12,"")</f>
        <v/>
      </c>
      <c r="O127" s="32"/>
      <c r="P127" s="32"/>
      <c r="Q127" s="32"/>
      <c r="R127" s="29" t="str">
        <f>IFERROR(IF(NOT(ISBLANK( 'Aide Rapport'!A27)), data!J12,"")/100,"")</f>
        <v/>
      </c>
      <c r="S127" s="30"/>
      <c r="T127" s="30"/>
      <c r="U127" s="31"/>
      <c r="V127" s="24" t="str">
        <f>IF(NOT(ISBLANK( 'Aide Rapport'!A27)), data!B12,"")</f>
        <v/>
      </c>
      <c r="W127" s="25"/>
      <c r="X127" s="25"/>
      <c r="Y127" s="25"/>
      <c r="Z127" s="24" t="str">
        <f>IF(NOT(ISBLANK( 'Aide Rapport'!A27)), data!E12,"")</f>
        <v/>
      </c>
      <c r="AA127" s="25"/>
      <c r="AB127" s="25"/>
      <c r="AC127" s="26"/>
      <c r="AD127" s="9"/>
    </row>
    <row r="128" spans="1:30" x14ac:dyDescent="0.25">
      <c r="A128" s="8"/>
      <c r="B128" s="54" t="str">
        <f>IF(NOT(ISBLANK( 'Aide Rapport'!A28)), 'Aide Rapport'!A28,"")</f>
        <v/>
      </c>
      <c r="C128" s="55"/>
      <c r="D128" s="55"/>
      <c r="E128" s="55"/>
      <c r="F128" s="24" t="str">
        <f>IF(NOT(ISBLANK( 'Aide Rapport'!A28)), data!D13,"")</f>
        <v/>
      </c>
      <c r="G128" s="25"/>
      <c r="H128" s="25"/>
      <c r="I128" s="26"/>
      <c r="J128" s="27" t="str">
        <f>IF(NOT(ISBLANK( 'Aide Rapport'!A28)), data!F13,"")</f>
        <v/>
      </c>
      <c r="K128" s="27"/>
      <c r="L128" s="27"/>
      <c r="M128" s="28"/>
      <c r="N128" s="32" t="str">
        <f>IF(NOT(ISBLANK( 'Aide Rapport'!A28)), data!G13,"")</f>
        <v/>
      </c>
      <c r="O128" s="32"/>
      <c r="P128" s="32"/>
      <c r="Q128" s="32"/>
      <c r="R128" s="29" t="str">
        <f>IFERROR(IF(NOT(ISBLANK( 'Aide Rapport'!A28)), data!J13,"")/100,"")</f>
        <v/>
      </c>
      <c r="S128" s="30"/>
      <c r="T128" s="30"/>
      <c r="U128" s="31"/>
      <c r="V128" s="24" t="str">
        <f>IF(NOT(ISBLANK( 'Aide Rapport'!A28)), data!B13,"")</f>
        <v/>
      </c>
      <c r="W128" s="25"/>
      <c r="X128" s="25"/>
      <c r="Y128" s="25"/>
      <c r="Z128" s="24" t="str">
        <f>IF(NOT(ISBLANK( 'Aide Rapport'!A28)), data!E13,"")</f>
        <v/>
      </c>
      <c r="AA128" s="25"/>
      <c r="AB128" s="25"/>
      <c r="AC128" s="26"/>
      <c r="AD128" s="9"/>
    </row>
    <row r="129" spans="1:30" x14ac:dyDescent="0.25">
      <c r="A129" s="8"/>
      <c r="B129" s="54" t="str">
        <f>IF(NOT(ISBLANK( 'Aide Rapport'!A29)), 'Aide Rapport'!A29,"")</f>
        <v/>
      </c>
      <c r="C129" s="55"/>
      <c r="D129" s="55"/>
      <c r="E129" s="55"/>
      <c r="F129" s="24" t="str">
        <f>IF(NOT(ISBLANK( 'Aide Rapport'!A29)), data!D14,"")</f>
        <v/>
      </c>
      <c r="G129" s="25"/>
      <c r="H129" s="25"/>
      <c r="I129" s="26"/>
      <c r="J129" s="27" t="str">
        <f>IF(NOT(ISBLANK( 'Aide Rapport'!A29)), data!F14,"")</f>
        <v/>
      </c>
      <c r="K129" s="27"/>
      <c r="L129" s="27"/>
      <c r="M129" s="28"/>
      <c r="N129" s="32" t="str">
        <f>IF(NOT(ISBLANK( 'Aide Rapport'!A29)), data!G14,"")</f>
        <v/>
      </c>
      <c r="O129" s="32"/>
      <c r="P129" s="32"/>
      <c r="Q129" s="32"/>
      <c r="R129" s="29" t="str">
        <f>IFERROR(IF(NOT(ISBLANK( 'Aide Rapport'!A29)), data!J14,"")/100,"")</f>
        <v/>
      </c>
      <c r="S129" s="30"/>
      <c r="T129" s="30"/>
      <c r="U129" s="31"/>
      <c r="V129" s="24" t="str">
        <f>IF(NOT(ISBLANK( 'Aide Rapport'!A29)), data!B14,"")</f>
        <v/>
      </c>
      <c r="W129" s="25"/>
      <c r="X129" s="25"/>
      <c r="Y129" s="25"/>
      <c r="Z129" s="24" t="str">
        <f>IF(NOT(ISBLANK( 'Aide Rapport'!A29)), data!E14,"")</f>
        <v/>
      </c>
      <c r="AA129" s="25"/>
      <c r="AB129" s="25"/>
      <c r="AC129" s="26"/>
      <c r="AD129" s="9"/>
    </row>
    <row r="130" spans="1:30" x14ac:dyDescent="0.25">
      <c r="A130" s="8"/>
      <c r="B130" s="54" t="str">
        <f>IF(NOT(ISBLANK( 'Aide Rapport'!A30)), 'Aide Rapport'!A30,"")</f>
        <v/>
      </c>
      <c r="C130" s="55"/>
      <c r="D130" s="55"/>
      <c r="E130" s="55"/>
      <c r="F130" s="24" t="str">
        <f>IF(NOT(ISBLANK( 'Aide Rapport'!A30)), data!D15,"")</f>
        <v/>
      </c>
      <c r="G130" s="25"/>
      <c r="H130" s="25"/>
      <c r="I130" s="26"/>
      <c r="J130" s="27" t="str">
        <f>IF(NOT(ISBLANK( 'Aide Rapport'!A30)), data!F15,"")</f>
        <v/>
      </c>
      <c r="K130" s="27"/>
      <c r="L130" s="27"/>
      <c r="M130" s="28"/>
      <c r="N130" s="32" t="str">
        <f>IF(NOT(ISBLANK( 'Aide Rapport'!A30)), data!G15,"")</f>
        <v/>
      </c>
      <c r="O130" s="32"/>
      <c r="P130" s="32"/>
      <c r="Q130" s="32"/>
      <c r="R130" s="29" t="str">
        <f>IFERROR(IF(NOT(ISBLANK( 'Aide Rapport'!A30)), data!J15,"")/100,"")</f>
        <v/>
      </c>
      <c r="S130" s="30"/>
      <c r="T130" s="30"/>
      <c r="U130" s="31"/>
      <c r="V130" s="24" t="str">
        <f>IF(NOT(ISBLANK( 'Aide Rapport'!A30)), data!B15,"")</f>
        <v/>
      </c>
      <c r="W130" s="25"/>
      <c r="X130" s="25"/>
      <c r="Y130" s="25"/>
      <c r="Z130" s="24" t="str">
        <f>IF(NOT(ISBLANK( 'Aide Rapport'!A30)), data!E15,"")</f>
        <v/>
      </c>
      <c r="AA130" s="25"/>
      <c r="AB130" s="25"/>
      <c r="AC130" s="26"/>
      <c r="AD130" s="9"/>
    </row>
    <row r="131" spans="1:30" x14ac:dyDescent="0.25">
      <c r="A131" s="8"/>
      <c r="B131" s="54" t="str">
        <f>IF(NOT(ISBLANK( 'Aide Rapport'!A31)), 'Aide Rapport'!A31,"")</f>
        <v/>
      </c>
      <c r="C131" s="55"/>
      <c r="D131" s="55"/>
      <c r="E131" s="55"/>
      <c r="F131" s="24" t="str">
        <f>IF(NOT(ISBLANK( 'Aide Rapport'!A31)), data!D16,"")</f>
        <v/>
      </c>
      <c r="G131" s="25"/>
      <c r="H131" s="25"/>
      <c r="I131" s="26"/>
      <c r="J131" s="27" t="str">
        <f>IF(NOT(ISBLANK( 'Aide Rapport'!A31)), data!F16,"")</f>
        <v/>
      </c>
      <c r="K131" s="27"/>
      <c r="L131" s="27"/>
      <c r="M131" s="28"/>
      <c r="N131" s="32" t="str">
        <f>IF(NOT(ISBLANK( 'Aide Rapport'!A31)), data!G16,"")</f>
        <v/>
      </c>
      <c r="O131" s="32"/>
      <c r="P131" s="32"/>
      <c r="Q131" s="32"/>
      <c r="R131" s="29" t="str">
        <f>IFERROR(IF(NOT(ISBLANK( 'Aide Rapport'!A31)), data!J16,"")/100,"")</f>
        <v/>
      </c>
      <c r="S131" s="30"/>
      <c r="T131" s="30"/>
      <c r="U131" s="31"/>
      <c r="V131" s="24" t="str">
        <f>IF(NOT(ISBLANK( 'Aide Rapport'!A31)), data!B16,"")</f>
        <v/>
      </c>
      <c r="W131" s="25"/>
      <c r="X131" s="25"/>
      <c r="Y131" s="25"/>
      <c r="Z131" s="24" t="str">
        <f>IF(NOT(ISBLANK( 'Aide Rapport'!A31)), data!E16,"")</f>
        <v/>
      </c>
      <c r="AA131" s="25"/>
      <c r="AB131" s="25"/>
      <c r="AC131" s="26"/>
      <c r="AD131" s="9"/>
    </row>
    <row r="132" spans="1:30" x14ac:dyDescent="0.25">
      <c r="A132" s="8"/>
      <c r="B132" s="54" t="str">
        <f>IF(NOT(ISBLANK( 'Aide Rapport'!A32)), 'Aide Rapport'!A32,"")</f>
        <v/>
      </c>
      <c r="C132" s="55"/>
      <c r="D132" s="55"/>
      <c r="E132" s="55"/>
      <c r="F132" s="24" t="str">
        <f>IF(NOT(ISBLANK( 'Aide Rapport'!A32)), data!D17,"")</f>
        <v/>
      </c>
      <c r="G132" s="25"/>
      <c r="H132" s="25"/>
      <c r="I132" s="26"/>
      <c r="J132" s="27" t="str">
        <f>IF(NOT(ISBLANK( 'Aide Rapport'!A32)), data!F17,"")</f>
        <v/>
      </c>
      <c r="K132" s="27"/>
      <c r="L132" s="27"/>
      <c r="M132" s="28"/>
      <c r="N132" s="32" t="str">
        <f>IF(NOT(ISBLANK( 'Aide Rapport'!A32)), data!G17,"")</f>
        <v/>
      </c>
      <c r="O132" s="32"/>
      <c r="P132" s="32"/>
      <c r="Q132" s="32"/>
      <c r="R132" s="29" t="str">
        <f>IFERROR(IF(NOT(ISBLANK( 'Aide Rapport'!A32)), data!J17,"")/100,"")</f>
        <v/>
      </c>
      <c r="S132" s="30"/>
      <c r="T132" s="30"/>
      <c r="U132" s="31"/>
      <c r="V132" s="24" t="str">
        <f>IF(NOT(ISBLANK( 'Aide Rapport'!A32)), data!B17,"")</f>
        <v/>
      </c>
      <c r="W132" s="25"/>
      <c r="X132" s="25"/>
      <c r="Y132" s="25"/>
      <c r="Z132" s="24" t="str">
        <f>IF(NOT(ISBLANK( 'Aide Rapport'!A32)), data!E17,"")</f>
        <v/>
      </c>
      <c r="AA132" s="25"/>
      <c r="AB132" s="25"/>
      <c r="AC132" s="26"/>
      <c r="AD132" s="9"/>
    </row>
    <row r="133" spans="1:30" x14ac:dyDescent="0.25">
      <c r="A133" s="8"/>
      <c r="B133" s="54" t="str">
        <f>IF(NOT(ISBLANK( 'Aide Rapport'!A33)), 'Aide Rapport'!A33,"")</f>
        <v/>
      </c>
      <c r="C133" s="55"/>
      <c r="D133" s="55"/>
      <c r="E133" s="55"/>
      <c r="F133" s="24" t="str">
        <f>IF(NOT(ISBLANK( 'Aide Rapport'!A33)), data!D18,"")</f>
        <v/>
      </c>
      <c r="G133" s="25"/>
      <c r="H133" s="25"/>
      <c r="I133" s="26"/>
      <c r="J133" s="27" t="str">
        <f>IF(NOT(ISBLANK( 'Aide Rapport'!A33)), data!F18,"")</f>
        <v/>
      </c>
      <c r="K133" s="27"/>
      <c r="L133" s="27"/>
      <c r="M133" s="28"/>
      <c r="N133" s="32" t="str">
        <f>IF(NOT(ISBLANK( 'Aide Rapport'!A33)), data!G18,"")</f>
        <v/>
      </c>
      <c r="O133" s="32"/>
      <c r="P133" s="32"/>
      <c r="Q133" s="32"/>
      <c r="R133" s="29" t="str">
        <f>IFERROR(IF(NOT(ISBLANK( 'Aide Rapport'!A33)), data!J18,"")/100,"")</f>
        <v/>
      </c>
      <c r="S133" s="30"/>
      <c r="T133" s="30"/>
      <c r="U133" s="31"/>
      <c r="V133" s="24" t="str">
        <f>IF(NOT(ISBLANK( 'Aide Rapport'!A33)), data!B18,"")</f>
        <v/>
      </c>
      <c r="W133" s="25"/>
      <c r="X133" s="25"/>
      <c r="Y133" s="25"/>
      <c r="Z133" s="24" t="str">
        <f>IF(NOT(ISBLANK( 'Aide Rapport'!A33)), data!E18,"")</f>
        <v/>
      </c>
      <c r="AA133" s="25"/>
      <c r="AB133" s="25"/>
      <c r="AC133" s="26"/>
      <c r="AD133" s="9"/>
    </row>
    <row r="134" spans="1:30" x14ac:dyDescent="0.25">
      <c r="A134" s="8"/>
      <c r="B134" s="54" t="str">
        <f>IF(NOT(ISBLANK( 'Aide Rapport'!A34)), 'Aide Rapport'!A34,"")</f>
        <v/>
      </c>
      <c r="C134" s="55"/>
      <c r="D134" s="55"/>
      <c r="E134" s="55"/>
      <c r="F134" s="24" t="str">
        <f>IF(NOT(ISBLANK( 'Aide Rapport'!A34)), data!D19,"")</f>
        <v/>
      </c>
      <c r="G134" s="25"/>
      <c r="H134" s="25"/>
      <c r="I134" s="26"/>
      <c r="J134" s="27" t="str">
        <f>IF(NOT(ISBLANK( 'Aide Rapport'!A34)), data!F19,"")</f>
        <v/>
      </c>
      <c r="K134" s="27"/>
      <c r="L134" s="27"/>
      <c r="M134" s="28"/>
      <c r="N134" s="32" t="str">
        <f>IF(NOT(ISBLANK( 'Aide Rapport'!A34)), data!G19,"")</f>
        <v/>
      </c>
      <c r="O134" s="32"/>
      <c r="P134" s="32"/>
      <c r="Q134" s="32"/>
      <c r="R134" s="29" t="str">
        <f>IFERROR(IF(NOT(ISBLANK( 'Aide Rapport'!A34)), data!J19,"")/100,"")</f>
        <v/>
      </c>
      <c r="S134" s="30"/>
      <c r="T134" s="30"/>
      <c r="U134" s="31"/>
      <c r="V134" s="24" t="str">
        <f>IF(NOT(ISBLANK( 'Aide Rapport'!A34)), data!B19,"")</f>
        <v/>
      </c>
      <c r="W134" s="25"/>
      <c r="X134" s="25"/>
      <c r="Y134" s="25"/>
      <c r="Z134" s="24" t="str">
        <f>IF(NOT(ISBLANK( 'Aide Rapport'!A34)), data!E19,"")</f>
        <v/>
      </c>
      <c r="AA134" s="25"/>
      <c r="AB134" s="25"/>
      <c r="AC134" s="26"/>
      <c r="AD134" s="9"/>
    </row>
    <row r="135" spans="1:30" x14ac:dyDescent="0.25">
      <c r="A135" s="8"/>
      <c r="B135" s="54" t="str">
        <f>IF(NOT(ISBLANK( 'Aide Rapport'!A35)), 'Aide Rapport'!A35,"")</f>
        <v/>
      </c>
      <c r="C135" s="55"/>
      <c r="D135" s="55"/>
      <c r="E135" s="55"/>
      <c r="F135" s="24" t="str">
        <f>IF(NOT(ISBLANK( 'Aide Rapport'!A35)), data!D20,"")</f>
        <v/>
      </c>
      <c r="G135" s="25"/>
      <c r="H135" s="25"/>
      <c r="I135" s="26"/>
      <c r="J135" s="27" t="str">
        <f>IF(NOT(ISBLANK( 'Aide Rapport'!A35)), data!F20,"")</f>
        <v/>
      </c>
      <c r="K135" s="27"/>
      <c r="L135" s="27"/>
      <c r="M135" s="28"/>
      <c r="N135" s="32" t="str">
        <f>IF(NOT(ISBLANK( 'Aide Rapport'!A35)), data!G20,"")</f>
        <v/>
      </c>
      <c r="O135" s="32"/>
      <c r="P135" s="32"/>
      <c r="Q135" s="32"/>
      <c r="R135" s="29" t="str">
        <f>IFERROR(IF(NOT(ISBLANK( 'Aide Rapport'!A35)), data!J20,"")/100,"")</f>
        <v/>
      </c>
      <c r="S135" s="30"/>
      <c r="T135" s="30"/>
      <c r="U135" s="31"/>
      <c r="V135" s="24" t="str">
        <f>IF(NOT(ISBLANK( 'Aide Rapport'!A35)), data!B20,"")</f>
        <v/>
      </c>
      <c r="W135" s="25"/>
      <c r="X135" s="25"/>
      <c r="Y135" s="25"/>
      <c r="Z135" s="24" t="str">
        <f>IF(NOT(ISBLANK( 'Aide Rapport'!A35)), data!E20,"")</f>
        <v/>
      </c>
      <c r="AA135" s="25"/>
      <c r="AB135" s="25"/>
      <c r="AC135" s="26"/>
      <c r="AD135" s="9"/>
    </row>
    <row r="136" spans="1:30" x14ac:dyDescent="0.25">
      <c r="A136" s="8"/>
      <c r="B136" s="54" t="str">
        <f>IF(NOT(ISBLANK( 'Aide Rapport'!A36)), 'Aide Rapport'!A36,"")</f>
        <v/>
      </c>
      <c r="C136" s="55"/>
      <c r="D136" s="55"/>
      <c r="E136" s="55"/>
      <c r="F136" s="24" t="str">
        <f>IF(NOT(ISBLANK( 'Aide Rapport'!A36)), data!D21,"")</f>
        <v/>
      </c>
      <c r="G136" s="25"/>
      <c r="H136" s="25"/>
      <c r="I136" s="26"/>
      <c r="J136" s="27" t="str">
        <f>IF(NOT(ISBLANK( 'Aide Rapport'!A36)), data!F21,"")</f>
        <v/>
      </c>
      <c r="K136" s="27"/>
      <c r="L136" s="27"/>
      <c r="M136" s="28"/>
      <c r="N136" s="32" t="str">
        <f>IF(NOT(ISBLANK( 'Aide Rapport'!A36)), data!G21,"")</f>
        <v/>
      </c>
      <c r="O136" s="32"/>
      <c r="P136" s="32"/>
      <c r="Q136" s="32"/>
      <c r="R136" s="29" t="str">
        <f>IFERROR(IF(NOT(ISBLANK( 'Aide Rapport'!A36)), data!J21,"")/100,"")</f>
        <v/>
      </c>
      <c r="S136" s="30"/>
      <c r="T136" s="30"/>
      <c r="U136" s="31"/>
      <c r="V136" s="24" t="str">
        <f>IF(NOT(ISBLANK( 'Aide Rapport'!A36)), data!B21,"")</f>
        <v/>
      </c>
      <c r="W136" s="25"/>
      <c r="X136" s="25"/>
      <c r="Y136" s="25"/>
      <c r="Z136" s="24" t="str">
        <f>IF(NOT(ISBLANK( 'Aide Rapport'!A36)), data!E21,"")</f>
        <v/>
      </c>
      <c r="AA136" s="25"/>
      <c r="AB136" s="25"/>
      <c r="AC136" s="26"/>
      <c r="AD136" s="9"/>
    </row>
    <row r="137" spans="1:30" x14ac:dyDescent="0.25">
      <c r="A137" s="8"/>
      <c r="B137" s="54" t="str">
        <f>IF(NOT(ISBLANK( 'Aide Rapport'!A37)), 'Aide Rapport'!A37,"")</f>
        <v/>
      </c>
      <c r="C137" s="55"/>
      <c r="D137" s="55"/>
      <c r="E137" s="55"/>
      <c r="F137" s="24" t="str">
        <f>IF(NOT(ISBLANK( 'Aide Rapport'!A37)), data!D22,"")</f>
        <v/>
      </c>
      <c r="G137" s="25"/>
      <c r="H137" s="25"/>
      <c r="I137" s="26"/>
      <c r="J137" s="27" t="str">
        <f>IF(NOT(ISBLANK( 'Aide Rapport'!A37)), data!F22,"")</f>
        <v/>
      </c>
      <c r="K137" s="27"/>
      <c r="L137" s="27"/>
      <c r="M137" s="28"/>
      <c r="N137" s="32" t="str">
        <f>IF(NOT(ISBLANK( 'Aide Rapport'!A37)), data!G22,"")</f>
        <v/>
      </c>
      <c r="O137" s="32"/>
      <c r="P137" s="32"/>
      <c r="Q137" s="32"/>
      <c r="R137" s="29" t="str">
        <f>IFERROR(IF(NOT(ISBLANK( 'Aide Rapport'!A37)), data!J22,"")/100,"")</f>
        <v/>
      </c>
      <c r="S137" s="30"/>
      <c r="T137" s="30"/>
      <c r="U137" s="31"/>
      <c r="V137" s="24" t="str">
        <f>IF(NOT(ISBLANK( 'Aide Rapport'!A37)), data!B22,"")</f>
        <v/>
      </c>
      <c r="W137" s="25"/>
      <c r="X137" s="25"/>
      <c r="Y137" s="25"/>
      <c r="Z137" s="24" t="str">
        <f>IF(NOT(ISBLANK( 'Aide Rapport'!A37)), data!E22,"")</f>
        <v/>
      </c>
      <c r="AA137" s="25"/>
      <c r="AB137" s="25"/>
      <c r="AC137" s="26"/>
      <c r="AD137" s="9"/>
    </row>
    <row r="138" spans="1:30" x14ac:dyDescent="0.25">
      <c r="A138" s="8"/>
      <c r="B138" s="54" t="str">
        <f>IF(NOT(ISBLANK( 'Aide Rapport'!A38)), 'Aide Rapport'!A38,"")</f>
        <v/>
      </c>
      <c r="C138" s="55"/>
      <c r="D138" s="55"/>
      <c r="E138" s="55"/>
      <c r="F138" s="24" t="str">
        <f>IF(NOT(ISBLANK( 'Aide Rapport'!A38)), data!D23,"")</f>
        <v/>
      </c>
      <c r="G138" s="25"/>
      <c r="H138" s="25"/>
      <c r="I138" s="26"/>
      <c r="J138" s="27" t="str">
        <f>IF(NOT(ISBLANK( 'Aide Rapport'!A38)), data!F23,"")</f>
        <v/>
      </c>
      <c r="K138" s="27"/>
      <c r="L138" s="27"/>
      <c r="M138" s="28"/>
      <c r="N138" s="32" t="str">
        <f>IF(NOT(ISBLANK( 'Aide Rapport'!A38)), data!G23,"")</f>
        <v/>
      </c>
      <c r="O138" s="32"/>
      <c r="P138" s="32"/>
      <c r="Q138" s="32"/>
      <c r="R138" s="29" t="str">
        <f>IFERROR(IF(NOT(ISBLANK( 'Aide Rapport'!A38)), data!J23,"")/100,"")</f>
        <v/>
      </c>
      <c r="S138" s="30"/>
      <c r="T138" s="30"/>
      <c r="U138" s="31"/>
      <c r="V138" s="24" t="str">
        <f>IF(NOT(ISBLANK( 'Aide Rapport'!A38)), data!B23,"")</f>
        <v/>
      </c>
      <c r="W138" s="25"/>
      <c r="X138" s="25"/>
      <c r="Y138" s="25"/>
      <c r="Z138" s="24" t="str">
        <f>IF(NOT(ISBLANK( 'Aide Rapport'!A38)), data!E23,"")</f>
        <v/>
      </c>
      <c r="AA138" s="25"/>
      <c r="AB138" s="25"/>
      <c r="AC138" s="26"/>
      <c r="AD138" s="9"/>
    </row>
    <row r="139" spans="1:30" x14ac:dyDescent="0.25">
      <c r="A139" s="8"/>
      <c r="B139" s="54" t="str">
        <f>IF(NOT(ISBLANK( 'Aide Rapport'!A39)), 'Aide Rapport'!A39,"")</f>
        <v/>
      </c>
      <c r="C139" s="55"/>
      <c r="D139" s="55"/>
      <c r="E139" s="55"/>
      <c r="F139" s="24" t="str">
        <f>IF(NOT(ISBLANK( 'Aide Rapport'!A39)), data!D24,"")</f>
        <v/>
      </c>
      <c r="G139" s="25"/>
      <c r="H139" s="25"/>
      <c r="I139" s="26"/>
      <c r="J139" s="27" t="str">
        <f>IF(NOT(ISBLANK( 'Aide Rapport'!A39)), data!F24,"")</f>
        <v/>
      </c>
      <c r="K139" s="27"/>
      <c r="L139" s="27"/>
      <c r="M139" s="28"/>
      <c r="N139" s="32" t="str">
        <f>IF(NOT(ISBLANK( 'Aide Rapport'!A39)), data!G24,"")</f>
        <v/>
      </c>
      <c r="O139" s="32"/>
      <c r="P139" s="32"/>
      <c r="Q139" s="32"/>
      <c r="R139" s="29" t="str">
        <f>IFERROR(IF(NOT(ISBLANK( 'Aide Rapport'!A39)), data!J24,"")/100,"")</f>
        <v/>
      </c>
      <c r="S139" s="30"/>
      <c r="T139" s="30"/>
      <c r="U139" s="31"/>
      <c r="V139" s="24" t="str">
        <f>IF(NOT(ISBLANK( 'Aide Rapport'!A39)), data!B24,"")</f>
        <v/>
      </c>
      <c r="W139" s="25"/>
      <c r="X139" s="25"/>
      <c r="Y139" s="25"/>
      <c r="Z139" s="24" t="str">
        <f>IF(NOT(ISBLANK( 'Aide Rapport'!A39)), data!E24,"")</f>
        <v/>
      </c>
      <c r="AA139" s="25"/>
      <c r="AB139" s="25"/>
      <c r="AC139" s="26"/>
      <c r="AD139" s="9"/>
    </row>
    <row r="140" spans="1:30" x14ac:dyDescent="0.25">
      <c r="A140" s="8"/>
      <c r="B140" s="54" t="str">
        <f>IF(NOT(ISBLANK( 'Aide Rapport'!A40)), 'Aide Rapport'!A40,"")</f>
        <v/>
      </c>
      <c r="C140" s="55"/>
      <c r="D140" s="55"/>
      <c r="E140" s="55"/>
      <c r="F140" s="24" t="str">
        <f>IF(NOT(ISBLANK( 'Aide Rapport'!A40)), data!D25,"")</f>
        <v/>
      </c>
      <c r="G140" s="25"/>
      <c r="H140" s="25"/>
      <c r="I140" s="26"/>
      <c r="J140" s="27" t="str">
        <f>IF(NOT(ISBLANK( 'Aide Rapport'!A40)), data!F25,"")</f>
        <v/>
      </c>
      <c r="K140" s="27"/>
      <c r="L140" s="27"/>
      <c r="M140" s="28"/>
      <c r="N140" s="32" t="str">
        <f>IF(NOT(ISBLANK( 'Aide Rapport'!A40)), data!G25,"")</f>
        <v/>
      </c>
      <c r="O140" s="32"/>
      <c r="P140" s="32"/>
      <c r="Q140" s="32"/>
      <c r="R140" s="29" t="str">
        <f>IFERROR(IF(NOT(ISBLANK( 'Aide Rapport'!A40)), data!J25,"")/100,"")</f>
        <v/>
      </c>
      <c r="S140" s="30"/>
      <c r="T140" s="30"/>
      <c r="U140" s="31"/>
      <c r="V140" s="24" t="str">
        <f>IF(NOT(ISBLANK( 'Aide Rapport'!A40)), data!B25,"")</f>
        <v/>
      </c>
      <c r="W140" s="25"/>
      <c r="X140" s="25"/>
      <c r="Y140" s="25"/>
      <c r="Z140" s="24" t="str">
        <f>IF(NOT(ISBLANK( 'Aide Rapport'!A40)), data!E25,"")</f>
        <v/>
      </c>
      <c r="AA140" s="25"/>
      <c r="AB140" s="25"/>
      <c r="AC140" s="26"/>
      <c r="AD140" s="9"/>
    </row>
    <row r="141" spans="1:30" x14ac:dyDescent="0.25">
      <c r="A141" s="8"/>
      <c r="B141" s="54" t="str">
        <f>IF(NOT(ISBLANK( 'Aide Rapport'!A41)), 'Aide Rapport'!A41,"")</f>
        <v/>
      </c>
      <c r="C141" s="55"/>
      <c r="D141" s="55"/>
      <c r="E141" s="55"/>
      <c r="F141" s="24" t="str">
        <f>IF(NOT(ISBLANK( 'Aide Rapport'!A41)), data!D26,"")</f>
        <v/>
      </c>
      <c r="G141" s="25"/>
      <c r="H141" s="25"/>
      <c r="I141" s="26"/>
      <c r="J141" s="27" t="str">
        <f>IF(NOT(ISBLANK( 'Aide Rapport'!A41)), data!F26,"")</f>
        <v/>
      </c>
      <c r="K141" s="27"/>
      <c r="L141" s="27"/>
      <c r="M141" s="28"/>
      <c r="N141" s="32" t="str">
        <f>IF(NOT(ISBLANK( 'Aide Rapport'!A41)), data!G26,"")</f>
        <v/>
      </c>
      <c r="O141" s="32"/>
      <c r="P141" s="32"/>
      <c r="Q141" s="32"/>
      <c r="R141" s="29" t="str">
        <f>IFERROR(IF(NOT(ISBLANK( 'Aide Rapport'!A41)), data!J26,"")/100,"")</f>
        <v/>
      </c>
      <c r="S141" s="30"/>
      <c r="T141" s="30"/>
      <c r="U141" s="31"/>
      <c r="V141" s="24" t="str">
        <f>IF(NOT(ISBLANK( 'Aide Rapport'!A41)), data!B26,"")</f>
        <v/>
      </c>
      <c r="W141" s="25"/>
      <c r="X141" s="25"/>
      <c r="Y141" s="25"/>
      <c r="Z141" s="24" t="str">
        <f>IF(NOT(ISBLANK( 'Aide Rapport'!A41)), data!E26,"")</f>
        <v/>
      </c>
      <c r="AA141" s="25"/>
      <c r="AB141" s="25"/>
      <c r="AC141" s="26"/>
      <c r="AD141" s="9"/>
    </row>
    <row r="142" spans="1:30" x14ac:dyDescent="0.25">
      <c r="A142" s="8"/>
      <c r="B142" s="54" t="str">
        <f>IF(NOT(ISBLANK( 'Aide Rapport'!A42)), 'Aide Rapport'!A42,"")</f>
        <v/>
      </c>
      <c r="C142" s="55"/>
      <c r="D142" s="55"/>
      <c r="E142" s="55"/>
      <c r="F142" s="24" t="str">
        <f>IF(NOT(ISBLANK( 'Aide Rapport'!A42)), data!D27,"")</f>
        <v/>
      </c>
      <c r="G142" s="25"/>
      <c r="H142" s="25"/>
      <c r="I142" s="26"/>
      <c r="J142" s="27" t="str">
        <f>IF(NOT(ISBLANK( 'Aide Rapport'!A42)), data!F27,"")</f>
        <v/>
      </c>
      <c r="K142" s="27"/>
      <c r="L142" s="27"/>
      <c r="M142" s="28"/>
      <c r="N142" s="32" t="str">
        <f>IF(NOT(ISBLANK( 'Aide Rapport'!A42)), data!G27,"")</f>
        <v/>
      </c>
      <c r="O142" s="32"/>
      <c r="P142" s="32"/>
      <c r="Q142" s="32"/>
      <c r="R142" s="29" t="str">
        <f>IFERROR(IF(NOT(ISBLANK( 'Aide Rapport'!A42)), data!J27,"")/100,"")</f>
        <v/>
      </c>
      <c r="S142" s="30"/>
      <c r="T142" s="30"/>
      <c r="U142" s="31"/>
      <c r="V142" s="24" t="str">
        <f>IF(NOT(ISBLANK( 'Aide Rapport'!A42)), data!B27,"")</f>
        <v/>
      </c>
      <c r="W142" s="25"/>
      <c r="X142" s="25"/>
      <c r="Y142" s="25"/>
      <c r="Z142" s="24" t="str">
        <f>IF(NOT(ISBLANK( 'Aide Rapport'!A42)), data!E27,"")</f>
        <v/>
      </c>
      <c r="AA142" s="25"/>
      <c r="AB142" s="25"/>
      <c r="AC142" s="26"/>
      <c r="AD142" s="9"/>
    </row>
    <row r="143" spans="1:30" x14ac:dyDescent="0.25">
      <c r="A143" s="8"/>
      <c r="B143" s="54" t="str">
        <f>IF(NOT(ISBLANK( 'Aide Rapport'!A43)), 'Aide Rapport'!A43,"")</f>
        <v/>
      </c>
      <c r="C143" s="55"/>
      <c r="D143" s="55"/>
      <c r="E143" s="55"/>
      <c r="F143" s="24" t="str">
        <f>IF(NOT(ISBLANK( 'Aide Rapport'!A43)), data!D28,"")</f>
        <v/>
      </c>
      <c r="G143" s="25"/>
      <c r="H143" s="25"/>
      <c r="I143" s="26"/>
      <c r="J143" s="27" t="str">
        <f>IF(NOT(ISBLANK( 'Aide Rapport'!A43)), data!F28,"")</f>
        <v/>
      </c>
      <c r="K143" s="27"/>
      <c r="L143" s="27"/>
      <c r="M143" s="28"/>
      <c r="N143" s="32" t="str">
        <f>IF(NOT(ISBLANK( 'Aide Rapport'!A43)), data!G28,"")</f>
        <v/>
      </c>
      <c r="O143" s="32"/>
      <c r="P143" s="32"/>
      <c r="Q143" s="32"/>
      <c r="R143" s="29" t="str">
        <f>IFERROR(IF(NOT(ISBLANK( 'Aide Rapport'!A43)), data!J28,"")/100,"")</f>
        <v/>
      </c>
      <c r="S143" s="30"/>
      <c r="T143" s="30"/>
      <c r="U143" s="31"/>
      <c r="V143" s="24" t="str">
        <f>IF(NOT(ISBLANK( 'Aide Rapport'!A43)), data!B28,"")</f>
        <v/>
      </c>
      <c r="W143" s="25"/>
      <c r="X143" s="25"/>
      <c r="Y143" s="25"/>
      <c r="Z143" s="24" t="str">
        <f>IF(NOT(ISBLANK( 'Aide Rapport'!A43)), data!E28,"")</f>
        <v/>
      </c>
      <c r="AA143" s="25"/>
      <c r="AB143" s="25"/>
      <c r="AC143" s="26"/>
      <c r="AD143" s="9"/>
    </row>
    <row r="144" spans="1:30" x14ac:dyDescent="0.25">
      <c r="A144" s="8"/>
      <c r="B144" s="54" t="str">
        <f>IF(NOT(ISBLANK( 'Aide Rapport'!A44)), 'Aide Rapport'!A44,"")</f>
        <v/>
      </c>
      <c r="C144" s="55"/>
      <c r="D144" s="55"/>
      <c r="E144" s="55"/>
      <c r="F144" s="24" t="str">
        <f>IF(NOT(ISBLANK( 'Aide Rapport'!A44)), data!D29,"")</f>
        <v/>
      </c>
      <c r="G144" s="25"/>
      <c r="H144" s="25"/>
      <c r="I144" s="26"/>
      <c r="J144" s="27" t="str">
        <f>IF(NOT(ISBLANK( 'Aide Rapport'!A44)), data!F29,"")</f>
        <v/>
      </c>
      <c r="K144" s="27"/>
      <c r="L144" s="27"/>
      <c r="M144" s="28"/>
      <c r="N144" s="32" t="str">
        <f>IF(NOT(ISBLANK( 'Aide Rapport'!A44)), data!G29,"")</f>
        <v/>
      </c>
      <c r="O144" s="32"/>
      <c r="P144" s="32"/>
      <c r="Q144" s="32"/>
      <c r="R144" s="29" t="str">
        <f>IFERROR(IF(NOT(ISBLANK( 'Aide Rapport'!A44)), data!J29,"")/100,"")</f>
        <v/>
      </c>
      <c r="S144" s="30"/>
      <c r="T144" s="30"/>
      <c r="U144" s="31"/>
      <c r="V144" s="24" t="str">
        <f>IF(NOT(ISBLANK( 'Aide Rapport'!A44)), data!B29,"")</f>
        <v/>
      </c>
      <c r="W144" s="25"/>
      <c r="X144" s="25"/>
      <c r="Y144" s="25"/>
      <c r="Z144" s="24" t="str">
        <f>IF(NOT(ISBLANK( 'Aide Rapport'!A44)), data!E29,"")</f>
        <v/>
      </c>
      <c r="AA144" s="25"/>
      <c r="AB144" s="25"/>
      <c r="AC144" s="26"/>
      <c r="AD144" s="9"/>
    </row>
    <row r="145" spans="1:30" x14ac:dyDescent="0.25">
      <c r="A145" s="8"/>
      <c r="B145" s="54" t="str">
        <f>IF(NOT(ISBLANK( 'Aide Rapport'!A45)), 'Aide Rapport'!A45,"")</f>
        <v/>
      </c>
      <c r="C145" s="55"/>
      <c r="D145" s="55"/>
      <c r="E145" s="55"/>
      <c r="F145" s="24" t="str">
        <f>IF(NOT(ISBLANK( 'Aide Rapport'!A45)), data!D30,"")</f>
        <v/>
      </c>
      <c r="G145" s="25"/>
      <c r="H145" s="25"/>
      <c r="I145" s="26"/>
      <c r="J145" s="27" t="str">
        <f>IF(NOT(ISBLANK( 'Aide Rapport'!A45)), data!F30,"")</f>
        <v/>
      </c>
      <c r="K145" s="27"/>
      <c r="L145" s="27"/>
      <c r="M145" s="28"/>
      <c r="N145" s="32" t="str">
        <f>IF(NOT(ISBLANK( 'Aide Rapport'!A45)), data!G30,"")</f>
        <v/>
      </c>
      <c r="O145" s="32"/>
      <c r="P145" s="32"/>
      <c r="Q145" s="32"/>
      <c r="R145" s="29" t="str">
        <f>IFERROR(IF(NOT(ISBLANK( 'Aide Rapport'!A45)), data!J30,"")/100,"")</f>
        <v/>
      </c>
      <c r="S145" s="30"/>
      <c r="T145" s="30"/>
      <c r="U145" s="31"/>
      <c r="V145" s="24" t="str">
        <f>IF(NOT(ISBLANK( 'Aide Rapport'!A45)), data!B30,"")</f>
        <v/>
      </c>
      <c r="W145" s="25"/>
      <c r="X145" s="25"/>
      <c r="Y145" s="25"/>
      <c r="Z145" s="24" t="str">
        <f>IF(NOT(ISBLANK( 'Aide Rapport'!A45)), data!E30,"")</f>
        <v/>
      </c>
      <c r="AA145" s="25"/>
      <c r="AB145" s="25"/>
      <c r="AC145" s="26"/>
      <c r="AD145" s="9"/>
    </row>
    <row r="146" spans="1:30" x14ac:dyDescent="0.25">
      <c r="A146" s="8"/>
      <c r="B146" s="54" t="str">
        <f>IF(NOT(ISBLANK( 'Aide Rapport'!A46)), 'Aide Rapport'!A46,"")</f>
        <v/>
      </c>
      <c r="C146" s="55"/>
      <c r="D146" s="55"/>
      <c r="E146" s="55"/>
      <c r="F146" s="24" t="str">
        <f>IF(NOT(ISBLANK( 'Aide Rapport'!A46)), data!D31,"")</f>
        <v/>
      </c>
      <c r="G146" s="25"/>
      <c r="H146" s="25"/>
      <c r="I146" s="26"/>
      <c r="J146" s="27" t="str">
        <f>IF(NOT(ISBLANK( 'Aide Rapport'!A46)), data!F31,"")</f>
        <v/>
      </c>
      <c r="K146" s="27"/>
      <c r="L146" s="27"/>
      <c r="M146" s="28"/>
      <c r="N146" s="32" t="str">
        <f>IF(NOT(ISBLANK( 'Aide Rapport'!A46)), data!G31,"")</f>
        <v/>
      </c>
      <c r="O146" s="32"/>
      <c r="P146" s="32"/>
      <c r="Q146" s="32"/>
      <c r="R146" s="29" t="str">
        <f>IFERROR(IF(NOT(ISBLANK( 'Aide Rapport'!A46)), data!J31,"")/100,"")</f>
        <v/>
      </c>
      <c r="S146" s="30"/>
      <c r="T146" s="30"/>
      <c r="U146" s="31"/>
      <c r="V146" s="24" t="str">
        <f>IF(NOT(ISBLANK( 'Aide Rapport'!A46)), data!B31,"")</f>
        <v/>
      </c>
      <c r="W146" s="25"/>
      <c r="X146" s="25"/>
      <c r="Y146" s="25"/>
      <c r="Z146" s="24" t="str">
        <f>IF(NOT(ISBLANK( 'Aide Rapport'!A46)), data!E31,"")</f>
        <v/>
      </c>
      <c r="AA146" s="25"/>
      <c r="AB146" s="25"/>
      <c r="AC146" s="26"/>
      <c r="AD146" s="9"/>
    </row>
    <row r="147" spans="1:30" x14ac:dyDescent="0.25">
      <c r="A147" s="8"/>
      <c r="B147" s="54" t="str">
        <f>IF(NOT(ISBLANK( 'Aide Rapport'!A47)), 'Aide Rapport'!A47,"")</f>
        <v/>
      </c>
      <c r="C147" s="55"/>
      <c r="D147" s="55"/>
      <c r="E147" s="55"/>
      <c r="F147" s="51" t="str">
        <f>IF(NOT(ISBLANK( 'Aide Rapport'!A47)), data!D32,"")</f>
        <v/>
      </c>
      <c r="G147" s="52"/>
      <c r="H147" s="52"/>
      <c r="I147" s="53"/>
      <c r="J147" s="27" t="str">
        <f>IF(NOT(ISBLANK( 'Aide Rapport'!A47)), data!F32,"")</f>
        <v/>
      </c>
      <c r="K147" s="27"/>
      <c r="L147" s="27"/>
      <c r="M147" s="28"/>
      <c r="N147" s="32" t="str">
        <f>IF(NOT(ISBLANK( 'Aide Rapport'!A47)), data!G32,"")</f>
        <v/>
      </c>
      <c r="O147" s="32"/>
      <c r="P147" s="32"/>
      <c r="Q147" s="32"/>
      <c r="R147" s="29" t="str">
        <f>IFERROR(IF(NOT(ISBLANK( 'Aide Rapport'!A47)), data!J32,"")/100,"")</f>
        <v/>
      </c>
      <c r="S147" s="30"/>
      <c r="T147" s="30"/>
      <c r="U147" s="31"/>
      <c r="V147" s="51" t="str">
        <f>IF(NOT(ISBLANK( 'Aide Rapport'!A47)), data!B32,"")</f>
        <v/>
      </c>
      <c r="W147" s="52"/>
      <c r="X147" s="52"/>
      <c r="Y147" s="52"/>
      <c r="Z147" s="51" t="str">
        <f>IF(NOT(ISBLANK( 'Aide Rapport'!A47)), data!E32,"")</f>
        <v/>
      </c>
      <c r="AA147" s="52"/>
      <c r="AB147" s="52"/>
      <c r="AC147" s="53"/>
      <c r="AD147" s="9"/>
    </row>
    <row r="148" spans="1:3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2"/>
    </row>
    <row r="149" spans="1:30" x14ac:dyDescent="0.25">
      <c r="A149" s="5"/>
      <c r="B149" s="6"/>
      <c r="C149" s="49" t="s">
        <v>21</v>
      </c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6"/>
      <c r="AD149" s="7"/>
    </row>
    <row r="150" spans="1:30" x14ac:dyDescent="0.25">
      <c r="A150" s="8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D150" s="9"/>
    </row>
    <row r="151" spans="1:30" ht="15" customHeight="1" x14ac:dyDescent="0.25">
      <c r="A151" s="8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D151" s="9"/>
    </row>
    <row r="152" spans="1:30" ht="15" customHeight="1" x14ac:dyDescent="0.25">
      <c r="A152" s="8"/>
      <c r="AD152" s="9"/>
    </row>
    <row r="153" spans="1:30" x14ac:dyDescent="0.25">
      <c r="A153" s="8"/>
      <c r="AD153" s="9"/>
    </row>
    <row r="154" spans="1:30" x14ac:dyDescent="0.25">
      <c r="A154" s="8"/>
      <c r="AD154" s="9"/>
    </row>
    <row r="155" spans="1:30" x14ac:dyDescent="0.25">
      <c r="A155" s="8"/>
      <c r="AD155" s="9"/>
    </row>
    <row r="156" spans="1:30" x14ac:dyDescent="0.25">
      <c r="A156" s="8"/>
      <c r="AD156" s="9"/>
    </row>
    <row r="157" spans="1:30" x14ac:dyDescent="0.25">
      <c r="A157" s="8"/>
      <c r="AD157" s="9"/>
    </row>
    <row r="158" spans="1:30" x14ac:dyDescent="0.25">
      <c r="A158" s="8"/>
      <c r="AD158" s="9"/>
    </row>
    <row r="159" spans="1:30" x14ac:dyDescent="0.25">
      <c r="A159" s="8"/>
      <c r="AD159" s="9"/>
    </row>
    <row r="160" spans="1:30" x14ac:dyDescent="0.25">
      <c r="A160" s="8"/>
      <c r="AD160" s="9"/>
    </row>
    <row r="161" spans="1:30" x14ac:dyDescent="0.25">
      <c r="A161" s="8"/>
      <c r="AD161" s="9"/>
    </row>
    <row r="162" spans="1:30" x14ac:dyDescent="0.25">
      <c r="A162" s="8"/>
      <c r="AD162" s="9"/>
    </row>
    <row r="163" spans="1:30" x14ac:dyDescent="0.25">
      <c r="A163" s="8"/>
      <c r="AD163" s="9"/>
    </row>
    <row r="164" spans="1:30" x14ac:dyDescent="0.25">
      <c r="A164" s="8"/>
      <c r="AD164" s="9"/>
    </row>
    <row r="165" spans="1:30" x14ac:dyDescent="0.25">
      <c r="A165" s="8"/>
      <c r="AD165" s="9"/>
    </row>
    <row r="166" spans="1:30" x14ac:dyDescent="0.25">
      <c r="A166" s="8"/>
      <c r="AD166" s="9"/>
    </row>
    <row r="167" spans="1:30" x14ac:dyDescent="0.25">
      <c r="A167" s="8"/>
      <c r="AD167" s="9"/>
    </row>
    <row r="168" spans="1:30" x14ac:dyDescent="0.25">
      <c r="A168" s="8"/>
      <c r="AD168" s="9"/>
    </row>
    <row r="169" spans="1:30" x14ac:dyDescent="0.25">
      <c r="A169" s="8"/>
      <c r="AD169" s="9"/>
    </row>
    <row r="170" spans="1:30" x14ac:dyDescent="0.25">
      <c r="A170" s="8"/>
      <c r="AD170" s="9"/>
    </row>
    <row r="171" spans="1:30" x14ac:dyDescent="0.25">
      <c r="A171" s="8"/>
      <c r="AD171" s="9"/>
    </row>
    <row r="172" spans="1:30" x14ac:dyDescent="0.25">
      <c r="A172" s="8"/>
      <c r="B172" s="56" t="s">
        <v>22</v>
      </c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8"/>
      <c r="AD172" s="9"/>
    </row>
    <row r="173" spans="1:30" x14ac:dyDescent="0.25">
      <c r="A173" s="8"/>
      <c r="B173" s="59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1"/>
      <c r="AD173" s="9"/>
    </row>
    <row r="174" spans="1:30" x14ac:dyDescent="0.25">
      <c r="A174" s="8"/>
      <c r="B174" s="62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4"/>
      <c r="AD174" s="9"/>
    </row>
    <row r="175" spans="1:30" x14ac:dyDescent="0.25">
      <c r="A175" s="8"/>
      <c r="AD175" s="9"/>
    </row>
    <row r="176" spans="1:30" x14ac:dyDescent="0.25">
      <c r="A176" s="8"/>
      <c r="AD176" s="9"/>
    </row>
    <row r="177" spans="1:30" x14ac:dyDescent="0.25">
      <c r="A177" s="8"/>
      <c r="AD177" s="9"/>
    </row>
    <row r="178" spans="1:30" x14ac:dyDescent="0.25">
      <c r="A178" s="8"/>
      <c r="AD178" s="9"/>
    </row>
    <row r="179" spans="1:30" x14ac:dyDescent="0.25">
      <c r="A179" s="8"/>
      <c r="AD179" s="9"/>
    </row>
    <row r="180" spans="1:30" x14ac:dyDescent="0.25">
      <c r="A180" s="8"/>
      <c r="AD180" s="9"/>
    </row>
    <row r="181" spans="1:30" x14ac:dyDescent="0.25">
      <c r="A181" s="8"/>
      <c r="AD181" s="9"/>
    </row>
    <row r="182" spans="1:30" x14ac:dyDescent="0.25">
      <c r="A182" s="8"/>
      <c r="AD182" s="9"/>
    </row>
    <row r="183" spans="1:30" x14ac:dyDescent="0.25">
      <c r="A183" s="8"/>
      <c r="AD183" s="9"/>
    </row>
    <row r="184" spans="1:30" x14ac:dyDescent="0.25">
      <c r="A184" s="8"/>
      <c r="AD184" s="9"/>
    </row>
    <row r="185" spans="1:30" x14ac:dyDescent="0.25">
      <c r="A185" s="8"/>
      <c r="AD185" s="9"/>
    </row>
    <row r="186" spans="1:30" x14ac:dyDescent="0.25">
      <c r="A186" s="8"/>
      <c r="AD186" s="9"/>
    </row>
    <row r="187" spans="1:30" x14ac:dyDescent="0.25">
      <c r="A187" s="8"/>
      <c r="AD187" s="9"/>
    </row>
    <row r="188" spans="1:30" x14ac:dyDescent="0.25">
      <c r="A188" s="8"/>
      <c r="AD188" s="9"/>
    </row>
    <row r="189" spans="1:30" x14ac:dyDescent="0.25">
      <c r="A189" s="8"/>
      <c r="AD189" s="9"/>
    </row>
    <row r="190" spans="1:30" x14ac:dyDescent="0.25">
      <c r="A190" s="8"/>
      <c r="AD190" s="9"/>
    </row>
    <row r="191" spans="1:30" x14ac:dyDescent="0.25">
      <c r="A191" s="8"/>
      <c r="AD191" s="9"/>
    </row>
    <row r="192" spans="1:30" x14ac:dyDescent="0.25">
      <c r="A192" s="8"/>
      <c r="AD192" s="9"/>
    </row>
    <row r="193" spans="1:30" x14ac:dyDescent="0.25">
      <c r="A193" s="8"/>
      <c r="AD193" s="9"/>
    </row>
    <row r="194" spans="1:30" x14ac:dyDescent="0.25">
      <c r="A194" s="8"/>
      <c r="AD194" s="9"/>
    </row>
    <row r="195" spans="1:30" x14ac:dyDescent="0.25">
      <c r="A195" s="8"/>
      <c r="B195" s="56" t="s">
        <v>22</v>
      </c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8"/>
      <c r="AD195" s="9"/>
    </row>
    <row r="196" spans="1:30" x14ac:dyDescent="0.25">
      <c r="A196" s="8"/>
      <c r="B196" s="59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1"/>
      <c r="AD196" s="9"/>
    </row>
    <row r="197" spans="1:30" x14ac:dyDescent="0.25">
      <c r="A197" s="8"/>
      <c r="B197" s="62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4"/>
      <c r="AD197" s="9"/>
    </row>
    <row r="198" spans="1:30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2"/>
    </row>
    <row r="199" spans="1:30" x14ac:dyDescent="0.25">
      <c r="A199" s="5"/>
      <c r="B199" s="6"/>
      <c r="C199" s="49" t="s">
        <v>24</v>
      </c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6"/>
      <c r="AD199" s="7"/>
    </row>
    <row r="200" spans="1:30" ht="15" customHeight="1" x14ac:dyDescent="0.25">
      <c r="A200" s="8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D200" s="9"/>
    </row>
    <row r="201" spans="1:30" ht="15" customHeight="1" x14ac:dyDescent="0.25">
      <c r="A201" s="8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D201" s="9"/>
    </row>
    <row r="202" spans="1:30" ht="15" customHeight="1" x14ac:dyDescent="0.25">
      <c r="A202" s="8"/>
      <c r="AD202" s="9"/>
    </row>
    <row r="203" spans="1:30" ht="15" customHeight="1" x14ac:dyDescent="0.25">
      <c r="A203" s="8"/>
      <c r="AD203" s="9"/>
    </row>
    <row r="204" spans="1:30" x14ac:dyDescent="0.25">
      <c r="A204" s="8"/>
      <c r="AD204" s="9"/>
    </row>
    <row r="205" spans="1:30" x14ac:dyDescent="0.25">
      <c r="A205" s="8"/>
      <c r="AD205" s="9"/>
    </row>
    <row r="206" spans="1:30" x14ac:dyDescent="0.25">
      <c r="A206" s="8"/>
      <c r="AD206" s="9"/>
    </row>
    <row r="207" spans="1:30" x14ac:dyDescent="0.25">
      <c r="A207" s="8"/>
      <c r="AD207" s="9"/>
    </row>
    <row r="208" spans="1:30" x14ac:dyDescent="0.25">
      <c r="A208" s="8"/>
      <c r="AD208" s="9"/>
    </row>
    <row r="209" spans="1:30" x14ac:dyDescent="0.25">
      <c r="A209" s="8"/>
      <c r="AD209" s="9"/>
    </row>
    <row r="210" spans="1:30" x14ac:dyDescent="0.25">
      <c r="A210" s="8"/>
      <c r="AD210" s="9"/>
    </row>
    <row r="211" spans="1:30" x14ac:dyDescent="0.25">
      <c r="A211" s="8"/>
      <c r="AD211" s="9"/>
    </row>
    <row r="212" spans="1:30" x14ac:dyDescent="0.25">
      <c r="A212" s="8"/>
      <c r="AD212" s="9"/>
    </row>
    <row r="213" spans="1:30" x14ac:dyDescent="0.25">
      <c r="A213" s="8"/>
      <c r="AD213" s="9"/>
    </row>
    <row r="214" spans="1:30" x14ac:dyDescent="0.25">
      <c r="A214" s="8"/>
      <c r="AD214" s="9"/>
    </row>
    <row r="215" spans="1:30" x14ac:dyDescent="0.25">
      <c r="A215" s="8"/>
      <c r="AD215" s="9"/>
    </row>
    <row r="216" spans="1:30" x14ac:dyDescent="0.25">
      <c r="A216" s="8"/>
      <c r="AD216" s="9"/>
    </row>
    <row r="217" spans="1:30" x14ac:dyDescent="0.25">
      <c r="A217" s="8"/>
      <c r="AD217" s="9"/>
    </row>
    <row r="218" spans="1:30" x14ac:dyDescent="0.25">
      <c r="A218" s="8"/>
      <c r="AD218" s="9"/>
    </row>
    <row r="219" spans="1:30" x14ac:dyDescent="0.25">
      <c r="A219" s="8"/>
      <c r="AD219" s="9"/>
    </row>
    <row r="220" spans="1:30" x14ac:dyDescent="0.25">
      <c r="A220" s="8"/>
      <c r="AD220" s="9"/>
    </row>
    <row r="221" spans="1:30" x14ac:dyDescent="0.25">
      <c r="A221" s="8"/>
      <c r="AD221" s="9"/>
    </row>
    <row r="222" spans="1:30" ht="15.75" thickBot="1" x14ac:dyDescent="0.3">
      <c r="A222" s="8"/>
      <c r="AD222" s="9"/>
    </row>
    <row r="223" spans="1:30" ht="15" customHeight="1" x14ac:dyDescent="0.25">
      <c r="A223" s="8"/>
      <c r="B223" s="165" t="s">
        <v>36</v>
      </c>
      <c r="C223" s="166"/>
      <c r="D223" s="166"/>
      <c r="E223" s="166"/>
      <c r="F223" s="166"/>
      <c r="G223" s="168" t="s">
        <v>16</v>
      </c>
      <c r="H223" s="168"/>
      <c r="I223" s="168"/>
      <c r="J223" s="168"/>
      <c r="K223" s="168" t="s">
        <v>9</v>
      </c>
      <c r="L223" s="168"/>
      <c r="M223" s="168"/>
      <c r="N223" s="168"/>
      <c r="O223" s="168" t="s">
        <v>45</v>
      </c>
      <c r="P223" s="166"/>
      <c r="Q223" s="166"/>
      <c r="R223" s="166"/>
      <c r="S223" s="168" t="s">
        <v>70</v>
      </c>
      <c r="T223" s="168"/>
      <c r="U223" s="168"/>
      <c r="V223" s="168"/>
      <c r="W223" s="168" t="s">
        <v>71</v>
      </c>
      <c r="X223" s="168"/>
      <c r="Y223" s="168"/>
      <c r="Z223" s="168" t="s">
        <v>46</v>
      </c>
      <c r="AA223" s="168"/>
      <c r="AB223" s="168"/>
      <c r="AC223" s="170"/>
      <c r="AD223" s="9"/>
    </row>
    <row r="224" spans="1:30" ht="15" customHeight="1" x14ac:dyDescent="0.25">
      <c r="A224" s="8"/>
      <c r="B224" s="167"/>
      <c r="C224" s="130"/>
      <c r="D224" s="130"/>
      <c r="E224" s="130"/>
      <c r="F224" s="130"/>
      <c r="G224" s="169"/>
      <c r="H224" s="169"/>
      <c r="I224" s="169"/>
      <c r="J224" s="169"/>
      <c r="K224" s="169"/>
      <c r="L224" s="169"/>
      <c r="M224" s="169"/>
      <c r="N224" s="169"/>
      <c r="O224" s="130"/>
      <c r="P224" s="130"/>
      <c r="Q224" s="130"/>
      <c r="R224" s="130"/>
      <c r="S224" s="169"/>
      <c r="T224" s="169"/>
      <c r="U224" s="169"/>
      <c r="V224" s="169"/>
      <c r="W224" s="169"/>
      <c r="X224" s="169"/>
      <c r="Y224" s="169"/>
      <c r="Z224" s="169"/>
      <c r="AA224" s="169"/>
      <c r="AB224" s="169"/>
      <c r="AC224" s="171"/>
      <c r="AD224" s="9"/>
    </row>
    <row r="225" spans="1:30" ht="15.75" customHeight="1" x14ac:dyDescent="0.25">
      <c r="A225" s="8"/>
      <c r="B225" s="167"/>
      <c r="C225" s="130"/>
      <c r="D225" s="130"/>
      <c r="E225" s="130"/>
      <c r="F225" s="130"/>
      <c r="G225" s="169"/>
      <c r="H225" s="169"/>
      <c r="I225" s="169"/>
      <c r="J225" s="169"/>
      <c r="K225" s="169"/>
      <c r="L225" s="169"/>
      <c r="M225" s="169"/>
      <c r="N225" s="169"/>
      <c r="O225" s="130"/>
      <c r="P225" s="130"/>
      <c r="Q225" s="130"/>
      <c r="R225" s="130"/>
      <c r="S225" s="169"/>
      <c r="T225" s="169"/>
      <c r="U225" s="169"/>
      <c r="V225" s="169"/>
      <c r="W225" s="169"/>
      <c r="X225" s="169"/>
      <c r="Y225" s="169"/>
      <c r="Z225" s="169"/>
      <c r="AA225" s="169"/>
      <c r="AB225" s="169"/>
      <c r="AC225" s="171"/>
      <c r="AD225" s="9"/>
    </row>
    <row r="226" spans="1:30" ht="15" customHeight="1" x14ac:dyDescent="0.25">
      <c r="A226" s="8"/>
      <c r="B226" s="129" t="str">
        <f>'Aide Rapport'!B17</f>
        <v/>
      </c>
      <c r="C226" s="130"/>
      <c r="D226" s="130"/>
      <c r="E226" s="130"/>
      <c r="F226" s="130"/>
      <c r="G226" s="131" t="str">
        <f>IF(NOT(ISBLANK(data_12m!$A2)),data_12m!B2,"-")</f>
        <v>-</v>
      </c>
      <c r="H226" s="131"/>
      <c r="I226" s="131"/>
      <c r="J226" s="131"/>
      <c r="K226" s="131" t="str">
        <f>IF(NOT(ISBLANK(data_12m!$A2)),data_12m!C2,"-")</f>
        <v>-</v>
      </c>
      <c r="L226" s="131"/>
      <c r="M226" s="131"/>
      <c r="N226" s="131"/>
      <c r="O226" s="131" t="str">
        <f>IF(NOT(ISBLANK(data_12m!A2)),data_12m!D2,"-")</f>
        <v>-</v>
      </c>
      <c r="P226" s="130"/>
      <c r="Q226" s="130"/>
      <c r="R226" s="130"/>
      <c r="S226" s="131" t="str">
        <f>IF(NOT(ISBLANK(data_12m!A2)),data_12m!E2,"-")</f>
        <v>-</v>
      </c>
      <c r="T226" s="131"/>
      <c r="U226" s="131"/>
      <c r="V226" s="131"/>
      <c r="W226" s="185" t="str">
        <f>IF(NOT(ISBLANK(data_12m!A2)),data_12m!F2,"-")</f>
        <v>-</v>
      </c>
      <c r="X226" s="185"/>
      <c r="Y226" s="185"/>
      <c r="Z226" s="132">
        <f>'Aide Rapport'!X2</f>
        <v>0</v>
      </c>
      <c r="AA226" s="132"/>
      <c r="AB226" s="132"/>
      <c r="AC226" s="133"/>
      <c r="AD226" s="9"/>
    </row>
    <row r="227" spans="1:30" ht="15" customHeight="1" x14ac:dyDescent="0.25">
      <c r="A227" s="8"/>
      <c r="B227" s="129" t="str">
        <f>'Aide Rapport'!B18</f>
        <v/>
      </c>
      <c r="C227" s="130"/>
      <c r="D227" s="130"/>
      <c r="E227" s="130"/>
      <c r="F227" s="130"/>
      <c r="G227" s="131" t="str">
        <f>IF(NOT(ISBLANK(data_12m!$A3)),data_12m!B3,"-")</f>
        <v>-</v>
      </c>
      <c r="H227" s="131"/>
      <c r="I227" s="131"/>
      <c r="J227" s="131"/>
      <c r="K227" s="131" t="str">
        <f>IF(NOT(ISBLANK(data_12m!$A3)),data_12m!C3,"-")</f>
        <v>-</v>
      </c>
      <c r="L227" s="131"/>
      <c r="M227" s="131"/>
      <c r="N227" s="131"/>
      <c r="O227" s="131" t="str">
        <f>IF(NOT(ISBLANK(data_12m!A3)),data_12m!E3,"-")</f>
        <v>-</v>
      </c>
      <c r="P227" s="130"/>
      <c r="Q227" s="130"/>
      <c r="R227" s="130"/>
      <c r="S227" s="131" t="str">
        <f>IF(NOT(ISBLANK(data_12m!A3)),data_12m!E3,"-")</f>
        <v>-</v>
      </c>
      <c r="T227" s="131"/>
      <c r="U227" s="131"/>
      <c r="V227" s="131"/>
      <c r="W227" s="185" t="str">
        <f>IF(NOT(ISBLANK(data_12m!A3)),data_12m!F3,"-")</f>
        <v>-</v>
      </c>
      <c r="X227" s="185"/>
      <c r="Y227" s="185"/>
      <c r="Z227" s="132">
        <f>'Aide Rapport'!X3</f>
        <v>0</v>
      </c>
      <c r="AA227" s="132"/>
      <c r="AB227" s="132"/>
      <c r="AC227" s="133"/>
      <c r="AD227" s="9"/>
    </row>
    <row r="228" spans="1:30" ht="15" customHeight="1" x14ac:dyDescent="0.25">
      <c r="A228" s="8"/>
      <c r="B228" s="129" t="str">
        <f>'Aide Rapport'!B19</f>
        <v/>
      </c>
      <c r="C228" s="130"/>
      <c r="D228" s="130"/>
      <c r="E228" s="130"/>
      <c r="F228" s="130"/>
      <c r="G228" s="131" t="str">
        <f>IF(NOT(ISBLANK(data_12m!$A4)),data_12m!B4,"-")</f>
        <v>-</v>
      </c>
      <c r="H228" s="131"/>
      <c r="I228" s="131"/>
      <c r="J228" s="131"/>
      <c r="K228" s="131" t="str">
        <f>IF(NOT(ISBLANK(data_12m!$A4)),data_12m!C4,"-")</f>
        <v>-</v>
      </c>
      <c r="L228" s="131"/>
      <c r="M228" s="131"/>
      <c r="N228" s="131"/>
      <c r="O228" s="131" t="str">
        <f>IF(NOT(ISBLANK(data_12m!A4)),data_12m!E4,"-")</f>
        <v>-</v>
      </c>
      <c r="P228" s="130"/>
      <c r="Q228" s="130"/>
      <c r="R228" s="130"/>
      <c r="S228" s="131" t="str">
        <f>IF(NOT(ISBLANK(data_12m!A4)),data_12m!E4,"-")</f>
        <v>-</v>
      </c>
      <c r="T228" s="131"/>
      <c r="U228" s="131"/>
      <c r="V228" s="131"/>
      <c r="W228" s="185" t="str">
        <f>IF(NOT(ISBLANK(data_12m!A4)),data_12m!F4,"-")</f>
        <v>-</v>
      </c>
      <c r="X228" s="185"/>
      <c r="Y228" s="185"/>
      <c r="Z228" s="132">
        <f>'Aide Rapport'!X4</f>
        <v>0</v>
      </c>
      <c r="AA228" s="132"/>
      <c r="AB228" s="132"/>
      <c r="AC228" s="133"/>
      <c r="AD228" s="9"/>
    </row>
    <row r="229" spans="1:30" ht="15" customHeight="1" x14ac:dyDescent="0.25">
      <c r="A229" s="8"/>
      <c r="B229" s="129" t="str">
        <f>'Aide Rapport'!B20</f>
        <v/>
      </c>
      <c r="C229" s="130"/>
      <c r="D229" s="130"/>
      <c r="E229" s="130"/>
      <c r="F229" s="130"/>
      <c r="G229" s="131" t="str">
        <f>IF(NOT(ISBLANK(data_12m!$A5)),data_12m!B5,"-")</f>
        <v>-</v>
      </c>
      <c r="H229" s="131"/>
      <c r="I229" s="131"/>
      <c r="J229" s="131"/>
      <c r="K229" s="131" t="str">
        <f>IF(NOT(ISBLANK(data_12m!$A5)),data_12m!C5,"-")</f>
        <v>-</v>
      </c>
      <c r="L229" s="131"/>
      <c r="M229" s="131"/>
      <c r="N229" s="131"/>
      <c r="O229" s="131" t="str">
        <f>IF(NOT(ISBLANK(data_12m!A5)),data_12m!E5,"-")</f>
        <v>-</v>
      </c>
      <c r="P229" s="130"/>
      <c r="Q229" s="130"/>
      <c r="R229" s="130"/>
      <c r="S229" s="131" t="str">
        <f>IF(NOT(ISBLANK(data_12m!A5)),data_12m!E5,"-")</f>
        <v>-</v>
      </c>
      <c r="T229" s="131"/>
      <c r="U229" s="131"/>
      <c r="V229" s="131"/>
      <c r="W229" s="185" t="str">
        <f>IF(NOT(ISBLANK(data_12m!A5)),data_12m!F5,"-")</f>
        <v>-</v>
      </c>
      <c r="X229" s="185"/>
      <c r="Y229" s="185"/>
      <c r="Z229" s="132">
        <f>'Aide Rapport'!X5</f>
        <v>0</v>
      </c>
      <c r="AA229" s="132"/>
      <c r="AB229" s="132"/>
      <c r="AC229" s="133"/>
      <c r="AD229" s="9"/>
    </row>
    <row r="230" spans="1:30" x14ac:dyDescent="0.25">
      <c r="A230" s="8"/>
      <c r="B230" s="129" t="str">
        <f>'Aide Rapport'!B21</f>
        <v/>
      </c>
      <c r="C230" s="130"/>
      <c r="D230" s="130"/>
      <c r="E230" s="130"/>
      <c r="F230" s="130"/>
      <c r="G230" s="131" t="str">
        <f>IF(NOT(ISBLANK(data_12m!$A6)),data_12m!B6,"-")</f>
        <v>-</v>
      </c>
      <c r="H230" s="131"/>
      <c r="I230" s="131"/>
      <c r="J230" s="131"/>
      <c r="K230" s="131" t="str">
        <f>IF(NOT(ISBLANK(data_12m!$A6)),data_12m!C6,"-")</f>
        <v>-</v>
      </c>
      <c r="L230" s="131"/>
      <c r="M230" s="131"/>
      <c r="N230" s="131"/>
      <c r="O230" s="131" t="str">
        <f>IF(NOT(ISBLANK(data_12m!A6)),data_12m!E6,"-")</f>
        <v>-</v>
      </c>
      <c r="P230" s="130"/>
      <c r="Q230" s="130"/>
      <c r="R230" s="130"/>
      <c r="S230" s="131" t="str">
        <f>IF(NOT(ISBLANK(data_12m!A6)),data_12m!E6,"-")</f>
        <v>-</v>
      </c>
      <c r="T230" s="131"/>
      <c r="U230" s="131"/>
      <c r="V230" s="131"/>
      <c r="W230" s="185" t="str">
        <f>IF(NOT(ISBLANK(data_12m!A6)),data_12m!F6,"-")</f>
        <v>-</v>
      </c>
      <c r="X230" s="185"/>
      <c r="Y230" s="185"/>
      <c r="Z230" s="132">
        <f>'Aide Rapport'!X6</f>
        <v>0</v>
      </c>
      <c r="AA230" s="132"/>
      <c r="AB230" s="132"/>
      <c r="AC230" s="133"/>
      <c r="AD230" s="9"/>
    </row>
    <row r="231" spans="1:30" x14ac:dyDescent="0.25">
      <c r="A231" s="8"/>
      <c r="B231" s="129" t="str">
        <f>'Aide Rapport'!B22</f>
        <v/>
      </c>
      <c r="C231" s="130"/>
      <c r="D231" s="130"/>
      <c r="E231" s="130"/>
      <c r="F231" s="130"/>
      <c r="G231" s="131" t="str">
        <f>IF(NOT(ISBLANK(data_12m!$A7)),data_12m!B7,"-")</f>
        <v>-</v>
      </c>
      <c r="H231" s="131"/>
      <c r="I231" s="131"/>
      <c r="J231" s="131"/>
      <c r="K231" s="131" t="str">
        <f>IF(NOT(ISBLANK(data_12m!$A7)),data_12m!C7,"-")</f>
        <v>-</v>
      </c>
      <c r="L231" s="131"/>
      <c r="M231" s="131"/>
      <c r="N231" s="131"/>
      <c r="O231" s="131" t="str">
        <f>IF(NOT(ISBLANK(data_12m!A7)),data_12m!E7,"-")</f>
        <v>-</v>
      </c>
      <c r="P231" s="130"/>
      <c r="Q231" s="130"/>
      <c r="R231" s="130"/>
      <c r="S231" s="131" t="str">
        <f>IF(NOT(ISBLANK(data_12m!A7)),data_12m!E7,"-")</f>
        <v>-</v>
      </c>
      <c r="T231" s="131"/>
      <c r="U231" s="131"/>
      <c r="V231" s="131"/>
      <c r="W231" s="185" t="str">
        <f>IF(NOT(ISBLANK(data_12m!A7)),data_12m!F7,"-")</f>
        <v>-</v>
      </c>
      <c r="X231" s="185"/>
      <c r="Y231" s="185"/>
      <c r="Z231" s="132">
        <f>'Aide Rapport'!X7</f>
        <v>0</v>
      </c>
      <c r="AA231" s="132"/>
      <c r="AB231" s="132"/>
      <c r="AC231" s="133"/>
      <c r="AD231" s="9"/>
    </row>
    <row r="232" spans="1:30" x14ac:dyDescent="0.25">
      <c r="A232" s="8"/>
      <c r="B232" s="129" t="str">
        <f>'Aide Rapport'!B23</f>
        <v/>
      </c>
      <c r="C232" s="130"/>
      <c r="D232" s="130"/>
      <c r="E232" s="130"/>
      <c r="F232" s="130"/>
      <c r="G232" s="131" t="str">
        <f>IF(NOT(ISBLANK(data_12m!$A8)),data_12m!B8,"-")</f>
        <v>-</v>
      </c>
      <c r="H232" s="131"/>
      <c r="I232" s="131"/>
      <c r="J232" s="131"/>
      <c r="K232" s="131" t="str">
        <f>IF(NOT(ISBLANK(data_12m!$A8)),data_12m!C8,"-")</f>
        <v>-</v>
      </c>
      <c r="L232" s="131"/>
      <c r="M232" s="131"/>
      <c r="N232" s="131"/>
      <c r="O232" s="131" t="str">
        <f>IF(NOT(ISBLANK(data_12m!A8)),data_12m!E8,"-")</f>
        <v>-</v>
      </c>
      <c r="P232" s="130"/>
      <c r="Q232" s="130"/>
      <c r="R232" s="130"/>
      <c r="S232" s="131" t="str">
        <f>IF(NOT(ISBLANK(data_12m!A8)),data_12m!E8,"-")</f>
        <v>-</v>
      </c>
      <c r="T232" s="131"/>
      <c r="U232" s="131"/>
      <c r="V232" s="131"/>
      <c r="W232" s="185" t="str">
        <f>IF(NOT(ISBLANK(data_12m!A8)),data_12m!F8,"-")</f>
        <v>-</v>
      </c>
      <c r="X232" s="185"/>
      <c r="Y232" s="185"/>
      <c r="Z232" s="132">
        <f>'Aide Rapport'!X8</f>
        <v>0</v>
      </c>
      <c r="AA232" s="132"/>
      <c r="AB232" s="132"/>
      <c r="AC232" s="133"/>
      <c r="AD232" s="9"/>
    </row>
    <row r="233" spans="1:30" x14ac:dyDescent="0.25">
      <c r="A233" s="8"/>
      <c r="B233" s="129" t="str">
        <f>'Aide Rapport'!B24</f>
        <v/>
      </c>
      <c r="C233" s="130"/>
      <c r="D233" s="130"/>
      <c r="E233" s="130"/>
      <c r="F233" s="130"/>
      <c r="G233" s="131" t="str">
        <f>IF(NOT(ISBLANK(data_12m!$A9)),data_12m!B9,"-")</f>
        <v>-</v>
      </c>
      <c r="H233" s="131"/>
      <c r="I233" s="131"/>
      <c r="J233" s="131"/>
      <c r="K233" s="131" t="str">
        <f>IF(NOT(ISBLANK(data_12m!$A9)),data_12m!C9,"-")</f>
        <v>-</v>
      </c>
      <c r="L233" s="131"/>
      <c r="M233" s="131"/>
      <c r="N233" s="131"/>
      <c r="O233" s="131" t="str">
        <f>IF(NOT(ISBLANK(data_12m!A9)),data_12m!E9,"-")</f>
        <v>-</v>
      </c>
      <c r="P233" s="130"/>
      <c r="Q233" s="130"/>
      <c r="R233" s="130"/>
      <c r="S233" s="131" t="str">
        <f>IF(NOT(ISBLANK(data_12m!A9)),data_12m!E9,"-")</f>
        <v>-</v>
      </c>
      <c r="T233" s="131"/>
      <c r="U233" s="131"/>
      <c r="V233" s="131"/>
      <c r="W233" s="185" t="str">
        <f>IF(NOT(ISBLANK(data_12m!A9)),data_12m!F9,"-")</f>
        <v>-</v>
      </c>
      <c r="X233" s="185"/>
      <c r="Y233" s="185"/>
      <c r="Z233" s="132">
        <f>'Aide Rapport'!X9</f>
        <v>0</v>
      </c>
      <c r="AA233" s="132"/>
      <c r="AB233" s="132"/>
      <c r="AC233" s="133"/>
      <c r="AD233" s="9"/>
    </row>
    <row r="234" spans="1:30" x14ac:dyDescent="0.25">
      <c r="A234" s="8"/>
      <c r="B234" s="129" t="str">
        <f>'Aide Rapport'!B25</f>
        <v/>
      </c>
      <c r="C234" s="130"/>
      <c r="D234" s="130"/>
      <c r="E234" s="130"/>
      <c r="F234" s="130"/>
      <c r="G234" s="131" t="str">
        <f>IF(NOT(ISBLANK(data_12m!$A10)),data_12m!B10,"-")</f>
        <v>-</v>
      </c>
      <c r="H234" s="131"/>
      <c r="I234" s="131"/>
      <c r="J234" s="131"/>
      <c r="K234" s="131" t="str">
        <f>IF(NOT(ISBLANK(data_12m!$A10)),data_12m!C10,"-")</f>
        <v>-</v>
      </c>
      <c r="L234" s="131"/>
      <c r="M234" s="131"/>
      <c r="N234" s="131"/>
      <c r="O234" s="131" t="str">
        <f>IF(NOT(ISBLANK(data_12m!A10)),data_12m!E10,"-")</f>
        <v>-</v>
      </c>
      <c r="P234" s="130"/>
      <c r="Q234" s="130"/>
      <c r="R234" s="130"/>
      <c r="S234" s="131" t="str">
        <f>IF(NOT(ISBLANK(data_12m!A10)),data_12m!E10,"-")</f>
        <v>-</v>
      </c>
      <c r="T234" s="131"/>
      <c r="U234" s="131"/>
      <c r="V234" s="131"/>
      <c r="W234" s="185" t="str">
        <f>IF(NOT(ISBLANK(data_12m!A10)),data_12m!F10,"-")</f>
        <v>-</v>
      </c>
      <c r="X234" s="185"/>
      <c r="Y234" s="185"/>
      <c r="Z234" s="132">
        <f>'Aide Rapport'!X10</f>
        <v>0</v>
      </c>
      <c r="AA234" s="132"/>
      <c r="AB234" s="132"/>
      <c r="AC234" s="133"/>
      <c r="AD234" s="9"/>
    </row>
    <row r="235" spans="1:30" x14ac:dyDescent="0.25">
      <c r="A235" s="8"/>
      <c r="B235" s="129" t="str">
        <f>'Aide Rapport'!B26</f>
        <v/>
      </c>
      <c r="C235" s="130"/>
      <c r="D235" s="130"/>
      <c r="E235" s="130"/>
      <c r="F235" s="130"/>
      <c r="G235" s="131" t="str">
        <f>IF(NOT(ISBLANK(data_12m!$A11)),data_12m!B11,"-")</f>
        <v>-</v>
      </c>
      <c r="H235" s="131"/>
      <c r="I235" s="131"/>
      <c r="J235" s="131"/>
      <c r="K235" s="131" t="str">
        <f>IF(NOT(ISBLANK(data_12m!$A11)),data_12m!C11,"-")</f>
        <v>-</v>
      </c>
      <c r="L235" s="131"/>
      <c r="M235" s="131"/>
      <c r="N235" s="131"/>
      <c r="O235" s="131" t="str">
        <f>IF(NOT(ISBLANK(data_12m!A11)),data_12m!E11,"-")</f>
        <v>-</v>
      </c>
      <c r="P235" s="130"/>
      <c r="Q235" s="130"/>
      <c r="R235" s="130"/>
      <c r="S235" s="131" t="str">
        <f>IF(NOT(ISBLANK(data_12m!A11)),data_12m!E11,"-")</f>
        <v>-</v>
      </c>
      <c r="T235" s="131"/>
      <c r="U235" s="131"/>
      <c r="V235" s="131"/>
      <c r="W235" s="185" t="str">
        <f>IF(NOT(ISBLANK(data_12m!A11)),data_12m!F11,"-")</f>
        <v>-</v>
      </c>
      <c r="X235" s="185"/>
      <c r="Y235" s="185"/>
      <c r="Z235" s="132">
        <f>'Aide Rapport'!X11</f>
        <v>0</v>
      </c>
      <c r="AA235" s="132"/>
      <c r="AB235" s="132"/>
      <c r="AC235" s="133"/>
      <c r="AD235" s="9"/>
    </row>
    <row r="236" spans="1:30" x14ac:dyDescent="0.25">
      <c r="A236" s="8"/>
      <c r="B236" s="129" t="str">
        <f>'Aide Rapport'!B27</f>
        <v/>
      </c>
      <c r="C236" s="130"/>
      <c r="D236" s="130"/>
      <c r="E236" s="130"/>
      <c r="F236" s="130"/>
      <c r="G236" s="131" t="str">
        <f>IF(NOT(ISBLANK(data_12m!$A12)),data_12m!B12,"-")</f>
        <v>-</v>
      </c>
      <c r="H236" s="131"/>
      <c r="I236" s="131"/>
      <c r="J236" s="131"/>
      <c r="K236" s="131" t="str">
        <f>IF(NOT(ISBLANK(data_12m!$A12)),data_12m!C12,"-")</f>
        <v>-</v>
      </c>
      <c r="L236" s="131"/>
      <c r="M236" s="131"/>
      <c r="N236" s="131"/>
      <c r="O236" s="131" t="str">
        <f>IF(NOT(ISBLANK(data_12m!A12)),data_12m!E12,"-")</f>
        <v>-</v>
      </c>
      <c r="P236" s="130"/>
      <c r="Q236" s="130"/>
      <c r="R236" s="130"/>
      <c r="S236" s="131" t="str">
        <f>IF(NOT(ISBLANK(data_12m!A12)),data_12m!E12,"-")</f>
        <v>-</v>
      </c>
      <c r="T236" s="131"/>
      <c r="U236" s="131"/>
      <c r="V236" s="131"/>
      <c r="W236" s="185" t="str">
        <f>IF(NOT(ISBLANK(data_12m!A12)),data_12m!F12,"-")</f>
        <v>-</v>
      </c>
      <c r="X236" s="185"/>
      <c r="Y236" s="185"/>
      <c r="Z236" s="132">
        <f>'Aide Rapport'!X12</f>
        <v>0</v>
      </c>
      <c r="AA236" s="132"/>
      <c r="AB236" s="132"/>
      <c r="AC236" s="133"/>
      <c r="AD236" s="9"/>
    </row>
    <row r="237" spans="1:30" x14ac:dyDescent="0.25">
      <c r="A237" s="8"/>
      <c r="B237" s="129" t="str">
        <f>'Aide Rapport'!B28</f>
        <v/>
      </c>
      <c r="C237" s="130"/>
      <c r="D237" s="130"/>
      <c r="E237" s="130"/>
      <c r="F237" s="130"/>
      <c r="G237" s="131" t="str">
        <f>IF(NOT(ISBLANK(data_12m!$A13)),data_12m!B13,"-")</f>
        <v>-</v>
      </c>
      <c r="H237" s="131"/>
      <c r="I237" s="131"/>
      <c r="J237" s="131"/>
      <c r="K237" s="131" t="str">
        <f>IF(NOT(ISBLANK(data_12m!$A13)),data_12m!C13,"-")</f>
        <v>-</v>
      </c>
      <c r="L237" s="131"/>
      <c r="M237" s="131"/>
      <c r="N237" s="131"/>
      <c r="O237" s="131" t="str">
        <f>IF(NOT(ISBLANK(data_12m!A13)),data_12m!E13,"-")</f>
        <v>-</v>
      </c>
      <c r="P237" s="130"/>
      <c r="Q237" s="130"/>
      <c r="R237" s="130"/>
      <c r="S237" s="131" t="str">
        <f>IF(NOT(ISBLANK(data_12m!A13)),data_12m!E13,"-")</f>
        <v>-</v>
      </c>
      <c r="T237" s="131"/>
      <c r="U237" s="131"/>
      <c r="V237" s="131"/>
      <c r="W237" s="185" t="str">
        <f>IF(NOT(ISBLANK(data_12m!A13)),data_12m!F13,"-")</f>
        <v>-</v>
      </c>
      <c r="X237" s="185"/>
      <c r="Y237" s="185"/>
      <c r="Z237" s="132">
        <f>'Aide Rapport'!X13</f>
        <v>0</v>
      </c>
      <c r="AA237" s="132"/>
      <c r="AB237" s="132"/>
      <c r="AC237" s="133"/>
      <c r="AD237" s="9"/>
    </row>
    <row r="238" spans="1:30" ht="15.75" thickBot="1" x14ac:dyDescent="0.3">
      <c r="A238" s="8"/>
      <c r="B238" s="182" t="str">
        <f>'Aide Rapport'!B29</f>
        <v/>
      </c>
      <c r="C238" s="183"/>
      <c r="D238" s="183"/>
      <c r="E238" s="183"/>
      <c r="F238" s="183"/>
      <c r="G238" s="184" t="str">
        <f>IF(NOT(ISBLANK(data_12m!$A14)),data_12m!B14,"-")</f>
        <v>-</v>
      </c>
      <c r="H238" s="184"/>
      <c r="I238" s="184"/>
      <c r="J238" s="184"/>
      <c r="K238" s="184" t="str">
        <f>IF(NOT(ISBLANK(data_12m!$A14)),data_12m!C14,"-")</f>
        <v>-</v>
      </c>
      <c r="L238" s="184"/>
      <c r="M238" s="184"/>
      <c r="N238" s="184"/>
      <c r="O238" s="184" t="str">
        <f>IF(NOT(ISBLANK(data_12m!A14)),data_12m!E14,"-")</f>
        <v>-</v>
      </c>
      <c r="P238" s="183"/>
      <c r="Q238" s="183"/>
      <c r="R238" s="183"/>
      <c r="S238" s="184" t="str">
        <f>IF(NOT(ISBLANK(data_12m!A14)),data_12m!E14,"-")</f>
        <v>-</v>
      </c>
      <c r="T238" s="184"/>
      <c r="U238" s="184"/>
      <c r="V238" s="184"/>
      <c r="W238" s="186" t="str">
        <f>IF(NOT(ISBLANK(data_12m!A14)),data_12m!F14,"-")</f>
        <v>-</v>
      </c>
      <c r="X238" s="186"/>
      <c r="Y238" s="186"/>
      <c r="Z238" s="172">
        <f>'Aide Rapport'!X14</f>
        <v>0</v>
      </c>
      <c r="AA238" s="172"/>
      <c r="AB238" s="172"/>
      <c r="AC238" s="173"/>
      <c r="AD238" s="9"/>
    </row>
    <row r="239" spans="1:30" ht="15.75" thickBot="1" x14ac:dyDescent="0.3">
      <c r="A239" s="8"/>
      <c r="B239" s="174" t="s">
        <v>47</v>
      </c>
      <c r="C239" s="175"/>
      <c r="D239" s="175"/>
      <c r="E239" s="175"/>
      <c r="F239" s="175"/>
      <c r="G239" s="176">
        <f>SUM(G226:J238)</f>
        <v>0</v>
      </c>
      <c r="H239" s="177"/>
      <c r="I239" s="177"/>
      <c r="J239" s="178"/>
      <c r="K239" s="176">
        <f>SUM(K226:N238)</f>
        <v>0</v>
      </c>
      <c r="L239" s="177"/>
      <c r="M239" s="177"/>
      <c r="N239" s="178"/>
      <c r="O239" s="179">
        <f>SUM(O226:R238)</f>
        <v>0</v>
      </c>
      <c r="P239" s="175"/>
      <c r="Q239" s="175"/>
      <c r="R239" s="175"/>
      <c r="S239" s="179">
        <f>SUM(S226:V238)</f>
        <v>0</v>
      </c>
      <c r="T239" s="179"/>
      <c r="U239" s="179"/>
      <c r="V239" s="179"/>
      <c r="W239" s="179">
        <f>SUM(W226:Y238)</f>
        <v>0</v>
      </c>
      <c r="X239" s="179"/>
      <c r="Y239" s="179"/>
      <c r="Z239" s="180">
        <f>SUM(Z226:AC238)</f>
        <v>0</v>
      </c>
      <c r="AA239" s="180"/>
      <c r="AB239" s="180"/>
      <c r="AC239" s="181"/>
      <c r="AD239" s="9"/>
    </row>
    <row r="240" spans="1:30" x14ac:dyDescent="0.25">
      <c r="A240" s="8"/>
      <c r="B240" s="65"/>
      <c r="C240" s="65"/>
      <c r="D240" s="65"/>
      <c r="E240" s="65"/>
      <c r="F240" s="65"/>
      <c r="G240" s="65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7"/>
      <c r="Y240" s="67"/>
      <c r="Z240" s="67"/>
      <c r="AA240" s="67"/>
      <c r="AB240" s="67"/>
      <c r="AC240" s="67"/>
      <c r="AD240" s="9"/>
    </row>
    <row r="241" spans="1:30" x14ac:dyDescent="0.25">
      <c r="A241" s="8"/>
      <c r="AD241" s="9"/>
    </row>
    <row r="242" spans="1:30" x14ac:dyDescent="0.25">
      <c r="A242" s="8"/>
      <c r="AD242" s="9"/>
    </row>
    <row r="243" spans="1:30" x14ac:dyDescent="0.25">
      <c r="A243" s="8"/>
      <c r="AD243" s="9"/>
    </row>
    <row r="244" spans="1:30" x14ac:dyDescent="0.25">
      <c r="A244" s="8"/>
      <c r="AD244" s="9"/>
    </row>
    <row r="245" spans="1:30" x14ac:dyDescent="0.25">
      <c r="A245" s="8"/>
      <c r="AD245" s="9"/>
    </row>
    <row r="246" spans="1:30" x14ac:dyDescent="0.25">
      <c r="A246" s="8"/>
      <c r="AD246" s="9"/>
    </row>
    <row r="247" spans="1:30" x14ac:dyDescent="0.25">
      <c r="A247" s="8"/>
      <c r="AD247" s="9"/>
    </row>
    <row r="248" spans="1:30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2"/>
    </row>
    <row r="249" spans="1:30" x14ac:dyDescent="0.25">
      <c r="A249" s="5"/>
      <c r="B249" s="6"/>
      <c r="C249" s="49" t="s">
        <v>23</v>
      </c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6"/>
      <c r="AD249" s="7"/>
    </row>
    <row r="250" spans="1:30" ht="21" x14ac:dyDescent="0.25">
      <c r="A250" s="8"/>
      <c r="B250" s="16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16"/>
      <c r="AD250" s="9"/>
    </row>
    <row r="251" spans="1:30" ht="21.75" thickBot="1" x14ac:dyDescent="0.3">
      <c r="A251" s="8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9"/>
    </row>
    <row r="252" spans="1:30" ht="21" x14ac:dyDescent="0.25">
      <c r="A252" s="8"/>
      <c r="B252" s="16"/>
      <c r="C252" s="16"/>
      <c r="D252" s="144" t="str">
        <f>IF(NOT(ISBLANK('Alarm Summary'!A1)), 'Alarm Summary'!A1,"")</f>
        <v/>
      </c>
      <c r="E252" s="145"/>
      <c r="F252" s="145"/>
      <c r="G252" s="145"/>
      <c r="H252" s="145"/>
      <c r="I252" s="145"/>
      <c r="J252" s="145"/>
      <c r="K252" s="145"/>
      <c r="L252" s="146"/>
      <c r="M252" s="150" t="str">
        <f>IF(NOT(ISBLANK('Alarm Summary'!B1)), 'Alarm Summary'!B1,"")</f>
        <v/>
      </c>
      <c r="N252" s="151"/>
      <c r="O252" s="151"/>
      <c r="P252" s="151"/>
      <c r="Q252" s="151"/>
      <c r="R252" s="151"/>
      <c r="S252" s="151"/>
      <c r="T252" s="151"/>
      <c r="U252" s="152"/>
      <c r="V252" s="150" t="str">
        <f>IF(NOT(ISBLANK('Alarm Summary'!C1)), 'Alarm Summary'!C1,"")</f>
        <v/>
      </c>
      <c r="W252" s="151"/>
      <c r="X252" s="151"/>
      <c r="Y252" s="151"/>
      <c r="Z252" s="151"/>
      <c r="AA252" s="152"/>
      <c r="AB252" s="16"/>
      <c r="AC252" s="16"/>
      <c r="AD252" s="9"/>
    </row>
    <row r="253" spans="1:30" ht="15.75" thickBot="1" x14ac:dyDescent="0.3">
      <c r="A253" s="8"/>
      <c r="D253" s="147"/>
      <c r="E253" s="148"/>
      <c r="F253" s="148"/>
      <c r="G253" s="148"/>
      <c r="H253" s="148"/>
      <c r="I253" s="148"/>
      <c r="J253" s="148"/>
      <c r="K253" s="148"/>
      <c r="L253" s="149"/>
      <c r="M253" s="153"/>
      <c r="N253" s="154"/>
      <c r="O253" s="154"/>
      <c r="P253" s="154"/>
      <c r="Q253" s="154"/>
      <c r="R253" s="154"/>
      <c r="S253" s="154"/>
      <c r="T253" s="154"/>
      <c r="U253" s="155"/>
      <c r="V253" s="153"/>
      <c r="W253" s="154"/>
      <c r="X253" s="154"/>
      <c r="Y253" s="154"/>
      <c r="Z253" s="154"/>
      <c r="AA253" s="155"/>
      <c r="AD253" s="9"/>
    </row>
    <row r="254" spans="1:30" x14ac:dyDescent="0.25">
      <c r="A254" s="8"/>
      <c r="D254" s="156" t="str">
        <f>IF(NOT(ISBLANK('Alarm Summary'!A2)), 'Alarm Summary'!A2,"")</f>
        <v/>
      </c>
      <c r="E254" s="156"/>
      <c r="F254" s="156"/>
      <c r="G254" s="156"/>
      <c r="H254" s="156"/>
      <c r="I254" s="156"/>
      <c r="J254" s="156"/>
      <c r="K254" s="156"/>
      <c r="L254" s="156"/>
      <c r="M254" s="156" t="str">
        <f>IF(NOT(ISBLANK('Alarm Summary'!B2)), 'Alarm Summary'!B2,"")</f>
        <v/>
      </c>
      <c r="N254" s="156"/>
      <c r="O254" s="156"/>
      <c r="P254" s="156"/>
      <c r="Q254" s="156"/>
      <c r="R254" s="156"/>
      <c r="S254" s="156"/>
      <c r="T254" s="156"/>
      <c r="U254" s="156"/>
      <c r="V254" s="156" t="str">
        <f>IF(NOT(ISBLANK('Alarm Summary'!C2)), 'Alarm Summary'!C2,"")</f>
        <v/>
      </c>
      <c r="W254" s="156"/>
      <c r="X254" s="156"/>
      <c r="Y254" s="156"/>
      <c r="Z254" s="156"/>
      <c r="AA254" s="156"/>
      <c r="AD254" s="9"/>
    </row>
    <row r="255" spans="1:30" x14ac:dyDescent="0.25">
      <c r="A255" s="8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D255" s="9"/>
    </row>
    <row r="256" spans="1:30" x14ac:dyDescent="0.25">
      <c r="A256" s="8"/>
      <c r="D256" s="127" t="str">
        <f>IF(NOT(ISBLANK('Alarm Summary'!A3)), 'Alarm Summary'!A3,"")</f>
        <v/>
      </c>
      <c r="E256" s="127"/>
      <c r="F256" s="127"/>
      <c r="G256" s="127"/>
      <c r="H256" s="127"/>
      <c r="I256" s="127"/>
      <c r="J256" s="127"/>
      <c r="K256" s="127"/>
      <c r="L256" s="127"/>
      <c r="M256" s="127" t="str">
        <f>IF(NOT(ISBLANK('Alarm Summary'!B3)), 'Alarm Summary'!B3,"")</f>
        <v/>
      </c>
      <c r="N256" s="127"/>
      <c r="O256" s="127"/>
      <c r="P256" s="127"/>
      <c r="Q256" s="127"/>
      <c r="R256" s="127"/>
      <c r="S256" s="127"/>
      <c r="T256" s="127"/>
      <c r="U256" s="127"/>
      <c r="V256" s="127" t="str">
        <f>IF(NOT(ISBLANK('Alarm Summary'!C3)), 'Alarm Summary'!C3,"")</f>
        <v/>
      </c>
      <c r="W256" s="127"/>
      <c r="X256" s="127"/>
      <c r="Y256" s="127"/>
      <c r="Z256" s="127"/>
      <c r="AA256" s="127"/>
      <c r="AD256" s="9"/>
    </row>
    <row r="257" spans="1:30" x14ac:dyDescent="0.25">
      <c r="A257" s="8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D257" s="9"/>
    </row>
    <row r="258" spans="1:30" x14ac:dyDescent="0.25">
      <c r="A258" s="8"/>
      <c r="D258" s="127" t="str">
        <f>IF(NOT(ISBLANK('Alarm Summary'!A4)), 'Alarm Summary'!A4,"")</f>
        <v/>
      </c>
      <c r="E258" s="127"/>
      <c r="F258" s="127"/>
      <c r="G258" s="127"/>
      <c r="H258" s="127"/>
      <c r="I258" s="127"/>
      <c r="J258" s="127"/>
      <c r="K258" s="127"/>
      <c r="L258" s="127"/>
      <c r="M258" s="127" t="str">
        <f>IF(NOT(ISBLANK('Alarm Summary'!B4)), 'Alarm Summary'!B4,"")</f>
        <v/>
      </c>
      <c r="N258" s="127"/>
      <c r="O258" s="127"/>
      <c r="P258" s="127"/>
      <c r="Q258" s="127"/>
      <c r="R258" s="127"/>
      <c r="S258" s="127"/>
      <c r="T258" s="127"/>
      <c r="U258" s="127"/>
      <c r="V258" s="127" t="str">
        <f>IF(NOT(ISBLANK('Alarm Summary'!C4)), 'Alarm Summary'!C4,"")</f>
        <v/>
      </c>
      <c r="W258" s="127"/>
      <c r="X258" s="127"/>
      <c r="Y258" s="127"/>
      <c r="Z258" s="127"/>
      <c r="AA258" s="127"/>
      <c r="AD258" s="9"/>
    </row>
    <row r="259" spans="1:30" x14ac:dyDescent="0.25">
      <c r="A259" s="8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D259" s="9"/>
    </row>
    <row r="260" spans="1:30" x14ac:dyDescent="0.25">
      <c r="A260" s="8"/>
      <c r="D260" s="127" t="str">
        <f>IF(NOT(ISBLANK('Alarm Summary'!A5)), 'Alarm Summary'!A5,"")</f>
        <v/>
      </c>
      <c r="E260" s="127"/>
      <c r="F260" s="127"/>
      <c r="G260" s="127"/>
      <c r="H260" s="127"/>
      <c r="I260" s="127"/>
      <c r="J260" s="127"/>
      <c r="K260" s="127"/>
      <c r="L260" s="127"/>
      <c r="M260" s="127" t="str">
        <f>IF(NOT(ISBLANK('Alarm Summary'!B5)), 'Alarm Summary'!B5,"")</f>
        <v/>
      </c>
      <c r="N260" s="127"/>
      <c r="O260" s="127"/>
      <c r="P260" s="127"/>
      <c r="Q260" s="127"/>
      <c r="R260" s="127"/>
      <c r="S260" s="127"/>
      <c r="T260" s="127"/>
      <c r="U260" s="127"/>
      <c r="V260" s="127" t="str">
        <f>IF(NOT(ISBLANK('Alarm Summary'!C5)), 'Alarm Summary'!C5,"")</f>
        <v/>
      </c>
      <c r="W260" s="127"/>
      <c r="X260" s="127"/>
      <c r="Y260" s="127"/>
      <c r="Z260" s="127"/>
      <c r="AA260" s="127"/>
      <c r="AD260" s="9"/>
    </row>
    <row r="261" spans="1:30" x14ac:dyDescent="0.25">
      <c r="A261" s="8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D261" s="9"/>
    </row>
    <row r="262" spans="1:30" x14ac:dyDescent="0.25">
      <c r="A262" s="8"/>
      <c r="D262" s="127" t="str">
        <f>IF(NOT(ISBLANK('Alarm Summary'!A6)), 'Alarm Summary'!A6,"")</f>
        <v/>
      </c>
      <c r="E262" s="127"/>
      <c r="F262" s="127"/>
      <c r="G262" s="127"/>
      <c r="H262" s="127"/>
      <c r="I262" s="127"/>
      <c r="J262" s="127"/>
      <c r="K262" s="127"/>
      <c r="L262" s="127"/>
      <c r="M262" s="127" t="str">
        <f>IF(NOT(ISBLANK('Alarm Summary'!B6)), 'Alarm Summary'!B6,"")</f>
        <v/>
      </c>
      <c r="N262" s="127"/>
      <c r="O262" s="127"/>
      <c r="P262" s="127"/>
      <c r="Q262" s="127"/>
      <c r="R262" s="127"/>
      <c r="S262" s="127"/>
      <c r="T262" s="127"/>
      <c r="U262" s="127"/>
      <c r="V262" s="127" t="str">
        <f>IF(NOT(ISBLANK('Alarm Summary'!C6)), 'Alarm Summary'!C6,"")</f>
        <v/>
      </c>
      <c r="W262" s="127"/>
      <c r="X262" s="127"/>
      <c r="Y262" s="127"/>
      <c r="Z262" s="127"/>
      <c r="AA262" s="127"/>
      <c r="AD262" s="9"/>
    </row>
    <row r="263" spans="1:30" x14ac:dyDescent="0.25">
      <c r="A263" s="8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D263" s="9"/>
    </row>
    <row r="264" spans="1:30" x14ac:dyDescent="0.25">
      <c r="A264" s="8"/>
      <c r="D264" s="127" t="str">
        <f>IF(NOT(ISBLANK('Alarm Summary'!A7)), 'Alarm Summary'!A7,"")</f>
        <v/>
      </c>
      <c r="E264" s="127"/>
      <c r="F264" s="127"/>
      <c r="G264" s="127"/>
      <c r="H264" s="127"/>
      <c r="I264" s="127"/>
      <c r="J264" s="127"/>
      <c r="K264" s="127"/>
      <c r="L264" s="127"/>
      <c r="M264" s="127" t="str">
        <f>IF(NOT(ISBLANK('Alarm Summary'!B7)), 'Alarm Summary'!B7,"")</f>
        <v/>
      </c>
      <c r="N264" s="127"/>
      <c r="O264" s="127"/>
      <c r="P264" s="127"/>
      <c r="Q264" s="127"/>
      <c r="R264" s="127"/>
      <c r="S264" s="127"/>
      <c r="T264" s="127"/>
      <c r="U264" s="127"/>
      <c r="V264" s="127" t="str">
        <f>IF(NOT(ISBLANK('Alarm Summary'!C7)), 'Alarm Summary'!C7,"")</f>
        <v/>
      </c>
      <c r="W264" s="127"/>
      <c r="X264" s="127"/>
      <c r="Y264" s="127"/>
      <c r="Z264" s="127"/>
      <c r="AA264" s="127"/>
      <c r="AD264" s="9"/>
    </row>
    <row r="265" spans="1:30" x14ac:dyDescent="0.25">
      <c r="A265" s="8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D265" s="9"/>
    </row>
    <row r="266" spans="1:30" x14ac:dyDescent="0.25">
      <c r="A266" s="8"/>
      <c r="D266" s="127" t="str">
        <f>IF(NOT(ISBLANK('Alarm Summary'!A8)), 'Alarm Summary'!A8,"")</f>
        <v/>
      </c>
      <c r="E266" s="127"/>
      <c r="F266" s="127"/>
      <c r="G266" s="127"/>
      <c r="H266" s="127"/>
      <c r="I266" s="127"/>
      <c r="J266" s="127"/>
      <c r="K266" s="127"/>
      <c r="L266" s="127"/>
      <c r="M266" s="127" t="str">
        <f>IF(NOT(ISBLANK('Alarm Summary'!B8)), 'Alarm Summary'!B8,"")</f>
        <v/>
      </c>
      <c r="N266" s="127"/>
      <c r="O266" s="127"/>
      <c r="P266" s="127"/>
      <c r="Q266" s="127"/>
      <c r="R266" s="127"/>
      <c r="S266" s="127"/>
      <c r="T266" s="127"/>
      <c r="U266" s="127"/>
      <c r="V266" s="127" t="str">
        <f>IF(NOT(ISBLANK('Alarm Summary'!C8)), 'Alarm Summary'!C8,"")</f>
        <v/>
      </c>
      <c r="W266" s="127"/>
      <c r="X266" s="127"/>
      <c r="Y266" s="127"/>
      <c r="Z266" s="127"/>
      <c r="AA266" s="127"/>
      <c r="AD266" s="9"/>
    </row>
    <row r="267" spans="1:30" x14ac:dyDescent="0.25">
      <c r="A267" s="8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D267" s="9"/>
    </row>
    <row r="268" spans="1:30" x14ac:dyDescent="0.25">
      <c r="A268" s="8"/>
      <c r="D268" s="127" t="str">
        <f>IF(NOT(ISBLANK('Alarm Summary'!A9)), 'Alarm Summary'!A9,"")</f>
        <v/>
      </c>
      <c r="E268" s="127"/>
      <c r="F268" s="127"/>
      <c r="G268" s="127"/>
      <c r="H268" s="127"/>
      <c r="I268" s="127"/>
      <c r="J268" s="127"/>
      <c r="K268" s="127"/>
      <c r="L268" s="127"/>
      <c r="M268" s="127" t="str">
        <f>IF(NOT(ISBLANK('Alarm Summary'!B9)), 'Alarm Summary'!B9,"")</f>
        <v/>
      </c>
      <c r="N268" s="127"/>
      <c r="O268" s="127"/>
      <c r="P268" s="127"/>
      <c r="Q268" s="127"/>
      <c r="R268" s="127"/>
      <c r="S268" s="127"/>
      <c r="T268" s="127"/>
      <c r="U268" s="127"/>
      <c r="V268" s="127" t="str">
        <f>IF(NOT(ISBLANK('Alarm Summary'!C9)), 'Alarm Summary'!C9,"")</f>
        <v/>
      </c>
      <c r="W268" s="127"/>
      <c r="X268" s="127"/>
      <c r="Y268" s="127"/>
      <c r="Z268" s="127"/>
      <c r="AA268" s="127"/>
      <c r="AD268" s="9"/>
    </row>
    <row r="269" spans="1:30" x14ac:dyDescent="0.25">
      <c r="A269" s="8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D269" s="9"/>
    </row>
    <row r="270" spans="1:30" x14ac:dyDescent="0.25">
      <c r="A270" s="8"/>
      <c r="D270" s="127" t="str">
        <f>IF(NOT(ISBLANK('Alarm Summary'!A10)), 'Alarm Summary'!A10,"")</f>
        <v/>
      </c>
      <c r="E270" s="127"/>
      <c r="F270" s="127"/>
      <c r="G270" s="127"/>
      <c r="H270" s="127"/>
      <c r="I270" s="127"/>
      <c r="J270" s="127"/>
      <c r="K270" s="127"/>
      <c r="L270" s="127"/>
      <c r="M270" s="127" t="str">
        <f>IF(NOT(ISBLANK('Alarm Summary'!B10)), 'Alarm Summary'!B10,"")</f>
        <v/>
      </c>
      <c r="N270" s="127"/>
      <c r="O270" s="127"/>
      <c r="P270" s="127"/>
      <c r="Q270" s="127"/>
      <c r="R270" s="127"/>
      <c r="S270" s="127"/>
      <c r="T270" s="127"/>
      <c r="U270" s="127"/>
      <c r="V270" s="127" t="str">
        <f>IF(NOT(ISBLANK('Alarm Summary'!C10)), 'Alarm Summary'!C10,"")</f>
        <v/>
      </c>
      <c r="W270" s="127"/>
      <c r="X270" s="127"/>
      <c r="Y270" s="127"/>
      <c r="Z270" s="127"/>
      <c r="AA270" s="127"/>
      <c r="AD270" s="9"/>
    </row>
    <row r="271" spans="1:30" x14ac:dyDescent="0.25">
      <c r="A271" s="8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D271" s="9"/>
    </row>
    <row r="272" spans="1:30" x14ac:dyDescent="0.25">
      <c r="A272" s="8"/>
      <c r="AD272" s="9"/>
    </row>
    <row r="273" spans="1:30" x14ac:dyDescent="0.25">
      <c r="A273" s="8"/>
      <c r="AD273" s="9"/>
    </row>
    <row r="274" spans="1:30" x14ac:dyDescent="0.25">
      <c r="A274" s="8"/>
      <c r="AD274" s="9"/>
    </row>
    <row r="275" spans="1:30" x14ac:dyDescent="0.25">
      <c r="A275" s="8"/>
      <c r="AD275" s="9"/>
    </row>
    <row r="276" spans="1:30" x14ac:dyDescent="0.25">
      <c r="A276" s="8"/>
      <c r="C276" s="50" t="s">
        <v>37</v>
      </c>
      <c r="D276" s="143"/>
      <c r="E276" s="143"/>
      <c r="F276" s="143"/>
      <c r="G276" s="143"/>
      <c r="H276" s="143"/>
      <c r="I276" s="143"/>
      <c r="J276" s="143"/>
      <c r="K276" s="143"/>
      <c r="L276" s="143"/>
      <c r="M276" s="143"/>
      <c r="N276" s="143"/>
      <c r="O276" s="143"/>
      <c r="P276" s="143"/>
      <c r="Q276" s="143"/>
      <c r="R276" s="143"/>
      <c r="S276" s="143"/>
      <c r="T276" s="143"/>
      <c r="U276" s="143"/>
      <c r="V276" s="143"/>
      <c r="W276" s="143"/>
      <c r="X276" s="143"/>
      <c r="Y276" s="143"/>
      <c r="Z276" s="143"/>
      <c r="AA276" s="143"/>
      <c r="AB276" s="143"/>
      <c r="AD276" s="9"/>
    </row>
    <row r="277" spans="1:30" x14ac:dyDescent="0.25">
      <c r="A277" s="8"/>
      <c r="C277" s="143"/>
      <c r="D277" s="143"/>
      <c r="E277" s="143"/>
      <c r="F277" s="143"/>
      <c r="G277" s="143"/>
      <c r="H277" s="143"/>
      <c r="I277" s="143"/>
      <c r="J277" s="143"/>
      <c r="K277" s="143"/>
      <c r="L277" s="143"/>
      <c r="M277" s="143"/>
      <c r="N277" s="143"/>
      <c r="O277" s="143"/>
      <c r="P277" s="143"/>
      <c r="Q277" s="143"/>
      <c r="R277" s="143"/>
      <c r="S277" s="143"/>
      <c r="T277" s="143"/>
      <c r="U277" s="143"/>
      <c r="V277" s="143"/>
      <c r="W277" s="143"/>
      <c r="X277" s="143"/>
      <c r="Y277" s="143"/>
      <c r="Z277" s="143"/>
      <c r="AA277" s="143"/>
      <c r="AB277" s="143"/>
      <c r="AD277" s="9"/>
    </row>
    <row r="278" spans="1:30" x14ac:dyDescent="0.25">
      <c r="A278" s="8"/>
      <c r="AD278" s="9"/>
    </row>
    <row r="279" spans="1:30" x14ac:dyDescent="0.25">
      <c r="A279" s="8"/>
      <c r="B279" s="134"/>
      <c r="C279" s="135"/>
      <c r="D279" s="135"/>
      <c r="E279" s="135"/>
      <c r="F279" s="135"/>
      <c r="G279" s="135"/>
      <c r="H279" s="135"/>
      <c r="I279" s="135"/>
      <c r="J279" s="135"/>
      <c r="K279" s="135"/>
      <c r="L279" s="135"/>
      <c r="M279" s="135"/>
      <c r="N279" s="135"/>
      <c r="O279" s="135"/>
      <c r="P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6"/>
      <c r="AD279" s="9"/>
    </row>
    <row r="280" spans="1:30" x14ac:dyDescent="0.25">
      <c r="A280" s="8"/>
      <c r="B280" s="137"/>
      <c r="C280" s="138"/>
      <c r="D280" s="138"/>
      <c r="E280" s="138"/>
      <c r="F280" s="138"/>
      <c r="G280" s="138"/>
      <c r="H280" s="138"/>
      <c r="I280" s="138"/>
      <c r="J280" s="138"/>
      <c r="K280" s="138"/>
      <c r="L280" s="138"/>
      <c r="M280" s="138"/>
      <c r="N280" s="138"/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9"/>
      <c r="AD280" s="9"/>
    </row>
    <row r="281" spans="1:30" x14ac:dyDescent="0.25">
      <c r="A281" s="8"/>
      <c r="B281" s="137"/>
      <c r="C281" s="138"/>
      <c r="D281" s="138"/>
      <c r="E281" s="138"/>
      <c r="F281" s="138"/>
      <c r="G281" s="138"/>
      <c r="H281" s="138"/>
      <c r="I281" s="138"/>
      <c r="J281" s="138"/>
      <c r="K281" s="138"/>
      <c r="L281" s="138"/>
      <c r="M281" s="138"/>
      <c r="N281" s="138"/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9"/>
      <c r="AD281" s="9"/>
    </row>
    <row r="282" spans="1:30" x14ac:dyDescent="0.25">
      <c r="A282" s="8"/>
      <c r="B282" s="137"/>
      <c r="C282" s="138"/>
      <c r="D282" s="138"/>
      <c r="E282" s="138"/>
      <c r="F282" s="138"/>
      <c r="G282" s="138"/>
      <c r="H282" s="138"/>
      <c r="I282" s="138"/>
      <c r="J282" s="138"/>
      <c r="K282" s="138"/>
      <c r="L282" s="138"/>
      <c r="M282" s="138"/>
      <c r="N282" s="138"/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9"/>
      <c r="AD282" s="9"/>
    </row>
    <row r="283" spans="1:30" x14ac:dyDescent="0.25">
      <c r="A283" s="8"/>
      <c r="B283" s="137"/>
      <c r="C283" s="138"/>
      <c r="D283" s="138"/>
      <c r="E283" s="138"/>
      <c r="F283" s="138"/>
      <c r="G283" s="138"/>
      <c r="H283" s="138"/>
      <c r="I283" s="138"/>
      <c r="J283" s="138"/>
      <c r="K283" s="138"/>
      <c r="L283" s="138"/>
      <c r="M283" s="138"/>
      <c r="N283" s="138"/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9"/>
      <c r="AD283" s="9"/>
    </row>
    <row r="284" spans="1:30" x14ac:dyDescent="0.25">
      <c r="A284" s="8"/>
      <c r="B284" s="137"/>
      <c r="C284" s="138"/>
      <c r="D284" s="138"/>
      <c r="E284" s="138"/>
      <c r="F284" s="138"/>
      <c r="G284" s="138"/>
      <c r="H284" s="138"/>
      <c r="I284" s="138"/>
      <c r="J284" s="138"/>
      <c r="K284" s="138"/>
      <c r="L284" s="138"/>
      <c r="M284" s="138"/>
      <c r="N284" s="138"/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9"/>
      <c r="AD284" s="9"/>
    </row>
    <row r="285" spans="1:30" x14ac:dyDescent="0.25">
      <c r="A285" s="8"/>
      <c r="B285" s="137"/>
      <c r="C285" s="138"/>
      <c r="D285" s="138"/>
      <c r="E285" s="138"/>
      <c r="F285" s="138"/>
      <c r="G285" s="138"/>
      <c r="H285" s="138"/>
      <c r="I285" s="138"/>
      <c r="J285" s="138"/>
      <c r="K285" s="138"/>
      <c r="L285" s="138"/>
      <c r="M285" s="138"/>
      <c r="N285" s="138"/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9"/>
      <c r="AD285" s="9"/>
    </row>
    <row r="286" spans="1:30" x14ac:dyDescent="0.25">
      <c r="A286" s="8"/>
      <c r="B286" s="137"/>
      <c r="C286" s="138"/>
      <c r="D286" s="138"/>
      <c r="E286" s="138"/>
      <c r="F286" s="138"/>
      <c r="G286" s="138"/>
      <c r="H286" s="138"/>
      <c r="I286" s="138"/>
      <c r="J286" s="138"/>
      <c r="K286" s="138"/>
      <c r="L286" s="138"/>
      <c r="M286" s="138"/>
      <c r="N286" s="138"/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  <c r="AC286" s="139"/>
      <c r="AD286" s="9"/>
    </row>
    <row r="287" spans="1:30" x14ac:dyDescent="0.25">
      <c r="A287" s="8"/>
      <c r="B287" s="137"/>
      <c r="C287" s="138"/>
      <c r="D287" s="138"/>
      <c r="E287" s="138"/>
      <c r="F287" s="138"/>
      <c r="G287" s="138"/>
      <c r="H287" s="138"/>
      <c r="I287" s="138"/>
      <c r="J287" s="138"/>
      <c r="K287" s="138"/>
      <c r="L287" s="138"/>
      <c r="M287" s="138"/>
      <c r="N287" s="138"/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9"/>
      <c r="AD287" s="9"/>
    </row>
    <row r="288" spans="1:30" x14ac:dyDescent="0.25">
      <c r="A288" s="8"/>
      <c r="B288" s="140"/>
      <c r="C288" s="141"/>
      <c r="D288" s="141"/>
      <c r="E288" s="141"/>
      <c r="F288" s="141"/>
      <c r="G288" s="141"/>
      <c r="H288" s="141"/>
      <c r="I288" s="141"/>
      <c r="J288" s="141"/>
      <c r="K288" s="141"/>
      <c r="L288" s="141"/>
      <c r="M288" s="141"/>
      <c r="N288" s="141"/>
      <c r="O288" s="141"/>
      <c r="P288" s="141"/>
      <c r="Q288" s="141"/>
      <c r="R288" s="141"/>
      <c r="S288" s="141"/>
      <c r="T288" s="141"/>
      <c r="U288" s="141"/>
      <c r="V288" s="141"/>
      <c r="W288" s="141"/>
      <c r="X288" s="141"/>
      <c r="Y288" s="141"/>
      <c r="Z288" s="141"/>
      <c r="AA288" s="141"/>
      <c r="AB288" s="141"/>
      <c r="AC288" s="142"/>
      <c r="AD288" s="9"/>
    </row>
    <row r="289" spans="1:30" x14ac:dyDescent="0.25">
      <c r="A289" s="8"/>
      <c r="AD289" s="9"/>
    </row>
    <row r="290" spans="1:30" x14ac:dyDescent="0.25">
      <c r="A290" s="8"/>
      <c r="AD290" s="9"/>
    </row>
    <row r="291" spans="1:30" x14ac:dyDescent="0.25">
      <c r="A291" s="8"/>
      <c r="AD291" s="9"/>
    </row>
    <row r="292" spans="1:30" x14ac:dyDescent="0.25">
      <c r="A292" s="8"/>
      <c r="AD292" s="9"/>
    </row>
    <row r="293" spans="1:30" x14ac:dyDescent="0.25">
      <c r="A293" s="8"/>
      <c r="AD293" s="9"/>
    </row>
    <row r="294" spans="1:30" x14ac:dyDescent="0.25">
      <c r="A294" s="8"/>
      <c r="AD294" s="9"/>
    </row>
    <row r="295" spans="1:30" x14ac:dyDescent="0.25">
      <c r="A295" s="8"/>
      <c r="AD295" s="9"/>
    </row>
    <row r="296" spans="1:30" x14ac:dyDescent="0.25">
      <c r="A296" s="8"/>
      <c r="AD296" s="9"/>
    </row>
    <row r="297" spans="1:30" x14ac:dyDescent="0.25">
      <c r="A297" s="10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2"/>
    </row>
  </sheetData>
  <mergeCells count="429">
    <mergeCell ref="S233:V233"/>
    <mergeCell ref="S234:V234"/>
    <mergeCell ref="S235:V235"/>
    <mergeCell ref="S236:V236"/>
    <mergeCell ref="S237:V237"/>
    <mergeCell ref="S238:V238"/>
    <mergeCell ref="S239:V239"/>
    <mergeCell ref="W223:Y225"/>
    <mergeCell ref="W226:Y226"/>
    <mergeCell ref="W227:Y227"/>
    <mergeCell ref="W228:Y228"/>
    <mergeCell ref="W229:Y229"/>
    <mergeCell ref="W230:Y230"/>
    <mergeCell ref="W231:Y231"/>
    <mergeCell ref="W232:Y232"/>
    <mergeCell ref="W233:Y233"/>
    <mergeCell ref="W234:Y234"/>
    <mergeCell ref="W235:Y235"/>
    <mergeCell ref="W236:Y236"/>
    <mergeCell ref="W237:Y237"/>
    <mergeCell ref="W238:Y238"/>
    <mergeCell ref="W239:Y239"/>
    <mergeCell ref="Z238:AC238"/>
    <mergeCell ref="B239:F239"/>
    <mergeCell ref="G239:J239"/>
    <mergeCell ref="K239:N239"/>
    <mergeCell ref="O239:R239"/>
    <mergeCell ref="Z239:AC239"/>
    <mergeCell ref="B236:F236"/>
    <mergeCell ref="G236:J236"/>
    <mergeCell ref="K236:N236"/>
    <mergeCell ref="O236:R236"/>
    <mergeCell ref="Z236:AC236"/>
    <mergeCell ref="B237:F237"/>
    <mergeCell ref="G237:J237"/>
    <mergeCell ref="K237:N237"/>
    <mergeCell ref="O237:R237"/>
    <mergeCell ref="Z237:AC237"/>
    <mergeCell ref="B238:F238"/>
    <mergeCell ref="G238:J238"/>
    <mergeCell ref="K238:N238"/>
    <mergeCell ref="O238:R238"/>
    <mergeCell ref="B234:F234"/>
    <mergeCell ref="G234:J234"/>
    <mergeCell ref="K234:N234"/>
    <mergeCell ref="O234:R234"/>
    <mergeCell ref="Z234:AC234"/>
    <mergeCell ref="B235:F235"/>
    <mergeCell ref="G235:J235"/>
    <mergeCell ref="K235:N235"/>
    <mergeCell ref="O235:R235"/>
    <mergeCell ref="Z235:AC235"/>
    <mergeCell ref="B231:F231"/>
    <mergeCell ref="G231:J231"/>
    <mergeCell ref="K231:N231"/>
    <mergeCell ref="O231:R231"/>
    <mergeCell ref="Z231:AC231"/>
    <mergeCell ref="B232:F232"/>
    <mergeCell ref="G232:J232"/>
    <mergeCell ref="K232:N232"/>
    <mergeCell ref="O232:R232"/>
    <mergeCell ref="Z232:AC232"/>
    <mergeCell ref="S231:V231"/>
    <mergeCell ref="S232:V232"/>
    <mergeCell ref="B229:F229"/>
    <mergeCell ref="G229:J229"/>
    <mergeCell ref="K229:N229"/>
    <mergeCell ref="O229:R229"/>
    <mergeCell ref="Z229:AC229"/>
    <mergeCell ref="B230:F230"/>
    <mergeCell ref="G230:J230"/>
    <mergeCell ref="K230:N230"/>
    <mergeCell ref="O230:R230"/>
    <mergeCell ref="Z230:AC230"/>
    <mergeCell ref="S229:V229"/>
    <mergeCell ref="S230:V230"/>
    <mergeCell ref="B227:F227"/>
    <mergeCell ref="G227:J227"/>
    <mergeCell ref="K227:N227"/>
    <mergeCell ref="O227:R227"/>
    <mergeCell ref="Z227:AC227"/>
    <mergeCell ref="B228:F228"/>
    <mergeCell ref="G228:J228"/>
    <mergeCell ref="K228:N228"/>
    <mergeCell ref="O228:R228"/>
    <mergeCell ref="Z228:AC228"/>
    <mergeCell ref="S227:V227"/>
    <mergeCell ref="S228:V228"/>
    <mergeCell ref="G223:J225"/>
    <mergeCell ref="K223:N225"/>
    <mergeCell ref="O223:R225"/>
    <mergeCell ref="Z223:AC225"/>
    <mergeCell ref="B226:F226"/>
    <mergeCell ref="G226:J226"/>
    <mergeCell ref="K226:N226"/>
    <mergeCell ref="O226:R226"/>
    <mergeCell ref="Z226:AC226"/>
    <mergeCell ref="S223:V225"/>
    <mergeCell ref="S226:V226"/>
    <mergeCell ref="M77:Q77"/>
    <mergeCell ref="R77:V77"/>
    <mergeCell ref="W77:AC77"/>
    <mergeCell ref="B78:L78"/>
    <mergeCell ref="M78:Q78"/>
    <mergeCell ref="R78:V78"/>
    <mergeCell ref="W78:AC78"/>
    <mergeCell ref="B69:L70"/>
    <mergeCell ref="W69:AC70"/>
    <mergeCell ref="M69:V70"/>
    <mergeCell ref="R75:V76"/>
    <mergeCell ref="B75:L76"/>
    <mergeCell ref="B279:AC288"/>
    <mergeCell ref="C276:AB277"/>
    <mergeCell ref="D258:L259"/>
    <mergeCell ref="D260:L261"/>
    <mergeCell ref="D252:L253"/>
    <mergeCell ref="M252:U253"/>
    <mergeCell ref="V252:AA253"/>
    <mergeCell ref="D254:L255"/>
    <mergeCell ref="M254:U255"/>
    <mergeCell ref="V254:AA255"/>
    <mergeCell ref="D256:L257"/>
    <mergeCell ref="M266:U267"/>
    <mergeCell ref="D268:L269"/>
    <mergeCell ref="M268:U269"/>
    <mergeCell ref="D270:L271"/>
    <mergeCell ref="M270:U271"/>
    <mergeCell ref="V256:AA257"/>
    <mergeCell ref="V258:AA259"/>
    <mergeCell ref="V260:AA261"/>
    <mergeCell ref="V262:AA263"/>
    <mergeCell ref="V264:AA265"/>
    <mergeCell ref="V266:AA267"/>
    <mergeCell ref="V268:AA269"/>
    <mergeCell ref="V270:AA271"/>
    <mergeCell ref="Z119:AC119"/>
    <mergeCell ref="B119:E119"/>
    <mergeCell ref="Z129:AC129"/>
    <mergeCell ref="B129:E129"/>
    <mergeCell ref="Z128:AC128"/>
    <mergeCell ref="B128:E128"/>
    <mergeCell ref="Z127:AC127"/>
    <mergeCell ref="B127:E127"/>
    <mergeCell ref="Z126:AC126"/>
    <mergeCell ref="B126:E126"/>
    <mergeCell ref="Z125:AC125"/>
    <mergeCell ref="B125:E125"/>
    <mergeCell ref="N122:Q122"/>
    <mergeCell ref="R122:U122"/>
    <mergeCell ref="V122:Y122"/>
    <mergeCell ref="F121:I121"/>
    <mergeCell ref="J121:M121"/>
    <mergeCell ref="N121:Q121"/>
    <mergeCell ref="R121:U121"/>
    <mergeCell ref="M256:U257"/>
    <mergeCell ref="M258:U259"/>
    <mergeCell ref="M260:U261"/>
    <mergeCell ref="M262:U263"/>
    <mergeCell ref="M264:U265"/>
    <mergeCell ref="D262:L263"/>
    <mergeCell ref="D264:L265"/>
    <mergeCell ref="D266:L267"/>
    <mergeCell ref="Z117:AC117"/>
    <mergeCell ref="B118:E118"/>
    <mergeCell ref="F118:I118"/>
    <mergeCell ref="N118:Q118"/>
    <mergeCell ref="R118:U118"/>
    <mergeCell ref="V118:Y118"/>
    <mergeCell ref="F117:I117"/>
    <mergeCell ref="J117:M117"/>
    <mergeCell ref="N117:Q117"/>
    <mergeCell ref="R117:U117"/>
    <mergeCell ref="J118:M118"/>
    <mergeCell ref="Z120:AC120"/>
    <mergeCell ref="B120:E120"/>
    <mergeCell ref="V121:Y121"/>
    <mergeCell ref="F122:I122"/>
    <mergeCell ref="J122:M122"/>
    <mergeCell ref="R125:U125"/>
    <mergeCell ref="Z124:AC124"/>
    <mergeCell ref="B124:E124"/>
    <mergeCell ref="Z123:AC123"/>
    <mergeCell ref="B123:E123"/>
    <mergeCell ref="Z122:AC122"/>
    <mergeCell ref="B122:E122"/>
    <mergeCell ref="Z121:AC121"/>
    <mergeCell ref="B121:E121"/>
    <mergeCell ref="V123:Y123"/>
    <mergeCell ref="F124:I124"/>
    <mergeCell ref="J124:M124"/>
    <mergeCell ref="N124:Q124"/>
    <mergeCell ref="V124:Y124"/>
    <mergeCell ref="F123:I123"/>
    <mergeCell ref="J123:M123"/>
    <mergeCell ref="N123:Q123"/>
    <mergeCell ref="R123:U123"/>
    <mergeCell ref="V125:Y125"/>
    <mergeCell ref="Z134:AC134"/>
    <mergeCell ref="B134:E134"/>
    <mergeCell ref="Z133:AC133"/>
    <mergeCell ref="B133:E133"/>
    <mergeCell ref="Z132:AC132"/>
    <mergeCell ref="B132:E132"/>
    <mergeCell ref="Z131:AC131"/>
    <mergeCell ref="B131:E131"/>
    <mergeCell ref="Z130:AC130"/>
    <mergeCell ref="B130:E130"/>
    <mergeCell ref="V131:Y131"/>
    <mergeCell ref="F132:I132"/>
    <mergeCell ref="J132:M132"/>
    <mergeCell ref="N132:Q132"/>
    <mergeCell ref="R132:U132"/>
    <mergeCell ref="V132:Y132"/>
    <mergeCell ref="F131:I131"/>
    <mergeCell ref="J131:M131"/>
    <mergeCell ref="N131:Q131"/>
    <mergeCell ref="R131:U131"/>
    <mergeCell ref="V133:Y133"/>
    <mergeCell ref="F134:I134"/>
    <mergeCell ref="J134:M134"/>
    <mergeCell ref="N134:Q134"/>
    <mergeCell ref="Z139:AC139"/>
    <mergeCell ref="B139:E139"/>
    <mergeCell ref="Z138:AC138"/>
    <mergeCell ref="B138:E138"/>
    <mergeCell ref="Z137:AC137"/>
    <mergeCell ref="B137:E137"/>
    <mergeCell ref="Z136:AC136"/>
    <mergeCell ref="B136:E136"/>
    <mergeCell ref="Z135:AC135"/>
    <mergeCell ref="B135:E135"/>
    <mergeCell ref="V137:Y137"/>
    <mergeCell ref="F138:I138"/>
    <mergeCell ref="J138:M138"/>
    <mergeCell ref="N138:Q138"/>
    <mergeCell ref="R138:U138"/>
    <mergeCell ref="V138:Y138"/>
    <mergeCell ref="F137:I137"/>
    <mergeCell ref="J137:M137"/>
    <mergeCell ref="N137:Q137"/>
    <mergeCell ref="R137:U137"/>
    <mergeCell ref="V139:Y139"/>
    <mergeCell ref="F139:I139"/>
    <mergeCell ref="N135:Q135"/>
    <mergeCell ref="R135:U135"/>
    <mergeCell ref="Z145:AC145"/>
    <mergeCell ref="B145:E145"/>
    <mergeCell ref="Z142:AC142"/>
    <mergeCell ref="B142:E142"/>
    <mergeCell ref="Z141:AC141"/>
    <mergeCell ref="B141:E141"/>
    <mergeCell ref="Z140:AC140"/>
    <mergeCell ref="B140:E140"/>
    <mergeCell ref="F140:I140"/>
    <mergeCell ref="J140:M140"/>
    <mergeCell ref="N140:Q140"/>
    <mergeCell ref="R140:U140"/>
    <mergeCell ref="V140:Y140"/>
    <mergeCell ref="Z143:AC143"/>
    <mergeCell ref="B144:E144"/>
    <mergeCell ref="F144:I144"/>
    <mergeCell ref="J144:M144"/>
    <mergeCell ref="N144:Q144"/>
    <mergeCell ref="Z144:AC144"/>
    <mergeCell ref="B143:E143"/>
    <mergeCell ref="F141:I141"/>
    <mergeCell ref="J141:M141"/>
    <mergeCell ref="N143:Q143"/>
    <mergeCell ref="R143:U143"/>
    <mergeCell ref="A2:R2"/>
    <mergeCell ref="A7:AA7"/>
    <mergeCell ref="A8:AA8"/>
    <mergeCell ref="C99:AB100"/>
    <mergeCell ref="B115:E116"/>
    <mergeCell ref="F115:I116"/>
    <mergeCell ref="J115:M116"/>
    <mergeCell ref="N115:Q116"/>
    <mergeCell ref="R115:U116"/>
    <mergeCell ref="V115:Y116"/>
    <mergeCell ref="Z115:AC116"/>
    <mergeCell ref="C51:AB51"/>
    <mergeCell ref="M65:V66"/>
    <mergeCell ref="M67:V68"/>
    <mergeCell ref="M71:Q72"/>
    <mergeCell ref="M73:Q74"/>
    <mergeCell ref="M75:Q76"/>
    <mergeCell ref="R71:V72"/>
    <mergeCell ref="A3:R3"/>
    <mergeCell ref="B61:O61"/>
    <mergeCell ref="P61:AC61"/>
    <mergeCell ref="B65:L66"/>
    <mergeCell ref="B77:L77"/>
    <mergeCell ref="B53:O53"/>
    <mergeCell ref="V119:Y119"/>
    <mergeCell ref="F120:I120"/>
    <mergeCell ref="J120:M120"/>
    <mergeCell ref="N120:Q120"/>
    <mergeCell ref="R120:U120"/>
    <mergeCell ref="V120:Y120"/>
    <mergeCell ref="F119:I119"/>
    <mergeCell ref="J119:M119"/>
    <mergeCell ref="N119:Q119"/>
    <mergeCell ref="R119:U119"/>
    <mergeCell ref="P53:AC53"/>
    <mergeCell ref="B54:O54"/>
    <mergeCell ref="P54:AC54"/>
    <mergeCell ref="B55:O55"/>
    <mergeCell ref="P55:AC55"/>
    <mergeCell ref="B56:O56"/>
    <mergeCell ref="Z118:AC118"/>
    <mergeCell ref="B117:E117"/>
    <mergeCell ref="V117:Y117"/>
    <mergeCell ref="P56:AC56"/>
    <mergeCell ref="B57:O57"/>
    <mergeCell ref="P57:AC57"/>
    <mergeCell ref="B58:O58"/>
    <mergeCell ref="P58:AC58"/>
    <mergeCell ref="B59:O59"/>
    <mergeCell ref="P59:AC59"/>
    <mergeCell ref="B60:O60"/>
    <mergeCell ref="P60:AC60"/>
    <mergeCell ref="C63:AB63"/>
    <mergeCell ref="B79:L80"/>
    <mergeCell ref="B67:L68"/>
    <mergeCell ref="B71:L72"/>
    <mergeCell ref="B73:L74"/>
    <mergeCell ref="W65:AC66"/>
    <mergeCell ref="F135:I135"/>
    <mergeCell ref="J135:M135"/>
    <mergeCell ref="R128:U128"/>
    <mergeCell ref="V128:Y128"/>
    <mergeCell ref="F127:I127"/>
    <mergeCell ref="J127:M127"/>
    <mergeCell ref="N127:Q127"/>
    <mergeCell ref="R127:U127"/>
    <mergeCell ref="V127:Y127"/>
    <mergeCell ref="F128:I128"/>
    <mergeCell ref="J128:M128"/>
    <mergeCell ref="N128:Q128"/>
    <mergeCell ref="Z146:AC146"/>
    <mergeCell ref="B146:E146"/>
    <mergeCell ref="F126:I126"/>
    <mergeCell ref="J126:M126"/>
    <mergeCell ref="N126:Q126"/>
    <mergeCell ref="R126:U126"/>
    <mergeCell ref="V126:Y126"/>
    <mergeCell ref="F125:I125"/>
    <mergeCell ref="J125:M125"/>
    <mergeCell ref="N125:Q125"/>
    <mergeCell ref="N141:Q141"/>
    <mergeCell ref="R141:U141"/>
    <mergeCell ref="R134:U134"/>
    <mergeCell ref="V134:Y134"/>
    <mergeCell ref="F133:I133"/>
    <mergeCell ref="J133:M133"/>
    <mergeCell ref="N133:Q133"/>
    <mergeCell ref="R133:U133"/>
    <mergeCell ref="V135:Y135"/>
    <mergeCell ref="F136:I136"/>
    <mergeCell ref="J136:M136"/>
    <mergeCell ref="N136:Q136"/>
    <mergeCell ref="R136:U136"/>
    <mergeCell ref="V136:Y136"/>
    <mergeCell ref="C249:AB250"/>
    <mergeCell ref="C199:AB200"/>
    <mergeCell ref="V147:Y147"/>
    <mergeCell ref="Z147:AC147"/>
    <mergeCell ref="B147:E147"/>
    <mergeCell ref="F147:I147"/>
    <mergeCell ref="J147:M147"/>
    <mergeCell ref="N147:Q147"/>
    <mergeCell ref="R147:U147"/>
    <mergeCell ref="C149:AB150"/>
    <mergeCell ref="B195:AC197"/>
    <mergeCell ref="B172:AC174"/>
    <mergeCell ref="B240:G240"/>
    <mergeCell ref="H240:K240"/>
    <mergeCell ref="L240:O240"/>
    <mergeCell ref="P240:S240"/>
    <mergeCell ref="T240:W240"/>
    <mergeCell ref="X240:AC240"/>
    <mergeCell ref="B233:F233"/>
    <mergeCell ref="G233:J233"/>
    <mergeCell ref="K233:N233"/>
    <mergeCell ref="O233:R233"/>
    <mergeCell ref="Z233:AC233"/>
    <mergeCell ref="B223:F225"/>
    <mergeCell ref="W67:AC68"/>
    <mergeCell ref="W71:AC72"/>
    <mergeCell ref="W73:AC74"/>
    <mergeCell ref="W75:AC76"/>
    <mergeCell ref="F142:I142"/>
    <mergeCell ref="J142:M142"/>
    <mergeCell ref="N142:Q142"/>
    <mergeCell ref="R142:U142"/>
    <mergeCell ref="V142:Y142"/>
    <mergeCell ref="N139:Q139"/>
    <mergeCell ref="V129:Y129"/>
    <mergeCell ref="F130:I130"/>
    <mergeCell ref="J130:M130"/>
    <mergeCell ref="N130:Q130"/>
    <mergeCell ref="R130:U130"/>
    <mergeCell ref="V130:Y130"/>
    <mergeCell ref="F129:I129"/>
    <mergeCell ref="J129:M129"/>
    <mergeCell ref="N129:Q129"/>
    <mergeCell ref="R129:U129"/>
    <mergeCell ref="R124:U124"/>
    <mergeCell ref="R73:V74"/>
    <mergeCell ref="W79:AC80"/>
    <mergeCell ref="M79:V80"/>
    <mergeCell ref="F143:I143"/>
    <mergeCell ref="J143:M143"/>
    <mergeCell ref="R139:U139"/>
    <mergeCell ref="V141:Y141"/>
    <mergeCell ref="V145:Y145"/>
    <mergeCell ref="F146:I146"/>
    <mergeCell ref="J146:M146"/>
    <mergeCell ref="N146:Q146"/>
    <mergeCell ref="R146:U146"/>
    <mergeCell ref="V146:Y146"/>
    <mergeCell ref="F145:I145"/>
    <mergeCell ref="J145:M145"/>
    <mergeCell ref="N145:Q145"/>
    <mergeCell ref="R145:U145"/>
    <mergeCell ref="J139:M139"/>
    <mergeCell ref="V143:Y143"/>
    <mergeCell ref="R144:U144"/>
    <mergeCell ref="V144:Y144"/>
  </mergeCells>
  <conditionalFormatting sqref="F117:I147">
    <cfRule type="colorScale" priority="4">
      <colorScale>
        <cfvo type="min"/>
        <cfvo type="max"/>
        <color theme="0"/>
        <color rgb="FFEEB500"/>
      </colorScale>
    </cfRule>
  </conditionalFormatting>
  <conditionalFormatting sqref="V117:Y147">
    <cfRule type="colorScale" priority="3">
      <colorScale>
        <cfvo type="min"/>
        <cfvo type="max"/>
        <color theme="0"/>
        <color rgb="FF953735"/>
      </colorScale>
    </cfRule>
  </conditionalFormatting>
  <conditionalFormatting sqref="Z226:Z2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7:AC147">
    <cfRule type="colorScale" priority="6">
      <colorScale>
        <cfvo type="min"/>
        <cfvo type="max"/>
        <color theme="0"/>
        <color rgb="FF0070C0"/>
      </colorScale>
    </cfRule>
  </conditionalFormatting>
  <pageMargins left="0.7" right="0.48181818181818181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J24" sqref="J24"/>
    </sheetView>
  </sheetViews>
  <sheetFormatPr baseColWidth="10" defaultColWidth="9.140625" defaultRowHeight="15" x14ac:dyDescent="0.25"/>
  <sheetData>
    <row r="1" spans="1:1" x14ac:dyDescent="0.25">
      <c r="A1" s="13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21"/>
  <sheetViews>
    <sheetView workbookViewId="0">
      <selection activeCell="J24" sqref="J24"/>
    </sheetView>
  </sheetViews>
  <sheetFormatPr baseColWidth="10" defaultColWidth="8.85546875" defaultRowHeight="15" x14ac:dyDescent="0.25"/>
  <sheetData>
    <row r="1" spans="1:17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25">
      <c r="A2" s="14"/>
    </row>
    <row r="3" spans="1:17" x14ac:dyDescent="0.25">
      <c r="A3" s="14"/>
    </row>
    <row r="4" spans="1:17" x14ac:dyDescent="0.25">
      <c r="A4" s="14"/>
    </row>
    <row r="5" spans="1:17" x14ac:dyDescent="0.25">
      <c r="A5" s="14"/>
    </row>
    <row r="6" spans="1:17" x14ac:dyDescent="0.25">
      <c r="A6" s="14"/>
    </row>
    <row r="7" spans="1:17" x14ac:dyDescent="0.25">
      <c r="A7" s="14"/>
    </row>
    <row r="8" spans="1:17" x14ac:dyDescent="0.25">
      <c r="A8" s="14"/>
    </row>
    <row r="9" spans="1:17" x14ac:dyDescent="0.25">
      <c r="A9" s="14"/>
    </row>
    <row r="10" spans="1:17" x14ac:dyDescent="0.25">
      <c r="A10" s="14"/>
    </row>
    <row r="11" spans="1:17" x14ac:dyDescent="0.25">
      <c r="A11" s="14"/>
    </row>
    <row r="12" spans="1:17" x14ac:dyDescent="0.25">
      <c r="A12" s="14"/>
    </row>
    <row r="13" spans="1:17" x14ac:dyDescent="0.25">
      <c r="A13" s="14"/>
    </row>
    <row r="14" spans="1:17" x14ac:dyDescent="0.25">
      <c r="A14" s="14"/>
    </row>
    <row r="15" spans="1:17" x14ac:dyDescent="0.25">
      <c r="A15" s="14"/>
    </row>
    <row r="16" spans="1:17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  <row r="21" spans="1:1" x14ac:dyDescent="0.25">
      <c r="A21" s="14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"/>
  <sheetViews>
    <sheetView workbookViewId="0">
      <selection activeCell="B31" sqref="B31"/>
    </sheetView>
  </sheetViews>
  <sheetFormatPr baseColWidth="10" defaultColWidth="8.85546875" defaultRowHeight="15" x14ac:dyDescent="0.25"/>
  <sheetData>
    <row r="1" spans="1:4" x14ac:dyDescent="0.25">
      <c r="A1" s="17"/>
      <c r="B1" s="17"/>
      <c r="C1" s="17"/>
      <c r="D1" s="17"/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M31" sqref="M31"/>
    </sheetView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N28" sqref="A1:XFD1048576"/>
    </sheetView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>
      <selection activeCell="P31" sqref="P31"/>
    </sheetView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8"/>
  <sheetViews>
    <sheetView tabSelected="1" topLeftCell="C1" workbookViewId="0">
      <selection activeCell="M9" sqref="M9"/>
    </sheetView>
  </sheetViews>
  <sheetFormatPr baseColWidth="10" defaultColWidth="9.140625" defaultRowHeight="15" x14ac:dyDescent="0.25"/>
  <cols>
    <col min="1" max="1" width="31.28515625" style="2" bestFit="1" customWidth="1"/>
    <col min="2" max="2" width="15" style="2" bestFit="1" customWidth="1"/>
    <col min="3" max="3" width="10.5703125" style="2" bestFit="1" customWidth="1"/>
  </cols>
  <sheetData>
    <row r="1" spans="1:24" x14ac:dyDescent="0.25">
      <c r="A1" s="2" t="s">
        <v>0</v>
      </c>
      <c r="B1" s="3"/>
      <c r="C1" s="3"/>
      <c r="G1" t="s">
        <v>53</v>
      </c>
      <c r="H1" s="187" t="s">
        <v>54</v>
      </c>
      <c r="I1" s="187"/>
      <c r="J1" t="s">
        <v>55</v>
      </c>
      <c r="K1" t="s">
        <v>56</v>
      </c>
      <c r="L1" t="s">
        <v>57</v>
      </c>
      <c r="O1" t="s">
        <v>61</v>
      </c>
      <c r="P1" t="s">
        <v>58</v>
      </c>
      <c r="Q1" t="s">
        <v>62</v>
      </c>
      <c r="R1" t="s">
        <v>60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</row>
    <row r="2" spans="1:24" x14ac:dyDescent="0.25">
      <c r="A2" s="2" t="s">
        <v>1</v>
      </c>
      <c r="B2"/>
      <c r="G2">
        <f>SUM(data_previous_month!M2:M94)</f>
        <v>0</v>
      </c>
      <c r="H2" t="s">
        <v>58</v>
      </c>
      <c r="I2">
        <f>SUM(data_previous_month!$L$2:$L$94)</f>
        <v>0</v>
      </c>
      <c r="J2" t="e">
        <f>I2/SUM($I$2:$I$4)</f>
        <v>#DIV/0!</v>
      </c>
      <c r="O2">
        <f>data_12m!C2</f>
        <v>0</v>
      </c>
      <c r="P2">
        <f>data_12m!B2</f>
        <v>0</v>
      </c>
      <c r="Q2">
        <f>data_12m!E2</f>
        <v>0</v>
      </c>
      <c r="R2">
        <f>data_12m!D2</f>
        <v>0</v>
      </c>
      <c r="S2" t="e">
        <f>P2/SUM(P2:R2)</f>
        <v>#DIV/0!</v>
      </c>
      <c r="T2" t="e">
        <f>Q2/SUM(P2:R2)</f>
        <v>#DIV/0!</v>
      </c>
      <c r="U2" t="e">
        <f>R2/SUM(P2:R2)</f>
        <v>#DIV/0!</v>
      </c>
      <c r="V2" t="e">
        <f>T2/(T2+U2)</f>
        <v>#DIV/0!</v>
      </c>
      <c r="W2" t="e">
        <f>U2/(T2+U2)</f>
        <v>#DIV/0!</v>
      </c>
      <c r="X2">
        <f>IFERROR(IF(AND(V2&gt;0,W2&gt;0),(O2-P2)*(V2*$D$4+W2/3.2*$B$4),
IF(AND(V2=0,W2&gt;0),P2*$B$4/3.2,
IF(AND(V2&gt;0,W2=0),P2*$D$4,
0.5*P2*($D$4+$B$4)))),0.5*P2*($D$4+$B$4/3.2))</f>
        <v>0</v>
      </c>
    </row>
    <row r="3" spans="1:24" x14ac:dyDescent="0.25">
      <c r="A3" s="2" t="s">
        <v>2</v>
      </c>
      <c r="H3" t="s">
        <v>59</v>
      </c>
      <c r="I3">
        <f>SUM(data_previous_month!$J$2:$J$94)</f>
        <v>0</v>
      </c>
      <c r="J3" t="e">
        <f t="shared" ref="J3:J4" si="0">I3/SUM($I$2:$I$4)</f>
        <v>#DIV/0!</v>
      </c>
      <c r="K3" t="e">
        <f>J3/(J3+J4)</f>
        <v>#DIV/0!</v>
      </c>
      <c r="L3" t="e">
        <f>IF(K3&gt;0,IF(OR(K3=0,K3=1,J2&lt;J3),$I$2,K3*($G$2-$I$2)),0)</f>
        <v>#DIV/0!</v>
      </c>
      <c r="O3">
        <f>data_12m!C3</f>
        <v>0</v>
      </c>
      <c r="P3">
        <f>data_12m!B3</f>
        <v>0</v>
      </c>
      <c r="Q3">
        <f>data_12m!E3</f>
        <v>0</v>
      </c>
      <c r="R3">
        <f>data_12m!D3</f>
        <v>0</v>
      </c>
      <c r="S3" t="e">
        <f t="shared" ref="S3:S15" si="1">P3/SUM(P3:R3)</f>
        <v>#DIV/0!</v>
      </c>
      <c r="T3" t="e">
        <f t="shared" ref="T3:T15" si="2">Q3/SUM(P3:R3)</f>
        <v>#DIV/0!</v>
      </c>
      <c r="U3" t="e">
        <f t="shared" ref="U3:U15" si="3">R3/SUM(P3:R3)</f>
        <v>#DIV/0!</v>
      </c>
      <c r="V3" t="e">
        <f t="shared" ref="V3:V15" si="4">T3/(T3+U3)</f>
        <v>#DIV/0!</v>
      </c>
      <c r="W3" t="e">
        <f t="shared" ref="W3:W15" si="5">U3/(T3+U3)</f>
        <v>#DIV/0!</v>
      </c>
      <c r="X3">
        <f t="shared" ref="X3:X15" si="6">IFERROR(IF(AND(V3&gt;0,W3&gt;0),(O3-P3)*(V3*$D$4+W3/3.2*$B$4),
IF(AND(V3=0,W3&gt;0),P3*$B$4/3.2,
IF(AND(V3&gt;0,W3=0),P3*$D$4,
0.5*P3*($D$4+$B$4)))),0.5*P3*($D$4+$B$4/3.2))</f>
        <v>0</v>
      </c>
    </row>
    <row r="4" spans="1:24" x14ac:dyDescent="0.25">
      <c r="A4" s="2" t="s">
        <v>3</v>
      </c>
      <c r="B4" s="2">
        <v>4900</v>
      </c>
      <c r="C4" s="2" t="s">
        <v>69</v>
      </c>
      <c r="H4" t="s">
        <v>60</v>
      </c>
      <c r="I4">
        <f>SUM(data_previous_month!$I$2:$I$94)</f>
        <v>0</v>
      </c>
      <c r="J4" t="e">
        <f t="shared" si="0"/>
        <v>#DIV/0!</v>
      </c>
      <c r="K4" t="e">
        <f>J4/(J3+J4)</f>
        <v>#DIV/0!</v>
      </c>
      <c r="L4" t="e">
        <f>IF(K4&gt;0,IF(OR(K4=0,K4=1,J2&lt;J4),$I$2,K4*($G$2-$I$2)),0)</f>
        <v>#DIV/0!</v>
      </c>
      <c r="O4">
        <f>data_12m!C4</f>
        <v>0</v>
      </c>
      <c r="P4">
        <f>data_12m!B4</f>
        <v>0</v>
      </c>
      <c r="Q4">
        <f>data_12m!E4</f>
        <v>0</v>
      </c>
      <c r="R4">
        <f>data_12m!D4</f>
        <v>0</v>
      </c>
      <c r="S4" t="e">
        <f t="shared" si="1"/>
        <v>#DIV/0!</v>
      </c>
      <c r="T4" t="e">
        <f t="shared" si="2"/>
        <v>#DIV/0!</v>
      </c>
      <c r="U4" t="e">
        <f t="shared" si="3"/>
        <v>#DIV/0!</v>
      </c>
      <c r="V4" t="e">
        <f t="shared" si="4"/>
        <v>#DIV/0!</v>
      </c>
      <c r="W4" t="e">
        <f t="shared" si="5"/>
        <v>#DIV/0!</v>
      </c>
      <c r="X4">
        <f t="shared" si="6"/>
        <v>0</v>
      </c>
    </row>
    <row r="5" spans="1:24" x14ac:dyDescent="0.25">
      <c r="A5" s="2" t="s">
        <v>33</v>
      </c>
      <c r="B5" s="2">
        <v>0.48</v>
      </c>
      <c r="D5" t="s">
        <v>26</v>
      </c>
      <c r="O5">
        <f>data_12m!C5</f>
        <v>0</v>
      </c>
      <c r="P5">
        <f>data_12m!B5</f>
        <v>0</v>
      </c>
      <c r="Q5">
        <f>data_12m!E5</f>
        <v>0</v>
      </c>
      <c r="R5">
        <f>data_12m!D5</f>
        <v>0</v>
      </c>
      <c r="S5" t="e">
        <f t="shared" si="1"/>
        <v>#DIV/0!</v>
      </c>
      <c r="T5" t="e">
        <f t="shared" si="2"/>
        <v>#DIV/0!</v>
      </c>
      <c r="U5" t="e">
        <f t="shared" si="3"/>
        <v>#DIV/0!</v>
      </c>
      <c r="V5" t="e">
        <f t="shared" si="4"/>
        <v>#DIV/0!</v>
      </c>
      <c r="W5" t="e">
        <f t="shared" si="5"/>
        <v>#DIV/0!</v>
      </c>
      <c r="X5">
        <f t="shared" si="6"/>
        <v>0</v>
      </c>
    </row>
    <row r="6" spans="1:24" x14ac:dyDescent="0.25">
      <c r="A6" s="2" t="s">
        <v>34</v>
      </c>
      <c r="B6" s="2">
        <v>0.58299999999999996</v>
      </c>
      <c r="D6" t="s">
        <v>26</v>
      </c>
      <c r="O6">
        <f>data_12m!C6</f>
        <v>0</v>
      </c>
      <c r="P6">
        <f>data_12m!B6</f>
        <v>0</v>
      </c>
      <c r="Q6">
        <f>data_12m!E6</f>
        <v>0</v>
      </c>
      <c r="R6">
        <f>data_12m!D6</f>
        <v>0</v>
      </c>
      <c r="S6" t="e">
        <f t="shared" si="1"/>
        <v>#DIV/0!</v>
      </c>
      <c r="T6" t="e">
        <f t="shared" si="2"/>
        <v>#DIV/0!</v>
      </c>
      <c r="U6" t="e">
        <f t="shared" si="3"/>
        <v>#DIV/0!</v>
      </c>
      <c r="V6" t="e">
        <f t="shared" si="4"/>
        <v>#DIV/0!</v>
      </c>
      <c r="W6" t="e">
        <f t="shared" si="5"/>
        <v>#DIV/0!</v>
      </c>
      <c r="X6">
        <f t="shared" si="6"/>
        <v>0</v>
      </c>
    </row>
    <row r="7" spans="1:24" x14ac:dyDescent="0.25">
      <c r="A7" s="2" t="s">
        <v>28</v>
      </c>
      <c r="C7" s="2" t="s">
        <v>38</v>
      </c>
      <c r="D7" t="s">
        <v>26</v>
      </c>
      <c r="O7">
        <f>data_12m!C7</f>
        <v>0</v>
      </c>
      <c r="P7">
        <f>data_12m!B7</f>
        <v>0</v>
      </c>
      <c r="Q7">
        <f>data_12m!E7</f>
        <v>0</v>
      </c>
      <c r="R7">
        <f>data_12m!D7</f>
        <v>0</v>
      </c>
      <c r="S7" t="e">
        <f t="shared" si="1"/>
        <v>#DIV/0!</v>
      </c>
      <c r="T7" t="e">
        <f t="shared" si="2"/>
        <v>#DIV/0!</v>
      </c>
      <c r="U7" t="e">
        <f t="shared" si="3"/>
        <v>#DIV/0!</v>
      </c>
      <c r="V7" t="e">
        <f t="shared" si="4"/>
        <v>#DIV/0!</v>
      </c>
      <c r="W7" t="e">
        <f t="shared" si="5"/>
        <v>#DIV/0!</v>
      </c>
      <c r="X7">
        <f t="shared" si="6"/>
        <v>0</v>
      </c>
    </row>
    <row r="8" spans="1:24" x14ac:dyDescent="0.25">
      <c r="A8" s="2" t="s">
        <v>32</v>
      </c>
      <c r="C8" s="22" t="s">
        <v>41</v>
      </c>
      <c r="D8" t="s">
        <v>26</v>
      </c>
      <c r="O8">
        <f>data_12m!C8</f>
        <v>0</v>
      </c>
      <c r="P8">
        <f>data_12m!B8</f>
        <v>0</v>
      </c>
      <c r="Q8">
        <f>data_12m!E8</f>
        <v>0</v>
      </c>
      <c r="R8">
        <f>data_12m!D8</f>
        <v>0</v>
      </c>
      <c r="S8" t="e">
        <f t="shared" si="1"/>
        <v>#DIV/0!</v>
      </c>
      <c r="T8" t="e">
        <f t="shared" si="2"/>
        <v>#DIV/0!</v>
      </c>
      <c r="U8" t="e">
        <f t="shared" si="3"/>
        <v>#DIV/0!</v>
      </c>
      <c r="V8" t="e">
        <f t="shared" si="4"/>
        <v>#DIV/0!</v>
      </c>
      <c r="W8" t="e">
        <f t="shared" si="5"/>
        <v>#DIV/0!</v>
      </c>
      <c r="X8">
        <f t="shared" si="6"/>
        <v>0</v>
      </c>
    </row>
    <row r="9" spans="1:24" x14ac:dyDescent="0.25">
      <c r="A9" s="2" t="s">
        <v>30</v>
      </c>
      <c r="C9" s="22" t="s">
        <v>42</v>
      </c>
      <c r="D9" t="s">
        <v>26</v>
      </c>
      <c r="O9">
        <f>data_12m!C9</f>
        <v>0</v>
      </c>
      <c r="P9">
        <f>data_12m!B9</f>
        <v>0</v>
      </c>
      <c r="Q9">
        <f>data_12m!E9</f>
        <v>0</v>
      </c>
      <c r="R9">
        <f>data_12m!D9</f>
        <v>0</v>
      </c>
      <c r="S9" t="e">
        <f t="shared" si="1"/>
        <v>#DIV/0!</v>
      </c>
      <c r="T9" t="e">
        <f t="shared" si="2"/>
        <v>#DIV/0!</v>
      </c>
      <c r="U9" t="e">
        <f t="shared" si="3"/>
        <v>#DIV/0!</v>
      </c>
      <c r="V9" t="e">
        <f t="shared" si="4"/>
        <v>#DIV/0!</v>
      </c>
      <c r="W9" t="e">
        <f t="shared" si="5"/>
        <v>#DIV/0!</v>
      </c>
      <c r="X9">
        <f t="shared" si="6"/>
        <v>0</v>
      </c>
    </row>
    <row r="10" spans="1:24" x14ac:dyDescent="0.25">
      <c r="A10" s="2" t="s">
        <v>29</v>
      </c>
      <c r="C10" s="22" t="s">
        <v>43</v>
      </c>
      <c r="D10" s="21" t="s">
        <v>26</v>
      </c>
      <c r="O10">
        <f>data_12m!C10</f>
        <v>0</v>
      </c>
      <c r="P10">
        <f>data_12m!B10</f>
        <v>0</v>
      </c>
      <c r="Q10">
        <f>data_12m!E10</f>
        <v>0</v>
      </c>
      <c r="R10">
        <f>data_12m!D10</f>
        <v>0</v>
      </c>
      <c r="S10" t="e">
        <f t="shared" si="1"/>
        <v>#DIV/0!</v>
      </c>
      <c r="T10" t="e">
        <f t="shared" si="2"/>
        <v>#DIV/0!</v>
      </c>
      <c r="U10" t="e">
        <f t="shared" si="3"/>
        <v>#DIV/0!</v>
      </c>
      <c r="V10" t="e">
        <f t="shared" si="4"/>
        <v>#DIV/0!</v>
      </c>
      <c r="W10" t="e">
        <f t="shared" si="5"/>
        <v>#DIV/0!</v>
      </c>
      <c r="X10">
        <f t="shared" si="6"/>
        <v>0</v>
      </c>
    </row>
    <row r="11" spans="1:24" x14ac:dyDescent="0.25">
      <c r="A11" s="2" t="s">
        <v>35</v>
      </c>
      <c r="C11" s="2" t="s">
        <v>48</v>
      </c>
      <c r="D11" t="s">
        <v>26</v>
      </c>
      <c r="O11">
        <f>data_12m!C11</f>
        <v>0</v>
      </c>
      <c r="P11">
        <f>data_12m!B11</f>
        <v>0</v>
      </c>
      <c r="Q11">
        <f>data_12m!E11</f>
        <v>0</v>
      </c>
      <c r="R11">
        <f>data_12m!D11</f>
        <v>0</v>
      </c>
      <c r="S11" t="e">
        <f t="shared" si="1"/>
        <v>#DIV/0!</v>
      </c>
      <c r="T11" t="e">
        <f t="shared" si="2"/>
        <v>#DIV/0!</v>
      </c>
      <c r="U11" t="e">
        <f t="shared" si="3"/>
        <v>#DIV/0!</v>
      </c>
      <c r="V11" t="e">
        <f t="shared" si="4"/>
        <v>#DIV/0!</v>
      </c>
      <c r="W11" t="e">
        <f t="shared" si="5"/>
        <v>#DIV/0!</v>
      </c>
      <c r="X11">
        <f t="shared" si="6"/>
        <v>0</v>
      </c>
    </row>
    <row r="12" spans="1:24" x14ac:dyDescent="0.25">
      <c r="A12" s="2" t="e">
        <f>IF(NOT(B12=0), "Energie provenant du solaire","")</f>
        <v>#DIV/0!</v>
      </c>
      <c r="B12" s="4" t="e">
        <f>SUM(data!$D$2:$D$32)/(SUM(data!$D$2:$D$32)+SUM(data!$C$2:$C$32)+SUM(data!$B$2:$B$32))</f>
        <v>#DIV/0!</v>
      </c>
      <c r="C12" s="22" t="s">
        <v>44</v>
      </c>
      <c r="D12">
        <v>0</v>
      </c>
      <c r="O12">
        <f>data_12m!C12</f>
        <v>0</v>
      </c>
      <c r="P12">
        <f>data_12m!B12</f>
        <v>0</v>
      </c>
      <c r="Q12">
        <f>data_12m!E12</f>
        <v>0</v>
      </c>
      <c r="R12">
        <f>data_12m!D12</f>
        <v>0</v>
      </c>
      <c r="S12" t="e">
        <f t="shared" si="1"/>
        <v>#DIV/0!</v>
      </c>
      <c r="T12" t="e">
        <f t="shared" si="2"/>
        <v>#DIV/0!</v>
      </c>
      <c r="U12" t="e">
        <f t="shared" si="3"/>
        <v>#DIV/0!</v>
      </c>
      <c r="V12" t="e">
        <f t="shared" si="4"/>
        <v>#DIV/0!</v>
      </c>
      <c r="W12" t="e">
        <f t="shared" si="5"/>
        <v>#DIV/0!</v>
      </c>
      <c r="X12">
        <f t="shared" si="6"/>
        <v>0</v>
      </c>
    </row>
    <row r="13" spans="1:24" x14ac:dyDescent="0.25">
      <c r="A13" s="2" t="e">
        <f>IF(NOT(B13=0), "Energie provenant de la Jirama","")</f>
        <v>#DIV/0!</v>
      </c>
      <c r="B13" s="4" t="e">
        <f>SUM(data!$C$2:$C$32)/(SUM(data!$D$2:$D$32)+SUM(data!$C$2:$C$32)+SUM(data!$B$2:$B$32))</f>
        <v>#DIV/0!</v>
      </c>
      <c r="O13">
        <f>data_12m!C13</f>
        <v>0</v>
      </c>
      <c r="P13">
        <f>data_12m!B13</f>
        <v>0</v>
      </c>
      <c r="Q13">
        <f>data_12m!E13</f>
        <v>0</v>
      </c>
      <c r="R13">
        <f>data_12m!D13</f>
        <v>0</v>
      </c>
      <c r="S13" t="e">
        <f t="shared" si="1"/>
        <v>#DIV/0!</v>
      </c>
      <c r="T13" t="e">
        <f t="shared" si="2"/>
        <v>#DIV/0!</v>
      </c>
      <c r="U13" t="e">
        <f t="shared" si="3"/>
        <v>#DIV/0!</v>
      </c>
      <c r="V13" t="e">
        <f t="shared" si="4"/>
        <v>#DIV/0!</v>
      </c>
      <c r="W13" t="e">
        <f t="shared" si="5"/>
        <v>#DIV/0!</v>
      </c>
      <c r="X13">
        <f t="shared" si="6"/>
        <v>0</v>
      </c>
    </row>
    <row r="14" spans="1:24" x14ac:dyDescent="0.25">
      <c r="A14" s="2" t="e">
        <f>IF(NOT(B14=0), "Energie provenant du groupe électrogène","")</f>
        <v>#DIV/0!</v>
      </c>
      <c r="B14" s="4" t="e">
        <f>SUM(data!$B$2:$B$32)/(SUM(data!$D$2:$D$32)+SUM(data!$C$2:$C$32)+SUM(data!$B$2:$B$32))</f>
        <v>#DIV/0!</v>
      </c>
      <c r="E14" t="s">
        <v>4</v>
      </c>
      <c r="F14" t="s">
        <v>5</v>
      </c>
      <c r="O14">
        <f>data_12m!C14</f>
        <v>0</v>
      </c>
      <c r="P14">
        <f>data_12m!B14</f>
        <v>0</v>
      </c>
      <c r="Q14">
        <f>data_12m!E14</f>
        <v>0</v>
      </c>
      <c r="R14">
        <f>data_12m!D14</f>
        <v>0</v>
      </c>
      <c r="S14" t="e">
        <f t="shared" si="1"/>
        <v>#DIV/0!</v>
      </c>
      <c r="T14" t="e">
        <f t="shared" si="2"/>
        <v>#DIV/0!</v>
      </c>
      <c r="U14" t="e">
        <f t="shared" si="3"/>
        <v>#DIV/0!</v>
      </c>
      <c r="V14" t="e">
        <f t="shared" si="4"/>
        <v>#DIV/0!</v>
      </c>
      <c r="W14" t="e">
        <f t="shared" si="5"/>
        <v>#DIV/0!</v>
      </c>
      <c r="X14">
        <f t="shared" si="6"/>
        <v>0</v>
      </c>
    </row>
    <row r="15" spans="1:24" x14ac:dyDescent="0.25">
      <c r="E15" t="s">
        <v>25</v>
      </c>
      <c r="F15" t="s">
        <v>25</v>
      </c>
      <c r="G15" t="s">
        <v>26</v>
      </c>
      <c r="O15">
        <f>data_12m!C15</f>
        <v>0</v>
      </c>
      <c r="P15">
        <f>data_12m!B15</f>
        <v>0</v>
      </c>
      <c r="Q15">
        <f>data_12m!E15</f>
        <v>0</v>
      </c>
      <c r="R15">
        <f>data_12m!D15</f>
        <v>0</v>
      </c>
      <c r="S15" t="e">
        <f t="shared" si="1"/>
        <v>#DIV/0!</v>
      </c>
      <c r="T15" t="e">
        <f t="shared" si="2"/>
        <v>#DIV/0!</v>
      </c>
      <c r="U15" t="e">
        <f t="shared" si="3"/>
        <v>#DIV/0!</v>
      </c>
      <c r="V15" t="e">
        <f t="shared" si="4"/>
        <v>#DIV/0!</v>
      </c>
      <c r="W15" t="e">
        <f t="shared" si="5"/>
        <v>#DIV/0!</v>
      </c>
      <c r="X15">
        <f t="shared" si="6"/>
        <v>0</v>
      </c>
    </row>
    <row r="16" spans="1:24" x14ac:dyDescent="0.25">
      <c r="A16" s="2" t="s">
        <v>6</v>
      </c>
      <c r="C16">
        <v>0</v>
      </c>
      <c r="E16">
        <f>SOC_sun!A2/100</f>
        <v>0</v>
      </c>
      <c r="F16">
        <f>SOC_conso!A2/100</f>
        <v>0</v>
      </c>
    </row>
    <row r="17" spans="1:6" x14ac:dyDescent="0.25">
      <c r="A17"/>
      <c r="B17" s="18" t="str">
        <f>IF(NOT(data_12m!A2=0),PROPER(TEXT(data_12m!A2, "MMMM aaaa")),"")</f>
        <v/>
      </c>
      <c r="C17">
        <v>1</v>
      </c>
      <c r="E17">
        <f>SOC_sun!A3/100</f>
        <v>0</v>
      </c>
      <c r="F17">
        <f>SOC_conso!A3/100</f>
        <v>0</v>
      </c>
    </row>
    <row r="18" spans="1:6" x14ac:dyDescent="0.25">
      <c r="A18"/>
      <c r="B18" s="18" t="str">
        <f>IF(NOT(data_12m!A3=0),PROPER(TEXT(data_12m!A3, "MMMM aaaa")),"")</f>
        <v/>
      </c>
      <c r="C18">
        <v>2</v>
      </c>
      <c r="E18">
        <f>SOC_sun!A4/100</f>
        <v>0</v>
      </c>
      <c r="F18">
        <f>SOC_conso!A4/100</f>
        <v>0</v>
      </c>
    </row>
    <row r="19" spans="1:6" x14ac:dyDescent="0.25">
      <c r="A19"/>
      <c r="B19" s="18" t="str">
        <f>IF(NOT(data_12m!A4=0),PROPER(TEXT(data_12m!A4, "MMMM aaaa")),"")</f>
        <v/>
      </c>
      <c r="C19">
        <v>3</v>
      </c>
      <c r="E19">
        <f>SOC_sun!A5/100</f>
        <v>0</v>
      </c>
      <c r="F19">
        <f>SOC_conso!A5/100</f>
        <v>0</v>
      </c>
    </row>
    <row r="20" spans="1:6" x14ac:dyDescent="0.25">
      <c r="A20"/>
      <c r="B20" s="18" t="str">
        <f>IF(NOT(data_12m!A5=0),PROPER(TEXT(data_12m!A5, "MMMM aaaa")),"")</f>
        <v/>
      </c>
      <c r="C20">
        <v>4</v>
      </c>
      <c r="E20">
        <f>SOC_sun!A6/100</f>
        <v>0</v>
      </c>
      <c r="F20">
        <f>SOC_conso!A6/100</f>
        <v>0</v>
      </c>
    </row>
    <row r="21" spans="1:6" x14ac:dyDescent="0.25">
      <c r="A21"/>
      <c r="B21" s="18" t="str">
        <f>IF(NOT(data_12m!A6=0),PROPER(TEXT(data_12m!A6, "MMMM aaaa")),"")</f>
        <v/>
      </c>
      <c r="C21">
        <v>5</v>
      </c>
      <c r="E21">
        <f>SOC_sun!A7/100</f>
        <v>0</v>
      </c>
      <c r="F21">
        <f>SOC_conso!A7/100</f>
        <v>0</v>
      </c>
    </row>
    <row r="22" spans="1:6" x14ac:dyDescent="0.25">
      <c r="A22"/>
      <c r="B22" s="18" t="str">
        <f>IF(NOT(data_12m!A7=0),PROPER(TEXT(data_12m!A7, "MMMM aaaa")),"")</f>
        <v/>
      </c>
      <c r="C22">
        <v>6</v>
      </c>
      <c r="E22">
        <f>SOC_sun!A8/100</f>
        <v>0</v>
      </c>
      <c r="F22">
        <f>SOC_conso!A8/100</f>
        <v>0</v>
      </c>
    </row>
    <row r="23" spans="1:6" x14ac:dyDescent="0.25">
      <c r="A23"/>
      <c r="B23" s="18" t="str">
        <f>IF(NOT(data_12m!A8=0),PROPER(TEXT(data_12m!A8, "MMMM aaaa")),"")</f>
        <v/>
      </c>
      <c r="C23">
        <v>7</v>
      </c>
      <c r="E23">
        <f>SOC_sun!A9/100</f>
        <v>0</v>
      </c>
      <c r="F23">
        <f>SOC_conso!A9/100</f>
        <v>0</v>
      </c>
    </row>
    <row r="24" spans="1:6" x14ac:dyDescent="0.25">
      <c r="A24"/>
      <c r="B24" s="18" t="str">
        <f>IF(NOT(data_12m!A9=0),PROPER(TEXT(data_12m!A9, "MMMM aaaa")),"")</f>
        <v/>
      </c>
      <c r="C24">
        <v>8</v>
      </c>
      <c r="E24">
        <f>SOC_sun!A10/100</f>
        <v>0</v>
      </c>
      <c r="F24">
        <f>SOC_conso!A10/100</f>
        <v>0</v>
      </c>
    </row>
    <row r="25" spans="1:6" x14ac:dyDescent="0.25">
      <c r="A25"/>
      <c r="B25" s="18" t="str">
        <f>IF(NOT(data_12m!A10=0),PROPER(TEXT(data_12m!A10, "MMMM aaaa")),"")</f>
        <v/>
      </c>
      <c r="C25">
        <v>9</v>
      </c>
      <c r="E25">
        <f>SOC_sun!A11/100</f>
        <v>0</v>
      </c>
      <c r="F25">
        <f>SOC_conso!A11/100</f>
        <v>0</v>
      </c>
    </row>
    <row r="26" spans="1:6" x14ac:dyDescent="0.25">
      <c r="A26"/>
      <c r="B26" s="18" t="str">
        <f>IF(NOT(data_12m!A11=0),PROPER(TEXT(data_12m!A11, "MMMM aaaa")),"")</f>
        <v/>
      </c>
      <c r="C26">
        <v>10</v>
      </c>
      <c r="E26">
        <f>SOC_sun!A12/100</f>
        <v>0</v>
      </c>
      <c r="F26">
        <f>SOC_conso!A12/100</f>
        <v>0</v>
      </c>
    </row>
    <row r="27" spans="1:6" x14ac:dyDescent="0.25">
      <c r="A27"/>
      <c r="B27" s="18" t="str">
        <f>IF(NOT(data_12m!A12=0),PROPER(TEXT(data_12m!A12, "MMMM aaaa")),"")</f>
        <v/>
      </c>
      <c r="C27">
        <v>11</v>
      </c>
      <c r="E27">
        <f>SOC_sun!A13/100</f>
        <v>0</v>
      </c>
      <c r="F27">
        <f>SOC_conso!A13/100</f>
        <v>0</v>
      </c>
    </row>
    <row r="28" spans="1:6" x14ac:dyDescent="0.25">
      <c r="A28"/>
      <c r="B28" s="18" t="str">
        <f>IF(NOT(data_12m!A13=0),PROPER(TEXT(data_12m!A13, "MMMM aaaa")),"")</f>
        <v/>
      </c>
      <c r="C28">
        <v>12</v>
      </c>
      <c r="E28">
        <f>SOC_sun!A14/100</f>
        <v>0</v>
      </c>
      <c r="F28">
        <f>SOC_conso!A14/100</f>
        <v>0</v>
      </c>
    </row>
    <row r="29" spans="1:6" x14ac:dyDescent="0.25">
      <c r="A29"/>
      <c r="B29" s="18" t="str">
        <f>IF(NOT(data_12m!A14=0),PROPER(TEXT(data_12m!A14, "MMMM aaaa")),"")</f>
        <v/>
      </c>
      <c r="C29">
        <v>13</v>
      </c>
      <c r="E29">
        <f>SOC_sun!A15/100</f>
        <v>0</v>
      </c>
      <c r="F29">
        <f>SOC_conso!A15/100</f>
        <v>0</v>
      </c>
    </row>
    <row r="30" spans="1:6" x14ac:dyDescent="0.25">
      <c r="A30" s="15"/>
      <c r="B30" s="18" t="str">
        <f>IF(NOT(data_12m!A15=0),PROPER(TEXT(data_12m!A15, "MMMM aaaa")),"")</f>
        <v/>
      </c>
      <c r="C30">
        <v>14</v>
      </c>
      <c r="E30">
        <f>SOC_sun!A16/100</f>
        <v>0</v>
      </c>
      <c r="F30">
        <f>SOC_conso!A16/100</f>
        <v>0</v>
      </c>
    </row>
    <row r="31" spans="1:6" x14ac:dyDescent="0.25">
      <c r="A31"/>
      <c r="B31" s="3"/>
      <c r="C31">
        <v>15</v>
      </c>
      <c r="E31">
        <f>SOC_sun!A17/100</f>
        <v>0</v>
      </c>
      <c r="F31">
        <f>SOC_conso!A17/100</f>
        <v>0</v>
      </c>
    </row>
    <row r="32" spans="1:6" x14ac:dyDescent="0.25">
      <c r="A32"/>
      <c r="B32" s="3"/>
      <c r="C32">
        <v>16</v>
      </c>
      <c r="E32">
        <f>SOC_sun!A18/100</f>
        <v>0</v>
      </c>
      <c r="F32">
        <f>SOC_conso!A18/100</f>
        <v>0</v>
      </c>
    </row>
    <row r="33" spans="1:6" x14ac:dyDescent="0.25">
      <c r="A33"/>
      <c r="B33" s="3"/>
      <c r="C33">
        <v>17</v>
      </c>
      <c r="E33">
        <f>SOC_sun!A19/100</f>
        <v>0</v>
      </c>
      <c r="F33">
        <f>SOC_conso!A19/100</f>
        <v>0</v>
      </c>
    </row>
    <row r="34" spans="1:6" x14ac:dyDescent="0.25">
      <c r="A34"/>
      <c r="B34" s="3"/>
      <c r="C34">
        <v>18</v>
      </c>
      <c r="E34">
        <f>SOC_sun!A20/100</f>
        <v>0</v>
      </c>
      <c r="F34">
        <f>SOC_conso!A20/100</f>
        <v>0</v>
      </c>
    </row>
    <row r="35" spans="1:6" x14ac:dyDescent="0.25">
      <c r="A35"/>
      <c r="B35" s="3"/>
      <c r="C35">
        <v>19</v>
      </c>
      <c r="E35">
        <f>SOC_sun!A21/100</f>
        <v>0</v>
      </c>
      <c r="F35">
        <f>SOC_conso!A21/100</f>
        <v>0</v>
      </c>
    </row>
    <row r="36" spans="1:6" x14ac:dyDescent="0.25">
      <c r="A36"/>
      <c r="B36" s="3"/>
      <c r="C36">
        <v>20</v>
      </c>
      <c r="E36">
        <f>SOC_sun!A22/100</f>
        <v>0</v>
      </c>
      <c r="F36">
        <f>SOC_conso!A22/100</f>
        <v>0</v>
      </c>
    </row>
    <row r="37" spans="1:6" x14ac:dyDescent="0.25">
      <c r="A37"/>
      <c r="B37" s="3"/>
      <c r="C37">
        <v>21</v>
      </c>
      <c r="E37">
        <f>SOC_sun!A23/100</f>
        <v>0</v>
      </c>
      <c r="F37">
        <f>SOC_conso!A23/100</f>
        <v>0</v>
      </c>
    </row>
    <row r="38" spans="1:6" x14ac:dyDescent="0.25">
      <c r="A38"/>
      <c r="B38" s="3"/>
      <c r="C38">
        <v>22</v>
      </c>
      <c r="E38">
        <f>SOC_sun!A24/100</f>
        <v>0</v>
      </c>
      <c r="F38">
        <f>SOC_conso!A24/100</f>
        <v>0</v>
      </c>
    </row>
    <row r="39" spans="1:6" x14ac:dyDescent="0.25">
      <c r="A39"/>
      <c r="B39" s="3"/>
      <c r="C39">
        <v>23</v>
      </c>
      <c r="E39">
        <f>SOC_sun!A25/100</f>
        <v>0</v>
      </c>
      <c r="F39">
        <f>SOC_conso!A25/100</f>
        <v>0</v>
      </c>
    </row>
    <row r="40" spans="1:6" x14ac:dyDescent="0.25">
      <c r="A40"/>
      <c r="B40" s="3"/>
    </row>
    <row r="41" spans="1:6" x14ac:dyDescent="0.25">
      <c r="A41"/>
      <c r="B41" s="3"/>
    </row>
    <row r="42" spans="1:6" x14ac:dyDescent="0.25">
      <c r="A42"/>
      <c r="B42" s="3"/>
    </row>
    <row r="43" spans="1:6" x14ac:dyDescent="0.25">
      <c r="A43"/>
      <c r="B43" s="3"/>
    </row>
    <row r="44" spans="1:6" x14ac:dyDescent="0.25">
      <c r="A44"/>
      <c r="B44" s="3"/>
    </row>
    <row r="45" spans="1:6" x14ac:dyDescent="0.25">
      <c r="A45"/>
      <c r="B45" s="3"/>
    </row>
    <row r="46" spans="1:6" x14ac:dyDescent="0.25">
      <c r="A46"/>
      <c r="B46" s="3"/>
    </row>
    <row r="47" spans="1:6" x14ac:dyDescent="0.25">
      <c r="A47"/>
      <c r="B47" s="3"/>
    </row>
    <row r="48" spans="1:6" x14ac:dyDescent="0.25">
      <c r="B48" s="3"/>
    </row>
  </sheetData>
  <mergeCells count="1"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workbookViewId="0">
      <selection activeCell="C24" sqref="C24"/>
    </sheetView>
  </sheetViews>
  <sheetFormatPr baseColWidth="10" defaultColWidth="11.5703125" defaultRowHeight="15" x14ac:dyDescent="0.25"/>
  <sheetData>
    <row r="1" spans="1:5" x14ac:dyDescent="0.25">
      <c r="A1" s="20"/>
      <c r="B1" s="20"/>
      <c r="C1" s="20"/>
      <c r="D1" s="20"/>
      <c r="E1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"/>
  <sheetViews>
    <sheetView workbookViewId="0">
      <selection activeCell="J24" sqref="J24"/>
    </sheetView>
  </sheetViews>
  <sheetFormatPr baseColWidth="10" defaultColWidth="9.140625" defaultRowHeight="15" x14ac:dyDescent="0.25"/>
  <sheetData>
    <row r="1" spans="1:26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J24" sqref="J24"/>
    </sheetView>
  </sheetViews>
  <sheetFormatPr baseColWidth="10" defaultColWidth="9.140625" defaultRowHeight="15" x14ac:dyDescent="0.25"/>
  <sheetData>
    <row r="1" spans="1:2" x14ac:dyDescent="0.25">
      <c r="A1" s="13"/>
      <c r="B1" s="13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2"/>
  <sheetViews>
    <sheetView workbookViewId="0">
      <selection activeCell="G28" sqref="G28"/>
    </sheetView>
  </sheetViews>
  <sheetFormatPr baseColWidth="10" defaultColWidth="9.140625" defaultRowHeight="15" x14ac:dyDescent="0.25"/>
  <sheetData>
    <row r="1" spans="1:17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25">
      <c r="A2" s="14"/>
    </row>
    <row r="3" spans="1:17" x14ac:dyDescent="0.25">
      <c r="A3" s="14"/>
    </row>
    <row r="4" spans="1:17" x14ac:dyDescent="0.25">
      <c r="A4" s="14"/>
    </row>
    <row r="5" spans="1:17" x14ac:dyDescent="0.25">
      <c r="A5" s="14"/>
    </row>
    <row r="6" spans="1:17" x14ac:dyDescent="0.25">
      <c r="A6" s="14"/>
    </row>
    <row r="7" spans="1:17" x14ac:dyDescent="0.25">
      <c r="A7" s="14"/>
    </row>
    <row r="8" spans="1:17" x14ac:dyDescent="0.25">
      <c r="A8" s="14"/>
    </row>
    <row r="9" spans="1:17" x14ac:dyDescent="0.25">
      <c r="A9" s="14"/>
    </row>
    <row r="10" spans="1:17" x14ac:dyDescent="0.25">
      <c r="A10" s="14"/>
    </row>
    <row r="11" spans="1:17" x14ac:dyDescent="0.25">
      <c r="A11" s="14"/>
    </row>
    <row r="12" spans="1:17" x14ac:dyDescent="0.25">
      <c r="A12" s="14"/>
    </row>
    <row r="13" spans="1:17" x14ac:dyDescent="0.25">
      <c r="A13" s="14"/>
    </row>
    <row r="14" spans="1:17" x14ac:dyDescent="0.25">
      <c r="A14" s="14"/>
    </row>
    <row r="15" spans="1:17" x14ac:dyDescent="0.25">
      <c r="A15" s="14"/>
    </row>
    <row r="16" spans="1:17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4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5"/>
  <sheetViews>
    <sheetView topLeftCell="J1" workbookViewId="0">
      <selection activeCell="AD2" sqref="AD2:AD25"/>
    </sheetView>
  </sheetViews>
  <sheetFormatPr baseColWidth="10" defaultColWidth="9.140625" defaultRowHeight="15" x14ac:dyDescent="0.25"/>
  <sheetData>
    <row r="1" spans="1:17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25">
      <c r="A2" s="14"/>
    </row>
    <row r="3" spans="1:17" x14ac:dyDescent="0.25">
      <c r="A3" s="14"/>
    </row>
    <row r="4" spans="1:17" x14ac:dyDescent="0.25">
      <c r="A4" s="14"/>
    </row>
    <row r="5" spans="1:17" x14ac:dyDescent="0.25">
      <c r="A5" s="14"/>
    </row>
    <row r="6" spans="1:17" x14ac:dyDescent="0.25">
      <c r="A6" s="14"/>
    </row>
    <row r="7" spans="1:17" x14ac:dyDescent="0.25">
      <c r="A7" s="14"/>
    </row>
    <row r="8" spans="1:17" x14ac:dyDescent="0.25">
      <c r="A8" s="14"/>
    </row>
    <row r="9" spans="1:17" x14ac:dyDescent="0.25">
      <c r="A9" s="14"/>
    </row>
    <row r="10" spans="1:17" x14ac:dyDescent="0.25">
      <c r="A10" s="14"/>
    </row>
    <row r="11" spans="1:17" x14ac:dyDescent="0.25">
      <c r="A11" s="14"/>
    </row>
    <row r="12" spans="1:17" x14ac:dyDescent="0.25">
      <c r="A12" s="14"/>
    </row>
    <row r="13" spans="1:17" x14ac:dyDescent="0.25">
      <c r="A13" s="14"/>
    </row>
    <row r="14" spans="1:17" x14ac:dyDescent="0.25">
      <c r="A14" s="14"/>
    </row>
    <row r="15" spans="1:17" x14ac:dyDescent="0.25">
      <c r="A15" s="14"/>
    </row>
    <row r="16" spans="1:17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6"/>
  <sheetViews>
    <sheetView topLeftCell="P1" workbookViewId="0">
      <selection activeCell="AD1" sqref="AD1:AD1048576"/>
    </sheetView>
  </sheetViews>
  <sheetFormatPr baseColWidth="10" defaultColWidth="9.140625" defaultRowHeight="15" x14ac:dyDescent="0.25"/>
  <sheetData>
    <row r="1" spans="1:17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2" spans="1:17" x14ac:dyDescent="0.25">
      <c r="A2" s="14"/>
    </row>
    <row r="3" spans="1:17" x14ac:dyDescent="0.25">
      <c r="A3" s="14"/>
    </row>
    <row r="4" spans="1:17" x14ac:dyDescent="0.25">
      <c r="A4" s="14"/>
    </row>
    <row r="5" spans="1:17" x14ac:dyDescent="0.25">
      <c r="A5" s="14"/>
    </row>
    <row r="6" spans="1:17" x14ac:dyDescent="0.25">
      <c r="A6" s="14"/>
    </row>
    <row r="7" spans="1:17" x14ac:dyDescent="0.25">
      <c r="A7" s="14"/>
    </row>
    <row r="8" spans="1:17" x14ac:dyDescent="0.25">
      <c r="A8" s="14"/>
    </row>
    <row r="9" spans="1:17" x14ac:dyDescent="0.25">
      <c r="A9" s="14"/>
    </row>
    <row r="10" spans="1:17" x14ac:dyDescent="0.25">
      <c r="A10" s="14"/>
    </row>
    <row r="11" spans="1:17" x14ac:dyDescent="0.25">
      <c r="A11" s="14"/>
    </row>
    <row r="12" spans="1:17" x14ac:dyDescent="0.25">
      <c r="A12" s="14"/>
    </row>
    <row r="13" spans="1:17" x14ac:dyDescent="0.25">
      <c r="A13" s="14"/>
    </row>
    <row r="14" spans="1:17" x14ac:dyDescent="0.25">
      <c r="A14" s="14"/>
    </row>
    <row r="15" spans="1:17" x14ac:dyDescent="0.25">
      <c r="A15" s="14"/>
    </row>
    <row r="16" spans="1:17" x14ac:dyDescent="0.25">
      <c r="A16" s="14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4" sqref="J24"/>
    </sheetView>
  </sheetViews>
  <sheetFormatPr baseColWidth="10" defaultColWidth="9.140625" defaultRowHeight="15" x14ac:dyDescent="0.25"/>
  <sheetData>
    <row r="1" spans="1:1" x14ac:dyDescent="0.25">
      <c r="A1" s="1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Rapport</vt:lpstr>
      <vt:lpstr>Aide Rapport</vt:lpstr>
      <vt:lpstr>Alarm Summary</vt:lpstr>
      <vt:lpstr>VE Alarm</vt:lpstr>
      <vt:lpstr>INV Alarm</vt:lpstr>
      <vt:lpstr>data</vt:lpstr>
      <vt:lpstr>data_sun</vt:lpstr>
      <vt:lpstr>data_conso</vt:lpstr>
      <vt:lpstr>SOC_sun</vt:lpstr>
      <vt:lpstr>SOC_conso</vt:lpstr>
      <vt:lpstr>data_previous_month</vt:lpstr>
      <vt:lpstr>data_12m</vt:lpstr>
      <vt:lpstr>Irradiance PVGIS</vt:lpstr>
      <vt:lpstr>Irradiance PVGIS prev_1m</vt:lpstr>
      <vt:lpstr>Irradiance PVGIS prev_2m</vt:lpstr>
      <vt:lpstr>Irradiance PVGIS prev_3m</vt:lpstr>
      <vt:lpstr>Irradiance PVGIS prev_4m</vt:lpstr>
      <vt:lpstr>Irradiance PVGIS prev_5m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2024-02-13T19:40:48Z</dcterms:modified>
</cp:coreProperties>
</file>