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890e741dd1810dd/Área de Trabalho/"/>
    </mc:Choice>
  </mc:AlternateContent>
  <xr:revisionPtr revIDLastSave="0" documentId="8_{122835A3-8D95-4AA2-89EF-E8EBEB1031BD}" xr6:coauthVersionLast="47" xr6:coauthVersionMax="47" xr10:uidLastSave="{00000000-0000-0000-0000-000000000000}"/>
  <bookViews>
    <workbookView xWindow="-120" yWindow="-120" windowWidth="20730" windowHeight="11160" activeTab="2" xr2:uid="{B0B2F363-9F2C-4EC3-8F53-FBC89A8EC610}"/>
  </bookViews>
  <sheets>
    <sheet name="Dase de Dados" sheetId="1" r:id="rId1"/>
    <sheet name="Apoio" sheetId="2" state="hidden" r:id="rId2"/>
    <sheet name="Dashboard" sheetId="9" r:id="rId3"/>
  </sheets>
  <definedNames>
    <definedName name="SegmentaçãodeDados_Mês">#N/A</definedName>
    <definedName name="SegmentaçãodeDados_Status">#N/A</definedName>
    <definedName name="SegmentaçãodeDados_Tipo">#N/A</definedName>
  </definedNames>
  <calcPr calcId="191029"/>
  <pivotCaches>
    <pivotCache cacheId="18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F5" i="2"/>
  <c r="F6" i="2"/>
  <c r="F4" i="2"/>
  <c r="G4" i="2" l="1"/>
  <c r="H4" i="2" s="1"/>
  <c r="G5" i="2"/>
  <c r="H5" i="2" s="1"/>
  <c r="G6" i="2"/>
  <c r="H6" i="2" s="1"/>
</calcChain>
</file>

<file path=xl/sharedStrings.xml><?xml version="1.0" encoding="utf-8"?>
<sst xmlns="http://schemas.openxmlformats.org/spreadsheetml/2006/main" count="331" uniqueCount="48">
  <si>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</si>
  <si>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</si>
  <si>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</si>
  <si>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</si>
  <si>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</si>
  <si>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</si>
  <si>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</si>
  <si>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</si>
  <si>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Renda Fixa</t>
  </si>
  <si>
    <t>Transferência</t>
  </si>
  <si>
    <t>Recebido</t>
  </si>
  <si>
    <t>Débito Automático</t>
  </si>
  <si>
    <t>Pendente</t>
  </si>
  <si>
    <t>Pago</t>
  </si>
  <si>
    <t>Ações</t>
  </si>
  <si>
    <t>Poupança</t>
  </si>
  <si>
    <t>Dólar</t>
  </si>
  <si>
    <t>Tesouro Direto</t>
  </si>
  <si>
    <t>Fundo Imobiliário</t>
  </si>
  <si>
    <t>Conta Corrente</t>
  </si>
  <si>
    <t>Rendimento</t>
  </si>
  <si>
    <t>PIX</t>
  </si>
  <si>
    <t>Entrada</t>
  </si>
  <si>
    <t>Dividendos</t>
  </si>
  <si>
    <t>Venda de ações</t>
  </si>
  <si>
    <t>Venda dólar</t>
  </si>
  <si>
    <t>Compra ações</t>
  </si>
  <si>
    <t>Compra dólar</t>
  </si>
  <si>
    <t>Aplicação FII</t>
  </si>
  <si>
    <t>Depósito Poupança</t>
  </si>
  <si>
    <t>Aplicação R Fixa</t>
  </si>
  <si>
    <t>Aplicação Tes Direto</t>
  </si>
  <si>
    <t>Rótulos de Linha</t>
  </si>
  <si>
    <t>Total Geral</t>
  </si>
  <si>
    <t>Soma de Valor</t>
  </si>
  <si>
    <t>(Tudo)</t>
  </si>
  <si>
    <t>Tarifa bancária</t>
  </si>
  <si>
    <t>Gastos</t>
  </si>
  <si>
    <t>Variação</t>
  </si>
  <si>
    <t>Percentual</t>
  </si>
  <si>
    <t>1o grafico</t>
  </si>
  <si>
    <t>Investimento</t>
  </si>
  <si>
    <t>Fundo Imob Divendos</t>
  </si>
  <si>
    <t>Tesouro Direto Rend</t>
  </si>
  <si>
    <t>Renda Fixa Rend</t>
  </si>
  <si>
    <t>Poupança Rend</t>
  </si>
  <si>
    <t>Dólar V</t>
  </si>
  <si>
    <t>Ações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</si>
</sst>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* #,##0.00_-;\-&quot;R$&quot;* #,##0.00_-;_-&quot;R$&quot;* &quot;-&quot;??_-;_-@_-"/>
    <numFmt numFmtId="43" formatCode="_-* #,##0.00_-;\-* #,##0.00_-;_-* &quot;-&quot;??_-;_-@_-"/>
    <numFmt numFmtId="166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49" fontId="0" fillId="0" borderId="0" xfId="0" applyNumberFormat="1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" fontId="0" fillId="0" borderId="0" xfId="0" applyNumberFormat="1"/>
    <xf numFmtId="4" fontId="0" fillId="0" borderId="0" xfId="1" applyNumberFormat="1" applyFont="1" applyAlignment="1">
      <alignment horizontal="center" wrapText="1"/>
    </xf>
    <xf numFmtId="43" fontId="0" fillId="0" borderId="0" xfId="0" applyNumberFormat="1"/>
    <xf numFmtId="10" fontId="0" fillId="0" borderId="0" xfId="0" applyNumberFormat="1"/>
    <xf numFmtId="166" fontId="0" fillId="0" borderId="0" xfId="0" applyNumberFormat="1"/>
    <xf numFmtId="9" fontId="0" fillId="0" borderId="0" xfId="0" applyNumberFormat="1"/>
  </cellXfs>
  <cellStyles count="2">
    <cellStyle name="Moeda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center" vertical="bottom" textRotation="0" wrapText="1" indent="0" justifyLastLine="0" shrinkToFit="0" readingOrder="0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 patternType="solid">
          <fgColor auto="1"/>
          <bgColor rgb="FF663300"/>
        </patternFill>
      </fill>
      <border>
        <left/>
        <right/>
        <top/>
        <bottom/>
        <vertical/>
        <horizontal/>
      </border>
    </dxf>
    <dxf>
      <numFmt numFmtId="30" formatCode="@"/>
      <alignment horizontal="center" vertical="bottom" textRotation="0" wrapText="1" indent="0" justifyLastLine="0" shrinkToFit="0" readingOrder="0"/>
    </dxf>
    <dxf>
      <numFmt numFmtId="30" formatCode="@"/>
      <alignment horizontal="center" vertical="bottom" textRotation="0" wrapText="1" indent="0" justifyLastLine="0" shrinkToFit="0" readingOrder="0"/>
    </dxf>
    <dxf>
      <numFmt numFmtId="30" formatCode="@"/>
      <alignment horizontal="center" vertical="bottom" textRotation="0" wrapText="1" indent="0" justifyLastLine="0" shrinkToFit="0" readingOrder="0"/>
    </dxf>
    <dxf>
      <numFmt numFmtId="30" formatCode="@"/>
      <alignment horizontal="center" vertical="bottom" textRotation="0" wrapText="1" indent="0" justifyLastLine="0" shrinkToFit="0" readingOrder="0"/>
    </dxf>
    <dxf>
      <numFmt numFmtId="30" formatCode="@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 patternType="solid">
          <fgColor auto="1"/>
          <bgColor rgb="FFF2C19C"/>
        </patternFill>
      </fill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fgColor auto="1"/>
          <bgColor rgb="FF39B0DF"/>
        </patternFill>
      </fill>
      <border>
        <left/>
        <right/>
        <top/>
        <bottom/>
        <vertical/>
        <horizontal/>
      </border>
    </dxf>
  </dxfs>
  <tableStyles count="3" defaultTableStyle="TableStyleMedium2" defaultPivotStyle="PivotStyleLight16">
    <tableStyle name="SlicerStyleDark1 2" pivot="0" table="0" count="10" xr9:uid="{F787236A-43D3-461D-A1E0-F13EE040E4B9}">
      <tableStyleElement type="wholeTable" dxfId="14"/>
      <tableStyleElement type="headerRow" dxfId="13"/>
    </tableStyle>
    <tableStyle name="SlicerStyleDark2 2" pivot="0" table="0" count="10" xr9:uid="{202ED4B1-2509-445F-9EF3-5620618221E7}">
      <tableStyleElement type="wholeTable" dxfId="12"/>
      <tableStyleElement type="headerRow" dxfId="11"/>
    </tableStyle>
    <tableStyle name="SlicerStyleLight2 2" pivot="0" table="0" count="10" xr9:uid="{D5889906-5781-4735-87B5-44854A1469D0}">
      <tableStyleElement type="wholeTable" dxfId="2"/>
      <tableStyleElement type="headerRow" dxfId="1"/>
    </tableStyle>
  </tableStyles>
  <colors>
    <mruColors>
      <color rgb="FFFFCC00"/>
      <color rgb="FF57EB5B"/>
      <color rgb="FFFFFFFF"/>
      <color rgb="FF663300"/>
      <color rgb="FF996633"/>
      <color rgb="FFF2AF8A"/>
      <color rgb="FFFBE2D5"/>
      <color rgb="FFF2C19C"/>
      <color rgb="FF39B0DF"/>
      <color rgb="FF66CCFF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FFC0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BE2D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Dark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17/10/relationships/person" Target="persons/perso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[BaseDadosInvestimentos_DIO.xlsx]Apoio!Tabela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Investimentos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>
            <a:gsLst>
              <a:gs pos="0">
                <a:schemeClr val="tx2">
                  <a:lumMod val="50000"/>
                  <a:lumOff val="50000"/>
                </a:schemeClr>
              </a:gs>
              <a:gs pos="100000">
                <a:schemeClr val="accent1">
                  <a:tint val="44500"/>
                  <a:satMod val="160000"/>
                  <a:alpha val="6000"/>
                </a:schemeClr>
              </a:gs>
              <a:gs pos="52000">
                <a:srgbClr val="0070C0"/>
              </a:gs>
            </a:gsLst>
            <a:lin ang="189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8097222222222226"/>
          <c:w val="0.93888888888888888"/>
          <c:h val="0.670401356080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Apoio!$B$3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tx2">
                    <a:lumMod val="50000"/>
                    <a:lumOff val="50000"/>
                  </a:schemeClr>
                </a:gs>
                <a:gs pos="100000">
                  <a:schemeClr val="accent1">
                    <a:tint val="44500"/>
                    <a:satMod val="160000"/>
                    <a:alpha val="6000"/>
                  </a:schemeClr>
                </a:gs>
                <a:gs pos="52000">
                  <a:srgbClr val="0070C0"/>
                </a:gs>
              </a:gsLst>
              <a:lin ang="189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Apoio!$A$4:$A$17</c:f>
              <c:strCache>
                <c:ptCount val="13"/>
                <c:pt idx="0">
                  <c:v>Ações</c:v>
                </c:pt>
                <c:pt idx="1">
                  <c:v>Conta Corrente</c:v>
                </c:pt>
                <c:pt idx="2">
                  <c:v>Dólar</c:v>
                </c:pt>
                <c:pt idx="3">
                  <c:v>Fundo Imobiliário</c:v>
                </c:pt>
                <c:pt idx="4">
                  <c:v>Poupança</c:v>
                </c:pt>
                <c:pt idx="5">
                  <c:v>Renda Fixa</c:v>
                </c:pt>
                <c:pt idx="6">
                  <c:v>Tesouro Direto</c:v>
                </c:pt>
                <c:pt idx="7">
                  <c:v>Renda Fixa Rend</c:v>
                </c:pt>
                <c:pt idx="8">
                  <c:v>Poupança Rend</c:v>
                </c:pt>
                <c:pt idx="9">
                  <c:v>Tesouro Direto Rend</c:v>
                </c:pt>
                <c:pt idx="10">
                  <c:v>Fundo Imob Divendos</c:v>
                </c:pt>
                <c:pt idx="11">
                  <c:v>Dólar V</c:v>
                </c:pt>
                <c:pt idx="12">
                  <c:v>Ações V</c:v>
                </c:pt>
              </c:strCache>
            </c:strRef>
          </c:cat>
          <c:val>
            <c:numRef>
              <c:f>Apoio!$B$4:$B$17</c:f>
              <c:numCache>
                <c:formatCode>_(* #,##0.00_);_(* \(#,##0.00\);_(* "-"??_);_(@_)</c:formatCode>
                <c:ptCount val="13"/>
                <c:pt idx="0">
                  <c:v>2930</c:v>
                </c:pt>
                <c:pt idx="1">
                  <c:v>920</c:v>
                </c:pt>
                <c:pt idx="2">
                  <c:v>2170</c:v>
                </c:pt>
                <c:pt idx="3">
                  <c:v>12950</c:v>
                </c:pt>
                <c:pt idx="4">
                  <c:v>6200</c:v>
                </c:pt>
                <c:pt idx="5">
                  <c:v>5100</c:v>
                </c:pt>
                <c:pt idx="6">
                  <c:v>4100</c:v>
                </c:pt>
                <c:pt idx="7">
                  <c:v>850</c:v>
                </c:pt>
                <c:pt idx="8">
                  <c:v>800</c:v>
                </c:pt>
                <c:pt idx="9">
                  <c:v>1000</c:v>
                </c:pt>
                <c:pt idx="10">
                  <c:v>770</c:v>
                </c:pt>
                <c:pt idx="11">
                  <c:v>800</c:v>
                </c:pt>
                <c:pt idx="12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D-4A73-A94F-5F2682B09B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8926136"/>
        <c:axId val="568931536"/>
      </c:barChart>
      <c:catAx>
        <c:axId val="56892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931536"/>
        <c:crosses val="autoZero"/>
        <c:auto val="1"/>
        <c:lblAlgn val="ctr"/>
        <c:lblOffset val="100"/>
        <c:noMultiLvlLbl val="0"/>
      </c:catAx>
      <c:valAx>
        <c:axId val="568931536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568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06373002307095"/>
          <c:y val="0.12856582792280724"/>
          <c:w val="0.58689270602740495"/>
          <c:h val="0.74286834415438552"/>
        </c:manualLayout>
      </c:layout>
      <c:doughnutChart>
        <c:varyColors val="1"/>
        <c:ser>
          <c:idx val="1"/>
          <c:order val="0"/>
          <c:tx>
            <c:strRef>
              <c:f>Apoio!$D$1</c:f>
              <c:strCache>
                <c:ptCount val="1"/>
                <c:pt idx="0">
                  <c:v>1o grafico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dLbls>
            <c:delete val="1"/>
          </c:dLbls>
          <c:val>
            <c:numRef>
              <c:f>Apoio!$E$1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8-4FEE-B2EC-F4A82EA185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0"/>
          <c:order val="1"/>
          <c:spPr>
            <a:ln>
              <a:noFill/>
            </a:ln>
          </c:spPr>
          <c:dPt>
            <c:idx val="0"/>
            <c:bubble3D val="0"/>
            <c:spPr>
              <a:solidFill>
                <a:srgbClr val="57EB5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18-4FEE-B2EC-F4A82EA18553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B18-4FEE-B2EC-F4A82EA18553}"/>
              </c:ext>
            </c:extLst>
          </c:dPt>
          <c:dLbls>
            <c:delete val="1"/>
          </c:dLbls>
          <c:val>
            <c:numRef>
              <c:f>Apoio!$G$4:$H$4</c:f>
              <c:numCache>
                <c:formatCode>0.0%</c:formatCode>
                <c:ptCount val="2"/>
                <c:pt idx="0">
                  <c:v>0.1448121423239612</c:v>
                </c:pt>
                <c:pt idx="1">
                  <c:v>0.85518785767603878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18-4FEE-B2EC-F4A82EA185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tx>
            <c:strRef>
              <c:f>Apoio!$D$1</c:f>
              <c:strCache>
                <c:ptCount val="1"/>
                <c:pt idx="0">
                  <c:v>1o grafico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val>
            <c:numRef>
              <c:f>Apoio!$E$1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1-4A10-A1B5-D7FFEEDD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0"/>
          <c:order val="1"/>
          <c:explosion val="2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D191-4A10-A1B5-D7FFEEDDD3CF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4-D191-4A10-A1B5-D7FFEEDDD3CF}"/>
              </c:ext>
            </c:extLst>
          </c:dPt>
          <c:val>
            <c:numRef>
              <c:f>Apoio!$G$5:$H$5</c:f>
              <c:numCache>
                <c:formatCode>0.0%</c:formatCode>
                <c:ptCount val="2"/>
                <c:pt idx="0">
                  <c:v>0.85518785767603878</c:v>
                </c:pt>
                <c:pt idx="1">
                  <c:v>0.14481214232396122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91-4A10-A1B5-D7FFEEDD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[BaseDadosInvestimentos_DIO.xlsx]Apoio!Tabela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Origem do montante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>
            <a:gsLst>
              <a:gs pos="18000">
                <a:schemeClr val="accent1">
                  <a:lumMod val="60000"/>
                  <a:lumOff val="40000"/>
                </a:schemeClr>
              </a:gs>
              <a:gs pos="49000">
                <a:srgbClr val="0070C0"/>
              </a:gs>
              <a:gs pos="2000">
                <a:schemeClr val="bg1"/>
              </a:gs>
            </a:gsLst>
            <a:lin ang="18900000" scaled="1"/>
          </a:gra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1352398182603153"/>
          <c:y val="0.20093353483773027"/>
          <c:w val="0.58557102033264119"/>
          <c:h val="0.68838656876940707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Apoio!$L$3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8000">
                  <a:schemeClr val="accent1">
                    <a:lumMod val="60000"/>
                    <a:lumOff val="40000"/>
                  </a:schemeClr>
                </a:gs>
                <a:gs pos="49000">
                  <a:srgbClr val="0070C0"/>
                </a:gs>
                <a:gs pos="2000">
                  <a:schemeClr val="bg1"/>
                </a:gs>
              </a:gsLst>
              <a:lin ang="18900000" scaled="1"/>
            </a:gra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Apoio!$K$4:$K$15</c:f>
              <c:strCache>
                <c:ptCount val="11"/>
                <c:pt idx="0">
                  <c:v>Aplicação FII</c:v>
                </c:pt>
                <c:pt idx="1">
                  <c:v>Aplicação R Fixa</c:v>
                </c:pt>
                <c:pt idx="2">
                  <c:v>Aplicação Tes Direto</c:v>
                </c:pt>
                <c:pt idx="3">
                  <c:v>Compra ações</c:v>
                </c:pt>
                <c:pt idx="4">
                  <c:v>Compra dólar</c:v>
                </c:pt>
                <c:pt idx="5">
                  <c:v>Depósito Poupança</c:v>
                </c:pt>
                <c:pt idx="6">
                  <c:v>Dividendos</c:v>
                </c:pt>
                <c:pt idx="7">
                  <c:v>Rendimento</c:v>
                </c:pt>
                <c:pt idx="8">
                  <c:v>Venda de ações</c:v>
                </c:pt>
                <c:pt idx="9">
                  <c:v>Venda dólar</c:v>
                </c:pt>
                <c:pt idx="10">
                  <c:v>Tarifa bancária</c:v>
                </c:pt>
              </c:strCache>
            </c:strRef>
          </c:cat>
          <c:val>
            <c:numRef>
              <c:f>Apoio!$L$4:$L$15</c:f>
              <c:numCache>
                <c:formatCode>_(* #,##0.00_);_(* \(#,##0.00\);_(* "-"??_);_(@_)</c:formatCode>
                <c:ptCount val="11"/>
                <c:pt idx="0">
                  <c:v>12950</c:v>
                </c:pt>
                <c:pt idx="1">
                  <c:v>5100</c:v>
                </c:pt>
                <c:pt idx="2">
                  <c:v>4100</c:v>
                </c:pt>
                <c:pt idx="3">
                  <c:v>2930</c:v>
                </c:pt>
                <c:pt idx="4">
                  <c:v>2170</c:v>
                </c:pt>
                <c:pt idx="5">
                  <c:v>6200</c:v>
                </c:pt>
                <c:pt idx="6">
                  <c:v>770</c:v>
                </c:pt>
                <c:pt idx="7">
                  <c:v>2650</c:v>
                </c:pt>
                <c:pt idx="8">
                  <c:v>1600</c:v>
                </c:pt>
                <c:pt idx="9">
                  <c:v>800</c:v>
                </c:pt>
                <c:pt idx="10">
                  <c:v>920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2452-4B4A-9CFB-8915D28D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579550768"/>
        <c:axId val="579547888"/>
        <c:axId val="0"/>
      </c:bar3DChart>
      <c:catAx>
        <c:axId val="57955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547888"/>
        <c:crosses val="autoZero"/>
        <c:auto val="1"/>
        <c:lblAlgn val="ctr"/>
        <c:lblOffset val="100"/>
        <c:noMultiLvlLbl val="0"/>
      </c:catAx>
      <c:valAx>
        <c:axId val="579547888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55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[BaseDadosInvestimentos_DIO.xlsx]Apoio!Tabela dinâmica8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</a:t>
            </a:r>
            <a:r>
              <a:rPr lang="en-US" baseline="0"/>
              <a:t> Operação Bancária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Apoio!$R$3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00-45D8-9261-CCA4116008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000-45D8-9261-CCA4116008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000-45D8-9261-CCA4116008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Apoio!$Q$4:$Q$7</c:f>
              <c:strCache>
                <c:ptCount val="3"/>
                <c:pt idx="0">
                  <c:v>Débito Automático</c:v>
                </c:pt>
                <c:pt idx="1">
                  <c:v>PIX</c:v>
                </c:pt>
                <c:pt idx="2">
                  <c:v>Transferência</c:v>
                </c:pt>
              </c:strCache>
            </c:strRef>
          </c:cat>
          <c:val>
            <c:numRef>
              <c:f>Apoio!$R$4:$R$7</c:f>
              <c:numCache>
                <c:formatCode>0.00%</c:formatCode>
                <c:ptCount val="3"/>
                <c:pt idx="0">
                  <c:v>0.10873351579995023</c:v>
                </c:pt>
                <c:pt idx="1">
                  <c:v>0.33142572779298335</c:v>
                </c:pt>
                <c:pt idx="2">
                  <c:v>0.55984075640706643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0-45D8-9261-CCA4116008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06373002307095"/>
          <c:y val="0.12856582792280724"/>
          <c:w val="0.58689270602740495"/>
          <c:h val="0.74286834415438552"/>
        </c:manualLayout>
      </c:layout>
      <c:doughnutChart>
        <c:varyColors val="1"/>
        <c:ser>
          <c:idx val="1"/>
          <c:order val="0"/>
          <c:tx>
            <c:strRef>
              <c:f>Apoio!$D$1</c:f>
              <c:strCache>
                <c:ptCount val="1"/>
                <c:pt idx="0">
                  <c:v>1o grafico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dLbls>
            <c:delete val="1"/>
          </c:dLbls>
          <c:val>
            <c:numRef>
              <c:f>Apoio!$E$1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D2-4FBE-91A5-3385FBEF65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0"/>
          <c:order val="1"/>
          <c:spPr>
            <a:ln>
              <a:noFill/>
            </a:ln>
          </c:spPr>
          <c:dPt>
            <c:idx val="0"/>
            <c:bubble3D val="0"/>
            <c:spPr>
              <a:solidFill>
                <a:srgbClr val="57EB5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7D2-4FBE-91A5-3385FBEF6545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7D2-4FBE-91A5-3385FBEF654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D2-4FBE-91A5-3385FBEF654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Apoio!$G$4:$H$4</c:f>
              <c:numCache>
                <c:formatCode>0.0%</c:formatCode>
                <c:ptCount val="2"/>
                <c:pt idx="0">
                  <c:v>0.1448121423239612</c:v>
                </c:pt>
                <c:pt idx="1">
                  <c:v>0.85518785767603878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D2-4FBE-91A5-3385FBEF65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tx>
            <c:strRef>
              <c:f>Apoio!$D$1</c:f>
              <c:strCache>
                <c:ptCount val="1"/>
                <c:pt idx="0">
                  <c:v>1o grafico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val>
            <c:numRef>
              <c:f>Apoio!$E$1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0-463A-8329-F045762F8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0"/>
          <c:order val="1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DCB0-463A-8329-F045762F8640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4-DCB0-463A-8329-F045762F8640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B0-463A-8329-F045762F864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Apoio!$G$5:$H$5</c:f>
              <c:numCache>
                <c:formatCode>0.0%</c:formatCode>
                <c:ptCount val="2"/>
                <c:pt idx="0">
                  <c:v>0.85518785767603878</c:v>
                </c:pt>
                <c:pt idx="1">
                  <c:v>0.14481214232396122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0-463A-8329-F045762F8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[BaseDadosInvestimentos_DIO.xlsx]Apoio!Tabela dinâmica5</c:name>
    <c:fmtId val="1"/>
  </c:pivotSource>
  <c:chart>
    <c:autoTitleDeleted val="1"/>
    <c:pivotFmts>
      <c:pivotFmt>
        <c:idx val="0"/>
        <c:spPr>
          <a:gradFill>
            <a:gsLst>
              <a:gs pos="0">
                <a:srgbClr val="00B0F0">
                  <a:shade val="30000"/>
                  <a:satMod val="115000"/>
                </a:srgbClr>
              </a:gs>
              <a:gs pos="50000">
                <a:srgbClr val="00B0F0">
                  <a:shade val="67500"/>
                  <a:satMod val="115000"/>
                </a:srgbClr>
              </a:gs>
              <a:gs pos="100000">
                <a:srgbClr val="00B0F0">
                  <a:shade val="100000"/>
                  <a:satMod val="115000"/>
                </a:srgbClr>
              </a:gs>
            </a:gsLst>
            <a:lin ang="189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Apoio!$E$3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18900000" scaled="1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Apoio!$D$4:$D$6</c:f>
              <c:strCache>
                <c:ptCount val="2"/>
                <c:pt idx="0">
                  <c:v>Entrada</c:v>
                </c:pt>
                <c:pt idx="1">
                  <c:v>Investimento</c:v>
                </c:pt>
              </c:strCache>
            </c:strRef>
          </c:cat>
          <c:val>
            <c:numRef>
              <c:f>Apoio!$E$4:$E$6</c:f>
              <c:numCache>
                <c:formatCode>_(* #,##0.00_);_(* \(#,##0.00\);_(* "-"??_);_(@_)</c:formatCode>
                <c:ptCount val="2"/>
                <c:pt idx="0">
                  <c:v>5820</c:v>
                </c:pt>
                <c:pt idx="1">
                  <c:v>34370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7861-4C4B-80A2-22CAE8603D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663511184"/>
        <c:axId val="663510104"/>
        <c:axId val="0"/>
      </c:bar3DChart>
      <c:catAx>
        <c:axId val="6635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3510104"/>
        <c:crosses val="autoZero"/>
        <c:auto val="1"/>
        <c:lblAlgn val="ctr"/>
        <c:lblOffset val="100"/>
        <c:noMultiLvlLbl val="0"/>
      </c:catAx>
      <c:valAx>
        <c:axId val="66351010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66351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0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[BaseDadosInvestimentos_DIO.xlsx]Apoio!Tabela dinâmica5</c:name>
    <c:fmtId val="3"/>
  </c:pivotSource>
  <c:chart>
    <c:autoTitleDeleted val="1"/>
    <c:pivotFmts>
      <c:pivotFmt>
        <c:idx val="0"/>
        <c:spPr>
          <a:gradFill>
            <a:gsLst>
              <a:gs pos="0">
                <a:srgbClr val="00B0F0">
                  <a:shade val="30000"/>
                  <a:satMod val="115000"/>
                </a:srgbClr>
              </a:gs>
              <a:gs pos="50000">
                <a:srgbClr val="00B0F0">
                  <a:shade val="67500"/>
                  <a:satMod val="115000"/>
                </a:srgbClr>
              </a:gs>
              <a:gs pos="100000">
                <a:srgbClr val="00B0F0">
                  <a:shade val="100000"/>
                  <a:satMod val="115000"/>
                </a:srgbClr>
              </a:gs>
            </a:gsLst>
            <a:lin ang="189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rgbClr val="00B0F0">
                  <a:shade val="30000"/>
                  <a:satMod val="115000"/>
                </a:srgbClr>
              </a:gs>
              <a:gs pos="50000">
                <a:srgbClr val="00B0F0">
                  <a:shade val="67500"/>
                  <a:satMod val="115000"/>
                </a:srgbClr>
              </a:gs>
              <a:gs pos="100000">
                <a:srgbClr val="00B0F0">
                  <a:shade val="100000"/>
                  <a:satMod val="115000"/>
                </a:srgbClr>
              </a:gs>
            </a:gsLst>
            <a:lin ang="189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00B0F0">
                  <a:shade val="30000"/>
                  <a:satMod val="115000"/>
                </a:srgbClr>
              </a:gs>
              <a:gs pos="50000">
                <a:srgbClr val="00B0F0">
                  <a:shade val="67500"/>
                  <a:satMod val="115000"/>
                </a:srgbClr>
              </a:gs>
              <a:gs pos="100000">
                <a:srgbClr val="00B0F0">
                  <a:shade val="100000"/>
                  <a:satMod val="115000"/>
                </a:srgbClr>
              </a:gs>
            </a:gsLst>
            <a:lin ang="189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Apoio!$E$3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18900000" scaled="1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Apoio!$D$4:$D$6</c:f>
              <c:strCache>
                <c:ptCount val="2"/>
                <c:pt idx="0">
                  <c:v>Entrada</c:v>
                </c:pt>
                <c:pt idx="1">
                  <c:v>Investimento</c:v>
                </c:pt>
              </c:strCache>
            </c:strRef>
          </c:cat>
          <c:val>
            <c:numRef>
              <c:f>Apoio!$E$4:$E$6</c:f>
              <c:numCache>
                <c:formatCode>_(* #,##0.00_);_(* \(#,##0.00\);_(* "-"??_);_(@_)</c:formatCode>
                <c:ptCount val="2"/>
                <c:pt idx="0">
                  <c:v>5820</c:v>
                </c:pt>
                <c:pt idx="1">
                  <c:v>34370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1828-4D50-92AC-CCC7E3C452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shape val="box"/>
        <c:axId val="663511184"/>
        <c:axId val="663510104"/>
        <c:axId val="0"/>
      </c:bar3DChart>
      <c:catAx>
        <c:axId val="6635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3510104"/>
        <c:crosses val="autoZero"/>
        <c:auto val="1"/>
        <c:lblAlgn val="ctr"/>
        <c:lblOffset val="100"/>
        <c:noMultiLvlLbl val="0"/>
      </c:catAx>
      <c:valAx>
        <c:axId val="66351010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66351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0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[BaseDadosInvestimentos_DIO.xlsx]Apoio!Tabela dinâmica4</c:name>
    <c:fmtId val="9"/>
  </c:pivotSource>
  <c:chart>
    <c:autoTitleDeleted val="1"/>
    <c:pivotFmts>
      <c:pivotFmt>
        <c:idx val="0"/>
        <c:spPr>
          <a:gradFill>
            <a:gsLst>
              <a:gs pos="0">
                <a:schemeClr val="tx2">
                  <a:lumMod val="50000"/>
                  <a:lumOff val="50000"/>
                </a:schemeClr>
              </a:gs>
              <a:gs pos="100000">
                <a:schemeClr val="accent1">
                  <a:tint val="44500"/>
                  <a:satMod val="160000"/>
                  <a:alpha val="6000"/>
                </a:schemeClr>
              </a:gs>
              <a:gs pos="52000">
                <a:srgbClr val="0070C0"/>
              </a:gs>
            </a:gsLst>
            <a:lin ang="189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tx2">
                  <a:lumMod val="50000"/>
                  <a:lumOff val="50000"/>
                </a:schemeClr>
              </a:gs>
              <a:gs pos="100000">
                <a:schemeClr val="accent1">
                  <a:tint val="44500"/>
                  <a:satMod val="160000"/>
                  <a:alpha val="6000"/>
                </a:schemeClr>
              </a:gs>
              <a:gs pos="52000">
                <a:srgbClr val="0070C0"/>
              </a:gs>
            </a:gsLst>
            <a:lin ang="189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tx2">
                  <a:lumMod val="50000"/>
                  <a:lumOff val="50000"/>
                </a:schemeClr>
              </a:gs>
              <a:gs pos="100000">
                <a:schemeClr val="accent1">
                  <a:tint val="44500"/>
                  <a:satMod val="160000"/>
                  <a:alpha val="6000"/>
                </a:schemeClr>
              </a:gs>
              <a:gs pos="52000">
                <a:srgbClr val="0070C0"/>
              </a:gs>
            </a:gsLst>
            <a:lin ang="189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tx2">
                  <a:lumMod val="50000"/>
                  <a:lumOff val="50000"/>
                </a:schemeClr>
              </a:gs>
              <a:gs pos="100000">
                <a:schemeClr val="accent1">
                  <a:tint val="44500"/>
                  <a:satMod val="160000"/>
                  <a:alpha val="6000"/>
                </a:schemeClr>
              </a:gs>
              <a:gs pos="52000">
                <a:srgbClr val="0070C0"/>
              </a:gs>
            </a:gsLst>
            <a:lin ang="189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tx2">
                  <a:lumMod val="50000"/>
                  <a:lumOff val="50000"/>
                </a:schemeClr>
              </a:gs>
              <a:gs pos="100000">
                <a:schemeClr val="accent1">
                  <a:tint val="44500"/>
                  <a:satMod val="160000"/>
                  <a:alpha val="6000"/>
                </a:schemeClr>
              </a:gs>
              <a:gs pos="52000">
                <a:srgbClr val="0070C0"/>
              </a:gs>
            </a:gsLst>
            <a:lin ang="189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chemeClr val="tx2">
                  <a:lumMod val="50000"/>
                  <a:lumOff val="50000"/>
                </a:schemeClr>
              </a:gs>
              <a:gs pos="100000">
                <a:schemeClr val="accent1">
                  <a:tint val="44500"/>
                  <a:satMod val="160000"/>
                  <a:alpha val="6000"/>
                </a:schemeClr>
              </a:gs>
              <a:gs pos="52000">
                <a:srgbClr val="0070C0"/>
              </a:gs>
            </a:gsLst>
            <a:lin ang="189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0">
                <a:schemeClr val="tx2">
                  <a:lumMod val="50000"/>
                  <a:lumOff val="50000"/>
                </a:schemeClr>
              </a:gs>
              <a:gs pos="100000">
                <a:schemeClr val="accent1">
                  <a:tint val="44500"/>
                  <a:satMod val="160000"/>
                  <a:alpha val="6000"/>
                </a:schemeClr>
              </a:gs>
              <a:gs pos="52000">
                <a:srgbClr val="0070C0"/>
              </a:gs>
            </a:gsLst>
            <a:lin ang="189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563154324810519E-2"/>
          <c:y val="5.9279256759571734E-2"/>
          <c:w val="0.93543472034740327"/>
          <c:h val="0.910812815064783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Apoio!$B$3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tx2">
                    <a:lumMod val="50000"/>
                    <a:lumOff val="50000"/>
                  </a:schemeClr>
                </a:gs>
                <a:gs pos="100000">
                  <a:schemeClr val="accent1">
                    <a:tint val="44500"/>
                    <a:satMod val="160000"/>
                    <a:alpha val="6000"/>
                  </a:schemeClr>
                </a:gs>
                <a:gs pos="52000">
                  <a:srgbClr val="0070C0"/>
                </a:gs>
              </a:gsLst>
              <a:lin ang="189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Apoio!$A$4:$A$17</c:f>
              <c:strCache>
                <c:ptCount val="13"/>
                <c:pt idx="0">
                  <c:v>Ações</c:v>
                </c:pt>
                <c:pt idx="1">
                  <c:v>Conta Corrente</c:v>
                </c:pt>
                <c:pt idx="2">
                  <c:v>Dólar</c:v>
                </c:pt>
                <c:pt idx="3">
                  <c:v>Fundo Imobiliário</c:v>
                </c:pt>
                <c:pt idx="4">
                  <c:v>Poupança</c:v>
                </c:pt>
                <c:pt idx="5">
                  <c:v>Renda Fixa</c:v>
                </c:pt>
                <c:pt idx="6">
                  <c:v>Tesouro Direto</c:v>
                </c:pt>
                <c:pt idx="7">
                  <c:v>Renda Fixa Rend</c:v>
                </c:pt>
                <c:pt idx="8">
                  <c:v>Poupança Rend</c:v>
                </c:pt>
                <c:pt idx="9">
                  <c:v>Tesouro Direto Rend</c:v>
                </c:pt>
                <c:pt idx="10">
                  <c:v>Fundo Imob Divendos</c:v>
                </c:pt>
                <c:pt idx="11">
                  <c:v>Dólar V</c:v>
                </c:pt>
                <c:pt idx="12">
                  <c:v>Ações V</c:v>
                </c:pt>
              </c:strCache>
            </c:strRef>
          </c:cat>
          <c:val>
            <c:numRef>
              <c:f>Apoio!$B$4:$B$17</c:f>
              <c:numCache>
                <c:formatCode>_(* #,##0.00_);_(* \(#,##0.00\);_(* "-"??_);_(@_)</c:formatCode>
                <c:ptCount val="13"/>
                <c:pt idx="0">
                  <c:v>2930</c:v>
                </c:pt>
                <c:pt idx="1">
                  <c:v>920</c:v>
                </c:pt>
                <c:pt idx="2">
                  <c:v>2170</c:v>
                </c:pt>
                <c:pt idx="3">
                  <c:v>12950</c:v>
                </c:pt>
                <c:pt idx="4">
                  <c:v>6200</c:v>
                </c:pt>
                <c:pt idx="5">
                  <c:v>5100</c:v>
                </c:pt>
                <c:pt idx="6">
                  <c:v>4100</c:v>
                </c:pt>
                <c:pt idx="7">
                  <c:v>850</c:v>
                </c:pt>
                <c:pt idx="8">
                  <c:v>800</c:v>
                </c:pt>
                <c:pt idx="9">
                  <c:v>1000</c:v>
                </c:pt>
                <c:pt idx="10">
                  <c:v>770</c:v>
                </c:pt>
                <c:pt idx="11">
                  <c:v>800</c:v>
                </c:pt>
                <c:pt idx="12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6-4E21-A3D4-CF57B982EE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68926136"/>
        <c:axId val="568931536"/>
      </c:barChart>
      <c:catAx>
        <c:axId val="568926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931536"/>
        <c:crosses val="autoZero"/>
        <c:auto val="1"/>
        <c:lblAlgn val="ctr"/>
        <c:lblOffset val="100"/>
        <c:noMultiLvlLbl val="0"/>
      </c:catAx>
      <c:valAx>
        <c:axId val="568931536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568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[BaseDadosInvestimentos_DIO.xlsx]Apoio!Tabela dinâmica6</c:name>
    <c:fmtId val="11"/>
  </c:pivotSource>
  <c:chart>
    <c:autoTitleDeleted val="1"/>
    <c:pivotFmts>
      <c:pivotFmt>
        <c:idx val="0"/>
        <c:spPr>
          <a:gradFill>
            <a:gsLst>
              <a:gs pos="18000">
                <a:schemeClr val="accent1">
                  <a:lumMod val="60000"/>
                  <a:lumOff val="40000"/>
                </a:schemeClr>
              </a:gs>
              <a:gs pos="49000">
                <a:srgbClr val="0070C0"/>
              </a:gs>
              <a:gs pos="2000">
                <a:schemeClr val="bg1"/>
              </a:gs>
            </a:gsLst>
            <a:lin ang="18900000" scaled="1"/>
          </a:gra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8000">
                <a:schemeClr val="accent1">
                  <a:lumMod val="60000"/>
                  <a:lumOff val="40000"/>
                </a:schemeClr>
              </a:gs>
              <a:gs pos="49000">
                <a:srgbClr val="0070C0"/>
              </a:gs>
              <a:gs pos="2000">
                <a:schemeClr val="bg1"/>
              </a:gs>
            </a:gsLst>
            <a:lin ang="18900000" scaled="1"/>
          </a:gra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8000">
                <a:schemeClr val="accent1">
                  <a:lumMod val="60000"/>
                  <a:lumOff val="40000"/>
                </a:schemeClr>
              </a:gs>
              <a:gs pos="49000">
                <a:srgbClr val="0070C0"/>
              </a:gs>
              <a:gs pos="2000">
                <a:schemeClr val="bg1"/>
              </a:gs>
            </a:gsLst>
            <a:lin ang="18900000" scaled="1"/>
          </a:gra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23000">
                <a:srgbClr val="FF0000"/>
              </a:gs>
              <a:gs pos="2000">
                <a:schemeClr val="bg1"/>
              </a:gs>
            </a:gsLst>
            <a:lin ang="18900000" scaled="1"/>
          </a:gradFill>
          <a:ln>
            <a:solidFill>
              <a:srgbClr val="C00000"/>
            </a:solidFill>
          </a:ln>
          <a:effectLst/>
          <a:sp3d>
            <a:contourClr>
              <a:srgbClr val="C00000"/>
            </a:contourClr>
          </a:sp3d>
        </c:spPr>
      </c:pivotFmt>
    </c:pivotFmts>
    <c:view3D>
      <c:rotX val="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1352398182603153"/>
          <c:y val="7.1669645378146823E-2"/>
          <c:w val="0.58557102033264119"/>
          <c:h val="0.81765045822899052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Apoio!$L$3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8000">
                  <a:schemeClr val="accent1">
                    <a:lumMod val="60000"/>
                    <a:lumOff val="40000"/>
                  </a:schemeClr>
                </a:gs>
                <a:gs pos="49000">
                  <a:srgbClr val="0070C0"/>
                </a:gs>
                <a:gs pos="2000">
                  <a:schemeClr val="bg1"/>
                </a:gs>
              </a:gsLst>
              <a:lin ang="18900000" scaled="1"/>
            </a:gra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10"/>
            <c:invertIfNegative val="0"/>
            <c:bubble3D val="0"/>
            <c:spPr>
              <a:gradFill>
                <a:gsLst>
                  <a:gs pos="23000">
                    <a:srgbClr val="FF0000"/>
                  </a:gs>
                  <a:gs pos="2000">
                    <a:schemeClr val="bg1"/>
                  </a:gs>
                </a:gsLst>
                <a:lin ang="18900000" scaled="1"/>
              </a:gradFill>
              <a:ln>
                <a:solidFill>
                  <a:srgbClr val="C00000"/>
                </a:solidFill>
              </a:ln>
              <a:effectLst/>
              <a:sp3d>
                <a:contourClr>
                  <a:srgbClr val="C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354-407E-B23C-87BD2BA5B9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Apoio!$K$4:$K$15</c:f>
              <c:strCache>
                <c:ptCount val="11"/>
                <c:pt idx="0">
                  <c:v>Aplicação FII</c:v>
                </c:pt>
                <c:pt idx="1">
                  <c:v>Aplicação R Fixa</c:v>
                </c:pt>
                <c:pt idx="2">
                  <c:v>Aplicação Tes Direto</c:v>
                </c:pt>
                <c:pt idx="3">
                  <c:v>Compra ações</c:v>
                </c:pt>
                <c:pt idx="4">
                  <c:v>Compra dólar</c:v>
                </c:pt>
                <c:pt idx="5">
                  <c:v>Depósito Poupança</c:v>
                </c:pt>
                <c:pt idx="6">
                  <c:v>Dividendos</c:v>
                </c:pt>
                <c:pt idx="7">
                  <c:v>Rendimento</c:v>
                </c:pt>
                <c:pt idx="8">
                  <c:v>Venda de ações</c:v>
                </c:pt>
                <c:pt idx="9">
                  <c:v>Venda dólar</c:v>
                </c:pt>
                <c:pt idx="10">
                  <c:v>Tarifa bancária</c:v>
                </c:pt>
              </c:strCache>
            </c:strRef>
          </c:cat>
          <c:val>
            <c:numRef>
              <c:f>Apoio!$L$4:$L$15</c:f>
              <c:numCache>
                <c:formatCode>_(* #,##0.00_);_(* \(#,##0.00\);_(* "-"??_);_(@_)</c:formatCode>
                <c:ptCount val="11"/>
                <c:pt idx="0">
                  <c:v>12950</c:v>
                </c:pt>
                <c:pt idx="1">
                  <c:v>5100</c:v>
                </c:pt>
                <c:pt idx="2">
                  <c:v>4100</c:v>
                </c:pt>
                <c:pt idx="3">
                  <c:v>2930</c:v>
                </c:pt>
                <c:pt idx="4">
                  <c:v>2170</c:v>
                </c:pt>
                <c:pt idx="5">
                  <c:v>6200</c:v>
                </c:pt>
                <c:pt idx="6">
                  <c:v>770</c:v>
                </c:pt>
                <c:pt idx="7">
                  <c:v>2650</c:v>
                </c:pt>
                <c:pt idx="8">
                  <c:v>1600</c:v>
                </c:pt>
                <c:pt idx="9">
                  <c:v>800</c:v>
                </c:pt>
                <c:pt idx="10">
                  <c:v>920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5354-407E-B23C-87BD2BA5B9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579550768"/>
        <c:axId val="579547888"/>
        <c:axId val="0"/>
      </c:bar3DChart>
      <c:catAx>
        <c:axId val="57955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547888"/>
        <c:crosses val="autoZero"/>
        <c:auto val="1"/>
        <c:lblAlgn val="ctr"/>
        <c:lblOffset val="100"/>
        <c:noMultiLvlLbl val="0"/>
      </c:catAx>
      <c:valAx>
        <c:axId val="579547888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57955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svg"/><Relationship Id="rId3" Type="http://schemas.openxmlformats.org/officeDocument/2006/relationships/chart" Target="../charts/chart8.xml"/><Relationship Id="rId7" Type="http://schemas.openxmlformats.org/officeDocument/2006/relationships/image" Target="../media/image2.png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26</xdr:row>
      <xdr:rowOff>133349</xdr:rowOff>
    </xdr:from>
    <xdr:to>
      <xdr:col>2</xdr:col>
      <xdr:colOff>485775</xdr:colOff>
      <xdr:row>39</xdr:row>
      <xdr:rowOff>161924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22259BE7-C835-5734-1AEE-E79EAEFEC1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1675" y="5086349"/>
              <a:ext cx="800100" cy="2505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76200</xdr:rowOff>
    </xdr:from>
    <xdr:to>
      <xdr:col>0</xdr:col>
      <xdr:colOff>1190625</xdr:colOff>
      <xdr:row>31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B05EE340-1213-E43D-C89C-92E9C45F5A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029200"/>
              <a:ext cx="1190625" cy="1009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200025</xdr:colOff>
      <xdr:row>26</xdr:row>
      <xdr:rowOff>0</xdr:rowOff>
    </xdr:from>
    <xdr:to>
      <xdr:col>4</xdr:col>
      <xdr:colOff>104775</xdr:colOff>
      <xdr:row>32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tatus">
              <a:extLst>
                <a:ext uri="{FF2B5EF4-FFF2-40B4-BE49-F238E27FC236}">
                  <a16:creationId xmlns:a16="http://schemas.microsoft.com/office/drawing/2014/main" id="{5F262052-BC2D-39C8-BE9B-925A7AE864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5625" y="4953000"/>
              <a:ext cx="1133475" cy="132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19050</xdr:colOff>
      <xdr:row>40</xdr:row>
      <xdr:rowOff>147637</xdr:rowOff>
    </xdr:from>
    <xdr:to>
      <xdr:col>3</xdr:col>
      <xdr:colOff>504825</xdr:colOff>
      <xdr:row>54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7D8B15-E6FB-C24D-EE3F-533397410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16</xdr:row>
      <xdr:rowOff>185737</xdr:rowOff>
    </xdr:from>
    <xdr:to>
      <xdr:col>13</xdr:col>
      <xdr:colOff>685800</xdr:colOff>
      <xdr:row>30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2653967-EB7B-2D29-0C7F-A428A74CD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542925</xdr:colOff>
      <xdr:row>9</xdr:row>
      <xdr:rowOff>42861</xdr:rowOff>
    </xdr:from>
    <xdr:to>
      <xdr:col>19</xdr:col>
      <xdr:colOff>500062</xdr:colOff>
      <xdr:row>22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639BF2D-8A02-D73E-8015-BF3E55959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428625</xdr:colOff>
      <xdr:row>7</xdr:row>
      <xdr:rowOff>190499</xdr:rowOff>
    </xdr:from>
    <xdr:to>
      <xdr:col>5</xdr:col>
      <xdr:colOff>295275</xdr:colOff>
      <xdr:row>17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B014A91-8169-58C4-CADC-82DB09788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295275</xdr:colOff>
      <xdr:row>8</xdr:row>
      <xdr:rowOff>47626</xdr:rowOff>
    </xdr:from>
    <xdr:to>
      <xdr:col>8</xdr:col>
      <xdr:colOff>495884</xdr:colOff>
      <xdr:row>18</xdr:row>
      <xdr:rowOff>43782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2D7C7A0-79B5-463A-ACD6-5D9246DB5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</xdr:col>
      <xdr:colOff>895350</xdr:colOff>
      <xdr:row>17</xdr:row>
      <xdr:rowOff>157162</xdr:rowOff>
    </xdr:from>
    <xdr:to>
      <xdr:col>8</xdr:col>
      <xdr:colOff>385761</xdr:colOff>
      <xdr:row>29</xdr:row>
      <xdr:rowOff>104775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72DEE64-9B03-6CF3-B5A1-EF64A49F2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590549</xdr:colOff>
      <xdr:row>30</xdr:row>
      <xdr:rowOff>142874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A0CAF79-0FB6-A199-3E8C-869A5EA3E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15349" cy="5857874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9525</xdr:rowOff>
    </xdr:from>
    <xdr:to>
      <xdr:col>14</xdr:col>
      <xdr:colOff>0</xdr:colOff>
      <xdr:row>30</xdr:row>
      <xdr:rowOff>180975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BAE179D-4206-46F5-7753-D6794A525E9A}"/>
            </a:ext>
          </a:extLst>
        </xdr:cNvPr>
        <xdr:cNvSpPr/>
      </xdr:nvSpPr>
      <xdr:spPr>
        <a:xfrm>
          <a:off x="0" y="9525"/>
          <a:ext cx="8534400" cy="5886450"/>
        </a:xfrm>
        <a:prstGeom prst="rect">
          <a:avLst/>
        </a:prstGeom>
        <a:solidFill>
          <a:srgbClr val="FFFFFF">
            <a:alpha val="74902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600075</xdr:colOff>
      <xdr:row>4</xdr:row>
      <xdr:rowOff>133350</xdr:rowOff>
    </xdr:from>
    <xdr:to>
      <xdr:col>7</xdr:col>
      <xdr:colOff>578475</xdr:colOff>
      <xdr:row>17</xdr:row>
      <xdr:rowOff>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6E9037BB-4309-0953-505C-7FA6B3EDEAC7}"/>
            </a:ext>
          </a:extLst>
        </xdr:cNvPr>
        <xdr:cNvSpPr/>
      </xdr:nvSpPr>
      <xdr:spPr>
        <a:xfrm>
          <a:off x="1209675" y="895350"/>
          <a:ext cx="3636000" cy="2343150"/>
        </a:xfrm>
        <a:prstGeom prst="rect">
          <a:avLst/>
        </a:prstGeom>
        <a:solidFill>
          <a:srgbClr val="FFFFFF">
            <a:alpha val="69804"/>
          </a:srgb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590549</xdr:colOff>
      <xdr:row>2</xdr:row>
      <xdr:rowOff>104775</xdr:rowOff>
    </xdr:from>
    <xdr:to>
      <xdr:col>7</xdr:col>
      <xdr:colOff>590551</xdr:colOff>
      <xdr:row>4</xdr:row>
      <xdr:rowOff>95250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AB0005DD-E393-5788-9A4B-46FDDDE2C553}"/>
            </a:ext>
          </a:extLst>
        </xdr:cNvPr>
        <xdr:cNvSpPr/>
      </xdr:nvSpPr>
      <xdr:spPr>
        <a:xfrm>
          <a:off x="1200149" y="485775"/>
          <a:ext cx="3657602" cy="371475"/>
        </a:xfrm>
        <a:prstGeom prst="roundRect">
          <a:avLst>
            <a:gd name="adj" fmla="val 15080"/>
          </a:avLst>
        </a:prstGeom>
        <a:gradFill flip="none" rotWithShape="1">
          <a:gsLst>
            <a:gs pos="0">
              <a:srgbClr val="00B0F0">
                <a:shade val="30000"/>
                <a:satMod val="115000"/>
              </a:srgbClr>
            </a:gs>
            <a:gs pos="50000">
              <a:srgbClr val="00B0F0">
                <a:shade val="67500"/>
                <a:satMod val="115000"/>
              </a:srgbClr>
            </a:gs>
            <a:gs pos="100000">
              <a:srgbClr val="00B0F0">
                <a:shade val="100000"/>
                <a:satMod val="115000"/>
              </a:srgb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581023</xdr:colOff>
      <xdr:row>4</xdr:row>
      <xdr:rowOff>85725</xdr:rowOff>
    </xdr:from>
    <xdr:to>
      <xdr:col>8</xdr:col>
      <xdr:colOff>28574</xdr:colOff>
      <xdr:row>16</xdr:row>
      <xdr:rowOff>180975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1701F4D1-88CE-428B-83F6-217420E96886}"/>
            </a:ext>
          </a:extLst>
        </xdr:cNvPr>
        <xdr:cNvSpPr/>
      </xdr:nvSpPr>
      <xdr:spPr>
        <a:xfrm>
          <a:off x="1190623" y="847725"/>
          <a:ext cx="3714751" cy="2381250"/>
        </a:xfrm>
        <a:prstGeom prst="roundRect">
          <a:avLst>
            <a:gd name="adj" fmla="val 188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7</xdr:col>
      <xdr:colOff>600075</xdr:colOff>
      <xdr:row>4</xdr:row>
      <xdr:rowOff>123825</xdr:rowOff>
    </xdr:from>
    <xdr:to>
      <xdr:col>13</xdr:col>
      <xdr:colOff>578475</xdr:colOff>
      <xdr:row>17</xdr:row>
      <xdr:rowOff>9525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6522E32B-0143-E21B-BBD3-47E651CF7F5B}"/>
            </a:ext>
          </a:extLst>
        </xdr:cNvPr>
        <xdr:cNvSpPr/>
      </xdr:nvSpPr>
      <xdr:spPr>
        <a:xfrm>
          <a:off x="4867275" y="885825"/>
          <a:ext cx="3636000" cy="2362200"/>
        </a:xfrm>
        <a:prstGeom prst="rect">
          <a:avLst/>
        </a:prstGeom>
        <a:solidFill>
          <a:srgbClr val="FFFFFF">
            <a:alpha val="69804"/>
          </a:srgb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57150</xdr:colOff>
      <xdr:row>1</xdr:row>
      <xdr:rowOff>19049</xdr:rowOff>
    </xdr:from>
    <xdr:to>
      <xdr:col>8</xdr:col>
      <xdr:colOff>57150</xdr:colOff>
      <xdr:row>2</xdr:row>
      <xdr:rowOff>114300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57171F4B-D909-A58E-B9F5-CF44346885A4}"/>
            </a:ext>
          </a:extLst>
        </xdr:cNvPr>
        <xdr:cNvSpPr txBox="1"/>
      </xdr:nvSpPr>
      <xdr:spPr>
        <a:xfrm>
          <a:off x="1276350" y="209549"/>
          <a:ext cx="3657600" cy="285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 kern="1200">
              <a:solidFill>
                <a:schemeClr val="bg1"/>
              </a:solidFill>
              <a:latin typeface="SegoeUI"/>
            </a:rPr>
            <a:t>VALORES</a:t>
          </a:r>
          <a:r>
            <a:rPr lang="pt-BR" sz="1400" b="1" kern="1200" baseline="0">
              <a:solidFill>
                <a:schemeClr val="bg1"/>
              </a:solidFill>
              <a:latin typeface="SegoeUI"/>
            </a:rPr>
            <a:t> INVESTIDOS</a:t>
          </a:r>
          <a:endParaRPr lang="pt-BR" sz="1400" b="1" kern="1200">
            <a:solidFill>
              <a:schemeClr val="bg1"/>
            </a:solidFill>
            <a:latin typeface="SegoeUI"/>
          </a:endParaRPr>
        </a:p>
      </xdr:txBody>
    </xdr:sp>
    <xdr:clientData/>
  </xdr:twoCellAnchor>
  <xdr:twoCellAnchor>
    <xdr:from>
      <xdr:col>7</xdr:col>
      <xdr:colOff>590549</xdr:colOff>
      <xdr:row>2</xdr:row>
      <xdr:rowOff>85725</xdr:rowOff>
    </xdr:from>
    <xdr:to>
      <xdr:col>13</xdr:col>
      <xdr:colOff>590549</xdr:colOff>
      <xdr:row>3</xdr:row>
      <xdr:rowOff>180976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5371302E-26BB-4279-BE1E-3E5B5F2D12A3}"/>
            </a:ext>
          </a:extLst>
        </xdr:cNvPr>
        <xdr:cNvSpPr txBox="1"/>
      </xdr:nvSpPr>
      <xdr:spPr>
        <a:xfrm>
          <a:off x="4857749" y="466725"/>
          <a:ext cx="3657600" cy="285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 kern="1200">
              <a:solidFill>
                <a:schemeClr val="bg1"/>
              </a:solidFill>
              <a:latin typeface="SegoeUI"/>
            </a:rPr>
            <a:t>VALORES</a:t>
          </a:r>
          <a:r>
            <a:rPr lang="pt-BR" sz="1400" b="1" kern="1200" baseline="0">
              <a:solidFill>
                <a:schemeClr val="bg1"/>
              </a:solidFill>
              <a:latin typeface="SegoeUI"/>
            </a:rPr>
            <a:t> INVESTIDOS</a:t>
          </a:r>
          <a:endParaRPr lang="pt-BR" sz="1400" b="1" kern="1200">
            <a:solidFill>
              <a:schemeClr val="bg1"/>
            </a:solidFill>
            <a:latin typeface="SegoeUI"/>
          </a:endParaRPr>
        </a:p>
      </xdr:txBody>
    </xdr:sp>
    <xdr:clientData/>
  </xdr:twoCellAnchor>
  <xdr:twoCellAnchor>
    <xdr:from>
      <xdr:col>7</xdr:col>
      <xdr:colOff>590550</xdr:colOff>
      <xdr:row>19</xdr:row>
      <xdr:rowOff>152400</xdr:rowOff>
    </xdr:from>
    <xdr:to>
      <xdr:col>13</xdr:col>
      <xdr:colOff>568950</xdr:colOff>
      <xdr:row>30</xdr:row>
      <xdr:rowOff>161924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2ECF920E-839F-4EA7-84C0-2452670E619D}"/>
            </a:ext>
          </a:extLst>
        </xdr:cNvPr>
        <xdr:cNvSpPr/>
      </xdr:nvSpPr>
      <xdr:spPr>
        <a:xfrm>
          <a:off x="4857750" y="3771900"/>
          <a:ext cx="3636000" cy="2105024"/>
        </a:xfrm>
        <a:prstGeom prst="rect">
          <a:avLst/>
        </a:prstGeom>
        <a:solidFill>
          <a:srgbClr val="FFFFFF">
            <a:alpha val="69804"/>
          </a:srgb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7</xdr:col>
      <xdr:colOff>590549</xdr:colOff>
      <xdr:row>2</xdr:row>
      <xdr:rowOff>104775</xdr:rowOff>
    </xdr:from>
    <xdr:to>
      <xdr:col>13</xdr:col>
      <xdr:colOff>590551</xdr:colOff>
      <xdr:row>4</xdr:row>
      <xdr:rowOff>95250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D927A302-0A8B-4DDA-A4A8-7904E6B478B1}"/>
            </a:ext>
          </a:extLst>
        </xdr:cNvPr>
        <xdr:cNvSpPr/>
      </xdr:nvSpPr>
      <xdr:spPr>
        <a:xfrm>
          <a:off x="4857749" y="485775"/>
          <a:ext cx="3657602" cy="371475"/>
        </a:xfrm>
        <a:prstGeom prst="roundRect">
          <a:avLst>
            <a:gd name="adj" fmla="val 15080"/>
          </a:avLst>
        </a:prstGeom>
        <a:gradFill flip="none" rotWithShape="1">
          <a:gsLst>
            <a:gs pos="0">
              <a:srgbClr val="00B0F0">
                <a:shade val="30000"/>
                <a:satMod val="115000"/>
              </a:srgbClr>
            </a:gs>
            <a:gs pos="50000">
              <a:srgbClr val="00B0F0">
                <a:shade val="67500"/>
                <a:satMod val="115000"/>
              </a:srgbClr>
            </a:gs>
            <a:gs pos="100000">
              <a:srgbClr val="00B0F0">
                <a:shade val="100000"/>
                <a:satMod val="115000"/>
              </a:srgb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7</xdr:col>
      <xdr:colOff>609599</xdr:colOff>
      <xdr:row>17</xdr:row>
      <xdr:rowOff>152400</xdr:rowOff>
    </xdr:from>
    <xdr:to>
      <xdr:col>13</xdr:col>
      <xdr:colOff>581025</xdr:colOff>
      <xdr:row>19</xdr:row>
      <xdr:rowOff>142875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AE26F9A4-DD67-CE32-8196-8B7A20176DB3}"/>
            </a:ext>
          </a:extLst>
        </xdr:cNvPr>
        <xdr:cNvSpPr/>
      </xdr:nvSpPr>
      <xdr:spPr>
        <a:xfrm>
          <a:off x="4876799" y="3390900"/>
          <a:ext cx="3629026" cy="371475"/>
        </a:xfrm>
        <a:prstGeom prst="roundRect">
          <a:avLst>
            <a:gd name="adj" fmla="val 15080"/>
          </a:avLst>
        </a:prstGeom>
        <a:gradFill flip="none" rotWithShape="1">
          <a:gsLst>
            <a:gs pos="0">
              <a:srgbClr val="00B0F0">
                <a:shade val="30000"/>
                <a:satMod val="115000"/>
              </a:srgbClr>
            </a:gs>
            <a:gs pos="50000">
              <a:srgbClr val="00B0F0">
                <a:shade val="67500"/>
                <a:satMod val="115000"/>
              </a:srgbClr>
            </a:gs>
            <a:gs pos="100000">
              <a:srgbClr val="00B0F0">
                <a:shade val="100000"/>
                <a:satMod val="115000"/>
              </a:srgb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600075</xdr:colOff>
      <xdr:row>17</xdr:row>
      <xdr:rowOff>152400</xdr:rowOff>
    </xdr:from>
    <xdr:to>
      <xdr:col>7</xdr:col>
      <xdr:colOff>600077</xdr:colOff>
      <xdr:row>19</xdr:row>
      <xdr:rowOff>142875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FE4772EA-CBCF-484B-BCE5-111C69A2334B}"/>
            </a:ext>
          </a:extLst>
        </xdr:cNvPr>
        <xdr:cNvSpPr/>
      </xdr:nvSpPr>
      <xdr:spPr>
        <a:xfrm>
          <a:off x="1209675" y="3390900"/>
          <a:ext cx="3657602" cy="371475"/>
        </a:xfrm>
        <a:prstGeom prst="roundRect">
          <a:avLst>
            <a:gd name="adj" fmla="val 15080"/>
          </a:avLst>
        </a:prstGeom>
        <a:gradFill flip="none" rotWithShape="1">
          <a:gsLst>
            <a:gs pos="0">
              <a:srgbClr val="00B0F0">
                <a:shade val="30000"/>
                <a:satMod val="115000"/>
              </a:srgbClr>
            </a:gs>
            <a:gs pos="50000">
              <a:srgbClr val="00B0F0">
                <a:shade val="67500"/>
                <a:satMod val="115000"/>
              </a:srgbClr>
            </a:gs>
            <a:gs pos="100000">
              <a:srgbClr val="00B0F0">
                <a:shade val="100000"/>
                <a:satMod val="115000"/>
              </a:srgb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523876</xdr:colOff>
      <xdr:row>25</xdr:row>
      <xdr:rowOff>104775</xdr:rowOff>
    </xdr:from>
    <xdr:to>
      <xdr:col>3</xdr:col>
      <xdr:colOff>409576</xdr:colOff>
      <xdr:row>26</xdr:row>
      <xdr:rowOff>142875</xdr:rowOff>
    </xdr:to>
    <xdr:sp macro="" textlink="Apoio!G4">
      <xdr:nvSpPr>
        <xdr:cNvPr id="47" name="CaixaDeTexto 46">
          <a:extLst>
            <a:ext uri="{FF2B5EF4-FFF2-40B4-BE49-F238E27FC236}">
              <a16:creationId xmlns:a16="http://schemas.microsoft.com/office/drawing/2014/main" id="{7B5E4F89-8C0D-67D0-464F-C74A6FAAC07D}"/>
            </a:ext>
          </a:extLst>
        </xdr:cNvPr>
        <xdr:cNvSpPr txBox="1"/>
      </xdr:nvSpPr>
      <xdr:spPr>
        <a:xfrm>
          <a:off x="1743076" y="4867275"/>
          <a:ext cx="4953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90F953D-A866-43D8-80F8-991EAA9411E6}" type="TxLink">
            <a:rPr lang="en-US" sz="900" b="0" i="0" u="none" strike="noStrike" kern="1200">
              <a:solidFill>
                <a:srgbClr val="000000"/>
              </a:solidFill>
              <a:latin typeface="Aptos Narrow"/>
            </a:rPr>
            <a:t>14,5%</a:t>
          </a:fld>
          <a:endParaRPr lang="pt-BR" sz="900" kern="1200"/>
        </a:p>
      </xdr:txBody>
    </xdr:sp>
    <xdr:clientData/>
  </xdr:twoCellAnchor>
  <xdr:twoCellAnchor editAs="absolute">
    <xdr:from>
      <xdr:col>8</xdr:col>
      <xdr:colOff>19050</xdr:colOff>
      <xdr:row>19</xdr:row>
      <xdr:rowOff>152400</xdr:rowOff>
    </xdr:from>
    <xdr:to>
      <xdr:col>13</xdr:col>
      <xdr:colOff>514350</xdr:colOff>
      <xdr:row>30</xdr:row>
      <xdr:rowOff>161925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DAFDCE58-AE34-4BC4-8FC3-422E55FED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30</xdr:row>
      <xdr:rowOff>171450</xdr:rowOff>
    </xdr:to>
    <xdr:grpSp>
      <xdr:nvGrpSpPr>
        <xdr:cNvPr id="66" name="Agrupar 65">
          <a:extLst>
            <a:ext uri="{FF2B5EF4-FFF2-40B4-BE49-F238E27FC236}">
              <a16:creationId xmlns:a16="http://schemas.microsoft.com/office/drawing/2014/main" id="{63A9559C-58C6-A0FE-04AB-FBC8D1DC5F98}"/>
            </a:ext>
          </a:extLst>
        </xdr:cNvPr>
        <xdr:cNvGrpSpPr/>
      </xdr:nvGrpSpPr>
      <xdr:grpSpPr>
        <a:xfrm>
          <a:off x="0" y="0"/>
          <a:ext cx="8534400" cy="5886450"/>
          <a:chOff x="0" y="0"/>
          <a:chExt cx="8534400" cy="5886450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2C766342-E281-5536-C161-5E6B96F3F438}"/>
              </a:ext>
            </a:extLst>
          </xdr:cNvPr>
          <xdr:cNvSpPr/>
        </xdr:nvSpPr>
        <xdr:spPr>
          <a:xfrm>
            <a:off x="0" y="0"/>
            <a:ext cx="1200150" cy="5886450"/>
          </a:xfrm>
          <a:prstGeom prst="roundRect">
            <a:avLst>
              <a:gd name="adj" fmla="val 3969"/>
            </a:avLst>
          </a:prstGeom>
          <a:gradFill flip="none" rotWithShape="1">
            <a:gsLst>
              <a:gs pos="0">
                <a:srgbClr val="00B0F0">
                  <a:shade val="30000"/>
                  <a:satMod val="115000"/>
                </a:srgbClr>
              </a:gs>
              <a:gs pos="50000">
                <a:srgbClr val="00B0F0">
                  <a:shade val="67500"/>
                  <a:satMod val="115000"/>
                </a:srgbClr>
              </a:gs>
              <a:gs pos="100000">
                <a:srgbClr val="00B0F0">
                  <a:shade val="100000"/>
                  <a:satMod val="115000"/>
                </a:srgbClr>
              </a:gs>
            </a:gsLst>
            <a:lin ang="18900000" scaled="1"/>
            <a:tileRect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14" name="Tipo 2">
                <a:extLst>
                  <a:ext uri="{FF2B5EF4-FFF2-40B4-BE49-F238E27FC236}">
                    <a16:creationId xmlns:a16="http://schemas.microsoft.com/office/drawing/2014/main" id="{4DF4630A-F6C2-4990-9C5F-35025B678B2F}"/>
                  </a:ext>
                </a:extLst>
              </xdr:cNvPr>
              <xdr:cNvGraphicFramePr/>
            </xdr:nvGraphicFramePr>
            <xdr:xfrm>
              <a:off x="0" y="533400"/>
              <a:ext cx="1047750" cy="885825"/>
            </xdr:xfrm>
            <a:graphic>
              <a:graphicData uri="http://schemas.microsoft.com/office/drawing/2010/slicer">
                <sle:slicer xmlns:sle="http://schemas.microsoft.com/office/drawing/2010/slicer" name="Tipo 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533400"/>
                <a:ext cx="1047750" cy="88582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15" name="Mês 2">
                <a:extLst>
                  <a:ext uri="{FF2B5EF4-FFF2-40B4-BE49-F238E27FC236}">
                    <a16:creationId xmlns:a16="http://schemas.microsoft.com/office/drawing/2014/main" id="{51654C10-4433-46E9-9E96-31F52736D62F}"/>
                  </a:ext>
                </a:extLst>
              </xdr:cNvPr>
              <xdr:cNvGraphicFramePr/>
            </xdr:nvGraphicFramePr>
            <xdr:xfrm>
              <a:off x="0" y="2514600"/>
              <a:ext cx="1057274" cy="3371850"/>
            </xdr:xfrm>
            <a:graphic>
              <a:graphicData uri="http://schemas.microsoft.com/office/drawing/2010/slicer">
                <sle:slicer xmlns:sle="http://schemas.microsoft.com/office/drawing/2010/slicer" name="Mês 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2514600"/>
                <a:ext cx="1057274" cy="337185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16" name="Status 2">
                <a:extLst>
                  <a:ext uri="{FF2B5EF4-FFF2-40B4-BE49-F238E27FC236}">
                    <a16:creationId xmlns:a16="http://schemas.microsoft.com/office/drawing/2014/main" id="{E842928E-7172-4254-9DB3-6249A2622630}"/>
                  </a:ext>
                </a:extLst>
              </xdr:cNvPr>
              <xdr:cNvGraphicFramePr/>
            </xdr:nvGraphicFramePr>
            <xdr:xfrm>
              <a:off x="0" y="1419225"/>
              <a:ext cx="1038225" cy="1123949"/>
            </xdr:xfrm>
            <a:graphic>
              <a:graphicData uri="http://schemas.microsoft.com/office/drawing/2010/slicer">
                <sle:slicer xmlns:sle="http://schemas.microsoft.com/office/drawing/2010/slicer" name="Status 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1419225"/>
                <a:ext cx="1038225" cy="112394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B905ABB4-7D33-E3C8-4FAE-60E7541560B5}"/>
              </a:ext>
            </a:extLst>
          </xdr:cNvPr>
          <xdr:cNvSpPr txBox="1"/>
        </xdr:nvSpPr>
        <xdr:spPr>
          <a:xfrm>
            <a:off x="1190625" y="504824"/>
            <a:ext cx="3467100" cy="2857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 kern="1200">
                <a:solidFill>
                  <a:schemeClr val="bg1"/>
                </a:solidFill>
                <a:latin typeface="SegoeUI"/>
              </a:rPr>
              <a:t>FLUXO</a:t>
            </a:r>
            <a:r>
              <a:rPr lang="pt-BR" sz="1400" b="1" kern="1200" baseline="0">
                <a:solidFill>
                  <a:schemeClr val="bg1"/>
                </a:solidFill>
                <a:latin typeface="SegoeUI"/>
              </a:rPr>
              <a:t> CAPITAL</a:t>
            </a:r>
            <a:endParaRPr lang="pt-BR" sz="1400" b="1" kern="1200">
              <a:solidFill>
                <a:schemeClr val="bg1"/>
              </a:solidFill>
              <a:latin typeface="SegoeUI"/>
            </a:endParaRPr>
          </a:p>
        </xdr:txBody>
      </xdr:sp>
      <xdr:graphicFrame macro="">
        <xdr:nvGraphicFramePr>
          <xdr:cNvPr id="26" name="Gráfico 25">
            <a:extLst>
              <a:ext uri="{FF2B5EF4-FFF2-40B4-BE49-F238E27FC236}">
                <a16:creationId xmlns:a16="http://schemas.microsoft.com/office/drawing/2014/main" id="{4BA84834-8264-41A0-AEFC-CB5AC405FCF0}"/>
              </a:ext>
            </a:extLst>
          </xdr:cNvPr>
          <xdr:cNvGraphicFramePr>
            <a:graphicFrameLocks/>
          </xdr:cNvGraphicFramePr>
        </xdr:nvGraphicFramePr>
        <xdr:xfrm>
          <a:off x="1200150" y="847725"/>
          <a:ext cx="3676651" cy="2400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41" name="Retângulo 40">
            <a:extLst>
              <a:ext uri="{FF2B5EF4-FFF2-40B4-BE49-F238E27FC236}">
                <a16:creationId xmlns:a16="http://schemas.microsoft.com/office/drawing/2014/main" id="{B823C66C-525B-456B-AA7D-C8CA08821305}"/>
              </a:ext>
            </a:extLst>
          </xdr:cNvPr>
          <xdr:cNvSpPr/>
        </xdr:nvSpPr>
        <xdr:spPr>
          <a:xfrm>
            <a:off x="1201425" y="3771900"/>
            <a:ext cx="3636000" cy="2105024"/>
          </a:xfrm>
          <a:prstGeom prst="rect">
            <a:avLst/>
          </a:prstGeom>
          <a:solidFill>
            <a:srgbClr val="FFFFFF">
              <a:alpha val="69804"/>
            </a:srgbClr>
          </a:solidFill>
          <a:ln>
            <a:solidFill>
              <a:schemeClr val="accent4">
                <a:lumMod val="20000"/>
                <a:lumOff val="8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43" name="Gráfico 42">
            <a:extLst>
              <a:ext uri="{FF2B5EF4-FFF2-40B4-BE49-F238E27FC236}">
                <a16:creationId xmlns:a16="http://schemas.microsoft.com/office/drawing/2014/main" id="{6312C572-BE8E-4DA7-AFE3-AD60301B5693}"/>
              </a:ext>
            </a:extLst>
          </xdr:cNvPr>
          <xdr:cNvGraphicFramePr>
            <a:graphicFrameLocks/>
          </xdr:cNvGraphicFramePr>
        </xdr:nvGraphicFramePr>
        <xdr:xfrm>
          <a:off x="4867275" y="847726"/>
          <a:ext cx="3648075" cy="2476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3393DF2A-298D-611C-509B-36A7C6410307}"/>
              </a:ext>
            </a:extLst>
          </xdr:cNvPr>
          <xdr:cNvSpPr txBox="1"/>
        </xdr:nvSpPr>
        <xdr:spPr>
          <a:xfrm>
            <a:off x="4914900" y="504824"/>
            <a:ext cx="3467100" cy="2857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 kern="1200">
                <a:solidFill>
                  <a:schemeClr val="bg1"/>
                </a:solidFill>
                <a:latin typeface="SegoeUI"/>
              </a:rPr>
              <a:t>INVESTIMENTOS x</a:t>
            </a:r>
            <a:r>
              <a:rPr lang="pt-BR" sz="1400" b="1" kern="1200" baseline="0">
                <a:solidFill>
                  <a:schemeClr val="bg1"/>
                </a:solidFill>
                <a:latin typeface="SegoeUI"/>
              </a:rPr>
              <a:t> DESPESAS</a:t>
            </a:r>
            <a:endParaRPr lang="pt-BR" sz="1400" b="1" kern="1200">
              <a:solidFill>
                <a:schemeClr val="bg1"/>
              </a:solidFill>
              <a:latin typeface="SegoeUI"/>
            </a:endParaRPr>
          </a:p>
        </xdr:txBody>
      </xdr:sp>
      <xdr:graphicFrame macro="">
        <xdr:nvGraphicFramePr>
          <xdr:cNvPr id="45" name="Gráfico 44">
            <a:extLst>
              <a:ext uri="{FF2B5EF4-FFF2-40B4-BE49-F238E27FC236}">
                <a16:creationId xmlns:a16="http://schemas.microsoft.com/office/drawing/2014/main" id="{0DF6D607-0860-4D4B-A88D-4603970E598B}"/>
              </a:ext>
            </a:extLst>
          </xdr:cNvPr>
          <xdr:cNvGraphicFramePr>
            <a:graphicFrameLocks/>
          </xdr:cNvGraphicFramePr>
        </xdr:nvGraphicFramePr>
        <xdr:xfrm>
          <a:off x="1209673" y="4105276"/>
          <a:ext cx="1592402" cy="17210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46" name="Gráfico 45">
            <a:extLst>
              <a:ext uri="{FF2B5EF4-FFF2-40B4-BE49-F238E27FC236}">
                <a16:creationId xmlns:a16="http://schemas.microsoft.com/office/drawing/2014/main" id="{DBE76F1D-65BE-4FC1-8A03-953F2E7A2A03}"/>
              </a:ext>
            </a:extLst>
          </xdr:cNvPr>
          <xdr:cNvGraphicFramePr>
            <a:graphicFrameLocks/>
          </xdr:cNvGraphicFramePr>
        </xdr:nvGraphicFramePr>
        <xdr:xfrm>
          <a:off x="3162300" y="4114802"/>
          <a:ext cx="1592402" cy="17525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Apoio!F4">
        <xdr:nvSpPr>
          <xdr:cNvPr id="50" name="CaixaDeTexto 49">
            <a:extLst>
              <a:ext uri="{FF2B5EF4-FFF2-40B4-BE49-F238E27FC236}">
                <a16:creationId xmlns:a16="http://schemas.microsoft.com/office/drawing/2014/main" id="{14962233-C864-0AFE-562A-DBCCD30E2443}"/>
              </a:ext>
            </a:extLst>
          </xdr:cNvPr>
          <xdr:cNvSpPr txBox="1"/>
        </xdr:nvSpPr>
        <xdr:spPr>
          <a:xfrm>
            <a:off x="3181351" y="3838575"/>
            <a:ext cx="140970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400" b="0" kern="1200"/>
              <a:t>INVESTIMENTOS</a:t>
            </a:r>
          </a:p>
        </xdr:txBody>
      </xdr:sp>
      <xdr:sp macro="" textlink="Apoio!F4">
        <xdr:nvSpPr>
          <xdr:cNvPr id="51" name="CaixaDeTexto 50">
            <a:extLst>
              <a:ext uri="{FF2B5EF4-FFF2-40B4-BE49-F238E27FC236}">
                <a16:creationId xmlns:a16="http://schemas.microsoft.com/office/drawing/2014/main" id="{54D1EC68-9771-4C9B-A021-BDEBD66307AD}"/>
              </a:ext>
            </a:extLst>
          </xdr:cNvPr>
          <xdr:cNvSpPr txBox="1"/>
        </xdr:nvSpPr>
        <xdr:spPr>
          <a:xfrm>
            <a:off x="1524001" y="3838575"/>
            <a:ext cx="103822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400" kern="1200"/>
              <a:t>ENTRADAS</a:t>
            </a:r>
          </a:p>
        </xdr:txBody>
      </xdr:sp>
      <xdr:sp macro="" textlink="">
        <xdr:nvSpPr>
          <xdr:cNvPr id="53" name="CaixaDeTexto 52">
            <a:extLst>
              <a:ext uri="{FF2B5EF4-FFF2-40B4-BE49-F238E27FC236}">
                <a16:creationId xmlns:a16="http://schemas.microsoft.com/office/drawing/2014/main" id="{56AF7C0B-B042-8038-2E3E-C638B39ED584}"/>
              </a:ext>
            </a:extLst>
          </xdr:cNvPr>
          <xdr:cNvSpPr txBox="1"/>
        </xdr:nvSpPr>
        <xdr:spPr>
          <a:xfrm>
            <a:off x="4914899" y="3419474"/>
            <a:ext cx="3486151" cy="2857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 kern="1200">
                <a:solidFill>
                  <a:schemeClr val="bg1"/>
                </a:solidFill>
                <a:latin typeface="SegoeUI"/>
              </a:rPr>
              <a:t>ENTRADAS</a:t>
            </a:r>
            <a:r>
              <a:rPr lang="pt-BR" sz="1400" b="1" kern="1200" baseline="0">
                <a:solidFill>
                  <a:schemeClr val="bg1"/>
                </a:solidFill>
                <a:latin typeface="SegoeUI"/>
              </a:rPr>
              <a:t> x INVESTIMENTOS</a:t>
            </a:r>
            <a:endParaRPr lang="pt-BR" sz="1400" b="1" kern="1200">
              <a:solidFill>
                <a:schemeClr val="bg1"/>
              </a:solidFill>
              <a:latin typeface="SegoeUI"/>
            </a:endParaRPr>
          </a:p>
        </xdr:txBody>
      </xdr:sp>
      <xdr:sp macro="" textlink="">
        <xdr:nvSpPr>
          <xdr:cNvPr id="55" name="CaixaDeTexto 54">
            <a:extLst>
              <a:ext uri="{FF2B5EF4-FFF2-40B4-BE49-F238E27FC236}">
                <a16:creationId xmlns:a16="http://schemas.microsoft.com/office/drawing/2014/main" id="{4AD80C7D-90D9-47B9-96C9-27CA09CFA083}"/>
              </a:ext>
            </a:extLst>
          </xdr:cNvPr>
          <xdr:cNvSpPr txBox="1"/>
        </xdr:nvSpPr>
        <xdr:spPr>
          <a:xfrm>
            <a:off x="1266825" y="3429000"/>
            <a:ext cx="3571875" cy="2857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 kern="1200">
                <a:solidFill>
                  <a:schemeClr val="bg1"/>
                </a:solidFill>
                <a:latin typeface="SegoeUI"/>
              </a:rPr>
              <a:t>ANÁLISE</a:t>
            </a:r>
            <a:r>
              <a:rPr lang="pt-BR" sz="1400" b="1" kern="1200" baseline="0">
                <a:solidFill>
                  <a:schemeClr val="bg1"/>
                </a:solidFill>
                <a:latin typeface="SegoeUI"/>
              </a:rPr>
              <a:t> DOS INVESTIMENTOS</a:t>
            </a:r>
            <a:endParaRPr lang="pt-BR" sz="1400" b="1" kern="1200">
              <a:solidFill>
                <a:schemeClr val="bg1"/>
              </a:solidFill>
              <a:latin typeface="SegoeUI"/>
            </a:endParaRPr>
          </a:p>
        </xdr:txBody>
      </xdr:sp>
      <xdr:sp macro="" textlink="">
        <xdr:nvSpPr>
          <xdr:cNvPr id="57" name="Retângulo: Cantos Arredondados 56">
            <a:extLst>
              <a:ext uri="{FF2B5EF4-FFF2-40B4-BE49-F238E27FC236}">
                <a16:creationId xmlns:a16="http://schemas.microsoft.com/office/drawing/2014/main" id="{312D5FCD-3462-41FC-AA20-FA176B9BAAE0}"/>
              </a:ext>
            </a:extLst>
          </xdr:cNvPr>
          <xdr:cNvSpPr/>
        </xdr:nvSpPr>
        <xdr:spPr>
          <a:xfrm>
            <a:off x="1181100" y="0"/>
            <a:ext cx="7353300" cy="438150"/>
          </a:xfrm>
          <a:prstGeom prst="roundRect">
            <a:avLst>
              <a:gd name="adj" fmla="val 15080"/>
            </a:avLst>
          </a:prstGeom>
          <a:gradFill flip="none" rotWithShape="1">
            <a:gsLst>
              <a:gs pos="0">
                <a:srgbClr val="00B0F0">
                  <a:shade val="30000"/>
                  <a:satMod val="115000"/>
                </a:srgbClr>
              </a:gs>
              <a:gs pos="50000">
                <a:srgbClr val="00B0F0">
                  <a:shade val="67500"/>
                  <a:satMod val="115000"/>
                </a:srgbClr>
              </a:gs>
              <a:gs pos="100000">
                <a:srgbClr val="00B0F0">
                  <a:shade val="100000"/>
                  <a:satMod val="115000"/>
                </a:srgbClr>
              </a:gs>
            </a:gsLst>
            <a:lin ang="18900000" scaled="1"/>
            <a:tileRect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 b="1" kern="1200">
                <a:latin typeface="SegoeUI"/>
              </a:rPr>
              <a:t>CONTROLE</a:t>
            </a:r>
            <a:r>
              <a:rPr lang="pt-BR" sz="1800" b="1" kern="1200" baseline="0">
                <a:latin typeface="SegoeUI"/>
              </a:rPr>
              <a:t> DE INVESTIMENTOS</a:t>
            </a:r>
            <a:endParaRPr lang="pt-BR" sz="1800" b="1" kern="1200">
              <a:latin typeface="SegoeUI"/>
            </a:endParaRPr>
          </a:p>
        </xdr:txBody>
      </xdr:sp>
    </xdr:grpSp>
    <xdr:clientData/>
  </xdr:twoCellAnchor>
  <xdr:twoCellAnchor editAs="oneCell">
    <xdr:from>
      <xdr:col>0</xdr:col>
      <xdr:colOff>266700</xdr:colOff>
      <xdr:row>0</xdr:row>
      <xdr:rowOff>1</xdr:rowOff>
    </xdr:from>
    <xdr:to>
      <xdr:col>1</xdr:col>
      <xdr:colOff>238125</xdr:colOff>
      <xdr:row>2</xdr:row>
      <xdr:rowOff>133351</xdr:rowOff>
    </xdr:to>
    <xdr:pic>
      <xdr:nvPicPr>
        <xdr:cNvPr id="65" name="Gráfico 64" descr="Baú de tesouro com preenchimento sólido">
          <a:extLst>
            <a:ext uri="{FF2B5EF4-FFF2-40B4-BE49-F238E27FC236}">
              <a16:creationId xmlns:a16="http://schemas.microsoft.com/office/drawing/2014/main" id="{D4646B61-E5AE-090E-04A3-3DEC83655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6700" y="1"/>
          <a:ext cx="581025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0.3175</cdr:x>
      <cdr:y>0.44746</cdr:y>
    </cdr:from>
    <cdr:to>
      <cdr:x>0.67028</cdr:x>
      <cdr:y>0.57065</cdr:y>
    </cdr:to>
    <cdr:sp macro="" textlink="Apoio!$G$5">
      <cdr:nvSpPr>
        <cdr:cNvPr id="2" name="CaixaDeTexto 46">
          <a:extLst xmlns:a="http://schemas.openxmlformats.org/drawingml/2006/main">
            <a:ext uri="{FF2B5EF4-FFF2-40B4-BE49-F238E27FC236}">
              <a16:creationId xmlns:a16="http://schemas.microsoft.com/office/drawing/2014/main" id="{7B5E4F89-8C0D-67D0-464F-C74A6FAAC07D}"/>
            </a:ext>
          </a:extLst>
        </cdr:cNvPr>
        <cdr:cNvSpPr txBox="1"/>
      </cdr:nvSpPr>
      <cdr:spPr>
        <a:xfrm xmlns:a="http://schemas.openxmlformats.org/drawingml/2006/main">
          <a:off x="457199" y="784225"/>
          <a:ext cx="508002" cy="2158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00A8D22-DAF4-455C-A915-20BF14605457}" type="TxLink">
            <a:rPr lang="en-US" sz="900" b="0" i="0" u="none" strike="noStrike" kern="1200">
              <a:solidFill>
                <a:srgbClr val="000000"/>
              </a:solidFill>
              <a:latin typeface="Aptos Narrow"/>
            </a:rPr>
            <a:t>85,5%</a:t>
          </a:fld>
          <a:endParaRPr lang="pt-BR" sz="900" kern="12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sa midori" refreshedDate="45658.831930555556" createdVersion="8" refreshedVersion="8" minRefreshableVersion="3" recordCount="52" xr:uid="{C652AC5E-6E65-48E1-9B00-96FA09685974}">
  <cacheSource type="worksheet">
    <worksheetSource name="tbl_operações"/>
  </cacheSource>
  <cacheFields count="8">
    <cacheField name="Data" numFmtId="14">
      <sharedItems containsSemiMixedTypes="0" containsNonDate="0" containsDate="1" containsString="0" minDate="2024-01-21T00:00:00" maxDate="2024-12-29T00:00:00"/>
    </cacheField>
    <cacheField name="Mês" numFmtId="0">
      <sharedItems containsMixedTypes="1" containsNumber="1" containsInteger="1" minValue="1" maxValue="12" count="24">
        <s v="jan"/>
        <s v="fev"/>
        <s v="mar"/>
        <s v="abr"/>
        <s v="mai"/>
        <s v="jun"/>
        <s v="jul"/>
        <s v="ago"/>
        <s v="set"/>
        <s v="out"/>
        <s v="nov"/>
        <s v="dez"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</sharedItems>
    </cacheField>
    <cacheField name="Tipo" numFmtId="49">
      <sharedItems count="3">
        <s v="Entrada"/>
        <s v="Investimento"/>
        <s v="Saída" u="1"/>
      </sharedItems>
    </cacheField>
    <cacheField name="Categoria" numFmtId="49">
      <sharedItems count="13">
        <s v="Renda Fixa Rend"/>
        <s v="Ações"/>
        <s v="Poupança"/>
        <s v="Dólar"/>
        <s v="Tesouro Direto"/>
        <s v="Renda Fixa"/>
        <s v="Fundo Imobiliário"/>
        <s v="Poupança Rend"/>
        <s v="Conta Corrente"/>
        <s v="Tesouro Direto Rend"/>
        <s v="Fundo Imob Divendos"/>
        <s v="Dólar V"/>
        <s v="Ações V"/>
      </sharedItems>
    </cacheField>
    <cacheField name="Descrição" numFmtId="49">
      <sharedItems count="13">
        <s v="Rendimento"/>
        <s v="Compra ações"/>
        <s v="Depósito Poupança"/>
        <s v="Compra dólar"/>
        <s v="Aplicação Tes Direto"/>
        <s v="Aplicação R Fixa"/>
        <s v="Aplicação FII"/>
        <s v="Tarifa bancária"/>
        <s v="Dividendos"/>
        <s v="Venda dólar"/>
        <s v="Venda de ações"/>
        <s v="Manutenção conta" u="1"/>
        <s v="Saldo" u="1"/>
      </sharedItems>
    </cacheField>
    <cacheField name="Valor" numFmtId="4">
      <sharedItems containsSemiMixedTypes="0" containsString="0" containsNumber="1" containsInteger="1" minValue="120" maxValue="3600"/>
    </cacheField>
    <cacheField name="Operação Bancária" numFmtId="49">
      <sharedItems count="5">
        <s v="Transferência"/>
        <s v="PIX"/>
        <s v="Débito Automático"/>
        <s v="Tarifa bancária" u="1"/>
        <s v="Manutenção conta" u="1"/>
      </sharedItems>
    </cacheField>
    <cacheField name="Status" numFmtId="49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12938226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d v="2024-01-21T00:00:00"/>
    <x v="0"/>
    <x v="0"/>
    <x v="0"/>
    <x v="0"/>
    <n v="850"/>
    <x v="0"/>
    <x v="0"/>
  </r>
  <r>
    <d v="2024-01-21T00:00:00"/>
    <x v="0"/>
    <x v="1"/>
    <x v="1"/>
    <x v="1"/>
    <n v="550"/>
    <x v="0"/>
    <x v="1"/>
  </r>
  <r>
    <d v="2024-01-21T00:00:00"/>
    <x v="0"/>
    <x v="1"/>
    <x v="2"/>
    <x v="2"/>
    <n v="300"/>
    <x v="0"/>
    <x v="2"/>
  </r>
  <r>
    <d v="2024-02-05T00:00:00"/>
    <x v="1"/>
    <x v="1"/>
    <x v="3"/>
    <x v="3"/>
    <n v="120"/>
    <x v="1"/>
    <x v="2"/>
  </r>
  <r>
    <d v="2024-02-07T00:00:00"/>
    <x v="1"/>
    <x v="1"/>
    <x v="4"/>
    <x v="4"/>
    <n v="1250"/>
    <x v="0"/>
    <x v="2"/>
  </r>
  <r>
    <d v="2024-02-10T00:00:00"/>
    <x v="1"/>
    <x v="1"/>
    <x v="5"/>
    <x v="5"/>
    <n v="400"/>
    <x v="2"/>
    <x v="2"/>
  </r>
  <r>
    <d v="2024-03-12T00:00:00"/>
    <x v="2"/>
    <x v="1"/>
    <x v="6"/>
    <x v="6"/>
    <n v="3600"/>
    <x v="1"/>
    <x v="2"/>
  </r>
  <r>
    <d v="2024-03-15T00:00:00"/>
    <x v="2"/>
    <x v="0"/>
    <x v="7"/>
    <x v="0"/>
    <n v="800"/>
    <x v="0"/>
    <x v="0"/>
  </r>
  <r>
    <d v="2024-04-15T00:00:00"/>
    <x v="3"/>
    <x v="1"/>
    <x v="3"/>
    <x v="3"/>
    <n v="150"/>
    <x v="0"/>
    <x v="2"/>
  </r>
  <r>
    <d v="2024-04-18T00:00:00"/>
    <x v="3"/>
    <x v="1"/>
    <x v="2"/>
    <x v="2"/>
    <n v="1200"/>
    <x v="1"/>
    <x v="2"/>
  </r>
  <r>
    <d v="2024-05-20T00:00:00"/>
    <x v="4"/>
    <x v="1"/>
    <x v="5"/>
    <x v="5"/>
    <n v="450"/>
    <x v="2"/>
    <x v="2"/>
  </r>
  <r>
    <d v="2024-06-22T00:00:00"/>
    <x v="5"/>
    <x v="1"/>
    <x v="1"/>
    <x v="1"/>
    <n v="180"/>
    <x v="0"/>
    <x v="1"/>
  </r>
  <r>
    <d v="2024-06-24T00:00:00"/>
    <x v="5"/>
    <x v="1"/>
    <x v="4"/>
    <x v="4"/>
    <n v="800"/>
    <x v="2"/>
    <x v="2"/>
  </r>
  <r>
    <d v="2024-07-28T00:00:00"/>
    <x v="6"/>
    <x v="1"/>
    <x v="8"/>
    <x v="7"/>
    <n v="200"/>
    <x v="2"/>
    <x v="2"/>
  </r>
  <r>
    <d v="2024-07-30T00:00:00"/>
    <x v="6"/>
    <x v="1"/>
    <x v="6"/>
    <x v="6"/>
    <n v="2750"/>
    <x v="0"/>
    <x v="2"/>
  </r>
  <r>
    <d v="2024-07-31T00:00:00"/>
    <x v="6"/>
    <x v="1"/>
    <x v="8"/>
    <x v="7"/>
    <n v="350"/>
    <x v="2"/>
    <x v="2"/>
  </r>
  <r>
    <d v="2024-08-01T00:00:00"/>
    <x v="7"/>
    <x v="0"/>
    <x v="9"/>
    <x v="0"/>
    <n v="500"/>
    <x v="0"/>
    <x v="0"/>
  </r>
  <r>
    <d v="2024-08-02T00:00:00"/>
    <x v="7"/>
    <x v="1"/>
    <x v="1"/>
    <x v="1"/>
    <n v="450"/>
    <x v="0"/>
    <x v="1"/>
  </r>
  <r>
    <d v="2024-08-05T00:00:00"/>
    <x v="7"/>
    <x v="1"/>
    <x v="2"/>
    <x v="2"/>
    <n v="300"/>
    <x v="0"/>
    <x v="2"/>
  </r>
  <r>
    <d v="2024-08-08T00:00:00"/>
    <x v="7"/>
    <x v="1"/>
    <x v="3"/>
    <x v="3"/>
    <n v="200"/>
    <x v="0"/>
    <x v="2"/>
  </r>
  <r>
    <d v="2024-08-11T00:00:00"/>
    <x v="7"/>
    <x v="1"/>
    <x v="4"/>
    <x v="4"/>
    <n v="600"/>
    <x v="2"/>
    <x v="2"/>
  </r>
  <r>
    <d v="2024-09-14T00:00:00"/>
    <x v="8"/>
    <x v="1"/>
    <x v="5"/>
    <x v="5"/>
    <n v="350"/>
    <x v="0"/>
    <x v="2"/>
  </r>
  <r>
    <d v="2024-09-17T00:00:00"/>
    <x v="8"/>
    <x v="1"/>
    <x v="6"/>
    <x v="6"/>
    <n v="1500"/>
    <x v="1"/>
    <x v="2"/>
  </r>
  <r>
    <d v="2024-09-20T00:00:00"/>
    <x v="8"/>
    <x v="0"/>
    <x v="10"/>
    <x v="8"/>
    <n v="420"/>
    <x v="0"/>
    <x v="0"/>
  </r>
  <r>
    <d v="2024-09-20T00:00:00"/>
    <x v="8"/>
    <x v="1"/>
    <x v="3"/>
    <x v="3"/>
    <n v="800"/>
    <x v="0"/>
    <x v="2"/>
  </r>
  <r>
    <d v="2024-09-23T00:00:00"/>
    <x v="8"/>
    <x v="1"/>
    <x v="2"/>
    <x v="2"/>
    <n v="1500"/>
    <x v="1"/>
    <x v="2"/>
  </r>
  <r>
    <d v="2024-09-26T00:00:00"/>
    <x v="8"/>
    <x v="1"/>
    <x v="1"/>
    <x v="1"/>
    <n v="250"/>
    <x v="0"/>
    <x v="2"/>
  </r>
  <r>
    <d v="2024-09-29T00:00:00"/>
    <x v="8"/>
    <x v="1"/>
    <x v="1"/>
    <x v="1"/>
    <n v="400"/>
    <x v="1"/>
    <x v="1"/>
  </r>
  <r>
    <d v="2024-10-01T00:00:00"/>
    <x v="9"/>
    <x v="0"/>
    <x v="10"/>
    <x v="8"/>
    <n v="350"/>
    <x v="0"/>
    <x v="0"/>
  </r>
  <r>
    <d v="2024-10-01T00:00:00"/>
    <x v="9"/>
    <x v="1"/>
    <x v="1"/>
    <x v="1"/>
    <n v="600"/>
    <x v="0"/>
    <x v="1"/>
  </r>
  <r>
    <d v="2024-10-03T00:00:00"/>
    <x v="9"/>
    <x v="1"/>
    <x v="2"/>
    <x v="2"/>
    <n v="200"/>
    <x v="1"/>
    <x v="2"/>
  </r>
  <r>
    <d v="2024-10-05T00:00:00"/>
    <x v="9"/>
    <x v="0"/>
    <x v="11"/>
    <x v="9"/>
    <n v="800"/>
    <x v="0"/>
    <x v="0"/>
  </r>
  <r>
    <d v="2024-10-08T00:00:00"/>
    <x v="9"/>
    <x v="1"/>
    <x v="4"/>
    <x v="4"/>
    <n v="1200"/>
    <x v="2"/>
    <x v="1"/>
  </r>
  <r>
    <d v="2024-10-10T00:00:00"/>
    <x v="9"/>
    <x v="1"/>
    <x v="5"/>
    <x v="5"/>
    <n v="1350"/>
    <x v="1"/>
    <x v="2"/>
  </r>
  <r>
    <d v="2024-10-13T00:00:00"/>
    <x v="9"/>
    <x v="1"/>
    <x v="6"/>
    <x v="6"/>
    <n v="1800"/>
    <x v="0"/>
    <x v="2"/>
  </r>
  <r>
    <d v="2024-10-15T00:00:00"/>
    <x v="9"/>
    <x v="1"/>
    <x v="3"/>
    <x v="3"/>
    <n v="450"/>
    <x v="1"/>
    <x v="2"/>
  </r>
  <r>
    <d v="2024-10-18T00:00:00"/>
    <x v="9"/>
    <x v="0"/>
    <x v="9"/>
    <x v="0"/>
    <n v="500"/>
    <x v="0"/>
    <x v="0"/>
  </r>
  <r>
    <d v="2024-10-18T00:00:00"/>
    <x v="9"/>
    <x v="0"/>
    <x v="12"/>
    <x v="10"/>
    <n v="700"/>
    <x v="0"/>
    <x v="0"/>
  </r>
  <r>
    <d v="2024-10-20T00:00:00"/>
    <x v="9"/>
    <x v="1"/>
    <x v="5"/>
    <x v="5"/>
    <n v="800"/>
    <x v="0"/>
    <x v="2"/>
  </r>
  <r>
    <d v="2024-10-22T00:00:00"/>
    <x v="9"/>
    <x v="1"/>
    <x v="1"/>
    <x v="1"/>
    <n v="250"/>
    <x v="1"/>
    <x v="1"/>
  </r>
  <r>
    <d v="2024-10-24T00:00:00"/>
    <x v="9"/>
    <x v="1"/>
    <x v="8"/>
    <x v="7"/>
    <n v="150"/>
    <x v="2"/>
    <x v="2"/>
  </r>
  <r>
    <d v="2024-10-26T00:00:00"/>
    <x v="9"/>
    <x v="1"/>
    <x v="4"/>
    <x v="4"/>
    <n v="250"/>
    <x v="0"/>
    <x v="1"/>
  </r>
  <r>
    <d v="2024-11-30T00:00:00"/>
    <x v="10"/>
    <x v="1"/>
    <x v="8"/>
    <x v="7"/>
    <n v="220"/>
    <x v="2"/>
    <x v="2"/>
  </r>
  <r>
    <d v="2024-10-31T00:00:00"/>
    <x v="9"/>
    <x v="1"/>
    <x v="6"/>
    <x v="6"/>
    <n v="800"/>
    <x v="1"/>
    <x v="1"/>
  </r>
  <r>
    <d v="2024-11-20T00:00:00"/>
    <x v="10"/>
    <x v="1"/>
    <x v="3"/>
    <x v="3"/>
    <n v="450"/>
    <x v="0"/>
    <x v="2"/>
  </r>
  <r>
    <d v="2024-11-22T00:00:00"/>
    <x v="10"/>
    <x v="0"/>
    <x v="12"/>
    <x v="10"/>
    <n v="900"/>
    <x v="0"/>
    <x v="0"/>
  </r>
  <r>
    <d v="2024-11-24T00:00:00"/>
    <x v="10"/>
    <x v="1"/>
    <x v="2"/>
    <x v="2"/>
    <n v="1800"/>
    <x v="0"/>
    <x v="2"/>
  </r>
  <r>
    <d v="2024-11-25T00:00:00"/>
    <x v="10"/>
    <x v="1"/>
    <x v="5"/>
    <x v="5"/>
    <n v="800"/>
    <x v="1"/>
    <x v="2"/>
  </r>
  <r>
    <d v="2024-12-02T00:00:00"/>
    <x v="11"/>
    <x v="1"/>
    <x v="1"/>
    <x v="1"/>
    <n v="250"/>
    <x v="1"/>
    <x v="1"/>
  </r>
  <r>
    <d v="2024-12-04T00:00:00"/>
    <x v="11"/>
    <x v="1"/>
    <x v="5"/>
    <x v="5"/>
    <n v="950"/>
    <x v="0"/>
    <x v="2"/>
  </r>
  <r>
    <d v="2024-12-23T00:00:00"/>
    <x v="11"/>
    <x v="1"/>
    <x v="6"/>
    <x v="6"/>
    <n v="2500"/>
    <x v="0"/>
    <x v="1"/>
  </r>
  <r>
    <d v="2024-12-28T00:00:00"/>
    <x v="11"/>
    <x v="1"/>
    <x v="2"/>
    <x v="2"/>
    <n v="90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4627E1-FD9B-4376-A6C1-2BAB88AA0778}" name="Tabela dinâmica8" cacheId="18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Q3:R7" firstHeaderRow="1" firstDataRow="1" firstDataCol="1"/>
  <pivotFields count="8">
    <pivotField numFmtId="14" showAll="0"/>
    <pivotField showAll="0">
      <items count="25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x="0"/>
        <item x="1"/>
        <item m="1" x="2"/>
        <item t="default"/>
      </items>
    </pivotField>
    <pivotField showAll="0"/>
    <pivotField showAll="0"/>
    <pivotField dataField="1" numFmtId="44" showAll="0"/>
    <pivotField axis="axisRow" showAll="0">
      <items count="6">
        <item x="2"/>
        <item m="1" x="4"/>
        <item x="1"/>
        <item x="0"/>
        <item m="1" x="3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1">
    <field x="6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oma de Valor" fld="5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FDB00-1558-439B-83CA-4CAFF6EB01A5}" name="Tabela dinâmica7" cacheId="18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3:O15" firstHeaderRow="1" firstDataRow="1" firstDataCol="1" rowPageCount="1" colPageCount="1"/>
  <pivotFields count="8">
    <pivotField numFmtId="14" showAll="0"/>
    <pivotField showAll="0">
      <items count="25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x="0"/>
        <item x="1"/>
        <item m="1" x="2"/>
        <item t="default"/>
      </items>
    </pivotField>
    <pivotField showAll="0"/>
    <pivotField axis="axisRow" showAll="0">
      <items count="14">
        <item x="6"/>
        <item x="5"/>
        <item x="4"/>
        <item x="1"/>
        <item x="3"/>
        <item x="2"/>
        <item x="8"/>
        <item x="0"/>
        <item m="1" x="12"/>
        <item x="10"/>
        <item x="9"/>
        <item m="1" x="11"/>
        <item x="7"/>
        <item t="default"/>
      </items>
    </pivotField>
    <pivotField dataField="1" numFmtId="44" showAll="0"/>
    <pivotField showAll="0"/>
    <pivotField axis="axisPage" showAll="0">
      <items count="4">
        <item x="2"/>
        <item x="1"/>
        <item x="0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2"/>
    </i>
    <i t="grand">
      <x/>
    </i>
  </rowItems>
  <colItems count="1">
    <i/>
  </colItems>
  <pageFields count="1">
    <pageField fld="7" hier="-1"/>
  </pageFields>
  <dataFields count="1">
    <dataField name="Soma de Valor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DB5A7-49EE-4ABD-964D-4FDADC8B9AE5}" name="Tabela dinâmica6" cacheId="18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K3:L15" firstHeaderRow="1" firstDataRow="1" firstDataCol="1"/>
  <pivotFields count="8">
    <pivotField numFmtId="14" showAll="0"/>
    <pivotField showAll="0">
      <items count="25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x="0"/>
        <item x="1"/>
        <item m="1" x="2"/>
        <item t="default"/>
      </items>
    </pivotField>
    <pivotField showAll="0"/>
    <pivotField axis="axisRow" showAll="0">
      <items count="14">
        <item x="6"/>
        <item x="5"/>
        <item x="4"/>
        <item x="1"/>
        <item x="3"/>
        <item x="2"/>
        <item x="8"/>
        <item x="0"/>
        <item m="1" x="12"/>
        <item x="10"/>
        <item x="9"/>
        <item m="1" x="11"/>
        <item x="7"/>
        <item t="default"/>
      </items>
    </pivotField>
    <pivotField dataField="1" numFmtId="44" showAll="0"/>
    <pivotField showAll="0"/>
    <pivotField showAll="0">
      <items count="4">
        <item x="2"/>
        <item x="1"/>
        <item x="0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2"/>
    </i>
    <i t="grand">
      <x/>
    </i>
  </rowItems>
  <colItems count="1">
    <i/>
  </colItems>
  <dataFields count="1">
    <dataField name="Soma de Valor" fld="5" baseField="4" baseItem="2" numFmtId="43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8C41C-2479-4045-8B72-7DF78A102110}" name="Tabela dinâmica5" cacheId="18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3:E6" firstHeaderRow="1" firstDataRow="1" firstDataCol="1"/>
  <pivotFields count="8">
    <pivotField numFmtId="14" showAll="0"/>
    <pivotField showAll="0">
      <items count="25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dataField="1" numFmtId="44" showAll="0"/>
    <pivotField showAll="0"/>
    <pivotField showAll="0">
      <items count="4">
        <item x="2"/>
        <item x="1"/>
        <item x="0"/>
        <item t="default"/>
      </items>
    </pivotField>
  </pivotFields>
  <rowFields count="1">
    <field x="2"/>
  </rowFields>
  <rowItems count="3">
    <i>
      <x/>
    </i>
    <i>
      <x v="2"/>
    </i>
    <i t="grand">
      <x/>
    </i>
  </rowItems>
  <colItems count="1">
    <i/>
  </colItems>
  <dataFields count="1">
    <dataField name="Soma de Valor" fld="5" baseField="2" baseItem="0" numFmtId="43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B1728-64F8-441B-A081-32DB31F37D67}" name="Tabela dinâmica4" cacheId="18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A3:B17" firstHeaderRow="1" firstDataRow="1" firstDataCol="1" rowPageCount="1" colPageCount="1"/>
  <pivotFields count="8">
    <pivotField numFmtId="14" showAll="0"/>
    <pivotField showAll="0">
      <items count="25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4">
        <item x="1"/>
        <item x="8"/>
        <item x="3"/>
        <item x="6"/>
        <item x="2"/>
        <item x="5"/>
        <item x="4"/>
        <item x="0"/>
        <item x="7"/>
        <item x="9"/>
        <item x="10"/>
        <item x="11"/>
        <item x="12"/>
        <item t="default"/>
      </items>
    </pivotField>
    <pivotField showAll="0"/>
    <pivotField dataField="1" numFmtId="44" showAll="0"/>
    <pivotField showAll="0"/>
    <pivotField showAll="0">
      <items count="4">
        <item x="2"/>
        <item x="1"/>
        <item x="0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hier="-1"/>
  </pageFields>
  <dataFields count="1">
    <dataField name="Soma de Valor" fld="5" baseField="3" baseItem="1" numFmtId="43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A32A5B4-1B82-4132-86D7-A25E274D8586}" sourceName="Mês">
  <pivotTables>
    <pivotTable tabId="2" name="Tabela dinâmica6"/>
    <pivotTable tabId="2" name="Tabela dinâmica8"/>
    <pivotTable tabId="2" name="Tabela dinâmica4"/>
    <pivotTable tabId="2" name="Tabela dinâmica5"/>
    <pivotTable tabId="2" name="Tabela dinâmica7"/>
  </pivotTables>
  <data>
    <tabular pivotCacheId="1293822660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 nd="1"/>
        <i x="13" s="1" nd="1"/>
        <i x="14" s="1" nd="1"/>
        <i x="15" s="1" nd="1"/>
        <i x="16" s="1" nd="1"/>
        <i x="17" s="1" nd="1"/>
        <i x="18" s="1" nd="1"/>
        <i x="19" s="1" nd="1"/>
        <i x="20" s="1" nd="1"/>
        <i x="21" s="1" nd="1"/>
        <i x="22" s="1" nd="1"/>
        <i x="2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E2BE4BC0-3DD2-4712-9E4A-D71DABF9B2DD}" sourceName="Tipo">
  <pivotTables>
    <pivotTable tabId="2" name="Tabela dinâmica6"/>
    <pivotTable tabId="2" name="Tabela dinâmica8"/>
    <pivotTable tabId="2" name="Tabela dinâmica4"/>
    <pivotTable tabId="2" name="Tabela dinâmica5"/>
    <pivotTable tabId="2" name="Tabela dinâmica7"/>
  </pivotTables>
  <data>
    <tabular pivotCacheId="1293822660">
      <items count="3">
        <i x="0" s="1"/>
        <i x="1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" xr10:uid="{5ADD8737-A6C8-4491-9009-3B751684F756}" sourceName="Status">
  <pivotTables>
    <pivotTable tabId="2" name="Tabela dinâmica6"/>
    <pivotTable tabId="2" name="Tabela dinâmica8"/>
    <pivotTable tabId="2" name="Tabela dinâmica4"/>
    <pivotTable tabId="2" name="Tabela dinâmica5"/>
    <pivotTable tabId="2" name="Tabela dinâmica7"/>
  </pivotTables>
  <data>
    <tabular pivotCacheId="1293822660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6BB69CE-4505-4EBE-8B2F-699DBD895CBC}" cache="SegmentaçãodeDados_Mês" caption="Mês" rowHeight="257175"/>
  <slicer name="Tipo" xr10:uid="{361F8C9D-4CFD-4659-8AF9-FBCBDC47132B}" cache="SegmentaçãodeDados_Tipo" caption="Tipo" rowHeight="257175"/>
  <slicer name="Status" xr10:uid="{C51A1B2A-BC13-4FC9-9DFA-560C3C35ED6C}" cache="SegmentaçãodeDados_Status" caption="Status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2" xr10:uid="{24BF1E3E-A00D-4C84-81EA-1739341874DF}" cache="SegmentaçãodeDados_Mês" caption="Mês" style="SlicerStyleDark1 2" rowHeight="216000"/>
  <slicer name="Tipo 2" xr10:uid="{6B8B0E97-B50F-4D45-ACDA-75DE5ECCBA48}" cache="SegmentaçãodeDados_Tipo" caption="Tipo" style="SlicerStyleDark1 2" rowHeight="216000"/>
  <slicer name="Status 2" xr10:uid="{4B5B0165-BDD3-426C-84FC-D765C6520C07}" cache="SegmentaçãodeDados_Status" caption="Status" style="SlicerStyleDark1 2" rowHeight="216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3FE40B-5591-44C9-9DD1-5692D6FF151B}" name="tbl_operações" displayName="tbl_operações" ref="A1:H53" totalsRowShown="0" dataDxfId="10">
  <autoFilter ref="A1:H53" xr:uid="{263FE40B-5591-44C9-9DD1-5692D6FF151B}"/>
  <tableColumns count="8">
    <tableColumn id="1" xr3:uid="{1D5E82E8-C02C-4831-9BE6-8AAFF633F0BE}" name="Data" dataDxfId="9"/>
    <tableColumn id="8" xr3:uid="{2A9EFA1F-D6B4-4EB5-BD46-0569BFA33784}" name="Mês" dataDxfId="8">
      <calculatedColumnFormula>TEXT(tbl_operações[[#This Row],[Data]],"mmm")</calculatedColumnFormula>
    </tableColumn>
    <tableColumn id="2" xr3:uid="{0A7CD38A-ACE9-4167-8AAD-E2CF262EC16C}" name="Tipo" dataDxfId="7"/>
    <tableColumn id="3" xr3:uid="{20976863-D18A-4544-8B03-01F7463161C2}" name="Categoria" dataDxfId="6"/>
    <tableColumn id="4" xr3:uid="{AB1C26B4-4F25-4DB5-A22E-757EF1DE1A5A}" name="Descrição" dataDxfId="5"/>
    <tableColumn id="5" xr3:uid="{E03C4467-069A-43B7-AD4C-4135974A59BC}" name="Valor" dataDxfId="0" dataCellStyle="Moeda"/>
    <tableColumn id="6" xr3:uid="{63D35376-6C8B-42B4-B890-53FA1B4B1645}" name="Operação Bancária" dataDxfId="4"/>
    <tableColumn id="7" xr3:uid="{EB2E2A91-9DCF-4D70-8D0B-BDA38F7ADD89}" name="Status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EFB3-874F-49E9-8EF8-EDD98487B1BB}">
  <dimension ref="A1:H53"/>
  <sheetViews>
    <sheetView topLeftCell="A25" workbookViewId="0">
      <selection activeCell="J15" sqref="J15"/>
    </sheetView>
  </sheetViews>
  <sheetFormatPr defaultRowHeight="15" x14ac:dyDescent="0.25"/>
  <cols>
    <col min="1" max="1" width="10.42578125" bestFit="1" customWidth="1"/>
    <col min="3" max="3" width="13.5703125" customWidth="1"/>
    <col min="4" max="4" width="12" bestFit="1" customWidth="1"/>
    <col min="5" max="5" width="20.85546875" customWidth="1"/>
    <col min="6" max="6" width="11.140625" style="10" bestFit="1" customWidth="1"/>
    <col min="7" max="7" width="20.140625" bestFit="1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0" t="s">
        <v>5</v>
      </c>
      <c r="G1" t="s">
        <v>6</v>
      </c>
      <c r="H1" s="2" t="s">
        <v>7</v>
      </c>
    </row>
    <row r="2" spans="1:8" ht="30" x14ac:dyDescent="0.25">
      <c r="A2" s="3">
        <v>45312</v>
      </c>
      <c r="B2" s="4" t="str">
        <f>TEXT(tbl_operações[[#This Row],[Data]],"MMM")</f>
        <v>jan</v>
      </c>
      <c r="C2" s="5" t="s">
        <v>22</v>
      </c>
      <c r="D2" s="5" t="s">
        <v>44</v>
      </c>
      <c r="E2" s="5" t="s">
        <v>20</v>
      </c>
      <c r="F2" s="11">
        <v>850</v>
      </c>
      <c r="G2" s="5" t="s">
        <v>9</v>
      </c>
      <c r="H2" s="5" t="s">
        <v>10</v>
      </c>
    </row>
    <row r="3" spans="1:8" x14ac:dyDescent="0.25">
      <c r="A3" s="3">
        <v>45312</v>
      </c>
      <c r="B3" s="4" t="str">
        <f>TEXT(tbl_operações[[#This Row],[Data]],"mmm")</f>
        <v>jan</v>
      </c>
      <c r="C3" s="5" t="s">
        <v>41</v>
      </c>
      <c r="D3" s="5" t="s">
        <v>14</v>
      </c>
      <c r="E3" s="5" t="s">
        <v>26</v>
      </c>
      <c r="F3" s="11">
        <v>550</v>
      </c>
      <c r="G3" s="5" t="s">
        <v>9</v>
      </c>
      <c r="H3" s="5" t="s">
        <v>12</v>
      </c>
    </row>
    <row r="4" spans="1:8" x14ac:dyDescent="0.25">
      <c r="A4" s="3">
        <v>45312</v>
      </c>
      <c r="B4" s="4" t="str">
        <f>TEXT(tbl_operações[[#This Row],[Data]],"mmm")</f>
        <v>jan</v>
      </c>
      <c r="C4" s="5" t="s">
        <v>41</v>
      </c>
      <c r="D4" s="5" t="s">
        <v>15</v>
      </c>
      <c r="E4" s="5" t="s">
        <v>29</v>
      </c>
      <c r="F4" s="11">
        <v>300</v>
      </c>
      <c r="G4" s="5" t="s">
        <v>9</v>
      </c>
      <c r="H4" s="5" t="s">
        <v>13</v>
      </c>
    </row>
    <row r="5" spans="1:8" x14ac:dyDescent="0.25">
      <c r="A5" s="3">
        <v>45327</v>
      </c>
      <c r="B5" s="4" t="str">
        <f>TEXT(tbl_operações[[#This Row],[Data]],"mmm")</f>
        <v>fev</v>
      </c>
      <c r="C5" s="5" t="s">
        <v>41</v>
      </c>
      <c r="D5" s="5" t="s">
        <v>16</v>
      </c>
      <c r="E5" s="5" t="s">
        <v>27</v>
      </c>
      <c r="F5" s="11">
        <v>120</v>
      </c>
      <c r="G5" s="5" t="s">
        <v>21</v>
      </c>
      <c r="H5" s="5" t="s">
        <v>13</v>
      </c>
    </row>
    <row r="6" spans="1:8" ht="30" x14ac:dyDescent="0.25">
      <c r="A6" s="3">
        <v>45329</v>
      </c>
      <c r="B6" s="4" t="str">
        <f>TEXT(tbl_operações[[#This Row],[Data]],"mmm")</f>
        <v>fev</v>
      </c>
      <c r="C6" s="5" t="s">
        <v>41</v>
      </c>
      <c r="D6" s="5" t="s">
        <v>17</v>
      </c>
      <c r="E6" s="5" t="s">
        <v>31</v>
      </c>
      <c r="F6" s="11">
        <v>1250</v>
      </c>
      <c r="G6" s="5" t="s">
        <v>9</v>
      </c>
      <c r="H6" s="5" t="s">
        <v>13</v>
      </c>
    </row>
    <row r="7" spans="1:8" x14ac:dyDescent="0.25">
      <c r="A7" s="3">
        <v>45332</v>
      </c>
      <c r="B7" s="4" t="str">
        <f>TEXT(tbl_operações[[#This Row],[Data]],"mmm")</f>
        <v>fev</v>
      </c>
      <c r="C7" s="5" t="s">
        <v>41</v>
      </c>
      <c r="D7" s="5" t="s">
        <v>8</v>
      </c>
      <c r="E7" s="5" t="s">
        <v>30</v>
      </c>
      <c r="F7" s="11">
        <v>400</v>
      </c>
      <c r="G7" s="5" t="s">
        <v>11</v>
      </c>
      <c r="H7" s="5" t="s">
        <v>13</v>
      </c>
    </row>
    <row r="8" spans="1:8" ht="30" x14ac:dyDescent="0.25">
      <c r="A8" s="3">
        <v>45363</v>
      </c>
      <c r="B8" s="4" t="str">
        <f>TEXT(tbl_operações[[#This Row],[Data]],"mmm")</f>
        <v>mar</v>
      </c>
      <c r="C8" s="5" t="s">
        <v>41</v>
      </c>
      <c r="D8" s="5" t="s">
        <v>18</v>
      </c>
      <c r="E8" s="5" t="s">
        <v>28</v>
      </c>
      <c r="F8" s="11">
        <v>3600</v>
      </c>
      <c r="G8" s="5" t="s">
        <v>21</v>
      </c>
      <c r="H8" s="5" t="s">
        <v>13</v>
      </c>
    </row>
    <row r="9" spans="1:8" ht="30" x14ac:dyDescent="0.25">
      <c r="A9" s="3">
        <v>45366</v>
      </c>
      <c r="B9" s="4" t="str">
        <f>TEXT(tbl_operações[[#This Row],[Data]],"mmm")</f>
        <v>mar</v>
      </c>
      <c r="C9" s="5" t="s">
        <v>22</v>
      </c>
      <c r="D9" s="5" t="s">
        <v>45</v>
      </c>
      <c r="E9" s="5" t="s">
        <v>20</v>
      </c>
      <c r="F9" s="11">
        <v>800</v>
      </c>
      <c r="G9" s="5" t="s">
        <v>9</v>
      </c>
      <c r="H9" s="5" t="s">
        <v>10</v>
      </c>
    </row>
    <row r="10" spans="1:8" x14ac:dyDescent="0.25">
      <c r="A10" s="3">
        <v>45397</v>
      </c>
      <c r="B10" s="4" t="str">
        <f>TEXT(tbl_operações[[#This Row],[Data]],"mmm")</f>
        <v>abr</v>
      </c>
      <c r="C10" s="5" t="s">
        <v>41</v>
      </c>
      <c r="D10" s="5" t="s">
        <v>16</v>
      </c>
      <c r="E10" s="5" t="s">
        <v>27</v>
      </c>
      <c r="F10" s="11">
        <v>150</v>
      </c>
      <c r="G10" s="5" t="s">
        <v>9</v>
      </c>
      <c r="H10" s="5" t="s">
        <v>13</v>
      </c>
    </row>
    <row r="11" spans="1:8" x14ac:dyDescent="0.25">
      <c r="A11" s="3">
        <v>45400</v>
      </c>
      <c r="B11" s="4" t="str">
        <f>TEXT(tbl_operações[[#This Row],[Data]],"mmm")</f>
        <v>abr</v>
      </c>
      <c r="C11" s="5" t="s">
        <v>41</v>
      </c>
      <c r="D11" s="5" t="s">
        <v>15</v>
      </c>
      <c r="E11" s="5" t="s">
        <v>29</v>
      </c>
      <c r="F11" s="11">
        <v>1200</v>
      </c>
      <c r="G11" s="5" t="s">
        <v>21</v>
      </c>
      <c r="H11" s="5" t="s">
        <v>13</v>
      </c>
    </row>
    <row r="12" spans="1:8" x14ac:dyDescent="0.25">
      <c r="A12" s="3">
        <v>45432</v>
      </c>
      <c r="B12" s="4" t="str">
        <f>TEXT(tbl_operações[[#This Row],[Data]],"mmm")</f>
        <v>mai</v>
      </c>
      <c r="C12" s="5" t="s">
        <v>41</v>
      </c>
      <c r="D12" s="5" t="s">
        <v>8</v>
      </c>
      <c r="E12" s="5" t="s">
        <v>30</v>
      </c>
      <c r="F12" s="11">
        <v>450</v>
      </c>
      <c r="G12" s="5" t="s">
        <v>11</v>
      </c>
      <c r="H12" s="5" t="s">
        <v>13</v>
      </c>
    </row>
    <row r="13" spans="1:8" x14ac:dyDescent="0.25">
      <c r="A13" s="3">
        <v>45465</v>
      </c>
      <c r="B13" s="4" t="str">
        <f>TEXT(tbl_operações[[#This Row],[Data]],"mmm")</f>
        <v>jun</v>
      </c>
      <c r="C13" s="5" t="s">
        <v>41</v>
      </c>
      <c r="D13" s="5" t="s">
        <v>14</v>
      </c>
      <c r="E13" s="5" t="s">
        <v>26</v>
      </c>
      <c r="F13" s="11">
        <v>180</v>
      </c>
      <c r="G13" s="5" t="s">
        <v>9</v>
      </c>
      <c r="H13" s="5" t="s">
        <v>12</v>
      </c>
    </row>
    <row r="14" spans="1:8" ht="30" x14ac:dyDescent="0.25">
      <c r="A14" s="3">
        <v>45467</v>
      </c>
      <c r="B14" s="4" t="str">
        <f>TEXT(tbl_operações[[#This Row],[Data]],"mmm")</f>
        <v>jun</v>
      </c>
      <c r="C14" s="5" t="s">
        <v>41</v>
      </c>
      <c r="D14" s="5" t="s">
        <v>17</v>
      </c>
      <c r="E14" s="5" t="s">
        <v>31</v>
      </c>
      <c r="F14" s="11">
        <v>800</v>
      </c>
      <c r="G14" s="5" t="s">
        <v>11</v>
      </c>
      <c r="H14" s="5" t="s">
        <v>13</v>
      </c>
    </row>
    <row r="15" spans="1:8" ht="30" x14ac:dyDescent="0.25">
      <c r="A15" s="3">
        <v>45501</v>
      </c>
      <c r="B15" s="4" t="str">
        <f>TEXT(tbl_operações[[#This Row],[Data]],"mmm")</f>
        <v>jul</v>
      </c>
      <c r="C15" s="5" t="s">
        <v>41</v>
      </c>
      <c r="D15" s="5" t="s">
        <v>19</v>
      </c>
      <c r="E15" s="5" t="s">
        <v>36</v>
      </c>
      <c r="F15" s="11">
        <v>200</v>
      </c>
      <c r="G15" s="5" t="s">
        <v>11</v>
      </c>
      <c r="H15" s="5" t="s">
        <v>13</v>
      </c>
    </row>
    <row r="16" spans="1:8" ht="30" x14ac:dyDescent="0.25">
      <c r="A16" s="3">
        <v>45503</v>
      </c>
      <c r="B16" s="4" t="str">
        <f>TEXT(tbl_operações[[#This Row],[Data]],"mmm")</f>
        <v>jul</v>
      </c>
      <c r="C16" s="5" t="s">
        <v>41</v>
      </c>
      <c r="D16" s="5" t="s">
        <v>18</v>
      </c>
      <c r="E16" s="5" t="s">
        <v>28</v>
      </c>
      <c r="F16" s="11">
        <v>2750</v>
      </c>
      <c r="G16" s="5" t="s">
        <v>9</v>
      </c>
      <c r="H16" s="5" t="s">
        <v>13</v>
      </c>
    </row>
    <row r="17" spans="1:8" ht="30" x14ac:dyDescent="0.25">
      <c r="A17" s="3">
        <v>45504</v>
      </c>
      <c r="B17" s="4" t="str">
        <f>TEXT(tbl_operações[[#This Row],[Data]],"mmm")</f>
        <v>jul</v>
      </c>
      <c r="C17" s="5" t="s">
        <v>41</v>
      </c>
      <c r="D17" s="5" t="s">
        <v>19</v>
      </c>
      <c r="E17" s="5" t="s">
        <v>36</v>
      </c>
      <c r="F17" s="11">
        <v>350</v>
      </c>
      <c r="G17" s="5" t="s">
        <v>11</v>
      </c>
      <c r="H17" s="5" t="s">
        <v>13</v>
      </c>
    </row>
    <row r="18" spans="1:8" ht="30" x14ac:dyDescent="0.25">
      <c r="A18" s="3">
        <v>45505</v>
      </c>
      <c r="B18" s="4" t="str">
        <f>TEXT(tbl_operações[[#This Row],[Data]],"mmm")</f>
        <v>ago</v>
      </c>
      <c r="C18" s="5" t="s">
        <v>22</v>
      </c>
      <c r="D18" s="5" t="s">
        <v>43</v>
      </c>
      <c r="E18" s="5" t="s">
        <v>20</v>
      </c>
      <c r="F18" s="11">
        <v>500</v>
      </c>
      <c r="G18" s="5" t="s">
        <v>9</v>
      </c>
      <c r="H18" s="5" t="s">
        <v>10</v>
      </c>
    </row>
    <row r="19" spans="1:8" x14ac:dyDescent="0.25">
      <c r="A19" s="3">
        <v>45506</v>
      </c>
      <c r="B19" s="4" t="str">
        <f>TEXT(tbl_operações[[#This Row],[Data]],"mmm")</f>
        <v>ago</v>
      </c>
      <c r="C19" s="5" t="s">
        <v>41</v>
      </c>
      <c r="D19" s="5" t="s">
        <v>14</v>
      </c>
      <c r="E19" s="6" t="s">
        <v>26</v>
      </c>
      <c r="F19" s="11">
        <v>450</v>
      </c>
      <c r="G19" s="5" t="s">
        <v>9</v>
      </c>
      <c r="H19" s="5" t="s">
        <v>12</v>
      </c>
    </row>
    <row r="20" spans="1:8" x14ac:dyDescent="0.25">
      <c r="A20" s="3">
        <v>45509</v>
      </c>
      <c r="B20" s="4" t="str">
        <f>TEXT(tbl_operações[[#This Row],[Data]],"mmm")</f>
        <v>ago</v>
      </c>
      <c r="C20" s="5" t="s">
        <v>41</v>
      </c>
      <c r="D20" s="5" t="s">
        <v>15</v>
      </c>
      <c r="E20" s="6" t="s">
        <v>29</v>
      </c>
      <c r="F20" s="11">
        <v>300</v>
      </c>
      <c r="G20" s="5" t="s">
        <v>9</v>
      </c>
      <c r="H20" s="5" t="s">
        <v>13</v>
      </c>
    </row>
    <row r="21" spans="1:8" x14ac:dyDescent="0.25">
      <c r="A21" s="3">
        <v>45512</v>
      </c>
      <c r="B21" s="4" t="str">
        <f>TEXT(tbl_operações[[#This Row],[Data]],"mmm")</f>
        <v>ago</v>
      </c>
      <c r="C21" s="5" t="s">
        <v>41</v>
      </c>
      <c r="D21" s="5" t="s">
        <v>16</v>
      </c>
      <c r="E21" s="6" t="s">
        <v>27</v>
      </c>
      <c r="F21" s="11">
        <v>200</v>
      </c>
      <c r="G21" s="5" t="s">
        <v>9</v>
      </c>
      <c r="H21" s="5" t="s">
        <v>13</v>
      </c>
    </row>
    <row r="22" spans="1:8" ht="30" x14ac:dyDescent="0.25">
      <c r="A22" s="3">
        <v>45515</v>
      </c>
      <c r="B22" s="4" t="str">
        <f>TEXT(tbl_operações[[#This Row],[Data]],"mmm")</f>
        <v>ago</v>
      </c>
      <c r="C22" s="5" t="s">
        <v>41</v>
      </c>
      <c r="D22" s="5" t="s">
        <v>17</v>
      </c>
      <c r="E22" s="6" t="s">
        <v>31</v>
      </c>
      <c r="F22" s="11">
        <v>600</v>
      </c>
      <c r="G22" s="5" t="s">
        <v>11</v>
      </c>
      <c r="H22" s="5" t="s">
        <v>13</v>
      </c>
    </row>
    <row r="23" spans="1:8" x14ac:dyDescent="0.25">
      <c r="A23" s="3">
        <v>45549</v>
      </c>
      <c r="B23" s="4" t="str">
        <f>TEXT(tbl_operações[[#This Row],[Data]],"mmm")</f>
        <v>set</v>
      </c>
      <c r="C23" s="5" t="s">
        <v>41</v>
      </c>
      <c r="D23" s="5" t="s">
        <v>8</v>
      </c>
      <c r="E23" s="6" t="s">
        <v>30</v>
      </c>
      <c r="F23" s="11">
        <v>350</v>
      </c>
      <c r="G23" s="5" t="s">
        <v>9</v>
      </c>
      <c r="H23" s="5" t="s">
        <v>13</v>
      </c>
    </row>
    <row r="24" spans="1:8" ht="30" x14ac:dyDescent="0.25">
      <c r="A24" s="3">
        <v>45552</v>
      </c>
      <c r="B24" s="4" t="str">
        <f>TEXT(tbl_operações[[#This Row],[Data]],"mmm")</f>
        <v>set</v>
      </c>
      <c r="C24" s="5" t="s">
        <v>41</v>
      </c>
      <c r="D24" s="5" t="s">
        <v>18</v>
      </c>
      <c r="E24" s="6" t="s">
        <v>28</v>
      </c>
      <c r="F24" s="11">
        <v>1500</v>
      </c>
      <c r="G24" s="5" t="s">
        <v>21</v>
      </c>
      <c r="H24" s="5" t="s">
        <v>13</v>
      </c>
    </row>
    <row r="25" spans="1:8" ht="30" x14ac:dyDescent="0.25">
      <c r="A25" s="3">
        <v>45555</v>
      </c>
      <c r="B25" s="4" t="str">
        <f>TEXT(tbl_operações[[#This Row],[Data]],"mmm")</f>
        <v>set</v>
      </c>
      <c r="C25" s="5" t="s">
        <v>22</v>
      </c>
      <c r="D25" s="5" t="s">
        <v>42</v>
      </c>
      <c r="E25" s="5" t="s">
        <v>23</v>
      </c>
      <c r="F25" s="11">
        <v>420</v>
      </c>
      <c r="G25" s="5" t="s">
        <v>9</v>
      </c>
      <c r="H25" s="5" t="s">
        <v>10</v>
      </c>
    </row>
    <row r="26" spans="1:8" x14ac:dyDescent="0.25">
      <c r="A26" s="3">
        <v>45555</v>
      </c>
      <c r="B26" s="4" t="str">
        <f>TEXT(tbl_operações[[#This Row],[Data]],"mmm")</f>
        <v>set</v>
      </c>
      <c r="C26" s="5" t="s">
        <v>41</v>
      </c>
      <c r="D26" s="5" t="s">
        <v>16</v>
      </c>
      <c r="E26" s="6" t="s">
        <v>27</v>
      </c>
      <c r="F26" s="11">
        <v>800</v>
      </c>
      <c r="G26" s="5" t="s">
        <v>9</v>
      </c>
      <c r="H26" s="5" t="s">
        <v>13</v>
      </c>
    </row>
    <row r="27" spans="1:8" x14ac:dyDescent="0.25">
      <c r="A27" s="3">
        <v>45558</v>
      </c>
      <c r="B27" s="4" t="str">
        <f>TEXT(tbl_operações[[#This Row],[Data]],"mmm")</f>
        <v>set</v>
      </c>
      <c r="C27" s="5" t="s">
        <v>41</v>
      </c>
      <c r="D27" s="5" t="s">
        <v>15</v>
      </c>
      <c r="E27" s="6" t="s">
        <v>29</v>
      </c>
      <c r="F27" s="11">
        <v>1500</v>
      </c>
      <c r="G27" s="5" t="s">
        <v>21</v>
      </c>
      <c r="H27" s="5" t="s">
        <v>13</v>
      </c>
    </row>
    <row r="28" spans="1:8" x14ac:dyDescent="0.25">
      <c r="A28" s="3">
        <v>45561</v>
      </c>
      <c r="B28" s="4" t="str">
        <f>TEXT(tbl_operações[[#This Row],[Data]],"mmm")</f>
        <v>set</v>
      </c>
      <c r="C28" s="5" t="s">
        <v>41</v>
      </c>
      <c r="D28" s="5" t="s">
        <v>14</v>
      </c>
      <c r="E28" s="6" t="s">
        <v>26</v>
      </c>
      <c r="F28" s="11">
        <v>250</v>
      </c>
      <c r="G28" s="5" t="s">
        <v>9</v>
      </c>
      <c r="H28" s="5" t="s">
        <v>13</v>
      </c>
    </row>
    <row r="29" spans="1:8" x14ac:dyDescent="0.25">
      <c r="A29" s="3">
        <v>45564</v>
      </c>
      <c r="B29" s="4" t="str">
        <f>TEXT(tbl_operações[[#This Row],[Data]],"mmm")</f>
        <v>set</v>
      </c>
      <c r="C29" s="5" t="s">
        <v>41</v>
      </c>
      <c r="D29" s="5" t="s">
        <v>14</v>
      </c>
      <c r="E29" s="6" t="s">
        <v>26</v>
      </c>
      <c r="F29" s="11">
        <v>400</v>
      </c>
      <c r="G29" s="5" t="s">
        <v>21</v>
      </c>
      <c r="H29" s="5" t="s">
        <v>12</v>
      </c>
    </row>
    <row r="30" spans="1:8" ht="30" x14ac:dyDescent="0.25">
      <c r="A30" s="3">
        <v>45566</v>
      </c>
      <c r="B30" s="4" t="str">
        <f>TEXT(tbl_operações[[#This Row],[Data]],"mmm")</f>
        <v>out</v>
      </c>
      <c r="C30" s="5" t="s">
        <v>22</v>
      </c>
      <c r="D30" s="5" t="s">
        <v>42</v>
      </c>
      <c r="E30" s="5" t="s">
        <v>23</v>
      </c>
      <c r="F30" s="11">
        <v>350</v>
      </c>
      <c r="G30" s="5" t="s">
        <v>9</v>
      </c>
      <c r="H30" s="5" t="s">
        <v>10</v>
      </c>
    </row>
    <row r="31" spans="1:8" x14ac:dyDescent="0.25">
      <c r="A31" s="3">
        <v>45566</v>
      </c>
      <c r="B31" s="4" t="str">
        <f>TEXT(tbl_operações[[#This Row],[Data]],"mmm")</f>
        <v>out</v>
      </c>
      <c r="C31" s="5" t="s">
        <v>41</v>
      </c>
      <c r="D31" s="5" t="s">
        <v>14</v>
      </c>
      <c r="E31" s="5" t="s">
        <v>26</v>
      </c>
      <c r="F31" s="11">
        <v>600</v>
      </c>
      <c r="G31" s="5" t="s">
        <v>9</v>
      </c>
      <c r="H31" s="5" t="s">
        <v>12</v>
      </c>
    </row>
    <row r="32" spans="1:8" x14ac:dyDescent="0.25">
      <c r="A32" s="3">
        <v>45568</v>
      </c>
      <c r="B32" s="4" t="str">
        <f>TEXT(tbl_operações[[#This Row],[Data]],"mmm")</f>
        <v>out</v>
      </c>
      <c r="C32" s="5" t="s">
        <v>41</v>
      </c>
      <c r="D32" s="5" t="s">
        <v>15</v>
      </c>
      <c r="E32" s="5" t="s">
        <v>29</v>
      </c>
      <c r="F32" s="11">
        <v>200</v>
      </c>
      <c r="G32" s="5" t="s">
        <v>21</v>
      </c>
      <c r="H32" s="5" t="s">
        <v>13</v>
      </c>
    </row>
    <row r="33" spans="1:8" x14ac:dyDescent="0.25">
      <c r="A33" s="3">
        <v>45570</v>
      </c>
      <c r="B33" s="4" t="str">
        <f>TEXT(tbl_operações[[#This Row],[Data]],"mmm")</f>
        <v>out</v>
      </c>
      <c r="C33" s="5" t="s">
        <v>22</v>
      </c>
      <c r="D33" s="5" t="s">
        <v>46</v>
      </c>
      <c r="E33" s="5" t="s">
        <v>25</v>
      </c>
      <c r="F33" s="11">
        <v>800</v>
      </c>
      <c r="G33" s="5" t="s">
        <v>9</v>
      </c>
      <c r="H33" s="5" t="s">
        <v>10</v>
      </c>
    </row>
    <row r="34" spans="1:8" ht="30" x14ac:dyDescent="0.25">
      <c r="A34" s="3">
        <v>45573</v>
      </c>
      <c r="B34" s="4" t="str">
        <f>TEXT(tbl_operações[[#This Row],[Data]],"mmm")</f>
        <v>out</v>
      </c>
      <c r="C34" s="5" t="s">
        <v>41</v>
      </c>
      <c r="D34" s="5" t="s">
        <v>17</v>
      </c>
      <c r="E34" s="5" t="s">
        <v>31</v>
      </c>
      <c r="F34" s="11">
        <v>1200</v>
      </c>
      <c r="G34" s="5" t="s">
        <v>11</v>
      </c>
      <c r="H34" s="5" t="s">
        <v>12</v>
      </c>
    </row>
    <row r="35" spans="1:8" x14ac:dyDescent="0.25">
      <c r="A35" s="3">
        <v>45575</v>
      </c>
      <c r="B35" s="4" t="str">
        <f>TEXT(tbl_operações[[#This Row],[Data]],"mmm")</f>
        <v>out</v>
      </c>
      <c r="C35" s="5" t="s">
        <v>41</v>
      </c>
      <c r="D35" s="5" t="s">
        <v>8</v>
      </c>
      <c r="E35" s="5" t="s">
        <v>30</v>
      </c>
      <c r="F35" s="11">
        <v>1350</v>
      </c>
      <c r="G35" s="5" t="s">
        <v>21</v>
      </c>
      <c r="H35" s="5" t="s">
        <v>13</v>
      </c>
    </row>
    <row r="36" spans="1:8" ht="30" x14ac:dyDescent="0.25">
      <c r="A36" s="3">
        <v>45578</v>
      </c>
      <c r="B36" s="4" t="str">
        <f>TEXT(tbl_operações[[#This Row],[Data]],"mmm")</f>
        <v>out</v>
      </c>
      <c r="C36" s="5" t="s">
        <v>41</v>
      </c>
      <c r="D36" s="5" t="s">
        <v>18</v>
      </c>
      <c r="E36" s="5" t="s">
        <v>28</v>
      </c>
      <c r="F36" s="11">
        <v>1800</v>
      </c>
      <c r="G36" s="5" t="s">
        <v>9</v>
      </c>
      <c r="H36" s="5" t="s">
        <v>13</v>
      </c>
    </row>
    <row r="37" spans="1:8" x14ac:dyDescent="0.25">
      <c r="A37" s="3">
        <v>45580</v>
      </c>
      <c r="B37" s="4" t="str">
        <f>TEXT(tbl_operações[[#This Row],[Data]],"mmm")</f>
        <v>out</v>
      </c>
      <c r="C37" s="5" t="s">
        <v>41</v>
      </c>
      <c r="D37" s="5" t="s">
        <v>16</v>
      </c>
      <c r="E37" s="5" t="s">
        <v>27</v>
      </c>
      <c r="F37" s="11">
        <v>450</v>
      </c>
      <c r="G37" s="5" t="s">
        <v>21</v>
      </c>
      <c r="H37" s="5" t="s">
        <v>13</v>
      </c>
    </row>
    <row r="38" spans="1:8" ht="30" x14ac:dyDescent="0.25">
      <c r="A38" s="3">
        <v>45583</v>
      </c>
      <c r="B38" s="4" t="str">
        <f>TEXT(tbl_operações[[#This Row],[Data]],"mmm")</f>
        <v>out</v>
      </c>
      <c r="C38" s="5" t="s">
        <v>22</v>
      </c>
      <c r="D38" s="5" t="s">
        <v>43</v>
      </c>
      <c r="E38" s="5" t="s">
        <v>20</v>
      </c>
      <c r="F38" s="11">
        <v>500</v>
      </c>
      <c r="G38" s="5" t="s">
        <v>9</v>
      </c>
      <c r="H38" s="5" t="s">
        <v>10</v>
      </c>
    </row>
    <row r="39" spans="1:8" x14ac:dyDescent="0.25">
      <c r="A39" s="3">
        <v>45583</v>
      </c>
      <c r="B39" s="4" t="str">
        <f>TEXT(tbl_operações[[#This Row],[Data]],"mmm")</f>
        <v>out</v>
      </c>
      <c r="C39" s="5" t="s">
        <v>22</v>
      </c>
      <c r="D39" s="5" t="s">
        <v>47</v>
      </c>
      <c r="E39" s="5" t="s">
        <v>24</v>
      </c>
      <c r="F39" s="11">
        <v>700</v>
      </c>
      <c r="G39" s="5" t="s">
        <v>9</v>
      </c>
      <c r="H39" s="5" t="s">
        <v>10</v>
      </c>
    </row>
    <row r="40" spans="1:8" x14ac:dyDescent="0.25">
      <c r="A40" s="3">
        <v>45585</v>
      </c>
      <c r="B40" s="4" t="str">
        <f>TEXT(tbl_operações[[#This Row],[Data]],"mmm")</f>
        <v>out</v>
      </c>
      <c r="C40" s="5" t="s">
        <v>41</v>
      </c>
      <c r="D40" s="5" t="s">
        <v>8</v>
      </c>
      <c r="E40" s="5" t="s">
        <v>30</v>
      </c>
      <c r="F40" s="11">
        <v>800</v>
      </c>
      <c r="G40" s="5" t="s">
        <v>9</v>
      </c>
      <c r="H40" s="5" t="s">
        <v>13</v>
      </c>
    </row>
    <row r="41" spans="1:8" x14ac:dyDescent="0.25">
      <c r="A41" s="3">
        <v>45587</v>
      </c>
      <c r="B41" s="4" t="str">
        <f>TEXT(tbl_operações[[#This Row],[Data]],"mmm")</f>
        <v>out</v>
      </c>
      <c r="C41" s="5" t="s">
        <v>41</v>
      </c>
      <c r="D41" s="5" t="s">
        <v>14</v>
      </c>
      <c r="E41" s="5" t="s">
        <v>26</v>
      </c>
      <c r="F41" s="11">
        <v>250</v>
      </c>
      <c r="G41" s="5" t="s">
        <v>21</v>
      </c>
      <c r="H41" s="5" t="s">
        <v>12</v>
      </c>
    </row>
    <row r="42" spans="1:8" ht="30" x14ac:dyDescent="0.25">
      <c r="A42" s="3">
        <v>45589</v>
      </c>
      <c r="B42" s="4" t="str">
        <f>TEXT(tbl_operações[[#This Row],[Data]],"mmm")</f>
        <v>out</v>
      </c>
      <c r="C42" s="5" t="s">
        <v>41</v>
      </c>
      <c r="D42" s="5" t="s">
        <v>19</v>
      </c>
      <c r="E42" s="5" t="s">
        <v>36</v>
      </c>
      <c r="F42" s="11">
        <v>150</v>
      </c>
      <c r="G42" s="5" t="s">
        <v>11</v>
      </c>
      <c r="H42" s="5" t="s">
        <v>13</v>
      </c>
    </row>
    <row r="43" spans="1:8" ht="30" x14ac:dyDescent="0.25">
      <c r="A43" s="3">
        <v>45591</v>
      </c>
      <c r="B43" s="4" t="str">
        <f>TEXT(tbl_operações[[#This Row],[Data]],"mmm")</f>
        <v>out</v>
      </c>
      <c r="C43" s="5" t="s">
        <v>41</v>
      </c>
      <c r="D43" s="5" t="s">
        <v>17</v>
      </c>
      <c r="E43" s="5" t="s">
        <v>31</v>
      </c>
      <c r="F43" s="11">
        <v>250</v>
      </c>
      <c r="G43" s="5" t="s">
        <v>9</v>
      </c>
      <c r="H43" s="5" t="s">
        <v>12</v>
      </c>
    </row>
    <row r="44" spans="1:8" ht="30" x14ac:dyDescent="0.25">
      <c r="A44" s="3">
        <v>45626</v>
      </c>
      <c r="B44" s="4" t="str">
        <f>TEXT(tbl_operações[[#This Row],[Data]],"mmm")</f>
        <v>nov</v>
      </c>
      <c r="C44" s="5" t="s">
        <v>41</v>
      </c>
      <c r="D44" s="5" t="s">
        <v>19</v>
      </c>
      <c r="E44" s="5" t="s">
        <v>36</v>
      </c>
      <c r="F44" s="11">
        <v>220</v>
      </c>
      <c r="G44" s="5" t="s">
        <v>11</v>
      </c>
      <c r="H44" s="5" t="s">
        <v>13</v>
      </c>
    </row>
    <row r="45" spans="1:8" ht="30" x14ac:dyDescent="0.25">
      <c r="A45" s="3">
        <v>45596</v>
      </c>
      <c r="B45" s="4" t="str">
        <f>TEXT(tbl_operações[[#This Row],[Data]],"mmm")</f>
        <v>out</v>
      </c>
      <c r="C45" s="5" t="s">
        <v>41</v>
      </c>
      <c r="D45" s="5" t="s">
        <v>18</v>
      </c>
      <c r="E45" s="5" t="s">
        <v>28</v>
      </c>
      <c r="F45" s="11">
        <v>800</v>
      </c>
      <c r="G45" s="5" t="s">
        <v>21</v>
      </c>
      <c r="H45" s="5" t="s">
        <v>12</v>
      </c>
    </row>
    <row r="46" spans="1:8" x14ac:dyDescent="0.25">
      <c r="A46" s="3">
        <v>45616</v>
      </c>
      <c r="B46" s="4" t="str">
        <f>TEXT(tbl_operações[[#This Row],[Data]],"mmm")</f>
        <v>nov</v>
      </c>
      <c r="C46" s="5" t="s">
        <v>41</v>
      </c>
      <c r="D46" s="5" t="s">
        <v>16</v>
      </c>
      <c r="E46" s="5" t="s">
        <v>27</v>
      </c>
      <c r="F46" s="11">
        <v>450</v>
      </c>
      <c r="G46" s="5" t="s">
        <v>9</v>
      </c>
      <c r="H46" s="5" t="s">
        <v>13</v>
      </c>
    </row>
    <row r="47" spans="1:8" x14ac:dyDescent="0.25">
      <c r="A47" s="3">
        <v>45618</v>
      </c>
      <c r="B47" s="4" t="str">
        <f>TEXT(tbl_operações[[#This Row],[Data]],"mmm")</f>
        <v>nov</v>
      </c>
      <c r="C47" s="5" t="s">
        <v>22</v>
      </c>
      <c r="D47" s="5" t="s">
        <v>47</v>
      </c>
      <c r="E47" s="5" t="s">
        <v>24</v>
      </c>
      <c r="F47" s="11">
        <v>900</v>
      </c>
      <c r="G47" s="5" t="s">
        <v>9</v>
      </c>
      <c r="H47" s="5" t="s">
        <v>10</v>
      </c>
    </row>
    <row r="48" spans="1:8" x14ac:dyDescent="0.25">
      <c r="A48" s="3">
        <v>45620</v>
      </c>
      <c r="B48" s="4" t="str">
        <f>TEXT(tbl_operações[[#This Row],[Data]],"mmm")</f>
        <v>nov</v>
      </c>
      <c r="C48" s="5" t="s">
        <v>41</v>
      </c>
      <c r="D48" s="5" t="s">
        <v>15</v>
      </c>
      <c r="E48" s="5" t="s">
        <v>29</v>
      </c>
      <c r="F48" s="11">
        <v>1800</v>
      </c>
      <c r="G48" s="5" t="s">
        <v>9</v>
      </c>
      <c r="H48" s="5" t="s">
        <v>13</v>
      </c>
    </row>
    <row r="49" spans="1:8" x14ac:dyDescent="0.25">
      <c r="A49" s="3">
        <v>45621</v>
      </c>
      <c r="B49" s="4" t="str">
        <f>TEXT(tbl_operações[[#This Row],[Data]],"mmm")</f>
        <v>nov</v>
      </c>
      <c r="C49" s="5" t="s">
        <v>41</v>
      </c>
      <c r="D49" s="5" t="s">
        <v>8</v>
      </c>
      <c r="E49" s="5" t="s">
        <v>30</v>
      </c>
      <c r="F49" s="11">
        <v>800</v>
      </c>
      <c r="G49" s="5" t="s">
        <v>21</v>
      </c>
      <c r="H49" s="5" t="s">
        <v>13</v>
      </c>
    </row>
    <row r="50" spans="1:8" x14ac:dyDescent="0.25">
      <c r="A50" s="3">
        <v>45628</v>
      </c>
      <c r="B50" s="4" t="str">
        <f>TEXT(tbl_operações[[#This Row],[Data]],"mmm")</f>
        <v>dez</v>
      </c>
      <c r="C50" s="5" t="s">
        <v>41</v>
      </c>
      <c r="D50" s="5" t="s">
        <v>14</v>
      </c>
      <c r="E50" s="5" t="s">
        <v>26</v>
      </c>
      <c r="F50" s="11">
        <v>250</v>
      </c>
      <c r="G50" s="5" t="s">
        <v>21</v>
      </c>
      <c r="H50" s="5" t="s">
        <v>12</v>
      </c>
    </row>
    <row r="51" spans="1:8" x14ac:dyDescent="0.25">
      <c r="A51" s="3">
        <v>45630</v>
      </c>
      <c r="B51" s="4" t="str">
        <f>TEXT(tbl_operações[[#This Row],[Data]],"mmm")</f>
        <v>dez</v>
      </c>
      <c r="C51" s="5" t="s">
        <v>41</v>
      </c>
      <c r="D51" s="5" t="s">
        <v>8</v>
      </c>
      <c r="E51" s="6" t="s">
        <v>30</v>
      </c>
      <c r="F51" s="11">
        <v>950</v>
      </c>
      <c r="G51" s="5" t="s">
        <v>9</v>
      </c>
      <c r="H51" s="5" t="s">
        <v>13</v>
      </c>
    </row>
    <row r="52" spans="1:8" ht="30" x14ac:dyDescent="0.25">
      <c r="A52" s="3">
        <v>45649</v>
      </c>
      <c r="B52" s="4" t="str">
        <f>TEXT(tbl_operações[[#This Row],[Data]],"mmm")</f>
        <v>dez</v>
      </c>
      <c r="C52" s="5" t="s">
        <v>41</v>
      </c>
      <c r="D52" s="5" t="s">
        <v>18</v>
      </c>
      <c r="E52" s="6" t="s">
        <v>28</v>
      </c>
      <c r="F52" s="11">
        <v>2500</v>
      </c>
      <c r="G52" s="5" t="s">
        <v>9</v>
      </c>
      <c r="H52" s="5" t="s">
        <v>12</v>
      </c>
    </row>
    <row r="53" spans="1:8" x14ac:dyDescent="0.25">
      <c r="A53" s="3">
        <v>45654</v>
      </c>
      <c r="B53" s="4" t="str">
        <f>TEXT(tbl_operações[[#This Row],[Data]],"mmm")</f>
        <v>dez</v>
      </c>
      <c r="C53" s="5" t="s">
        <v>41</v>
      </c>
      <c r="D53" s="5" t="s">
        <v>15</v>
      </c>
      <c r="E53" s="5" t="s">
        <v>29</v>
      </c>
      <c r="F53" s="11">
        <v>900</v>
      </c>
      <c r="G53" s="5" t="s">
        <v>21</v>
      </c>
      <c r="H53" s="5" t="s"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50B4B-0450-43CE-8099-20F0CBED2977}">
  <dimension ref="A1:R17"/>
  <sheetViews>
    <sheetView topLeftCell="F1" workbookViewId="0">
      <selection activeCell="F41" sqref="F41"/>
    </sheetView>
  </sheetViews>
  <sheetFormatPr defaultRowHeight="15" x14ac:dyDescent="0.25"/>
  <cols>
    <col min="1" max="1" width="20.42578125" bestFit="1" customWidth="1"/>
    <col min="2" max="2" width="13.85546875" bestFit="1" customWidth="1"/>
    <col min="4" max="4" width="18.42578125" bestFit="1" customWidth="1"/>
    <col min="5" max="5" width="13.85546875" bestFit="1" customWidth="1"/>
    <col min="6" max="9" width="13.85546875" customWidth="1"/>
    <col min="11" max="11" width="19.28515625" bestFit="1" customWidth="1"/>
    <col min="12" max="12" width="13.85546875" bestFit="1" customWidth="1"/>
    <col min="14" max="14" width="19.28515625" bestFit="1" customWidth="1"/>
    <col min="15" max="15" width="13.85546875" bestFit="1" customWidth="1"/>
    <col min="17" max="17" width="18.42578125" bestFit="1" customWidth="1"/>
    <col min="18" max="18" width="13.85546875" bestFit="1" customWidth="1"/>
  </cols>
  <sheetData>
    <row r="1" spans="1:18" x14ac:dyDescent="0.25">
      <c r="A1" s="7" t="s">
        <v>2</v>
      </c>
      <c r="B1" t="s">
        <v>35</v>
      </c>
      <c r="D1" t="s">
        <v>40</v>
      </c>
      <c r="E1" s="15">
        <v>1</v>
      </c>
      <c r="N1" s="7" t="s">
        <v>7</v>
      </c>
      <c r="O1" t="s">
        <v>35</v>
      </c>
    </row>
    <row r="3" spans="1:18" x14ac:dyDescent="0.25">
      <c r="A3" s="7" t="s">
        <v>32</v>
      </c>
      <c r="B3" t="s">
        <v>34</v>
      </c>
      <c r="D3" s="7" t="s">
        <v>32</v>
      </c>
      <c r="E3" t="s">
        <v>34</v>
      </c>
      <c r="F3" t="s">
        <v>37</v>
      </c>
      <c r="G3" t="s">
        <v>38</v>
      </c>
      <c r="H3" t="s">
        <v>39</v>
      </c>
      <c r="K3" s="7" t="s">
        <v>32</v>
      </c>
      <c r="L3" t="s">
        <v>34</v>
      </c>
      <c r="N3" s="7" t="s">
        <v>32</v>
      </c>
      <c r="O3" t="s">
        <v>34</v>
      </c>
      <c r="Q3" s="7" t="s">
        <v>32</v>
      </c>
      <c r="R3" t="s">
        <v>34</v>
      </c>
    </row>
    <row r="4" spans="1:18" x14ac:dyDescent="0.25">
      <c r="A4" s="8" t="s">
        <v>14</v>
      </c>
      <c r="B4" s="12">
        <v>2930</v>
      </c>
      <c r="D4" s="8" t="s">
        <v>22</v>
      </c>
      <c r="E4" s="12">
        <v>5820</v>
      </c>
      <c r="F4" s="12">
        <f>GETPIVOTDATA("Valor",$D$3,"Tipo","Entrada")</f>
        <v>5820</v>
      </c>
      <c r="G4" s="14">
        <f>F4/$F$6</f>
        <v>0.1448121423239612</v>
      </c>
      <c r="H4" s="14">
        <f>1-G4</f>
        <v>0.85518785767603878</v>
      </c>
      <c r="I4" s="9"/>
      <c r="J4" s="10"/>
      <c r="K4" s="8" t="s">
        <v>28</v>
      </c>
      <c r="L4" s="12">
        <v>12950</v>
      </c>
      <c r="N4" s="8" t="s">
        <v>28</v>
      </c>
      <c r="O4" s="9">
        <v>12950</v>
      </c>
      <c r="Q4" s="8" t="s">
        <v>11</v>
      </c>
      <c r="R4" s="13">
        <v>0.10873351579995023</v>
      </c>
    </row>
    <row r="5" spans="1:18" x14ac:dyDescent="0.25">
      <c r="A5" s="8" t="s">
        <v>19</v>
      </c>
      <c r="B5" s="12">
        <v>920</v>
      </c>
      <c r="D5" s="8" t="s">
        <v>41</v>
      </c>
      <c r="E5" s="12">
        <v>34370</v>
      </c>
      <c r="F5" s="12">
        <f>GETPIVOTDATA("Valor",$D$3,"Tipo","Investimento")</f>
        <v>34370</v>
      </c>
      <c r="G5" s="14">
        <f t="shared" ref="G5:G6" si="0">F5/$F$6</f>
        <v>0.85518785767603878</v>
      </c>
      <c r="H5" s="14">
        <f>1-G5</f>
        <v>0.14481214232396122</v>
      </c>
      <c r="I5" s="9"/>
      <c r="J5" s="10"/>
      <c r="K5" s="8" t="s">
        <v>30</v>
      </c>
      <c r="L5" s="12">
        <v>5100</v>
      </c>
      <c r="N5" s="8" t="s">
        <v>30</v>
      </c>
      <c r="O5" s="9">
        <v>5100</v>
      </c>
      <c r="Q5" s="8" t="s">
        <v>21</v>
      </c>
      <c r="R5" s="13">
        <v>0.33142572779298335</v>
      </c>
    </row>
    <row r="6" spans="1:18" x14ac:dyDescent="0.25">
      <c r="A6" s="8" t="s">
        <v>16</v>
      </c>
      <c r="B6" s="12">
        <v>2170</v>
      </c>
      <c r="D6" s="8" t="s">
        <v>33</v>
      </c>
      <c r="E6" s="12">
        <v>40190</v>
      </c>
      <c r="F6" s="12">
        <f>GETPIVOTDATA("Valor",$D$3)</f>
        <v>40190</v>
      </c>
      <c r="G6" s="14">
        <f t="shared" si="0"/>
        <v>1</v>
      </c>
      <c r="H6" s="14">
        <f>1-G6</f>
        <v>0</v>
      </c>
      <c r="I6" s="9"/>
      <c r="K6" s="8" t="s">
        <v>31</v>
      </c>
      <c r="L6" s="12">
        <v>4100</v>
      </c>
      <c r="N6" s="8" t="s">
        <v>31</v>
      </c>
      <c r="O6" s="9">
        <v>4100</v>
      </c>
      <c r="Q6" s="8" t="s">
        <v>9</v>
      </c>
      <c r="R6" s="13">
        <v>0.55984075640706643</v>
      </c>
    </row>
    <row r="7" spans="1:18" x14ac:dyDescent="0.25">
      <c r="A7" s="8" t="s">
        <v>18</v>
      </c>
      <c r="B7" s="12">
        <v>12950</v>
      </c>
      <c r="K7" s="8" t="s">
        <v>26</v>
      </c>
      <c r="L7" s="12">
        <v>2930</v>
      </c>
      <c r="N7" s="8" t="s">
        <v>26</v>
      </c>
      <c r="O7" s="9">
        <v>2930</v>
      </c>
      <c r="Q7" s="8" t="s">
        <v>33</v>
      </c>
      <c r="R7" s="13">
        <v>1</v>
      </c>
    </row>
    <row r="8" spans="1:18" x14ac:dyDescent="0.25">
      <c r="A8" s="8" t="s">
        <v>15</v>
      </c>
      <c r="B8" s="12">
        <v>6200</v>
      </c>
      <c r="K8" s="8" t="s">
        <v>27</v>
      </c>
      <c r="L8" s="12">
        <v>2170</v>
      </c>
      <c r="N8" s="8" t="s">
        <v>27</v>
      </c>
      <c r="O8" s="9">
        <v>2170</v>
      </c>
    </row>
    <row r="9" spans="1:18" x14ac:dyDescent="0.25">
      <c r="A9" s="8" t="s">
        <v>8</v>
      </c>
      <c r="B9" s="12">
        <v>5100</v>
      </c>
      <c r="K9" s="8" t="s">
        <v>29</v>
      </c>
      <c r="L9" s="12">
        <v>6200</v>
      </c>
      <c r="N9" s="8" t="s">
        <v>29</v>
      </c>
      <c r="O9" s="9">
        <v>6200</v>
      </c>
    </row>
    <row r="10" spans="1:18" x14ac:dyDescent="0.25">
      <c r="A10" s="8" t="s">
        <v>17</v>
      </c>
      <c r="B10" s="12">
        <v>4100</v>
      </c>
      <c r="K10" s="8" t="s">
        <v>23</v>
      </c>
      <c r="L10" s="12">
        <v>770</v>
      </c>
      <c r="N10" s="8" t="s">
        <v>23</v>
      </c>
      <c r="O10" s="9">
        <v>770</v>
      </c>
    </row>
    <row r="11" spans="1:18" x14ac:dyDescent="0.25">
      <c r="A11" s="8" t="s">
        <v>44</v>
      </c>
      <c r="B11" s="12">
        <v>850</v>
      </c>
      <c r="K11" s="8" t="s">
        <v>20</v>
      </c>
      <c r="L11" s="12">
        <v>2650</v>
      </c>
      <c r="N11" s="8" t="s">
        <v>20</v>
      </c>
      <c r="O11" s="9">
        <v>2650</v>
      </c>
    </row>
    <row r="12" spans="1:18" x14ac:dyDescent="0.25">
      <c r="A12" s="8" t="s">
        <v>45</v>
      </c>
      <c r="B12" s="12">
        <v>800</v>
      </c>
      <c r="K12" s="8" t="s">
        <v>24</v>
      </c>
      <c r="L12" s="12">
        <v>1600</v>
      </c>
      <c r="N12" s="8" t="s">
        <v>24</v>
      </c>
      <c r="O12" s="9">
        <v>1600</v>
      </c>
    </row>
    <row r="13" spans="1:18" x14ac:dyDescent="0.25">
      <c r="A13" s="8" t="s">
        <v>43</v>
      </c>
      <c r="B13" s="12">
        <v>1000</v>
      </c>
      <c r="K13" s="8" t="s">
        <v>25</v>
      </c>
      <c r="L13" s="12">
        <v>800</v>
      </c>
      <c r="N13" s="8" t="s">
        <v>25</v>
      </c>
      <c r="O13" s="9">
        <v>800</v>
      </c>
    </row>
    <row r="14" spans="1:18" x14ac:dyDescent="0.25">
      <c r="A14" s="8" t="s">
        <v>42</v>
      </c>
      <c r="B14" s="12">
        <v>770</v>
      </c>
      <c r="K14" s="8" t="s">
        <v>36</v>
      </c>
      <c r="L14" s="12">
        <v>920</v>
      </c>
      <c r="N14" s="8" t="s">
        <v>36</v>
      </c>
      <c r="O14" s="9">
        <v>920</v>
      </c>
    </row>
    <row r="15" spans="1:18" x14ac:dyDescent="0.25">
      <c r="A15" s="8" t="s">
        <v>46</v>
      </c>
      <c r="B15" s="12">
        <v>800</v>
      </c>
      <c r="K15" s="8" t="s">
        <v>33</v>
      </c>
      <c r="L15" s="12">
        <v>40190</v>
      </c>
      <c r="N15" s="8" t="s">
        <v>33</v>
      </c>
      <c r="O15" s="9">
        <v>40190</v>
      </c>
    </row>
    <row r="16" spans="1:18" x14ac:dyDescent="0.25">
      <c r="A16" s="8" t="s">
        <v>47</v>
      </c>
      <c r="B16" s="12">
        <v>1600</v>
      </c>
    </row>
    <row r="17" spans="1:2" x14ac:dyDescent="0.25">
      <c r="A17" s="8" t="s">
        <v>33</v>
      </c>
      <c r="B17" s="12">
        <v>40190</v>
      </c>
    </row>
  </sheetData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BB72D-111E-4BBE-AE6B-1BC6773DB5B1}">
  <dimension ref="A1"/>
  <sheetViews>
    <sheetView showGridLines="0" tabSelected="1" workbookViewId="0">
      <selection activeCell="Q15" sqref="Q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landscape" horizontalDpi="4294967293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Dase de Dados</vt:lpstr>
      <vt:lpstr>Apoio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midori</dc:creator>
  <cp:lastModifiedBy>elisa midori</cp:lastModifiedBy>
  <cp:lastPrinted>2025-01-01T23:29:35Z</cp:lastPrinted>
  <dcterms:created xsi:type="dcterms:W3CDTF">2025-01-01T15:29:07Z</dcterms:created>
  <dcterms:modified xsi:type="dcterms:W3CDTF">2025-01-01T23:30:32Z</dcterms:modified>
</cp:coreProperties>
</file>