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50MeV_stack_analysis/"/>
    </mc:Choice>
  </mc:AlternateContent>
  <xr:revisionPtr revIDLastSave="268" documentId="14_{7FE2433E-3551-A74B-8720-1D259C5F8435}" xr6:coauthVersionLast="47" xr6:coauthVersionMax="47" xr10:uidLastSave="{024696FD-4E81-8849-9E0A-D2F64D19AC32}"/>
  <bookViews>
    <workbookView xWindow="28800" yWindow="500" windowWidth="51200" windowHeight="28300" activeTab="2" xr2:uid="{00000000-000D-0000-FFFF-FFFF00000000}"/>
  </bookViews>
  <sheets>
    <sheet name="Zr" sheetId="1" r:id="rId1"/>
    <sheet name="Ti" sheetId="2" r:id="rId2"/>
    <sheet name="Fe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5" l="1" a="1"/>
  <c r="I38" i="5" s="1"/>
  <c r="G38" i="5" a="1"/>
  <c r="G38" i="5" s="1"/>
  <c r="N38" i="5" s="1"/>
  <c r="I32" i="5" a="1"/>
  <c r="I32" i="5" s="1"/>
  <c r="G32" i="5" a="1"/>
  <c r="G32" i="5" s="1"/>
  <c r="I26" i="5" a="1"/>
  <c r="I26" i="5" s="1"/>
  <c r="G26" i="5"/>
  <c r="G26" i="5" a="1"/>
  <c r="I20" i="5" a="1"/>
  <c r="I20" i="5" s="1"/>
  <c r="G20" i="5" a="1"/>
  <c r="G20" i="5" s="1"/>
  <c r="I14" i="5" a="1"/>
  <c r="I14" i="5" s="1"/>
  <c r="G14" i="5" a="1"/>
  <c r="G14" i="5" s="1"/>
  <c r="I2" i="5" a="1"/>
  <c r="I2" i="5" s="1"/>
  <c r="G2" i="5" a="1"/>
  <c r="G2" i="5" s="1"/>
  <c r="M38" i="5"/>
  <c r="M38" i="5" a="1"/>
  <c r="K38" i="5" a="1"/>
  <c r="K38" i="5" s="1"/>
  <c r="M32" i="5" a="1"/>
  <c r="M32" i="5" s="1"/>
  <c r="K32" i="5" a="1"/>
  <c r="K32" i="5" s="1"/>
  <c r="O38" i="5" l="1"/>
  <c r="P38" i="5" s="1"/>
  <c r="Q38" i="5"/>
  <c r="R38" i="5" s="1"/>
  <c r="Q32" i="5"/>
  <c r="R32" i="5" s="1"/>
  <c r="N32" i="5"/>
  <c r="O32" i="5" s="1"/>
  <c r="P32" i="5" s="1"/>
  <c r="M26" i="5" l="1" a="1"/>
  <c r="M26" i="5" s="1"/>
  <c r="M20" i="5" a="1"/>
  <c r="M20" i="5" s="1"/>
  <c r="M14" i="5" a="1"/>
  <c r="M14" i="5" s="1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14" i="2"/>
  <c r="E20" i="2" s="1"/>
  <c r="E26" i="2" s="1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E14" i="1" s="1"/>
  <c r="E20" i="1" s="1"/>
  <c r="E26" i="1" s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O20" i="3" s="1"/>
  <c r="P20" i="3" s="1"/>
  <c r="N14" i="2"/>
  <c r="O14" i="2" s="1"/>
  <c r="P14" i="2" s="1"/>
  <c r="N2" i="2"/>
  <c r="O2" i="2" s="1"/>
  <c r="P2" i="2" s="1"/>
  <c r="Q14" i="1"/>
  <c r="N14" i="1"/>
  <c r="O14" i="1" s="1"/>
  <c r="P14" i="1" s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Q2" i="1"/>
  <c r="R2" i="1" s="1"/>
  <c r="Q14" i="2"/>
  <c r="R14" i="2" s="1"/>
  <c r="R21" i="2"/>
  <c r="Q14" i="3"/>
  <c r="R14" i="3" s="1"/>
  <c r="R21" i="3"/>
  <c r="N20" i="2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<sst xmlns="http://schemas.openxmlformats.org/spreadsheetml/2006/main" count="157" uniqueCount="32">
  <si>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</si>
  <si>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</si>
  <si>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</si>
  <si>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</si>
  <si>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</si>
  <si>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</si>
  <si>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</si>
  <si>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</si>
  <si>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</si>
  <si>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</si>
  <si>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</si>
  <si>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</si>
  <si>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</si>
  <si>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</si>
  <si>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</si>
  <si>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</si>
  <si>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</si>
  <si>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</si>
  <si>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</si>
  <si>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</si>
  <si>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</si>
  <si>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AVG</t>
  </si>
  <si>
    <t>Zirconium</t>
  </si>
  <si>
    <t>Titanium</t>
  </si>
  <si>
    <t>Iron</t>
  </si>
  <si>
    <t>C1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</si>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</sst>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zoomScale="200" workbookViewId="0">
      <selection activeCell="I33" sqref="I33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22</v>
      </c>
      <c r="B2" s="13" t="s">
        <v>14</v>
      </c>
      <c r="C2" s="14">
        <v>41</v>
      </c>
      <c r="D2" s="14"/>
      <c r="E2" s="14">
        <v>6</v>
      </c>
      <c r="F2" s="15">
        <v>24.77</v>
      </c>
      <c r="G2" s="16">
        <f t="array" ref="G2">SQRT(AVERAGE(F2:F5^2))</f>
        <v>24.812517506291055</v>
      </c>
      <c r="H2" s="16">
        <v>24.76</v>
      </c>
      <c r="I2" s="16">
        <f t="array" ref="I2">SQRT(AVERAGE(H2:H5^2))</f>
        <v>24.663516071314731</v>
      </c>
      <c r="J2" s="17">
        <v>2.5999999999999999E-2</v>
      </c>
      <c r="K2" s="18">
        <f t="array" ref="K2">SQRT(AVERAGE(J2:J5^2))</f>
        <v>2.5999999999999999E-2</v>
      </c>
      <c r="L2" s="43">
        <v>9.9000000000000005E-2</v>
      </c>
      <c r="M2" s="18">
        <f t="array" ref="M2">SQRT(AVERAGE(L2:L5^2))</f>
        <v>9.9000000000000005E-2</v>
      </c>
      <c r="N2" s="19">
        <f>M2/(G2*I2)*1000*100</f>
        <v>16.177424202819875</v>
      </c>
      <c r="O2" s="20">
        <f>SQRT( (STDEV(F2:F5)/G2)^2+(STDEV(H2:H5)/I2)^2+((STDEV(L2:L5)/M2)^2) )*N2</f>
        <v>0.17100598231847883</v>
      </c>
      <c r="P2" s="20">
        <f>100*O2/N2</f>
        <v>1.057065575919502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24.8</v>
      </c>
      <c r="G3" s="16"/>
      <c r="H3" s="16">
        <v>24.76</v>
      </c>
      <c r="I3" s="16"/>
      <c r="J3" s="17">
        <v>2.5999999999999999E-2</v>
      </c>
      <c r="K3" s="18"/>
      <c r="L3" s="18">
        <v>9.9000000000000005E-2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9.8497854862934789E-2</v>
      </c>
      <c r="U3" s="28">
        <f t="array" ref="U3">T3/ SQRT(AVERAGE(N2^2,N8^2,N14^2,N20^2,N26^2,N32^2))</f>
        <v>6.6690618891208781E-3</v>
      </c>
    </row>
    <row r="4" spans="1:31" x14ac:dyDescent="0.2">
      <c r="B4" s="23"/>
      <c r="C4" s="23"/>
      <c r="D4" s="23"/>
      <c r="E4" s="23"/>
      <c r="F4" s="15">
        <v>24.84</v>
      </c>
      <c r="G4" s="16"/>
      <c r="H4" s="16">
        <v>24.85</v>
      </c>
      <c r="I4" s="16"/>
      <c r="J4" s="17">
        <v>2.5999999999999999E-2</v>
      </c>
      <c r="K4" s="18"/>
      <c r="L4" s="18">
        <v>9.9000000000000005E-2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24.84</v>
      </c>
      <c r="G5" s="16"/>
      <c r="H5" s="16">
        <v>24.28</v>
      </c>
      <c r="I5" s="16"/>
      <c r="J5" s="17">
        <v>2.5999999999999999E-2</v>
      </c>
      <c r="K5" s="18"/>
      <c r="L5" s="18">
        <v>9.9000000000000005E-2</v>
      </c>
      <c r="M5" s="24"/>
      <c r="N5" s="19"/>
      <c r="O5" s="25"/>
      <c r="P5" s="25"/>
      <c r="T5" s="27">
        <f>MAX(N2,N8,N14,N20,N26,N32) - MIN(N2,N8,N14,N20,N26,N32)</f>
        <v>0.23711730398436615</v>
      </c>
      <c r="U5" s="28">
        <f t="array" ref="U5">T5/ SQRT(AVERAGE(N2^2,N8^2,N14^2,N20^2,N26^2,N32^2))</f>
        <v>1.6054664108713455E-2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7</v>
      </c>
      <c r="F8" s="15">
        <v>25.2</v>
      </c>
      <c r="G8" s="16">
        <f t="array" ref="G8">SQRT(AVERAGE(F8:F11^2))</f>
        <v>25.19750037206072</v>
      </c>
      <c r="H8" s="16">
        <v>24.77</v>
      </c>
      <c r="I8" s="16">
        <f t="array" ref="I8">SQRT(AVERAGE(H8:H11^2))</f>
        <v>24.790011093180251</v>
      </c>
      <c r="J8" s="17">
        <v>2.5999999999999999E-2</v>
      </c>
      <c r="K8" s="18">
        <f t="array" ref="K8">SQRT(AVERAGE(J8:J11^2))</f>
        <v>2.5999999999999999E-2</v>
      </c>
      <c r="L8" s="18">
        <v>0.1</v>
      </c>
      <c r="M8" s="18">
        <f t="array" ref="M8">SQRT(AVERAGE(L8:L11^2))</f>
        <v>0.1</v>
      </c>
      <c r="N8" s="19">
        <f>M8/(G8*I8)*1000*100</f>
        <v>16.009059494908893</v>
      </c>
      <c r="O8" s="20">
        <f>SQRT( (STDEV(F8:F11)/G8)^2+(STDEV(H8:H11)/I8)^2+((STDEV(L8:L11)/M8)^2) )*N8</f>
        <v>1.7774172182326034E-2</v>
      </c>
      <c r="P8" s="20">
        <f>100*O8/N8</f>
        <v>0.11102571133537527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25.19</v>
      </c>
      <c r="G9" s="16"/>
      <c r="H9" s="16">
        <v>24.78</v>
      </c>
      <c r="I9" s="16"/>
      <c r="J9" s="17">
        <v>2.5999999999999999E-2</v>
      </c>
      <c r="K9" s="18"/>
      <c r="L9" s="18">
        <v>0.1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25.2</v>
      </c>
      <c r="G10" s="16"/>
      <c r="H10" s="16">
        <v>24.78</v>
      </c>
      <c r="I10" s="16"/>
      <c r="J10" s="17">
        <v>2.5999999999999999E-2</v>
      </c>
      <c r="K10" s="18"/>
      <c r="L10" s="18">
        <v>0.1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</v>
      </c>
      <c r="G11" s="16"/>
      <c r="H11" s="16">
        <v>24.83</v>
      </c>
      <c r="I11" s="16"/>
      <c r="J11" s="17">
        <v>2.5999999999999999E-2</v>
      </c>
      <c r="K11" s="18"/>
      <c r="L11" s="18">
        <v>0.1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8</v>
      </c>
      <c r="F14" s="15">
        <v>24.7</v>
      </c>
      <c r="G14" s="16">
        <f t="array" ref="G14">SQRT(AVERAGE(F14:F17^2))</f>
        <v>24.740023241702907</v>
      </c>
      <c r="H14" s="16">
        <v>25.39</v>
      </c>
      <c r="I14" s="16">
        <f t="array" ref="I14">SQRT(AVERAGE(H14:H17^2))</f>
        <v>25.37750332479537</v>
      </c>
      <c r="J14" s="17">
        <v>2.5999999999999999E-2</v>
      </c>
      <c r="K14" s="18">
        <f t="array" ref="K14">SQRT(AVERAGE(J14:J17^2))</f>
        <v>2.5999999999999999E-2</v>
      </c>
      <c r="L14" s="18">
        <v>0.10199999999999999</v>
      </c>
      <c r="M14" s="18">
        <f t="array" ref="M14">SQRT(AVERAGE(L14:L17^2))</f>
        <v>0.10199999999999999</v>
      </c>
      <c r="N14" s="19">
        <f>M14/(G14*I14)*1000*100</f>
        <v>16.246176798893259</v>
      </c>
      <c r="O14" s="20">
        <f>SQRT( (STDEV(F14:F17)/G14)^2+(STDEV(H14:H17)/I14)^2+((STDEV(L14:L17)/M14)^2) )*N14</f>
        <v>2.7448513061567491E-2</v>
      </c>
      <c r="P14" s="20">
        <f>100*O14/N14</f>
        <v>0.16895367692562208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24.72</v>
      </c>
      <c r="G15" s="16"/>
      <c r="H15" s="16">
        <v>25.39</v>
      </c>
      <c r="I15" s="16"/>
      <c r="J15" s="17">
        <v>2.5999999999999999E-2</v>
      </c>
      <c r="K15" s="18"/>
      <c r="L15" s="18">
        <v>0.10199999999999999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25.36</v>
      </c>
      <c r="I16" s="16"/>
      <c r="J16" s="17">
        <v>2.5999999999999999E-2</v>
      </c>
      <c r="K16" s="18"/>
      <c r="L16" s="18">
        <v>0.10199999999999999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24.79</v>
      </c>
      <c r="G17" s="16"/>
      <c r="H17" s="16">
        <v>25.37</v>
      </c>
      <c r="I17" s="16"/>
      <c r="J17" s="17">
        <v>2.5999999999999999E-2</v>
      </c>
      <c r="K17" s="18"/>
      <c r="L17" s="18">
        <v>0.10199999999999999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9</v>
      </c>
      <c r="F20" s="15">
        <v>24.78</v>
      </c>
      <c r="G20" s="16">
        <f t="array" ref="G20">SQRT(AVERAGE(F20:F23^2))</f>
        <v>24.787519541091644</v>
      </c>
      <c r="H20" s="16">
        <v>25.22</v>
      </c>
      <c r="I20" s="16">
        <f t="array" ref="I20">SQRT(AVERAGE(H20:H23^2))</f>
        <v>25.362652168099455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0.10199999999999999</v>
      </c>
      <c r="N20" s="19">
        <f>M20/(G20*I20)*1000*100</f>
        <v>16.22454164422361</v>
      </c>
      <c r="O20" s="20">
        <f>SQRT( (STDEV(F20:F23)/G20)^2+(STDEV(H20:H23)/I20)^2+((STDEV(L20:L23)/M20)^2) )*N20</f>
        <v>6.9028475520267266E-2</v>
      </c>
      <c r="P20" s="20">
        <f>100*O20/N20</f>
        <v>0.42545716873822031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24.76</v>
      </c>
      <c r="G21" s="16"/>
      <c r="H21" s="16">
        <v>25.36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24.77</v>
      </c>
      <c r="G22" s="16"/>
      <c r="H22" s="16">
        <v>25.43</v>
      </c>
      <c r="I22" s="16"/>
      <c r="J22" s="17">
        <v>2.5999999999999999E-2</v>
      </c>
      <c r="K22" s="18"/>
      <c r="L22" s="18">
        <v>0.10199999999999999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24.84</v>
      </c>
      <c r="G23" s="16"/>
      <c r="H23" s="16">
        <v>25.44</v>
      </c>
      <c r="I23" s="16"/>
      <c r="J23" s="17">
        <v>2.5999999999999999E-2</v>
      </c>
      <c r="K23" s="18"/>
      <c r="L23" s="18">
        <v>0.10199999999999999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10</v>
      </c>
      <c r="F26" s="15">
        <v>24.83</v>
      </c>
      <c r="G26" s="16">
        <f t="array" ref="G26">SQRT(AVERAGE(F26:F29^2))</f>
        <v>24.855016596252753</v>
      </c>
      <c r="H26" s="16">
        <v>25.51</v>
      </c>
      <c r="I26" s="16">
        <f t="array" ref="I26">SQRT(AVERAGE(H26:H29^2))</f>
        <v>25.522503305906341</v>
      </c>
      <c r="J26" s="17">
        <v>2.5000000000000001E-2</v>
      </c>
      <c r="K26" s="18">
        <f t="array" ref="K26">SQRT(AVERAGE(J26:J29^2))</f>
        <v>2.5000000000000001E-2</v>
      </c>
      <c r="L26" s="18">
        <v>0.10299999999999999</v>
      </c>
      <c r="M26" s="18">
        <f t="array" ref="M26">SQRT(AVERAGE(L26:L29^2))</f>
        <v>0.10299999999999999</v>
      </c>
      <c r="N26" s="19">
        <f>M26/(G26*I26)*1000*100</f>
        <v>16.236779710109914</v>
      </c>
      <c r="O26" s="20">
        <f>SQRT( (STDEV(F26:F29)/G26)^2+(STDEV(H26:H29)/I26)^2+((STDEV(L26:L29)/M26)^2) )*N26</f>
        <v>2.3674558239533992E-2</v>
      </c>
      <c r="P26" s="20">
        <f>100*O26/N26</f>
        <v>0.14580821235625258</v>
      </c>
      <c r="Q26" s="20">
        <f>R27*K26*1000/10</f>
        <v>21.425000000000004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24.86</v>
      </c>
      <c r="G27" s="16"/>
      <c r="H27" s="16">
        <v>25.51</v>
      </c>
      <c r="I27" s="16"/>
      <c r="J27" s="17">
        <v>2.5000000000000001E-2</v>
      </c>
      <c r="K27" s="18"/>
      <c r="L27" s="18">
        <v>0.10299999999999999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24.9</v>
      </c>
      <c r="G28" s="16"/>
      <c r="H28" s="16">
        <v>25.53</v>
      </c>
      <c r="I28" s="16"/>
      <c r="J28" s="17">
        <v>2.5000000000000001E-2</v>
      </c>
      <c r="K28" s="18"/>
      <c r="L28" s="18">
        <v>0.10299999999999999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24.83</v>
      </c>
      <c r="G29" s="16"/>
      <c r="H29" s="16">
        <v>25.54</v>
      </c>
      <c r="I29" s="16"/>
      <c r="J29" s="17">
        <v>2.5000000000000001E-2</v>
      </c>
      <c r="K29" s="18"/>
      <c r="L29" s="18">
        <v>0.10299999999999999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zoomScale="175" workbookViewId="0">
      <selection activeCell="I39" sqref="I39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23</v>
      </c>
      <c r="B2" s="13" t="s">
        <v>14</v>
      </c>
      <c r="C2" s="14">
        <v>41</v>
      </c>
      <c r="D2" s="14"/>
      <c r="E2" s="14">
        <v>6</v>
      </c>
      <c r="F2" s="15">
        <v>25.34</v>
      </c>
      <c r="G2" s="16">
        <f t="array" ref="G2">SQRT(AVERAGE(F2:F5^2))</f>
        <v>25.355029086948409</v>
      </c>
      <c r="H2" s="16">
        <v>25.46</v>
      </c>
      <c r="I2" s="16">
        <f t="array" ref="I2">SQRT(AVERAGE(H2:H5^2))</f>
        <v>25.390062032220403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7.0751325075930557E-2</v>
      </c>
      <c r="N2" s="19">
        <f>M2/(G2*I2)*1000*100</f>
        <v>10.990228018334049</v>
      </c>
      <c r="O2" s="20">
        <f>SQRT( (STDEV(F2:F5)/G2)^2+(STDEV(H2:H5)/I2)^2+((STDEV(L2:L5)/M2)^2) )*N2</f>
        <v>8.478648486123648E-2</v>
      </c>
      <c r="P2" s="20">
        <f>100*O2/N2</f>
        <v>0.77147157201647232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25.3</v>
      </c>
      <c r="G3" s="16"/>
      <c r="H3" s="16">
        <v>25.42</v>
      </c>
      <c r="I3" s="16"/>
      <c r="J3" s="17">
        <v>2.5999999999999999E-2</v>
      </c>
      <c r="K3" s="18"/>
      <c r="L3" s="18">
        <v>7.0999999999999994E-2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0.12199309111536179</v>
      </c>
      <c r="U3" s="28">
        <f t="array" ref="U3">T3/ SQRT(AVERAGE(N2^2,N8^2,N14^2,N20^2,N26^2,N32^2))</f>
        <v>1.201188635171495E-2</v>
      </c>
    </row>
    <row r="4" spans="1:31" x14ac:dyDescent="0.2">
      <c r="B4" s="23"/>
      <c r="C4" s="23"/>
      <c r="D4" s="23"/>
      <c r="E4" s="23"/>
      <c r="F4" s="15">
        <v>25.38</v>
      </c>
      <c r="G4" s="16"/>
      <c r="H4" s="16">
        <v>25.31</v>
      </c>
      <c r="I4" s="16"/>
      <c r="J4" s="17">
        <v>2.5999999999999999E-2</v>
      </c>
      <c r="K4" s="18"/>
      <c r="L4" s="18">
        <v>7.0999999999999994E-2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25.4</v>
      </c>
      <c r="G5" s="16"/>
      <c r="H5" s="16">
        <v>25.37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0.24854835488802607</v>
      </c>
      <c r="U5" s="28">
        <f t="array" ref="U5">T5/ SQRT(AVERAGE(N2^2,N8^2,N14^2,N20^2,N26^2,N32^2))</f>
        <v>2.4472980924775792E-2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v>8</v>
      </c>
      <c r="F8" s="15">
        <v>24.94</v>
      </c>
      <c r="G8" s="16">
        <f t="array" ref="G8">SQRT(AVERAGE(F8:F11^2))</f>
        <v>25.105304220423221</v>
      </c>
      <c r="H8" s="16">
        <v>25.52</v>
      </c>
      <c r="I8" s="16">
        <f t="array" ref="I8">SQRT(AVERAGE(H8:H11^2))</f>
        <v>25.430056036116003</v>
      </c>
      <c r="J8" s="17">
        <v>2.5999999999999999E-2</v>
      </c>
      <c r="K8" s="18">
        <f t="array" ref="K8">SQRT(AVERAGE(J8:J11^2))</f>
        <v>2.5999999999999999E-2</v>
      </c>
      <c r="L8" s="18">
        <v>7.1999999999999995E-2</v>
      </c>
      <c r="M8" s="18">
        <f t="array" ref="M8">SQRT(AVERAGE(L8:L11^2))</f>
        <v>7.1251315777324423E-2</v>
      </c>
      <c r="N8" s="19">
        <f>M8/(G8*I8)*1000*100</f>
        <v>11.160408293313711</v>
      </c>
      <c r="O8" s="20">
        <f>SQRT( (STDEV(F8:F11)/G8)^2+(STDEV(H8:H11)/I8)^2+((STDEV(L8:L11)/M8)^2) )*N8</f>
        <v>0.10435672273444101</v>
      </c>
      <c r="P8" s="20">
        <f>100*O8/N8</f>
        <v>0.93506187221628756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25.04</v>
      </c>
      <c r="G9" s="16"/>
      <c r="H9" s="16">
        <v>25.41</v>
      </c>
      <c r="I9" s="16"/>
      <c r="J9" s="17">
        <v>2.5999999999999999E-2</v>
      </c>
      <c r="K9" s="18"/>
      <c r="L9" s="18">
        <v>7.0999999999999994E-2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25.18</v>
      </c>
      <c r="G10" s="16"/>
      <c r="H10" s="16">
        <v>25.38</v>
      </c>
      <c r="I10" s="16"/>
      <c r="J10" s="17">
        <v>2.5999999999999999E-2</v>
      </c>
      <c r="K10" s="18"/>
      <c r="L10" s="18">
        <v>7.0999999999999994E-2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25.26</v>
      </c>
      <c r="G11" s="16"/>
      <c r="H11" s="16">
        <v>25.41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9</v>
      </c>
      <c r="F14" s="15">
        <v>24.97</v>
      </c>
      <c r="G14" s="16">
        <f t="array" ref="G14">SQRT(AVERAGE(F14:F17^2))</f>
        <v>24.995008501698894</v>
      </c>
      <c r="H14" s="16">
        <v>25.11</v>
      </c>
      <c r="I14" s="16">
        <f t="array" ref="I14">SQRT(AVERAGE(H14:H17^2))</f>
        <v>25.197575776252762</v>
      </c>
      <c r="J14" s="17">
        <v>2.5000000000000001E-2</v>
      </c>
      <c r="K14" s="18">
        <f t="array" ref="K14">SQRT(AVERAGE(J14:J17^2))</f>
        <v>2.5753640519351823E-2</v>
      </c>
      <c r="L14" s="18">
        <v>7.0000000000000007E-2</v>
      </c>
      <c r="M14" s="18">
        <f t="array" ref="M14">SQRT(AVERAGE(L14:L17^2))</f>
        <v>7.0751325075930557E-2</v>
      </c>
      <c r="N14" s="19">
        <f>M14/(G14*I14)*1000*100</f>
        <v>11.233692436139808</v>
      </c>
      <c r="O14" s="20">
        <f>SQRT( (STDEV(F14:F17)/G14)^2+(STDEV(H14:H17)/I14)^2+((STDEV(L14:L17)/M14)^2) )*N14</f>
        <v>8.619178569037271E-2</v>
      </c>
      <c r="P14" s="20">
        <f>100*O14/N14</f>
        <v>0.76726139851475639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24.98</v>
      </c>
      <c r="G15" s="16"/>
      <c r="H15" s="16">
        <v>25.18</v>
      </c>
      <c r="I15" s="16"/>
      <c r="J15" s="17">
        <v>2.5999999999999999E-2</v>
      </c>
      <c r="K15" s="18"/>
      <c r="L15" s="18">
        <v>7.0999999999999994E-2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25.02</v>
      </c>
      <c r="G16" s="16"/>
      <c r="H16" s="16">
        <v>25.22</v>
      </c>
      <c r="I16" s="16"/>
      <c r="J16" s="17">
        <v>2.5999999999999999E-2</v>
      </c>
      <c r="K16" s="18"/>
      <c r="L16" s="18">
        <v>7.0999999999999994E-2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25.01</v>
      </c>
      <c r="G17" s="16"/>
      <c r="H17" s="16">
        <v>25.28</v>
      </c>
      <c r="I17" s="16"/>
      <c r="J17" s="17">
        <v>2.5999999999999999E-2</v>
      </c>
      <c r="K17" s="18"/>
      <c r="L17" s="18">
        <v>7.0999999999999994E-2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10</v>
      </c>
      <c r="F20" s="15">
        <v>25.89</v>
      </c>
      <c r="G20" s="16">
        <f t="array" ref="G20">SQRT(AVERAGE(F20:F23^2))</f>
        <v>25.708051754265629</v>
      </c>
      <c r="H20" s="16">
        <v>24.83</v>
      </c>
      <c r="I20" s="16">
        <f t="array" ref="I20">SQRT(AVERAGE(H20:H23^2))</f>
        <v>25.52591477303017</v>
      </c>
      <c r="J20" s="17">
        <v>2.5999999999999999E-2</v>
      </c>
      <c r="K20" s="18">
        <f t="array" ref="K20">SQRT(AVERAGE(J20:J23^2))</f>
        <v>2.5999999999999999E-2</v>
      </c>
      <c r="L20" s="18">
        <v>7.3999999999999996E-2</v>
      </c>
      <c r="M20" s="18">
        <f t="array" ref="M20">SQRT(AVERAGE(L20:L23^2))</f>
        <v>7.3751271175485508E-2</v>
      </c>
      <c r="N20" s="19">
        <f>M20/(G20*I20)*1000*100</f>
        <v>11.238776373222075</v>
      </c>
      <c r="O20" s="20">
        <f>SQRT( (STDEV(F20:F23)/G20)^2+(STDEV(H20:H23)/I20)^2+((STDEV(L20:L23)/M20)^2) )*N20</f>
        <v>0.24102092089678312</v>
      </c>
      <c r="P20" s="20">
        <f>100*O20/N20</f>
        <v>2.1445477060211688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25.8</v>
      </c>
      <c r="G21" s="16"/>
      <c r="H21" s="16">
        <v>25.56</v>
      </c>
      <c r="I21" s="16"/>
      <c r="J21" s="17">
        <v>2.5999999999999999E-2</v>
      </c>
      <c r="K21" s="18"/>
      <c r="L21" s="18">
        <v>7.3999999999999996E-2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25.7</v>
      </c>
      <c r="G22" s="16"/>
      <c r="H22" s="16">
        <v>25.82</v>
      </c>
      <c r="I22" s="16"/>
      <c r="J22" s="17">
        <v>2.5999999999999999E-2</v>
      </c>
      <c r="K22" s="18"/>
      <c r="L22" s="18">
        <v>7.2999999999999995E-2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25.44</v>
      </c>
      <c r="G23" s="16"/>
      <c r="H23" s="16">
        <v>25.88</v>
      </c>
      <c r="I23" s="16"/>
      <c r="J23" s="17">
        <v>2.5999999999999999E-2</v>
      </c>
      <c r="K23" s="18"/>
      <c r="L23" s="18">
        <v>7.3999999999999996E-2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11</v>
      </c>
      <c r="F26" s="15">
        <v>25.49</v>
      </c>
      <c r="G26" s="16">
        <f t="array" ref="G26">SQRT(AVERAGE(F26:F29^2))</f>
        <v>25.500009803919685</v>
      </c>
      <c r="H26" s="16">
        <v>24.21</v>
      </c>
      <c r="I26" s="16">
        <f t="array" ref="I26">SQRT(AVERAGE(H26:H29^2))</f>
        <v>24.240007219470876</v>
      </c>
      <c r="J26" s="17">
        <v>2.5999999999999999E-2</v>
      </c>
      <c r="K26" s="18">
        <f t="array" ref="K26">SQRT(AVERAGE(J26:J29^2))</f>
        <v>2.5999999999999999E-2</v>
      </c>
      <c r="L26" s="18">
        <v>6.8000000000000005E-2</v>
      </c>
      <c r="M26" s="18">
        <f t="array" ref="M26">SQRT(AVERAGE(L26:L29^2))</f>
        <v>6.8000000000000005E-2</v>
      </c>
      <c r="N26" s="19">
        <f>M26/(G26*I26)*1000*100</f>
        <v>11.001092603959908</v>
      </c>
      <c r="O26" s="20">
        <f>SQRT( (STDEV(F26:F29)/G26)^2+(STDEV(H26:H29)/I26)^2+((STDEV(L26:L29)/M26)^2) )*N26</f>
        <v>1.4839111057510537E-2</v>
      </c>
      <c r="P26" s="20">
        <f>100*O26/N26</f>
        <v>0.13488761154659412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25.47</v>
      </c>
      <c r="G27" s="16"/>
      <c r="H27" s="16">
        <v>24.24</v>
      </c>
      <c r="I27" s="16"/>
      <c r="J27" s="44">
        <v>2.5999999999999999E-2</v>
      </c>
      <c r="K27" s="18"/>
      <c r="L27" s="18">
        <v>6.8000000000000005E-2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25.51</v>
      </c>
      <c r="G28" s="16"/>
      <c r="H28" s="16">
        <v>24.25</v>
      </c>
      <c r="I28" s="16"/>
      <c r="J28" s="17">
        <v>2.5999999999999999E-2</v>
      </c>
      <c r="K28" s="18"/>
      <c r="L28" s="18">
        <v>6.8000000000000005E-2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25.53</v>
      </c>
      <c r="G29" s="16"/>
      <c r="H29" s="16">
        <v>24.26</v>
      </c>
      <c r="I29" s="16"/>
      <c r="J29" s="17">
        <v>2.5999999999999999E-2</v>
      </c>
      <c r="K29" s="18"/>
      <c r="L29" s="18">
        <v>6.8000000000000005E-2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tabSelected="1" zoomScale="186" workbookViewId="0">
      <selection activeCell="K36" sqref="K3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25.13</v>
      </c>
      <c r="G2" s="16">
        <f t="array" ref="G2">SQRT(AVERAGE(F2:F5^2))</f>
        <v>25.095022414813663</v>
      </c>
      <c r="H2" s="16">
        <v>25.24</v>
      </c>
      <c r="I2" s="16">
        <f t="array" ref="I2">SQRT(AVERAGE(H2:H5^2))</f>
        <v>25.227507308491656</v>
      </c>
      <c r="J2" s="17">
        <v>2.7E-2</v>
      </c>
      <c r="K2" s="18">
        <f t="array" ref="K2">SQRT(AVERAGE(J2:J5^2))</f>
        <v>2.7253440149823286E-2</v>
      </c>
      <c r="L2" s="18">
        <v>0.127</v>
      </c>
      <c r="M2" s="18">
        <f t="array" ref="M2">SQRT(AVERAGE(L2:L5^2))</f>
        <v>0.127</v>
      </c>
      <c r="N2" s="19">
        <f>M2/(G2*I2)*1000*100</f>
        <v>20.060501798111634</v>
      </c>
      <c r="O2" s="20">
        <f>SQRT( (STDEV(F2:F5)/G2)^2+(STDEV(H2:H5)/I2)^2+((STDEV(L2:L5)/M2)^2) )*N2</f>
        <v>3.562872280739654E-2</v>
      </c>
      <c r="P2" s="20">
        <f>100*O2/N2</f>
        <v>0.17760633889402708</v>
      </c>
      <c r="Q2" s="20">
        <f>R3*K2*1000/10</f>
        <v>23.35619820839856</v>
      </c>
      <c r="R2" s="20">
        <f>SQRT( (STDEV(J2:J5)/K2)^2 )*Q2</f>
        <v>0.42850000000000044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25.11</v>
      </c>
      <c r="G3" s="16"/>
      <c r="H3" s="16">
        <v>25.2</v>
      </c>
      <c r="I3" s="16"/>
      <c r="J3" s="17">
        <v>2.7E-2</v>
      </c>
      <c r="K3" s="18"/>
      <c r="L3" s="18">
        <v>0.127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5.0477538393639734E-2</v>
      </c>
      <c r="U3" s="28">
        <f t="array" ref="U3">T3/ SQRT(AVERAGE(N2^2,N8^2,N14^2,N20^2,N26^2,N32^2))</f>
        <v>2.7478234633000623E-3</v>
      </c>
    </row>
    <row r="4" spans="1:31" x14ac:dyDescent="0.2">
      <c r="B4" s="23"/>
      <c r="C4" s="23"/>
      <c r="D4" s="23"/>
      <c r="E4" s="23"/>
      <c r="F4" s="15">
        <v>25.04</v>
      </c>
      <c r="G4" s="16"/>
      <c r="H4" s="16">
        <v>25.25</v>
      </c>
      <c r="I4" s="16"/>
      <c r="J4" s="17">
        <v>2.7E-2</v>
      </c>
      <c r="K4" s="18"/>
      <c r="L4" s="18">
        <v>0.127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25.1</v>
      </c>
      <c r="G5" s="16"/>
      <c r="H5" s="16">
        <v>25.22</v>
      </c>
      <c r="I5" s="16"/>
      <c r="J5" s="17">
        <v>2.8000000000000001E-2</v>
      </c>
      <c r="K5" s="18"/>
      <c r="L5" s="18">
        <v>0.127</v>
      </c>
      <c r="M5" s="24"/>
      <c r="N5" s="19"/>
      <c r="O5" s="25"/>
      <c r="P5" s="25"/>
      <c r="T5" s="27">
        <f>MAX(N2,N8,N14,N20,N26,N32) - MIN(N2,N8,N14,N20,N26,N32)</f>
        <v>0.12666991386948467</v>
      </c>
      <c r="U5" s="28">
        <f t="array" ref="U5">T5/ SQRT(AVERAGE(N2^2,N8^2,N14^2,N20^2,N26^2,N32^2))</f>
        <v>6.8954741554636701E-3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21</v>
      </c>
    </row>
    <row r="8" spans="1:31" x14ac:dyDescent="0.2">
      <c r="A8" t="str">
        <f>$A$2</f>
        <v>Iron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24.94</v>
      </c>
      <c r="G8" s="16">
        <f t="array" ref="G8">SQRT(AVERAGE(F8:F11^2))</f>
        <v>24.917519439141611</v>
      </c>
      <c r="H8" s="16">
        <v>25.46</v>
      </c>
      <c r="I8" s="16">
        <f t="array" ref="I8">SQRT(AVERAGE(H8:H11^2))</f>
        <v>25.480002943484916</v>
      </c>
      <c r="J8" s="17">
        <v>2.7E-2</v>
      </c>
      <c r="K8" s="18">
        <f t="array" ref="K8">SQRT(AVERAGE(J8:J11^2))</f>
        <v>2.6753504443343491E-2</v>
      </c>
      <c r="L8" s="18">
        <v>0.128</v>
      </c>
      <c r="M8" s="18">
        <f t="array" ref="M8">SQRT(AVERAGE(L8:L11^2))</f>
        <v>0.128</v>
      </c>
      <c r="N8" s="19">
        <f>M8/(G8*I8)*1000*100</f>
        <v>20.160703847881287</v>
      </c>
      <c r="O8" s="20">
        <f>SQRT( (STDEV(F8:F11)/G8)^2+(STDEV(H8:H11)/I8)^2+((STDEV(L8:L11)/M8)^2) )*N8</f>
        <v>3.1157441363072916E-2</v>
      </c>
      <c r="P8" s="20">
        <f>100*O8/N8</f>
        <v>0.15454540475454329</v>
      </c>
      <c r="Q8" s="20">
        <f>R9*K8*1000/10</f>
        <v>22.927753307945373</v>
      </c>
      <c r="R8" s="20">
        <f>SQRT( (STDEV(J8:J11)/K8)^2 )*Q8</f>
        <v>0.42850000000000044</v>
      </c>
      <c r="T8" s="38">
        <f>AVERAGE(N2,N8,N14,N20,N26,N32,N38,N44,N50,N56)</f>
        <v>20.123284635838878</v>
      </c>
    </row>
    <row r="9" spans="1:31" x14ac:dyDescent="0.2">
      <c r="B9" s="23"/>
      <c r="C9" s="23"/>
      <c r="D9" s="23"/>
      <c r="E9" s="23"/>
      <c r="F9" s="15">
        <v>24.95</v>
      </c>
      <c r="G9" s="16"/>
      <c r="H9" s="16">
        <v>25.49</v>
      </c>
      <c r="I9" s="16"/>
      <c r="J9" s="17">
        <v>2.7E-2</v>
      </c>
      <c r="K9" s="18"/>
      <c r="L9" s="18">
        <v>0.128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5.0477538393639734E-2</v>
      </c>
    </row>
    <row r="10" spans="1:31" x14ac:dyDescent="0.2">
      <c r="B10" s="23"/>
      <c r="C10" s="23"/>
      <c r="D10" s="23"/>
      <c r="E10" s="23"/>
      <c r="F10" s="15">
        <v>24.91</v>
      </c>
      <c r="G10" s="16"/>
      <c r="H10" s="16">
        <v>25.49</v>
      </c>
      <c r="I10" s="16"/>
      <c r="J10" s="17">
        <v>2.5999999999999999E-2</v>
      </c>
      <c r="K10" s="18"/>
      <c r="L10" s="18">
        <v>0.128</v>
      </c>
      <c r="M10" s="24"/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24.87</v>
      </c>
      <c r="G11" s="16"/>
      <c r="H11" s="16">
        <v>25.48</v>
      </c>
      <c r="I11" s="16"/>
      <c r="J11" s="17">
        <v>2.7E-2</v>
      </c>
      <c r="K11" s="18"/>
      <c r="L11" s="18">
        <v>0.128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Iron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24.5</v>
      </c>
      <c r="G14" s="16">
        <f t="array" ref="G14">SQRT(AVERAGE(F14:F17^2))</f>
        <v>24.695269789982049</v>
      </c>
      <c r="H14" s="16">
        <v>25.5</v>
      </c>
      <c r="I14" s="16">
        <f t="array" ref="I14">SQRT(AVERAGE(H14:H17^2))</f>
        <v>25.475016192340288</v>
      </c>
      <c r="J14" s="17">
        <v>2.5999999999999999E-2</v>
      </c>
      <c r="K14" s="18">
        <f t="array" ref="K14">SQRT(AVERAGE(J14:J17^2))</f>
        <v>2.7009257672139009E-2</v>
      </c>
      <c r="L14" s="18">
        <v>0.127</v>
      </c>
      <c r="M14" s="18">
        <f t="array" ref="M14">SQRT(AVERAGE(L14:L17^2))</f>
        <v>0.127</v>
      </c>
      <c r="N14" s="19">
        <f>M14/(G14*I14)*1000*100</f>
        <v>20.187171711981119</v>
      </c>
      <c r="O14" s="20">
        <f>SQRT( (STDEV(F14:F17)/G14)^2+(STDEV(H14:H17)/I14)^2+((STDEV(L14:L17)/M14)^2) )*N14</f>
        <v>0.11208429727665396</v>
      </c>
      <c r="P14" s="20">
        <f>100*O14/N14</f>
        <v>0.55522536230338682</v>
      </c>
      <c r="Q14" s="20">
        <f>R15*K14*1000/10</f>
        <v>23.146933825023133</v>
      </c>
      <c r="R14" s="20">
        <f>SQRT( (STDEV(J14:J17)/K14)^2 )*Q14</f>
        <v>0.69973756985506197</v>
      </c>
      <c r="T14" s="34"/>
    </row>
    <row r="15" spans="1:31" x14ac:dyDescent="0.2">
      <c r="B15" s="23"/>
      <c r="C15" s="23"/>
      <c r="D15" s="23"/>
      <c r="E15" s="23"/>
      <c r="F15" s="15">
        <v>24.73</v>
      </c>
      <c r="G15" s="16"/>
      <c r="H15" s="16">
        <v>25.47</v>
      </c>
      <c r="I15" s="16"/>
      <c r="J15" s="17">
        <v>2.7E-2</v>
      </c>
      <c r="K15" s="18"/>
      <c r="L15" s="18">
        <v>0.127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/>
      <c r="H16" s="16">
        <v>25.5</v>
      </c>
      <c r="I16" s="16"/>
      <c r="J16" s="17">
        <v>2.8000000000000001E-2</v>
      </c>
      <c r="K16" s="18"/>
      <c r="L16" s="43">
        <v>0.127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24.8</v>
      </c>
      <c r="G17" s="16"/>
      <c r="H17" s="16">
        <v>25.43</v>
      </c>
      <c r="I17" s="16"/>
      <c r="J17" s="17">
        <v>2.7E-2</v>
      </c>
      <c r="K17" s="18"/>
      <c r="L17" s="18">
        <v>0.127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Iron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25.14</v>
      </c>
      <c r="G20" s="16">
        <f t="array" ref="G20">SQRT(AVERAGE(F20:F23^2))</f>
        <v>25.180034749777452</v>
      </c>
      <c r="H20" s="16">
        <v>25.3</v>
      </c>
      <c r="I20" s="16">
        <f t="array" ref="I20">SQRT(AVERAGE(H20:H23^2))</f>
        <v>25.29002471331335</v>
      </c>
      <c r="J20" s="17">
        <v>2.7E-2</v>
      </c>
      <c r="K20" s="18">
        <f t="array" ref="K20">SQRT(AVERAGE(J20:J23^2))</f>
        <v>2.7253440149823289E-2</v>
      </c>
      <c r="L20" s="18">
        <v>0.128</v>
      </c>
      <c r="M20" s="18">
        <f t="array" ref="M20">SQRT(AVERAGE(L20:L23^2))</f>
        <v>0.128</v>
      </c>
      <c r="N20" s="19">
        <f>M20/(G20*I20)*1000*100</f>
        <v>20.100385688415383</v>
      </c>
      <c r="O20" s="20">
        <f>SQRT( (STDEV(F20:F23)/G20)^2+(STDEV(H20:H23)/I20)^2+((STDEV(L20:L23)/M20)^2) )*N20</f>
        <v>5.0395452078661078E-2</v>
      </c>
      <c r="P20" s="20">
        <f>100*O20/N20</f>
        <v>0.25071883126952083</v>
      </c>
      <c r="Q20" s="20">
        <f>R21*K20*1000/10</f>
        <v>23.35619820839856</v>
      </c>
      <c r="R20" s="20">
        <f>SQRT( (STDEV(J20:J23)/K20)^2 )*Q20</f>
        <v>0.42850000000000044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25.31</v>
      </c>
      <c r="I21" s="16"/>
      <c r="J21" s="17">
        <v>2.8000000000000001E-2</v>
      </c>
      <c r="K21" s="18"/>
      <c r="L21" s="18">
        <v>0.128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25.25</v>
      </c>
      <c r="G22" s="16"/>
      <c r="H22" s="16">
        <v>25.32</v>
      </c>
      <c r="I22" s="16"/>
      <c r="J22" s="17">
        <v>2.7E-2</v>
      </c>
      <c r="K22" s="18"/>
      <c r="L22" s="18">
        <v>0.128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25.17</v>
      </c>
      <c r="G23" s="16"/>
      <c r="H23" s="16">
        <v>25.23</v>
      </c>
      <c r="I23" s="16"/>
      <c r="J23" s="17">
        <v>2.7E-2</v>
      </c>
      <c r="K23" s="18"/>
      <c r="L23" s="18">
        <v>0.128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Iron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25.15</v>
      </c>
      <c r="G26" s="16">
        <f t="array" ref="G26">SQRT(AVERAGE(F26:F29^2))</f>
        <v>25.165002483608063</v>
      </c>
      <c r="H26" s="16">
        <v>25.52</v>
      </c>
      <c r="I26" s="16">
        <f t="array" ref="I26">SQRT(AVERAGE(H26:H29^2))</f>
        <v>25.592604888912735</v>
      </c>
      <c r="J26" s="17">
        <v>2.7E-2</v>
      </c>
      <c r="K26" s="18">
        <f t="array" ref="K26">SQRT(AVERAGE(J26:J29^2))</f>
        <v>2.6753504443343491E-2</v>
      </c>
      <c r="L26" s="18">
        <v>0.129</v>
      </c>
      <c r="M26" s="18">
        <f t="array" ref="M26">SQRT(AVERAGE(L26:L29^2))</f>
        <v>0.12950096524736796</v>
      </c>
      <c r="N26" s="19">
        <f>M26/(G26*I26)*1000*100</f>
        <v>20.107660132804963</v>
      </c>
      <c r="O26" s="20">
        <f>SQRT( (STDEV(F26:F29)/G26)^2+(STDEV(H26:H29)/I26)^2+((STDEV(L26:L29)/M26)^2) )*N26</f>
        <v>0.11207818514646835</v>
      </c>
      <c r="P26" s="20">
        <f>100*O26/N26</f>
        <v>0.55739048902868915</v>
      </c>
      <c r="Q26" s="20">
        <f>R27*K26*1000/10</f>
        <v>22.927753307945373</v>
      </c>
      <c r="R26" s="20">
        <f>SQRT( (STDEV(J26:J29)/K26)^2 )*Q26</f>
        <v>0.42850000000000044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25.52</v>
      </c>
      <c r="I27" s="16"/>
      <c r="J27" s="17">
        <v>2.7E-2</v>
      </c>
      <c r="K27" s="18"/>
      <c r="L27" s="18">
        <v>0.129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25.18</v>
      </c>
      <c r="G28" s="16"/>
      <c r="H28" s="16">
        <v>25.68</v>
      </c>
      <c r="I28" s="16"/>
      <c r="J28" s="17">
        <v>2.7E-2</v>
      </c>
      <c r="K28" s="18"/>
      <c r="L28" s="18">
        <v>0.13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25.16</v>
      </c>
      <c r="G29" s="16"/>
      <c r="H29" s="16">
        <v>25.65</v>
      </c>
      <c r="I29" s="16"/>
      <c r="J29" s="17">
        <v>2.5999999999999999E-2</v>
      </c>
      <c r="K29" s="18"/>
      <c r="L29" s="18">
        <v>0.13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zoomScale="167" workbookViewId="0">
      <selection activeCell="J8" sqref="J8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6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/>
      <c r="D2" s="14"/>
      <c r="E2" s="14"/>
      <c r="F2" s="15">
        <v>66.878</v>
      </c>
      <c r="G2" s="16">
        <f t="array" ref="G2">SQRT(AVERAGE(F2:F5^2))</f>
        <v>57.933059033681282</v>
      </c>
      <c r="H2" s="16">
        <v>66.650000000000006</v>
      </c>
      <c r="I2" s="16">
        <f t="array" ref="I2">SQRT(AVERAGE(H2:H5^2))</f>
        <v>57.727810942820277</v>
      </c>
      <c r="J2" s="40">
        <v>0.97</v>
      </c>
      <c r="K2" s="18">
        <f t="array" ref="K2">SQRT(AVERAGE(J2:J5^2))</f>
        <v>0.97</v>
      </c>
      <c r="L2" s="18">
        <v>11.66</v>
      </c>
      <c r="M2" s="18" cm="1">
        <f t="array" ref="M2">SQRT(AVERAGE(L2:L4^2))</f>
        <v>11.659666676196194</v>
      </c>
      <c r="N2" s="19">
        <f>M2/(G2*I2)*1000*100</f>
        <v>348.63789019933125</v>
      </c>
      <c r="O2" s="20">
        <f>SQRT( (STDEV(F2:F5)/G2)^2+(STDEV(H2:H5)/I2)^2+((STDEV(L2:L5)/M2)^2) )*N2</f>
        <v>0.12671737223883128</v>
      </c>
      <c r="P2" s="20">
        <f>100*O2/N2</f>
        <v>3.6346414374634241E-2</v>
      </c>
      <c r="Q2" s="20">
        <f>R3*K2*1000/10</f>
        <v>773.08999999999992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66.903999999999996</v>
      </c>
      <c r="G3" s="16"/>
      <c r="H3" s="16">
        <v>66.650000000000006</v>
      </c>
      <c r="I3" s="16"/>
      <c r="J3" s="40">
        <v>0.97</v>
      </c>
      <c r="K3" s="18"/>
      <c r="L3" s="18">
        <v>11.66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>
        <v>66.903999999999996</v>
      </c>
      <c r="G4" s="16"/>
      <c r="H4" s="16">
        <v>66.674999999999997</v>
      </c>
      <c r="I4" s="16"/>
      <c r="J4" s="40">
        <v>0.97</v>
      </c>
      <c r="K4" s="18"/>
      <c r="L4" s="18">
        <v>11.659000000000001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0.97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s="42" t="s">
        <v>26</v>
      </c>
      <c r="B8" s="13" t="str">
        <f>B2</f>
        <v>0141</v>
      </c>
      <c r="C8" s="14"/>
      <c r="D8" s="14"/>
      <c r="E8" s="14"/>
      <c r="F8" s="15">
        <v>66.896000000000001</v>
      </c>
      <c r="G8" s="16">
        <f t="array" ref="G8">SQRT(AVERAGE(F8:F11^2))</f>
        <v>33.448</v>
      </c>
      <c r="H8" s="16">
        <v>66.662000000000006</v>
      </c>
      <c r="I8" s="16">
        <f t="array" ref="I8">SQRT(AVERAGE(H8:H11^2))</f>
        <v>33.331000000000003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>
        <f>M8/(G8*I8)*1000*100</f>
        <v>0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27</v>
      </c>
      <c r="B14" s="14"/>
      <c r="C14" s="14"/>
      <c r="D14" s="14"/>
      <c r="E14" s="14"/>
      <c r="F14" s="15">
        <v>0</v>
      </c>
      <c r="G14" s="16">
        <f t="array" ref="G14">SQRT(AVERAGE(F14:F17^2))</f>
        <v>0</v>
      </c>
      <c r="H14" s="16">
        <v>0</v>
      </c>
      <c r="I14" s="16">
        <f t="array" ref="I14">SQRT(AVERAGE(H14:H17^2))</f>
        <v>0</v>
      </c>
      <c r="J14" s="40">
        <v>0</v>
      </c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 t="e">
        <f>M14/(G14*I14)*1000*100</f>
        <v>#DIV/0!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>
        <v>0</v>
      </c>
      <c r="G15" s="16"/>
      <c r="H15" s="16">
        <v>0</v>
      </c>
      <c r="I15" s="16"/>
      <c r="J15" s="40">
        <v>0</v>
      </c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>
        <v>0</v>
      </c>
      <c r="G16" s="16"/>
      <c r="H16" s="16">
        <v>0</v>
      </c>
      <c r="I16" s="16"/>
      <c r="J16" s="40">
        <v>0</v>
      </c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>
        <v>0</v>
      </c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28</v>
      </c>
      <c r="B20" s="14"/>
      <c r="C20" s="14"/>
      <c r="D20" s="14"/>
      <c r="E20" s="14"/>
      <c r="F20" s="15">
        <v>0</v>
      </c>
      <c r="G20" s="16">
        <f t="array" ref="G20">SQRT(AVERAGE(F20:F23^2))</f>
        <v>0</v>
      </c>
      <c r="H20" s="16">
        <v>0</v>
      </c>
      <c r="I20" s="16">
        <f t="array" ref="I20">SQRT(AVERAGE(H20:H23^2))</f>
        <v>0</v>
      </c>
      <c r="J20" s="40">
        <v>0</v>
      </c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 t="e">
        <f>M20/(G20*I20)*1000*100</f>
        <v>#DIV/0!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>
        <v>0</v>
      </c>
      <c r="G21" s="16"/>
      <c r="H21" s="16">
        <v>0</v>
      </c>
      <c r="I21" s="16"/>
      <c r="J21" s="40">
        <v>0</v>
      </c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>
        <v>0</v>
      </c>
      <c r="G22" s="16"/>
      <c r="H22" s="16">
        <v>0</v>
      </c>
      <c r="I22" s="16"/>
      <c r="J22" s="40">
        <v>0</v>
      </c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>
        <v>0</v>
      </c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29</v>
      </c>
      <c r="B26" s="14"/>
      <c r="C26" s="14"/>
      <c r="D26" s="14"/>
      <c r="E26" s="14"/>
      <c r="F26" s="15">
        <v>0</v>
      </c>
      <c r="G26" s="16">
        <f t="array" ref="G26">SQRT(AVERAGE(F26:F29^2))</f>
        <v>0</v>
      </c>
      <c r="H26" s="16">
        <v>0</v>
      </c>
      <c r="I26" s="16">
        <f t="array" ref="I26">SQRT(AVERAGE(H26:H29^2))</f>
        <v>0</v>
      </c>
      <c r="J26" s="40">
        <v>0</v>
      </c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 t="e">
        <f>M26/(G26*I26)*1000*100</f>
        <v>#DIV/0!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>
        <v>0</v>
      </c>
      <c r="G27" s="16"/>
      <c r="H27" s="16">
        <v>0</v>
      </c>
      <c r="I27" s="16"/>
      <c r="J27" s="40">
        <v>0</v>
      </c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>
        <v>0</v>
      </c>
      <c r="G28" s="16"/>
      <c r="H28" s="16">
        <v>0</v>
      </c>
      <c r="I28" s="16"/>
      <c r="J28" s="40">
        <v>0</v>
      </c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>
        <v>0</v>
      </c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A32" s="42" t="s">
        <v>30</v>
      </c>
      <c r="B32" s="14"/>
      <c r="C32" s="14"/>
      <c r="D32" s="14"/>
      <c r="E32" s="14"/>
      <c r="F32" s="15">
        <v>0</v>
      </c>
      <c r="G32" s="16">
        <f t="array" ref="G32">SQRT(AVERAGE(F32:F35^2))</f>
        <v>0</v>
      </c>
      <c r="H32" s="16">
        <v>0</v>
      </c>
      <c r="I32" s="16">
        <f t="array" ref="I32">SQRT(AVERAGE(H32:H35^2))</f>
        <v>0</v>
      </c>
      <c r="J32" s="40">
        <v>0</v>
      </c>
      <c r="K32" s="18">
        <f t="array" ref="K32">SQRT(AVERAGE(J32:J35^2))</f>
        <v>0</v>
      </c>
      <c r="L32" s="18">
        <v>3.048</v>
      </c>
      <c r="M32" s="18" cm="1">
        <f t="array" ref="M32">SQRT(AVERAGE(L32:L34^2))</f>
        <v>3.0476669218710017</v>
      </c>
      <c r="N32" s="19" t="e">
        <f>M32/(G32*I32)*1000*100</f>
        <v>#DIV/0!</v>
      </c>
      <c r="O32" s="20" t="e">
        <f>SQRT( (STDEV(F32:F35)/G32)^2+(STDEV(H32:H35)/I32)^2+((STDEV(L32:L35)/M32)^2) )*N32</f>
        <v>#DIV/0!</v>
      </c>
      <c r="P32" s="20" t="e">
        <f>100*O32/N32</f>
        <v>#DIV/0!</v>
      </c>
      <c r="Q32" s="20">
        <f>R33*K32*1000/10</f>
        <v>0</v>
      </c>
      <c r="R32" s="20" t="e">
        <f>SQRT( (STDEV(J32:J35)/K32)^2 )*Q32</f>
        <v>#DIV/0!</v>
      </c>
    </row>
    <row r="33" spans="1:31" x14ac:dyDescent="0.2">
      <c r="B33" s="23"/>
      <c r="C33" s="23"/>
      <c r="D33" s="23"/>
      <c r="E33" s="23"/>
      <c r="F33" s="15">
        <v>0</v>
      </c>
      <c r="G33" s="16"/>
      <c r="H33" s="16">
        <v>0</v>
      </c>
      <c r="I33" s="16"/>
      <c r="J33" s="40">
        <v>0</v>
      </c>
      <c r="K33" s="18"/>
      <c r="L33" s="18">
        <v>3.0489999999999999</v>
      </c>
      <c r="M33" s="24"/>
      <c r="N33" s="19" t="s">
        <v>17</v>
      </c>
      <c r="O33" s="25"/>
      <c r="P33" s="25"/>
      <c r="Q33" s="20" t="s">
        <v>18</v>
      </c>
      <c r="R33" s="25">
        <v>7.97</v>
      </c>
      <c r="S33" s="26" t="s">
        <v>19</v>
      </c>
    </row>
    <row r="34" spans="1:31" x14ac:dyDescent="0.2">
      <c r="B34" s="23"/>
      <c r="C34" s="23"/>
      <c r="D34" s="23"/>
      <c r="E34" s="23"/>
      <c r="F34" s="15">
        <v>0</v>
      </c>
      <c r="G34" s="16"/>
      <c r="H34" s="16">
        <v>0</v>
      </c>
      <c r="I34" s="16"/>
      <c r="J34" s="40">
        <v>0</v>
      </c>
      <c r="K34" s="18"/>
      <c r="L34" s="18">
        <v>3.0459999999999998</v>
      </c>
      <c r="M34" s="24"/>
      <c r="N34" s="19"/>
      <c r="O34" s="25"/>
      <c r="P34" s="2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>
        <v>0</v>
      </c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A38" s="42" t="s">
        <v>31</v>
      </c>
      <c r="B38" s="14"/>
      <c r="C38" s="14"/>
      <c r="D38" s="14"/>
      <c r="E38" s="14"/>
      <c r="F38" s="15">
        <v>0</v>
      </c>
      <c r="G38" s="16">
        <f t="array" ref="G38">SQRT(AVERAGE(F38:F41^2))</f>
        <v>0</v>
      </c>
      <c r="H38" s="16">
        <v>0</v>
      </c>
      <c r="I38" s="16">
        <f t="array" ref="I38">SQRT(AVERAGE(H38:H41^2))</f>
        <v>0</v>
      </c>
      <c r="J38" s="40">
        <v>0</v>
      </c>
      <c r="K38" s="18">
        <f t="array" ref="K38">SQRT(AVERAGE(J38:J41^2))</f>
        <v>0</v>
      </c>
      <c r="L38" s="18">
        <v>3.048</v>
      </c>
      <c r="M38" s="18" cm="1">
        <f t="array" ref="M38">SQRT(AVERAGE(L38:L40^2))</f>
        <v>3.0476669218710017</v>
      </c>
      <c r="N38" s="19" t="e">
        <f>M38/(G38*I38)*1000*100</f>
        <v>#DIV/0!</v>
      </c>
      <c r="O38" s="20" t="e">
        <f>SQRT( (STDEV(F38:F41)/G38)^2+(STDEV(H38:H41)/I38)^2+((STDEV(L38:L41)/M38)^2) )*N38</f>
        <v>#DIV/0!</v>
      </c>
      <c r="P38" s="20" t="e">
        <f>100*O38/N38</f>
        <v>#DIV/0!</v>
      </c>
      <c r="Q38" s="20">
        <f>R39*K38*1000/10</f>
        <v>0</v>
      </c>
      <c r="R38" s="20" t="e">
        <f>SQRT( (STDEV(J38:J41)/K38)^2 )*Q38</f>
        <v>#DIV/0!</v>
      </c>
    </row>
    <row r="39" spans="1:31" x14ac:dyDescent="0.2">
      <c r="B39" s="23"/>
      <c r="C39" s="23"/>
      <c r="D39" s="23"/>
      <c r="E39" s="23"/>
      <c r="F39" s="15">
        <v>0</v>
      </c>
      <c r="G39" s="16"/>
      <c r="H39" s="16">
        <v>0</v>
      </c>
      <c r="I39" s="16"/>
      <c r="J39" s="40">
        <v>0</v>
      </c>
      <c r="K39" s="18"/>
      <c r="L39" s="18">
        <v>3.0489999999999999</v>
      </c>
      <c r="M39" s="24"/>
      <c r="N39" s="19" t="s">
        <v>17</v>
      </c>
      <c r="O39" s="25"/>
      <c r="P39" s="25"/>
      <c r="Q39" s="20" t="s">
        <v>18</v>
      </c>
      <c r="R39" s="25">
        <v>7.97</v>
      </c>
      <c r="S39" s="26" t="s">
        <v>19</v>
      </c>
    </row>
    <row r="40" spans="1:31" x14ac:dyDescent="0.2">
      <c r="B40" s="23"/>
      <c r="C40" s="23"/>
      <c r="D40" s="23"/>
      <c r="E40" s="23"/>
      <c r="F40" s="15">
        <v>0</v>
      </c>
      <c r="G40" s="16"/>
      <c r="H40" s="16">
        <v>0</v>
      </c>
      <c r="I40" s="16"/>
      <c r="J40" s="40">
        <v>0</v>
      </c>
      <c r="K40" s="18"/>
      <c r="L40" s="18">
        <v>3.0459999999999998</v>
      </c>
      <c r="M40" s="24"/>
      <c r="N40" s="19"/>
      <c r="O40" s="25"/>
      <c r="P40" s="2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>
        <v>0</v>
      </c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Fe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2024-02-09T10:04:40Z</dcterms:modified>
</cp:coreProperties>
</file>