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Progetto WNV\Birds_dataset\"/>
    </mc:Choice>
  </mc:AlternateContent>
  <xr:revisionPtr revIDLastSave="0" documentId="8_{AC112DFD-BB8A-41F4-87D6-F252BBFA7ED9}" xr6:coauthVersionLast="47" xr6:coauthVersionMax="47" xr10:uidLastSave="{00000000-0000-0000-0000-000000000000}"/>
  <bookViews>
    <workbookView xWindow="-110" yWindow="-110" windowWidth="19420" windowHeight="10420" activeTab="1" xr2:uid="{97153704-3B2E-4C59-9F3C-CE4EF507385B}"/>
  </bookViews>
  <sheets>
    <sheet name="Demo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V14" i="1"/>
  <c r="X13" i="1"/>
  <c r="W13" i="1"/>
  <c r="V13" i="1"/>
  <c r="W12" i="1"/>
  <c r="X11" i="1"/>
  <c r="V11" i="1"/>
  <c r="X10" i="1"/>
  <c r="W10" i="1"/>
  <c r="V10" i="1"/>
  <c r="X9" i="1"/>
  <c r="W9" i="1"/>
  <c r="V9" i="1"/>
  <c r="X8" i="1"/>
  <c r="V8" i="1"/>
  <c r="T8" i="1"/>
  <c r="X7" i="1"/>
  <c r="V7" i="1"/>
  <c r="X6" i="1"/>
  <c r="V6" i="1"/>
  <c r="X5" i="1"/>
  <c r="W5" i="1"/>
  <c r="X4" i="1"/>
  <c r="V4" i="1"/>
  <c r="V3" i="1"/>
  <c r="W2" i="1"/>
  <c r="V2" i="1"/>
</calcChain>
</file>

<file path=xl/sharedStrings.xml><?xml version="1.0" encoding="utf-8"?>
<sst xmlns="http://schemas.openxmlformats.org/spreadsheetml/2006/main" count="101" uniqueCount="73">
  <si>
    <t>species</t>
  </si>
  <si>
    <t>pop</t>
  </si>
  <si>
    <t>AGR</t>
  </si>
  <si>
    <t>start_bs</t>
  </si>
  <si>
    <t>end_bs</t>
  </si>
  <si>
    <t>mean_egg_laying</t>
  </si>
  <si>
    <t>min_egg_laying</t>
  </si>
  <si>
    <t>max_egg_laying</t>
  </si>
  <si>
    <t>mean_broods</t>
  </si>
  <si>
    <t>min_broods</t>
  </si>
  <si>
    <t>max_broods</t>
  </si>
  <si>
    <t>clutch_size</t>
  </si>
  <si>
    <t>min_clutch_size</t>
  </si>
  <si>
    <t>max_clutch_size</t>
  </si>
  <si>
    <t>DS_clutch_size</t>
  </si>
  <si>
    <t>incubation_period</t>
  </si>
  <si>
    <t>min_incubation</t>
  </si>
  <si>
    <t>max_incubation</t>
  </si>
  <si>
    <t>DS_incubation</t>
  </si>
  <si>
    <t>%_hatching</t>
  </si>
  <si>
    <t>mean_life</t>
  </si>
  <si>
    <t>mortality_A</t>
  </si>
  <si>
    <t>mortality_P</t>
  </si>
  <si>
    <t>mortality_J</t>
  </si>
  <si>
    <t>fledging_period</t>
  </si>
  <si>
    <t>min_fledging</t>
  </si>
  <si>
    <t>max_fledging</t>
  </si>
  <si>
    <t>SD_fledging</t>
  </si>
  <si>
    <t>first_breeding</t>
  </si>
  <si>
    <t>turdus_merula</t>
  </si>
  <si>
    <t>passer_montanus</t>
  </si>
  <si>
    <t>pica_pica</t>
  </si>
  <si>
    <t>corvus_cornix</t>
  </si>
  <si>
    <t>garrulus_glandarius</t>
  </si>
  <si>
    <t>parus_major</t>
  </si>
  <si>
    <t>sylvia_articapilla</t>
  </si>
  <si>
    <t>streptopelia_decaocto</t>
  </si>
  <si>
    <t>columba_palumbus</t>
  </si>
  <si>
    <t>anas_platyrhynchos</t>
  </si>
  <si>
    <t>vanellus_vanellus</t>
  </si>
  <si>
    <t>dendrocopos_major</t>
  </si>
  <si>
    <t>ardea_cinirea</t>
  </si>
  <si>
    <t>Variable</t>
  </si>
  <si>
    <t>Definition</t>
  </si>
  <si>
    <t>Note</t>
  </si>
  <si>
    <t>number of individuals detected in the 2021 breeding season in Lombardy as reported in the avifauna monitoring report</t>
  </si>
  <si>
    <t>species Annual Growth Rate (expressed in %) as reported in the avifauna monitoring report</t>
  </si>
  <si>
    <t>date of end of the breeding season as reported in the avifauna monitoring report (1 = 1st January)</t>
  </si>
  <si>
    <t>date of start of the breeding season as reported in the avifaunsa monitoring report (1 = 1st January)</t>
  </si>
  <si>
    <t>average date of deposition of the first egg (1 = 1st January)</t>
  </si>
  <si>
    <t>minimum date of deposition of the first egg (1 = 1st January)</t>
  </si>
  <si>
    <t>maximum date of deposition of the first egg (1 = 1st January)</t>
  </si>
  <si>
    <t>average number of broods laid per couple during the breeding season</t>
  </si>
  <si>
    <t>minimum number of broods laid per couple during the breeding season</t>
  </si>
  <si>
    <t>maximum number of broods laid per couple during the breeding season</t>
  </si>
  <si>
    <t>average number of eggs laid per brood</t>
  </si>
  <si>
    <t>minimum number of eggs laid per brood</t>
  </si>
  <si>
    <t>maximum number of eggs laid per brood</t>
  </si>
  <si>
    <t xml:space="preserve">standard deviation of the number of eggs laid per brood </t>
  </si>
  <si>
    <t>number of days from egg laying to hatching</t>
  </si>
  <si>
    <t>minimum number of days from egg laying to hatching</t>
  </si>
  <si>
    <t>maximum number of days from egg laying to hatching</t>
  </si>
  <si>
    <t>standard deviation of the incubation period</t>
  </si>
  <si>
    <t>percentage of eggs laid that hatch</t>
  </si>
  <si>
    <t xml:space="preserve">average life </t>
  </si>
  <si>
    <t>adults mortality rate (after the first year)</t>
  </si>
  <si>
    <t>nestlings mortality rate</t>
  </si>
  <si>
    <t>juveniles mortality rate</t>
  </si>
  <si>
    <t>number of days from hatch to fledge</t>
  </si>
  <si>
    <t>minimum number of days from hatch to fledge</t>
  </si>
  <si>
    <t>maximum number of days from hatch to fledge</t>
  </si>
  <si>
    <t>standard deviation of the fledging period</t>
  </si>
  <si>
    <t>age at first 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</si>
</sst>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472A-84FF-4247-91F8-C5E3E060437B}">
  <dimension ref="A1:AC14"/>
  <sheetViews>
    <sheetView topLeftCell="Q1" workbookViewId="0">
      <selection activeCell="AD1" sqref="AD1"/>
    </sheetView>
  </sheetViews>
  <sheetFormatPr defaultRowHeight="14.5" x14ac:dyDescent="0.35"/>
  <cols>
    <col min="1" max="1" width="19.54296875" bestFit="1" customWidth="1"/>
    <col min="2" max="2" width="4.81640625" bestFit="1" customWidth="1"/>
    <col min="3" max="3" width="6.453125" bestFit="1" customWidth="1"/>
    <col min="4" max="4" width="7.54296875" bestFit="1" customWidth="1"/>
    <col min="5" max="5" width="6.90625" bestFit="1" customWidth="1"/>
    <col min="6" max="6" width="15.26953125" bestFit="1" customWidth="1"/>
    <col min="7" max="7" width="13.7265625" bestFit="1" customWidth="1"/>
    <col min="8" max="8" width="14.08984375" bestFit="1" customWidth="1"/>
    <col min="9" max="9" width="12.453125" bestFit="1" customWidth="1"/>
    <col min="10" max="10" width="10.90625" bestFit="1" customWidth="1"/>
    <col min="11" max="11" width="11.26953125" bestFit="1" customWidth="1"/>
    <col min="12" max="12" width="9.81640625" bestFit="1" customWidth="1"/>
    <col min="13" max="13" width="14.08984375" bestFit="1" customWidth="1"/>
    <col min="14" max="14" width="14.453125" bestFit="1" customWidth="1"/>
    <col min="15" max="15" width="13.08984375" bestFit="1" customWidth="1"/>
    <col min="16" max="16" width="16.1796875" bestFit="1" customWidth="1"/>
    <col min="17" max="17" width="13.90625" bestFit="1" customWidth="1"/>
    <col min="18" max="18" width="14.26953125" bestFit="1" customWidth="1"/>
    <col min="19" max="19" width="12.90625" bestFit="1" customWidth="1"/>
    <col min="20" max="20" width="10.36328125" bestFit="1" customWidth="1"/>
    <col min="21" max="21" width="9.08984375" bestFit="1" customWidth="1"/>
    <col min="22" max="22" width="10.54296875" bestFit="1" customWidth="1"/>
    <col min="23" max="23" width="10.36328125" bestFit="1" customWidth="1"/>
    <col min="24" max="24" width="10" bestFit="1" customWidth="1"/>
    <col min="25" max="25" width="13.90625" bestFit="1" customWidth="1"/>
    <col min="26" max="26" width="11.54296875" bestFit="1" customWidth="1"/>
    <col min="27" max="27" width="11.90625" bestFit="1" customWidth="1"/>
    <col min="28" max="28" width="10.54296875" bestFit="1" customWidth="1"/>
    <col min="29" max="29" width="12.4531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t="s">
        <v>29</v>
      </c>
      <c r="B2">
        <v>904</v>
      </c>
      <c r="C2">
        <v>1.2470000000000001</v>
      </c>
      <c r="D2">
        <v>60</v>
      </c>
      <c r="E2">
        <v>181</v>
      </c>
      <c r="F2">
        <v>112</v>
      </c>
      <c r="G2">
        <v>81</v>
      </c>
      <c r="H2">
        <v>165</v>
      </c>
      <c r="I2">
        <v>2.5</v>
      </c>
      <c r="J2">
        <v>2</v>
      </c>
      <c r="K2">
        <v>3</v>
      </c>
      <c r="L2">
        <v>3.86</v>
      </c>
      <c r="M2">
        <v>2</v>
      </c>
      <c r="N2">
        <v>7</v>
      </c>
      <c r="O2">
        <v>0.75</v>
      </c>
      <c r="P2" s="1">
        <v>12.97</v>
      </c>
      <c r="Q2">
        <v>10.5</v>
      </c>
      <c r="R2">
        <v>15.5</v>
      </c>
      <c r="S2">
        <v>1.34</v>
      </c>
      <c r="T2">
        <v>0.95</v>
      </c>
      <c r="U2">
        <v>3</v>
      </c>
      <c r="V2">
        <f>1-0.65</f>
        <v>0.35</v>
      </c>
      <c r="W2">
        <f>1-0.69</f>
        <v>0.31000000000000005</v>
      </c>
      <c r="X2">
        <v>0.12</v>
      </c>
      <c r="Y2">
        <v>14.64</v>
      </c>
      <c r="Z2">
        <v>12</v>
      </c>
      <c r="AA2">
        <v>17</v>
      </c>
      <c r="AB2">
        <v>1.54</v>
      </c>
      <c r="AC2">
        <v>1</v>
      </c>
    </row>
    <row r="3" spans="1:29" x14ac:dyDescent="0.35">
      <c r="A3" t="s">
        <v>30</v>
      </c>
      <c r="B3">
        <v>462</v>
      </c>
      <c r="C3">
        <v>-1.2889999999999999</v>
      </c>
      <c r="D3">
        <v>91</v>
      </c>
      <c r="E3">
        <v>191</v>
      </c>
      <c r="F3">
        <v>137</v>
      </c>
      <c r="G3">
        <v>113</v>
      </c>
      <c r="H3">
        <v>197</v>
      </c>
      <c r="I3">
        <v>2.5</v>
      </c>
      <c r="J3">
        <v>2</v>
      </c>
      <c r="K3">
        <v>3</v>
      </c>
      <c r="L3">
        <v>5.05</v>
      </c>
      <c r="M3">
        <v>2</v>
      </c>
      <c r="N3">
        <v>9</v>
      </c>
      <c r="O3">
        <v>0.92</v>
      </c>
      <c r="P3">
        <v>12.8</v>
      </c>
      <c r="Q3">
        <v>11</v>
      </c>
      <c r="R3">
        <v>15</v>
      </c>
      <c r="S3">
        <v>1.19</v>
      </c>
      <c r="T3">
        <v>0.8</v>
      </c>
      <c r="U3">
        <v>2</v>
      </c>
      <c r="V3">
        <f>1-0.433</f>
        <v>0.56699999999999995</v>
      </c>
      <c r="W3">
        <v>0.15</v>
      </c>
      <c r="X3">
        <v>0.1</v>
      </c>
      <c r="Y3">
        <v>19.940000000000001</v>
      </c>
      <c r="Z3">
        <v>12.5</v>
      </c>
      <c r="AA3">
        <v>18</v>
      </c>
      <c r="AB3">
        <v>1.75</v>
      </c>
      <c r="AC3">
        <v>1</v>
      </c>
    </row>
    <row r="4" spans="1:29" x14ac:dyDescent="0.35">
      <c r="A4" t="s">
        <v>31</v>
      </c>
      <c r="B4">
        <v>331</v>
      </c>
      <c r="C4">
        <v>6.4130000000000003</v>
      </c>
      <c r="D4">
        <v>79</v>
      </c>
      <c r="E4">
        <v>212</v>
      </c>
      <c r="F4">
        <v>112</v>
      </c>
      <c r="G4">
        <v>98</v>
      </c>
      <c r="H4">
        <v>124</v>
      </c>
      <c r="I4">
        <v>1</v>
      </c>
      <c r="J4">
        <v>1</v>
      </c>
      <c r="K4">
        <v>1</v>
      </c>
      <c r="L4">
        <v>5.37</v>
      </c>
      <c r="M4">
        <v>2</v>
      </c>
      <c r="N4">
        <v>9</v>
      </c>
      <c r="O4">
        <v>1.27</v>
      </c>
      <c r="P4">
        <v>20.05</v>
      </c>
      <c r="Q4">
        <v>17</v>
      </c>
      <c r="R4">
        <v>23.5</v>
      </c>
      <c r="S4">
        <v>1.79</v>
      </c>
      <c r="T4">
        <v>0.56999999999999995</v>
      </c>
      <c r="U4">
        <v>5</v>
      </c>
      <c r="V4">
        <f>1-0.69</f>
        <v>0.31000000000000005</v>
      </c>
      <c r="W4">
        <v>0.23</v>
      </c>
      <c r="X4">
        <f>1-0.4</f>
        <v>0.6</v>
      </c>
      <c r="Y4">
        <v>28.03</v>
      </c>
      <c r="Z4">
        <v>21</v>
      </c>
      <c r="AA4">
        <v>34</v>
      </c>
      <c r="AB4">
        <v>3.7</v>
      </c>
      <c r="AC4">
        <v>2</v>
      </c>
    </row>
    <row r="5" spans="1:29" x14ac:dyDescent="0.35">
      <c r="A5" t="s">
        <v>32</v>
      </c>
      <c r="B5">
        <v>1147</v>
      </c>
      <c r="C5">
        <v>0.11899999999999999</v>
      </c>
      <c r="D5">
        <v>60</v>
      </c>
      <c r="E5">
        <v>181</v>
      </c>
      <c r="F5">
        <v>105</v>
      </c>
      <c r="G5">
        <v>98</v>
      </c>
      <c r="H5">
        <v>112</v>
      </c>
      <c r="I5">
        <v>1</v>
      </c>
      <c r="J5">
        <v>1</v>
      </c>
      <c r="K5">
        <v>1</v>
      </c>
      <c r="L5">
        <v>4.43</v>
      </c>
      <c r="M5">
        <v>2</v>
      </c>
      <c r="N5">
        <v>9</v>
      </c>
      <c r="O5">
        <v>0.8</v>
      </c>
      <c r="P5">
        <v>20</v>
      </c>
      <c r="Q5">
        <v>18</v>
      </c>
      <c r="R5">
        <v>22</v>
      </c>
      <c r="S5">
        <v>1.2</v>
      </c>
      <c r="T5">
        <v>0.75</v>
      </c>
      <c r="U5">
        <v>4</v>
      </c>
      <c r="V5">
        <v>0.5</v>
      </c>
      <c r="W5">
        <f>1-0.31</f>
        <v>0.69</v>
      </c>
      <c r="X5">
        <f>1-0.7</f>
        <v>0.30000000000000004</v>
      </c>
      <c r="Y5">
        <v>28</v>
      </c>
      <c r="Z5">
        <v>25</v>
      </c>
      <c r="AA5">
        <v>30</v>
      </c>
      <c r="AB5">
        <v>2.5</v>
      </c>
      <c r="AC5">
        <v>2</v>
      </c>
    </row>
    <row r="6" spans="1:29" x14ac:dyDescent="0.35">
      <c r="A6" t="s">
        <v>33</v>
      </c>
      <c r="B6">
        <v>83</v>
      </c>
      <c r="C6">
        <v>2.7330000000000001</v>
      </c>
      <c r="D6">
        <v>105</v>
      </c>
      <c r="E6">
        <v>181</v>
      </c>
      <c r="F6">
        <v>90</v>
      </c>
      <c r="G6">
        <v>60</v>
      </c>
      <c r="H6">
        <v>120</v>
      </c>
      <c r="I6">
        <v>1</v>
      </c>
      <c r="J6">
        <v>1</v>
      </c>
      <c r="K6">
        <v>1</v>
      </c>
      <c r="L6">
        <v>4.59</v>
      </c>
      <c r="M6">
        <v>2</v>
      </c>
      <c r="N6">
        <v>7</v>
      </c>
      <c r="O6">
        <v>0.95</v>
      </c>
      <c r="P6">
        <v>17.739999999999998</v>
      </c>
      <c r="Q6">
        <v>16</v>
      </c>
      <c r="R6">
        <v>19.5</v>
      </c>
      <c r="S6">
        <v>1.03</v>
      </c>
      <c r="T6">
        <v>0.8</v>
      </c>
      <c r="U6">
        <v>4</v>
      </c>
      <c r="V6">
        <f>1-0.59</f>
        <v>0.41000000000000003</v>
      </c>
      <c r="W6">
        <v>0.2</v>
      </c>
      <c r="X6">
        <f>1-0.6</f>
        <v>0.4</v>
      </c>
      <c r="Y6">
        <v>21.58</v>
      </c>
      <c r="Z6">
        <v>18</v>
      </c>
      <c r="AA6">
        <v>25</v>
      </c>
      <c r="AB6">
        <v>2.23</v>
      </c>
      <c r="AC6">
        <v>2</v>
      </c>
    </row>
    <row r="7" spans="1:29" x14ac:dyDescent="0.35">
      <c r="A7" t="s">
        <v>34</v>
      </c>
      <c r="B7">
        <v>310</v>
      </c>
      <c r="C7">
        <v>1.7849999999999999</v>
      </c>
      <c r="D7">
        <v>105</v>
      </c>
      <c r="E7">
        <v>181</v>
      </c>
      <c r="F7">
        <v>116</v>
      </c>
      <c r="G7">
        <v>100</v>
      </c>
      <c r="H7">
        <v>137</v>
      </c>
      <c r="I7">
        <v>1</v>
      </c>
      <c r="J7">
        <v>1</v>
      </c>
      <c r="K7">
        <v>2</v>
      </c>
      <c r="L7">
        <v>7.94</v>
      </c>
      <c r="M7">
        <v>2</v>
      </c>
      <c r="N7">
        <v>16</v>
      </c>
      <c r="O7">
        <v>1.86</v>
      </c>
      <c r="P7">
        <v>13.85</v>
      </c>
      <c r="Q7">
        <v>12</v>
      </c>
      <c r="R7">
        <v>16</v>
      </c>
      <c r="S7">
        <v>1.29</v>
      </c>
      <c r="T7">
        <v>0.93</v>
      </c>
      <c r="U7">
        <v>3</v>
      </c>
      <c r="V7">
        <f>1-0.542</f>
        <v>0.45799999999999996</v>
      </c>
      <c r="W7">
        <v>0.2</v>
      </c>
      <c r="X7">
        <f>1-0.38</f>
        <v>0.62</v>
      </c>
      <c r="Y7">
        <v>18.059999999999999</v>
      </c>
      <c r="Z7">
        <v>15</v>
      </c>
      <c r="AA7">
        <v>21.5</v>
      </c>
      <c r="AB7">
        <v>1.96</v>
      </c>
      <c r="AC7">
        <v>1</v>
      </c>
    </row>
    <row r="8" spans="1:29" x14ac:dyDescent="0.35">
      <c r="A8" t="s">
        <v>35</v>
      </c>
      <c r="B8">
        <v>873</v>
      </c>
      <c r="C8">
        <v>1.111</v>
      </c>
      <c r="D8">
        <v>105</v>
      </c>
      <c r="E8">
        <v>196</v>
      </c>
      <c r="F8">
        <v>135</v>
      </c>
      <c r="G8">
        <v>116</v>
      </c>
      <c r="H8">
        <v>170</v>
      </c>
      <c r="I8">
        <v>1.5</v>
      </c>
      <c r="J8">
        <v>1</v>
      </c>
      <c r="K8">
        <v>2</v>
      </c>
      <c r="L8">
        <v>4.5599999999999996</v>
      </c>
      <c r="M8">
        <v>2</v>
      </c>
      <c r="N8">
        <v>7</v>
      </c>
      <c r="O8">
        <v>0.73</v>
      </c>
      <c r="P8">
        <v>13.14</v>
      </c>
      <c r="Q8">
        <v>10.5</v>
      </c>
      <c r="R8">
        <v>16.5</v>
      </c>
      <c r="S8">
        <v>1.59</v>
      </c>
      <c r="T8">
        <f>1-0.95</f>
        <v>5.0000000000000044E-2</v>
      </c>
      <c r="U8">
        <v>2</v>
      </c>
      <c r="V8">
        <f>1-0.436</f>
        <v>0.56400000000000006</v>
      </c>
      <c r="W8">
        <v>0.95</v>
      </c>
      <c r="X8">
        <f>1-0.356</f>
        <v>0.64400000000000002</v>
      </c>
      <c r="Y8">
        <v>11.07</v>
      </c>
      <c r="Z8">
        <v>8.5</v>
      </c>
      <c r="AA8">
        <v>13</v>
      </c>
      <c r="AB8">
        <v>1.3</v>
      </c>
      <c r="AC8">
        <v>1</v>
      </c>
    </row>
    <row r="9" spans="1:29" x14ac:dyDescent="0.35">
      <c r="A9" t="s">
        <v>36</v>
      </c>
      <c r="B9">
        <v>421</v>
      </c>
      <c r="C9">
        <v>1.2649999999999999</v>
      </c>
      <c r="D9">
        <v>32</v>
      </c>
      <c r="E9">
        <v>243</v>
      </c>
      <c r="F9">
        <v>134</v>
      </c>
      <c r="G9">
        <v>117</v>
      </c>
      <c r="H9">
        <v>152</v>
      </c>
      <c r="I9">
        <v>3.8</v>
      </c>
      <c r="J9">
        <v>3</v>
      </c>
      <c r="K9">
        <v>6</v>
      </c>
      <c r="L9">
        <v>1.93</v>
      </c>
      <c r="M9">
        <v>1</v>
      </c>
      <c r="N9">
        <v>3</v>
      </c>
      <c r="O9">
        <v>0.31</v>
      </c>
      <c r="P9">
        <v>16.41</v>
      </c>
      <c r="Q9">
        <v>14</v>
      </c>
      <c r="R9">
        <v>18.5</v>
      </c>
      <c r="S9">
        <v>1.25</v>
      </c>
      <c r="T9">
        <v>0.6</v>
      </c>
      <c r="U9">
        <v>3</v>
      </c>
      <c r="V9">
        <f>1-0.542</f>
        <v>0.45799999999999996</v>
      </c>
      <c r="W9">
        <f>1-0.62</f>
        <v>0.38</v>
      </c>
      <c r="X9">
        <f>1-0.65</f>
        <v>0.35</v>
      </c>
      <c r="Y9">
        <v>18.11</v>
      </c>
      <c r="Z9">
        <v>14</v>
      </c>
      <c r="AA9">
        <v>21.5</v>
      </c>
      <c r="AB9">
        <v>2.2400000000000002</v>
      </c>
      <c r="AC9">
        <v>1</v>
      </c>
    </row>
    <row r="10" spans="1:29" x14ac:dyDescent="0.35">
      <c r="A10" t="s">
        <v>37</v>
      </c>
      <c r="B10">
        <v>588</v>
      </c>
      <c r="C10">
        <v>7.4039999999999999</v>
      </c>
      <c r="D10">
        <v>105</v>
      </c>
      <c r="E10">
        <v>196</v>
      </c>
      <c r="F10">
        <v>120</v>
      </c>
      <c r="G10">
        <v>53</v>
      </c>
      <c r="H10">
        <v>232</v>
      </c>
      <c r="I10">
        <v>1.5</v>
      </c>
      <c r="J10">
        <v>1</v>
      </c>
      <c r="K10">
        <v>2</v>
      </c>
      <c r="L10">
        <v>2</v>
      </c>
      <c r="M10">
        <v>2</v>
      </c>
      <c r="N10">
        <v>2</v>
      </c>
      <c r="O10">
        <v>0</v>
      </c>
      <c r="P10">
        <v>17</v>
      </c>
      <c r="Q10">
        <v>17</v>
      </c>
      <c r="R10">
        <v>17</v>
      </c>
      <c r="S10">
        <v>0</v>
      </c>
      <c r="T10">
        <v>7.3999999999999996E-2</v>
      </c>
      <c r="U10">
        <v>3</v>
      </c>
      <c r="V10">
        <f>1-0.607</f>
        <v>0.39300000000000002</v>
      </c>
      <c r="W10">
        <f>1-0.84</f>
        <v>0.16000000000000003</v>
      </c>
      <c r="X10">
        <f>1-0.52</f>
        <v>0.48</v>
      </c>
      <c r="Y10">
        <v>33.5</v>
      </c>
      <c r="Z10">
        <v>33</v>
      </c>
      <c r="AA10">
        <v>34</v>
      </c>
      <c r="AB10">
        <v>0.5</v>
      </c>
      <c r="AC10">
        <v>1</v>
      </c>
    </row>
    <row r="11" spans="1:29" x14ac:dyDescent="0.35">
      <c r="A11" t="s">
        <v>38</v>
      </c>
      <c r="B11">
        <v>301</v>
      </c>
      <c r="C11">
        <v>5.5590000000000002</v>
      </c>
      <c r="D11">
        <v>91</v>
      </c>
      <c r="E11">
        <v>196</v>
      </c>
      <c r="F11">
        <v>123</v>
      </c>
      <c r="G11">
        <v>96</v>
      </c>
      <c r="H11">
        <v>180</v>
      </c>
      <c r="I11">
        <v>1</v>
      </c>
      <c r="J11">
        <v>1</v>
      </c>
      <c r="K11">
        <v>1</v>
      </c>
      <c r="L11">
        <v>8.4</v>
      </c>
      <c r="M11">
        <v>5</v>
      </c>
      <c r="N11">
        <v>16</v>
      </c>
      <c r="O11">
        <v>1.9</v>
      </c>
      <c r="P11">
        <v>27.5</v>
      </c>
      <c r="Q11">
        <v>27</v>
      </c>
      <c r="R11">
        <v>28</v>
      </c>
      <c r="S11">
        <v>0.5</v>
      </c>
      <c r="T11">
        <v>0.7</v>
      </c>
      <c r="U11">
        <v>3</v>
      </c>
      <c r="V11">
        <f>1-0.627</f>
        <v>0.373</v>
      </c>
      <c r="W11">
        <v>0.5</v>
      </c>
      <c r="X11">
        <f>1-0.518</f>
        <v>0.48199999999999998</v>
      </c>
      <c r="Y11">
        <v>55</v>
      </c>
      <c r="Z11">
        <v>50</v>
      </c>
      <c r="AA11">
        <v>60</v>
      </c>
      <c r="AB11">
        <v>0</v>
      </c>
      <c r="AC11">
        <v>1</v>
      </c>
    </row>
    <row r="12" spans="1:29" x14ac:dyDescent="0.35">
      <c r="A12" t="s">
        <v>39</v>
      </c>
      <c r="B12">
        <v>112</v>
      </c>
      <c r="C12">
        <v>7.3289999999999997</v>
      </c>
      <c r="D12">
        <v>74</v>
      </c>
      <c r="E12">
        <v>196</v>
      </c>
      <c r="F12">
        <v>102</v>
      </c>
      <c r="G12">
        <v>84</v>
      </c>
      <c r="H12">
        <v>145</v>
      </c>
      <c r="I12">
        <v>1</v>
      </c>
      <c r="J12">
        <v>1</v>
      </c>
      <c r="K12">
        <v>1</v>
      </c>
      <c r="L12">
        <v>3.76</v>
      </c>
      <c r="M12">
        <v>2</v>
      </c>
      <c r="N12">
        <v>5</v>
      </c>
      <c r="O12">
        <v>0.54</v>
      </c>
      <c r="P12">
        <v>25.5</v>
      </c>
      <c r="Q12">
        <v>21</v>
      </c>
      <c r="R12">
        <v>34</v>
      </c>
      <c r="S12">
        <v>1.7</v>
      </c>
      <c r="T12">
        <v>0.32</v>
      </c>
      <c r="U12">
        <v>5</v>
      </c>
      <c r="V12">
        <v>0.33</v>
      </c>
      <c r="W12">
        <f>1-0.3</f>
        <v>0.7</v>
      </c>
      <c r="X12">
        <v>0.44</v>
      </c>
      <c r="Y12">
        <v>37</v>
      </c>
      <c r="Z12">
        <v>35</v>
      </c>
      <c r="AA12">
        <v>40</v>
      </c>
      <c r="AB12">
        <v>0</v>
      </c>
      <c r="AC12">
        <v>2</v>
      </c>
    </row>
    <row r="13" spans="1:29" x14ac:dyDescent="0.35">
      <c r="A13" t="s">
        <v>40</v>
      </c>
      <c r="B13">
        <v>131</v>
      </c>
      <c r="C13">
        <v>3.2919999999999998</v>
      </c>
      <c r="D13">
        <v>69</v>
      </c>
      <c r="E13">
        <v>181</v>
      </c>
      <c r="F13">
        <v>124</v>
      </c>
      <c r="G13">
        <v>106</v>
      </c>
      <c r="H13">
        <v>142</v>
      </c>
      <c r="I13">
        <v>1</v>
      </c>
      <c r="J13">
        <v>1</v>
      </c>
      <c r="K13">
        <v>1</v>
      </c>
      <c r="L13">
        <v>5.28</v>
      </c>
      <c r="M13">
        <v>2</v>
      </c>
      <c r="N13">
        <v>9</v>
      </c>
      <c r="O13">
        <v>1.49</v>
      </c>
      <c r="P13">
        <v>14.32</v>
      </c>
      <c r="Q13">
        <v>10.5</v>
      </c>
      <c r="R13">
        <v>17</v>
      </c>
      <c r="S13">
        <v>2.1</v>
      </c>
      <c r="T13">
        <v>0.8</v>
      </c>
      <c r="U13">
        <v>2</v>
      </c>
      <c r="V13">
        <f>1-0.77</f>
        <v>0.22999999999999998</v>
      </c>
      <c r="W13">
        <f>1-0.72</f>
        <v>0.28000000000000003</v>
      </c>
      <c r="X13">
        <f>1-0.83</f>
        <v>0.17000000000000004</v>
      </c>
      <c r="Y13">
        <v>22.3</v>
      </c>
      <c r="Z13">
        <v>18</v>
      </c>
      <c r="AA13">
        <v>27.5</v>
      </c>
      <c r="AB13">
        <v>2.91</v>
      </c>
      <c r="AC13">
        <v>1</v>
      </c>
    </row>
    <row r="14" spans="1:29" x14ac:dyDescent="0.35">
      <c r="A14" t="s">
        <v>41</v>
      </c>
      <c r="B14">
        <v>163</v>
      </c>
      <c r="C14">
        <v>0.1</v>
      </c>
      <c r="D14">
        <v>50</v>
      </c>
      <c r="E14">
        <v>122</v>
      </c>
      <c r="F14">
        <v>71</v>
      </c>
      <c r="G14">
        <v>50</v>
      </c>
      <c r="H14">
        <v>122</v>
      </c>
      <c r="I14">
        <v>1</v>
      </c>
      <c r="J14">
        <v>1</v>
      </c>
      <c r="K14">
        <v>2</v>
      </c>
      <c r="L14">
        <v>3.66</v>
      </c>
      <c r="M14">
        <v>2</v>
      </c>
      <c r="N14">
        <v>7</v>
      </c>
      <c r="O14">
        <v>1.06</v>
      </c>
      <c r="P14">
        <v>26.95</v>
      </c>
      <c r="Q14">
        <v>26.5</v>
      </c>
      <c r="R14">
        <v>28.5</v>
      </c>
      <c r="S14">
        <v>0.9</v>
      </c>
      <c r="T14">
        <v>0.25</v>
      </c>
      <c r="U14">
        <v>5</v>
      </c>
      <c r="V14">
        <f>1-0.732</f>
        <v>0.26800000000000002</v>
      </c>
      <c r="W14">
        <v>0.18</v>
      </c>
      <c r="X14">
        <f>1-0.26</f>
        <v>0.74</v>
      </c>
      <c r="Y14">
        <v>52.87</v>
      </c>
      <c r="Z14">
        <v>50</v>
      </c>
      <c r="AA14">
        <v>55</v>
      </c>
      <c r="AB14">
        <v>2.62</v>
      </c>
      <c r="AC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3945-ACA7-4613-BD9D-86D7046CE048}">
  <dimension ref="A1:E29"/>
  <sheetViews>
    <sheetView tabSelected="1" workbookViewId="0">
      <selection activeCell="F14" sqref="F14"/>
    </sheetView>
  </sheetViews>
  <sheetFormatPr defaultRowHeight="14.5" x14ac:dyDescent="0.35"/>
  <cols>
    <col min="1" max="1" width="16.1796875" bestFit="1" customWidth="1"/>
    <col min="2" max="2" width="101.54296875" bestFit="1" customWidth="1"/>
    <col min="3" max="3" width="4.90625" bestFit="1" customWidth="1"/>
    <col min="4" max="4" width="7.36328125" customWidth="1"/>
    <col min="5" max="5" width="9.26953125" customWidth="1"/>
  </cols>
  <sheetData>
    <row r="1" spans="1:5" x14ac:dyDescent="0.35">
      <c r="A1" s="2" t="s">
        <v>42</v>
      </c>
      <c r="B1" s="2" t="s">
        <v>43</v>
      </c>
      <c r="C1" s="2" t="s">
        <v>44</v>
      </c>
      <c r="D1" s="3"/>
      <c r="E1" s="3"/>
    </row>
    <row r="2" spans="1:5" x14ac:dyDescent="0.35">
      <c r="A2" t="s">
        <v>1</v>
      </c>
      <c r="B2" t="s">
        <v>45</v>
      </c>
    </row>
    <row r="3" spans="1:5" x14ac:dyDescent="0.35">
      <c r="A3" t="s">
        <v>2</v>
      </c>
      <c r="B3" t="s">
        <v>46</v>
      </c>
    </row>
    <row r="4" spans="1:5" x14ac:dyDescent="0.35">
      <c r="A4" t="s">
        <v>3</v>
      </c>
      <c r="B4" t="s">
        <v>48</v>
      </c>
    </row>
    <row r="5" spans="1:5" x14ac:dyDescent="0.35">
      <c r="A5" t="s">
        <v>4</v>
      </c>
      <c r="B5" t="s">
        <v>47</v>
      </c>
    </row>
    <row r="6" spans="1:5" x14ac:dyDescent="0.35">
      <c r="A6" t="s">
        <v>5</v>
      </c>
      <c r="B6" t="s">
        <v>49</v>
      </c>
    </row>
    <row r="7" spans="1:5" x14ac:dyDescent="0.35">
      <c r="A7" t="s">
        <v>6</v>
      </c>
      <c r="B7" t="s">
        <v>50</v>
      </c>
    </row>
    <row r="8" spans="1:5" x14ac:dyDescent="0.35">
      <c r="A8" t="s">
        <v>7</v>
      </c>
      <c r="B8" t="s">
        <v>51</v>
      </c>
    </row>
    <row r="9" spans="1:5" x14ac:dyDescent="0.35">
      <c r="A9" t="s">
        <v>8</v>
      </c>
      <c r="B9" t="s">
        <v>52</v>
      </c>
    </row>
    <row r="10" spans="1:5" x14ac:dyDescent="0.35">
      <c r="A10" t="s">
        <v>9</v>
      </c>
      <c r="B10" t="s">
        <v>53</v>
      </c>
    </row>
    <row r="11" spans="1:5" x14ac:dyDescent="0.35">
      <c r="A11" t="s">
        <v>10</v>
      </c>
      <c r="B11" t="s">
        <v>54</v>
      </c>
    </row>
    <row r="12" spans="1:5" x14ac:dyDescent="0.35">
      <c r="A12" t="s">
        <v>11</v>
      </c>
      <c r="B12" t="s">
        <v>55</v>
      </c>
    </row>
    <row r="13" spans="1:5" x14ac:dyDescent="0.35">
      <c r="A13" t="s">
        <v>12</v>
      </c>
      <c r="B13" t="s">
        <v>56</v>
      </c>
    </row>
    <row r="14" spans="1:5" x14ac:dyDescent="0.35">
      <c r="A14" t="s">
        <v>13</v>
      </c>
      <c r="B14" t="s">
        <v>57</v>
      </c>
    </row>
    <row r="15" spans="1:5" x14ac:dyDescent="0.35">
      <c r="A15" t="s">
        <v>14</v>
      </c>
      <c r="B15" t="s">
        <v>58</v>
      </c>
    </row>
    <row r="16" spans="1:5" x14ac:dyDescent="0.35">
      <c r="A16" t="s">
        <v>15</v>
      </c>
      <c r="B16" t="s">
        <v>59</v>
      </c>
    </row>
    <row r="17" spans="1:2" x14ac:dyDescent="0.35">
      <c r="A17" t="s">
        <v>16</v>
      </c>
      <c r="B17" t="s">
        <v>60</v>
      </c>
    </row>
    <row r="18" spans="1:2" x14ac:dyDescent="0.35">
      <c r="A18" t="s">
        <v>17</v>
      </c>
      <c r="B18" t="s">
        <v>61</v>
      </c>
    </row>
    <row r="19" spans="1:2" x14ac:dyDescent="0.35">
      <c r="A19" t="s">
        <v>18</v>
      </c>
      <c r="B19" t="s">
        <v>62</v>
      </c>
    </row>
    <row r="20" spans="1:2" x14ac:dyDescent="0.35">
      <c r="A20" t="s">
        <v>19</v>
      </c>
      <c r="B20" t="s">
        <v>63</v>
      </c>
    </row>
    <row r="21" spans="1:2" x14ac:dyDescent="0.35">
      <c r="A21" t="s">
        <v>20</v>
      </c>
      <c r="B21" t="s">
        <v>64</v>
      </c>
    </row>
    <row r="22" spans="1:2" x14ac:dyDescent="0.35">
      <c r="A22" t="s">
        <v>21</v>
      </c>
      <c r="B22" t="s">
        <v>65</v>
      </c>
    </row>
    <row r="23" spans="1:2" x14ac:dyDescent="0.35">
      <c r="A23" t="s">
        <v>22</v>
      </c>
      <c r="B23" t="s">
        <v>66</v>
      </c>
    </row>
    <row r="24" spans="1:2" x14ac:dyDescent="0.35">
      <c r="A24" t="s">
        <v>23</v>
      </c>
      <c r="B24" t="s">
        <v>67</v>
      </c>
    </row>
    <row r="25" spans="1:2" x14ac:dyDescent="0.35">
      <c r="A25" t="s">
        <v>24</v>
      </c>
      <c r="B25" t="s">
        <v>68</v>
      </c>
    </row>
    <row r="26" spans="1:2" x14ac:dyDescent="0.35">
      <c r="A26" t="s">
        <v>25</v>
      </c>
      <c r="B26" t="s">
        <v>69</v>
      </c>
    </row>
    <row r="27" spans="1:2" x14ac:dyDescent="0.35">
      <c r="A27" t="s">
        <v>26</v>
      </c>
      <c r="B27" t="s">
        <v>70</v>
      </c>
    </row>
    <row r="28" spans="1:2" x14ac:dyDescent="0.35">
      <c r="A28" t="s">
        <v>27</v>
      </c>
      <c r="B28" t="s">
        <v>71</v>
      </c>
    </row>
    <row r="29" spans="1:2" x14ac:dyDescent="0.35">
      <c r="A29" t="s">
        <v>28</v>
      </c>
      <c r="B29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Demo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2023-05-15T11:42:52Z</dcterms:created>
  <dcterms:modified xsi:type="dcterms:W3CDTF">2023-05-15T13:35:29Z</dcterms:modified>
</cp:coreProperties>
</file>