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idro elias\"/>
    </mc:Choice>
  </mc:AlternateContent>
  <xr:revisionPtr revIDLastSave="0" documentId="13_ncr:1_{D397ADD1-0D62-4CA6-9C0A-FFEFB918D15C}" xr6:coauthVersionLast="47" xr6:coauthVersionMax="47" xr10:uidLastSave="{00000000-0000-0000-0000-000000000000}"/>
  <bookViews>
    <workbookView xWindow="-120" yWindow="-120" windowWidth="20730" windowHeight="11160" xr2:uid="{F8EF4B48-0076-4B93-AE89-F5A728D4167E}"/>
  </bookViews>
  <sheets>
    <sheet name="Sistema_De_Invent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" i="1" l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11" i="1"/>
  <c r="H10" i="1"/>
  <c r="O7" i="1" l="1"/>
</calcChain>
</file>

<file path=xl/sharedStrings.xml><?xml version="1.0" encoding="utf-8"?>
<sst xmlns="http://schemas.openxmlformats.org/spreadsheetml/2006/main" count="100" uniqueCount="46">
  <si>
    <t>Tienda El Royer</t>
  </si>
  <si>
    <t>Sistema de Inventario</t>
  </si>
  <si>
    <t>Fecha</t>
  </si>
  <si>
    <t>Productos</t>
  </si>
  <si>
    <t>Codigo</t>
  </si>
  <si>
    <t>Articulo</t>
  </si>
  <si>
    <t>Entrada</t>
  </si>
  <si>
    <t>Salida</t>
  </si>
  <si>
    <t>Stock</t>
  </si>
  <si>
    <t>Entradas</t>
  </si>
  <si>
    <t>Cantidad</t>
  </si>
  <si>
    <t>Salidas</t>
  </si>
  <si>
    <t>Jabon Dove</t>
  </si>
  <si>
    <t>Catsup</t>
  </si>
  <si>
    <t>Sabritas</t>
  </si>
  <si>
    <t>Veladoras</t>
  </si>
  <si>
    <t>Coca cola</t>
  </si>
  <si>
    <t>Trapeador</t>
  </si>
  <si>
    <t>Escoba</t>
  </si>
  <si>
    <t>Bolsas carbon</t>
  </si>
  <si>
    <t>Shempoo</t>
  </si>
  <si>
    <t>Crema Nivea</t>
  </si>
  <si>
    <t>Rastrillo</t>
  </si>
  <si>
    <t>Galletas</t>
  </si>
  <si>
    <t>Carnes Frias</t>
  </si>
  <si>
    <t>Electrolitos</t>
  </si>
  <si>
    <t>Aguacate</t>
  </si>
  <si>
    <t>Agua</t>
  </si>
  <si>
    <t>A1214</t>
  </si>
  <si>
    <t>G1540</t>
  </si>
  <si>
    <t>U22890</t>
  </si>
  <si>
    <t>K3701</t>
  </si>
  <si>
    <t>E2913</t>
  </si>
  <si>
    <t>W9389</t>
  </si>
  <si>
    <t>I8954</t>
  </si>
  <si>
    <t>B8256</t>
  </si>
  <si>
    <t>Ñ3812</t>
  </si>
  <si>
    <t>O9034</t>
  </si>
  <si>
    <t>R9032</t>
  </si>
  <si>
    <t>Z6666</t>
  </si>
  <si>
    <t>A7777</t>
  </si>
  <si>
    <t>R3910</t>
  </si>
  <si>
    <t>Q3401</t>
  </si>
  <si>
    <t>L9345</t>
  </si>
  <si>
    <t>a1214</t>
  </si>
  <si>
    <t>Total Productos: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</si>
</sst>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8"/>
      <color theme="1"/>
      <name val="Brush Script MT"/>
      <family val="4"/>
    </font>
    <font>
      <sz val="20"/>
      <color theme="1"/>
      <name val="Brush Script MT"/>
      <family val="4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0" fillId="0" borderId="1" xfId="0" applyNumberFormat="1" applyBorder="1"/>
    <xf numFmtId="0" fontId="0" fillId="3" borderId="0" xfId="0" applyFill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F0F321-287F-4942-896E-90EFAB6598BD}" name="Productos" displayName="Productos" ref="A9:E25" totalsRowShown="0" headerRowDxfId="13">
  <autoFilter ref="A9:E25" xr:uid="{DAF0F321-287F-4942-896E-90EFAB6598BD}"/>
  <tableColumns count="5">
    <tableColumn id="1" xr3:uid="{057A801B-6E3F-4A8A-9130-F437445C1245}" name="Codigo" dataDxfId="15"/>
    <tableColumn id="2" xr3:uid="{7425CC7E-230B-4E3C-B2B6-1A75C03C40FE}" name="Articulo" dataDxfId="14"/>
    <tableColumn id="3" xr3:uid="{4ACD1144-EC39-457E-8A59-17E01F5C16E9}" name="Entrada" dataDxfId="10">
      <calculatedColumnFormula>SUMIF(Entradas[Codigo],Productos[Codigo],Entradas[Cantidad])</calculatedColumnFormula>
    </tableColumn>
    <tableColumn id="4" xr3:uid="{17F761F3-7181-4A68-B737-1A47BCA29863}" name="Salida" dataDxfId="11">
      <calculatedColumnFormula>SUMIF(Salidas[Codigo],Productos[Codigo],Salidas[Cantidad])</calculatedColumnFormula>
    </tableColumn>
    <tableColumn id="5" xr3:uid="{BAFE211D-9140-417E-A401-0A750210809F}" name="Stock" dataDxfId="12">
      <calculatedColumnFormula>Productos[[#This Row],[Entrada]]-Productos[[#This Row],[Salida]]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FBC031-BDE1-4B01-90A2-940A275124BE}" name="Entradas" displayName="Entradas" ref="G9:J26" totalsRowShown="0" headerRowDxfId="5">
  <autoFilter ref="G9:J26" xr:uid="{B8FBC031-BDE1-4B01-90A2-940A275124BE}"/>
  <tableColumns count="4">
    <tableColumn id="1" xr3:uid="{50AC6593-270C-4A33-8759-238D6408CD58}" name="Codigo" dataDxfId="9"/>
    <tableColumn id="2" xr3:uid="{D0C8A1DC-2283-4627-9F01-ABF12739882B}" name="Articulo" dataDxfId="8">
      <calculatedColumnFormula>VLOOKUP(Entradas[[#This Row],[Codigo]],Productos[],2,FALSE)</calculatedColumnFormula>
    </tableColumn>
    <tableColumn id="3" xr3:uid="{7BF8ED5D-EA91-4F2D-BC0D-2B37CF822D29}" name="Fecha" dataDxfId="7"/>
    <tableColumn id="4" xr3:uid="{654360C1-709D-4D0B-B3E1-04412516A58A}" name="Cantidad" dataDxfId="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E4DE41-EB19-4CEA-8BDF-E2D01E15033D}" name="Salidas" displayName="Salidas" ref="L9:O25" totalsRowShown="0" headerRowDxfId="0">
  <autoFilter ref="L9:O25" xr:uid="{E5E4DE41-EB19-4CEA-8BDF-E2D01E15033D}"/>
  <tableColumns count="4">
    <tableColumn id="1" xr3:uid="{59702E10-3C7C-4829-834B-C9D8AF567217}" name="Codigo" dataDxfId="4"/>
    <tableColumn id="2" xr3:uid="{4C318076-5C1D-4D8F-9A70-06286AB68A24}" name="Articulo" dataDxfId="3"/>
    <tableColumn id="3" xr3:uid="{673961D8-C28A-4A21-B880-45C06BE3573B}" name="Fecha" dataDxfId="2"/>
    <tableColumn id="4" xr3:uid="{7595B23A-9A4A-4855-90F6-696EA68344BC}" name="Cantidad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D3AC-2BE3-4167-8F4D-7F93A4FD0FE0}">
  <dimension ref="A1:Q27"/>
  <sheetViews>
    <sheetView tabSelected="1" topLeftCell="D19" workbookViewId="0">
      <selection activeCell="Q8" sqref="Q8"/>
    </sheetView>
  </sheetViews>
  <sheetFormatPr baseColWidth="10" defaultRowHeight="15" x14ac:dyDescent="0.25"/>
  <cols>
    <col min="2" max="2" width="13" bestFit="1" customWidth="1"/>
    <col min="8" max="8" width="13" bestFit="1" customWidth="1"/>
  </cols>
  <sheetData>
    <row r="1" spans="1:17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7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7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7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7" ht="1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7" x14ac:dyDescent="0.2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7" x14ac:dyDescent="0.25">
      <c r="N7" t="s">
        <v>2</v>
      </c>
      <c r="O7" s="3">
        <f ca="1">TODAY()</f>
        <v>45506</v>
      </c>
    </row>
    <row r="8" spans="1:17" ht="27.75" x14ac:dyDescent="0.5">
      <c r="A8" s="5" t="s">
        <v>3</v>
      </c>
      <c r="B8" s="5"/>
      <c r="C8" s="5"/>
      <c r="D8" s="5"/>
      <c r="E8" s="5"/>
      <c r="G8" s="5" t="s">
        <v>9</v>
      </c>
      <c r="H8" s="5"/>
      <c r="I8" s="5"/>
      <c r="J8" s="5"/>
      <c r="L8" s="5" t="s">
        <v>11</v>
      </c>
      <c r="M8" s="5"/>
      <c r="N8" s="5"/>
      <c r="O8" s="5"/>
      <c r="Q8" s="9" t="s">
        <v>45</v>
      </c>
    </row>
    <row r="9" spans="1:17" x14ac:dyDescent="0.25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G9" s="4" t="s">
        <v>4</v>
      </c>
      <c r="H9" s="4" t="s">
        <v>5</v>
      </c>
      <c r="I9" s="4" t="s">
        <v>2</v>
      </c>
      <c r="J9" s="4" t="s">
        <v>10</v>
      </c>
      <c r="L9" s="4" t="s">
        <v>4</v>
      </c>
      <c r="M9" s="4" t="s">
        <v>5</v>
      </c>
      <c r="N9" s="4" t="s">
        <v>2</v>
      </c>
      <c r="O9" s="4" t="s">
        <v>10</v>
      </c>
      <c r="Q9" s="9">
        <f>SUM(Productos[Stock])</f>
        <v>238</v>
      </c>
    </row>
    <row r="10" spans="1:17" x14ac:dyDescent="0.25">
      <c r="A10" s="4" t="s">
        <v>28</v>
      </c>
      <c r="B10" s="7" t="s">
        <v>12</v>
      </c>
      <c r="C10" s="4">
        <f>SUMIF(Entradas[Codigo],Productos[Codigo],Entradas[Cantidad])</f>
        <v>15</v>
      </c>
      <c r="D10" s="4">
        <f>SUMIF(Salidas[Codigo],Productos[Codigo],Salidas[Cantidad])</f>
        <v>5</v>
      </c>
      <c r="E10" s="4">
        <f>Productos[[#This Row],[Entrada]]-Productos[[#This Row],[Salida]]</f>
        <v>10</v>
      </c>
      <c r="G10" s="4" t="s">
        <v>44</v>
      </c>
      <c r="H10" s="4" t="str">
        <f>VLOOKUP(Entradas[[#This Row],[Codigo]],Productos[],2,FALSE)</f>
        <v>Jabon Dove</v>
      </c>
      <c r="I10" s="8">
        <v>45505</v>
      </c>
      <c r="J10" s="4">
        <v>15</v>
      </c>
      <c r="L10" s="4" t="s">
        <v>28</v>
      </c>
      <c r="M10" s="4" t="s">
        <v>12</v>
      </c>
      <c r="N10" s="8">
        <v>45505</v>
      </c>
      <c r="O10" s="4">
        <v>5</v>
      </c>
    </row>
    <row r="11" spans="1:17" x14ac:dyDescent="0.25">
      <c r="A11" s="6" t="s">
        <v>29</v>
      </c>
      <c r="B11" s="4" t="s">
        <v>13</v>
      </c>
      <c r="C11" s="4">
        <f>SUMIF(Entradas[Codigo],Productos[Codigo],Entradas[Cantidad])</f>
        <v>30</v>
      </c>
      <c r="D11" s="7">
        <f>SUMIF(Salidas[Codigo],Productos[Codigo],Salidas[Cantidad])</f>
        <v>4</v>
      </c>
      <c r="E11" s="4">
        <f>Productos[[#This Row],[Entrada]]-Productos[[#This Row],[Salida]]</f>
        <v>26</v>
      </c>
      <c r="G11" s="4" t="s">
        <v>29</v>
      </c>
      <c r="H11" s="4" t="str">
        <f>VLOOKUP(Entradas[[#This Row],[Codigo]],Productos[],2,FALSE)</f>
        <v>Catsup</v>
      </c>
      <c r="I11" s="8">
        <v>45505</v>
      </c>
      <c r="J11" s="4">
        <v>30</v>
      </c>
      <c r="L11" s="4" t="s">
        <v>29</v>
      </c>
      <c r="M11" s="4" t="s">
        <v>13</v>
      </c>
      <c r="N11" s="8">
        <v>45505</v>
      </c>
      <c r="O11" s="4">
        <v>4</v>
      </c>
    </row>
    <row r="12" spans="1:17" x14ac:dyDescent="0.25">
      <c r="A12" s="6" t="s">
        <v>30</v>
      </c>
      <c r="B12" s="7" t="s">
        <v>15</v>
      </c>
      <c r="C12" s="4">
        <f>SUMIF(Entradas[Codigo],Productos[Codigo],Entradas[Cantidad])</f>
        <v>80</v>
      </c>
      <c r="D12" s="7">
        <f>SUMIF(Salidas[Codigo],Productos[Codigo],Salidas[Cantidad])</f>
        <v>20</v>
      </c>
      <c r="E12" s="4">
        <f>Productos[[#This Row],[Entrada]]-Productos[[#This Row],[Salida]]</f>
        <v>60</v>
      </c>
      <c r="G12" s="4" t="s">
        <v>30</v>
      </c>
      <c r="H12" s="4" t="str">
        <f>VLOOKUP(Entradas[[#This Row],[Codigo]],Productos[],2,FALSE)</f>
        <v>Veladoras</v>
      </c>
      <c r="I12" s="8">
        <v>45505</v>
      </c>
      <c r="J12" s="4">
        <v>80</v>
      </c>
      <c r="L12" s="4" t="s">
        <v>30</v>
      </c>
      <c r="M12" s="4" t="s">
        <v>15</v>
      </c>
      <c r="N12" s="8">
        <v>45505</v>
      </c>
      <c r="O12" s="4">
        <v>20</v>
      </c>
    </row>
    <row r="13" spans="1:17" x14ac:dyDescent="0.25">
      <c r="A13" s="6" t="s">
        <v>31</v>
      </c>
      <c r="B13" s="7" t="s">
        <v>16</v>
      </c>
      <c r="C13" s="4">
        <f>SUMIF(Entradas[Codigo],Productos[Codigo],Entradas[Cantidad])</f>
        <v>25</v>
      </c>
      <c r="D13" s="7">
        <f>SUMIF(Salidas[Codigo],Productos[Codigo],Salidas[Cantidad])</f>
        <v>20</v>
      </c>
      <c r="E13" s="4">
        <f>Productos[[#This Row],[Entrada]]-Productos[[#This Row],[Salida]]</f>
        <v>5</v>
      </c>
      <c r="G13" s="4" t="s">
        <v>31</v>
      </c>
      <c r="H13" s="4" t="str">
        <f>VLOOKUP(Entradas[[#This Row],[Codigo]],Productos[],2,FALSE)</f>
        <v>Coca cola</v>
      </c>
      <c r="I13" s="8">
        <v>45505</v>
      </c>
      <c r="J13" s="4">
        <v>25</v>
      </c>
      <c r="L13" s="4" t="s">
        <v>31</v>
      </c>
      <c r="M13" s="4" t="s">
        <v>16</v>
      </c>
      <c r="N13" s="8">
        <v>45505</v>
      </c>
      <c r="O13" s="4">
        <v>20</v>
      </c>
    </row>
    <row r="14" spans="1:17" x14ac:dyDescent="0.25">
      <c r="A14" s="6" t="s">
        <v>32</v>
      </c>
      <c r="B14" s="7" t="s">
        <v>14</v>
      </c>
      <c r="C14" s="4">
        <f>SUMIF(Entradas[Codigo],Productos[Codigo],Entradas[Cantidad])</f>
        <v>10</v>
      </c>
      <c r="D14" s="7">
        <f>SUMIF(Salidas[Codigo],Productos[Codigo],Salidas[Cantidad])</f>
        <v>8</v>
      </c>
      <c r="E14" s="4">
        <f>Productos[[#This Row],[Entrada]]-Productos[[#This Row],[Salida]]</f>
        <v>2</v>
      </c>
      <c r="G14" s="4" t="s">
        <v>32</v>
      </c>
      <c r="H14" s="4" t="str">
        <f>VLOOKUP(Entradas[[#This Row],[Codigo]],Productos[],2,FALSE)</f>
        <v>Sabritas</v>
      </c>
      <c r="I14" s="8">
        <v>45505</v>
      </c>
      <c r="J14" s="4">
        <v>10</v>
      </c>
      <c r="L14" s="4" t="s">
        <v>32</v>
      </c>
      <c r="M14" s="4" t="s">
        <v>14</v>
      </c>
      <c r="N14" s="8">
        <v>45505</v>
      </c>
      <c r="O14" s="4">
        <v>8</v>
      </c>
    </row>
    <row r="15" spans="1:17" x14ac:dyDescent="0.25">
      <c r="A15" s="6" t="s">
        <v>33</v>
      </c>
      <c r="B15" s="7" t="s">
        <v>17</v>
      </c>
      <c r="C15" s="4">
        <f>SUMIF(Entradas[Codigo],Productos[Codigo],Entradas[Cantidad])</f>
        <v>8</v>
      </c>
      <c r="D15" s="7">
        <f>SUMIF(Salidas[Codigo],Productos[Codigo],Salidas[Cantidad])</f>
        <v>5</v>
      </c>
      <c r="E15" s="4">
        <f>Productos[[#This Row],[Entrada]]-Productos[[#This Row],[Salida]]</f>
        <v>3</v>
      </c>
      <c r="G15" s="4" t="s">
        <v>33</v>
      </c>
      <c r="H15" s="4" t="str">
        <f>VLOOKUP(Entradas[[#This Row],[Codigo]],Productos[],2,FALSE)</f>
        <v>Trapeador</v>
      </c>
      <c r="I15" s="8">
        <v>45505</v>
      </c>
      <c r="J15" s="4">
        <v>8</v>
      </c>
      <c r="L15" s="4" t="s">
        <v>33</v>
      </c>
      <c r="M15" s="4" t="s">
        <v>17</v>
      </c>
      <c r="N15" s="8">
        <v>45505</v>
      </c>
      <c r="O15" s="4">
        <v>5</v>
      </c>
    </row>
    <row r="16" spans="1:17" x14ac:dyDescent="0.25">
      <c r="A16" s="6" t="s">
        <v>34</v>
      </c>
      <c r="B16" s="7" t="s">
        <v>18</v>
      </c>
      <c r="C16" s="4">
        <f>SUMIF(Entradas[Codigo],Productos[Codigo],Entradas[Cantidad])</f>
        <v>20</v>
      </c>
      <c r="D16" s="7">
        <f>SUMIF(Salidas[Codigo],Productos[Codigo],Salidas[Cantidad])</f>
        <v>15</v>
      </c>
      <c r="E16" s="4">
        <f>Productos[[#This Row],[Entrada]]-Productos[[#This Row],[Salida]]</f>
        <v>5</v>
      </c>
      <c r="G16" s="4" t="s">
        <v>34</v>
      </c>
      <c r="H16" s="4" t="str">
        <f>VLOOKUP(Entradas[[#This Row],[Codigo]],Productos[],2,FALSE)</f>
        <v>Escoba</v>
      </c>
      <c r="I16" s="8">
        <v>45505</v>
      </c>
      <c r="J16" s="4">
        <v>20</v>
      </c>
      <c r="L16" s="4" t="s">
        <v>34</v>
      </c>
      <c r="M16" s="4" t="s">
        <v>18</v>
      </c>
      <c r="N16" s="8">
        <v>45505</v>
      </c>
      <c r="O16" s="4">
        <v>15</v>
      </c>
    </row>
    <row r="17" spans="1:15" x14ac:dyDescent="0.25">
      <c r="A17" s="6" t="s">
        <v>35</v>
      </c>
      <c r="B17" s="7" t="s">
        <v>19</v>
      </c>
      <c r="C17" s="4">
        <f>SUMIF(Entradas[Codigo],Productos[Codigo],Entradas[Cantidad])</f>
        <v>50</v>
      </c>
      <c r="D17" s="7">
        <f>SUMIF(Salidas[Codigo],Productos[Codigo],Salidas[Cantidad])</f>
        <v>40</v>
      </c>
      <c r="E17" s="4">
        <f>Productos[[#This Row],[Entrada]]-Productos[[#This Row],[Salida]]</f>
        <v>10</v>
      </c>
      <c r="G17" s="4" t="s">
        <v>35</v>
      </c>
      <c r="H17" s="4" t="str">
        <f>VLOOKUP(Entradas[[#This Row],[Codigo]],Productos[],2,FALSE)</f>
        <v>Bolsas carbon</v>
      </c>
      <c r="I17" s="8">
        <v>45505</v>
      </c>
      <c r="J17" s="4">
        <v>50</v>
      </c>
      <c r="L17" s="4" t="s">
        <v>35</v>
      </c>
      <c r="M17" s="4" t="s">
        <v>19</v>
      </c>
      <c r="N17" s="8">
        <v>45505</v>
      </c>
      <c r="O17" s="4">
        <v>40</v>
      </c>
    </row>
    <row r="18" spans="1:15" x14ac:dyDescent="0.25">
      <c r="A18" s="6" t="s">
        <v>36</v>
      </c>
      <c r="B18" s="7" t="s">
        <v>20</v>
      </c>
      <c r="C18" s="4">
        <f>SUMIF(Entradas[Codigo],Productos[Codigo],Entradas[Cantidad])</f>
        <v>30</v>
      </c>
      <c r="D18" s="7">
        <f>SUMIF(Salidas[Codigo],Productos[Codigo],Salidas[Cantidad])</f>
        <v>27</v>
      </c>
      <c r="E18" s="4">
        <f>Productos[[#This Row],[Entrada]]-Productos[[#This Row],[Salida]]</f>
        <v>3</v>
      </c>
      <c r="G18" s="4" t="s">
        <v>36</v>
      </c>
      <c r="H18" s="4" t="str">
        <f>VLOOKUP(Entradas[[#This Row],[Codigo]],Productos[],2,FALSE)</f>
        <v>Shempoo</v>
      </c>
      <c r="I18" s="8">
        <v>45505</v>
      </c>
      <c r="J18" s="4">
        <v>30</v>
      </c>
      <c r="L18" s="4" t="s">
        <v>36</v>
      </c>
      <c r="M18" s="4" t="s">
        <v>20</v>
      </c>
      <c r="N18" s="8">
        <v>45505</v>
      </c>
      <c r="O18" s="4">
        <v>27</v>
      </c>
    </row>
    <row r="19" spans="1:15" x14ac:dyDescent="0.25">
      <c r="A19" s="6" t="s">
        <v>37</v>
      </c>
      <c r="B19" s="7" t="s">
        <v>21</v>
      </c>
      <c r="C19" s="4">
        <f>SUMIF(Entradas[Codigo],Productos[Codigo],Entradas[Cantidad])</f>
        <v>12</v>
      </c>
      <c r="D19" s="7">
        <f>SUMIF(Salidas[Codigo],Productos[Codigo],Salidas[Cantidad])</f>
        <v>10</v>
      </c>
      <c r="E19" s="4">
        <f>Productos[[#This Row],[Entrada]]-Productos[[#This Row],[Salida]]</f>
        <v>2</v>
      </c>
      <c r="G19" s="4" t="s">
        <v>37</v>
      </c>
      <c r="H19" s="4" t="str">
        <f>VLOOKUP(Entradas[[#This Row],[Codigo]],Productos[],2,FALSE)</f>
        <v>Crema Nivea</v>
      </c>
      <c r="I19" s="8">
        <v>45505</v>
      </c>
      <c r="J19" s="4">
        <v>12</v>
      </c>
      <c r="L19" s="4" t="s">
        <v>37</v>
      </c>
      <c r="M19" s="4" t="s">
        <v>21</v>
      </c>
      <c r="N19" s="8">
        <v>45505</v>
      </c>
      <c r="O19" s="4">
        <v>10</v>
      </c>
    </row>
    <row r="20" spans="1:15" x14ac:dyDescent="0.25">
      <c r="A20" s="6" t="s">
        <v>38</v>
      </c>
      <c r="B20" s="7" t="s">
        <v>22</v>
      </c>
      <c r="C20" s="4">
        <f>SUMIF(Entradas[Codigo],Productos[Codigo],Entradas[Cantidad])</f>
        <v>35</v>
      </c>
      <c r="D20" s="7">
        <f>SUMIF(Salidas[Codigo],Productos[Codigo],Salidas[Cantidad])</f>
        <v>10</v>
      </c>
      <c r="E20" s="4">
        <f>Productos[[#This Row],[Entrada]]-Productos[[#This Row],[Salida]]</f>
        <v>25</v>
      </c>
      <c r="G20" s="4" t="s">
        <v>38</v>
      </c>
      <c r="H20" s="4" t="str">
        <f>VLOOKUP(Entradas[[#This Row],[Codigo]],Productos[],2,FALSE)</f>
        <v>Rastrillo</v>
      </c>
      <c r="I20" s="8">
        <v>45505</v>
      </c>
      <c r="J20" s="4">
        <v>35</v>
      </c>
      <c r="L20" s="4" t="s">
        <v>38</v>
      </c>
      <c r="M20" s="4" t="s">
        <v>22</v>
      </c>
      <c r="N20" s="8">
        <v>45505</v>
      </c>
      <c r="O20" s="4">
        <v>10</v>
      </c>
    </row>
    <row r="21" spans="1:15" x14ac:dyDescent="0.25">
      <c r="A21" s="6" t="s">
        <v>39</v>
      </c>
      <c r="B21" s="7" t="s">
        <v>23</v>
      </c>
      <c r="C21" s="4">
        <f>SUMIF(Entradas[Codigo],Productos[Codigo],Entradas[Cantidad])</f>
        <v>14</v>
      </c>
      <c r="D21" s="7">
        <f>SUMIF(Salidas[Codigo],Productos[Codigo],Salidas[Cantidad])</f>
        <v>8</v>
      </c>
      <c r="E21" s="4">
        <f>Productos[[#This Row],[Entrada]]-Productos[[#This Row],[Salida]]</f>
        <v>6</v>
      </c>
      <c r="G21" s="4" t="s">
        <v>39</v>
      </c>
      <c r="H21" s="4" t="str">
        <f>VLOOKUP(Entradas[[#This Row],[Codigo]],Productos[],2,FALSE)</f>
        <v>Galletas</v>
      </c>
      <c r="I21" s="8">
        <v>45505</v>
      </c>
      <c r="J21" s="4">
        <v>14</v>
      </c>
      <c r="L21" s="4" t="s">
        <v>39</v>
      </c>
      <c r="M21" s="4" t="s">
        <v>23</v>
      </c>
      <c r="N21" s="8">
        <v>45505</v>
      </c>
      <c r="O21" s="4">
        <v>8</v>
      </c>
    </row>
    <row r="22" spans="1:15" x14ac:dyDescent="0.25">
      <c r="A22" s="6" t="s">
        <v>40</v>
      </c>
      <c r="B22" s="7" t="s">
        <v>24</v>
      </c>
      <c r="C22" s="4">
        <f>SUMIF(Entradas[Codigo],Productos[Codigo],Entradas[Cantidad])</f>
        <v>20</v>
      </c>
      <c r="D22" s="7">
        <f>SUMIF(Salidas[Codigo],Productos[Codigo],Salidas[Cantidad])</f>
        <v>5</v>
      </c>
      <c r="E22" s="4">
        <f>Productos[[#This Row],[Entrada]]-Productos[[#This Row],[Salida]]</f>
        <v>15</v>
      </c>
      <c r="G22" s="4" t="s">
        <v>40</v>
      </c>
      <c r="H22" s="4" t="str">
        <f>VLOOKUP(Entradas[[#This Row],[Codigo]],Productos[],2,FALSE)</f>
        <v>Carnes Frias</v>
      </c>
      <c r="I22" s="8">
        <v>45505</v>
      </c>
      <c r="J22" s="4">
        <v>20</v>
      </c>
      <c r="L22" s="4" t="s">
        <v>40</v>
      </c>
      <c r="M22" s="4" t="s">
        <v>24</v>
      </c>
      <c r="N22" s="8">
        <v>45505</v>
      </c>
      <c r="O22" s="4">
        <v>5</v>
      </c>
    </row>
    <row r="23" spans="1:15" x14ac:dyDescent="0.25">
      <c r="A23" s="6" t="s">
        <v>41</v>
      </c>
      <c r="B23" s="7" t="s">
        <v>25</v>
      </c>
      <c r="C23" s="4">
        <f>SUMIF(Entradas[Codigo],Productos[Codigo],Entradas[Cantidad])</f>
        <v>36</v>
      </c>
      <c r="D23" s="7">
        <f>SUMIF(Salidas[Codigo],Productos[Codigo],Salidas[Cantidad])</f>
        <v>30</v>
      </c>
      <c r="E23" s="4">
        <f>Productos[[#This Row],[Entrada]]-Productos[[#This Row],[Salida]]</f>
        <v>6</v>
      </c>
      <c r="G23" s="4" t="s">
        <v>41</v>
      </c>
      <c r="H23" s="4" t="str">
        <f>VLOOKUP(Entradas[[#This Row],[Codigo]],Productos[],2,FALSE)</f>
        <v>Electrolitos</v>
      </c>
      <c r="I23" s="8">
        <v>45505</v>
      </c>
      <c r="J23" s="4">
        <v>36</v>
      </c>
      <c r="L23" s="4" t="s">
        <v>41</v>
      </c>
      <c r="M23" s="4" t="s">
        <v>25</v>
      </c>
      <c r="N23" s="8">
        <v>45505</v>
      </c>
      <c r="O23" s="4">
        <v>30</v>
      </c>
    </row>
    <row r="24" spans="1:15" x14ac:dyDescent="0.25">
      <c r="A24" s="6" t="s">
        <v>42</v>
      </c>
      <c r="B24" s="7" t="s">
        <v>26</v>
      </c>
      <c r="C24" s="4">
        <f>SUMIF(Entradas[Codigo],Productos[Codigo],Entradas[Cantidad])</f>
        <v>70</v>
      </c>
      <c r="D24" s="7">
        <f>SUMIF(Salidas[Codigo],Productos[Codigo],Salidas[Cantidad])</f>
        <v>40</v>
      </c>
      <c r="E24" s="4">
        <f>Productos[[#This Row],[Entrada]]-Productos[[#This Row],[Salida]]</f>
        <v>30</v>
      </c>
      <c r="G24" s="4" t="s">
        <v>42</v>
      </c>
      <c r="H24" s="4" t="str">
        <f>VLOOKUP(Entradas[[#This Row],[Codigo]],Productos[],2,FALSE)</f>
        <v>Aguacate</v>
      </c>
      <c r="I24" s="8">
        <v>45505</v>
      </c>
      <c r="J24" s="4">
        <v>70</v>
      </c>
      <c r="L24" s="4" t="s">
        <v>42</v>
      </c>
      <c r="M24" s="4" t="s">
        <v>26</v>
      </c>
      <c r="N24" s="8">
        <v>45505</v>
      </c>
      <c r="O24" s="4">
        <v>40</v>
      </c>
    </row>
    <row r="25" spans="1:15" x14ac:dyDescent="0.25">
      <c r="A25" s="6" t="s">
        <v>43</v>
      </c>
      <c r="B25" s="7" t="s">
        <v>27</v>
      </c>
      <c r="C25" s="4">
        <f>SUMIF(Entradas[Codigo],Productos[Codigo],Entradas[Cantidad])</f>
        <v>50</v>
      </c>
      <c r="D25" s="7">
        <f>SUMIF(Salidas[Codigo],Productos[Codigo],Salidas[Cantidad])</f>
        <v>20</v>
      </c>
      <c r="E25" s="4">
        <f>Productos[[#This Row],[Entrada]]-Productos[[#This Row],[Salida]]</f>
        <v>30</v>
      </c>
      <c r="G25" s="4" t="s">
        <v>43</v>
      </c>
      <c r="H25" s="4" t="str">
        <f>VLOOKUP(Entradas[[#This Row],[Codigo]],Productos[],2,FALSE)</f>
        <v>Agua</v>
      </c>
      <c r="I25" s="8">
        <v>45505</v>
      </c>
      <c r="J25" s="4">
        <v>50</v>
      </c>
      <c r="L25" s="4" t="s">
        <v>43</v>
      </c>
      <c r="M25" s="4" t="s">
        <v>27</v>
      </c>
      <c r="N25" s="8">
        <v>45505</v>
      </c>
      <c r="O25" s="4">
        <v>20</v>
      </c>
    </row>
    <row r="26" spans="1:15" x14ac:dyDescent="0.25">
      <c r="A26" s="4"/>
      <c r="B26" s="4"/>
      <c r="C26" s="4"/>
      <c r="D26" s="4"/>
      <c r="E26" s="4"/>
      <c r="G26" s="4"/>
      <c r="H26" s="4"/>
      <c r="I26" s="4"/>
      <c r="J26" s="4"/>
      <c r="L26" s="4"/>
      <c r="M26" s="4"/>
      <c r="N26" s="4"/>
      <c r="O26" s="4"/>
    </row>
    <row r="27" spans="1:15" x14ac:dyDescent="0.25">
      <c r="A27" s="4"/>
      <c r="B27" s="4"/>
      <c r="C27" s="4"/>
      <c r="D27" s="4"/>
      <c r="E27" s="4"/>
      <c r="G27" s="4"/>
      <c r="H27" s="4"/>
      <c r="I27" s="4"/>
      <c r="J27" s="4"/>
      <c r="L27" s="4"/>
      <c r="M27" s="4"/>
      <c r="N27" s="4"/>
      <c r="O27" s="4"/>
    </row>
  </sheetData>
  <mergeCells count="5">
    <mergeCell ref="A8:E8"/>
    <mergeCell ref="G8:J8"/>
    <mergeCell ref="L8:O8"/>
    <mergeCell ref="A1:O5"/>
    <mergeCell ref="A6:O6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Sistema_De_Inventario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Estudios Lerdo Contemporáneo División de Estudios Superiores</dc:creator>
  <cp:lastModifiedBy>Centro de Estudios Lerdo Contemporáneo División de Est</cp:lastModifiedBy>
  <dcterms:created xsi:type="dcterms:W3CDTF">2024-08-02T14:59:03Z</dcterms:created>
  <dcterms:modified xsi:type="dcterms:W3CDTF">2024-08-02T16:13:36Z</dcterms:modified>
</cp:coreProperties>
</file>