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bethforbes/Documents/postdoc project documents/fieldwork_postdoc/data/"/>
    </mc:Choice>
  </mc:AlternateContent>
  <xr:revisionPtr revIDLastSave="0" documentId="13_ncr:1_{754E227A-CB84-894B-8E60-11A42D690971}" xr6:coauthVersionLast="47" xr6:coauthVersionMax="47" xr10:uidLastSave="{00000000-0000-0000-0000-000000000000}"/>
  <bookViews>
    <workbookView xWindow="2520" yWindow="740" windowWidth="20400" windowHeight="18380" activeTab="2" xr2:uid="{00000000-000D-0000-FFFF-FFFF00000000}"/>
  </bookViews>
  <sheets>
    <sheet name="230215 Order Forbes Roots" sheetId="1" r:id="rId1"/>
    <sheet name="Data Summary" sheetId="2" r:id="rId2"/>
    <sheet name="data summary 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P6" i="1" l="1"/>
  <c r="BO6" i="1"/>
  <c r="BP28" i="1"/>
  <c r="BO28" i="1"/>
  <c r="BP27" i="1"/>
  <c r="BO27" i="1"/>
  <c r="BP26" i="1"/>
  <c r="BO26" i="1"/>
  <c r="BP25" i="1"/>
  <c r="BO25" i="1"/>
  <c r="BP24" i="1"/>
  <c r="BO24" i="1"/>
  <c r="BP23" i="1"/>
  <c r="BO23" i="1"/>
  <c r="BP22" i="1"/>
  <c r="BO22" i="1"/>
  <c r="BP21" i="1"/>
  <c r="BO21" i="1"/>
  <c r="BP20" i="1"/>
  <c r="BO20" i="1"/>
  <c r="BP19" i="1"/>
  <c r="BO19" i="1"/>
  <c r="BP18" i="1"/>
  <c r="BO18" i="1"/>
  <c r="BP17" i="1"/>
  <c r="BO17" i="1"/>
  <c r="BP16" i="1"/>
  <c r="BO16" i="1"/>
  <c r="BP15" i="1"/>
  <c r="BO15" i="1"/>
  <c r="BP14" i="1"/>
  <c r="BO14" i="1"/>
  <c r="BP13" i="1"/>
  <c r="BO13" i="1"/>
  <c r="BP12" i="1"/>
  <c r="BO12" i="1"/>
  <c r="BP11" i="1"/>
  <c r="BO11" i="1"/>
  <c r="BP10" i="1"/>
  <c r="BO10" i="1"/>
  <c r="BP9" i="1"/>
  <c r="BO9" i="1"/>
  <c r="BP8" i="1"/>
  <c r="BO8" i="1"/>
  <c r="BP7" i="1"/>
  <c r="BO7" i="1"/>
  <c r="BP5" i="1"/>
  <c r="BO5" i="1"/>
  <c r="BS38" i="1"/>
  <c r="BR38" i="1"/>
  <c r="BS37" i="1"/>
  <c r="BR37" i="1"/>
  <c r="BS47" i="1"/>
  <c r="BS46" i="1"/>
  <c r="BR47" i="1"/>
  <c r="BR46" i="1"/>
  <c r="BP47" i="1"/>
  <c r="BO47" i="1"/>
  <c r="BP46" i="1"/>
  <c r="BO46" i="1"/>
  <c r="BP50" i="1"/>
  <c r="BO50" i="1"/>
  <c r="BP49" i="1"/>
  <c r="BO49" i="1"/>
  <c r="BP44" i="1"/>
  <c r="BO44" i="1"/>
  <c r="BP43" i="1"/>
  <c r="BO43" i="1"/>
  <c r="BP42" i="1"/>
  <c r="BO42" i="1"/>
  <c r="BP41" i="1"/>
  <c r="BO41" i="1"/>
  <c r="BP40" i="1"/>
  <c r="BO40" i="1"/>
  <c r="BO32" i="1"/>
  <c r="BP32" i="1"/>
  <c r="BP37" i="1"/>
  <c r="BP35" i="1"/>
  <c r="BO35" i="1"/>
  <c r="BP34" i="1"/>
  <c r="BO34" i="1"/>
  <c r="BO37" i="1" s="1"/>
  <c r="BP33" i="1"/>
  <c r="BP38" i="1" s="1"/>
  <c r="BO33" i="1"/>
  <c r="BN50" i="1"/>
  <c r="BN49" i="1"/>
  <c r="BN44" i="1"/>
  <c r="BN43" i="1"/>
  <c r="BN42" i="1"/>
  <c r="BN41" i="1"/>
  <c r="BN40" i="1"/>
  <c r="BN35" i="1"/>
  <c r="BN34" i="1"/>
  <c r="BN33" i="1"/>
  <c r="BN7" i="1"/>
  <c r="BN8" i="1"/>
  <c r="BN9" i="1"/>
  <c r="BN10" i="1"/>
  <c r="BN12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8" i="1"/>
  <c r="BN5" i="1"/>
  <c r="BV74" i="1"/>
  <c r="BW57" i="1"/>
  <c r="CB77" i="1"/>
  <c r="CB74" i="1"/>
  <c r="CB75" i="1"/>
  <c r="CB76" i="1"/>
  <c r="CB73" i="1"/>
  <c r="CC61" i="1"/>
  <c r="CC60" i="1"/>
  <c r="CC59" i="1"/>
  <c r="CC58" i="1"/>
  <c r="CC57" i="1"/>
  <c r="BO38" i="1" l="1"/>
  <c r="CB65" i="1"/>
  <c r="CB64" i="1"/>
  <c r="CB63" i="1"/>
  <c r="CD26" i="1" l="1"/>
  <c r="CD22" i="1"/>
  <c r="CD18" i="1"/>
  <c r="CD14" i="1"/>
  <c r="CD8" i="1"/>
  <c r="CD35" i="1"/>
  <c r="CD49" i="1"/>
  <c r="CD41" i="1"/>
  <c r="CD19" i="1"/>
  <c r="CD25" i="1"/>
  <c r="CD21" i="1"/>
  <c r="CD17" i="1"/>
  <c r="CD12" i="1"/>
  <c r="CD7" i="1"/>
  <c r="CD34" i="1"/>
  <c r="CD44" i="1"/>
  <c r="CD40" i="1"/>
  <c r="CD23" i="1"/>
  <c r="CD9" i="1"/>
  <c r="CD50" i="1"/>
  <c r="CD24" i="1"/>
  <c r="CD20" i="1"/>
  <c r="CD16" i="1"/>
  <c r="CD10" i="1"/>
  <c r="CD5" i="1"/>
  <c r="CD33" i="1"/>
  <c r="CD43" i="1"/>
  <c r="CD15" i="1"/>
  <c r="CD28" i="1"/>
  <c r="CD42" i="1"/>
  <c r="CC76" i="1"/>
  <c r="CC77" i="1"/>
  <c r="CC74" i="1"/>
  <c r="CC75" i="1"/>
  <c r="CC73" i="1"/>
  <c r="BV75" i="1"/>
  <c r="BV76" i="1"/>
  <c r="BV77" i="1"/>
  <c r="BW61" i="1"/>
  <c r="BW60" i="1"/>
  <c r="BW59" i="1"/>
  <c r="BW58" i="1"/>
  <c r="CD37" i="1" l="1"/>
  <c r="CD38" i="1"/>
  <c r="CD47" i="1"/>
  <c r="CD46" i="1"/>
  <c r="BV65" i="1"/>
  <c r="CC80" i="1"/>
  <c r="CC79" i="1"/>
  <c r="BV63" i="1"/>
  <c r="BV64" i="1"/>
  <c r="BX28" i="1" l="1"/>
  <c r="BX23" i="1"/>
  <c r="BX19" i="1"/>
  <c r="BX15" i="1"/>
  <c r="BX9" i="1"/>
  <c r="BX35" i="1"/>
  <c r="BX43" i="1"/>
  <c r="BX50" i="1"/>
  <c r="BX20" i="1"/>
  <c r="BX44" i="1"/>
  <c r="BX26" i="1"/>
  <c r="BX22" i="1"/>
  <c r="BX18" i="1"/>
  <c r="BX14" i="1"/>
  <c r="BX8" i="1"/>
  <c r="BX34" i="1"/>
  <c r="BX42" i="1"/>
  <c r="BX49" i="1"/>
  <c r="BX16" i="1"/>
  <c r="BX40" i="1"/>
  <c r="BX25" i="1"/>
  <c r="BX21" i="1"/>
  <c r="BX17" i="1"/>
  <c r="BX12" i="1"/>
  <c r="BX7" i="1"/>
  <c r="BX33" i="1"/>
  <c r="BX41" i="1"/>
  <c r="BX24" i="1"/>
  <c r="BX10" i="1"/>
  <c r="BX5" i="1"/>
  <c r="BW74" i="1"/>
  <c r="BW76" i="1"/>
  <c r="BW77" i="1"/>
  <c r="BW75" i="1"/>
  <c r="BX46" i="1" l="1"/>
  <c r="BX47" i="1"/>
  <c r="BX37" i="1"/>
  <c r="BX38" i="1"/>
  <c r="BX53" i="1"/>
  <c r="BX52" i="1"/>
  <c r="BW79" i="1"/>
  <c r="BW80" i="1"/>
</calcChain>
</file>

<file path=xl/sharedStrings.xml><?xml version="1.0" encoding="utf-8"?>
<sst xmlns="http://schemas.openxmlformats.org/spreadsheetml/2006/main" count="758" uniqueCount="202">
  <si>
    <t>VC.PeakData</t>
  </si>
  <si>
    <t>|</t>
  </si>
  <si>
    <t>VC.WeightPercent</t>
  </si>
  <si>
    <t>VC.N2</t>
  </si>
  <si>
    <t>VC.CO2Bac</t>
  </si>
  <si>
    <t>StartTime</t>
  </si>
  <si>
    <t>TFS253Plus</t>
  </si>
  <si>
    <t>Label</t>
  </si>
  <si>
    <t>Comment</t>
  </si>
  <si>
    <t>Dilution Pattern</t>
  </si>
  <si>
    <t>VogonCalc</t>
  </si>
  <si>
    <t>PeakNumber 28.00 m/z</t>
  </si>
  <si>
    <t>StartTime 28.00 m/z</t>
  </si>
  <si>
    <t>EndTime 28.00 m/z</t>
  </si>
  <si>
    <t>Width 28.00 m/z</t>
  </si>
  <si>
    <t>PeakAmplitude 28.00 m/z</t>
  </si>
  <si>
    <t>PeakAmplitude 29.00 m/z</t>
  </si>
  <si>
    <t>PeakAmplitude 30.00 m/z</t>
  </si>
  <si>
    <t>Background 28.00 m/z</t>
  </si>
  <si>
    <t>Background 29.00 m/z</t>
  </si>
  <si>
    <t>Background 30.00 m/z</t>
  </si>
  <si>
    <t>PeakArea 28.00 m/z</t>
  </si>
  <si>
    <t>PeakArea 29.00 m/z</t>
  </si>
  <si>
    <t>PeakArea 30.00 m/z</t>
  </si>
  <si>
    <t>PeakArea FlashEA</t>
  </si>
  <si>
    <t>WeightPercent N</t>
  </si>
  <si>
    <t>WeightPercent C</t>
  </si>
  <si>
    <t>StartTime 44.00 m/z</t>
  </si>
  <si>
    <t>EndTime 44.00 m/z</t>
  </si>
  <si>
    <t>PeakAmplitude 44.00 m/z</t>
  </si>
  <si>
    <t>PeakAmplitude 45.00 m/z</t>
  </si>
  <si>
    <t>PeakAmplitude 46.00 m/z</t>
  </si>
  <si>
    <t>Background 44.00 m/z</t>
  </si>
  <si>
    <t>Background 45.00 m/z</t>
  </si>
  <si>
    <t>Background 46.00 m/z</t>
  </si>
  <si>
    <t>PeakArea 44.00 m/z</t>
  </si>
  <si>
    <t>PeakArea 45.00 m/z</t>
  </si>
  <si>
    <t>PeakArea 46.00 m/z</t>
  </si>
  <si>
    <t>N</t>
  </si>
  <si>
    <t>C</t>
  </si>
  <si>
    <t>d15</t>
  </si>
  <si>
    <t>AT%15</t>
  </si>
  <si>
    <t>d13</t>
  </si>
  <si>
    <t>AT%13</t>
  </si>
  <si>
    <t>Sample Type</t>
  </si>
  <si>
    <t>Weight % Amount</t>
  </si>
  <si>
    <t>Y</t>
  </si>
  <si>
    <t>Y (s)</t>
  </si>
  <si>
    <t>Y (V)</t>
  </si>
  <si>
    <t>Y (Vs)</t>
  </si>
  <si>
    <t>Y (%)</t>
  </si>
  <si>
    <t>Y (‰)</t>
  </si>
  <si>
    <t>COCOA</t>
  </si>
  <si>
    <t>2023-02-15T16:33:51.4141702</t>
  </si>
  <si>
    <t>Plant</t>
  </si>
  <si>
    <t>WeightPercentStandard</t>
  </si>
  <si>
    <t>2023-02-15T16:46:16.3448395</t>
  </si>
  <si>
    <t>Unknown</t>
  </si>
  <si>
    <t>2023-02-15T16:58:40.5384908</t>
  </si>
  <si>
    <t>CN2</t>
  </si>
  <si>
    <t>2023-02-15T17:11:05.1294415</t>
  </si>
  <si>
    <t>d</t>
  </si>
  <si>
    <t>2023-02-15T17:23:30.7008798</t>
  </si>
  <si>
    <t>o</t>
  </si>
  <si>
    <t>2023-02-15T17:35:55.5096421</t>
  </si>
  <si>
    <t>i</t>
  </si>
  <si>
    <t>2023-02-15T17:48:20.7612885</t>
  </si>
  <si>
    <t>YGA</t>
  </si>
  <si>
    <t>2023-02-15T18:00:45.6381977</t>
  </si>
  <si>
    <t>t</t>
  </si>
  <si>
    <t>2023-02-15T18:13:11.1161943</t>
  </si>
  <si>
    <t>u</t>
  </si>
  <si>
    <t>2023-02-15T18:25:35.7758258</t>
  </si>
  <si>
    <t>s</t>
  </si>
  <si>
    <t>2023-02-15T18:38:01.8808527</t>
  </si>
  <si>
    <t>q</t>
  </si>
  <si>
    <t>2023-02-15T18:50:27.0009</t>
  </si>
  <si>
    <t>gg</t>
  </si>
  <si>
    <t>2023-02-15T19:02:54.0421298</t>
  </si>
  <si>
    <t>2023-02-15T19:15:20.4135512</t>
  </si>
  <si>
    <t>kk</t>
  </si>
  <si>
    <t>2023-02-15T19:27:45.4994287</t>
  </si>
  <si>
    <t>ii</t>
  </si>
  <si>
    <t>2023-02-15T19:40:11.9703803</t>
  </si>
  <si>
    <t>hh</t>
  </si>
  <si>
    <t>2023-02-15T19:52:36.7572199</t>
  </si>
  <si>
    <t>ww</t>
  </si>
  <si>
    <t>2023-02-15T20:05:01.5964086</t>
  </si>
  <si>
    <t>aa</t>
  </si>
  <si>
    <t>2023-02-15T20:17:27.6285002</t>
  </si>
  <si>
    <t>2023-02-15T20:29:53.1525951</t>
  </si>
  <si>
    <t>uu</t>
  </si>
  <si>
    <t>2023-02-15T20:42:19.2541792</t>
  </si>
  <si>
    <t>f</t>
  </si>
  <si>
    <t>2023-02-15T20:54:44.8278607</t>
  </si>
  <si>
    <t>e</t>
  </si>
  <si>
    <t>2023-02-15T21:07:11.0954797</t>
  </si>
  <si>
    <t>x</t>
  </si>
  <si>
    <t>2023-02-15T21:19:37.5483679</t>
  </si>
  <si>
    <t>z</t>
  </si>
  <si>
    <t>2023-02-15T21:32:03.4158882</t>
  </si>
  <si>
    <t>2023-02-15T21:44:28.9756082</t>
  </si>
  <si>
    <t>y</t>
  </si>
  <si>
    <t>2023-02-15T21:56:54.5411039</t>
  </si>
  <si>
    <t>ee</t>
  </si>
  <si>
    <t>2023-02-15T22:09:20.8618523</t>
  </si>
  <si>
    <t>dd</t>
  </si>
  <si>
    <t>2023-02-15T22:21:45.7341594</t>
  </si>
  <si>
    <t>c</t>
  </si>
  <si>
    <t>2023-02-15T22:34:12.6443455</t>
  </si>
  <si>
    <t>b</t>
  </si>
  <si>
    <t>2023-02-15T22:46:39.3302119</t>
  </si>
  <si>
    <t>2023-02-15T22:59:04.325131</t>
  </si>
  <si>
    <t>a</t>
  </si>
  <si>
    <t>2023-02-15T23:11:30.0414537</t>
  </si>
  <si>
    <t>2023-02-15T23:23:55.806349</t>
  </si>
  <si>
    <t>row</t>
  </si>
  <si>
    <t>ID</t>
  </si>
  <si>
    <t>Delta 15 N Normalization</t>
  </si>
  <si>
    <t>y=mx+b</t>
  </si>
  <si>
    <t>Reference Material</t>
  </si>
  <si>
    <t>Known 15N</t>
  </si>
  <si>
    <t>measured</t>
  </si>
  <si>
    <t>Slope</t>
  </si>
  <si>
    <t>intercept</t>
  </si>
  <si>
    <r>
      <t>R</t>
    </r>
    <r>
      <rPr>
        <vertAlign val="superscript"/>
        <sz val="10"/>
        <rFont val="MS Sans Serif"/>
      </rPr>
      <t>2</t>
    </r>
  </si>
  <si>
    <t>15N QC check</t>
  </si>
  <si>
    <t>corrected</t>
  </si>
  <si>
    <t>Cocoa</t>
  </si>
  <si>
    <t>average</t>
  </si>
  <si>
    <t>stdev</t>
  </si>
  <si>
    <t>Delta 13C Normalization</t>
  </si>
  <si>
    <t>Known 13C</t>
  </si>
  <si>
    <t>13C QC check</t>
  </si>
  <si>
    <t>AIR</t>
  </si>
  <si>
    <t>VPDB</t>
  </si>
  <si>
    <t>Carbon area</t>
  </si>
  <si>
    <t>k</t>
  </si>
  <si>
    <t>Yale Analytical and Stable Isotopic Center (YASIC)</t>
  </si>
  <si>
    <t>Yale University</t>
  </si>
  <si>
    <t>User:</t>
  </si>
  <si>
    <t>Elizaeth Forbes</t>
  </si>
  <si>
    <t>Analysis:</t>
  </si>
  <si>
    <t>d13C &amp; d15N</t>
  </si>
  <si>
    <t>Analyst:</t>
  </si>
  <si>
    <t>Janey and Brad</t>
  </si>
  <si>
    <t>Sample Material:</t>
  </si>
  <si>
    <t>organic soil</t>
  </si>
  <si>
    <t>Date Analyzed:</t>
  </si>
  <si>
    <t>Invoice #:</t>
  </si>
  <si>
    <t>Quality Control</t>
  </si>
  <si>
    <t>Quality Assurance</t>
  </si>
  <si>
    <t>Reference Material 1: CN2</t>
  </si>
  <si>
    <r>
      <t xml:space="preserve">known 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</si>
  <si>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known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</si>
  <si>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t>Reference Material 3: Cocoa</t>
  </si>
  <si>
    <r>
      <t xml:space="preserve">normalized 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</si>
  <si>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t xml:space="preserve">normalized </t>
    </r>
    <r>
      <rPr>
        <sz val="14"/>
        <rFont val="Symbol"/>
        <charset val="2"/>
      </rPr>
      <t>d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PDB</t>
    </r>
  </si>
  <si>
    <t>average (n=4)</t>
  </si>
  <si>
    <t>standard deviation</t>
  </si>
  <si>
    <t>Reference Material 2: YGA</t>
  </si>
  <si>
    <t>Weight Percent Statistics</t>
  </si>
  <si>
    <t>known wt %N</t>
  </si>
  <si>
    <t>known wt %C</t>
  </si>
  <si>
    <t>measured wt %N</t>
  </si>
  <si>
    <t>measured wt%C</t>
  </si>
  <si>
    <t>Sample ID</t>
  </si>
  <si>
    <t>weight</t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</si>
  <si>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15</t>
    </r>
    <r>
      <rPr>
        <sz val="14"/>
        <rFont val="Helvetica Neue Medium"/>
      </rPr>
      <t>N</t>
    </r>
    <r>
      <rPr>
        <vertAlign val="subscript"/>
        <sz val="14"/>
        <rFont val="Helvetica Neue Medium"/>
      </rPr>
      <t>AIR</t>
    </r>
  </si>
  <si>
    <r>
      <rPr>
        <sz val="14"/>
        <rFont val="Symbol"/>
        <charset val="2"/>
      </rPr>
      <t>d</t>
    </r>
    <r>
      <rPr>
        <sz val="14"/>
        <rFont val="Helvetica Neue Medium"/>
      </rPr>
      <t xml:space="preserve"> </t>
    </r>
    <r>
      <rPr>
        <vertAlign val="superscript"/>
        <sz val="14"/>
        <rFont val="Helvetica Neue Medium"/>
      </rPr>
      <t>13</t>
    </r>
    <r>
      <rPr>
        <sz val="14"/>
        <rFont val="Helvetica Neue Medium"/>
      </rPr>
      <t>C</t>
    </r>
    <r>
      <rPr>
        <vertAlign val="subscript"/>
        <sz val="14"/>
        <rFont val="Helvetica Neue Medium"/>
      </rPr>
      <t>VPDB</t>
    </r>
  </si>
  <si>
    <t>%N</t>
  </si>
  <si>
    <t>%C</t>
  </si>
  <si>
    <t>C:N</t>
  </si>
  <si>
    <t>Comments</t>
  </si>
  <si>
    <t>peaks not detected</t>
  </si>
  <si>
    <r>
      <t xml:space="preserve">d 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N</t>
    </r>
    <r>
      <rPr>
        <vertAlign val="subscript"/>
        <sz val="12"/>
        <rFont val="Arial"/>
        <family val="2"/>
      </rPr>
      <t>AIR</t>
    </r>
  </si>
  <si>
    <r>
      <t xml:space="preserve">d 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C</t>
    </r>
    <r>
      <rPr>
        <vertAlign val="subscript"/>
        <sz val="12"/>
        <rFont val="Arial"/>
        <family val="2"/>
      </rPr>
      <t>VPDB</t>
    </r>
  </si>
  <si>
    <t>sample name</t>
  </si>
  <si>
    <t>RH_1_1_Ctrl</t>
  </si>
  <si>
    <t>RH_1_2_Ctrl</t>
  </si>
  <si>
    <t>RH_1_3_Ctrl</t>
  </si>
  <si>
    <t>RH_1_4_Ctrl</t>
  </si>
  <si>
    <t>Excl_ochre_4</t>
  </si>
  <si>
    <t>Excl_blue_e_1</t>
  </si>
  <si>
    <t>Excl_blue_e_3</t>
  </si>
  <si>
    <t>Excl_blue_e_4</t>
  </si>
  <si>
    <t>Excl_blue_e_5</t>
  </si>
  <si>
    <t>Excl_blue_c_3</t>
  </si>
  <si>
    <t>Excl_blue_c_4</t>
  </si>
  <si>
    <t>Excl_blue_c_5</t>
  </si>
  <si>
    <t>T_elec_3_2</t>
  </si>
  <si>
    <t>excl_MB_1_1</t>
  </si>
  <si>
    <t>excl_MB_1_2</t>
  </si>
  <si>
    <t>SB_BH2_1_1</t>
  </si>
  <si>
    <t>SB_BH2_1_2</t>
  </si>
  <si>
    <t>SB_BH2_1_3</t>
  </si>
  <si>
    <t>SB_BH2_1_5</t>
  </si>
  <si>
    <t>SB_wilton_2_1</t>
  </si>
  <si>
    <t>SB_wilton_2_3</t>
  </si>
  <si>
    <t>SB_BH1_2_2</t>
  </si>
  <si>
    <t>SB_BH1_2_1</t>
  </si>
  <si>
    <t>SB_BH1_3_1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</si>
</sst>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vertAlign val="superscript"/>
      <sz val="10"/>
      <name val="MS Sans Serif"/>
    </font>
    <font>
      <sz val="10"/>
      <name val="Helvetica Neue Medium"/>
    </font>
    <font>
      <sz val="20"/>
      <name val="Helvetica Neue Medium"/>
    </font>
    <font>
      <sz val="14"/>
      <name val="Helvetica Neue Medium"/>
    </font>
    <font>
      <sz val="14"/>
      <name val="Symbol"/>
      <charset val="2"/>
    </font>
    <font>
      <vertAlign val="superscript"/>
      <sz val="14"/>
      <name val="Helvetica Neue Medium"/>
    </font>
    <font>
      <vertAlign val="subscript"/>
      <sz val="14"/>
      <name val="Helvetica Neue Medium"/>
    </font>
    <font>
      <sz val="12"/>
      <name val="Arial"/>
      <family val="2"/>
    </font>
    <font>
      <vertAlign val="superscript"/>
      <sz val="12"/>
      <name val="Arial"/>
      <family val="2"/>
    </font>
    <font>
      <vertAlign val="subscript"/>
      <sz val="12"/>
      <name val="Arial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1">
    <xf numFmtId="0" fontId="0" fillId="0" borderId="0" xfId="0"/>
    <xf numFmtId="0" fontId="0" fillId="33" borderId="0" xfId="0" applyFill="1"/>
    <xf numFmtId="0" fontId="0" fillId="34" borderId="0" xfId="0" applyFill="1"/>
    <xf numFmtId="0" fontId="0" fillId="33" borderId="10" xfId="0" applyFill="1" applyBorder="1"/>
    <xf numFmtId="0" fontId="0" fillId="33" borderId="11" xfId="0" applyFill="1" applyBorder="1"/>
    <xf numFmtId="0" fontId="0" fillId="33" borderId="12" xfId="0" applyFill="1" applyBorder="1"/>
    <xf numFmtId="0" fontId="0" fillId="33" borderId="13" xfId="0" applyFill="1" applyBorder="1"/>
    <xf numFmtId="0" fontId="0" fillId="33" borderId="14" xfId="0" applyFill="1" applyBorder="1"/>
    <xf numFmtId="0" fontId="0" fillId="33" borderId="13" xfId="0" quotePrefix="1" applyFill="1" applyBorder="1"/>
    <xf numFmtId="2" fontId="0" fillId="33" borderId="14" xfId="0" quotePrefix="1" applyNumberFormat="1" applyFill="1" applyBorder="1"/>
    <xf numFmtId="44" fontId="0" fillId="33" borderId="15" xfId="1" applyFont="1" applyFill="1" applyBorder="1"/>
    <xf numFmtId="0" fontId="0" fillId="33" borderId="16" xfId="0" applyFill="1" applyBorder="1"/>
    <xf numFmtId="0" fontId="0" fillId="33" borderId="17" xfId="0" applyFill="1" applyBorder="1"/>
    <xf numFmtId="164" fontId="0" fillId="33" borderId="0" xfId="0" quotePrefix="1" applyNumberFormat="1" applyFill="1"/>
    <xf numFmtId="2" fontId="0" fillId="33" borderId="14" xfId="0" applyNumberFormat="1" applyFill="1" applyBorder="1"/>
    <xf numFmtId="0" fontId="0" fillId="34" borderId="10" xfId="0" applyFill="1" applyBorder="1"/>
    <xf numFmtId="0" fontId="0" fillId="34" borderId="11" xfId="0" applyFill="1" applyBorder="1"/>
    <xf numFmtId="0" fontId="0" fillId="34" borderId="12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3" xfId="0" quotePrefix="1" applyFill="1" applyBorder="1"/>
    <xf numFmtId="0" fontId="0" fillId="34" borderId="14" xfId="0" quotePrefix="1" applyFill="1" applyBorder="1"/>
    <xf numFmtId="44" fontId="0" fillId="34" borderId="15" xfId="1" applyFont="1" applyFill="1" applyBorder="1"/>
    <xf numFmtId="0" fontId="0" fillId="34" borderId="16" xfId="0" applyFill="1" applyBorder="1"/>
    <xf numFmtId="0" fontId="0" fillId="34" borderId="17" xfId="0" applyFill="1" applyBorder="1"/>
    <xf numFmtId="2" fontId="0" fillId="34" borderId="14" xfId="0" quotePrefix="1" applyNumberFormat="1" applyFill="1" applyBorder="1"/>
    <xf numFmtId="2" fontId="0" fillId="34" borderId="14" xfId="0" applyNumberFormat="1" applyFill="1" applyBorder="1"/>
    <xf numFmtId="2" fontId="0" fillId="33" borderId="0" xfId="0" quotePrefix="1" applyNumberFormat="1" applyFill="1"/>
    <xf numFmtId="2" fontId="0" fillId="33" borderId="0" xfId="0" applyNumberFormat="1" applyFill="1"/>
    <xf numFmtId="0" fontId="0" fillId="34" borderId="0" xfId="0" quotePrefix="1" applyFill="1"/>
    <xf numFmtId="2" fontId="0" fillId="34" borderId="0" xfId="0" quotePrefix="1" applyNumberFormat="1" applyFill="1"/>
    <xf numFmtId="2" fontId="0" fillId="34" borderId="0" xfId="0" applyNumberFormat="1" applyFill="1"/>
    <xf numFmtId="164" fontId="0" fillId="33" borderId="0" xfId="0" applyNumberFormat="1" applyFill="1"/>
    <xf numFmtId="0" fontId="0" fillId="35" borderId="0" xfId="0" applyFill="1"/>
    <xf numFmtId="164" fontId="0" fillId="35" borderId="0" xfId="0" applyNumberFormat="1" applyFill="1"/>
    <xf numFmtId="2" fontId="0" fillId="35" borderId="0" xfId="0" applyNumberFormat="1" applyFill="1"/>
    <xf numFmtId="0" fontId="19" fillId="0" borderId="0" xfId="0" applyFont="1"/>
    <xf numFmtId="0" fontId="19" fillId="0" borderId="0" xfId="0" applyFont="1" applyAlignment="1">
      <alignment horizontal="center"/>
    </xf>
    <xf numFmtId="0" fontId="21" fillId="36" borderId="21" xfId="0" applyFont="1" applyFill="1" applyBorder="1" applyAlignment="1">
      <alignment horizontal="right"/>
    </xf>
    <xf numFmtId="0" fontId="21" fillId="36" borderId="0" xfId="0" applyFont="1" applyFill="1"/>
    <xf numFmtId="0" fontId="21" fillId="36" borderId="0" xfId="0" applyFont="1" applyFill="1" applyAlignment="1">
      <alignment horizontal="right"/>
    </xf>
    <xf numFmtId="0" fontId="21" fillId="36" borderId="22" xfId="0" applyFont="1" applyFill="1" applyBorder="1" applyAlignment="1">
      <alignment horizontal="center"/>
    </xf>
    <xf numFmtId="15" fontId="21" fillId="36" borderId="0" xfId="0" applyNumberFormat="1" applyFont="1" applyFill="1" applyAlignment="1">
      <alignment horizontal="left"/>
    </xf>
    <xf numFmtId="0" fontId="21" fillId="36" borderId="23" xfId="0" applyFont="1" applyFill="1" applyBorder="1" applyAlignment="1">
      <alignment horizontal="left"/>
    </xf>
    <xf numFmtId="0" fontId="21" fillId="36" borderId="24" xfId="0" applyFont="1" applyFill="1" applyBorder="1"/>
    <xf numFmtId="0" fontId="21" fillId="36" borderId="25" xfId="0" applyFont="1" applyFill="1" applyBorder="1"/>
    <xf numFmtId="0" fontId="21" fillId="36" borderId="26" xfId="0" applyFont="1" applyFill="1" applyBorder="1" applyAlignment="1">
      <alignment horizontal="center"/>
    </xf>
    <xf numFmtId="0" fontId="21" fillId="36" borderId="27" xfId="0" applyFont="1" applyFill="1" applyBorder="1" applyAlignment="1">
      <alignment horizontal="left" wrapText="1"/>
    </xf>
    <xf numFmtId="165" fontId="21" fillId="36" borderId="16" xfId="0" applyNumberFormat="1" applyFont="1" applyFill="1" applyBorder="1" applyAlignment="1">
      <alignment horizontal="center" wrapText="1"/>
    </xf>
    <xf numFmtId="164" fontId="21" fillId="36" borderId="16" xfId="0" applyNumberFormat="1" applyFont="1" applyFill="1" applyBorder="1" applyAlignment="1">
      <alignment horizontal="center" wrapText="1"/>
    </xf>
    <xf numFmtId="0" fontId="21" fillId="36" borderId="28" xfId="0" applyFont="1" applyFill="1" applyBorder="1" applyAlignment="1">
      <alignment horizontal="left" wrapText="1"/>
    </xf>
    <xf numFmtId="164" fontId="21" fillId="36" borderId="29" xfId="0" applyNumberFormat="1" applyFont="1" applyFill="1" applyBorder="1" applyAlignment="1">
      <alignment horizontal="center" wrapText="1"/>
    </xf>
    <xf numFmtId="0" fontId="21" fillId="36" borderId="21" xfId="0" applyFont="1" applyFill="1" applyBorder="1" applyAlignment="1">
      <alignment horizontal="left"/>
    </xf>
    <xf numFmtId="164" fontId="21" fillId="36" borderId="0" xfId="0" applyNumberFormat="1" applyFont="1" applyFill="1" applyAlignment="1">
      <alignment horizontal="center"/>
    </xf>
    <xf numFmtId="0" fontId="21" fillId="36" borderId="13" xfId="0" applyFont="1" applyFill="1" applyBorder="1" applyAlignment="1">
      <alignment horizontal="left"/>
    </xf>
    <xf numFmtId="164" fontId="21" fillId="35" borderId="0" xfId="0" applyNumberFormat="1" applyFont="1" applyFill="1" applyAlignment="1">
      <alignment horizontal="center"/>
    </xf>
    <xf numFmtId="164" fontId="21" fillId="36" borderId="22" xfId="0" applyNumberFormat="1" applyFont="1" applyFill="1" applyBorder="1" applyAlignment="1">
      <alignment horizontal="center"/>
    </xf>
    <xf numFmtId="2" fontId="21" fillId="36" borderId="0" xfId="0" applyNumberFormat="1" applyFont="1" applyFill="1" applyAlignment="1">
      <alignment horizontal="center"/>
    </xf>
    <xf numFmtId="0" fontId="21" fillId="36" borderId="30" xfId="0" applyFont="1" applyFill="1" applyBorder="1" applyAlignment="1">
      <alignment horizontal="left" wrapText="1"/>
    </xf>
    <xf numFmtId="165" fontId="21" fillId="36" borderId="31" xfId="0" applyNumberFormat="1" applyFont="1" applyFill="1" applyBorder="1" applyAlignment="1">
      <alignment horizontal="center" wrapText="1"/>
    </xf>
    <xf numFmtId="164" fontId="21" fillId="36" borderId="31" xfId="0" applyNumberFormat="1" applyFont="1" applyFill="1" applyBorder="1" applyAlignment="1">
      <alignment horizontal="center" wrapText="1"/>
    </xf>
    <xf numFmtId="164" fontId="21" fillId="36" borderId="32" xfId="0" applyNumberFormat="1" applyFont="1" applyFill="1" applyBorder="1" applyAlignment="1">
      <alignment horizontal="center" wrapText="1"/>
    </xf>
    <xf numFmtId="164" fontId="21" fillId="36" borderId="33" xfId="0" applyNumberFormat="1" applyFont="1" applyFill="1" applyBorder="1" applyAlignment="1">
      <alignment horizontal="center" wrapText="1"/>
    </xf>
    <xf numFmtId="164" fontId="21" fillId="36" borderId="14" xfId="0" applyNumberFormat="1" applyFont="1" applyFill="1" applyBorder="1" applyAlignment="1">
      <alignment horizontal="center"/>
    </xf>
    <xf numFmtId="0" fontId="21" fillId="36" borderId="10" xfId="0" applyFont="1" applyFill="1" applyBorder="1" applyAlignment="1">
      <alignment horizontal="left" wrapText="1"/>
    </xf>
    <xf numFmtId="164" fontId="21" fillId="36" borderId="11" xfId="0" applyNumberFormat="1" applyFont="1" applyFill="1" applyBorder="1" applyAlignment="1">
      <alignment horizontal="center"/>
    </xf>
    <xf numFmtId="2" fontId="21" fillId="36" borderId="11" xfId="0" applyNumberFormat="1" applyFont="1" applyFill="1" applyBorder="1" applyAlignment="1">
      <alignment horizontal="center"/>
    </xf>
    <xf numFmtId="2" fontId="21" fillId="36" borderId="34" xfId="0" applyNumberFormat="1" applyFont="1" applyFill="1" applyBorder="1" applyAlignment="1">
      <alignment horizontal="center"/>
    </xf>
    <xf numFmtId="2" fontId="21" fillId="36" borderId="22" xfId="0" applyNumberFormat="1" applyFont="1" applyFill="1" applyBorder="1" applyAlignment="1">
      <alignment horizontal="center"/>
    </xf>
    <xf numFmtId="165" fontId="21" fillId="36" borderId="23" xfId="0" applyNumberFormat="1" applyFont="1" applyFill="1" applyBorder="1" applyAlignment="1">
      <alignment horizontal="center"/>
    </xf>
    <xf numFmtId="165" fontId="21" fillId="36" borderId="24" xfId="0" applyNumberFormat="1" applyFont="1" applyFill="1" applyBorder="1" applyAlignment="1">
      <alignment horizontal="center"/>
    </xf>
    <xf numFmtId="164" fontId="21" fillId="36" borderId="24" xfId="0" applyNumberFormat="1" applyFont="1" applyFill="1" applyBorder="1" applyAlignment="1">
      <alignment horizontal="center"/>
    </xf>
    <xf numFmtId="164" fontId="21" fillId="37" borderId="24" xfId="0" applyNumberFormat="1" applyFont="1" applyFill="1" applyBorder="1" applyAlignment="1">
      <alignment horizontal="center"/>
    </xf>
    <xf numFmtId="164" fontId="21" fillId="36" borderId="26" xfId="0" applyNumberFormat="1" applyFont="1" applyFill="1" applyBorder="1" applyAlignment="1">
      <alignment horizontal="center"/>
    </xf>
    <xf numFmtId="1" fontId="21" fillId="36" borderId="21" xfId="0" applyNumberFormat="1" applyFont="1" applyFill="1" applyBorder="1" applyAlignment="1">
      <alignment horizontal="left"/>
    </xf>
    <xf numFmtId="165" fontId="21" fillId="36" borderId="0" xfId="0" applyNumberFormat="1" applyFont="1" applyFill="1" applyAlignment="1">
      <alignment horizontal="center"/>
    </xf>
    <xf numFmtId="164" fontId="21" fillId="36" borderId="21" xfId="0" applyNumberFormat="1" applyFont="1" applyFill="1" applyBorder="1" applyAlignment="1">
      <alignment horizontal="left"/>
    </xf>
    <xf numFmtId="1" fontId="21" fillId="36" borderId="35" xfId="0" applyNumberFormat="1" applyFont="1" applyFill="1" applyBorder="1" applyAlignment="1">
      <alignment horizontal="left"/>
    </xf>
    <xf numFmtId="165" fontId="21" fillId="36" borderId="36" xfId="0" applyNumberFormat="1" applyFont="1" applyFill="1" applyBorder="1" applyAlignment="1">
      <alignment horizontal="center"/>
    </xf>
    <xf numFmtId="164" fontId="21" fillId="36" borderId="36" xfId="0" applyNumberFormat="1" applyFont="1" applyFill="1" applyBorder="1" applyAlignment="1">
      <alignment horizontal="center"/>
    </xf>
    <xf numFmtId="164" fontId="21" fillId="36" borderId="37" xfId="0" applyNumberFormat="1" applyFont="1" applyFill="1" applyBorder="1" applyAlignment="1">
      <alignment horizontal="center"/>
    </xf>
    <xf numFmtId="165" fontId="19" fillId="0" borderId="0" xfId="0" applyNumberFormat="1" applyFont="1"/>
    <xf numFmtId="164" fontId="19" fillId="0" borderId="0" xfId="0" applyNumberFormat="1" applyFont="1"/>
    <xf numFmtId="165" fontId="25" fillId="0" borderId="23" xfId="0" applyNumberFormat="1" applyFont="1" applyBorder="1" applyAlignment="1">
      <alignment horizontal="center"/>
    </xf>
    <xf numFmtId="165" fontId="25" fillId="0" borderId="24" xfId="0" applyNumberFormat="1" applyFont="1" applyBorder="1" applyAlignment="1">
      <alignment horizontal="center"/>
    </xf>
    <xf numFmtId="164" fontId="25" fillId="0" borderId="24" xfId="0" applyNumberFormat="1" applyFont="1" applyBorder="1" applyAlignment="1">
      <alignment horizontal="center"/>
    </xf>
    <xf numFmtId="164" fontId="25" fillId="0" borderId="26" xfId="0" applyNumberFormat="1" applyFont="1" applyBorder="1" applyAlignment="1">
      <alignment horizontal="center"/>
    </xf>
    <xf numFmtId="1" fontId="25" fillId="0" borderId="21" xfId="0" applyNumberFormat="1" applyFont="1" applyBorder="1" applyAlignment="1">
      <alignment horizontal="left"/>
    </xf>
    <xf numFmtId="165" fontId="25" fillId="0" borderId="0" xfId="0" applyNumberFormat="1" applyFont="1" applyAlignment="1">
      <alignment horizontal="center"/>
    </xf>
    <xf numFmtId="164" fontId="25" fillId="0" borderId="0" xfId="0" applyNumberFormat="1" applyFont="1" applyAlignment="1">
      <alignment horizontal="center"/>
    </xf>
    <xf numFmtId="164" fontId="25" fillId="0" borderId="22" xfId="0" applyNumberFormat="1" applyFont="1" applyBorder="1" applyAlignment="1">
      <alignment horizontal="center"/>
    </xf>
    <xf numFmtId="164" fontId="25" fillId="0" borderId="21" xfId="0" applyNumberFormat="1" applyFont="1" applyBorder="1" applyAlignment="1">
      <alignment horizontal="left"/>
    </xf>
    <xf numFmtId="0" fontId="20" fillId="36" borderId="18" xfId="0" applyFont="1" applyFill="1" applyBorder="1" applyAlignment="1">
      <alignment horizontal="center"/>
    </xf>
    <xf numFmtId="0" fontId="20" fillId="36" borderId="19" xfId="0" applyFont="1" applyFill="1" applyBorder="1" applyAlignment="1">
      <alignment horizontal="center"/>
    </xf>
    <xf numFmtId="0" fontId="20" fillId="36" borderId="20" xfId="0" applyFont="1" applyFill="1" applyBorder="1" applyAlignment="1">
      <alignment horizontal="center"/>
    </xf>
    <xf numFmtId="0" fontId="21" fillId="36" borderId="21" xfId="0" applyFont="1" applyFill="1" applyBorder="1" applyAlignment="1">
      <alignment horizontal="center" vertical="center"/>
    </xf>
    <xf numFmtId="0" fontId="21" fillId="36" borderId="0" xfId="0" applyFont="1" applyFill="1" applyAlignment="1">
      <alignment horizontal="center" vertical="center"/>
    </xf>
    <xf numFmtId="0" fontId="21" fillId="36" borderId="22" xfId="0" applyFont="1" applyFill="1" applyBorder="1" applyAlignment="1">
      <alignment horizontal="center" vertical="center"/>
    </xf>
    <xf numFmtId="0" fontId="28" fillId="0" borderId="0" xfId="0" applyFont="1"/>
    <xf numFmtId="0" fontId="29" fillId="0" borderId="0" xfId="0" applyFont="1"/>
    <xf numFmtId="0" fontId="30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80"/>
  <sheetViews>
    <sheetView workbookViewId="0">
      <pane xSplit="2" ySplit="4" topLeftCell="BI5" activePane="bottomRight" state="frozen"/>
      <selection pane="topRight" activeCell="C1" sqref="C1"/>
      <selection pane="bottomLeft" activeCell="A5" sqref="A5"/>
      <selection pane="bottomRight" activeCell="BO1" sqref="BO1:CP1048576"/>
    </sheetView>
  </sheetViews>
  <sheetFormatPr baseColWidth="10" defaultColWidth="8.83203125" defaultRowHeight="15"/>
  <cols>
    <col min="13" max="13" width="6.1640625" customWidth="1"/>
    <col min="28" max="29" width="16" bestFit="1" customWidth="1"/>
    <col min="30" max="30" width="14" bestFit="1" customWidth="1"/>
    <col min="31" max="31" width="13.83203125" bestFit="1" customWidth="1"/>
    <col min="37" max="38" width="18.33203125" bestFit="1" customWidth="1"/>
    <col min="40" max="41" width="16" bestFit="1" customWidth="1"/>
    <col min="65" max="65" width="16" style="1" bestFit="1" customWidth="1"/>
    <col min="66" max="66" width="8.83203125" style="2"/>
    <col min="67" max="68" width="8.83203125" style="33"/>
    <col min="75" max="75" width="9.1640625" style="1"/>
    <col min="76" max="76" width="8.83203125" style="1"/>
    <col min="81" max="81" width="9.1640625" style="2"/>
    <col min="82" max="82" width="8.83203125" style="2"/>
  </cols>
  <sheetData>
    <row r="1" spans="1:94"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 t="s">
        <v>0</v>
      </c>
      <c r="AG1" t="s">
        <v>0</v>
      </c>
      <c r="AH1" t="s">
        <v>0</v>
      </c>
      <c r="AI1" t="s">
        <v>0</v>
      </c>
      <c r="AJ1" t="s">
        <v>0</v>
      </c>
      <c r="AK1" t="s">
        <v>0</v>
      </c>
      <c r="AL1" t="s">
        <v>0</v>
      </c>
      <c r="AM1" t="s">
        <v>0</v>
      </c>
      <c r="AN1" t="s">
        <v>0</v>
      </c>
      <c r="AO1" t="s">
        <v>0</v>
      </c>
      <c r="AP1" t="s">
        <v>0</v>
      </c>
      <c r="AQ1" t="s">
        <v>0</v>
      </c>
      <c r="AR1" t="s">
        <v>0</v>
      </c>
      <c r="AS1" t="s">
        <v>0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  <c r="BC1" t="s">
        <v>0</v>
      </c>
      <c r="BD1" t="s">
        <v>0</v>
      </c>
      <c r="BE1" t="s">
        <v>0</v>
      </c>
      <c r="BF1" t="s">
        <v>0</v>
      </c>
      <c r="BG1" t="s">
        <v>0</v>
      </c>
      <c r="BH1" t="s">
        <v>0</v>
      </c>
      <c r="BI1" t="s">
        <v>0</v>
      </c>
      <c r="BJ1" t="s">
        <v>0</v>
      </c>
      <c r="BK1" t="s">
        <v>0</v>
      </c>
      <c r="BL1" t="s">
        <v>0</v>
      </c>
      <c r="BM1" s="1" t="s">
        <v>0</v>
      </c>
      <c r="BQ1" t="s">
        <v>1</v>
      </c>
      <c r="BR1" t="s">
        <v>2</v>
      </c>
      <c r="BS1" t="s">
        <v>2</v>
      </c>
      <c r="BT1" t="s">
        <v>1</v>
      </c>
      <c r="BU1" t="s">
        <v>3</v>
      </c>
      <c r="BV1" t="s">
        <v>3</v>
      </c>
      <c r="BW1" s="1" t="s">
        <v>3</v>
      </c>
      <c r="BY1" t="s">
        <v>3</v>
      </c>
      <c r="BZ1" t="s">
        <v>1</v>
      </c>
      <c r="CA1" t="s">
        <v>4</v>
      </c>
      <c r="CB1" t="s">
        <v>4</v>
      </c>
      <c r="CC1" s="2" t="s">
        <v>4</v>
      </c>
      <c r="CE1" t="s">
        <v>4</v>
      </c>
      <c r="CF1" t="s">
        <v>4</v>
      </c>
      <c r="CG1" t="s">
        <v>4</v>
      </c>
      <c r="CH1" t="s">
        <v>4</v>
      </c>
      <c r="CI1" t="s">
        <v>4</v>
      </c>
      <c r="CJ1" t="s">
        <v>1</v>
      </c>
      <c r="CK1" t="s">
        <v>5</v>
      </c>
      <c r="CL1" t="s">
        <v>6</v>
      </c>
      <c r="CM1" t="s">
        <v>6</v>
      </c>
      <c r="CN1" t="s">
        <v>6</v>
      </c>
      <c r="CO1" t="s">
        <v>6</v>
      </c>
      <c r="CP1" t="s">
        <v>6</v>
      </c>
    </row>
    <row r="2" spans="1:94"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2</v>
      </c>
      <c r="AP2">
        <v>2</v>
      </c>
      <c r="AQ2">
        <v>3</v>
      </c>
      <c r="AR2">
        <v>3</v>
      </c>
      <c r="AS2">
        <v>3</v>
      </c>
      <c r="AT2">
        <v>3</v>
      </c>
      <c r="AU2">
        <v>3</v>
      </c>
      <c r="AV2">
        <v>3</v>
      </c>
      <c r="AW2">
        <v>3</v>
      </c>
      <c r="AX2">
        <v>3</v>
      </c>
      <c r="AY2">
        <v>3</v>
      </c>
      <c r="AZ2">
        <v>3</v>
      </c>
      <c r="BA2">
        <v>3</v>
      </c>
      <c r="BB2">
        <v>4</v>
      </c>
      <c r="BC2">
        <v>4</v>
      </c>
      <c r="BD2">
        <v>4</v>
      </c>
      <c r="BE2">
        <v>4</v>
      </c>
      <c r="BF2">
        <v>4</v>
      </c>
      <c r="BG2">
        <v>4</v>
      </c>
      <c r="BH2">
        <v>4</v>
      </c>
      <c r="BI2">
        <v>4</v>
      </c>
      <c r="BJ2">
        <v>4</v>
      </c>
      <c r="BK2">
        <v>4</v>
      </c>
      <c r="BL2">
        <v>4</v>
      </c>
      <c r="BM2" s="1">
        <v>1</v>
      </c>
      <c r="BQ2" t="s">
        <v>1</v>
      </c>
      <c r="BR2">
        <v>0</v>
      </c>
      <c r="BS2">
        <v>1</v>
      </c>
      <c r="BT2" t="s">
        <v>1</v>
      </c>
      <c r="BU2">
        <v>0</v>
      </c>
      <c r="BV2">
        <v>0</v>
      </c>
      <c r="BW2" s="1">
        <v>1</v>
      </c>
      <c r="BY2">
        <v>1</v>
      </c>
      <c r="BZ2" t="s">
        <v>1</v>
      </c>
      <c r="CA2">
        <v>1</v>
      </c>
      <c r="CB2">
        <v>1</v>
      </c>
      <c r="CC2" s="2">
        <v>2</v>
      </c>
      <c r="CE2">
        <v>2</v>
      </c>
      <c r="CF2">
        <v>3</v>
      </c>
      <c r="CG2">
        <v>3</v>
      </c>
      <c r="CH2">
        <v>4</v>
      </c>
      <c r="CI2">
        <v>4</v>
      </c>
      <c r="CJ2" t="s">
        <v>1</v>
      </c>
      <c r="CL2" t="s">
        <v>7</v>
      </c>
      <c r="CM2" t="s">
        <v>8</v>
      </c>
      <c r="CN2" t="s">
        <v>9</v>
      </c>
      <c r="CO2" t="s">
        <v>10</v>
      </c>
      <c r="CP2" t="s">
        <v>10</v>
      </c>
    </row>
    <row r="3" spans="1:94"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18</v>
      </c>
      <c r="K3" t="s">
        <v>19</v>
      </c>
      <c r="L3" t="s">
        <v>20</v>
      </c>
      <c r="M3" t="s">
        <v>21</v>
      </c>
      <c r="N3" t="s">
        <v>22</v>
      </c>
      <c r="O3" t="s">
        <v>23</v>
      </c>
      <c r="P3" t="s">
        <v>24</v>
      </c>
      <c r="Q3" t="s">
        <v>25</v>
      </c>
      <c r="R3" t="s">
        <v>11</v>
      </c>
      <c r="S3" t="s">
        <v>12</v>
      </c>
      <c r="T3" t="s">
        <v>13</v>
      </c>
      <c r="U3" t="s">
        <v>14</v>
      </c>
      <c r="V3" t="s">
        <v>15</v>
      </c>
      <c r="W3" t="s">
        <v>16</v>
      </c>
      <c r="X3" t="s">
        <v>17</v>
      </c>
      <c r="Y3" t="s">
        <v>18</v>
      </c>
      <c r="Z3" t="s">
        <v>19</v>
      </c>
      <c r="AA3" t="s">
        <v>20</v>
      </c>
      <c r="AB3" t="s">
        <v>22</v>
      </c>
      <c r="AC3" t="s">
        <v>23</v>
      </c>
      <c r="AD3" t="s">
        <v>24</v>
      </c>
      <c r="AE3" t="s">
        <v>26</v>
      </c>
      <c r="AF3" t="s">
        <v>27</v>
      </c>
      <c r="AG3" t="s">
        <v>28</v>
      </c>
      <c r="AH3" t="s">
        <v>29</v>
      </c>
      <c r="AI3" t="s">
        <v>30</v>
      </c>
      <c r="AJ3" t="s">
        <v>31</v>
      </c>
      <c r="AK3" t="s">
        <v>32</v>
      </c>
      <c r="AL3" t="s">
        <v>33</v>
      </c>
      <c r="AM3" t="s">
        <v>34</v>
      </c>
      <c r="AN3" t="s">
        <v>35</v>
      </c>
      <c r="AO3" t="s">
        <v>36</v>
      </c>
      <c r="AP3" t="s">
        <v>37</v>
      </c>
      <c r="AQ3" t="s">
        <v>27</v>
      </c>
      <c r="AR3" t="s">
        <v>28</v>
      </c>
      <c r="AS3" t="s">
        <v>29</v>
      </c>
      <c r="AT3" t="s">
        <v>30</v>
      </c>
      <c r="AU3" t="s">
        <v>31</v>
      </c>
      <c r="AV3" t="s">
        <v>32</v>
      </c>
      <c r="AW3" t="s">
        <v>33</v>
      </c>
      <c r="AX3" t="s">
        <v>34</v>
      </c>
      <c r="AY3" t="s">
        <v>35</v>
      </c>
      <c r="AZ3" t="s">
        <v>36</v>
      </c>
      <c r="BA3" t="s">
        <v>37</v>
      </c>
      <c r="BB3" t="s">
        <v>27</v>
      </c>
      <c r="BC3" t="s">
        <v>28</v>
      </c>
      <c r="BD3" t="s">
        <v>29</v>
      </c>
      <c r="BE3" t="s">
        <v>30</v>
      </c>
      <c r="BF3" t="s">
        <v>31</v>
      </c>
      <c r="BG3" t="s">
        <v>32</v>
      </c>
      <c r="BH3" t="s">
        <v>33</v>
      </c>
      <c r="BI3" t="s">
        <v>34</v>
      </c>
      <c r="BJ3" t="s">
        <v>35</v>
      </c>
      <c r="BK3" t="s">
        <v>36</v>
      </c>
      <c r="BL3" t="s">
        <v>37</v>
      </c>
      <c r="BM3" s="1" t="s">
        <v>21</v>
      </c>
      <c r="BN3" s="2" t="s">
        <v>136</v>
      </c>
      <c r="BO3" t="s">
        <v>38</v>
      </c>
      <c r="BP3" t="s">
        <v>39</v>
      </c>
      <c r="BQ3" t="s">
        <v>1</v>
      </c>
      <c r="BR3" t="s">
        <v>38</v>
      </c>
      <c r="BS3" t="s">
        <v>39</v>
      </c>
      <c r="BT3" t="s">
        <v>1</v>
      </c>
      <c r="BU3" t="s">
        <v>40</v>
      </c>
      <c r="BV3" t="s">
        <v>41</v>
      </c>
      <c r="BW3" s="1" t="s">
        <v>40</v>
      </c>
      <c r="BX3" s="1" t="s">
        <v>40</v>
      </c>
      <c r="BY3" t="s">
        <v>41</v>
      </c>
      <c r="BZ3" t="s">
        <v>1</v>
      </c>
      <c r="CA3" t="s">
        <v>42</v>
      </c>
      <c r="CB3" t="s">
        <v>43</v>
      </c>
      <c r="CC3" s="2" t="s">
        <v>42</v>
      </c>
      <c r="CD3" s="2" t="s">
        <v>42</v>
      </c>
      <c r="CE3" t="s">
        <v>43</v>
      </c>
      <c r="CF3" t="s">
        <v>42</v>
      </c>
      <c r="CG3" t="s">
        <v>43</v>
      </c>
      <c r="CH3" t="s">
        <v>42</v>
      </c>
      <c r="CI3" t="s">
        <v>43</v>
      </c>
      <c r="CJ3" t="s">
        <v>1</v>
      </c>
      <c r="CO3" t="s">
        <v>44</v>
      </c>
      <c r="CP3" t="s">
        <v>45</v>
      </c>
    </row>
    <row r="4" spans="1:94">
      <c r="A4" t="s">
        <v>116</v>
      </c>
      <c r="B4" t="s">
        <v>117</v>
      </c>
      <c r="C4" t="s">
        <v>46</v>
      </c>
      <c r="D4" t="s">
        <v>47</v>
      </c>
      <c r="E4" t="s">
        <v>47</v>
      </c>
      <c r="F4" t="s">
        <v>47</v>
      </c>
      <c r="G4" t="s">
        <v>48</v>
      </c>
      <c r="H4" t="s">
        <v>48</v>
      </c>
      <c r="I4" t="s">
        <v>48</v>
      </c>
      <c r="J4" t="s">
        <v>48</v>
      </c>
      <c r="K4" t="s">
        <v>48</v>
      </c>
      <c r="L4" t="s">
        <v>48</v>
      </c>
      <c r="M4" t="s">
        <v>49</v>
      </c>
      <c r="N4" t="s">
        <v>49</v>
      </c>
      <c r="O4" t="s">
        <v>49</v>
      </c>
      <c r="P4" t="s">
        <v>49</v>
      </c>
      <c r="Q4" t="s">
        <v>50</v>
      </c>
      <c r="R4" t="s">
        <v>46</v>
      </c>
      <c r="S4" t="s">
        <v>47</v>
      </c>
      <c r="T4" t="s">
        <v>47</v>
      </c>
      <c r="U4" t="s">
        <v>47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49</v>
      </c>
      <c r="AC4" t="s">
        <v>49</v>
      </c>
      <c r="AD4" t="s">
        <v>49</v>
      </c>
      <c r="AE4" t="s">
        <v>50</v>
      </c>
      <c r="AF4" t="s">
        <v>47</v>
      </c>
      <c r="AG4" t="s">
        <v>47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49</v>
      </c>
      <c r="AO4" t="s">
        <v>49</v>
      </c>
      <c r="AP4" t="s">
        <v>49</v>
      </c>
      <c r="AQ4" t="s">
        <v>47</v>
      </c>
      <c r="AR4" t="s">
        <v>47</v>
      </c>
      <c r="AS4" t="s">
        <v>48</v>
      </c>
      <c r="AT4" t="s">
        <v>48</v>
      </c>
      <c r="AU4" t="s">
        <v>48</v>
      </c>
      <c r="AV4" t="s">
        <v>48</v>
      </c>
      <c r="AW4" t="s">
        <v>48</v>
      </c>
      <c r="AX4" t="s">
        <v>48</v>
      </c>
      <c r="AY4" t="s">
        <v>49</v>
      </c>
      <c r="AZ4" t="s">
        <v>49</v>
      </c>
      <c r="BA4" t="s">
        <v>49</v>
      </c>
      <c r="BB4" t="s">
        <v>47</v>
      </c>
      <c r="BC4" t="s">
        <v>47</v>
      </c>
      <c r="BD4" t="s">
        <v>48</v>
      </c>
      <c r="BE4" t="s">
        <v>48</v>
      </c>
      <c r="BF4" t="s">
        <v>48</v>
      </c>
      <c r="BG4" t="s">
        <v>48</v>
      </c>
      <c r="BH4" t="s">
        <v>48</v>
      </c>
      <c r="BI4" t="s">
        <v>48</v>
      </c>
      <c r="BJ4" t="s">
        <v>49</v>
      </c>
      <c r="BK4" t="s">
        <v>49</v>
      </c>
      <c r="BL4" t="s">
        <v>49</v>
      </c>
      <c r="BM4" s="1" t="s">
        <v>49</v>
      </c>
      <c r="BO4" t="s">
        <v>50</v>
      </c>
      <c r="BP4" t="s">
        <v>50</v>
      </c>
      <c r="BQ4" t="s">
        <v>1</v>
      </c>
      <c r="BR4" t="s">
        <v>50</v>
      </c>
      <c r="BS4" t="s">
        <v>50</v>
      </c>
      <c r="BT4" t="s">
        <v>1</v>
      </c>
      <c r="BU4" t="s">
        <v>51</v>
      </c>
      <c r="BV4" t="s">
        <v>50</v>
      </c>
      <c r="BW4" s="1" t="s">
        <v>51</v>
      </c>
      <c r="BX4" s="1" t="s">
        <v>134</v>
      </c>
      <c r="BY4" t="s">
        <v>50</v>
      </c>
      <c r="BZ4" t="s">
        <v>1</v>
      </c>
      <c r="CA4" t="s">
        <v>51</v>
      </c>
      <c r="CB4" t="s">
        <v>50</v>
      </c>
      <c r="CC4" s="2" t="s">
        <v>51</v>
      </c>
      <c r="CD4" s="2" t="s">
        <v>135</v>
      </c>
      <c r="CE4" t="s">
        <v>50</v>
      </c>
      <c r="CF4" t="s">
        <v>51</v>
      </c>
      <c r="CG4" t="s">
        <v>50</v>
      </c>
      <c r="CH4" t="s">
        <v>51</v>
      </c>
      <c r="CI4" t="s">
        <v>50</v>
      </c>
      <c r="CJ4" t="s">
        <v>1</v>
      </c>
    </row>
    <row r="5" spans="1:94">
      <c r="A5">
        <v>5</v>
      </c>
      <c r="B5" t="s">
        <v>61</v>
      </c>
      <c r="C5">
        <v>1</v>
      </c>
      <c r="D5">
        <v>13.1689984</v>
      </c>
      <c r="E5">
        <v>30.335001599999998</v>
      </c>
      <c r="F5">
        <v>17.166003199999999</v>
      </c>
      <c r="G5">
        <v>3.8517704650673199</v>
      </c>
      <c r="H5">
        <v>2.8236517010192301</v>
      </c>
      <c r="I5">
        <v>1.37571352212624</v>
      </c>
      <c r="J5">
        <v>7.45186806785052E-2</v>
      </c>
      <c r="K5">
        <v>5.6382053742859303E-2</v>
      </c>
      <c r="L5">
        <v>2.6383506121308899</v>
      </c>
      <c r="M5">
        <v>55.268107258668799</v>
      </c>
      <c r="N5">
        <v>0.40519929864125798</v>
      </c>
      <c r="O5">
        <v>5.0959443063344698E-2</v>
      </c>
      <c r="P5">
        <v>2.5292210757385798E-3</v>
      </c>
      <c r="Q5">
        <v>0.89246712138716899</v>
      </c>
      <c r="R5">
        <v>2</v>
      </c>
      <c r="S5">
        <v>134.52700160000001</v>
      </c>
      <c r="T5">
        <v>188.06100480000001</v>
      </c>
      <c r="U5">
        <v>53.534003200000001</v>
      </c>
      <c r="V5">
        <v>1.1286548591744401</v>
      </c>
      <c r="W5">
        <v>0.82657708727787704</v>
      </c>
      <c r="X5">
        <v>0.306364698724158</v>
      </c>
      <c r="Y5">
        <v>8.0748702068816805E-2</v>
      </c>
      <c r="Z5">
        <v>6.0457787583332499E-2</v>
      </c>
      <c r="AA5">
        <v>2.36900857943197</v>
      </c>
      <c r="AB5">
        <v>0.124858634261901</v>
      </c>
      <c r="AC5">
        <v>1.6754493341371E-2</v>
      </c>
      <c r="AD5">
        <v>0.43015698460858098</v>
      </c>
      <c r="AE5">
        <v>52.286247826054797</v>
      </c>
      <c r="AF5">
        <v>269.27063040000002</v>
      </c>
      <c r="AG5">
        <v>353.28162559999998</v>
      </c>
      <c r="AH5">
        <v>7.1455602382249896</v>
      </c>
      <c r="AI5">
        <v>8.4531038462361892</v>
      </c>
      <c r="AJ5">
        <v>10.123696446784701</v>
      </c>
      <c r="AK5">
        <v>1.6306703802307101E-3</v>
      </c>
      <c r="AL5">
        <v>1.4024101395865799E-3</v>
      </c>
      <c r="AM5">
        <v>2.79852067719287E-3</v>
      </c>
      <c r="AN5">
        <v>198.53234940208</v>
      </c>
      <c r="AO5">
        <v>2.3092111970482199</v>
      </c>
      <c r="AP5">
        <v>0.84404248136425797</v>
      </c>
      <c r="AQ5">
        <v>575.95763199999999</v>
      </c>
      <c r="AR5">
        <v>594.3836288</v>
      </c>
      <c r="AS5">
        <v>4.0981265116368997</v>
      </c>
      <c r="AT5">
        <v>4.7027184280294101</v>
      </c>
      <c r="AU5">
        <v>5.6439593847869398</v>
      </c>
      <c r="AV5">
        <v>2.72325766493057E-3</v>
      </c>
      <c r="AW5">
        <v>2.6695949662600099E-3</v>
      </c>
      <c r="AX5">
        <v>4.3184009843513001E-3</v>
      </c>
      <c r="AY5">
        <v>57.682305925107599</v>
      </c>
      <c r="AZ5">
        <v>0.66211545543747097</v>
      </c>
      <c r="BA5">
        <v>0.23839995655652599</v>
      </c>
      <c r="BB5">
        <v>620.63562239999999</v>
      </c>
      <c r="BC5">
        <v>639.05962239999997</v>
      </c>
      <c r="BD5">
        <v>4.1085213559309004</v>
      </c>
      <c r="BE5">
        <v>4.7148232483141301</v>
      </c>
      <c r="BF5">
        <v>5.6594384533360804</v>
      </c>
      <c r="BG5">
        <v>3.1687716792812501E-3</v>
      </c>
      <c r="BH5">
        <v>3.1596349228340398E-3</v>
      </c>
      <c r="BI5">
        <v>5.0967132861208303E-3</v>
      </c>
      <c r="BJ5">
        <v>58.6292755768131</v>
      </c>
      <c r="BK5">
        <v>0.67283979688221995</v>
      </c>
      <c r="BL5">
        <v>0.242257492185914</v>
      </c>
      <c r="BM5" s="1">
        <v>17.038365231961901</v>
      </c>
      <c r="BN5" s="2">
        <f>SUM(AN5:AP5)</f>
        <v>201.68560308049248</v>
      </c>
      <c r="BO5" s="34">
        <f t="shared" ref="BO5:BO28" si="0">BM5/CP5*$BO$32</f>
        <v>1.0812125977712423</v>
      </c>
      <c r="BP5" s="34">
        <f t="shared" ref="BP5:BP28" si="1">BN5/CP5*$BP$32</f>
        <v>54.287389044999706</v>
      </c>
      <c r="BQ5" t="s">
        <v>1</v>
      </c>
      <c r="BR5">
        <v>0.89246712138716899</v>
      </c>
      <c r="BS5">
        <v>52.286247826054797</v>
      </c>
      <c r="BT5" t="s">
        <v>1</v>
      </c>
      <c r="BU5">
        <v>-0.5</v>
      </c>
      <c r="BV5">
        <v>0.366289477686153</v>
      </c>
      <c r="BW5" s="1">
        <v>-0.968086017156921</v>
      </c>
      <c r="BX5" s="9">
        <f>BW5*$BV$63+$BV$64</f>
        <v>6.9710181331453125E-2</v>
      </c>
      <c r="BY5">
        <v>0.36611856497558298</v>
      </c>
      <c r="BZ5" t="s">
        <v>1</v>
      </c>
      <c r="CC5" s="2">
        <v>-27.531071504974602</v>
      </c>
      <c r="CD5" s="25">
        <f t="shared" ref="CD5" si="2">CC5*$CB$63+$CB$64</f>
        <v>-28.209949506771153</v>
      </c>
      <c r="CE5">
        <v>1.0809701288565501</v>
      </c>
      <c r="CF5">
        <v>-40.185918709228901</v>
      </c>
      <c r="CG5">
        <v>1.0670534434852901</v>
      </c>
      <c r="CH5">
        <v>-40.4</v>
      </c>
      <c r="CI5">
        <v>1.06681798207179</v>
      </c>
      <c r="CJ5" t="s">
        <v>1</v>
      </c>
      <c r="CK5" t="s">
        <v>62</v>
      </c>
      <c r="CL5" t="s">
        <v>61</v>
      </c>
      <c r="CN5" t="s">
        <v>54</v>
      </c>
      <c r="CO5" t="s">
        <v>57</v>
      </c>
      <c r="CP5">
        <v>1.8240000000000001</v>
      </c>
    </row>
    <row r="6" spans="1:94">
      <c r="A6">
        <v>6</v>
      </c>
      <c r="B6" t="s">
        <v>63</v>
      </c>
      <c r="C6">
        <v>1</v>
      </c>
      <c r="D6">
        <v>13.240998400000001</v>
      </c>
      <c r="E6">
        <v>30.406003200000001</v>
      </c>
      <c r="F6">
        <v>17.165004799999998</v>
      </c>
      <c r="G6">
        <v>3.8564269334013099</v>
      </c>
      <c r="H6">
        <v>2.82735857785825</v>
      </c>
      <c r="I6">
        <v>1.31199647896951</v>
      </c>
      <c r="J6">
        <v>7.3128074743488897E-2</v>
      </c>
      <c r="K6">
        <v>5.5536047066106903E-2</v>
      </c>
      <c r="L6">
        <v>2.370538391462</v>
      </c>
      <c r="M6">
        <v>55.246668608495803</v>
      </c>
      <c r="N6">
        <v>0.40504858156795798</v>
      </c>
      <c r="O6">
        <v>4.86214070931019E-2</v>
      </c>
      <c r="P6">
        <v>5.5275713471315102E-2</v>
      </c>
      <c r="AF6">
        <v>576.65992960000005</v>
      </c>
      <c r="AG6">
        <v>595.08993280000004</v>
      </c>
      <c r="AH6">
        <v>4.0857743558658699</v>
      </c>
      <c r="AI6">
        <v>4.6902043535022298</v>
      </c>
      <c r="AJ6">
        <v>5.6284431020664698</v>
      </c>
      <c r="AK6">
        <v>2.0760964216149E-3</v>
      </c>
      <c r="AL6">
        <v>1.91183895389457E-3</v>
      </c>
      <c r="AM6">
        <v>3.09168606104208E-3</v>
      </c>
      <c r="AN6">
        <v>57.4877586739509</v>
      </c>
      <c r="AO6">
        <v>0.66001656359245198</v>
      </c>
      <c r="AP6">
        <v>0.237605818859604</v>
      </c>
      <c r="AQ6">
        <v>621.26393599999994</v>
      </c>
      <c r="AR6">
        <v>639.79293440000004</v>
      </c>
      <c r="AS6">
        <v>4.0981160695126002</v>
      </c>
      <c r="AT6">
        <v>4.7032240113075998</v>
      </c>
      <c r="AU6">
        <v>5.6444969484153997</v>
      </c>
      <c r="AV6">
        <v>2.6986126169600698E-3</v>
      </c>
      <c r="AW6">
        <v>2.6014813072714302E-3</v>
      </c>
      <c r="AX6">
        <v>4.06222583420491E-3</v>
      </c>
      <c r="AY6">
        <v>58.445295125594598</v>
      </c>
      <c r="AZ6">
        <v>0.67080064161642505</v>
      </c>
      <c r="BA6">
        <v>0.24150334048428199</v>
      </c>
      <c r="BO6" s="34">
        <f>BM6/CP6*$BO$32</f>
        <v>0</v>
      </c>
      <c r="BP6" s="34">
        <f>BN6/CP6*$BP$32</f>
        <v>0</v>
      </c>
      <c r="BQ6" t="s">
        <v>1</v>
      </c>
      <c r="BT6" t="s">
        <v>1</v>
      </c>
      <c r="BU6">
        <v>-0.5</v>
      </c>
      <c r="BV6">
        <v>0.366289477686153</v>
      </c>
      <c r="BX6" s="9"/>
      <c r="BZ6" t="s">
        <v>1</v>
      </c>
      <c r="CC6">
        <v>-28.542535226969701</v>
      </c>
      <c r="CD6"/>
      <c r="CE6">
        <v>1.0798579541834801</v>
      </c>
      <c r="CF6" s="2">
        <v>-40.088069414045897</v>
      </c>
      <c r="CG6">
        <v>1.0671610645360301</v>
      </c>
      <c r="CH6">
        <v>-40.4</v>
      </c>
      <c r="CI6">
        <v>1.06681798207179</v>
      </c>
      <c r="CJ6" t="s">
        <v>1</v>
      </c>
      <c r="CK6" t="s">
        <v>64</v>
      </c>
      <c r="CL6" t="s">
        <v>63</v>
      </c>
      <c r="CN6" t="s">
        <v>54</v>
      </c>
      <c r="CO6" t="s">
        <v>57</v>
      </c>
      <c r="CP6">
        <v>0.23300000000000001</v>
      </c>
    </row>
    <row r="7" spans="1:94">
      <c r="A7">
        <v>7</v>
      </c>
      <c r="B7" t="s">
        <v>65</v>
      </c>
      <c r="C7">
        <v>1</v>
      </c>
      <c r="D7">
        <v>13.315993600000001</v>
      </c>
      <c r="E7">
        <v>30.48</v>
      </c>
      <c r="F7">
        <v>17.164006399999899</v>
      </c>
      <c r="G7">
        <v>3.8510119969455601</v>
      </c>
      <c r="H7">
        <v>2.8236398255764898</v>
      </c>
      <c r="I7">
        <v>1.2438431830361001</v>
      </c>
      <c r="J7">
        <v>7.1564331004324799E-2</v>
      </c>
      <c r="K7">
        <v>5.4126061128091103E-2</v>
      </c>
      <c r="L7">
        <v>2.1403202640310699</v>
      </c>
      <c r="M7">
        <v>55.244966738158901</v>
      </c>
      <c r="N7">
        <v>0.405044244489629</v>
      </c>
      <c r="O7">
        <v>4.6133555993237499E-2</v>
      </c>
      <c r="P7">
        <v>1.2781272483308099E-3</v>
      </c>
      <c r="Q7">
        <v>0.690704999702622</v>
      </c>
      <c r="R7">
        <v>2</v>
      </c>
      <c r="S7">
        <v>134.89299199999999</v>
      </c>
      <c r="T7">
        <v>179.14799360000001</v>
      </c>
      <c r="U7">
        <v>44.2550016</v>
      </c>
      <c r="V7">
        <v>0.63504733644822098</v>
      </c>
      <c r="W7">
        <v>0.46576241892107201</v>
      </c>
      <c r="X7">
        <v>0.14641579839996599</v>
      </c>
      <c r="Y7">
        <v>7.8559020736796506E-2</v>
      </c>
      <c r="Z7">
        <v>5.8844988248669398E-2</v>
      </c>
      <c r="AA7">
        <v>1.9115682539135099</v>
      </c>
      <c r="AB7">
        <v>6.7120595936288302E-2</v>
      </c>
      <c r="AC7">
        <v>6.9438877493331599E-3</v>
      </c>
      <c r="AD7">
        <v>0.31630785151045399</v>
      </c>
      <c r="AE7">
        <v>58.882134198343998</v>
      </c>
      <c r="AF7">
        <v>271.94405119999999</v>
      </c>
      <c r="AG7">
        <v>350.1360512</v>
      </c>
      <c r="AH7">
        <v>5.6977826468542601</v>
      </c>
      <c r="AI7">
        <v>6.7167356500283004</v>
      </c>
      <c r="AJ7">
        <v>8.0635837483989494</v>
      </c>
      <c r="AK7">
        <v>1.58257254210988E-3</v>
      </c>
      <c r="AL7">
        <v>1.41201156650755E-3</v>
      </c>
      <c r="AM7">
        <v>2.46763024903495E-3</v>
      </c>
      <c r="AN7">
        <v>145.91999425010101</v>
      </c>
      <c r="AO7">
        <v>1.69589144343652</v>
      </c>
      <c r="AP7">
        <v>0.62029612783682297</v>
      </c>
      <c r="AQ7">
        <v>576.19304959999999</v>
      </c>
      <c r="AR7">
        <v>594.62104320000003</v>
      </c>
      <c r="AS7">
        <v>4.0944775559765203</v>
      </c>
      <c r="AT7">
        <v>4.6993486131313098</v>
      </c>
      <c r="AU7">
        <v>5.6419867533351997</v>
      </c>
      <c r="AV7">
        <v>2.4529836057321898E-3</v>
      </c>
      <c r="AW7">
        <v>2.3835273548961202E-3</v>
      </c>
      <c r="AX7">
        <v>3.6647600071061299E-3</v>
      </c>
      <c r="AY7">
        <v>57.642700466990298</v>
      </c>
      <c r="AZ7">
        <v>0.661582638524714</v>
      </c>
      <c r="BA7">
        <v>0.238254000990027</v>
      </c>
      <c r="BB7">
        <v>620.88504320000004</v>
      </c>
      <c r="BC7">
        <v>639.31205120000004</v>
      </c>
      <c r="BD7">
        <v>4.1048615146890004</v>
      </c>
      <c r="BE7">
        <v>4.7107996307323603</v>
      </c>
      <c r="BF7">
        <v>5.65365438309348</v>
      </c>
      <c r="BG7">
        <v>2.97912142170801E-3</v>
      </c>
      <c r="BH7">
        <v>2.9723669839097698E-3</v>
      </c>
      <c r="BI7">
        <v>4.3937614166217904E-3</v>
      </c>
      <c r="BJ7">
        <v>58.523190431211702</v>
      </c>
      <c r="BK7">
        <v>0.67153835139080198</v>
      </c>
      <c r="BL7">
        <v>0.24185533959625699</v>
      </c>
      <c r="BM7" s="1">
        <v>9.1530734285873105</v>
      </c>
      <c r="BN7" s="2">
        <f>SUM(AN7:AP7)</f>
        <v>148.23618182137434</v>
      </c>
      <c r="BO7" s="34">
        <f t="shared" si="0"/>
        <v>0.88953531134172525</v>
      </c>
      <c r="BP7" s="34">
        <f t="shared" si="1"/>
        <v>61.107054371734939</v>
      </c>
      <c r="BQ7" t="s">
        <v>1</v>
      </c>
      <c r="BR7">
        <v>0.690704999702622</v>
      </c>
      <c r="BS7">
        <v>58.882134198343998</v>
      </c>
      <c r="BT7" t="s">
        <v>1</v>
      </c>
      <c r="BU7">
        <v>-0.5</v>
      </c>
      <c r="BV7">
        <v>0.366289477686153</v>
      </c>
      <c r="BW7" s="1">
        <v>-0.31792073454139902</v>
      </c>
      <c r="BX7" s="9">
        <f>BW7*$BV$63+$BV$64</f>
        <v>0.73226604248065619</v>
      </c>
      <c r="BY7">
        <v>0.36635596031009199</v>
      </c>
      <c r="BZ7" t="s">
        <v>1</v>
      </c>
      <c r="CC7" s="2">
        <v>-28.228590525270601</v>
      </c>
      <c r="CD7" s="25">
        <f t="shared" ref="CD7:CD10" si="3">CC7*$CB$63+$CB$64</f>
        <v>-28.930985382900239</v>
      </c>
      <c r="CE7">
        <v>1.08020316088304</v>
      </c>
      <c r="CF7">
        <v>-40.176124991972301</v>
      </c>
      <c r="CG7">
        <v>1.06706421526624</v>
      </c>
      <c r="CH7">
        <v>-40.4</v>
      </c>
      <c r="CI7">
        <v>1.06681798207179</v>
      </c>
      <c r="CJ7" t="s">
        <v>1</v>
      </c>
      <c r="CK7" t="s">
        <v>66</v>
      </c>
      <c r="CL7" t="s">
        <v>65</v>
      </c>
      <c r="CN7" t="s">
        <v>54</v>
      </c>
      <c r="CO7" t="s">
        <v>57</v>
      </c>
      <c r="CP7">
        <v>1.1910000000000001</v>
      </c>
    </row>
    <row r="8" spans="1:94">
      <c r="A8">
        <v>9</v>
      </c>
      <c r="B8" t="s">
        <v>69</v>
      </c>
      <c r="C8">
        <v>1</v>
      </c>
      <c r="D8">
        <v>12.8070016</v>
      </c>
      <c r="E8">
        <v>29.970009600000001</v>
      </c>
      <c r="F8">
        <v>17.163008000000001</v>
      </c>
      <c r="G8">
        <v>3.8584331857918599</v>
      </c>
      <c r="H8">
        <v>2.8291735454318401</v>
      </c>
      <c r="I8">
        <v>1.1897344798268801</v>
      </c>
      <c r="J8">
        <v>7.3441766445944995E-2</v>
      </c>
      <c r="K8">
        <v>5.5783207399795302E-2</v>
      </c>
      <c r="L8">
        <v>1.8936560608088999</v>
      </c>
      <c r="M8">
        <v>55.343880706507001</v>
      </c>
      <c r="N8">
        <v>0.40573699571543898</v>
      </c>
      <c r="O8">
        <v>4.4107067701097E-2</v>
      </c>
      <c r="P8">
        <v>1.4779120791963299E-3</v>
      </c>
      <c r="Q8">
        <v>0.49568284812533497</v>
      </c>
      <c r="R8">
        <v>2</v>
      </c>
      <c r="S8">
        <v>134.1529984</v>
      </c>
      <c r="T8">
        <v>184.56600320000001</v>
      </c>
      <c r="U8">
        <v>50.413004800000003</v>
      </c>
      <c r="V8">
        <v>0.676289211760979</v>
      </c>
      <c r="W8">
        <v>0.49391954650634201</v>
      </c>
      <c r="X8">
        <v>0.153527087985315</v>
      </c>
      <c r="Y8">
        <v>7.9982803936450103E-2</v>
      </c>
      <c r="Z8">
        <v>6.0090243449442401E-2</v>
      </c>
      <c r="AA8">
        <v>1.68659838444573</v>
      </c>
      <c r="AB8">
        <v>7.6688044989331294E-2</v>
      </c>
      <c r="AC8">
        <v>7.9462305918036099E-3</v>
      </c>
      <c r="AD8">
        <v>0.46643304995850698</v>
      </c>
      <c r="AE8">
        <v>53.888943933915201</v>
      </c>
      <c r="AF8">
        <v>267.30655999999999</v>
      </c>
      <c r="AG8">
        <v>352.35555840000001</v>
      </c>
      <c r="AH8">
        <v>7.8071070349317804</v>
      </c>
      <c r="AI8">
        <v>9.2180840308301697</v>
      </c>
      <c r="AJ8">
        <v>11.0945329471287</v>
      </c>
      <c r="AK8">
        <v>1.51319058042855E-3</v>
      </c>
      <c r="AL8">
        <v>1.34144711000313E-3</v>
      </c>
      <c r="AM8">
        <v>2.1757805776201999E-3</v>
      </c>
      <c r="AN8">
        <v>215.986744141477</v>
      </c>
      <c r="AO8">
        <v>2.51005065130723</v>
      </c>
      <c r="AP8">
        <v>0.91982410795843705</v>
      </c>
      <c r="AQ8">
        <v>575.77355520000003</v>
      </c>
      <c r="AR8">
        <v>594.1985664</v>
      </c>
      <c r="AS8">
        <v>4.1118751585252404</v>
      </c>
      <c r="AT8">
        <v>4.7181532344853903</v>
      </c>
      <c r="AU8">
        <v>5.6652856802962104</v>
      </c>
      <c r="AV8">
        <v>2.6757301236630098E-3</v>
      </c>
      <c r="AW8">
        <v>2.65239232894368E-3</v>
      </c>
      <c r="AX8">
        <v>3.8761090911468301E-3</v>
      </c>
      <c r="AY8">
        <v>57.866892696913297</v>
      </c>
      <c r="AZ8">
        <v>0.66408189872670398</v>
      </c>
      <c r="BA8">
        <v>0.23916740984204399</v>
      </c>
      <c r="BB8">
        <v>620.43356159999996</v>
      </c>
      <c r="BC8">
        <v>638.96056320000002</v>
      </c>
      <c r="BD8">
        <v>4.1244278515388197</v>
      </c>
      <c r="BE8">
        <v>4.7315308212247702</v>
      </c>
      <c r="BF8">
        <v>5.6814403303426104</v>
      </c>
      <c r="BG8">
        <v>3.1556087522312602E-3</v>
      </c>
      <c r="BH8">
        <v>3.2205709117415901E-3</v>
      </c>
      <c r="BI8">
        <v>4.6865156901464604E-3</v>
      </c>
      <c r="BJ8">
        <v>58.624807871477699</v>
      </c>
      <c r="BK8">
        <v>0.67263661195044999</v>
      </c>
      <c r="BL8">
        <v>0.24225071146163299</v>
      </c>
      <c r="BM8" s="1">
        <v>10.472379514892699</v>
      </c>
      <c r="BN8" s="2">
        <f>SUM(AN8:AP8)</f>
        <v>219.41661890074269</v>
      </c>
      <c r="BO8" s="34">
        <f t="shared" si="0"/>
        <v>0.63165277074072246</v>
      </c>
      <c r="BP8" s="34">
        <f t="shared" si="1"/>
        <v>56.136254755899202</v>
      </c>
      <c r="BQ8" t="s">
        <v>1</v>
      </c>
      <c r="BR8">
        <v>0.49568284812533497</v>
      </c>
      <c r="BS8">
        <v>53.888943933915201</v>
      </c>
      <c r="BT8" t="s">
        <v>1</v>
      </c>
      <c r="BU8">
        <v>-0.5</v>
      </c>
      <c r="BV8">
        <v>0.366289477686153</v>
      </c>
      <c r="BW8" s="1">
        <v>-1.6332887559401501</v>
      </c>
      <c r="BX8" s="9">
        <f>BW8*$BV$63+$BV$64</f>
        <v>-0.60816971354746308</v>
      </c>
      <c r="BY8">
        <v>0.36587567783266101</v>
      </c>
      <c r="BZ8" t="s">
        <v>1</v>
      </c>
      <c r="CC8" s="2">
        <v>-28.261347962087299</v>
      </c>
      <c r="CD8" s="25">
        <f t="shared" si="3"/>
        <v>-28.964847236796139</v>
      </c>
      <c r="CE8">
        <v>1.0801671416374701</v>
      </c>
      <c r="CF8">
        <v>-40.188555042067499</v>
      </c>
      <c r="CG8">
        <v>1.0670505438708699</v>
      </c>
      <c r="CH8">
        <v>-40.4</v>
      </c>
      <c r="CI8">
        <v>1.06681798207179</v>
      </c>
      <c r="CJ8" t="s">
        <v>1</v>
      </c>
      <c r="CK8" t="s">
        <v>70</v>
      </c>
      <c r="CL8" t="s">
        <v>69</v>
      </c>
      <c r="CN8" t="s">
        <v>54</v>
      </c>
      <c r="CO8" t="s">
        <v>57</v>
      </c>
      <c r="CP8">
        <v>1.919</v>
      </c>
    </row>
    <row r="9" spans="1:94">
      <c r="A9">
        <v>10</v>
      </c>
      <c r="B9" t="s">
        <v>71</v>
      </c>
      <c r="C9">
        <v>1</v>
      </c>
      <c r="D9">
        <v>13.0419968</v>
      </c>
      <c r="E9">
        <v>30.209996799999999</v>
      </c>
      <c r="F9">
        <v>17.167999999999999</v>
      </c>
      <c r="G9">
        <v>3.85620829964724</v>
      </c>
      <c r="H9">
        <v>2.8273188399742502</v>
      </c>
      <c r="I9">
        <v>1.17145500657581</v>
      </c>
      <c r="J9">
        <v>7.2089157577282403E-2</v>
      </c>
      <c r="K9">
        <v>5.4853601093480198E-2</v>
      </c>
      <c r="L9">
        <v>1.7924984678496201</v>
      </c>
      <c r="M9">
        <v>55.310635743636396</v>
      </c>
      <c r="N9">
        <v>0.40551033479662102</v>
      </c>
      <c r="O9">
        <v>4.3420752309008499E-2</v>
      </c>
      <c r="P9">
        <v>0.25449243787390802</v>
      </c>
      <c r="R9">
        <v>2</v>
      </c>
      <c r="S9">
        <v>135.57400319999999</v>
      </c>
      <c r="T9">
        <v>176.40199680000001</v>
      </c>
      <c r="U9">
        <v>40.827993599999999</v>
      </c>
      <c r="V9">
        <v>0.267494943173819</v>
      </c>
      <c r="W9">
        <v>0.19552749959670801</v>
      </c>
      <c r="X9">
        <v>4.7200399727459201E-2</v>
      </c>
      <c r="Y9">
        <v>7.9593425654351305E-2</v>
      </c>
      <c r="Z9">
        <v>5.98643205368821E-2</v>
      </c>
      <c r="AA9">
        <v>1.59547257540959</v>
      </c>
      <c r="AB9">
        <v>2.9741297126375101E-2</v>
      </c>
      <c r="AC9">
        <v>1.78502338766281E-3</v>
      </c>
      <c r="AF9">
        <v>273.51874559999999</v>
      </c>
      <c r="AG9">
        <v>348.58575359999998</v>
      </c>
      <c r="AH9">
        <v>4.7419950691048696</v>
      </c>
      <c r="AI9">
        <v>5.5706344174621201</v>
      </c>
      <c r="AJ9">
        <v>6.7435175980191797</v>
      </c>
      <c r="AK9">
        <v>1.6832836998700699E-3</v>
      </c>
      <c r="AL9">
        <v>1.6171045722751299E-3</v>
      </c>
      <c r="AM9">
        <v>2.4075141991881598E-3</v>
      </c>
      <c r="AN9">
        <v>116.98527678951299</v>
      </c>
      <c r="AO9">
        <v>1.3590499106580101</v>
      </c>
      <c r="AP9">
        <v>0.49916204152080401</v>
      </c>
      <c r="AQ9">
        <v>575.65875200000005</v>
      </c>
      <c r="AR9">
        <v>594.08175359999996</v>
      </c>
      <c r="AS9">
        <v>4.0980839772474802</v>
      </c>
      <c r="AT9">
        <v>4.70291921570636</v>
      </c>
      <c r="AU9">
        <v>5.6463385780523998</v>
      </c>
      <c r="AV9">
        <v>2.4087179561861202E-3</v>
      </c>
      <c r="AW9">
        <v>2.3497025830700601E-3</v>
      </c>
      <c r="AX9">
        <v>3.5025605278530799E-3</v>
      </c>
      <c r="AY9">
        <v>57.664385301327798</v>
      </c>
      <c r="AZ9">
        <v>0.66180075714050501</v>
      </c>
      <c r="BA9">
        <v>0.23835077111498801</v>
      </c>
      <c r="BB9">
        <v>620.34274559999994</v>
      </c>
      <c r="BC9">
        <v>638.86974720000001</v>
      </c>
      <c r="BD9">
        <v>4.1155774057810701</v>
      </c>
      <c r="BE9">
        <v>4.7218291784944997</v>
      </c>
      <c r="BF9">
        <v>5.6702903344439202</v>
      </c>
      <c r="BG9">
        <v>2.9287301662249301E-3</v>
      </c>
      <c r="BH9">
        <v>2.9477876031331601E-3</v>
      </c>
      <c r="BI9">
        <v>4.2984783710499101E-3</v>
      </c>
      <c r="BJ9">
        <v>58.633636992493003</v>
      </c>
      <c r="BK9">
        <v>0.67275156376191203</v>
      </c>
      <c r="BL9">
        <v>0.242301653947499</v>
      </c>
      <c r="BM9" s="1">
        <v>4.0676135299502896</v>
      </c>
      <c r="BN9" s="2">
        <f>SUM(AN9:AP9)</f>
        <v>118.84348874169181</v>
      </c>
      <c r="BO9" s="34">
        <f t="shared" si="0"/>
        <v>0.4789544064295867</v>
      </c>
      <c r="BP9" s="34">
        <f t="shared" si="1"/>
        <v>59.356839040144692</v>
      </c>
      <c r="BQ9" t="s">
        <v>1</v>
      </c>
      <c r="BT9" t="s">
        <v>1</v>
      </c>
      <c r="BU9">
        <v>-0.5</v>
      </c>
      <c r="BV9">
        <v>0.366289477686153</v>
      </c>
      <c r="BW9" s="1">
        <v>-3.1960639473339598</v>
      </c>
      <c r="BX9" s="9">
        <f>BW9*$BV$63+$BV$64</f>
        <v>-2.2007276221321326</v>
      </c>
      <c r="BY9">
        <v>0.36530505315180101</v>
      </c>
      <c r="BZ9" t="s">
        <v>1</v>
      </c>
      <c r="CC9" s="2">
        <v>-28.713288874615301</v>
      </c>
      <c r="CD9" s="25">
        <f t="shared" si="3"/>
        <v>-29.432025338527218</v>
      </c>
      <c r="CE9">
        <v>1.07967019621078</v>
      </c>
      <c r="CF9">
        <v>-40.143779718439497</v>
      </c>
      <c r="CG9">
        <v>1.06709979073047</v>
      </c>
      <c r="CH9">
        <v>-40.4</v>
      </c>
      <c r="CI9">
        <v>1.06681798207179</v>
      </c>
      <c r="CJ9" t="s">
        <v>1</v>
      </c>
      <c r="CK9" t="s">
        <v>72</v>
      </c>
      <c r="CL9" t="s">
        <v>71</v>
      </c>
      <c r="CN9" t="s">
        <v>54</v>
      </c>
      <c r="CO9" t="s">
        <v>57</v>
      </c>
      <c r="CP9">
        <v>0.98299999999999998</v>
      </c>
    </row>
    <row r="10" spans="1:94">
      <c r="A10">
        <v>11</v>
      </c>
      <c r="B10" t="s">
        <v>73</v>
      </c>
      <c r="C10">
        <v>1</v>
      </c>
      <c r="D10">
        <v>13.2169984</v>
      </c>
      <c r="E10">
        <v>30.276992</v>
      </c>
      <c r="F10">
        <v>17.059993599999999</v>
      </c>
      <c r="G10">
        <v>3.8519407673380099</v>
      </c>
      <c r="H10">
        <v>2.8236510466281302</v>
      </c>
      <c r="I10">
        <v>1.1445517023256799</v>
      </c>
      <c r="J10">
        <v>7.2095166275040604E-2</v>
      </c>
      <c r="K10">
        <v>5.4681958048627098E-2</v>
      </c>
      <c r="L10">
        <v>1.6989511481671</v>
      </c>
      <c r="M10">
        <v>55.385801969065298</v>
      </c>
      <c r="N10">
        <v>0.40606262292384898</v>
      </c>
      <c r="O10">
        <v>4.2458774941369397E-2</v>
      </c>
      <c r="P10">
        <v>0.32065831846965998</v>
      </c>
      <c r="R10">
        <v>2</v>
      </c>
      <c r="S10">
        <v>136.30899199999999</v>
      </c>
      <c r="T10">
        <v>177.6709888</v>
      </c>
      <c r="U10">
        <v>41.3619968</v>
      </c>
      <c r="V10">
        <v>0.25148034145756298</v>
      </c>
      <c r="W10">
        <v>0.18378678722121999</v>
      </c>
      <c r="X10">
        <v>4.3951299092472099E-2</v>
      </c>
      <c r="Y10">
        <v>7.8952576120257301E-2</v>
      </c>
      <c r="Z10">
        <v>5.9297222628756897E-2</v>
      </c>
      <c r="AA10">
        <v>1.50665354877574</v>
      </c>
      <c r="AB10">
        <v>2.8925836065667E-2</v>
      </c>
      <c r="AC10">
        <v>1.72412628782143E-3</v>
      </c>
      <c r="AF10">
        <v>272.76051200000001</v>
      </c>
      <c r="AG10">
        <v>350.55051520000001</v>
      </c>
      <c r="AH10">
        <v>5.8052360885054703</v>
      </c>
      <c r="AI10">
        <v>6.8411244958372999</v>
      </c>
      <c r="AJ10">
        <v>8.2598198866346699</v>
      </c>
      <c r="AK10">
        <v>1.5950163460779999E-3</v>
      </c>
      <c r="AL10">
        <v>1.4384578616284901E-3</v>
      </c>
      <c r="AM10">
        <v>2.2560166416585501E-3</v>
      </c>
      <c r="AN10">
        <v>146.90342146890299</v>
      </c>
      <c r="AO10">
        <v>1.7070412242522499</v>
      </c>
      <c r="AP10">
        <v>0.62676468536943797</v>
      </c>
      <c r="AQ10">
        <v>575.81251840000004</v>
      </c>
      <c r="AR10">
        <v>594.23651840000002</v>
      </c>
      <c r="AS10">
        <v>4.1068162446488596</v>
      </c>
      <c r="AT10">
        <v>4.7118098696839903</v>
      </c>
      <c r="AU10">
        <v>5.6570707837327996</v>
      </c>
      <c r="AV10">
        <v>2.4745457868080301E-3</v>
      </c>
      <c r="AW10">
        <v>2.4385141790979098E-3</v>
      </c>
      <c r="AX10">
        <v>3.5091808153177302E-3</v>
      </c>
      <c r="AY10">
        <v>57.819825669196099</v>
      </c>
      <c r="AZ10">
        <v>0.66355758174215096</v>
      </c>
      <c r="BA10">
        <v>0.23897754601475199</v>
      </c>
      <c r="BB10">
        <v>620.59352320000005</v>
      </c>
      <c r="BC10">
        <v>638.91151360000003</v>
      </c>
      <c r="BD10">
        <v>4.1231890100286304</v>
      </c>
      <c r="BE10">
        <v>4.7310805084310603</v>
      </c>
      <c r="BF10">
        <v>5.6788663261275998</v>
      </c>
      <c r="BG10">
        <v>2.9813391733860199E-3</v>
      </c>
      <c r="BH10">
        <v>3.0366359381128198E-3</v>
      </c>
      <c r="BI10">
        <v>4.3523949238930696E-3</v>
      </c>
      <c r="BJ10">
        <v>58.702031691577801</v>
      </c>
      <c r="BK10">
        <v>0.67352520723148501</v>
      </c>
      <c r="BL10">
        <v>0.242572598587359</v>
      </c>
      <c r="BM10" s="1">
        <v>3.9572791912867702</v>
      </c>
      <c r="BN10" s="2">
        <f>SUM(AN10:AP10)</f>
        <v>149.23722737852466</v>
      </c>
      <c r="BO10" s="34">
        <f t="shared" si="0"/>
        <v>0.38653279651062961</v>
      </c>
      <c r="BP10" s="34">
        <f t="shared" si="1"/>
        <v>61.831205257315624</v>
      </c>
      <c r="BQ10" t="s">
        <v>1</v>
      </c>
      <c r="BT10" t="s">
        <v>1</v>
      </c>
      <c r="BU10">
        <v>-0.5</v>
      </c>
      <c r="BV10">
        <v>0.366289477686153</v>
      </c>
      <c r="BW10" s="1">
        <v>-3.4996385339509599</v>
      </c>
      <c r="BX10" s="9">
        <f>BW10*$BV$63+$BV$64</f>
        <v>-2.5100876064885753</v>
      </c>
      <c r="BY10">
        <v>0.36519420653906498</v>
      </c>
      <c r="BZ10" t="s">
        <v>1</v>
      </c>
      <c r="CC10" s="2">
        <v>-28.436028600822802</v>
      </c>
      <c r="CD10" s="25">
        <f t="shared" si="3"/>
        <v>-29.145417233783448</v>
      </c>
      <c r="CE10">
        <v>1.07997506680068</v>
      </c>
      <c r="CF10">
        <v>-40.168231198111798</v>
      </c>
      <c r="CG10">
        <v>1.06707289738349</v>
      </c>
      <c r="CH10">
        <v>-40.4</v>
      </c>
      <c r="CI10">
        <v>1.06681798207179</v>
      </c>
      <c r="CJ10" t="s">
        <v>1</v>
      </c>
      <c r="CK10" t="s">
        <v>74</v>
      </c>
      <c r="CL10" t="s">
        <v>73</v>
      </c>
      <c r="CN10" t="s">
        <v>54</v>
      </c>
      <c r="CO10" t="s">
        <v>57</v>
      </c>
      <c r="CP10">
        <v>1.1850000000000001</v>
      </c>
    </row>
    <row r="11" spans="1:94">
      <c r="A11">
        <v>12</v>
      </c>
      <c r="B11" t="s">
        <v>75</v>
      </c>
      <c r="C11">
        <v>1</v>
      </c>
      <c r="D11">
        <v>13.0040064</v>
      </c>
      <c r="E11">
        <v>30.1700096</v>
      </c>
      <c r="F11">
        <v>17.166003199999999</v>
      </c>
      <c r="G11">
        <v>3.8588475736716101</v>
      </c>
      <c r="H11">
        <v>2.8298052482051101</v>
      </c>
      <c r="I11">
        <v>1.12960517366876</v>
      </c>
      <c r="J11">
        <v>7.1424499667472996E-2</v>
      </c>
      <c r="K11">
        <v>5.4248231194775502E-2</v>
      </c>
      <c r="L11">
        <v>1.6180954074468701</v>
      </c>
      <c r="M11">
        <v>55.454282576477603</v>
      </c>
      <c r="N11">
        <v>0.406568734593859</v>
      </c>
      <c r="O11">
        <v>4.2001798223378399E-2</v>
      </c>
      <c r="P11">
        <v>0.209695560929719</v>
      </c>
      <c r="AF11">
        <v>576.13141759999996</v>
      </c>
      <c r="AG11">
        <v>594.5504128</v>
      </c>
      <c r="AH11">
        <v>4.0958846967688398</v>
      </c>
      <c r="AI11">
        <v>4.7003355336084498</v>
      </c>
      <c r="AJ11">
        <v>5.6418650034286504</v>
      </c>
      <c r="AK11">
        <v>2.27986450063431E-3</v>
      </c>
      <c r="AL11">
        <v>2.1915537468266601E-3</v>
      </c>
      <c r="AM11">
        <v>3.20790908428673E-3</v>
      </c>
      <c r="AN11">
        <v>57.712107804437203</v>
      </c>
      <c r="AO11">
        <v>0.66237041453675405</v>
      </c>
      <c r="AP11">
        <v>0.23852599191012999</v>
      </c>
      <c r="AQ11">
        <v>620.81541119999997</v>
      </c>
      <c r="AR11">
        <v>639.34241280000003</v>
      </c>
      <c r="AS11">
        <v>4.1133018792516296</v>
      </c>
      <c r="AT11">
        <v>4.7188394710002202</v>
      </c>
      <c r="AU11">
        <v>5.66559563880325</v>
      </c>
      <c r="AV11">
        <v>2.8745271119428898E-3</v>
      </c>
      <c r="AW11">
        <v>2.8800018424076199E-3</v>
      </c>
      <c r="AX11">
        <v>4.1308565999134102E-3</v>
      </c>
      <c r="AY11">
        <v>58.662674853913501</v>
      </c>
      <c r="AZ11">
        <v>0.67310279170447596</v>
      </c>
      <c r="BA11">
        <v>0.24240777092062199</v>
      </c>
      <c r="BO11" s="34">
        <f t="shared" si="0"/>
        <v>0</v>
      </c>
      <c r="BP11" s="34">
        <f t="shared" si="1"/>
        <v>0</v>
      </c>
      <c r="BQ11" t="s">
        <v>1</v>
      </c>
      <c r="BT11" t="s">
        <v>1</v>
      </c>
      <c r="BU11">
        <v>-0.5</v>
      </c>
      <c r="BV11">
        <v>0.366289477686153</v>
      </c>
      <c r="BX11" s="9"/>
      <c r="BZ11" t="s">
        <v>1</v>
      </c>
      <c r="CC11">
        <v>-29.0666499790172</v>
      </c>
      <c r="CD11"/>
      <c r="CE11">
        <v>1.07928164374328</v>
      </c>
      <c r="CF11" s="2">
        <v>-40.1359991498528</v>
      </c>
      <c r="CG11">
        <v>1.0671083483089301</v>
      </c>
      <c r="CH11">
        <v>-40.4</v>
      </c>
      <c r="CI11">
        <v>1.06681798207179</v>
      </c>
      <c r="CJ11" t="s">
        <v>1</v>
      </c>
      <c r="CK11" t="s">
        <v>76</v>
      </c>
      <c r="CL11" t="s">
        <v>75</v>
      </c>
      <c r="CN11" t="s">
        <v>54</v>
      </c>
      <c r="CO11" t="s">
        <v>57</v>
      </c>
      <c r="CP11">
        <v>0.753</v>
      </c>
    </row>
    <row r="12" spans="1:94">
      <c r="A12">
        <v>13</v>
      </c>
      <c r="B12" t="s">
        <v>77</v>
      </c>
      <c r="C12">
        <v>1</v>
      </c>
      <c r="D12">
        <v>12.9139968</v>
      </c>
      <c r="E12">
        <v>30.076992000000001</v>
      </c>
      <c r="F12">
        <v>17.162995200000001</v>
      </c>
      <c r="G12">
        <v>3.86107581759665</v>
      </c>
      <c r="H12">
        <v>2.8307498498660602</v>
      </c>
      <c r="I12">
        <v>1.1058531015780499</v>
      </c>
      <c r="J12">
        <v>7.0724369461430195E-2</v>
      </c>
      <c r="K12">
        <v>5.36906876589274E-2</v>
      </c>
      <c r="L12">
        <v>1.54124079114075</v>
      </c>
      <c r="M12">
        <v>55.417303585306698</v>
      </c>
      <c r="N12">
        <v>0.40629224530010399</v>
      </c>
      <c r="O12">
        <v>4.1088101885397299E-2</v>
      </c>
      <c r="P12">
        <v>3.2816998987518099E-3</v>
      </c>
      <c r="Q12">
        <v>0.85340253365986496</v>
      </c>
      <c r="R12">
        <v>2</v>
      </c>
      <c r="S12">
        <v>134.1399936</v>
      </c>
      <c r="T12">
        <v>188.4919936</v>
      </c>
      <c r="U12">
        <v>54.351999999999997</v>
      </c>
      <c r="V12">
        <v>1.34080368789757</v>
      </c>
      <c r="W12">
        <v>0.98208671991665697</v>
      </c>
      <c r="X12">
        <v>0.30423802357524798</v>
      </c>
      <c r="Y12">
        <v>7.7825060852816194E-2</v>
      </c>
      <c r="Z12">
        <v>5.8419262737696299E-2</v>
      </c>
      <c r="AA12">
        <v>1.3672699219194899</v>
      </c>
      <c r="AB12">
        <v>0.15844868524956099</v>
      </c>
      <c r="AC12">
        <v>1.9666151163941499E-2</v>
      </c>
      <c r="AD12">
        <v>0.56444027860227297</v>
      </c>
      <c r="AE12">
        <v>50.562451948619902</v>
      </c>
      <c r="AF12">
        <v>267.22796799999998</v>
      </c>
      <c r="AG12">
        <v>355.6129664</v>
      </c>
      <c r="AH12">
        <v>8.9890680012877606</v>
      </c>
      <c r="AI12">
        <v>10.6260725610466</v>
      </c>
      <c r="AJ12">
        <v>12.7960724253573</v>
      </c>
      <c r="AK12">
        <v>1.5352471582271499E-3</v>
      </c>
      <c r="AL12">
        <v>1.3673547911632099E-3</v>
      </c>
      <c r="AM12">
        <v>1.9888910316707901E-3</v>
      </c>
      <c r="AN12">
        <v>264.14519000061699</v>
      </c>
      <c r="AO12">
        <v>3.0710446781430201</v>
      </c>
      <c r="AP12">
        <v>1.12658198026379</v>
      </c>
      <c r="AQ12">
        <v>575.66597119999994</v>
      </c>
      <c r="AR12">
        <v>594.19397119999996</v>
      </c>
      <c r="AS12">
        <v>4.1114459049439498</v>
      </c>
      <c r="AT12">
        <v>4.7166437578138103</v>
      </c>
      <c r="AU12">
        <v>5.6632799637392202</v>
      </c>
      <c r="AV12">
        <v>2.9642094474040602E-3</v>
      </c>
      <c r="AW12">
        <v>3.0091320774232599E-3</v>
      </c>
      <c r="AX12">
        <v>4.2099623289057796E-3</v>
      </c>
      <c r="AY12">
        <v>57.904334760121401</v>
      </c>
      <c r="AZ12">
        <v>0.66445286345768195</v>
      </c>
      <c r="BA12">
        <v>0.23929244385412801</v>
      </c>
      <c r="BB12">
        <v>620.32396800000004</v>
      </c>
      <c r="BC12">
        <v>638.85196800000006</v>
      </c>
      <c r="BD12">
        <v>4.12761972416064</v>
      </c>
      <c r="BE12">
        <v>4.7346791105165096</v>
      </c>
      <c r="BF12">
        <v>5.6846338930987796</v>
      </c>
      <c r="BG12">
        <v>3.3187419784958499E-3</v>
      </c>
      <c r="BH12">
        <v>3.3673655377439802E-3</v>
      </c>
      <c r="BI12">
        <v>4.8354108777652997E-3</v>
      </c>
      <c r="BJ12">
        <v>58.8063440730918</v>
      </c>
      <c r="BK12">
        <v>0.67465966506021202</v>
      </c>
      <c r="BL12">
        <v>0.24295982299521701</v>
      </c>
      <c r="BM12" s="1">
        <v>21.624097857028602</v>
      </c>
      <c r="BN12" s="2">
        <f>SUM(AN12:AP12)</f>
        <v>268.34281665902381</v>
      </c>
      <c r="BO12" s="34">
        <f t="shared" si="0"/>
        <v>1.0112785660884216</v>
      </c>
      <c r="BP12" s="34">
        <f t="shared" si="1"/>
        <v>53.23088190332826</v>
      </c>
      <c r="BQ12" t="s">
        <v>1</v>
      </c>
      <c r="BR12">
        <v>0.85340253365986496</v>
      </c>
      <c r="BS12">
        <v>50.562451948619902</v>
      </c>
      <c r="BT12" t="s">
        <v>1</v>
      </c>
      <c r="BU12">
        <v>-0.5</v>
      </c>
      <c r="BV12">
        <v>0.366289477686153</v>
      </c>
      <c r="BW12" s="1">
        <v>-1.05794344671716</v>
      </c>
      <c r="BX12" s="9">
        <f>BW12*$BV$63+$BV$64</f>
        <v>-2.1859713608853415E-2</v>
      </c>
      <c r="BY12">
        <v>0.36608575517633601</v>
      </c>
      <c r="BZ12" t="s">
        <v>1</v>
      </c>
      <c r="CC12" s="2">
        <v>-27.7786083113809</v>
      </c>
      <c r="CD12" s="25">
        <f t="shared" ref="CD12" si="4">CC12*$CB$63+$CB$64</f>
        <v>-28.465832017337846</v>
      </c>
      <c r="CE12">
        <v>1.08069794724195</v>
      </c>
      <c r="CF12">
        <v>-40.189877438858701</v>
      </c>
      <c r="CG12">
        <v>1.0670490894107501</v>
      </c>
      <c r="CH12">
        <v>-40.4</v>
      </c>
      <c r="CI12">
        <v>1.06681798207179</v>
      </c>
      <c r="CJ12" t="s">
        <v>1</v>
      </c>
      <c r="CK12" t="s">
        <v>78</v>
      </c>
      <c r="CL12" t="s">
        <v>77</v>
      </c>
      <c r="CN12" t="s">
        <v>54</v>
      </c>
      <c r="CO12" t="s">
        <v>57</v>
      </c>
      <c r="CP12">
        <v>2.4750000000000001</v>
      </c>
    </row>
    <row r="13" spans="1:94">
      <c r="A13">
        <v>15</v>
      </c>
      <c r="B13" t="s">
        <v>80</v>
      </c>
      <c r="C13">
        <v>1</v>
      </c>
      <c r="D13">
        <v>12.927001600000001</v>
      </c>
      <c r="E13">
        <v>30.089011200000002</v>
      </c>
      <c r="F13">
        <v>17.162009600000001</v>
      </c>
      <c r="G13">
        <v>3.8614808489120902</v>
      </c>
      <c r="H13">
        <v>2.8307596729756499</v>
      </c>
      <c r="I13">
        <v>1.0998080576484801</v>
      </c>
      <c r="J13">
        <v>7.33897943622666E-2</v>
      </c>
      <c r="K13">
        <v>5.5923618804584199E-2</v>
      </c>
      <c r="L13">
        <v>1.4775672666619499</v>
      </c>
      <c r="M13">
        <v>55.405783219648598</v>
      </c>
      <c r="N13">
        <v>0.40619758569928399</v>
      </c>
      <c r="O13">
        <v>4.0838991272112601E-2</v>
      </c>
      <c r="P13">
        <v>0.153074788092636</v>
      </c>
      <c r="AF13">
        <v>576.27925760000005</v>
      </c>
      <c r="AG13">
        <v>594.70526719999998</v>
      </c>
      <c r="AH13">
        <v>4.1069502206799697</v>
      </c>
      <c r="AI13">
        <v>4.7116668030054196</v>
      </c>
      <c r="AJ13">
        <v>5.6567514499066496</v>
      </c>
      <c r="AK13">
        <v>2.19552652865506E-3</v>
      </c>
      <c r="AL13">
        <v>2.1051947108475201E-3</v>
      </c>
      <c r="AM13">
        <v>3.0159271390874402E-3</v>
      </c>
      <c r="AN13">
        <v>57.801027153790699</v>
      </c>
      <c r="AO13">
        <v>0.663361347483993</v>
      </c>
      <c r="AP13">
        <v>0.23887050783344099</v>
      </c>
      <c r="AQ13">
        <v>620.85726720000002</v>
      </c>
      <c r="AR13">
        <v>639.38926079999999</v>
      </c>
      <c r="AS13">
        <v>4.1080255252237503</v>
      </c>
      <c r="AT13">
        <v>4.71260515355808</v>
      </c>
      <c r="AU13">
        <v>5.6581160213933197</v>
      </c>
      <c r="AV13">
        <v>2.8165144074057402E-3</v>
      </c>
      <c r="AW13">
        <v>2.8751720534383098E-3</v>
      </c>
      <c r="AX13">
        <v>3.9344823277173797E-3</v>
      </c>
      <c r="AY13">
        <v>58.738666677561</v>
      </c>
      <c r="AZ13">
        <v>0.67393087986126898</v>
      </c>
      <c r="BA13">
        <v>0.24268484627204701</v>
      </c>
      <c r="BO13" s="34">
        <f t="shared" si="0"/>
        <v>0</v>
      </c>
      <c r="BP13" s="34">
        <f t="shared" si="1"/>
        <v>0</v>
      </c>
      <c r="BQ13" t="s">
        <v>1</v>
      </c>
      <c r="BT13" t="s">
        <v>1</v>
      </c>
      <c r="BU13">
        <v>-0.5</v>
      </c>
      <c r="BV13">
        <v>0.366289477686153</v>
      </c>
      <c r="BX13" s="9"/>
      <c r="BZ13" t="s">
        <v>1</v>
      </c>
      <c r="CC13">
        <v>-27.855699649941201</v>
      </c>
      <c r="CD13"/>
      <c r="CE13">
        <v>1.0806131803702199</v>
      </c>
      <c r="CF13" s="2">
        <v>-40.117009413342501</v>
      </c>
      <c r="CG13">
        <v>1.0671292344575301</v>
      </c>
      <c r="CH13">
        <v>-40.4</v>
      </c>
      <c r="CI13">
        <v>1.06681798207179</v>
      </c>
      <c r="CJ13" t="s">
        <v>1</v>
      </c>
      <c r="CK13" t="s">
        <v>81</v>
      </c>
      <c r="CL13" t="s">
        <v>80</v>
      </c>
      <c r="CN13" t="s">
        <v>54</v>
      </c>
      <c r="CO13" t="s">
        <v>57</v>
      </c>
      <c r="CP13">
        <v>0.57499999999999996</v>
      </c>
    </row>
    <row r="14" spans="1:94">
      <c r="A14">
        <v>16</v>
      </c>
      <c r="B14" t="s">
        <v>82</v>
      </c>
      <c r="C14">
        <v>1</v>
      </c>
      <c r="D14">
        <v>13.2120064</v>
      </c>
      <c r="E14">
        <v>30.271999999999998</v>
      </c>
      <c r="F14">
        <v>17.059993599999999</v>
      </c>
      <c r="G14">
        <v>3.8599546989352298</v>
      </c>
      <c r="H14">
        <v>2.8301844616351799</v>
      </c>
      <c r="I14">
        <v>1.0741151525489501</v>
      </c>
      <c r="J14">
        <v>7.20892444171118E-2</v>
      </c>
      <c r="K14">
        <v>5.4720662576814197E-2</v>
      </c>
      <c r="L14">
        <v>1.4085109869059</v>
      </c>
      <c r="M14">
        <v>55.396307419583401</v>
      </c>
      <c r="N14">
        <v>0.40615154284822702</v>
      </c>
      <c r="O14">
        <v>3.9855511072848598E-2</v>
      </c>
      <c r="P14">
        <v>1.2031386618335199E-3</v>
      </c>
      <c r="Q14">
        <v>0.57659375931082901</v>
      </c>
      <c r="R14">
        <v>2</v>
      </c>
      <c r="S14">
        <v>135.0550016</v>
      </c>
      <c r="T14">
        <v>180.04</v>
      </c>
      <c r="U14">
        <v>44.984998399999903</v>
      </c>
      <c r="V14">
        <v>0.57338584154785099</v>
      </c>
      <c r="W14">
        <v>0.41979188358999397</v>
      </c>
      <c r="X14">
        <v>0.116675108014381</v>
      </c>
      <c r="Y14">
        <v>7.9046933234284994E-2</v>
      </c>
      <c r="Z14">
        <v>5.9330293091811398E-2</v>
      </c>
      <c r="AA14">
        <v>1.2446518951055401</v>
      </c>
      <c r="AB14">
        <v>6.36685865952165E-2</v>
      </c>
      <c r="AC14">
        <v>5.8445525430622404E-3</v>
      </c>
      <c r="AD14">
        <v>0.32603571462603798</v>
      </c>
      <c r="AE14">
        <v>53.823817282076497</v>
      </c>
      <c r="AF14">
        <v>271.58534400000002</v>
      </c>
      <c r="AG14">
        <v>350.09233920000003</v>
      </c>
      <c r="AH14">
        <v>5.8967138476210303</v>
      </c>
      <c r="AI14">
        <v>6.9398915552761897</v>
      </c>
      <c r="AJ14">
        <v>8.3859935160858807</v>
      </c>
      <c r="AK14">
        <v>1.58158028197395E-3</v>
      </c>
      <c r="AL14">
        <v>1.4539275417357E-3</v>
      </c>
      <c r="AM14">
        <v>2.1742463791292999E-3</v>
      </c>
      <c r="AN14">
        <v>150.10601044268901</v>
      </c>
      <c r="AO14">
        <v>1.7415068834191101</v>
      </c>
      <c r="AP14">
        <v>0.64031865797458698</v>
      </c>
      <c r="AQ14">
        <v>575.88934400000005</v>
      </c>
      <c r="AR14">
        <v>594.31133439999996</v>
      </c>
      <c r="AS14">
        <v>4.1250886503503699</v>
      </c>
      <c r="AT14">
        <v>4.7332609036298301</v>
      </c>
      <c r="AU14">
        <v>5.6815642274639897</v>
      </c>
      <c r="AV14">
        <v>2.4948099406830798E-3</v>
      </c>
      <c r="AW14">
        <v>2.4440973439620001E-3</v>
      </c>
      <c r="AX14">
        <v>3.46742204355493E-3</v>
      </c>
      <c r="AY14">
        <v>57.934254009264698</v>
      </c>
      <c r="AZ14">
        <v>0.66485066911395696</v>
      </c>
      <c r="BA14">
        <v>0.23940929985803899</v>
      </c>
      <c r="BB14">
        <v>620.55833600000005</v>
      </c>
      <c r="BC14">
        <v>639.08633599999996</v>
      </c>
      <c r="BD14">
        <v>4.1303520091118999</v>
      </c>
      <c r="BE14">
        <v>4.7380494463034797</v>
      </c>
      <c r="BF14">
        <v>5.6894884350336499</v>
      </c>
      <c r="BG14">
        <v>2.9879160018714802E-3</v>
      </c>
      <c r="BH14">
        <v>3.0174493215474902E-3</v>
      </c>
      <c r="BI14">
        <v>4.2676309113617601E-3</v>
      </c>
      <c r="BJ14">
        <v>58.741731613977997</v>
      </c>
      <c r="BK14">
        <v>0.67396095960853497</v>
      </c>
      <c r="BL14">
        <v>0.24269367763410099</v>
      </c>
      <c r="BM14" s="1">
        <v>8.6958472459798895</v>
      </c>
      <c r="BN14" s="2">
        <f t="shared" ref="BN14:BN26" si="5">SUM(AN14:AP14)</f>
        <v>152.48783598408269</v>
      </c>
      <c r="BO14" s="34">
        <f t="shared" si="0"/>
        <v>0.74945212834587249</v>
      </c>
      <c r="BP14" s="34">
        <f t="shared" si="1"/>
        <v>55.745277176529896</v>
      </c>
      <c r="BQ14" t="s">
        <v>1</v>
      </c>
      <c r="BR14">
        <v>0.57659375931082901</v>
      </c>
      <c r="BS14">
        <v>53.823817282076497</v>
      </c>
      <c r="BT14" t="s">
        <v>1</v>
      </c>
      <c r="BU14">
        <v>-0.5</v>
      </c>
      <c r="BV14">
        <v>0.366289477686153</v>
      </c>
      <c r="BW14" s="1">
        <v>-1.8660802794451199</v>
      </c>
      <c r="BX14" s="9">
        <f t="shared" ref="BX14:BX26" si="6">BW14*$BV$63+$BV$64</f>
        <v>-0.84539768072466326</v>
      </c>
      <c r="BY14">
        <v>0.36579067780061197</v>
      </c>
      <c r="BZ14" t="s">
        <v>1</v>
      </c>
      <c r="CC14" s="2">
        <v>-30.0468276137311</v>
      </c>
      <c r="CD14" s="25">
        <f t="shared" ref="CD14:CD26" si="7">CC14*$CB$63+$CB$64</f>
        <v>-30.810524340177963</v>
      </c>
      <c r="CE14">
        <v>1.0782038338784901</v>
      </c>
      <c r="CF14">
        <v>-40.169407524220098</v>
      </c>
      <c r="CG14">
        <v>1.0670716035822301</v>
      </c>
      <c r="CH14">
        <v>-40.4</v>
      </c>
      <c r="CI14">
        <v>1.06681798207179</v>
      </c>
      <c r="CJ14" t="s">
        <v>1</v>
      </c>
      <c r="CK14" t="s">
        <v>83</v>
      </c>
      <c r="CL14" t="s">
        <v>82</v>
      </c>
      <c r="CN14" t="s">
        <v>54</v>
      </c>
      <c r="CO14" t="s">
        <v>57</v>
      </c>
      <c r="CP14">
        <v>1.343</v>
      </c>
    </row>
    <row r="15" spans="1:94">
      <c r="A15">
        <v>17</v>
      </c>
      <c r="B15" t="s">
        <v>84</v>
      </c>
      <c r="C15">
        <v>1</v>
      </c>
      <c r="D15">
        <v>13.252006400000001</v>
      </c>
      <c r="E15">
        <v>30.416</v>
      </c>
      <c r="F15">
        <v>17.163993599999898</v>
      </c>
      <c r="G15">
        <v>3.8637742177901901</v>
      </c>
      <c r="H15">
        <v>2.8327143387108999</v>
      </c>
      <c r="I15">
        <v>1.07015945565334</v>
      </c>
      <c r="J15">
        <v>7.2591240708221594E-2</v>
      </c>
      <c r="K15">
        <v>5.5178620712069998E-2</v>
      </c>
      <c r="L15">
        <v>1.3819066366666399</v>
      </c>
      <c r="M15">
        <v>55.4722802646329</v>
      </c>
      <c r="N15">
        <v>0.406698794403419</v>
      </c>
      <c r="O15">
        <v>3.9797447177358398E-2</v>
      </c>
      <c r="P15">
        <v>1.6881953697742401E-3</v>
      </c>
      <c r="Q15">
        <v>0.64331447398363695</v>
      </c>
      <c r="R15">
        <v>2</v>
      </c>
      <c r="S15">
        <v>134.43700480000001</v>
      </c>
      <c r="T15">
        <v>181.83199999999999</v>
      </c>
      <c r="U15">
        <v>47.394995199999897</v>
      </c>
      <c r="V15">
        <v>0.756329970978602</v>
      </c>
      <c r="W15">
        <v>0.55362310599123898</v>
      </c>
      <c r="X15">
        <v>0.160683768738278</v>
      </c>
      <c r="Y15">
        <v>7.9717479770071001E-2</v>
      </c>
      <c r="Z15">
        <v>5.9888765590554199E-2</v>
      </c>
      <c r="AA15">
        <v>1.21599672461257</v>
      </c>
      <c r="AB15">
        <v>8.6751669383357002E-2</v>
      </c>
      <c r="AC15">
        <v>8.8718411781227198E-3</v>
      </c>
      <c r="AD15">
        <v>0.415902852445176</v>
      </c>
      <c r="AE15">
        <v>54.594335126716899</v>
      </c>
      <c r="AF15">
        <v>268.20366080000002</v>
      </c>
      <c r="AG15">
        <v>350.65966079999998</v>
      </c>
      <c r="AH15">
        <v>7.1630024736286799</v>
      </c>
      <c r="AI15">
        <v>8.4529337364651198</v>
      </c>
      <c r="AJ15">
        <v>10.196054084236801</v>
      </c>
      <c r="AK15">
        <v>1.5873819687627401E-3</v>
      </c>
      <c r="AL15">
        <v>1.43853291073455E-3</v>
      </c>
      <c r="AM15">
        <v>2.1850447157286202E-3</v>
      </c>
      <c r="AN15">
        <v>193.23911276232801</v>
      </c>
      <c r="AO15">
        <v>2.24563370575077</v>
      </c>
      <c r="AP15">
        <v>0.82403909276612697</v>
      </c>
      <c r="AQ15">
        <v>575.86865920000002</v>
      </c>
      <c r="AR15">
        <v>594.39865599999996</v>
      </c>
      <c r="AS15">
        <v>4.1199368150167404</v>
      </c>
      <c r="AT15">
        <v>4.7277646094827297</v>
      </c>
      <c r="AU15">
        <v>5.6739114063667602</v>
      </c>
      <c r="AV15">
        <v>2.6305834675420798E-3</v>
      </c>
      <c r="AW15">
        <v>2.6138647378731099E-3</v>
      </c>
      <c r="AX15">
        <v>3.6325672647001699E-3</v>
      </c>
      <c r="AY15">
        <v>58.054654326341499</v>
      </c>
      <c r="AZ15">
        <v>0.66618224225561196</v>
      </c>
      <c r="BA15">
        <v>0.23988593768106301</v>
      </c>
      <c r="BB15">
        <v>620.52465919999997</v>
      </c>
      <c r="BC15">
        <v>639.04665599999998</v>
      </c>
      <c r="BD15">
        <v>4.1326193133502303</v>
      </c>
      <c r="BE15">
        <v>4.7408651660282102</v>
      </c>
      <c r="BF15">
        <v>5.6916946710722902</v>
      </c>
      <c r="BG15">
        <v>3.12262737308645E-3</v>
      </c>
      <c r="BH15">
        <v>3.1823391340515201E-3</v>
      </c>
      <c r="BI15">
        <v>4.4024289122011001E-3</v>
      </c>
      <c r="BJ15">
        <v>58.751840388184903</v>
      </c>
      <c r="BK15">
        <v>0.67405191230489403</v>
      </c>
      <c r="BL15">
        <v>0.242723424587999</v>
      </c>
      <c r="BM15" s="1">
        <v>11.8478262532778</v>
      </c>
      <c r="BN15" s="2">
        <f t="shared" si="5"/>
        <v>196.30878556084491</v>
      </c>
      <c r="BO15" s="34">
        <f t="shared" si="0"/>
        <v>0.81192709554752707</v>
      </c>
      <c r="BP15" s="34">
        <f t="shared" si="1"/>
        <v>57.063575126374928</v>
      </c>
      <c r="BQ15" t="s">
        <v>1</v>
      </c>
      <c r="BR15">
        <v>0.64331447398363695</v>
      </c>
      <c r="BS15">
        <v>54.594335126716899</v>
      </c>
      <c r="BT15" t="s">
        <v>1</v>
      </c>
      <c r="BU15">
        <v>-0.5</v>
      </c>
      <c r="BV15">
        <v>0.366289477686153</v>
      </c>
      <c r="BW15" s="1">
        <v>-1.7826913926324199</v>
      </c>
      <c r="BX15" s="9">
        <f t="shared" si="6"/>
        <v>-0.7604196033191768</v>
      </c>
      <c r="BY15">
        <v>0.36582112591068799</v>
      </c>
      <c r="BZ15" t="s">
        <v>1</v>
      </c>
      <c r="CC15" s="2">
        <v>-28.280340090970299</v>
      </c>
      <c r="CD15" s="25">
        <f t="shared" si="7"/>
        <v>-28.984479685360618</v>
      </c>
      <c r="CE15">
        <v>1.08014625836289</v>
      </c>
      <c r="CF15">
        <v>-40.207250816311102</v>
      </c>
      <c r="CG15">
        <v>1.06702998100847</v>
      </c>
      <c r="CH15">
        <v>-40.4</v>
      </c>
      <c r="CI15">
        <v>1.06681798207179</v>
      </c>
      <c r="CJ15" t="s">
        <v>1</v>
      </c>
      <c r="CK15" t="s">
        <v>85</v>
      </c>
      <c r="CL15" t="s">
        <v>84</v>
      </c>
      <c r="CN15" t="s">
        <v>54</v>
      </c>
      <c r="CO15" t="s">
        <v>57</v>
      </c>
      <c r="CP15">
        <v>1.6890000000000001</v>
      </c>
    </row>
    <row r="16" spans="1:94">
      <c r="A16">
        <v>18</v>
      </c>
      <c r="B16" t="s">
        <v>86</v>
      </c>
      <c r="C16">
        <v>1</v>
      </c>
      <c r="D16">
        <v>13.0380032</v>
      </c>
      <c r="E16">
        <v>30.2029952</v>
      </c>
      <c r="F16">
        <v>17.164991999999899</v>
      </c>
      <c r="G16">
        <v>3.8641187210763399</v>
      </c>
      <c r="H16">
        <v>2.8327121894945901</v>
      </c>
      <c r="I16">
        <v>1.0640137360698101</v>
      </c>
      <c r="J16">
        <v>7.2658921648802596E-2</v>
      </c>
      <c r="K16">
        <v>5.5232431525817499E-2</v>
      </c>
      <c r="L16">
        <v>1.34711503448112</v>
      </c>
      <c r="M16">
        <v>55.491016369261402</v>
      </c>
      <c r="N16">
        <v>0.406848268972754</v>
      </c>
      <c r="O16">
        <v>3.9639516823736599E-2</v>
      </c>
      <c r="P16">
        <v>1.06010314984581E-3</v>
      </c>
      <c r="Q16">
        <v>0.50022342111857099</v>
      </c>
      <c r="R16">
        <v>2</v>
      </c>
      <c r="S16">
        <v>135.0550016</v>
      </c>
      <c r="T16">
        <v>179.20399359999999</v>
      </c>
      <c r="U16">
        <v>44.1489919999999</v>
      </c>
      <c r="V16">
        <v>0.50928736665709495</v>
      </c>
      <c r="W16">
        <v>0.37279478559298901</v>
      </c>
      <c r="X16">
        <v>0.102100197198047</v>
      </c>
      <c r="Y16">
        <v>7.9478947804710501E-2</v>
      </c>
      <c r="Z16">
        <v>5.9836385616811198E-2</v>
      </c>
      <c r="AA16">
        <v>1.18602592981969</v>
      </c>
      <c r="AB16">
        <v>5.7804130149785901E-2</v>
      </c>
      <c r="AC16">
        <v>5.0606618695806004E-3</v>
      </c>
      <c r="AD16">
        <v>0.34145959811673099</v>
      </c>
      <c r="AE16">
        <v>55.502211299231398</v>
      </c>
      <c r="AF16">
        <v>269.71444480000002</v>
      </c>
      <c r="AG16">
        <v>348.84645119999999</v>
      </c>
      <c r="AH16">
        <v>6.1485663185730202</v>
      </c>
      <c r="AI16">
        <v>7.2396220543894199</v>
      </c>
      <c r="AJ16">
        <v>8.7510604021211602</v>
      </c>
      <c r="AK16">
        <v>1.63922248880037E-3</v>
      </c>
      <c r="AL16">
        <v>1.50859120688582E-3</v>
      </c>
      <c r="AM16">
        <v>2.2606011344770099E-3</v>
      </c>
      <c r="AN16">
        <v>159.256107934938</v>
      </c>
      <c r="AO16">
        <v>1.84914158378057</v>
      </c>
      <c r="AP16">
        <v>0.67933968534969602</v>
      </c>
      <c r="AQ16">
        <v>575.56645119999996</v>
      </c>
      <c r="AR16">
        <v>594.09744639999997</v>
      </c>
      <c r="AS16">
        <v>4.1200363384586796</v>
      </c>
      <c r="AT16">
        <v>4.7269338957176403</v>
      </c>
      <c r="AU16">
        <v>5.6742813887786996</v>
      </c>
      <c r="AV16">
        <v>2.5310600256003299E-3</v>
      </c>
      <c r="AW16">
        <v>2.4910715042222201E-3</v>
      </c>
      <c r="AX16">
        <v>3.4151058157839199E-3</v>
      </c>
      <c r="AY16">
        <v>58.049154553941001</v>
      </c>
      <c r="AZ16">
        <v>0.66614168042895605</v>
      </c>
      <c r="BA16">
        <v>0.239874753422084</v>
      </c>
      <c r="BB16">
        <v>620.23745280000003</v>
      </c>
      <c r="BC16">
        <v>638.76645120000001</v>
      </c>
      <c r="BD16">
        <v>4.1321049097204803</v>
      </c>
      <c r="BE16">
        <v>4.7400844575086003</v>
      </c>
      <c r="BF16">
        <v>5.6912285962128104</v>
      </c>
      <c r="BG16">
        <v>3.03602436377025E-3</v>
      </c>
      <c r="BH16">
        <v>3.08945725677211E-3</v>
      </c>
      <c r="BI16">
        <v>4.2929905839815003E-3</v>
      </c>
      <c r="BJ16">
        <v>58.766445121014797</v>
      </c>
      <c r="BK16">
        <v>0.67419152337101595</v>
      </c>
      <c r="BL16">
        <v>0.24277446604173</v>
      </c>
      <c r="BM16" s="1">
        <v>7.90022313086991</v>
      </c>
      <c r="BN16" s="2">
        <f t="shared" si="5"/>
        <v>161.78458920406828</v>
      </c>
      <c r="BO16" s="34">
        <f t="shared" si="0"/>
        <v>0.67039843987018011</v>
      </c>
      <c r="BP16" s="34">
        <f t="shared" si="1"/>
        <v>58.233336092468008</v>
      </c>
      <c r="BQ16" t="s">
        <v>1</v>
      </c>
      <c r="BR16">
        <v>0.50022342111857099</v>
      </c>
      <c r="BS16">
        <v>55.502211299231398</v>
      </c>
      <c r="BT16" t="s">
        <v>1</v>
      </c>
      <c r="BU16">
        <v>-0.5</v>
      </c>
      <c r="BV16">
        <v>0.366289477686153</v>
      </c>
      <c r="BW16" s="1">
        <v>-2.5468228526053198</v>
      </c>
      <c r="BX16" s="9">
        <f t="shared" si="6"/>
        <v>-1.539113561656742</v>
      </c>
      <c r="BY16">
        <v>0.36554211490887201</v>
      </c>
      <c r="BZ16" t="s">
        <v>1</v>
      </c>
      <c r="CC16" s="2">
        <v>-29.136759283374101</v>
      </c>
      <c r="CD16" s="25">
        <f t="shared" si="7"/>
        <v>-29.869773053370281</v>
      </c>
      <c r="CE16">
        <v>1.0792045518644799</v>
      </c>
      <c r="CF16">
        <v>-40.1329383250795</v>
      </c>
      <c r="CG16">
        <v>1.06711171480389</v>
      </c>
      <c r="CH16">
        <v>-40.4</v>
      </c>
      <c r="CI16">
        <v>1.06681798207179</v>
      </c>
      <c r="CJ16" t="s">
        <v>1</v>
      </c>
      <c r="CK16" t="s">
        <v>87</v>
      </c>
      <c r="CL16" t="s">
        <v>86</v>
      </c>
      <c r="CN16" t="s">
        <v>54</v>
      </c>
      <c r="CO16" t="s">
        <v>57</v>
      </c>
      <c r="CP16">
        <v>1.3640000000000001</v>
      </c>
    </row>
    <row r="17" spans="1:94">
      <c r="A17">
        <v>19</v>
      </c>
      <c r="B17" t="s">
        <v>88</v>
      </c>
      <c r="C17">
        <v>1</v>
      </c>
      <c r="D17">
        <v>13.001996800000001</v>
      </c>
      <c r="E17">
        <v>30.1689984</v>
      </c>
      <c r="F17">
        <v>17.167001599999999</v>
      </c>
      <c r="G17">
        <v>3.8702101767983499</v>
      </c>
      <c r="H17">
        <v>2.8375104652021399</v>
      </c>
      <c r="I17">
        <v>1.0584309904984801</v>
      </c>
      <c r="J17">
        <v>7.1910858631056201E-2</v>
      </c>
      <c r="K17">
        <v>5.4739309473350498E-2</v>
      </c>
      <c r="L17">
        <v>1.3129431293793501</v>
      </c>
      <c r="M17">
        <v>55.521281035311098</v>
      </c>
      <c r="N17">
        <v>0.40705107208378799</v>
      </c>
      <c r="O17">
        <v>3.9339431121740799E-2</v>
      </c>
      <c r="P17">
        <v>3.8838121025926401E-3</v>
      </c>
      <c r="Q17">
        <v>1.4243324129055901</v>
      </c>
      <c r="R17">
        <v>2</v>
      </c>
      <c r="S17">
        <v>133.77099519999999</v>
      </c>
      <c r="T17">
        <v>183.95800320000001</v>
      </c>
      <c r="U17">
        <v>50.187007999999999</v>
      </c>
      <c r="V17">
        <v>1.70859013494344</v>
      </c>
      <c r="W17">
        <v>1.2506402071042599</v>
      </c>
      <c r="X17">
        <v>0.37493660272184498</v>
      </c>
      <c r="Y17">
        <v>7.9638594217885703E-2</v>
      </c>
      <c r="Z17">
        <v>5.9896344779038102E-2</v>
      </c>
      <c r="AA17">
        <v>1.1563828718040901</v>
      </c>
      <c r="AB17">
        <v>0.183344351974005</v>
      </c>
      <c r="AC17">
        <v>2.2497949610077901E-2</v>
      </c>
      <c r="AD17">
        <v>0.40682568372220002</v>
      </c>
      <c r="AE17">
        <v>51.394491578241599</v>
      </c>
      <c r="AF17">
        <v>269.132544</v>
      </c>
      <c r="AG17">
        <v>351.78553599999998</v>
      </c>
      <c r="AH17">
        <v>7.1130318892042901</v>
      </c>
      <c r="AI17">
        <v>8.3790808210881291</v>
      </c>
      <c r="AJ17">
        <v>10.116061031153601</v>
      </c>
      <c r="AK17">
        <v>1.6199050452001601E-3</v>
      </c>
      <c r="AL17">
        <v>1.4526323289706E-3</v>
      </c>
      <c r="AM17">
        <v>2.2375653352169102E-3</v>
      </c>
      <c r="AN17">
        <v>190.288181803946</v>
      </c>
      <c r="AO17">
        <v>2.2077185549840501</v>
      </c>
      <c r="AP17">
        <v>0.81059998518778498</v>
      </c>
      <c r="AQ17">
        <v>575.764544</v>
      </c>
      <c r="AR17">
        <v>594.18653440000003</v>
      </c>
      <c r="AS17">
        <v>4.1271995420522902</v>
      </c>
      <c r="AT17">
        <v>4.73506280930415</v>
      </c>
      <c r="AU17">
        <v>5.6834129512865097</v>
      </c>
      <c r="AV17">
        <v>2.6440501048302402E-3</v>
      </c>
      <c r="AW17">
        <v>2.62930415765687E-3</v>
      </c>
      <c r="AX17">
        <v>3.7147445718616E-3</v>
      </c>
      <c r="AY17">
        <v>58.016427088159901</v>
      </c>
      <c r="AZ17">
        <v>0.66573377462504602</v>
      </c>
      <c r="BA17">
        <v>0.239711495882347</v>
      </c>
      <c r="BB17">
        <v>620.41753600000004</v>
      </c>
      <c r="BC17">
        <v>638.94353920000003</v>
      </c>
      <c r="BD17">
        <v>4.1270535998769997</v>
      </c>
      <c r="BE17">
        <v>4.7345853081098497</v>
      </c>
      <c r="BF17">
        <v>5.6837682407266197</v>
      </c>
      <c r="BG17">
        <v>3.1431349313180701E-3</v>
      </c>
      <c r="BH17">
        <v>3.1867026035004701E-3</v>
      </c>
      <c r="BI17">
        <v>4.3603202290164204E-3</v>
      </c>
      <c r="BJ17">
        <v>58.849392557823897</v>
      </c>
      <c r="BK17">
        <v>0.67513065062003796</v>
      </c>
      <c r="BL17">
        <v>0.243119528547067</v>
      </c>
      <c r="BM17" s="1">
        <v>25.047395495668798</v>
      </c>
      <c r="BN17" s="2">
        <f t="shared" si="5"/>
        <v>193.30650034411784</v>
      </c>
      <c r="BO17" s="34">
        <f t="shared" si="0"/>
        <v>1.6519369226134251</v>
      </c>
      <c r="BP17" s="34">
        <f t="shared" si="1"/>
        <v>54.077701995320041</v>
      </c>
      <c r="BQ17" t="s">
        <v>1</v>
      </c>
      <c r="BR17">
        <v>1.4243324129055901</v>
      </c>
      <c r="BS17">
        <v>51.394491578241599</v>
      </c>
      <c r="BT17" t="s">
        <v>1</v>
      </c>
      <c r="BU17">
        <v>-0.5</v>
      </c>
      <c r="BV17">
        <v>0.366289477686153</v>
      </c>
      <c r="BW17" s="1">
        <v>-2.07400425480464</v>
      </c>
      <c r="BX17" s="9">
        <f t="shared" si="6"/>
        <v>-1.0572841844052334</v>
      </c>
      <c r="BY17">
        <v>0.36571475762599298</v>
      </c>
      <c r="BZ17" t="s">
        <v>1</v>
      </c>
      <c r="CC17" s="2">
        <v>-29.886218123155</v>
      </c>
      <c r="CD17" s="25">
        <f t="shared" si="7"/>
        <v>-30.644499900151885</v>
      </c>
      <c r="CE17">
        <v>1.07838044275453</v>
      </c>
      <c r="CF17">
        <v>-40.159305154799902</v>
      </c>
      <c r="CG17">
        <v>1.06708271483522</v>
      </c>
      <c r="CH17">
        <v>-40.4</v>
      </c>
      <c r="CI17">
        <v>1.06681798207179</v>
      </c>
      <c r="CJ17" t="s">
        <v>1</v>
      </c>
      <c r="CK17" t="s">
        <v>89</v>
      </c>
      <c r="CL17" t="s">
        <v>88</v>
      </c>
      <c r="CN17" t="s">
        <v>54</v>
      </c>
      <c r="CO17" t="s">
        <v>57</v>
      </c>
      <c r="CP17">
        <v>1.7549999999999999</v>
      </c>
    </row>
    <row r="18" spans="1:94">
      <c r="A18">
        <v>21</v>
      </c>
      <c r="B18" t="s">
        <v>91</v>
      </c>
      <c r="C18">
        <v>1</v>
      </c>
      <c r="D18">
        <v>13.311999999999999</v>
      </c>
      <c r="E18">
        <v>30.4770048</v>
      </c>
      <c r="F18">
        <v>17.165004799999998</v>
      </c>
      <c r="G18">
        <v>3.8646695078441802</v>
      </c>
      <c r="H18">
        <v>2.8326684993048001</v>
      </c>
      <c r="I18">
        <v>1.0441628031165</v>
      </c>
      <c r="J18">
        <v>7.3840151822798294E-2</v>
      </c>
      <c r="K18">
        <v>5.5999549615097198E-2</v>
      </c>
      <c r="L18">
        <v>1.2708024941846101</v>
      </c>
      <c r="M18">
        <v>55.446188112660202</v>
      </c>
      <c r="N18">
        <v>0.40649751763574199</v>
      </c>
      <c r="O18">
        <v>3.8880107190925897E-2</v>
      </c>
      <c r="P18">
        <v>1.2588331046012699E-3</v>
      </c>
      <c r="Q18">
        <v>0.69665652347297602</v>
      </c>
      <c r="R18">
        <v>2</v>
      </c>
      <c r="S18">
        <v>135.376</v>
      </c>
      <c r="T18">
        <v>180.67100160000001</v>
      </c>
      <c r="U18">
        <v>45.295001599999999</v>
      </c>
      <c r="V18">
        <v>0.61458038007322902</v>
      </c>
      <c r="W18">
        <v>0.45063992424306498</v>
      </c>
      <c r="X18">
        <v>0.123041553603849</v>
      </c>
      <c r="Y18">
        <v>8.0832624982547494E-2</v>
      </c>
      <c r="Z18">
        <v>6.0668590655416098E-2</v>
      </c>
      <c r="AA18">
        <v>1.11899826961673</v>
      </c>
      <c r="AB18">
        <v>6.8199907896931394E-2</v>
      </c>
      <c r="AC18">
        <v>6.2664536391443199E-3</v>
      </c>
      <c r="AD18">
        <v>0.29206034923594498</v>
      </c>
      <c r="AE18">
        <v>55.6773065194974</v>
      </c>
      <c r="AF18">
        <v>273.10428159999998</v>
      </c>
      <c r="AG18">
        <v>349.22127360000002</v>
      </c>
      <c r="AH18">
        <v>5.3207551395734898</v>
      </c>
      <c r="AI18">
        <v>6.2647706842446897</v>
      </c>
      <c r="AJ18">
        <v>7.57025778566907</v>
      </c>
      <c r="AK18">
        <v>1.5908175709411401E-3</v>
      </c>
      <c r="AL18">
        <v>1.4765005696345699E-3</v>
      </c>
      <c r="AM18">
        <v>2.1936836709499502E-3</v>
      </c>
      <c r="AN18">
        <v>132.684784116619</v>
      </c>
      <c r="AO18">
        <v>1.54205499285867</v>
      </c>
      <c r="AP18">
        <v>0.56634987398712999</v>
      </c>
      <c r="AQ18">
        <v>576.20327680000003</v>
      </c>
      <c r="AR18">
        <v>594.62527999999998</v>
      </c>
      <c r="AS18">
        <v>4.1093722287331396</v>
      </c>
      <c r="AT18">
        <v>4.7148860542620596</v>
      </c>
      <c r="AU18">
        <v>5.6609466691079904</v>
      </c>
      <c r="AV18">
        <v>2.35307195979944E-3</v>
      </c>
      <c r="AW18">
        <v>2.2626812799295399E-3</v>
      </c>
      <c r="AX18">
        <v>3.1991476742244001E-3</v>
      </c>
      <c r="AY18">
        <v>57.913984094602199</v>
      </c>
      <c r="AZ18">
        <v>0.66460756150060896</v>
      </c>
      <c r="BA18">
        <v>0.23930027052337599</v>
      </c>
      <c r="BB18">
        <v>620.88127999999995</v>
      </c>
      <c r="BC18">
        <v>639.30428159999997</v>
      </c>
      <c r="BD18">
        <v>4.13077627799374</v>
      </c>
      <c r="BE18">
        <v>4.7396723590376899</v>
      </c>
      <c r="BF18">
        <v>5.6879647276350402</v>
      </c>
      <c r="BG18">
        <v>2.91703225337696E-3</v>
      </c>
      <c r="BH18">
        <v>2.94781381058237E-3</v>
      </c>
      <c r="BI18">
        <v>4.08192799026884E-3</v>
      </c>
      <c r="BJ18">
        <v>58.740653039434001</v>
      </c>
      <c r="BK18">
        <v>0.67391408431665201</v>
      </c>
      <c r="BL18">
        <v>0.24266206003919499</v>
      </c>
      <c r="BM18" s="1">
        <v>9.2969021961482508</v>
      </c>
      <c r="BN18" s="2">
        <f t="shared" si="5"/>
        <v>134.7931889834648</v>
      </c>
      <c r="BO18" s="34">
        <f t="shared" si="0"/>
        <v>0.92526589650027014</v>
      </c>
      <c r="BP18" s="34">
        <f t="shared" si="1"/>
        <v>56.903256869809255</v>
      </c>
      <c r="BQ18" t="s">
        <v>1</v>
      </c>
      <c r="BR18">
        <v>0.69665652347297602</v>
      </c>
      <c r="BS18">
        <v>55.6773065194974</v>
      </c>
      <c r="BT18" t="s">
        <v>1</v>
      </c>
      <c r="BU18">
        <v>-0.5</v>
      </c>
      <c r="BV18">
        <v>0.366289477686153</v>
      </c>
      <c r="BW18" s="1">
        <v>9.6991098067045201E-2</v>
      </c>
      <c r="BX18" s="9">
        <f t="shared" si="6"/>
        <v>1.1550850915830464</v>
      </c>
      <c r="BY18">
        <v>0.36650745678563301</v>
      </c>
      <c r="BZ18" t="s">
        <v>1</v>
      </c>
      <c r="CC18" s="2">
        <v>-28.2192351292579</v>
      </c>
      <c r="CD18" s="25">
        <f t="shared" si="7"/>
        <v>-28.92131456968329</v>
      </c>
      <c r="CE18">
        <v>1.0802134478340699</v>
      </c>
      <c r="CF18">
        <v>-40.133223639677603</v>
      </c>
      <c r="CG18">
        <v>1.0671114009962801</v>
      </c>
      <c r="CH18">
        <v>-40.4</v>
      </c>
      <c r="CI18">
        <v>1.06681798207179</v>
      </c>
      <c r="CJ18" t="s">
        <v>1</v>
      </c>
      <c r="CK18" t="s">
        <v>92</v>
      </c>
      <c r="CL18" t="s">
        <v>91</v>
      </c>
      <c r="CN18" t="s">
        <v>54</v>
      </c>
      <c r="CO18" t="s">
        <v>57</v>
      </c>
      <c r="CP18">
        <v>1.163</v>
      </c>
    </row>
    <row r="19" spans="1:94">
      <c r="A19">
        <v>22</v>
      </c>
      <c r="B19" t="s">
        <v>93</v>
      </c>
      <c r="C19">
        <v>1</v>
      </c>
      <c r="D19">
        <v>13.140006400000001</v>
      </c>
      <c r="E19">
        <v>30.306995199999999</v>
      </c>
      <c r="F19">
        <v>17.166988799999999</v>
      </c>
      <c r="G19">
        <v>3.8702844720931902</v>
      </c>
      <c r="H19">
        <v>2.8376257230641002</v>
      </c>
      <c r="I19">
        <v>1.03976778127291</v>
      </c>
      <c r="J19">
        <v>7.2417452303590701E-2</v>
      </c>
      <c r="K19">
        <v>5.5008468420483098E-2</v>
      </c>
      <c r="L19">
        <v>1.2413742201351201</v>
      </c>
      <c r="M19">
        <v>55.540905858771801</v>
      </c>
      <c r="N19">
        <v>0.40719747188571098</v>
      </c>
      <c r="O19">
        <v>3.8760083171765297E-2</v>
      </c>
      <c r="P19">
        <v>6.2350611551664596E-4</v>
      </c>
      <c r="Q19">
        <v>0.37751804950647699</v>
      </c>
      <c r="R19">
        <v>2</v>
      </c>
      <c r="S19">
        <v>135.52999679999999</v>
      </c>
      <c r="T19">
        <v>178.55299840000001</v>
      </c>
      <c r="U19">
        <v>43.023001600000001</v>
      </c>
      <c r="V19">
        <v>0.33911836096769199</v>
      </c>
      <c r="W19">
        <v>0.24813933065072599</v>
      </c>
      <c r="X19">
        <v>6.0380646290572403E-2</v>
      </c>
      <c r="Y19">
        <v>8.0338899799277594E-2</v>
      </c>
      <c r="Z19">
        <v>6.0322339135794899E-2</v>
      </c>
      <c r="AA19">
        <v>1.0920318628905401</v>
      </c>
      <c r="AB19">
        <v>3.8608426061661101E-2</v>
      </c>
      <c r="AC19">
        <v>2.6926688916118699E-3</v>
      </c>
      <c r="AD19">
        <v>0.25711564792540398</v>
      </c>
      <c r="AE19">
        <v>53.626638629222299</v>
      </c>
      <c r="AF19">
        <v>273.11554560000002</v>
      </c>
      <c r="AG19">
        <v>346.93653760000001</v>
      </c>
      <c r="AH19">
        <v>4.7958476175627602</v>
      </c>
      <c r="AI19">
        <v>5.6420510054967803</v>
      </c>
      <c r="AJ19">
        <v>6.8269617078413498</v>
      </c>
      <c r="AK19">
        <v>1.6331903405980099E-3</v>
      </c>
      <c r="AL19">
        <v>1.4896085712098901E-3</v>
      </c>
      <c r="AM19">
        <v>2.0912885194803101E-3</v>
      </c>
      <c r="AN19">
        <v>117.766416168333</v>
      </c>
      <c r="AO19">
        <v>1.36917053292621</v>
      </c>
      <c r="AP19">
        <v>0.50294808996974605</v>
      </c>
      <c r="AQ19">
        <v>575.68053759999998</v>
      </c>
      <c r="AR19">
        <v>594.20954879999999</v>
      </c>
      <c r="AS19">
        <v>4.1209970635192699</v>
      </c>
      <c r="AT19">
        <v>4.7279918887115002</v>
      </c>
      <c r="AU19">
        <v>5.6751021481326998</v>
      </c>
      <c r="AV19">
        <v>2.31241552047958E-3</v>
      </c>
      <c r="AW19">
        <v>2.27069433314504E-3</v>
      </c>
      <c r="AX19">
        <v>3.1598294973995602E-3</v>
      </c>
      <c r="AY19">
        <v>58.024063285596696</v>
      </c>
      <c r="AZ19">
        <v>0.66584982099555101</v>
      </c>
      <c r="BA19">
        <v>0.239743732297615</v>
      </c>
      <c r="BB19">
        <v>620.46453759999997</v>
      </c>
      <c r="BC19">
        <v>638.88753919999999</v>
      </c>
      <c r="BD19">
        <v>4.14009208425691</v>
      </c>
      <c r="BE19">
        <v>4.7489791392321896</v>
      </c>
      <c r="BF19">
        <v>5.7021058968465299</v>
      </c>
      <c r="BG19">
        <v>2.8893571474315699E-3</v>
      </c>
      <c r="BH19">
        <v>2.9372119754346002E-3</v>
      </c>
      <c r="BI19">
        <v>4.0003093280996504E-3</v>
      </c>
      <c r="BJ19">
        <v>58.824014085645899</v>
      </c>
      <c r="BK19">
        <v>0.67486890479321204</v>
      </c>
      <c r="BL19">
        <v>0.24299836496176899</v>
      </c>
      <c r="BM19" s="1">
        <v>5.2753264405410496</v>
      </c>
      <c r="BN19" s="2">
        <f t="shared" si="5"/>
        <v>119.63853479122895</v>
      </c>
      <c r="BO19" s="34">
        <f t="shared" si="0"/>
        <v>0.5744127648906372</v>
      </c>
      <c r="BP19" s="34">
        <f t="shared" si="1"/>
        <v>55.256924820224079</v>
      </c>
      <c r="BQ19" t="s">
        <v>1</v>
      </c>
      <c r="BR19">
        <v>0.37751804950647699</v>
      </c>
      <c r="BS19">
        <v>53.626638629222299</v>
      </c>
      <c r="BT19" t="s">
        <v>1</v>
      </c>
      <c r="BU19">
        <v>-0.5</v>
      </c>
      <c r="BV19">
        <v>0.366289477686153</v>
      </c>
      <c r="BW19" s="1">
        <v>-2.2460812409553701</v>
      </c>
      <c r="BX19" s="9">
        <f t="shared" si="6"/>
        <v>-1.2326405419215991</v>
      </c>
      <c r="BY19">
        <v>0.365651926329088</v>
      </c>
      <c r="BZ19" t="s">
        <v>1</v>
      </c>
      <c r="CC19" s="2">
        <v>-27.860824103579802</v>
      </c>
      <c r="CD19" s="25">
        <f t="shared" si="7"/>
        <v>-28.550819715213997</v>
      </c>
      <c r="CE19">
        <v>1.0806075456995901</v>
      </c>
      <c r="CF19">
        <v>-40.162744606664504</v>
      </c>
      <c r="CG19">
        <v>1.06707893189922</v>
      </c>
      <c r="CH19">
        <v>-40.4</v>
      </c>
      <c r="CI19">
        <v>1.06681798207179</v>
      </c>
      <c r="CJ19" t="s">
        <v>1</v>
      </c>
      <c r="CK19" t="s">
        <v>94</v>
      </c>
      <c r="CL19" t="s">
        <v>93</v>
      </c>
      <c r="CN19" t="s">
        <v>54</v>
      </c>
      <c r="CO19" t="s">
        <v>57</v>
      </c>
      <c r="CP19">
        <v>1.0629999999999999</v>
      </c>
    </row>
    <row r="20" spans="1:94">
      <c r="A20">
        <v>23</v>
      </c>
      <c r="B20" t="s">
        <v>95</v>
      </c>
      <c r="C20">
        <v>1</v>
      </c>
      <c r="D20">
        <v>13.2509952</v>
      </c>
      <c r="E20">
        <v>30.4150016</v>
      </c>
      <c r="F20">
        <v>17.164006399999899</v>
      </c>
      <c r="G20">
        <v>3.8758151266870802</v>
      </c>
      <c r="H20">
        <v>2.84130275712725</v>
      </c>
      <c r="I20">
        <v>1.0328052730852799</v>
      </c>
      <c r="J20">
        <v>7.1858034702966297E-2</v>
      </c>
      <c r="K20">
        <v>5.45800389470113E-2</v>
      </c>
      <c r="L20">
        <v>1.21803451490555</v>
      </c>
      <c r="M20">
        <v>55.569429250829401</v>
      </c>
      <c r="N20">
        <v>0.40738009110807699</v>
      </c>
      <c r="O20">
        <v>3.8463188571142601E-2</v>
      </c>
      <c r="P20">
        <v>2.76555453405477E-3</v>
      </c>
      <c r="Q20">
        <v>0.75422424907181895</v>
      </c>
      <c r="R20">
        <v>2</v>
      </c>
      <c r="S20">
        <v>134.17200639999999</v>
      </c>
      <c r="T20">
        <v>186.34100480000001</v>
      </c>
      <c r="U20">
        <v>52.1689984</v>
      </c>
      <c r="V20">
        <v>1.1671679625807001</v>
      </c>
      <c r="W20">
        <v>0.85456591323140996</v>
      </c>
      <c r="X20">
        <v>0.245925801855541</v>
      </c>
      <c r="Y20">
        <v>7.8700363963450704E-2</v>
      </c>
      <c r="Z20">
        <v>5.9107191289312903E-2</v>
      </c>
      <c r="AA20">
        <v>1.0675107691685199</v>
      </c>
      <c r="AB20">
        <v>0.134287674315934</v>
      </c>
      <c r="AC20">
        <v>1.51503446261029E-2</v>
      </c>
      <c r="AD20">
        <v>0.53962802040774505</v>
      </c>
      <c r="AE20">
        <v>50.695314481077403</v>
      </c>
      <c r="AF20">
        <v>268.92430080000003</v>
      </c>
      <c r="AG20">
        <v>357.40930559999998</v>
      </c>
      <c r="AH20">
        <v>8.8349977233688808</v>
      </c>
      <c r="AI20">
        <v>10.439212415921901</v>
      </c>
      <c r="AJ20">
        <v>12.5584604279655</v>
      </c>
      <c r="AK20">
        <v>1.5458563273976101E-3</v>
      </c>
      <c r="AL20">
        <v>1.3979208459364101E-3</v>
      </c>
      <c r="AM20">
        <v>1.9494008011079001E-3</v>
      </c>
      <c r="AN20">
        <v>253.900709235872</v>
      </c>
      <c r="AO20">
        <v>2.9489119990222101</v>
      </c>
      <c r="AP20">
        <v>1.0802791643923899</v>
      </c>
      <c r="AQ20">
        <v>575.9022976</v>
      </c>
      <c r="AR20">
        <v>594.32529920000002</v>
      </c>
      <c r="AS20">
        <v>4.1155386227566204</v>
      </c>
      <c r="AT20">
        <v>4.7220718020856696</v>
      </c>
      <c r="AU20">
        <v>5.6683132206555298</v>
      </c>
      <c r="AV20">
        <v>2.8618379494362001E-3</v>
      </c>
      <c r="AW20">
        <v>2.90439928598149E-3</v>
      </c>
      <c r="AX20">
        <v>4.0387290481915103E-3</v>
      </c>
      <c r="AY20">
        <v>57.919065914137697</v>
      </c>
      <c r="AZ20">
        <v>0.66457384601881797</v>
      </c>
      <c r="BA20">
        <v>0.23928129288365699</v>
      </c>
      <c r="BB20">
        <v>620.54830079999999</v>
      </c>
      <c r="BC20">
        <v>639.07729919999997</v>
      </c>
      <c r="BD20">
        <v>4.1315627832107902</v>
      </c>
      <c r="BE20">
        <v>4.7398719857465696</v>
      </c>
      <c r="BF20">
        <v>5.6898287551579001</v>
      </c>
      <c r="BG20">
        <v>3.2962292117062301E-3</v>
      </c>
      <c r="BH20">
        <v>3.3819062518815599E-3</v>
      </c>
      <c r="BI20">
        <v>4.6919483182571997E-3</v>
      </c>
      <c r="BJ20">
        <v>58.887616229215702</v>
      </c>
      <c r="BK20">
        <v>0.67554340814457503</v>
      </c>
      <c r="BL20">
        <v>0.24323573948003399</v>
      </c>
      <c r="BM20" s="1">
        <v>18.339426304734499</v>
      </c>
      <c r="BN20" s="2">
        <f t="shared" si="5"/>
        <v>257.92990039928657</v>
      </c>
      <c r="BO20" s="34">
        <f t="shared" si="0"/>
        <v>0.89945978493101608</v>
      </c>
      <c r="BP20" s="34">
        <f t="shared" si="1"/>
        <v>53.658506192549858</v>
      </c>
      <c r="BQ20" t="s">
        <v>1</v>
      </c>
      <c r="BR20">
        <v>0.75422424907181895</v>
      </c>
      <c r="BS20">
        <v>50.695314481077403</v>
      </c>
      <c r="BT20" t="s">
        <v>1</v>
      </c>
      <c r="BU20">
        <v>-0.5</v>
      </c>
      <c r="BV20">
        <v>0.366289477686153</v>
      </c>
      <c r="BW20" s="1">
        <v>-1.6809917682125599</v>
      </c>
      <c r="BX20" s="9">
        <f t="shared" si="6"/>
        <v>-0.65678182991333767</v>
      </c>
      <c r="BY20">
        <v>0.36585825986674603</v>
      </c>
      <c r="BZ20" t="s">
        <v>1</v>
      </c>
      <c r="CC20" s="2">
        <v>-28.692266674429298</v>
      </c>
      <c r="CD20" s="25">
        <f t="shared" si="7"/>
        <v>-29.41029437479974</v>
      </c>
      <c r="CE20">
        <v>1.07969331192346</v>
      </c>
      <c r="CF20">
        <v>-40.1881850707748</v>
      </c>
      <c r="CG20">
        <v>1.0670509507899499</v>
      </c>
      <c r="CH20">
        <v>-40.4</v>
      </c>
      <c r="CI20">
        <v>1.06681798207179</v>
      </c>
      <c r="CJ20" t="s">
        <v>1</v>
      </c>
      <c r="CK20" t="s">
        <v>96</v>
      </c>
      <c r="CL20" t="s">
        <v>95</v>
      </c>
      <c r="CN20" t="s">
        <v>54</v>
      </c>
      <c r="CO20" t="s">
        <v>57</v>
      </c>
      <c r="CP20">
        <v>2.36</v>
      </c>
    </row>
    <row r="21" spans="1:94">
      <c r="A21">
        <v>24</v>
      </c>
      <c r="B21" t="s">
        <v>97</v>
      </c>
      <c r="C21">
        <v>1</v>
      </c>
      <c r="D21">
        <v>12.7990016</v>
      </c>
      <c r="E21">
        <v>29.9670016</v>
      </c>
      <c r="F21">
        <v>17.167999999999999</v>
      </c>
      <c r="G21">
        <v>3.86932803502344</v>
      </c>
      <c r="H21">
        <v>2.8366870720317201</v>
      </c>
      <c r="I21">
        <v>1.0346780945512799</v>
      </c>
      <c r="J21">
        <v>7.2318723841904797E-2</v>
      </c>
      <c r="K21">
        <v>5.5174730353533798E-2</v>
      </c>
      <c r="L21">
        <v>1.2060198104621001</v>
      </c>
      <c r="M21">
        <v>55.562387318573698</v>
      </c>
      <c r="N21">
        <v>0.40735357105633202</v>
      </c>
      <c r="O21">
        <v>3.8524874535466803E-2</v>
      </c>
      <c r="P21">
        <v>1.71699627052719E-3</v>
      </c>
      <c r="Q21">
        <v>0.50277298168204898</v>
      </c>
      <c r="R21">
        <v>2</v>
      </c>
      <c r="S21">
        <v>134.44800000000001</v>
      </c>
      <c r="T21">
        <v>183.70799360000001</v>
      </c>
      <c r="U21">
        <v>49.259993600000001</v>
      </c>
      <c r="V21">
        <v>0.72142579441043297</v>
      </c>
      <c r="W21">
        <v>0.52894264672562896</v>
      </c>
      <c r="X21">
        <v>0.14848384023337999</v>
      </c>
      <c r="Y21">
        <v>7.8706618147130702E-2</v>
      </c>
      <c r="Z21">
        <v>5.9301933892246701E-2</v>
      </c>
      <c r="AA21">
        <v>1.05607899051978</v>
      </c>
      <c r="AB21">
        <v>8.7907080895713002E-2</v>
      </c>
      <c r="AC21">
        <v>8.7189647264837005E-3</v>
      </c>
      <c r="AD21">
        <v>0.53481576561855504</v>
      </c>
      <c r="AE21">
        <v>53.946322585635897</v>
      </c>
      <c r="AF21">
        <v>267.69859839999998</v>
      </c>
      <c r="AG21">
        <v>356.28659199999998</v>
      </c>
      <c r="AH21">
        <v>8.6389679787255105</v>
      </c>
      <c r="AI21">
        <v>10.196017765100001</v>
      </c>
      <c r="AJ21">
        <v>12.2564463019059</v>
      </c>
      <c r="AK21">
        <v>1.65548653629184E-3</v>
      </c>
      <c r="AL21">
        <v>1.4946450169821999E-3</v>
      </c>
      <c r="AM21">
        <v>2.1561659794149001E-3</v>
      </c>
      <c r="AN21">
        <v>251.276539018835</v>
      </c>
      <c r="AO21">
        <v>2.9192783098553599</v>
      </c>
      <c r="AP21">
        <v>1.06774304920768</v>
      </c>
      <c r="AQ21">
        <v>575.36860160000003</v>
      </c>
      <c r="AR21">
        <v>593.79659519999996</v>
      </c>
      <c r="AS21">
        <v>4.1198695363593298</v>
      </c>
      <c r="AT21">
        <v>4.7267321347336004</v>
      </c>
      <c r="AU21">
        <v>5.6733317285230802</v>
      </c>
      <c r="AV21">
        <v>2.9463162028489699E-3</v>
      </c>
      <c r="AW21">
        <v>2.9720079438193599E-3</v>
      </c>
      <c r="AX21">
        <v>4.1179981059072304E-3</v>
      </c>
      <c r="AY21">
        <v>58.085253514506398</v>
      </c>
      <c r="AZ21">
        <v>0.66647389569290105</v>
      </c>
      <c r="BA21">
        <v>0.239959685641845</v>
      </c>
      <c r="BB21">
        <v>620.02759679999997</v>
      </c>
      <c r="BC21">
        <v>638.5526016</v>
      </c>
      <c r="BD21">
        <v>4.1289702140231199</v>
      </c>
      <c r="BE21">
        <v>4.7365737714480103</v>
      </c>
      <c r="BF21">
        <v>5.6853165474867602</v>
      </c>
      <c r="BG21">
        <v>3.3808539967900399E-3</v>
      </c>
      <c r="BH21">
        <v>3.4996179805358201E-3</v>
      </c>
      <c r="BI21">
        <v>4.8230359520530699E-3</v>
      </c>
      <c r="BJ21">
        <v>58.874546466696899</v>
      </c>
      <c r="BK21">
        <v>0.67536792629007003</v>
      </c>
      <c r="BL21">
        <v>0.243166795079685</v>
      </c>
      <c r="BM21" s="1">
        <v>11.981014777760301</v>
      </c>
      <c r="BN21" s="2">
        <f t="shared" si="5"/>
        <v>255.26356037789805</v>
      </c>
      <c r="BO21" s="34">
        <f t="shared" si="0"/>
        <v>0.63091946083180495</v>
      </c>
      <c r="BP21" s="34">
        <f t="shared" si="1"/>
        <v>57.017743374335424</v>
      </c>
      <c r="BQ21" t="s">
        <v>1</v>
      </c>
      <c r="BR21">
        <v>0.50277298168204898</v>
      </c>
      <c r="BS21">
        <v>53.946322585635897</v>
      </c>
      <c r="BT21" t="s">
        <v>1</v>
      </c>
      <c r="BU21">
        <v>-0.5</v>
      </c>
      <c r="BV21">
        <v>0.366289477686153</v>
      </c>
      <c r="BW21" s="1">
        <v>0.28192930111847703</v>
      </c>
      <c r="BX21" s="9">
        <f t="shared" si="6"/>
        <v>1.3435477697026768</v>
      </c>
      <c r="BY21">
        <v>0.36657498299761998</v>
      </c>
      <c r="BZ21" t="s">
        <v>1</v>
      </c>
      <c r="CC21" s="2">
        <v>-28.306742128622101</v>
      </c>
      <c r="CD21" s="25">
        <f t="shared" si="7"/>
        <v>-29.011771867789975</v>
      </c>
      <c r="CE21">
        <v>1.0801172273214901</v>
      </c>
      <c r="CF21">
        <v>-40.160793910533201</v>
      </c>
      <c r="CG21">
        <v>1.06708107740351</v>
      </c>
      <c r="CH21">
        <v>-40.4</v>
      </c>
      <c r="CI21">
        <v>1.06681798207179</v>
      </c>
      <c r="CJ21" t="s">
        <v>1</v>
      </c>
      <c r="CK21" t="s">
        <v>98</v>
      </c>
      <c r="CL21" t="s">
        <v>97</v>
      </c>
      <c r="CN21" t="s">
        <v>54</v>
      </c>
      <c r="CO21" t="s">
        <v>57</v>
      </c>
      <c r="CP21">
        <v>2.198</v>
      </c>
    </row>
    <row r="22" spans="1:94">
      <c r="A22">
        <v>25</v>
      </c>
      <c r="B22" t="s">
        <v>99</v>
      </c>
      <c r="C22">
        <v>1</v>
      </c>
      <c r="D22">
        <v>13.246003200000001</v>
      </c>
      <c r="E22">
        <v>30.3080064</v>
      </c>
      <c r="F22">
        <v>17.062003199999999</v>
      </c>
      <c r="G22">
        <v>3.8700834370494701</v>
      </c>
      <c r="H22">
        <v>2.83729650819593</v>
      </c>
      <c r="I22">
        <v>1.0339121688822901</v>
      </c>
      <c r="J22">
        <v>7.2071479154101503E-2</v>
      </c>
      <c r="K22">
        <v>5.4953266479564299E-2</v>
      </c>
      <c r="L22">
        <v>1.1905184809386899</v>
      </c>
      <c r="M22">
        <v>55.553405558509702</v>
      </c>
      <c r="N22">
        <v>0.40730541224787298</v>
      </c>
      <c r="O22">
        <v>3.8480289079118601E-2</v>
      </c>
      <c r="P22">
        <v>1.43566439981527E-3</v>
      </c>
      <c r="Q22">
        <v>0.50300701580618601</v>
      </c>
      <c r="R22">
        <v>2</v>
      </c>
      <c r="S22">
        <v>134.58600960000001</v>
      </c>
      <c r="T22">
        <v>182.7990016</v>
      </c>
      <c r="U22">
        <v>48.2129919999999</v>
      </c>
      <c r="V22">
        <v>0.62149197481479801</v>
      </c>
      <c r="W22">
        <v>0.45433198845802902</v>
      </c>
      <c r="X22">
        <v>0.12599595852262399</v>
      </c>
      <c r="Y22">
        <v>7.9438741245012906E-2</v>
      </c>
      <c r="Z22">
        <v>5.9827190629196697E-2</v>
      </c>
      <c r="AA22">
        <v>1.0417253944717899</v>
      </c>
      <c r="AB22">
        <v>7.5735439786581399E-2</v>
      </c>
      <c r="AC22">
        <v>7.1629027758097399E-3</v>
      </c>
      <c r="AD22">
        <v>0.42610255420343102</v>
      </c>
      <c r="AE22">
        <v>51.426896116566901</v>
      </c>
      <c r="AF22">
        <v>270.3089536</v>
      </c>
      <c r="AG22">
        <v>353.6019584</v>
      </c>
      <c r="AH22">
        <v>7.0455836952048099</v>
      </c>
      <c r="AI22">
        <v>8.31134964327528</v>
      </c>
      <c r="AJ22">
        <v>9.9989449025728305</v>
      </c>
      <c r="AK22">
        <v>1.7077991365756101E-3</v>
      </c>
      <c r="AL22">
        <v>1.61099702220229E-3</v>
      </c>
      <c r="AM22">
        <v>2.2992349749281502E-3</v>
      </c>
      <c r="AN22">
        <v>197.29716076903901</v>
      </c>
      <c r="AO22">
        <v>2.2925535441591101</v>
      </c>
      <c r="AP22">
        <v>0.83922166965969003</v>
      </c>
      <c r="AQ22">
        <v>576.01594880000005</v>
      </c>
      <c r="AR22">
        <v>594.44195839999998</v>
      </c>
      <c r="AS22">
        <v>4.1278452858241996</v>
      </c>
      <c r="AT22">
        <v>4.7360131907145897</v>
      </c>
      <c r="AU22">
        <v>5.6835613371849103</v>
      </c>
      <c r="AV22">
        <v>2.81062954813118E-3</v>
      </c>
      <c r="AW22">
        <v>2.8323302124739799E-3</v>
      </c>
      <c r="AX22">
        <v>3.9064146544673696E-3</v>
      </c>
      <c r="AY22">
        <v>58.116392045719302</v>
      </c>
      <c r="AZ22">
        <v>0.66683908026477301</v>
      </c>
      <c r="BA22">
        <v>0.240087345888682</v>
      </c>
      <c r="BB22">
        <v>620.67495680000002</v>
      </c>
      <c r="BC22">
        <v>639.20295680000004</v>
      </c>
      <c r="BD22">
        <v>4.1321006016100501</v>
      </c>
      <c r="BE22">
        <v>4.7395529634211702</v>
      </c>
      <c r="BF22">
        <v>5.68821313640324</v>
      </c>
      <c r="BG22">
        <v>3.2524346649540998E-3</v>
      </c>
      <c r="BH22">
        <v>3.3410502461093698E-3</v>
      </c>
      <c r="BI22">
        <v>4.5892770527449899E-3</v>
      </c>
      <c r="BJ22">
        <v>58.900635720537601</v>
      </c>
      <c r="BK22">
        <v>0.67567995434207295</v>
      </c>
      <c r="BL22">
        <v>0.243287900596209</v>
      </c>
      <c r="BM22" s="1">
        <v>10.346687360422001</v>
      </c>
      <c r="BN22" s="2">
        <f t="shared" si="5"/>
        <v>200.42893598285781</v>
      </c>
      <c r="BO22" s="34">
        <f t="shared" si="0"/>
        <v>0.65192881621924359</v>
      </c>
      <c r="BP22" s="34">
        <f t="shared" si="1"/>
        <v>53.567349150746722</v>
      </c>
      <c r="BQ22" t="s">
        <v>1</v>
      </c>
      <c r="BR22">
        <v>0.50300701580618601</v>
      </c>
      <c r="BS22">
        <v>51.426896116566901</v>
      </c>
      <c r="BT22" t="s">
        <v>1</v>
      </c>
      <c r="BU22">
        <v>-0.5</v>
      </c>
      <c r="BV22">
        <v>0.366289477686153</v>
      </c>
      <c r="BW22" s="1">
        <v>-2.1365165318382102</v>
      </c>
      <c r="BX22" s="9">
        <f t="shared" si="6"/>
        <v>-1.1209877943177102</v>
      </c>
      <c r="BY22">
        <v>0.365691932227029</v>
      </c>
      <c r="BZ22" t="s">
        <v>1</v>
      </c>
      <c r="CC22" s="2">
        <v>-28.181636591050101</v>
      </c>
      <c r="CD22" s="25">
        <f t="shared" si="7"/>
        <v>-28.88244839664857</v>
      </c>
      <c r="CE22">
        <v>1.0802547901908499</v>
      </c>
      <c r="CF22">
        <v>-40.165884341651399</v>
      </c>
      <c r="CG22">
        <v>1.0670754786113501</v>
      </c>
      <c r="CH22">
        <v>-40.4</v>
      </c>
      <c r="CI22">
        <v>1.06681798207179</v>
      </c>
      <c r="CJ22" t="s">
        <v>1</v>
      </c>
      <c r="CK22" t="s">
        <v>100</v>
      </c>
      <c r="CL22" t="s">
        <v>99</v>
      </c>
      <c r="CN22" t="s">
        <v>54</v>
      </c>
      <c r="CO22" t="s">
        <v>57</v>
      </c>
      <c r="CP22">
        <v>1.837</v>
      </c>
    </row>
    <row r="23" spans="1:94">
      <c r="A23">
        <v>27</v>
      </c>
      <c r="B23" t="s">
        <v>102</v>
      </c>
      <c r="C23">
        <v>1</v>
      </c>
      <c r="D23">
        <v>13.247001600000001</v>
      </c>
      <c r="E23">
        <v>30.409996799999998</v>
      </c>
      <c r="F23">
        <v>17.162995199999902</v>
      </c>
      <c r="G23">
        <v>3.86753179495763</v>
      </c>
      <c r="H23">
        <v>2.8356441179376302</v>
      </c>
      <c r="I23">
        <v>1.02211778901164</v>
      </c>
      <c r="J23">
        <v>7.3059846669074405E-2</v>
      </c>
      <c r="K23">
        <v>5.5652084273981502E-2</v>
      </c>
      <c r="L23">
        <v>1.1633875281405099</v>
      </c>
      <c r="M23">
        <v>55.547406576432998</v>
      </c>
      <c r="N23">
        <v>0.40723048391811301</v>
      </c>
      <c r="O23">
        <v>3.8130971297810699E-2</v>
      </c>
      <c r="P23">
        <v>2.4346196303321401E-3</v>
      </c>
      <c r="Q23">
        <v>0.74475881362180796</v>
      </c>
      <c r="R23">
        <v>2</v>
      </c>
      <c r="S23">
        <v>134.5619968</v>
      </c>
      <c r="T23">
        <v>187.56099839999999</v>
      </c>
      <c r="U23">
        <v>52.9990015999999</v>
      </c>
      <c r="V23">
        <v>1.0271923531460101</v>
      </c>
      <c r="W23">
        <v>0.75519009621383903</v>
      </c>
      <c r="X23">
        <v>0.21441658337552799</v>
      </c>
      <c r="Y23">
        <v>8.0147274617956898E-2</v>
      </c>
      <c r="Z23">
        <v>6.0350440506418301E-2</v>
      </c>
      <c r="AA23">
        <v>1.0169618243669301</v>
      </c>
      <c r="AB23">
        <v>0.121039438779216</v>
      </c>
      <c r="AC23">
        <v>1.3136135209347999E-2</v>
      </c>
      <c r="AD23">
        <v>0.48802998729774499</v>
      </c>
      <c r="AE23">
        <v>51.4263977841239</v>
      </c>
      <c r="AF23">
        <v>268.03884799999997</v>
      </c>
      <c r="AG23">
        <v>352.878848</v>
      </c>
      <c r="AH23">
        <v>8.0336960501904908</v>
      </c>
      <c r="AI23">
        <v>9.4805430451355601</v>
      </c>
      <c r="AJ23">
        <v>11.4056219987293</v>
      </c>
      <c r="AK23">
        <v>1.5718852995381799E-3</v>
      </c>
      <c r="AL23">
        <v>1.42542075493861E-3</v>
      </c>
      <c r="AM23">
        <v>2.1472573940871402E-3</v>
      </c>
      <c r="AN23">
        <v>227.584217052757</v>
      </c>
      <c r="AO23">
        <v>2.64315135299878</v>
      </c>
      <c r="AP23">
        <v>0.96779628242351201</v>
      </c>
      <c r="AQ23">
        <v>575.94484480000006</v>
      </c>
      <c r="AR23">
        <v>594.47385599999996</v>
      </c>
      <c r="AS23">
        <v>4.1222658316606804</v>
      </c>
      <c r="AT23">
        <v>4.7300960313779603</v>
      </c>
      <c r="AU23">
        <v>5.6771059281863403</v>
      </c>
      <c r="AV23">
        <v>2.8097890584970401E-3</v>
      </c>
      <c r="AW23">
        <v>2.8279651467284302E-3</v>
      </c>
      <c r="AX23">
        <v>3.9225997683584703E-3</v>
      </c>
      <c r="AY23">
        <v>58.076238574651903</v>
      </c>
      <c r="AZ23">
        <v>0.66639588259221705</v>
      </c>
      <c r="BA23">
        <v>0.239923131362513</v>
      </c>
      <c r="BB23">
        <v>620.57985280000003</v>
      </c>
      <c r="BC23">
        <v>639.10585600000002</v>
      </c>
      <c r="BD23">
        <v>4.1374860346623601</v>
      </c>
      <c r="BE23">
        <v>4.7459395981681798</v>
      </c>
      <c r="BF23">
        <v>5.6976021205011396</v>
      </c>
      <c r="BG23">
        <v>3.23643485522931E-3</v>
      </c>
      <c r="BH23">
        <v>3.3161046468312798E-3</v>
      </c>
      <c r="BI23">
        <v>4.5948809342585099E-3</v>
      </c>
      <c r="BJ23">
        <v>58.816168734464803</v>
      </c>
      <c r="BK23">
        <v>0.67472337053608999</v>
      </c>
      <c r="BL23">
        <v>0.242929272051118</v>
      </c>
      <c r="BM23" s="1">
        <v>16.445010307475101</v>
      </c>
      <c r="BN23" s="2">
        <f t="shared" si="5"/>
        <v>231.19516468817929</v>
      </c>
      <c r="BO23" s="34">
        <f t="shared" si="0"/>
        <v>0.90468298497332233</v>
      </c>
      <c r="BP23" s="34">
        <f t="shared" si="1"/>
        <v>53.948814039067855</v>
      </c>
      <c r="BQ23" t="s">
        <v>1</v>
      </c>
      <c r="BR23">
        <v>0.74475881362180796</v>
      </c>
      <c r="BS23">
        <v>51.4263977841239</v>
      </c>
      <c r="BT23" t="s">
        <v>1</v>
      </c>
      <c r="BU23">
        <v>-0.5</v>
      </c>
      <c r="BV23">
        <v>0.366289477686153</v>
      </c>
      <c r="BW23" s="1">
        <v>3.4576693358228101</v>
      </c>
      <c r="BX23" s="9">
        <f t="shared" si="6"/>
        <v>4.5798097322224463</v>
      </c>
      <c r="BY23">
        <v>0.36773452196898399</v>
      </c>
      <c r="BZ23" t="s">
        <v>1</v>
      </c>
      <c r="CC23" s="2">
        <v>-28.7170180283814</v>
      </c>
      <c r="CD23" s="25">
        <f t="shared" si="7"/>
        <v>-29.435880220723575</v>
      </c>
      <c r="CE23">
        <v>1.07966609568515</v>
      </c>
      <c r="CF23">
        <v>-40.159402905263299</v>
      </c>
      <c r="CG23">
        <v>1.0670826073228199</v>
      </c>
      <c r="CH23">
        <v>-40.4</v>
      </c>
      <c r="CI23">
        <v>1.06681798207179</v>
      </c>
      <c r="CJ23" t="s">
        <v>1</v>
      </c>
      <c r="CK23" t="s">
        <v>103</v>
      </c>
      <c r="CL23" t="s">
        <v>102</v>
      </c>
      <c r="CN23" t="s">
        <v>54</v>
      </c>
      <c r="CO23" t="s">
        <v>57</v>
      </c>
      <c r="CP23">
        <v>2.1040000000000001</v>
      </c>
    </row>
    <row r="24" spans="1:94">
      <c r="A24">
        <v>28</v>
      </c>
      <c r="B24" t="s">
        <v>104</v>
      </c>
      <c r="C24">
        <v>1</v>
      </c>
      <c r="D24">
        <v>13.177996800000001</v>
      </c>
      <c r="E24">
        <v>30.238003200000001</v>
      </c>
      <c r="F24">
        <v>17.060006399999999</v>
      </c>
      <c r="G24">
        <v>3.8759764474540899</v>
      </c>
      <c r="H24">
        <v>2.8414082190488901</v>
      </c>
      <c r="I24">
        <v>1.02483603639688</v>
      </c>
      <c r="J24">
        <v>7.2582444277242406E-2</v>
      </c>
      <c r="K24">
        <v>5.5350396195230502E-2</v>
      </c>
      <c r="L24">
        <v>1.14945281421978</v>
      </c>
      <c r="M24">
        <v>55.533656290602899</v>
      </c>
      <c r="N24">
        <v>0.40714606290838501</v>
      </c>
      <c r="O24">
        <v>3.8127415843989501E-2</v>
      </c>
      <c r="P24">
        <v>1.8101462685480301E-3</v>
      </c>
      <c r="Q24">
        <v>0.66308953735713305</v>
      </c>
      <c r="R24">
        <v>2</v>
      </c>
      <c r="S24">
        <v>134.50599679999999</v>
      </c>
      <c r="T24">
        <v>183.55500799999999</v>
      </c>
      <c r="U24">
        <v>49.049011199999903</v>
      </c>
      <c r="V24">
        <v>0.76501972632490001</v>
      </c>
      <c r="W24">
        <v>0.55956186652347495</v>
      </c>
      <c r="X24">
        <v>0.158166976589458</v>
      </c>
      <c r="Y24">
        <v>8.0122216524879303E-2</v>
      </c>
      <c r="Z24">
        <v>6.03673927333708E-2</v>
      </c>
      <c r="AA24">
        <v>1.0050421812528501</v>
      </c>
      <c r="AB24">
        <v>9.4228860891172703E-2</v>
      </c>
      <c r="AC24">
        <v>9.5566162764333905E-3</v>
      </c>
      <c r="AD24">
        <v>0.35582908679873798</v>
      </c>
      <c r="AE24">
        <v>44.900896934851303</v>
      </c>
      <c r="AF24">
        <v>272.10462719999998</v>
      </c>
      <c r="AG24">
        <v>352.68561920000002</v>
      </c>
      <c r="AH24">
        <v>6.1822830605133596</v>
      </c>
      <c r="AI24">
        <v>7.2884299268720403</v>
      </c>
      <c r="AJ24">
        <v>8.7751878740469405</v>
      </c>
      <c r="AK24">
        <v>1.70459137281511E-3</v>
      </c>
      <c r="AL24">
        <v>1.6366343369613599E-3</v>
      </c>
      <c r="AM24">
        <v>2.3264685511191702E-3</v>
      </c>
      <c r="AN24">
        <v>166.61679508280801</v>
      </c>
      <c r="AO24">
        <v>1.9379969292291801</v>
      </c>
      <c r="AP24">
        <v>0.70912024769486903</v>
      </c>
      <c r="AQ24">
        <v>575.79863039999998</v>
      </c>
      <c r="AR24">
        <v>594.21962240000005</v>
      </c>
      <c r="AS24">
        <v>4.1184917458359003</v>
      </c>
      <c r="AT24">
        <v>4.7255828839868004</v>
      </c>
      <c r="AU24">
        <v>5.6721778023633096</v>
      </c>
      <c r="AV24">
        <v>2.6285176411264401E-3</v>
      </c>
      <c r="AW24">
        <v>2.61287116941737E-3</v>
      </c>
      <c r="AX24">
        <v>3.6587396767763201E-3</v>
      </c>
      <c r="AY24">
        <v>57.994991872881101</v>
      </c>
      <c r="AZ24">
        <v>0.66546888297342299</v>
      </c>
      <c r="BA24">
        <v>0.23959448663557201</v>
      </c>
      <c r="BB24">
        <v>620.44462080000005</v>
      </c>
      <c r="BC24">
        <v>638.96762880000006</v>
      </c>
      <c r="BD24">
        <v>4.1368530166567199</v>
      </c>
      <c r="BE24">
        <v>4.7448376080749899</v>
      </c>
      <c r="BF24">
        <v>5.6960670996627902</v>
      </c>
      <c r="BG24">
        <v>3.12622372937264E-3</v>
      </c>
      <c r="BH24">
        <v>3.1842553614031101E-3</v>
      </c>
      <c r="BI24">
        <v>4.4118329015676704E-3</v>
      </c>
      <c r="BJ24">
        <v>58.816837753479099</v>
      </c>
      <c r="BK24">
        <v>0.67473055997459697</v>
      </c>
      <c r="BL24">
        <v>0.242934273191</v>
      </c>
      <c r="BM24" s="1">
        <v>12.8727575881828</v>
      </c>
      <c r="BN24" s="2">
        <f t="shared" si="5"/>
        <v>169.26391225973205</v>
      </c>
      <c r="BO24" s="34">
        <f t="shared" si="0"/>
        <v>0.84802340207994831</v>
      </c>
      <c r="BP24" s="34">
        <f t="shared" si="1"/>
        <v>47.297861346743211</v>
      </c>
      <c r="BQ24" t="s">
        <v>1</v>
      </c>
      <c r="BR24">
        <v>0.66308953735713305</v>
      </c>
      <c r="BS24">
        <v>44.900896934851303</v>
      </c>
      <c r="BT24" t="s">
        <v>1</v>
      </c>
      <c r="BU24">
        <v>-0.5</v>
      </c>
      <c r="BV24">
        <v>0.366289477686153</v>
      </c>
      <c r="BW24" s="1">
        <v>-2.0674761717270802</v>
      </c>
      <c r="BX24" s="9">
        <f t="shared" si="6"/>
        <v>-1.0506316918456391</v>
      </c>
      <c r="BY24">
        <v>0.365717141254779</v>
      </c>
      <c r="BZ24" t="s">
        <v>1</v>
      </c>
      <c r="CC24" s="2">
        <v>-27.176677274733201</v>
      </c>
      <c r="CD24" s="25">
        <f t="shared" si="7"/>
        <v>-27.843606874008586</v>
      </c>
      <c r="CE24">
        <v>1.0813598040316901</v>
      </c>
      <c r="CF24">
        <v>-40.151249474858702</v>
      </c>
      <c r="CG24">
        <v>1.0670915750021801</v>
      </c>
      <c r="CH24">
        <v>-40.4</v>
      </c>
      <c r="CI24">
        <v>1.06681798207179</v>
      </c>
      <c r="CJ24" t="s">
        <v>1</v>
      </c>
      <c r="CK24" t="s">
        <v>105</v>
      </c>
      <c r="CL24" t="s">
        <v>104</v>
      </c>
      <c r="CN24" t="s">
        <v>54</v>
      </c>
      <c r="CO24" t="s">
        <v>57</v>
      </c>
      <c r="CP24">
        <v>1.7569999999999999</v>
      </c>
    </row>
    <row r="25" spans="1:94">
      <c r="A25">
        <v>29</v>
      </c>
      <c r="B25" t="s">
        <v>106</v>
      </c>
      <c r="C25">
        <v>1</v>
      </c>
      <c r="D25">
        <v>13.1420032</v>
      </c>
      <c r="E25">
        <v>30.198003199999999</v>
      </c>
      <c r="F25">
        <v>17.055999999999901</v>
      </c>
      <c r="G25">
        <v>3.86903793065445</v>
      </c>
      <c r="H25">
        <v>2.8368524774806998</v>
      </c>
      <c r="I25">
        <v>1.01979632089506</v>
      </c>
      <c r="J25">
        <v>7.2129481387532696E-2</v>
      </c>
      <c r="K25">
        <v>5.49317410998756E-2</v>
      </c>
      <c r="L25">
        <v>1.1326839000639599</v>
      </c>
      <c r="M25">
        <v>55.557431746504001</v>
      </c>
      <c r="N25">
        <v>0.407332571734774</v>
      </c>
      <c r="O25">
        <v>3.8038042199356602E-2</v>
      </c>
      <c r="P25">
        <v>6.7847810413052499E-4</v>
      </c>
      <c r="Q25">
        <v>0.46554671422062199</v>
      </c>
      <c r="R25">
        <v>2</v>
      </c>
      <c r="S25">
        <v>134.98499839999999</v>
      </c>
      <c r="T25">
        <v>178.2249984</v>
      </c>
      <c r="U25">
        <v>43.24</v>
      </c>
      <c r="V25">
        <v>0.36188624389632401</v>
      </c>
      <c r="W25">
        <v>0.26468636522780298</v>
      </c>
      <c r="X25">
        <v>6.5245062281130001E-2</v>
      </c>
      <c r="Y25">
        <v>8.0379518371586203E-2</v>
      </c>
      <c r="Z25">
        <v>6.0496059077331098E-2</v>
      </c>
      <c r="AA25">
        <v>0.98972000357226197</v>
      </c>
      <c r="AB25">
        <v>4.1516144288630499E-2</v>
      </c>
      <c r="AC25">
        <v>3.0094631413530499E-3</v>
      </c>
      <c r="AD25">
        <v>0.24204378517955</v>
      </c>
      <c r="AE25">
        <v>57.210590393242803</v>
      </c>
      <c r="AF25">
        <v>273.0969728</v>
      </c>
      <c r="AG25">
        <v>345.77697280000001</v>
      </c>
      <c r="AH25">
        <v>4.6125027829947101</v>
      </c>
      <c r="AI25">
        <v>5.4189467792896</v>
      </c>
      <c r="AJ25">
        <v>6.5538448979315103</v>
      </c>
      <c r="AK25">
        <v>1.7667072575142701E-3</v>
      </c>
      <c r="AL25">
        <v>1.6751538040274999E-3</v>
      </c>
      <c r="AM25">
        <v>2.4283881940201E-3</v>
      </c>
      <c r="AN25">
        <v>111.285968700571</v>
      </c>
      <c r="AO25">
        <v>1.29202614613471</v>
      </c>
      <c r="AP25">
        <v>0.47445612001902399</v>
      </c>
      <c r="AQ25">
        <v>575.67596800000001</v>
      </c>
      <c r="AR25">
        <v>594.2019712</v>
      </c>
      <c r="AS25">
        <v>4.1150555969736402</v>
      </c>
      <c r="AT25">
        <v>4.7207554785766703</v>
      </c>
      <c r="AU25">
        <v>5.6662702694597398</v>
      </c>
      <c r="AV25">
        <v>2.3560527139809598E-3</v>
      </c>
      <c r="AW25">
        <v>2.3135924159119201E-3</v>
      </c>
      <c r="AX25">
        <v>3.2209192052566498E-3</v>
      </c>
      <c r="AY25">
        <v>57.920318570731503</v>
      </c>
      <c r="AZ25">
        <v>0.66464798638509404</v>
      </c>
      <c r="BA25">
        <v>0.239284937655172</v>
      </c>
      <c r="BB25">
        <v>620.35097599999995</v>
      </c>
      <c r="BC25">
        <v>638.87596799999994</v>
      </c>
      <c r="BD25">
        <v>4.1350524164627203</v>
      </c>
      <c r="BE25">
        <v>4.7431390061560297</v>
      </c>
      <c r="BF25">
        <v>5.6930821448154001</v>
      </c>
      <c r="BG25">
        <v>2.9136683201465602E-3</v>
      </c>
      <c r="BH25">
        <v>2.9756687051790999E-3</v>
      </c>
      <c r="BI25">
        <v>4.1103381012275297E-3</v>
      </c>
      <c r="BJ25">
        <v>58.756426319437999</v>
      </c>
      <c r="BK25">
        <v>0.67406250952177704</v>
      </c>
      <c r="BL25">
        <v>0.24268375308699</v>
      </c>
      <c r="BM25" s="1">
        <v>5.6747048464714398</v>
      </c>
      <c r="BN25" s="2">
        <f t="shared" si="5"/>
        <v>113.05245096672475</v>
      </c>
      <c r="BO25" s="34">
        <f t="shared" si="0"/>
        <v>0.70024246979992766</v>
      </c>
      <c r="BP25" s="34">
        <f t="shared" si="1"/>
        <v>59.173333335094583</v>
      </c>
      <c r="BQ25" t="s">
        <v>1</v>
      </c>
      <c r="BR25">
        <v>0.46554671422062199</v>
      </c>
      <c r="BS25">
        <v>57.210590393242803</v>
      </c>
      <c r="BT25" t="s">
        <v>1</v>
      </c>
      <c r="BU25">
        <v>-0.5</v>
      </c>
      <c r="BV25">
        <v>0.366289477686153</v>
      </c>
      <c r="BW25" s="1">
        <v>-2.6454909283974901</v>
      </c>
      <c r="BX25" s="9">
        <f t="shared" si="6"/>
        <v>-1.6396620124467156</v>
      </c>
      <c r="BY25">
        <v>0.36550608764502701</v>
      </c>
      <c r="BZ25" t="s">
        <v>1</v>
      </c>
      <c r="CC25" s="2">
        <v>-29.2060218274299</v>
      </c>
      <c r="CD25" s="25">
        <f t="shared" si="7"/>
        <v>-29.941370784303857</v>
      </c>
      <c r="CE25">
        <v>1.0791283909615399</v>
      </c>
      <c r="CF25">
        <v>-40.133715271030702</v>
      </c>
      <c r="CG25">
        <v>1.0671108602680199</v>
      </c>
      <c r="CH25">
        <v>-40.4</v>
      </c>
      <c r="CI25">
        <v>1.06681798207179</v>
      </c>
      <c r="CJ25" t="s">
        <v>1</v>
      </c>
      <c r="CK25" t="s">
        <v>107</v>
      </c>
      <c r="CL25" t="s">
        <v>106</v>
      </c>
      <c r="CN25" t="s">
        <v>54</v>
      </c>
      <c r="CO25" t="s">
        <v>57</v>
      </c>
      <c r="CP25">
        <v>0.93799999999999994</v>
      </c>
    </row>
    <row r="26" spans="1:94">
      <c r="A26">
        <v>30</v>
      </c>
      <c r="B26" t="s">
        <v>108</v>
      </c>
      <c r="C26">
        <v>1</v>
      </c>
      <c r="D26">
        <v>12.688998399999999</v>
      </c>
      <c r="E26">
        <v>29.853004800000001</v>
      </c>
      <c r="F26">
        <v>17.164006400000002</v>
      </c>
      <c r="G26">
        <v>3.87159130339976</v>
      </c>
      <c r="H26">
        <v>2.8392245414380102</v>
      </c>
      <c r="I26">
        <v>1.0137847759904799</v>
      </c>
      <c r="J26">
        <v>7.2064164364170902E-2</v>
      </c>
      <c r="K26">
        <v>5.4777091305941002E-2</v>
      </c>
      <c r="L26">
        <v>1.1068095547371799</v>
      </c>
      <c r="M26">
        <v>55.487580816494898</v>
      </c>
      <c r="N26">
        <v>0.40681626623894801</v>
      </c>
      <c r="O26">
        <v>3.7791423098815301E-2</v>
      </c>
      <c r="P26">
        <v>1.0637256084009899E-3</v>
      </c>
      <c r="Q26">
        <v>0.50193272517223697</v>
      </c>
      <c r="R26">
        <v>2</v>
      </c>
      <c r="S26">
        <v>134.28200960000001</v>
      </c>
      <c r="T26">
        <v>179.8820096</v>
      </c>
      <c r="U26">
        <v>45.599999999999902</v>
      </c>
      <c r="V26">
        <v>0.51543981804354699</v>
      </c>
      <c r="W26">
        <v>0.37717355979848699</v>
      </c>
      <c r="X26">
        <v>9.9049709894975593E-2</v>
      </c>
      <c r="Y26">
        <v>7.9540502572329294E-2</v>
      </c>
      <c r="Z26">
        <v>5.98169655731133E-2</v>
      </c>
      <c r="AA26">
        <v>0.97024200027330498</v>
      </c>
      <c r="AB26">
        <v>5.8862350426415397E-2</v>
      </c>
      <c r="AC26">
        <v>5.0327200475829203E-3</v>
      </c>
      <c r="AD26">
        <v>0.338980348616164</v>
      </c>
      <c r="AE26">
        <v>55.099224151109098</v>
      </c>
      <c r="AF26">
        <v>270.14082560000003</v>
      </c>
      <c r="AG26">
        <v>349.06382079999997</v>
      </c>
      <c r="AH26">
        <v>5.8969193004132796</v>
      </c>
      <c r="AI26">
        <v>6.9286125326752703</v>
      </c>
      <c r="AJ26">
        <v>8.3770322189558701</v>
      </c>
      <c r="AK26">
        <v>1.64647634882111E-3</v>
      </c>
      <c r="AL26">
        <v>1.5730975136515001E-3</v>
      </c>
      <c r="AM26">
        <v>2.2769926874827702E-3</v>
      </c>
      <c r="AN26">
        <v>156.12610230177401</v>
      </c>
      <c r="AO26">
        <v>1.80885845263081</v>
      </c>
      <c r="AP26">
        <v>0.66475273105223698</v>
      </c>
      <c r="AQ26">
        <v>575.28482559999998</v>
      </c>
      <c r="AR26">
        <v>593.7078272</v>
      </c>
      <c r="AS26">
        <v>4.1210231302504701</v>
      </c>
      <c r="AT26">
        <v>4.7276691074645001</v>
      </c>
      <c r="AU26">
        <v>5.6741744014700997</v>
      </c>
      <c r="AV26">
        <v>2.5332015718086799E-3</v>
      </c>
      <c r="AW26">
        <v>2.51369108123871E-3</v>
      </c>
      <c r="AX26">
        <v>3.5220931243779602E-3</v>
      </c>
      <c r="AY26">
        <v>57.907554166286097</v>
      </c>
      <c r="AZ26">
        <v>0.66447282459795298</v>
      </c>
      <c r="BA26">
        <v>0.23922573962747801</v>
      </c>
      <c r="BB26">
        <v>619.93882880000001</v>
      </c>
      <c r="BC26">
        <v>638.46882559999995</v>
      </c>
      <c r="BD26">
        <v>4.1350890941991603</v>
      </c>
      <c r="BE26">
        <v>4.7439280137450597</v>
      </c>
      <c r="BF26">
        <v>5.6935969574156298</v>
      </c>
      <c r="BG26">
        <v>3.05384746803114E-3</v>
      </c>
      <c r="BH26">
        <v>3.1002373834170299E-3</v>
      </c>
      <c r="BI26">
        <v>4.3127362418498598E-3</v>
      </c>
      <c r="BJ26">
        <v>58.802757417698302</v>
      </c>
      <c r="BK26">
        <v>0.67459003136576101</v>
      </c>
      <c r="BL26">
        <v>0.24287340508190999</v>
      </c>
      <c r="BM26" s="1">
        <v>8.0436250471890904</v>
      </c>
      <c r="BN26" s="2">
        <f t="shared" si="5"/>
        <v>158.59971348545704</v>
      </c>
      <c r="BO26" s="34">
        <f t="shared" si="0"/>
        <v>0.68256726338088858</v>
      </c>
      <c r="BP26" s="34">
        <f t="shared" si="1"/>
        <v>57.086960290872419</v>
      </c>
      <c r="BQ26" t="s">
        <v>1</v>
      </c>
      <c r="BR26">
        <v>0.50193272517223697</v>
      </c>
      <c r="BS26">
        <v>55.099224151109098</v>
      </c>
      <c r="BT26" t="s">
        <v>1</v>
      </c>
      <c r="BU26">
        <v>-0.5</v>
      </c>
      <c r="BV26">
        <v>0.366289477686153</v>
      </c>
      <c r="BW26" s="1">
        <v>-2.3778995153698101</v>
      </c>
      <c r="BX26" s="9">
        <f t="shared" si="6"/>
        <v>-1.3669709539800792</v>
      </c>
      <c r="BY26">
        <v>0.36560379483546701</v>
      </c>
      <c r="BZ26" t="s">
        <v>1</v>
      </c>
      <c r="CC26" s="2">
        <v>-31.310162422250201</v>
      </c>
      <c r="CD26" s="25">
        <f t="shared" si="7"/>
        <v>-32.116452485504226</v>
      </c>
      <c r="CE26">
        <v>1.0768146278517701</v>
      </c>
      <c r="CF26">
        <v>-40.171300149333703</v>
      </c>
      <c r="CG26">
        <v>1.0670695219478801</v>
      </c>
      <c r="CH26">
        <v>-40.4</v>
      </c>
      <c r="CI26">
        <v>1.06681798207179</v>
      </c>
      <c r="CJ26" t="s">
        <v>1</v>
      </c>
      <c r="CK26" t="s">
        <v>109</v>
      </c>
      <c r="CL26" t="s">
        <v>108</v>
      </c>
      <c r="CN26" t="s">
        <v>54</v>
      </c>
      <c r="CO26" t="s">
        <v>57</v>
      </c>
      <c r="CP26">
        <v>1.3640000000000001</v>
      </c>
    </row>
    <row r="27" spans="1:94">
      <c r="A27">
        <v>31</v>
      </c>
      <c r="B27" t="s">
        <v>110</v>
      </c>
      <c r="C27">
        <v>1</v>
      </c>
      <c r="D27">
        <v>13.311999999999999</v>
      </c>
      <c r="E27">
        <v>30.48</v>
      </c>
      <c r="F27">
        <v>17.167999999999999</v>
      </c>
      <c r="G27">
        <v>3.8724784845919702</v>
      </c>
      <c r="H27">
        <v>2.8388110644848199</v>
      </c>
      <c r="I27">
        <v>1.01123959948264</v>
      </c>
      <c r="J27">
        <v>7.2130526539115003E-2</v>
      </c>
      <c r="K27">
        <v>5.4905912599574398E-2</v>
      </c>
      <c r="L27">
        <v>1.0999803232105201</v>
      </c>
      <c r="M27">
        <v>55.5728848284515</v>
      </c>
      <c r="N27">
        <v>0.40743270146298799</v>
      </c>
      <c r="O27">
        <v>3.7762626788475702E-2</v>
      </c>
      <c r="P27">
        <v>0.17816064311268301</v>
      </c>
      <c r="AF27">
        <v>576.63626239999996</v>
      </c>
      <c r="AG27">
        <v>595.16426239999998</v>
      </c>
      <c r="AH27">
        <v>4.1162125839344297</v>
      </c>
      <c r="AI27">
        <v>4.7227912600125999</v>
      </c>
      <c r="AJ27">
        <v>5.6681067348355603</v>
      </c>
      <c r="AK27">
        <v>2.2231013145955899E-3</v>
      </c>
      <c r="AL27">
        <v>2.14509308835798E-3</v>
      </c>
      <c r="AM27">
        <v>3.0091961719629599E-3</v>
      </c>
      <c r="AN27">
        <v>57.858156430039898</v>
      </c>
      <c r="AO27">
        <v>0.66397085265702205</v>
      </c>
      <c r="AP27">
        <v>0.23903274072710201</v>
      </c>
      <c r="AQ27">
        <v>621.32226560000004</v>
      </c>
      <c r="AR27">
        <v>639.84926719999999</v>
      </c>
      <c r="AS27">
        <v>4.1259457912578803</v>
      </c>
      <c r="AT27">
        <v>4.7329821431400001</v>
      </c>
      <c r="AU27">
        <v>5.6809689438610498</v>
      </c>
      <c r="AV27">
        <v>2.8382961465134699E-3</v>
      </c>
      <c r="AW27">
        <v>2.8825916973394101E-3</v>
      </c>
      <c r="AX27">
        <v>3.9683465551372497E-3</v>
      </c>
      <c r="AY27">
        <v>58.690030045394799</v>
      </c>
      <c r="AZ27">
        <v>0.67333837023550602</v>
      </c>
      <c r="BA27">
        <v>0.24242300727666</v>
      </c>
      <c r="BO27" s="34">
        <f t="shared" si="0"/>
        <v>0</v>
      </c>
      <c r="BP27" s="34">
        <f t="shared" si="1"/>
        <v>0</v>
      </c>
      <c r="BQ27" t="s">
        <v>1</v>
      </c>
      <c r="BT27" t="s">
        <v>1</v>
      </c>
      <c r="BU27">
        <v>-0.5</v>
      </c>
      <c r="BV27">
        <v>0.366289477686153</v>
      </c>
      <c r="BX27" s="9"/>
      <c r="BZ27" t="s">
        <v>1</v>
      </c>
      <c r="CC27">
        <v>-27.4822859158465</v>
      </c>
      <c r="CD27"/>
      <c r="CE27">
        <v>1.0810237713708599</v>
      </c>
      <c r="CF27" s="2">
        <v>-40.133724794796898</v>
      </c>
      <c r="CG27">
        <v>1.0671108497931601</v>
      </c>
      <c r="CH27">
        <v>-40.4</v>
      </c>
      <c r="CI27">
        <v>1.06681798207179</v>
      </c>
      <c r="CJ27" t="s">
        <v>1</v>
      </c>
      <c r="CK27" t="s">
        <v>111</v>
      </c>
      <c r="CL27" t="s">
        <v>110</v>
      </c>
      <c r="CN27" t="s">
        <v>54</v>
      </c>
      <c r="CO27" t="s">
        <v>57</v>
      </c>
      <c r="CP27">
        <v>0.69799999999999995</v>
      </c>
    </row>
    <row r="28" spans="1:94">
      <c r="A28">
        <v>33</v>
      </c>
      <c r="B28" t="s">
        <v>113</v>
      </c>
      <c r="C28">
        <v>1</v>
      </c>
      <c r="D28">
        <v>13.364006399999999</v>
      </c>
      <c r="E28">
        <v>30.423999999999999</v>
      </c>
      <c r="F28">
        <v>17.059993599999999</v>
      </c>
      <c r="G28">
        <v>3.8675770252452701</v>
      </c>
      <c r="H28">
        <v>2.8354065271378901</v>
      </c>
      <c r="I28">
        <v>1.00859323094149</v>
      </c>
      <c r="J28">
        <v>7.25690325120871E-2</v>
      </c>
      <c r="K28">
        <v>5.5272227936773402E-2</v>
      </c>
      <c r="L28">
        <v>1.08711455178289</v>
      </c>
      <c r="M28">
        <v>55.4833873979712</v>
      </c>
      <c r="N28">
        <v>0.40676988678326798</v>
      </c>
      <c r="O28">
        <v>3.7581165976784299E-2</v>
      </c>
      <c r="P28">
        <v>2.77352975864036E-3</v>
      </c>
      <c r="Q28">
        <v>0.89433980489089404</v>
      </c>
      <c r="R28">
        <v>2</v>
      </c>
      <c r="S28">
        <v>134.31600639999999</v>
      </c>
      <c r="T28">
        <v>188.05000960000001</v>
      </c>
      <c r="U28">
        <v>53.734003199999997</v>
      </c>
      <c r="V28">
        <v>1.1806198969689401</v>
      </c>
      <c r="W28">
        <v>0.86289435700103201</v>
      </c>
      <c r="X28">
        <v>0.24517985473012899</v>
      </c>
      <c r="Y28">
        <v>7.97242751831541E-2</v>
      </c>
      <c r="Z28">
        <v>6.0043919367131202E-2</v>
      </c>
      <c r="AA28">
        <v>0.948585027296729</v>
      </c>
      <c r="AB28">
        <v>0.13601318300687801</v>
      </c>
      <c r="AC28">
        <v>1.5057514885187801E-2</v>
      </c>
      <c r="AD28">
        <v>0.44427025051733599</v>
      </c>
      <c r="AE28">
        <v>49.348280851457801</v>
      </c>
      <c r="AF28">
        <v>269.7759744</v>
      </c>
      <c r="AG28">
        <v>353.4759808</v>
      </c>
      <c r="AH28">
        <v>7.6030476161633498</v>
      </c>
      <c r="AI28">
        <v>8.9712825955503206</v>
      </c>
      <c r="AJ28">
        <v>10.794869891076001</v>
      </c>
      <c r="AK28">
        <v>1.6317397279278199E-3</v>
      </c>
      <c r="AL28">
        <v>1.5232391005546801E-3</v>
      </c>
      <c r="AM28">
        <v>2.2310190516486501E-3</v>
      </c>
      <c r="AN28">
        <v>206.96708257897001</v>
      </c>
      <c r="AO28">
        <v>2.4047886439605799</v>
      </c>
      <c r="AP28">
        <v>0.88017926353700804</v>
      </c>
      <c r="AQ28">
        <v>576.0249728</v>
      </c>
      <c r="AR28">
        <v>594.44997120000005</v>
      </c>
      <c r="AS28">
        <v>4.11915604402689</v>
      </c>
      <c r="AT28">
        <v>4.7258526327241102</v>
      </c>
      <c r="AU28">
        <v>5.6719028416846697</v>
      </c>
      <c r="AV28">
        <v>2.7415352534167102E-3</v>
      </c>
      <c r="AW28">
        <v>2.7783235854593399E-3</v>
      </c>
      <c r="AX28">
        <v>3.7809369971541999E-3</v>
      </c>
      <c r="AY28">
        <v>57.962681445241799</v>
      </c>
      <c r="AZ28">
        <v>0.66508566940352898</v>
      </c>
      <c r="BA28">
        <v>0.239462900402411</v>
      </c>
      <c r="BB28">
        <v>620.67997439999999</v>
      </c>
      <c r="BC28">
        <v>639.20497920000003</v>
      </c>
      <c r="BD28">
        <v>4.12976404623699</v>
      </c>
      <c r="BE28">
        <v>4.7371088278656703</v>
      </c>
      <c r="BF28">
        <v>5.6862672055175203</v>
      </c>
      <c r="BG28">
        <v>3.1876757585811398E-3</v>
      </c>
      <c r="BH28">
        <v>3.2842812700071798E-3</v>
      </c>
      <c r="BI28">
        <v>4.5334522435486998E-3</v>
      </c>
      <c r="BJ28">
        <v>58.747156266349201</v>
      </c>
      <c r="BK28">
        <v>0.67393057924527699</v>
      </c>
      <c r="BL28">
        <v>0.242647962512475</v>
      </c>
      <c r="BM28" s="1">
        <v>18.593021634632901</v>
      </c>
      <c r="BN28" s="2">
        <f>SUM(AN28:AP28)</f>
        <v>210.2520504864676</v>
      </c>
      <c r="BO28" s="34">
        <f t="shared" si="0"/>
        <v>1.0781953275403073</v>
      </c>
      <c r="BP28" s="34">
        <f t="shared" si="1"/>
        <v>51.716436654415418</v>
      </c>
      <c r="BQ28" t="s">
        <v>1</v>
      </c>
      <c r="BR28">
        <v>0.89433980489089404</v>
      </c>
      <c r="BS28">
        <v>49.348280851457801</v>
      </c>
      <c r="BT28" t="s">
        <v>1</v>
      </c>
      <c r="BU28">
        <v>-0.5</v>
      </c>
      <c r="BV28">
        <v>0.366289477686153</v>
      </c>
      <c r="BW28" s="1">
        <v>-2.69498852596994</v>
      </c>
      <c r="BX28" s="9">
        <f>BW28*$BV$63+$BV$64</f>
        <v>-1.6901029145700988</v>
      </c>
      <c r="BY28">
        <v>0.36548801428176902</v>
      </c>
      <c r="BZ28" t="s">
        <v>1</v>
      </c>
      <c r="CC28" s="2">
        <v>-28.247872844661501</v>
      </c>
      <c r="CD28" s="25">
        <f t="shared" ref="CD28" si="8">CC28*$CB$63+$CB$64</f>
        <v>-28.950917805746457</v>
      </c>
      <c r="CE28">
        <v>1.0801819585375301</v>
      </c>
      <c r="CF28">
        <v>-40.169649510002699</v>
      </c>
      <c r="CG28">
        <v>1.0670713374302601</v>
      </c>
      <c r="CH28">
        <v>-40.4</v>
      </c>
      <c r="CI28">
        <v>1.06681798207179</v>
      </c>
      <c r="CJ28" t="s">
        <v>1</v>
      </c>
      <c r="CK28" t="s">
        <v>114</v>
      </c>
      <c r="CL28" t="s">
        <v>113</v>
      </c>
      <c r="CN28" t="s">
        <v>54</v>
      </c>
      <c r="CO28" t="s">
        <v>57</v>
      </c>
      <c r="CP28">
        <v>1.996</v>
      </c>
    </row>
    <row r="31" spans="1:94">
      <c r="BO31" s="33" t="s">
        <v>137</v>
      </c>
      <c r="BP31" s="33" t="s">
        <v>137</v>
      </c>
    </row>
    <row r="32" spans="1:94">
      <c r="BO32" s="33">
        <f>9.52*CP35/BM35</f>
        <v>0.11574653738700627</v>
      </c>
      <c r="BP32" s="33">
        <f>40.8*CP35/BN35</f>
        <v>0.49096314315782186</v>
      </c>
    </row>
    <row r="33" spans="1:94">
      <c r="A33">
        <v>4</v>
      </c>
      <c r="B33" t="s">
        <v>59</v>
      </c>
      <c r="C33">
        <v>1</v>
      </c>
      <c r="D33">
        <v>13.208</v>
      </c>
      <c r="E33">
        <v>30.370009599999999</v>
      </c>
      <c r="F33">
        <v>17.162009599999902</v>
      </c>
      <c r="G33">
        <v>3.8506399898267301</v>
      </c>
      <c r="H33">
        <v>2.8228745735978999</v>
      </c>
      <c r="I33">
        <v>1.47359587138186</v>
      </c>
      <c r="J33">
        <v>7.6425665354203504E-2</v>
      </c>
      <c r="K33">
        <v>5.7958112193908402E-2</v>
      </c>
      <c r="L33">
        <v>3.0408719552698602</v>
      </c>
      <c r="M33">
        <v>55.282808608569901</v>
      </c>
      <c r="N33">
        <v>0.40530661894133702</v>
      </c>
      <c r="O33">
        <v>5.4646734150944003E-2</v>
      </c>
      <c r="P33">
        <v>1.07755407994513E-2</v>
      </c>
      <c r="Q33">
        <v>8.3458066556430506</v>
      </c>
      <c r="R33">
        <v>2</v>
      </c>
      <c r="S33">
        <v>133.40400639999999</v>
      </c>
      <c r="T33">
        <v>218.768</v>
      </c>
      <c r="U33">
        <v>85.363993600000001</v>
      </c>
      <c r="V33">
        <v>4.7703353372361699</v>
      </c>
      <c r="W33">
        <v>3.48096618817894</v>
      </c>
      <c r="X33">
        <v>1.47053817601035</v>
      </c>
      <c r="Y33">
        <v>8.3913210460418899E-2</v>
      </c>
      <c r="Z33">
        <v>6.30053321900826E-2</v>
      </c>
      <c r="AA33">
        <v>2.74032420407219</v>
      </c>
      <c r="AB33">
        <v>0.49640798428718902</v>
      </c>
      <c r="AC33">
        <v>9.5055094504737606E-2</v>
      </c>
      <c r="AD33">
        <v>0.151127669434789</v>
      </c>
      <c r="AE33">
        <v>40.320721356205603</v>
      </c>
      <c r="AF33">
        <v>277.15223040000001</v>
      </c>
      <c r="AG33">
        <v>344.75022080000002</v>
      </c>
      <c r="AH33">
        <v>3.0211397491513501</v>
      </c>
      <c r="AI33">
        <v>3.5436601579643798</v>
      </c>
      <c r="AJ33">
        <v>4.2626767578632299</v>
      </c>
      <c r="AK33">
        <v>1.9970938586193099E-3</v>
      </c>
      <c r="AL33">
        <v>1.91016121552013E-3</v>
      </c>
      <c r="AM33">
        <v>3.6516718111216E-3</v>
      </c>
      <c r="AN33">
        <v>67.479865299852307</v>
      </c>
      <c r="AO33">
        <v>0.78462350323580499</v>
      </c>
      <c r="AP33">
        <v>0.28596618683121</v>
      </c>
      <c r="AQ33">
        <v>576.66321919999996</v>
      </c>
      <c r="AR33">
        <v>595.08322559999999</v>
      </c>
      <c r="AS33">
        <v>4.0916882673161004</v>
      </c>
      <c r="AT33">
        <v>4.6956219343602497</v>
      </c>
      <c r="AU33">
        <v>5.6366718727215801</v>
      </c>
      <c r="AV33">
        <v>2.19904006799587E-3</v>
      </c>
      <c r="AW33">
        <v>2.0179968298006099E-3</v>
      </c>
      <c r="AX33">
        <v>3.7733362088556099E-3</v>
      </c>
      <c r="AY33">
        <v>57.534628087097197</v>
      </c>
      <c r="AZ33">
        <v>0.66051904560622798</v>
      </c>
      <c r="BA33">
        <v>0.237839076688072</v>
      </c>
      <c r="BB33">
        <v>621.36622079999995</v>
      </c>
      <c r="BC33">
        <v>639.89822719999995</v>
      </c>
      <c r="BD33">
        <v>4.1083358610934697</v>
      </c>
      <c r="BE33">
        <v>4.7147833812447297</v>
      </c>
      <c r="BF33">
        <v>5.6596586721947304</v>
      </c>
      <c r="BG33">
        <v>2.8227046155294699E-3</v>
      </c>
      <c r="BH33">
        <v>2.7632581011697598E-3</v>
      </c>
      <c r="BI33">
        <v>4.7824552427223003E-3</v>
      </c>
      <c r="BJ33">
        <v>58.514288640992497</v>
      </c>
      <c r="BK33">
        <v>0.67157019560495101</v>
      </c>
      <c r="BL33">
        <v>0.24183431555843099</v>
      </c>
      <c r="BM33" s="1">
        <v>68.042814136392906</v>
      </c>
      <c r="BN33" s="2">
        <f>SUM(AN33:AP33)</f>
        <v>68.550454989919317</v>
      </c>
      <c r="BO33" s="34">
        <f>BM33/CP33*$BO$32</f>
        <v>9.4774008788870283</v>
      </c>
      <c r="BP33" s="34">
        <f>BN33/CP33*$BP$32</f>
        <v>40.500297047833435</v>
      </c>
      <c r="BQ33" t="s">
        <v>1</v>
      </c>
      <c r="BR33">
        <v>8.3458066556430506</v>
      </c>
      <c r="BS33">
        <v>40.320721356205603</v>
      </c>
      <c r="BT33" t="s">
        <v>1</v>
      </c>
      <c r="BU33">
        <v>-0.5</v>
      </c>
      <c r="BV33">
        <v>0.366289477686153</v>
      </c>
      <c r="BW33" s="1">
        <v>-5.4063264337349501</v>
      </c>
      <c r="BX33" s="9">
        <f t="shared" ref="BX33:BX35" si="9">BW33*$BV$63+$BV$64</f>
        <v>-4.4531123682877958</v>
      </c>
      <c r="BY33">
        <v>0.364497996722696</v>
      </c>
      <c r="BZ33" t="s">
        <v>1</v>
      </c>
      <c r="CC33" s="2">
        <v>-27.8315493705568</v>
      </c>
      <c r="CD33" s="25">
        <f t="shared" ref="CD33:CD35" si="10">CC33*$CB$63+$CB$64</f>
        <v>-28.520557984480504</v>
      </c>
      <c r="CE33">
        <v>1.08063973516714</v>
      </c>
      <c r="CF33">
        <v>-40.108517941525903</v>
      </c>
      <c r="CG33">
        <v>1.06713857392824</v>
      </c>
      <c r="CH33">
        <v>-40.4</v>
      </c>
      <c r="CI33">
        <v>1.06681798207179</v>
      </c>
      <c r="CJ33" t="s">
        <v>1</v>
      </c>
      <c r="CK33" t="s">
        <v>60</v>
      </c>
      <c r="CL33" t="s">
        <v>59</v>
      </c>
      <c r="CN33" t="s">
        <v>54</v>
      </c>
      <c r="CO33" t="s">
        <v>57</v>
      </c>
      <c r="CP33">
        <v>0.83099999999999996</v>
      </c>
    </row>
    <row r="34" spans="1:94">
      <c r="A34">
        <v>20</v>
      </c>
      <c r="B34" t="s">
        <v>59</v>
      </c>
      <c r="C34">
        <v>1</v>
      </c>
      <c r="D34">
        <v>13.4050048</v>
      </c>
      <c r="E34">
        <v>30.5730048</v>
      </c>
      <c r="F34">
        <v>17.167999999999999</v>
      </c>
      <c r="G34">
        <v>3.8708461828396699</v>
      </c>
      <c r="H34">
        <v>2.83764630610459</v>
      </c>
      <c r="I34">
        <v>1.0544684185252799</v>
      </c>
      <c r="J34">
        <v>7.2330141676568094E-2</v>
      </c>
      <c r="K34">
        <v>5.5039618910086401E-2</v>
      </c>
      <c r="L34">
        <v>1.2851185777912499</v>
      </c>
      <c r="M34">
        <v>55.5794098270785</v>
      </c>
      <c r="N34">
        <v>0.40748045645833902</v>
      </c>
      <c r="O34">
        <v>3.9278028584215703E-2</v>
      </c>
      <c r="P34">
        <v>1.5724947886953399E-2</v>
      </c>
      <c r="Q34">
        <v>8.7099037201139407</v>
      </c>
      <c r="R34">
        <v>2</v>
      </c>
      <c r="S34">
        <v>132.80799999999999</v>
      </c>
      <c r="T34">
        <v>202.44500479999999</v>
      </c>
      <c r="U34">
        <v>69.6370048</v>
      </c>
      <c r="V34">
        <v>6.7869277448637604</v>
      </c>
      <c r="W34">
        <v>4.9518828263463899</v>
      </c>
      <c r="X34">
        <v>1.54120480935017</v>
      </c>
      <c r="Y34">
        <v>8.1078449346396103E-2</v>
      </c>
      <c r="Z34">
        <v>6.0985972724404897E-2</v>
      </c>
      <c r="AA34">
        <v>1.1362538294403</v>
      </c>
      <c r="AB34">
        <v>0.70883709540337902</v>
      </c>
      <c r="AC34">
        <v>0.10654091332677899</v>
      </c>
      <c r="AD34">
        <v>0.21160630637209199</v>
      </c>
      <c r="AE34">
        <v>40.374560745032603</v>
      </c>
      <c r="AF34">
        <v>274.47532799999999</v>
      </c>
      <c r="AG34">
        <v>346.64832000000001</v>
      </c>
      <c r="AH34">
        <v>4.0570352085271404</v>
      </c>
      <c r="AI34">
        <v>4.7636057608596802</v>
      </c>
      <c r="AJ34">
        <v>5.7747173380452104</v>
      </c>
      <c r="AK34">
        <v>1.7556329689637699E-3</v>
      </c>
      <c r="AL34">
        <v>1.66111406991268E-3</v>
      </c>
      <c r="AM34">
        <v>2.48130185839707E-3</v>
      </c>
      <c r="AN34">
        <v>96.826732097355702</v>
      </c>
      <c r="AO34">
        <v>1.1260638567717001</v>
      </c>
      <c r="AP34">
        <v>0.41365937048472801</v>
      </c>
      <c r="AQ34">
        <v>576.29232639999998</v>
      </c>
      <c r="AR34">
        <v>594.71431680000001</v>
      </c>
      <c r="AS34">
        <v>4.1065923114979004</v>
      </c>
      <c r="AT34">
        <v>4.7114553868474998</v>
      </c>
      <c r="AU34">
        <v>5.6548159235507098</v>
      </c>
      <c r="AV34">
        <v>2.1316045152335299E-3</v>
      </c>
      <c r="AW34">
        <v>2.0382712699315202E-3</v>
      </c>
      <c r="AX34">
        <v>2.8422653327727001E-3</v>
      </c>
      <c r="AY34">
        <v>57.916731477705099</v>
      </c>
      <c r="AZ34">
        <v>0.66464915342671305</v>
      </c>
      <c r="BA34">
        <v>0.239318063215017</v>
      </c>
      <c r="BB34">
        <v>620.98132480000004</v>
      </c>
      <c r="BC34">
        <v>639.40532480000002</v>
      </c>
      <c r="BD34">
        <v>4.12901091213475</v>
      </c>
      <c r="BE34">
        <v>4.7365599329691497</v>
      </c>
      <c r="BF34">
        <v>5.68686211207722</v>
      </c>
      <c r="BG34">
        <v>2.7398685975504899E-3</v>
      </c>
      <c r="BH34">
        <v>2.7197462454507E-3</v>
      </c>
      <c r="BI34">
        <v>3.8440978492540901E-3</v>
      </c>
      <c r="BJ34">
        <v>58.816583905660501</v>
      </c>
      <c r="BK34">
        <v>0.67481369699691596</v>
      </c>
      <c r="BL34">
        <v>0.24297816752892401</v>
      </c>
      <c r="BM34" s="1">
        <v>97.153871774446301</v>
      </c>
      <c r="BN34" s="2">
        <f>SUM(AN34:AP34)</f>
        <v>98.366455324612119</v>
      </c>
      <c r="BO34" s="34">
        <f t="shared" ref="BO34:BO35" si="11">BM34/CP34*$BO$32</f>
        <v>9.6774735384108119</v>
      </c>
      <c r="BP34" s="34">
        <f t="shared" ref="BP34:BP35" si="12">BN34/CP34*$BP$32</f>
        <v>41.561363242224637</v>
      </c>
      <c r="BQ34" t="s">
        <v>1</v>
      </c>
      <c r="BR34">
        <v>8.7099037201139407</v>
      </c>
      <c r="BS34">
        <v>40.374560745032603</v>
      </c>
      <c r="BT34" t="s">
        <v>1</v>
      </c>
      <c r="BU34">
        <v>-0.5</v>
      </c>
      <c r="BV34">
        <v>0.366289477686153</v>
      </c>
      <c r="BW34" s="1">
        <v>-5.3362974303350299</v>
      </c>
      <c r="BX34" s="9">
        <f t="shared" si="9"/>
        <v>-4.3817487813758618</v>
      </c>
      <c r="BY34">
        <v>0.36452356735109898</v>
      </c>
      <c r="BZ34" t="s">
        <v>1</v>
      </c>
      <c r="CC34" s="2">
        <v>-27.6020859985424</v>
      </c>
      <c r="CD34" s="25">
        <f t="shared" si="10"/>
        <v>-28.283358254199705</v>
      </c>
      <c r="CE34">
        <v>1.08089204430067</v>
      </c>
      <c r="CF34">
        <v>-40.161669122924799</v>
      </c>
      <c r="CG34">
        <v>1.0670801147872</v>
      </c>
      <c r="CH34">
        <v>-40.4</v>
      </c>
      <c r="CI34">
        <v>1.06681798207179</v>
      </c>
      <c r="CJ34" t="s">
        <v>1</v>
      </c>
      <c r="CK34" t="s">
        <v>90</v>
      </c>
      <c r="CL34" t="s">
        <v>59</v>
      </c>
      <c r="CN34" t="s">
        <v>54</v>
      </c>
      <c r="CO34" t="s">
        <v>57</v>
      </c>
      <c r="CP34">
        <v>1.1619999999999999</v>
      </c>
    </row>
    <row r="35" spans="1:94">
      <c r="A35">
        <v>34</v>
      </c>
      <c r="B35" t="s">
        <v>59</v>
      </c>
      <c r="C35">
        <v>1</v>
      </c>
      <c r="D35">
        <v>13.412006399999999</v>
      </c>
      <c r="E35">
        <v>30.576998400000001</v>
      </c>
      <c r="F35">
        <v>17.164992000000002</v>
      </c>
      <c r="G35">
        <v>3.8684699829456402</v>
      </c>
      <c r="H35">
        <v>2.8365179262150999</v>
      </c>
      <c r="I35">
        <v>1.0101043006104</v>
      </c>
      <c r="J35">
        <v>7.2697429096348798E-2</v>
      </c>
      <c r="K35">
        <v>5.5447326766557198E-2</v>
      </c>
      <c r="L35">
        <v>1.0785294586299501</v>
      </c>
      <c r="M35">
        <v>55.500831631734002</v>
      </c>
      <c r="N35">
        <v>0.40690074500634099</v>
      </c>
      <c r="O35">
        <v>3.7726707493547298E-2</v>
      </c>
      <c r="P35">
        <v>1.1466019553185E-2</v>
      </c>
      <c r="Q35">
        <v>8.5315283467914895</v>
      </c>
      <c r="R35">
        <v>2</v>
      </c>
      <c r="S35">
        <v>132.26800639999999</v>
      </c>
      <c r="T35">
        <v>194.09099520000001</v>
      </c>
      <c r="U35">
        <v>61.822988799999997</v>
      </c>
      <c r="V35">
        <v>4.99967030479909</v>
      </c>
      <c r="W35">
        <v>3.6467228497478699</v>
      </c>
      <c r="X35">
        <v>1.07963614590371</v>
      </c>
      <c r="Y35">
        <v>8.1860386371633398E-2</v>
      </c>
      <c r="Z35">
        <v>6.1592394810685597E-2</v>
      </c>
      <c r="AA35">
        <v>0.94371456476812499</v>
      </c>
      <c r="AB35">
        <v>0.51889788727722197</v>
      </c>
      <c r="AC35">
        <v>7.1508641279708907E-2</v>
      </c>
      <c r="AD35">
        <v>0.15704653428701401</v>
      </c>
      <c r="AE35">
        <v>40.2529377161121</v>
      </c>
      <c r="AF35">
        <v>275.76272640000002</v>
      </c>
      <c r="AG35">
        <v>343.35372799999999</v>
      </c>
      <c r="AH35">
        <v>3.08318232152372</v>
      </c>
      <c r="AI35">
        <v>3.6143043055053301</v>
      </c>
      <c r="AJ35">
        <v>4.3835029853958103</v>
      </c>
      <c r="AK35">
        <v>1.87402051492735E-3</v>
      </c>
      <c r="AL35">
        <v>1.8011385631745401E-3</v>
      </c>
      <c r="AM35">
        <v>2.6464305362019001E-3</v>
      </c>
      <c r="AN35">
        <v>70.758126958068303</v>
      </c>
      <c r="AO35">
        <v>0.82294800596180395</v>
      </c>
      <c r="AP35">
        <v>0.30212134477153502</v>
      </c>
      <c r="AQ35">
        <v>576.26373120000005</v>
      </c>
      <c r="AR35">
        <v>594.79472639999994</v>
      </c>
      <c r="AS35">
        <v>4.1143658425395602</v>
      </c>
      <c r="AT35">
        <v>4.7207561545933698</v>
      </c>
      <c r="AU35">
        <v>5.6659691079146599</v>
      </c>
      <c r="AV35">
        <v>2.0570112161886599E-3</v>
      </c>
      <c r="AW35">
        <v>1.9568208537768402E-3</v>
      </c>
      <c r="AX35">
        <v>2.7567085924607498E-3</v>
      </c>
      <c r="AY35">
        <v>57.832419026386198</v>
      </c>
      <c r="AZ35">
        <v>0.66366536410254495</v>
      </c>
      <c r="BA35">
        <v>0.238938611429065</v>
      </c>
      <c r="BB35">
        <v>620.95372799999996</v>
      </c>
      <c r="BC35">
        <v>639.48172799999998</v>
      </c>
      <c r="BD35">
        <v>4.1181996348834602</v>
      </c>
      <c r="BE35">
        <v>4.7246761215011102</v>
      </c>
      <c r="BF35">
        <v>5.6709030323627703</v>
      </c>
      <c r="BG35">
        <v>2.7091745871821501E-3</v>
      </c>
      <c r="BH35">
        <v>2.7254822493994199E-3</v>
      </c>
      <c r="BI35">
        <v>3.8270865543342599E-3</v>
      </c>
      <c r="BJ35">
        <v>58.734686834657197</v>
      </c>
      <c r="BK35">
        <v>0.67384021142265904</v>
      </c>
      <c r="BL35">
        <v>0.24261343708087199</v>
      </c>
      <c r="BM35" s="1">
        <v>71.145108837825504</v>
      </c>
      <c r="BN35" s="2">
        <f>SUM(AN35:AP35)</f>
        <v>71.883196308801644</v>
      </c>
      <c r="BO35" s="34">
        <f t="shared" si="11"/>
        <v>9.52</v>
      </c>
      <c r="BP35" s="34">
        <f t="shared" si="12"/>
        <v>40.79999999999999</v>
      </c>
      <c r="BQ35" t="s">
        <v>1</v>
      </c>
      <c r="BR35">
        <v>8.5315283467914895</v>
      </c>
      <c r="BS35">
        <v>40.2529377161121</v>
      </c>
      <c r="BT35" t="s">
        <v>1</v>
      </c>
      <c r="BU35">
        <v>-0.5</v>
      </c>
      <c r="BV35">
        <v>0.366289477686153</v>
      </c>
      <c r="BW35" s="1">
        <v>-5.6697349995766801</v>
      </c>
      <c r="BX35" s="9">
        <f t="shared" si="9"/>
        <v>-4.7215408646130115</v>
      </c>
      <c r="BY35">
        <v>0.36440181470583299</v>
      </c>
      <c r="BZ35" t="s">
        <v>1</v>
      </c>
      <c r="CC35" s="2">
        <v>-27.465171451375198</v>
      </c>
      <c r="CD35" s="25">
        <f t="shared" si="10"/>
        <v>-28.14182763266966</v>
      </c>
      <c r="CE35">
        <v>1.08104258967867</v>
      </c>
      <c r="CF35">
        <v>-40.134359912325998</v>
      </c>
      <c r="CG35">
        <v>1.0671101512494301</v>
      </c>
      <c r="CH35">
        <v>-40.4</v>
      </c>
      <c r="CI35">
        <v>1.06681798207179</v>
      </c>
      <c r="CJ35" t="s">
        <v>1</v>
      </c>
      <c r="CK35" t="s">
        <v>115</v>
      </c>
      <c r="CL35" t="s">
        <v>59</v>
      </c>
      <c r="CN35" t="s">
        <v>54</v>
      </c>
      <c r="CO35" t="s">
        <v>57</v>
      </c>
      <c r="CP35">
        <v>0.86499999999999999</v>
      </c>
    </row>
    <row r="37" spans="1:94">
      <c r="BO37" s="35">
        <f t="shared" ref="BO37:BP37" si="13">AVERAGE(BO33:BO35)</f>
        <v>9.5582914724326127</v>
      </c>
      <c r="BP37" s="35">
        <f t="shared" si="13"/>
        <v>40.953886763352692</v>
      </c>
      <c r="BR37" s="35">
        <f t="shared" ref="BR37:BS37" si="14">AVERAGE(BR33:BR35)</f>
        <v>8.5290795741828269</v>
      </c>
      <c r="BS37" s="35">
        <f t="shared" si="14"/>
        <v>40.316073272450105</v>
      </c>
      <c r="BX37" s="28">
        <f>AVERAGE(BX33:BX35)</f>
        <v>-4.5188006714255566</v>
      </c>
      <c r="CD37" s="2">
        <f>AVERAGE(CD33:CD35)</f>
        <v>-28.315247957116622</v>
      </c>
    </row>
    <row r="38" spans="1:94">
      <c r="BO38" s="35">
        <f t="shared" ref="BO38:BP38" si="15">STDEV(BO33:BO35)</f>
        <v>0.10538949149712779</v>
      </c>
      <c r="BP38" s="35">
        <f t="shared" si="15"/>
        <v>0.54701573941828574</v>
      </c>
      <c r="BR38" s="35">
        <f t="shared" ref="BR38:BS38" si="16">STDEV(BR33:BR35)</f>
        <v>0.18206088392223788</v>
      </c>
      <c r="BS38" s="35">
        <f t="shared" si="16"/>
        <v>6.0944596174705948E-2</v>
      </c>
      <c r="BX38" s="1">
        <f>STDEV(BX33:BX35)</f>
        <v>0.17916718403351453</v>
      </c>
      <c r="CD38" s="2">
        <f>STDEV(CD33:CD35)</f>
        <v>0.19136845275485845</v>
      </c>
    </row>
    <row r="40" spans="1:94">
      <c r="A40">
        <v>1</v>
      </c>
      <c r="B40" t="s">
        <v>52</v>
      </c>
      <c r="C40">
        <v>1</v>
      </c>
      <c r="D40">
        <v>13.416</v>
      </c>
      <c r="E40">
        <v>78.311999999999998</v>
      </c>
      <c r="F40">
        <v>64.896000000000001</v>
      </c>
      <c r="G40">
        <v>3.8273239221388802</v>
      </c>
      <c r="H40">
        <v>2.8050928543473201</v>
      </c>
      <c r="I40">
        <v>2.1619344699253502</v>
      </c>
      <c r="J40">
        <v>0.54436105387001299</v>
      </c>
      <c r="K40">
        <v>0.427069994938646</v>
      </c>
      <c r="L40">
        <v>9.3815259637480608</v>
      </c>
      <c r="M40">
        <v>54.877995656404003</v>
      </c>
      <c r="N40">
        <v>0.40165231819327202</v>
      </c>
      <c r="O40">
        <v>8.8893098603923804E-2</v>
      </c>
      <c r="P40">
        <v>1.22171881932603E-2</v>
      </c>
      <c r="Q40">
        <v>4.07</v>
      </c>
      <c r="R40">
        <v>2</v>
      </c>
      <c r="S40">
        <v>133.32899839999999</v>
      </c>
      <c r="T40">
        <v>205.9460096</v>
      </c>
      <c r="U40">
        <v>72.617011199999993</v>
      </c>
      <c r="V40">
        <v>5.3756226158040699</v>
      </c>
      <c r="W40">
        <v>3.9642452005220599</v>
      </c>
      <c r="X40">
        <v>2.7274587828052801</v>
      </c>
      <c r="Y40">
        <v>0.24540900475107799</v>
      </c>
      <c r="Z40">
        <v>0.186294625533476</v>
      </c>
      <c r="AA40">
        <v>7.2803005019844296</v>
      </c>
      <c r="AB40">
        <v>0.54452128089902996</v>
      </c>
      <c r="AC40">
        <v>0.137401486798716</v>
      </c>
      <c r="AD40">
        <v>0.41871178257595099</v>
      </c>
      <c r="AE40">
        <v>48.05</v>
      </c>
      <c r="AF40">
        <v>271.53934079999999</v>
      </c>
      <c r="AG40">
        <v>353.15434240000002</v>
      </c>
      <c r="AH40">
        <v>7.2034571612409897</v>
      </c>
      <c r="AI40">
        <v>8.5007628406198901</v>
      </c>
      <c r="AJ40">
        <v>10.089617853657501</v>
      </c>
      <c r="AK40">
        <v>4.7063818880079197E-3</v>
      </c>
      <c r="AL40">
        <v>4.6952765495993903E-3</v>
      </c>
      <c r="AM40">
        <v>1.20817707512822E-2</v>
      </c>
      <c r="AN40">
        <v>190.925631932149</v>
      </c>
      <c r="AO40">
        <v>2.2173707422354001</v>
      </c>
      <c r="AP40">
        <v>0.80248458504679598</v>
      </c>
      <c r="AQ40">
        <v>576.64234239999996</v>
      </c>
      <c r="AR40">
        <v>594.75733760000003</v>
      </c>
      <c r="AS40">
        <v>4.1065865764862597</v>
      </c>
      <c r="AT40">
        <v>4.7131171982219104</v>
      </c>
      <c r="AU40">
        <v>5.6601548650780602</v>
      </c>
      <c r="AV40">
        <v>4.1147988394630904E-3</v>
      </c>
      <c r="AW40">
        <v>4.0713249686783696E-3</v>
      </c>
      <c r="AX40">
        <v>9.5245675413661302E-3</v>
      </c>
      <c r="AY40">
        <v>56.505510826287903</v>
      </c>
      <c r="AZ40">
        <v>0.64855867651171595</v>
      </c>
      <c r="BA40">
        <v>0.23362883369138601</v>
      </c>
      <c r="BB40">
        <v>621.022336</v>
      </c>
      <c r="BC40">
        <v>639.44733440000005</v>
      </c>
      <c r="BD40">
        <v>4.11256617715964</v>
      </c>
      <c r="BE40">
        <v>4.7187072355484796</v>
      </c>
      <c r="BF40">
        <v>5.6676630760635502</v>
      </c>
      <c r="BG40">
        <v>4.42291366460706E-3</v>
      </c>
      <c r="BH40">
        <v>4.4415047118020702E-3</v>
      </c>
      <c r="BI40">
        <v>1.0022273464469799E-2</v>
      </c>
      <c r="BJ40">
        <v>58.661365689121197</v>
      </c>
      <c r="BK40">
        <v>0.673158405630636</v>
      </c>
      <c r="BL40">
        <v>0.24247618054787801</v>
      </c>
      <c r="BM40" s="1">
        <v>73.858465739901106</v>
      </c>
      <c r="BN40" s="2">
        <f>SUM(AN40:AP40)</f>
        <v>193.94548725943119</v>
      </c>
      <c r="BO40" s="34">
        <f t="shared" ref="BO40:BO44" si="17">BM40/CP40*$BO$32</f>
        <v>4.4248766387734921</v>
      </c>
      <c r="BP40" s="34">
        <f t="shared" ref="BP40:BP44" si="18">BN40/CP40*$BP$32</f>
        <v>49.28575881271513</v>
      </c>
      <c r="BQ40" t="s">
        <v>1</v>
      </c>
      <c r="BR40">
        <v>4.07</v>
      </c>
      <c r="BS40">
        <v>48.05</v>
      </c>
      <c r="BT40" t="s">
        <v>1</v>
      </c>
      <c r="BU40">
        <v>-0.5</v>
      </c>
      <c r="BV40">
        <v>0.366289477686153</v>
      </c>
      <c r="BW40" s="1">
        <v>6.8049385453283699</v>
      </c>
      <c r="BX40" s="9">
        <f t="shared" ref="BX40:BX44" si="19">BW40*$BV$63+$BV$64</f>
        <v>7.9908698009490724</v>
      </c>
      <c r="BY40">
        <v>0.36895666114717002</v>
      </c>
      <c r="BZ40" t="s">
        <v>1</v>
      </c>
      <c r="CC40" s="2">
        <v>-28.601272577144702</v>
      </c>
      <c r="CD40" s="25">
        <f t="shared" ref="CD40:CD44" si="20">CC40*$CB$63+$CB$64</f>
        <v>-29.316232411255967</v>
      </c>
      <c r="CE40">
        <v>1.07979336761558</v>
      </c>
      <c r="CF40">
        <v>-40.188837714665702</v>
      </c>
      <c r="CG40">
        <v>1.0670502329687099</v>
      </c>
      <c r="CH40">
        <v>-40.4</v>
      </c>
      <c r="CI40">
        <v>1.06681798207179</v>
      </c>
      <c r="CJ40" t="s">
        <v>1</v>
      </c>
      <c r="CK40" t="s">
        <v>53</v>
      </c>
      <c r="CL40" t="s">
        <v>52</v>
      </c>
      <c r="CN40" t="s">
        <v>54</v>
      </c>
      <c r="CO40" t="s">
        <v>55</v>
      </c>
      <c r="CP40">
        <v>1.9319999999999999</v>
      </c>
    </row>
    <row r="41" spans="1:94">
      <c r="A41">
        <v>2</v>
      </c>
      <c r="B41" t="s">
        <v>52</v>
      </c>
      <c r="C41">
        <v>1</v>
      </c>
      <c r="D41">
        <v>13.7830016</v>
      </c>
      <c r="E41">
        <v>30.847001599999999</v>
      </c>
      <c r="F41">
        <v>17.064</v>
      </c>
      <c r="G41">
        <v>3.8550769798290698</v>
      </c>
      <c r="H41">
        <v>2.8263768581211099</v>
      </c>
      <c r="I41">
        <v>1.8884883513088</v>
      </c>
      <c r="J41">
        <v>8.6569779036272401E-2</v>
      </c>
      <c r="K41">
        <v>6.6360802002056796E-2</v>
      </c>
      <c r="L41">
        <v>4.8758869644467699</v>
      </c>
      <c r="M41">
        <v>55.357594858988399</v>
      </c>
      <c r="N41">
        <v>0.405902106479617</v>
      </c>
      <c r="O41">
        <v>7.0450174457520803E-2</v>
      </c>
      <c r="P41">
        <v>6.97539999193057E-3</v>
      </c>
      <c r="Q41">
        <v>3.8404743853305199</v>
      </c>
      <c r="R41">
        <v>2</v>
      </c>
      <c r="S41">
        <v>133.77600000000001</v>
      </c>
      <c r="T41">
        <v>187.59600639999999</v>
      </c>
      <c r="U41">
        <v>53.820006399999897</v>
      </c>
      <c r="V41">
        <v>3.1391296615844801</v>
      </c>
      <c r="W41">
        <v>2.3134025234243101</v>
      </c>
      <c r="X41">
        <v>1.2163516274130299</v>
      </c>
      <c r="Y41">
        <v>9.2115091469468405E-2</v>
      </c>
      <c r="Z41">
        <v>7.0241322593308106E-2</v>
      </c>
      <c r="AA41">
        <v>4.3836672980189899</v>
      </c>
      <c r="AB41">
        <v>0.32540733701292202</v>
      </c>
      <c r="AC41">
        <v>6.7255587494638294E-2</v>
      </c>
      <c r="AD41">
        <v>0.249599649750052</v>
      </c>
      <c r="AE41">
        <v>47.3385326908517</v>
      </c>
      <c r="AF41">
        <v>272.381888</v>
      </c>
      <c r="AG41">
        <v>346.10488320000002</v>
      </c>
      <c r="AH41">
        <v>4.6561595140580501</v>
      </c>
      <c r="AI41">
        <v>5.4688071630960504</v>
      </c>
      <c r="AJ41">
        <v>6.5306036562511602</v>
      </c>
      <c r="AK41">
        <v>2.6141345226573299E-3</v>
      </c>
      <c r="AL41">
        <v>2.4490571306493001E-3</v>
      </c>
      <c r="AM41">
        <v>6.1275308505653698E-3</v>
      </c>
      <c r="AN41">
        <v>113.079129866717</v>
      </c>
      <c r="AO41">
        <v>1.31367329173176</v>
      </c>
      <c r="AP41">
        <v>0.476280224129152</v>
      </c>
      <c r="AQ41">
        <v>576.63888640000005</v>
      </c>
      <c r="AR41">
        <v>595.06288640000002</v>
      </c>
      <c r="AS41">
        <v>4.0987088778068896</v>
      </c>
      <c r="AT41">
        <v>4.7039239181724701</v>
      </c>
      <c r="AU41">
        <v>5.64739522674037</v>
      </c>
      <c r="AV41">
        <v>3.1996923168699501E-3</v>
      </c>
      <c r="AW41">
        <v>3.1331039872431001E-3</v>
      </c>
      <c r="AX41">
        <v>6.4482648774962601E-3</v>
      </c>
      <c r="AY41">
        <v>57.703091714145302</v>
      </c>
      <c r="AZ41">
        <v>0.66235872032843401</v>
      </c>
      <c r="BA41">
        <v>0.238540651033989</v>
      </c>
      <c r="BB41">
        <v>621.34789120000005</v>
      </c>
      <c r="BC41">
        <v>639.77089279999996</v>
      </c>
      <c r="BD41">
        <v>4.1115147479753604</v>
      </c>
      <c r="BE41">
        <v>4.7183671402011198</v>
      </c>
      <c r="BF41">
        <v>5.6648340807536997</v>
      </c>
      <c r="BG41">
        <v>3.6729322206405001E-3</v>
      </c>
      <c r="BH41">
        <v>3.6687133136007002E-3</v>
      </c>
      <c r="BI41">
        <v>7.1292228758769397E-3</v>
      </c>
      <c r="BJ41">
        <v>58.606636262507699</v>
      </c>
      <c r="BK41">
        <v>0.67256285382646197</v>
      </c>
      <c r="BL41">
        <v>0.242222195097517</v>
      </c>
      <c r="BM41" s="1">
        <v>44.175863959424802</v>
      </c>
      <c r="BN41" s="2">
        <f>SUM(AN41:AP41)</f>
        <v>114.86908338257791</v>
      </c>
      <c r="BO41" s="34">
        <f t="shared" si="17"/>
        <v>4.3739976812513826</v>
      </c>
      <c r="BP41" s="34">
        <f t="shared" si="18"/>
        <v>48.24335862204309</v>
      </c>
      <c r="BQ41" t="s">
        <v>1</v>
      </c>
      <c r="BR41">
        <v>3.8404743853305199</v>
      </c>
      <c r="BS41">
        <v>47.3385326908517</v>
      </c>
      <c r="BT41" t="s">
        <v>1</v>
      </c>
      <c r="BU41">
        <v>-0.5</v>
      </c>
      <c r="BV41">
        <v>0.366289477686153</v>
      </c>
      <c r="BW41" s="1">
        <v>4.1093130763722998</v>
      </c>
      <c r="BX41" s="9">
        <f t="shared" si="19"/>
        <v>5.2438722271397156</v>
      </c>
      <c r="BY41">
        <v>0.367972449414606</v>
      </c>
      <c r="BZ41" t="s">
        <v>1</v>
      </c>
      <c r="CC41" s="2">
        <v>-28.418564213447102</v>
      </c>
      <c r="CD41" s="25">
        <f t="shared" si="20"/>
        <v>-29.127364034535702</v>
      </c>
      <c r="CE41">
        <v>1.07999427027532</v>
      </c>
      <c r="CF41">
        <v>-40.152080637874597</v>
      </c>
      <c r="CG41">
        <v>1.0670906608344699</v>
      </c>
      <c r="CH41">
        <v>-40.4</v>
      </c>
      <c r="CI41">
        <v>1.06681798207179</v>
      </c>
      <c r="CJ41" t="s">
        <v>1</v>
      </c>
      <c r="CK41" t="s">
        <v>56</v>
      </c>
      <c r="CL41" t="s">
        <v>52</v>
      </c>
      <c r="CN41" t="s">
        <v>54</v>
      </c>
      <c r="CO41" t="s">
        <v>57</v>
      </c>
      <c r="CP41">
        <v>1.169</v>
      </c>
    </row>
    <row r="42" spans="1:94">
      <c r="A42">
        <v>3</v>
      </c>
      <c r="B42" t="s">
        <v>52</v>
      </c>
      <c r="C42">
        <v>1</v>
      </c>
      <c r="D42">
        <v>13.4620032</v>
      </c>
      <c r="E42">
        <v>30.630003200000001</v>
      </c>
      <c r="F42">
        <v>17.167999999999999</v>
      </c>
      <c r="G42">
        <v>3.8502719093728701</v>
      </c>
      <c r="H42">
        <v>2.8229086963449999</v>
      </c>
      <c r="I42">
        <v>1.63112928858183</v>
      </c>
      <c r="J42">
        <v>7.8877735549136893E-2</v>
      </c>
      <c r="K42">
        <v>6.0114922450445397E-2</v>
      </c>
      <c r="L42">
        <v>3.6919433134150799</v>
      </c>
      <c r="M42">
        <v>55.295232115232899</v>
      </c>
      <c r="N42">
        <v>0.40540946408510398</v>
      </c>
      <c r="O42">
        <v>6.05049678136051E-2</v>
      </c>
      <c r="P42">
        <v>5.4818220264480702E-3</v>
      </c>
      <c r="Q42">
        <v>3.4155046234927902</v>
      </c>
      <c r="R42">
        <v>2</v>
      </c>
      <c r="S42">
        <v>133.84</v>
      </c>
      <c r="T42">
        <v>193.91200000000001</v>
      </c>
      <c r="U42">
        <v>60.072000000000003</v>
      </c>
      <c r="V42">
        <v>2.4312582215224201</v>
      </c>
      <c r="W42">
        <v>1.79031666297449</v>
      </c>
      <c r="X42">
        <v>0.81261971877763295</v>
      </c>
      <c r="Y42">
        <v>8.5758330093912594E-2</v>
      </c>
      <c r="Z42">
        <v>6.4843199529981493E-2</v>
      </c>
      <c r="AA42">
        <v>3.3314510524887599</v>
      </c>
      <c r="AB42">
        <v>0.262375185741133</v>
      </c>
      <c r="AC42">
        <v>4.73588255427859E-2</v>
      </c>
      <c r="AD42">
        <v>0.22135368591989199</v>
      </c>
      <c r="AE42">
        <v>47.508549229441897</v>
      </c>
      <c r="AF42">
        <v>274.15595519999999</v>
      </c>
      <c r="AG42">
        <v>345.9079552</v>
      </c>
      <c r="AH42">
        <v>4.2388850842780199</v>
      </c>
      <c r="AI42">
        <v>4.9806324107327402</v>
      </c>
      <c r="AJ42">
        <v>5.9623659322254499</v>
      </c>
      <c r="AK42">
        <v>2.2397554599761101E-3</v>
      </c>
      <c r="AL42">
        <v>2.0990958781326998E-3</v>
      </c>
      <c r="AM42">
        <v>4.5457475005831003E-3</v>
      </c>
      <c r="AN42">
        <v>99.995696526730597</v>
      </c>
      <c r="AO42">
        <v>1.16186494442744</v>
      </c>
      <c r="AP42">
        <v>0.422336713816309</v>
      </c>
      <c r="AQ42">
        <v>576.63595520000001</v>
      </c>
      <c r="AR42">
        <v>594.95595519999995</v>
      </c>
      <c r="AS42">
        <v>4.09792502251209</v>
      </c>
      <c r="AT42">
        <v>4.7034186127550104</v>
      </c>
      <c r="AU42">
        <v>5.6460811371626196</v>
      </c>
      <c r="AV42">
        <v>2.6378522952388902E-3</v>
      </c>
      <c r="AW42">
        <v>2.52598821772525E-3</v>
      </c>
      <c r="AX42">
        <v>4.85440921336337E-3</v>
      </c>
      <c r="AY42">
        <v>57.624546756360502</v>
      </c>
      <c r="AZ42">
        <v>0.66149301657021997</v>
      </c>
      <c r="BA42">
        <v>0.238208054438446</v>
      </c>
      <c r="BB42">
        <v>621.2099584</v>
      </c>
      <c r="BC42">
        <v>639.73594879999996</v>
      </c>
      <c r="BD42">
        <v>4.1109926499133502</v>
      </c>
      <c r="BE42">
        <v>4.7169306354214404</v>
      </c>
      <c r="BF42">
        <v>5.6639909454672903</v>
      </c>
      <c r="BG42">
        <v>3.1359417347150598E-3</v>
      </c>
      <c r="BH42">
        <v>3.0786865789169701E-3</v>
      </c>
      <c r="BI42">
        <v>5.6884871521314297E-3</v>
      </c>
      <c r="BJ42">
        <v>58.608062380291301</v>
      </c>
      <c r="BK42">
        <v>0.67261924539451301</v>
      </c>
      <c r="BL42">
        <v>0.24221409716356601</v>
      </c>
      <c r="BM42" s="1">
        <v>35.616724717885603</v>
      </c>
      <c r="BN42" s="2">
        <f>SUM(AN42:AP42)</f>
        <v>101.57989818497434</v>
      </c>
      <c r="BO42" s="34">
        <f t="shared" si="17"/>
        <v>3.9908156429442951</v>
      </c>
      <c r="BP42" s="34">
        <f t="shared" si="18"/>
        <v>48.278786151545532</v>
      </c>
      <c r="BQ42" t="s">
        <v>1</v>
      </c>
      <c r="BR42">
        <v>3.4155046234927902</v>
      </c>
      <c r="BS42">
        <v>47.508549229441897</v>
      </c>
      <c r="BT42" t="s">
        <v>1</v>
      </c>
      <c r="BU42">
        <v>-0.5</v>
      </c>
      <c r="BV42">
        <v>0.366289477686153</v>
      </c>
      <c r="BW42" s="1">
        <v>4.2581859355945699</v>
      </c>
      <c r="BX42" s="9">
        <f t="shared" si="19"/>
        <v>5.3955822431635712</v>
      </c>
      <c r="BY42">
        <v>0.36802680554971701</v>
      </c>
      <c r="BZ42" t="s">
        <v>1</v>
      </c>
      <c r="CC42" s="2">
        <v>-28.417095690454602</v>
      </c>
      <c r="CD42" s="25">
        <f t="shared" si="20"/>
        <v>-29.125846000286167</v>
      </c>
      <c r="CE42">
        <v>1.0799958850321201</v>
      </c>
      <c r="CF42">
        <v>-40.158367041139002</v>
      </c>
      <c r="CG42">
        <v>1.0670837466344401</v>
      </c>
      <c r="CH42">
        <v>-40.4</v>
      </c>
      <c r="CI42">
        <v>1.06681798207179</v>
      </c>
      <c r="CJ42" t="s">
        <v>1</v>
      </c>
      <c r="CK42" t="s">
        <v>58</v>
      </c>
      <c r="CL42" t="s">
        <v>52</v>
      </c>
      <c r="CN42" t="s">
        <v>54</v>
      </c>
      <c r="CO42" t="s">
        <v>57</v>
      </c>
      <c r="CP42">
        <v>1.0329999999999999</v>
      </c>
    </row>
    <row r="43" spans="1:94">
      <c r="A43">
        <v>14</v>
      </c>
      <c r="B43" t="s">
        <v>52</v>
      </c>
      <c r="C43">
        <v>1</v>
      </c>
      <c r="D43">
        <v>12.8899968</v>
      </c>
      <c r="E43">
        <v>30.056000000000001</v>
      </c>
      <c r="F43">
        <v>17.166003199999999</v>
      </c>
      <c r="G43">
        <v>3.8614443980814799</v>
      </c>
      <c r="H43">
        <v>2.8317659283921501</v>
      </c>
      <c r="I43">
        <v>1.1061304603387101</v>
      </c>
      <c r="J43">
        <v>7.2709452907183295E-2</v>
      </c>
      <c r="K43">
        <v>5.53802089721529E-2</v>
      </c>
      <c r="L43">
        <v>1.50868893652617</v>
      </c>
      <c r="M43">
        <v>55.4137233416388</v>
      </c>
      <c r="N43">
        <v>0.40627104447828</v>
      </c>
      <c r="O43">
        <v>4.1075410989026798E-2</v>
      </c>
      <c r="P43">
        <v>1.3882071855866001E-2</v>
      </c>
      <c r="Q43">
        <v>3.8830048848960601</v>
      </c>
      <c r="R43">
        <v>2</v>
      </c>
      <c r="S43">
        <v>131.88499200000001</v>
      </c>
      <c r="T43">
        <v>201.09899519999999</v>
      </c>
      <c r="U43">
        <v>69.214003199999894</v>
      </c>
      <c r="V43">
        <v>5.7194653522402197</v>
      </c>
      <c r="W43">
        <v>4.21626406631718</v>
      </c>
      <c r="X43">
        <v>1.3594519691140601</v>
      </c>
      <c r="Y43">
        <v>7.9833552871984001E-2</v>
      </c>
      <c r="Z43">
        <v>6.0129329051836801E-2</v>
      </c>
      <c r="AA43">
        <v>1.3381499411701201</v>
      </c>
      <c r="AB43">
        <v>0.63363045764655701</v>
      </c>
      <c r="AC43">
        <v>9.7943057249066295E-2</v>
      </c>
      <c r="AD43">
        <v>0.498603191923916</v>
      </c>
      <c r="AE43">
        <v>48.042297438193103</v>
      </c>
      <c r="AF43">
        <v>266.80890879999998</v>
      </c>
      <c r="AG43">
        <v>353.62490880000001</v>
      </c>
      <c r="AH43">
        <v>7.9642627600465596</v>
      </c>
      <c r="AI43">
        <v>9.3931384370686093</v>
      </c>
      <c r="AJ43">
        <v>11.313812337698501</v>
      </c>
      <c r="AK43">
        <v>1.6473925764988501E-3</v>
      </c>
      <c r="AL43">
        <v>1.4740551876358001E-3</v>
      </c>
      <c r="AM43">
        <v>2.3182346353665798E-3</v>
      </c>
      <c r="AN43">
        <v>231.15011271490101</v>
      </c>
      <c r="AO43">
        <v>2.6857531160675601</v>
      </c>
      <c r="AP43">
        <v>0.98350877971445705</v>
      </c>
      <c r="AQ43">
        <v>575.67490559999999</v>
      </c>
      <c r="AR43">
        <v>594.20390399999997</v>
      </c>
      <c r="AS43">
        <v>4.1095941245552403</v>
      </c>
      <c r="AT43">
        <v>4.7149461256929701</v>
      </c>
      <c r="AU43">
        <v>5.6606124041346</v>
      </c>
      <c r="AV43">
        <v>2.7329910034427302E-3</v>
      </c>
      <c r="AW43">
        <v>2.7198966329591901E-3</v>
      </c>
      <c r="AX43">
        <v>3.8757425365418098E-3</v>
      </c>
      <c r="AY43">
        <v>57.9692071338009</v>
      </c>
      <c r="AZ43">
        <v>0.66519583269773097</v>
      </c>
      <c r="BA43">
        <v>0.23955913858151101</v>
      </c>
      <c r="BB43">
        <v>620.31790079999996</v>
      </c>
      <c r="BC43">
        <v>638.84689920000005</v>
      </c>
      <c r="BD43">
        <v>4.1261975425301598</v>
      </c>
      <c r="BE43">
        <v>4.7327310934602496</v>
      </c>
      <c r="BF43">
        <v>5.6825344548593604</v>
      </c>
      <c r="BG43">
        <v>3.2223495616441702E-3</v>
      </c>
      <c r="BH43">
        <v>3.2933849899332698E-3</v>
      </c>
      <c r="BI43">
        <v>4.6876378327231003E-3</v>
      </c>
      <c r="BJ43">
        <v>58.911355602632902</v>
      </c>
      <c r="BK43">
        <v>0.67586328673194995</v>
      </c>
      <c r="BL43">
        <v>0.24339890616770701</v>
      </c>
      <c r="BM43" s="1">
        <v>85.955416732111303</v>
      </c>
      <c r="BN43" s="2">
        <f>SUM(AN43:AP43)</f>
        <v>234.81937461068304</v>
      </c>
      <c r="BO43" s="34">
        <f t="shared" si="17"/>
        <v>4.3237904634502495</v>
      </c>
      <c r="BP43" s="34">
        <f t="shared" si="18"/>
        <v>50.103284760197731</v>
      </c>
      <c r="BQ43" t="s">
        <v>1</v>
      </c>
      <c r="BR43">
        <v>3.8830048848960601</v>
      </c>
      <c r="BS43">
        <v>48.042297438193103</v>
      </c>
      <c r="BT43" t="s">
        <v>1</v>
      </c>
      <c r="BU43">
        <v>-0.5</v>
      </c>
      <c r="BV43">
        <v>0.366289477686153</v>
      </c>
      <c r="BW43" s="1">
        <v>4.9560166974444897</v>
      </c>
      <c r="BX43" s="9">
        <f t="shared" si="19"/>
        <v>6.1067119723516674</v>
      </c>
      <c r="BY43">
        <v>0.36828159521169801</v>
      </c>
      <c r="BZ43" t="s">
        <v>1</v>
      </c>
      <c r="CC43" s="2">
        <v>-28.339379324294299</v>
      </c>
      <c r="CD43" s="25">
        <f t="shared" si="20"/>
        <v>-29.04550942661082</v>
      </c>
      <c r="CE43">
        <v>1.0800813402277301</v>
      </c>
      <c r="CF43">
        <v>-40.189399497497398</v>
      </c>
      <c r="CG43">
        <v>1.0670496150825199</v>
      </c>
      <c r="CH43">
        <v>-40.4</v>
      </c>
      <c r="CI43">
        <v>1.06681798207179</v>
      </c>
      <c r="CJ43" t="s">
        <v>1</v>
      </c>
      <c r="CK43" t="s">
        <v>79</v>
      </c>
      <c r="CL43" t="s">
        <v>52</v>
      </c>
      <c r="CN43" t="s">
        <v>54</v>
      </c>
      <c r="CO43" t="s">
        <v>57</v>
      </c>
      <c r="CP43">
        <v>2.3010000000000002</v>
      </c>
    </row>
    <row r="44" spans="1:94">
      <c r="A44">
        <v>32</v>
      </c>
      <c r="B44" t="s">
        <v>52</v>
      </c>
      <c r="C44">
        <v>1</v>
      </c>
      <c r="D44">
        <v>13</v>
      </c>
      <c r="E44">
        <v>30.064</v>
      </c>
      <c r="F44">
        <v>17.064</v>
      </c>
      <c r="G44">
        <v>3.8688153714285098</v>
      </c>
      <c r="H44">
        <v>2.83651699225913</v>
      </c>
      <c r="I44">
        <v>1.00034432070089</v>
      </c>
      <c r="J44">
        <v>7.0992062843054704E-2</v>
      </c>
      <c r="K44">
        <v>5.3903198954318998E-2</v>
      </c>
      <c r="L44">
        <v>1.0759327632571301</v>
      </c>
      <c r="M44">
        <v>55.550283597574499</v>
      </c>
      <c r="N44">
        <v>0.40728693791760801</v>
      </c>
      <c r="O44">
        <v>3.72845557643161E-2</v>
      </c>
      <c r="P44">
        <v>1.11998756344501E-2</v>
      </c>
      <c r="Q44">
        <v>3.84657213473989</v>
      </c>
      <c r="R44">
        <v>2</v>
      </c>
      <c r="S44">
        <v>132.29799679999999</v>
      </c>
      <c r="T44">
        <v>194.132992</v>
      </c>
      <c r="U44">
        <v>61.834995200000002</v>
      </c>
      <c r="V44">
        <v>4.6771853268168799</v>
      </c>
      <c r="W44">
        <v>3.4475049382121301</v>
      </c>
      <c r="X44">
        <v>1.00820962685536</v>
      </c>
      <c r="Y44">
        <v>7.8849003275142507E-2</v>
      </c>
      <c r="Z44">
        <v>5.9242725028215502E-2</v>
      </c>
      <c r="AA44">
        <v>0.94036636362229897</v>
      </c>
      <c r="AB44">
        <v>0.508558851596145</v>
      </c>
      <c r="AC44">
        <v>6.8810641498518899E-2</v>
      </c>
      <c r="AD44">
        <v>0.401635691776563</v>
      </c>
      <c r="AE44">
        <v>47.516894062488603</v>
      </c>
      <c r="AF44">
        <v>269.89601279999999</v>
      </c>
      <c r="AG44">
        <v>351.307008</v>
      </c>
      <c r="AH44">
        <v>6.8692118427986397</v>
      </c>
      <c r="AI44">
        <v>8.1040307031149208</v>
      </c>
      <c r="AJ44">
        <v>9.7573322454381408</v>
      </c>
      <c r="AK44">
        <v>1.5990623121822499E-3</v>
      </c>
      <c r="AL44">
        <v>1.4653690292542501E-3</v>
      </c>
      <c r="AM44">
        <v>2.1719026066896398E-3</v>
      </c>
      <c r="AN44">
        <v>186.188699259511</v>
      </c>
      <c r="AO44">
        <v>2.1634816714245</v>
      </c>
      <c r="AP44">
        <v>0.79243191545063396</v>
      </c>
      <c r="AQ44">
        <v>575.77100800000005</v>
      </c>
      <c r="AR44">
        <v>594.19801600000005</v>
      </c>
      <c r="AS44">
        <v>4.1239478992386696</v>
      </c>
      <c r="AT44">
        <v>4.7316851934087296</v>
      </c>
      <c r="AU44">
        <v>5.6782965945823403</v>
      </c>
      <c r="AV44">
        <v>2.5761888394949602E-3</v>
      </c>
      <c r="AW44">
        <v>2.54722555671527E-3</v>
      </c>
      <c r="AX44">
        <v>3.5440714875020901E-3</v>
      </c>
      <c r="AY44">
        <v>57.981568199288397</v>
      </c>
      <c r="AZ44">
        <v>0.66534565066696405</v>
      </c>
      <c r="BA44">
        <v>0.239548024531754</v>
      </c>
      <c r="BB44">
        <v>620.43301120000001</v>
      </c>
      <c r="BC44">
        <v>638.85501439999996</v>
      </c>
      <c r="BD44">
        <v>4.1261658113089004</v>
      </c>
      <c r="BE44">
        <v>4.7328890000378596</v>
      </c>
      <c r="BF44">
        <v>5.6808228547673201</v>
      </c>
      <c r="BG44">
        <v>3.07725645890806E-3</v>
      </c>
      <c r="BH44">
        <v>3.1354784123238401E-3</v>
      </c>
      <c r="BI44">
        <v>4.3975215616343004E-3</v>
      </c>
      <c r="BJ44">
        <v>58.788199888875397</v>
      </c>
      <c r="BK44">
        <v>0.67442927782491602</v>
      </c>
      <c r="BL44">
        <v>0.242816582578152</v>
      </c>
      <c r="BM44" s="1">
        <v>68.989359715764493</v>
      </c>
      <c r="BN44" s="2">
        <f>SUM(AN44:AP44)</f>
        <v>189.14461284638614</v>
      </c>
      <c r="BO44" s="34">
        <f t="shared" si="17"/>
        <v>4.2610883157131045</v>
      </c>
      <c r="BP44" s="34">
        <f t="shared" si="18"/>
        <v>49.553379740891707</v>
      </c>
      <c r="BQ44" t="s">
        <v>1</v>
      </c>
      <c r="BR44">
        <v>3.84657213473989</v>
      </c>
      <c r="BS44">
        <v>47.516894062488603</v>
      </c>
      <c r="BT44" t="s">
        <v>1</v>
      </c>
      <c r="BU44">
        <v>-0.5</v>
      </c>
      <c r="BV44">
        <v>0.366289477686153</v>
      </c>
      <c r="BW44" s="1">
        <v>4.9112316329302796</v>
      </c>
      <c r="BX44" s="9">
        <f t="shared" si="19"/>
        <v>6.0610734127742223</v>
      </c>
      <c r="BY44">
        <v>0.36826524347605499</v>
      </c>
      <c r="BZ44" t="s">
        <v>1</v>
      </c>
      <c r="CC44" s="2">
        <v>-28.261514005250501</v>
      </c>
      <c r="CD44" s="25">
        <f t="shared" si="20"/>
        <v>-28.965018878105077</v>
      </c>
      <c r="CE44">
        <v>1.08016695906056</v>
      </c>
      <c r="CF44">
        <v>-40.146457382953898</v>
      </c>
      <c r="CG44">
        <v>1.06709684565948</v>
      </c>
      <c r="CH44">
        <v>-40.4</v>
      </c>
      <c r="CI44">
        <v>1.06681798207179</v>
      </c>
      <c r="CJ44" t="s">
        <v>1</v>
      </c>
      <c r="CK44" t="s">
        <v>112</v>
      </c>
      <c r="CL44" t="s">
        <v>52</v>
      </c>
      <c r="CN44" t="s">
        <v>54</v>
      </c>
      <c r="CO44" t="s">
        <v>57</v>
      </c>
      <c r="CP44">
        <v>1.8740000000000001</v>
      </c>
    </row>
    <row r="46" spans="1:94">
      <c r="BO46" s="32">
        <f t="shared" ref="BO46:BP46" si="21">AVERAGE(BO41:BO44)</f>
        <v>4.2374230258397585</v>
      </c>
      <c r="BP46" s="32">
        <f t="shared" si="21"/>
        <v>49.044702318669515</v>
      </c>
      <c r="BR46" s="32">
        <f>AVERAGE(BR41:BR44)</f>
        <v>3.7463890071148152</v>
      </c>
      <c r="BS46" s="32">
        <f>AVERAGE(BS41:BS44)</f>
        <v>47.60156835524382</v>
      </c>
      <c r="BX46" s="32">
        <f>AVERAGE(BX41:BX44)</f>
        <v>5.7018099638572934</v>
      </c>
      <c r="CD46" s="2">
        <f>AVERAGE(CD41:CD44)</f>
        <v>-29.065934584884438</v>
      </c>
    </row>
    <row r="47" spans="1:94">
      <c r="BO47" s="32">
        <f t="shared" ref="BO47:BP47" si="22">STDEV(BO41:BO44)</f>
        <v>0.17077003837865809</v>
      </c>
      <c r="BP47" s="32">
        <f t="shared" si="22"/>
        <v>0.93240348929978623</v>
      </c>
      <c r="BR47" s="32">
        <f>STDEV(BR41:BR44)</f>
        <v>0.22138736100750475</v>
      </c>
      <c r="BS47" s="32">
        <f>STDEV(BS41:BS44)</f>
        <v>0.30509680371868297</v>
      </c>
      <c r="BX47" s="32">
        <f>STDEV(BX41:BX44)</f>
        <v>0.44590666057735856</v>
      </c>
      <c r="CD47" s="2">
        <f>STDEV(CD41:CD44)</f>
        <v>7.7382431135187196E-2</v>
      </c>
    </row>
    <row r="49" spans="1:94">
      <c r="A49">
        <v>8</v>
      </c>
      <c r="B49" t="s">
        <v>67</v>
      </c>
      <c r="C49">
        <v>1</v>
      </c>
      <c r="D49">
        <v>13.1590016</v>
      </c>
      <c r="E49">
        <v>30.2220032</v>
      </c>
      <c r="F49">
        <v>17.0630016</v>
      </c>
      <c r="G49">
        <v>3.85382191090505</v>
      </c>
      <c r="H49">
        <v>2.8255910371749202</v>
      </c>
      <c r="I49">
        <v>1.2161437648928499</v>
      </c>
      <c r="J49">
        <v>7.1716232882983205E-2</v>
      </c>
      <c r="K49">
        <v>5.4365391463174199E-2</v>
      </c>
      <c r="L49">
        <v>1.9962085245883101</v>
      </c>
      <c r="M49">
        <v>55.3349363181106</v>
      </c>
      <c r="N49">
        <v>0.40568559244392</v>
      </c>
      <c r="O49">
        <v>4.5020249125820998E-2</v>
      </c>
      <c r="P49">
        <v>1.88875215453288E-2</v>
      </c>
      <c r="Q49">
        <v>9.7407109236564793</v>
      </c>
      <c r="R49">
        <v>2</v>
      </c>
      <c r="S49">
        <v>132.19400959999999</v>
      </c>
      <c r="T49">
        <v>223.5890048</v>
      </c>
      <c r="U49">
        <v>91.394995199999997</v>
      </c>
      <c r="V49">
        <v>8.4207033302044305</v>
      </c>
      <c r="W49">
        <v>6.36336748471681</v>
      </c>
      <c r="X49">
        <v>2.2098208442381102</v>
      </c>
      <c r="Y49">
        <v>8.0347817820140596E-2</v>
      </c>
      <c r="Z49">
        <v>6.0277967576082697E-2</v>
      </c>
      <c r="AA49">
        <v>1.78578223708509</v>
      </c>
      <c r="AB49">
        <v>0.900336679286311</v>
      </c>
      <c r="AC49">
        <v>0.15815379627631501</v>
      </c>
      <c r="AD49">
        <v>0.25247046398762302</v>
      </c>
      <c r="AE49">
        <v>44.851949530029998</v>
      </c>
      <c r="AF49">
        <v>273.68560639999998</v>
      </c>
      <c r="AG49">
        <v>347.19760639999998</v>
      </c>
      <c r="AH49">
        <v>4.9351431594083399</v>
      </c>
      <c r="AI49">
        <v>6.1427877782871203</v>
      </c>
      <c r="AJ49">
        <v>7.0038217687509796</v>
      </c>
      <c r="AK49">
        <v>1.6485379484359999E-3</v>
      </c>
      <c r="AL49">
        <v>1.4988316233939601E-3</v>
      </c>
      <c r="AM49">
        <v>2.4838966028113202E-3</v>
      </c>
      <c r="AN49">
        <v>116.03868726208501</v>
      </c>
      <c r="AO49">
        <v>1.4230136754056</v>
      </c>
      <c r="AP49">
        <v>0.49436063546843401</v>
      </c>
      <c r="AQ49">
        <v>576.21759999999995</v>
      </c>
      <c r="AR49">
        <v>594.63860480000005</v>
      </c>
      <c r="AS49">
        <v>4.11062860157221</v>
      </c>
      <c r="AT49">
        <v>4.7164421905625504</v>
      </c>
      <c r="AU49">
        <v>5.6624504330791403</v>
      </c>
      <c r="AV49">
        <v>2.1910202058862301E-3</v>
      </c>
      <c r="AW49">
        <v>2.0978513401357199E-3</v>
      </c>
      <c r="AX49">
        <v>3.2734383470573998E-3</v>
      </c>
      <c r="AY49">
        <v>57.647217502497803</v>
      </c>
      <c r="AZ49">
        <v>0.66164967663986995</v>
      </c>
      <c r="BA49">
        <v>0.23827365660168801</v>
      </c>
      <c r="BB49">
        <v>620.90759679999996</v>
      </c>
      <c r="BC49">
        <v>639.33560320000004</v>
      </c>
      <c r="BD49">
        <v>4.1095263960836901</v>
      </c>
      <c r="BE49">
        <v>4.7148788758391103</v>
      </c>
      <c r="BF49">
        <v>5.6606876461422697</v>
      </c>
      <c r="BG49">
        <v>2.7655444845652399E-3</v>
      </c>
      <c r="BH49">
        <v>2.7473515529644198E-3</v>
      </c>
      <c r="BI49">
        <v>4.0826309963439503E-3</v>
      </c>
      <c r="BJ49">
        <v>58.687633074679802</v>
      </c>
      <c r="BK49">
        <v>0.67341574978878105</v>
      </c>
      <c r="BL49">
        <v>0.24253300039549899</v>
      </c>
      <c r="BM49" s="1">
        <v>119.16956171075201</v>
      </c>
      <c r="BN49" s="2">
        <f>SUM(AN49:AP49)</f>
        <v>117.95606157295904</v>
      </c>
      <c r="BO49" s="34">
        <f t="shared" ref="BO49:BO50" si="23">BM49/CP49*$BO$32</f>
        <v>11.052455232329093</v>
      </c>
      <c r="BP49" s="34">
        <f t="shared" ref="BP49:BP50" si="24">BN49/CP49*$BP$32</f>
        <v>46.403909250302519</v>
      </c>
      <c r="BQ49" t="s">
        <v>1</v>
      </c>
      <c r="BR49">
        <v>9.7407109236564793</v>
      </c>
      <c r="BS49">
        <v>44.851949530029998</v>
      </c>
      <c r="BT49" t="s">
        <v>1</v>
      </c>
      <c r="BU49">
        <v>-0.5</v>
      </c>
      <c r="BV49">
        <v>0.366289477686153</v>
      </c>
      <c r="BW49" s="1">
        <v>29.988154100067</v>
      </c>
      <c r="BX49" s="9">
        <f t="shared" ref="BX49:BX50" si="25">BW49*$BV$63+$BV$64</f>
        <v>31.615901399507621</v>
      </c>
      <c r="BY49">
        <v>0.377420384796752</v>
      </c>
      <c r="BZ49" t="s">
        <v>1</v>
      </c>
      <c r="CC49" s="2">
        <v>29.158937647680801</v>
      </c>
      <c r="CD49" s="25">
        <f t="shared" ref="CD49:CD50" si="26">CC49*$CB$63+$CB$64</f>
        <v>30.39136347219975</v>
      </c>
      <c r="CE49">
        <v>1.14326477879987</v>
      </c>
      <c r="CF49">
        <v>-40.138377985204997</v>
      </c>
      <c r="CG49">
        <v>1.0671057319102999</v>
      </c>
      <c r="CH49">
        <v>-40.4</v>
      </c>
      <c r="CI49">
        <v>1.06681798207179</v>
      </c>
      <c r="CJ49" t="s">
        <v>1</v>
      </c>
      <c r="CK49" t="s">
        <v>68</v>
      </c>
      <c r="CL49" t="s">
        <v>67</v>
      </c>
      <c r="CN49" t="s">
        <v>54</v>
      </c>
      <c r="CO49" t="s">
        <v>57</v>
      </c>
      <c r="CP49">
        <v>1.248</v>
      </c>
    </row>
    <row r="50" spans="1:94">
      <c r="A50">
        <v>26</v>
      </c>
      <c r="B50" t="s">
        <v>67</v>
      </c>
      <c r="C50">
        <v>1</v>
      </c>
      <c r="D50">
        <v>13.112</v>
      </c>
      <c r="E50">
        <v>30.1709952</v>
      </c>
      <c r="F50">
        <v>17.058995199999998</v>
      </c>
      <c r="G50">
        <v>3.8678033933544702</v>
      </c>
      <c r="H50">
        <v>2.8356132110699499</v>
      </c>
      <c r="I50">
        <v>1.0295396685392</v>
      </c>
      <c r="J50">
        <v>7.25119955213782E-2</v>
      </c>
      <c r="K50">
        <v>5.5295127954985403E-2</v>
      </c>
      <c r="L50">
        <v>1.1727503598503399</v>
      </c>
      <c r="M50">
        <v>55.543222917312796</v>
      </c>
      <c r="N50">
        <v>0.40722573059007</v>
      </c>
      <c r="O50">
        <v>3.8319396789477003E-2</v>
      </c>
      <c r="P50">
        <v>1.4010132860114899E-2</v>
      </c>
      <c r="Q50">
        <v>9.5521366562277699</v>
      </c>
      <c r="R50">
        <v>2</v>
      </c>
      <c r="S50">
        <v>132.41500160000001</v>
      </c>
      <c r="T50">
        <v>198.93300479999999</v>
      </c>
      <c r="U50">
        <v>66.518003199999896</v>
      </c>
      <c r="V50">
        <v>6.10371947215042</v>
      </c>
      <c r="W50">
        <v>4.6148014526933903</v>
      </c>
      <c r="X50">
        <v>1.3565706058045699</v>
      </c>
      <c r="Y50">
        <v>8.15277436830361E-2</v>
      </c>
      <c r="Z50">
        <v>6.1463970045290299E-2</v>
      </c>
      <c r="AA50">
        <v>1.0281948745692999</v>
      </c>
      <c r="AB50">
        <v>0.65745808182208898</v>
      </c>
      <c r="AC50">
        <v>9.19107660482677E-2</v>
      </c>
      <c r="AD50">
        <v>0.18743391722036501</v>
      </c>
      <c r="AE50">
        <v>44.021163739453797</v>
      </c>
      <c r="AF50">
        <v>275.41091840000001</v>
      </c>
      <c r="AG50">
        <v>345.4859136</v>
      </c>
      <c r="AH50">
        <v>3.6511063340454899</v>
      </c>
      <c r="AI50">
        <v>4.5448218063495096</v>
      </c>
      <c r="AJ50">
        <v>5.18938609689652</v>
      </c>
      <c r="AK50">
        <v>1.87676687813134E-3</v>
      </c>
      <c r="AL50">
        <v>1.8377045799058201E-3</v>
      </c>
      <c r="AM50">
        <v>2.6619192874584498E-3</v>
      </c>
      <c r="AN50">
        <v>85.924085975789595</v>
      </c>
      <c r="AO50">
        <v>1.0547304765716401</v>
      </c>
      <c r="AP50">
        <v>0.36651647207770899</v>
      </c>
      <c r="AQ50">
        <v>575.96992</v>
      </c>
      <c r="AR50">
        <v>594.50191359999997</v>
      </c>
      <c r="AS50">
        <v>4.1235114408860403</v>
      </c>
      <c r="AT50">
        <v>4.7305890745823502</v>
      </c>
      <c r="AU50">
        <v>5.6784713409150704</v>
      </c>
      <c r="AV50">
        <v>2.1649763134583902E-3</v>
      </c>
      <c r="AW50">
        <v>2.0954630613055601E-3</v>
      </c>
      <c r="AX50">
        <v>2.9343963550283298E-3</v>
      </c>
      <c r="AY50">
        <v>58.041691814940002</v>
      </c>
      <c r="AZ50">
        <v>0.66605261164881802</v>
      </c>
      <c r="BA50">
        <v>0.23980016299350401</v>
      </c>
      <c r="BB50">
        <v>620.65391360000001</v>
      </c>
      <c r="BC50">
        <v>639.18391039999995</v>
      </c>
      <c r="BD50">
        <v>4.1351176522140598</v>
      </c>
      <c r="BE50">
        <v>4.7439283622013901</v>
      </c>
      <c r="BF50">
        <v>5.6942320493890302</v>
      </c>
      <c r="BG50">
        <v>2.7776935924011198E-3</v>
      </c>
      <c r="BH50">
        <v>2.81977987988931E-3</v>
      </c>
      <c r="BI50">
        <v>3.8667496631981102E-3</v>
      </c>
      <c r="BJ50">
        <v>58.854363297543401</v>
      </c>
      <c r="BK50">
        <v>0.675205529370135</v>
      </c>
      <c r="BL50">
        <v>0.24311023508629401</v>
      </c>
      <c r="BM50" s="1">
        <v>86.988866115322693</v>
      </c>
      <c r="BN50" s="2">
        <f>SUM(AN50:AP50)</f>
        <v>87.345332924438935</v>
      </c>
      <c r="BO50" s="34">
        <f t="shared" si="23"/>
        <v>10.665953436515339</v>
      </c>
      <c r="BP50" s="34">
        <f t="shared" si="24"/>
        <v>45.427266094013696</v>
      </c>
      <c r="BQ50" t="s">
        <v>1</v>
      </c>
      <c r="BR50">
        <v>9.5521366562277699</v>
      </c>
      <c r="BS50">
        <v>44.021163739453797</v>
      </c>
      <c r="BT50" t="s">
        <v>1</v>
      </c>
      <c r="BU50">
        <v>-0.5</v>
      </c>
      <c r="BV50">
        <v>0.366289477686153</v>
      </c>
      <c r="BW50" s="1">
        <v>30.3459348786125</v>
      </c>
      <c r="BX50" s="9">
        <f t="shared" si="25"/>
        <v>31.980500614769049</v>
      </c>
      <c r="BY50">
        <v>0.37755099206371801</v>
      </c>
      <c r="BZ50" t="s">
        <v>1</v>
      </c>
      <c r="CC50" s="2">
        <v>30.361413110833102</v>
      </c>
      <c r="CD50" s="25">
        <f t="shared" si="26"/>
        <v>31.634380399150096</v>
      </c>
      <c r="CE50">
        <v>1.14458528687021</v>
      </c>
      <c r="CF50">
        <v>-40.143901987788396</v>
      </c>
      <c r="CG50">
        <v>1.0670996562506301</v>
      </c>
      <c r="CH50">
        <v>-40.4</v>
      </c>
      <c r="CI50">
        <v>1.06681798207179</v>
      </c>
      <c r="CJ50" t="s">
        <v>1</v>
      </c>
      <c r="CK50" t="s">
        <v>101</v>
      </c>
      <c r="CL50" t="s">
        <v>67</v>
      </c>
      <c r="CN50" t="s">
        <v>54</v>
      </c>
      <c r="CO50" t="s">
        <v>57</v>
      </c>
      <c r="CP50">
        <v>0.94399999999999995</v>
      </c>
    </row>
    <row r="52" spans="1:94">
      <c r="BX52" s="28">
        <f>AVERAGE(BX48:BX50)</f>
        <v>31.798201007138335</v>
      </c>
    </row>
    <row r="53" spans="1:94">
      <c r="BU53" s="3" t="s">
        <v>118</v>
      </c>
      <c r="BV53" s="4"/>
      <c r="BW53" s="5"/>
      <c r="BX53" s="1">
        <f>STDEV(BX48:BX50)</f>
        <v>0.25781057752664976</v>
      </c>
      <c r="CA53" s="15" t="s">
        <v>131</v>
      </c>
      <c r="CB53" s="16"/>
      <c r="CC53" s="17"/>
    </row>
    <row r="54" spans="1:94">
      <c r="BU54" s="6" t="s">
        <v>119</v>
      </c>
      <c r="BV54" s="1"/>
      <c r="BW54" s="7"/>
      <c r="CA54" s="18" t="s">
        <v>119</v>
      </c>
      <c r="CB54" s="2"/>
      <c r="CC54" s="19"/>
    </row>
    <row r="55" spans="1:94">
      <c r="BU55" s="6"/>
      <c r="BV55" s="1"/>
      <c r="BW55" s="7"/>
      <c r="CA55" s="18"/>
      <c r="CB55" s="2"/>
      <c r="CC55" s="19"/>
    </row>
    <row r="56" spans="1:94">
      <c r="BU56" s="6" t="s">
        <v>120</v>
      </c>
      <c r="BV56" s="1" t="s">
        <v>121</v>
      </c>
      <c r="BW56" s="7" t="s">
        <v>122</v>
      </c>
      <c r="CA56" s="18" t="s">
        <v>120</v>
      </c>
      <c r="CB56" s="2" t="s">
        <v>132</v>
      </c>
      <c r="CC56" s="19" t="s">
        <v>122</v>
      </c>
    </row>
    <row r="57" spans="1:94">
      <c r="BU57" s="8" t="s">
        <v>59</v>
      </c>
      <c r="BV57" s="1">
        <v>-4.5199999999999996</v>
      </c>
      <c r="BW57" s="9">
        <f>BW33</f>
        <v>-5.4063264337349501</v>
      </c>
      <c r="BX57" s="27"/>
      <c r="CA57" s="20" t="s">
        <v>59</v>
      </c>
      <c r="CB57" s="2">
        <v>-28.32</v>
      </c>
      <c r="CC57" s="21">
        <f>CC33</f>
        <v>-27.8315493705568</v>
      </c>
      <c r="CD57" s="29"/>
    </row>
    <row r="58" spans="1:94">
      <c r="BU58" s="8" t="s">
        <v>59</v>
      </c>
      <c r="BV58" s="1">
        <v>-4.5199999999999996</v>
      </c>
      <c r="BW58" s="9">
        <f>BW34</f>
        <v>-5.3362974303350299</v>
      </c>
      <c r="BX58" s="27"/>
      <c r="CA58" s="20" t="s">
        <v>59</v>
      </c>
      <c r="CB58" s="2">
        <v>-28.32</v>
      </c>
      <c r="CC58" s="21">
        <f>CC34</f>
        <v>-27.6020859985424</v>
      </c>
      <c r="CD58" s="29"/>
    </row>
    <row r="59" spans="1:94">
      <c r="BU59" s="8" t="s">
        <v>59</v>
      </c>
      <c r="BV59" s="1">
        <v>-4.5199999999999996</v>
      </c>
      <c r="BW59" s="9">
        <f>BW35</f>
        <v>-5.6697349995766801</v>
      </c>
      <c r="BX59" s="27"/>
      <c r="CA59" s="20" t="s">
        <v>59</v>
      </c>
      <c r="CB59" s="2">
        <v>-28.32</v>
      </c>
      <c r="CC59" s="21">
        <f>CC35</f>
        <v>-27.465171451375198</v>
      </c>
      <c r="CD59" s="29"/>
    </row>
    <row r="60" spans="1:94">
      <c r="BU60" s="8" t="s">
        <v>67</v>
      </c>
      <c r="BV60" s="1">
        <v>31.8</v>
      </c>
      <c r="BW60" s="9">
        <f>BW49</f>
        <v>29.988154100067</v>
      </c>
      <c r="BX60" s="27"/>
      <c r="CA60" s="20" t="s">
        <v>67</v>
      </c>
      <c r="CB60" s="2">
        <v>31.02</v>
      </c>
      <c r="CC60" s="21">
        <f>CC49</f>
        <v>29.158937647680801</v>
      </c>
      <c r="CD60" s="29"/>
    </row>
    <row r="61" spans="1:94">
      <c r="BU61" s="8" t="s">
        <v>67</v>
      </c>
      <c r="BV61" s="1">
        <v>31.8</v>
      </c>
      <c r="BW61" s="9">
        <f>BW50</f>
        <v>30.3459348786125</v>
      </c>
      <c r="BX61" s="27"/>
      <c r="CA61" s="20" t="s">
        <v>67</v>
      </c>
      <c r="CB61" s="2">
        <v>31.02</v>
      </c>
      <c r="CC61" s="21">
        <f>CC50</f>
        <v>30.361413110833102</v>
      </c>
      <c r="CD61" s="29"/>
    </row>
    <row r="62" spans="1:94">
      <c r="BU62" s="6"/>
      <c r="BV62" s="1"/>
      <c r="BW62" s="7"/>
      <c r="CA62" s="18"/>
      <c r="CB62" s="2"/>
      <c r="CC62" s="19"/>
    </row>
    <row r="63" spans="1:94">
      <c r="BU63" s="6" t="s">
        <v>123</v>
      </c>
      <c r="BV63" s="1">
        <f>SLOPE(BV57:BV61,BW57:BW61)</f>
        <v>1.0190575825332224</v>
      </c>
      <c r="BW63" s="7"/>
      <c r="CA63" s="18" t="s">
        <v>123</v>
      </c>
      <c r="CB63" s="2">
        <f>SLOPE(CB57:CB61,CC57:CC61)</f>
        <v>1.033715002958788</v>
      </c>
      <c r="CC63" s="19"/>
    </row>
    <row r="64" spans="1:94">
      <c r="BU64" s="6" t="s">
        <v>124</v>
      </c>
      <c r="BV64" s="1">
        <f>INTERCEPT(BV57:BV61,BW57:BW61)</f>
        <v>1.0562455776596007</v>
      </c>
      <c r="BW64" s="7"/>
      <c r="CA64" s="18" t="s">
        <v>124</v>
      </c>
      <c r="CB64" s="2">
        <f>INTERCEPT(CB57:CB61,CC57:CC61)</f>
        <v>0.24933215545227405</v>
      </c>
      <c r="CC64" s="19"/>
    </row>
    <row r="65" spans="73:82" ht="16">
      <c r="BU65" s="10" t="s">
        <v>125</v>
      </c>
      <c r="BV65" s="11">
        <f>RSQ(BV57:BV61,BW57:BW61)</f>
        <v>0.9999174470970229</v>
      </c>
      <c r="BW65" s="12"/>
      <c r="CA65" s="22" t="s">
        <v>125</v>
      </c>
      <c r="CB65" s="23">
        <f>RSQ(CB57:CB61,CC57:CC61)</f>
        <v>0.99979979596884949</v>
      </c>
      <c r="CC65" s="24"/>
    </row>
    <row r="66" spans="73:82">
      <c r="BW66"/>
      <c r="BX66"/>
      <c r="CC66"/>
      <c r="CD66"/>
    </row>
    <row r="67" spans="73:82">
      <c r="BW67"/>
      <c r="BX67"/>
      <c r="CC67"/>
      <c r="CD67"/>
    </row>
    <row r="68" spans="73:82">
      <c r="BW68"/>
      <c r="BX68"/>
      <c r="CC68"/>
      <c r="CD68"/>
    </row>
    <row r="69" spans="73:82">
      <c r="BW69"/>
      <c r="BX69"/>
      <c r="CC69"/>
      <c r="CD69"/>
    </row>
    <row r="70" spans="73:82">
      <c r="BU70" s="3" t="s">
        <v>126</v>
      </c>
      <c r="BV70" s="4"/>
      <c r="BW70" s="5"/>
      <c r="CA70" s="15" t="s">
        <v>133</v>
      </c>
      <c r="CB70" s="16"/>
      <c r="CC70" s="17"/>
    </row>
    <row r="71" spans="73:82">
      <c r="BU71" s="6"/>
      <c r="BV71" s="1"/>
      <c r="BW71" s="7"/>
      <c r="CA71" s="18"/>
      <c r="CB71" s="2"/>
      <c r="CC71" s="19"/>
    </row>
    <row r="72" spans="73:82">
      <c r="BU72" s="6" t="s">
        <v>120</v>
      </c>
      <c r="BV72" s="1" t="s">
        <v>122</v>
      </c>
      <c r="BW72" s="7" t="s">
        <v>127</v>
      </c>
      <c r="CA72" s="18" t="s">
        <v>120</v>
      </c>
      <c r="CB72" s="2" t="s">
        <v>122</v>
      </c>
      <c r="CC72" s="19" t="s">
        <v>127</v>
      </c>
    </row>
    <row r="73" spans="73:82">
      <c r="BU73" s="8" t="s">
        <v>128</v>
      </c>
      <c r="BV73" s="13"/>
      <c r="BW73" s="9"/>
      <c r="BX73" s="27"/>
      <c r="CA73" s="20" t="s">
        <v>52</v>
      </c>
      <c r="CB73" s="2">
        <f>CC40</f>
        <v>-28.601272577144702</v>
      </c>
      <c r="CC73" s="25">
        <f>CB73*$CB$63+$CB$64</f>
        <v>-29.316232411255967</v>
      </c>
      <c r="CD73" s="30"/>
    </row>
    <row r="74" spans="73:82">
      <c r="BU74" s="8" t="s">
        <v>128</v>
      </c>
      <c r="BV74" s="13">
        <f>BW41</f>
        <v>4.1093130763722998</v>
      </c>
      <c r="BW74" s="9">
        <f>BV74*$BV$63+$BV$64</f>
        <v>5.2438722271397156</v>
      </c>
      <c r="BX74" s="27"/>
      <c r="CA74" s="20" t="s">
        <v>52</v>
      </c>
      <c r="CB74" s="2">
        <f>CC41</f>
        <v>-28.418564213447102</v>
      </c>
      <c r="CC74" s="25">
        <f>CB74*$CB$63+$CB$64</f>
        <v>-29.127364034535702</v>
      </c>
      <c r="CD74" s="30"/>
    </row>
    <row r="75" spans="73:82">
      <c r="BU75" s="8" t="s">
        <v>128</v>
      </c>
      <c r="BV75" s="13">
        <f>BW42</f>
        <v>4.2581859355945699</v>
      </c>
      <c r="BW75" s="9">
        <f>BV75*$BV$63+$BV$64</f>
        <v>5.3955822431635712</v>
      </c>
      <c r="BX75" s="27"/>
      <c r="CA75" s="20" t="s">
        <v>52</v>
      </c>
      <c r="CB75" s="2">
        <f>CC42</f>
        <v>-28.417095690454602</v>
      </c>
      <c r="CC75" s="25">
        <f>CB75*$CB$63+$CB$64</f>
        <v>-29.125846000286167</v>
      </c>
      <c r="CD75" s="30"/>
    </row>
    <row r="76" spans="73:82">
      <c r="BU76" s="8" t="s">
        <v>128</v>
      </c>
      <c r="BV76" s="13">
        <f>BW43</f>
        <v>4.9560166974444897</v>
      </c>
      <c r="BW76" s="9">
        <f>BV76*$BV$63+$BV$64</f>
        <v>6.1067119723516674</v>
      </c>
      <c r="BX76" s="27"/>
      <c r="CA76" s="20" t="s">
        <v>52</v>
      </c>
      <c r="CB76" s="2">
        <f>CC43</f>
        <v>-28.339379324294299</v>
      </c>
      <c r="CC76" s="25">
        <f>CB76*$CB$63+$CB$64</f>
        <v>-29.04550942661082</v>
      </c>
      <c r="CD76" s="30"/>
    </row>
    <row r="77" spans="73:82">
      <c r="BU77" s="8" t="s">
        <v>128</v>
      </c>
      <c r="BV77" s="13">
        <f>BW44</f>
        <v>4.9112316329302796</v>
      </c>
      <c r="BW77" s="9">
        <f>BV77*$BV$63+$BV$64</f>
        <v>6.0610734127742223</v>
      </c>
      <c r="BX77" s="27"/>
      <c r="CA77" s="20" t="s">
        <v>52</v>
      </c>
      <c r="CB77" s="2">
        <f>CC44</f>
        <v>-28.261514005250501</v>
      </c>
      <c r="CC77" s="25">
        <f>CB77*$CB$63+$CB$64</f>
        <v>-28.965018878105077</v>
      </c>
      <c r="CD77" s="30"/>
    </row>
    <row r="78" spans="73:82">
      <c r="BU78" s="6"/>
      <c r="BV78" s="1"/>
      <c r="BW78" s="7"/>
      <c r="CA78" s="20"/>
      <c r="CB78" s="2"/>
      <c r="CC78" s="19"/>
    </row>
    <row r="79" spans="73:82">
      <c r="BU79" s="6" t="s">
        <v>129</v>
      </c>
      <c r="BV79" s="1"/>
      <c r="BW79" s="14">
        <f>AVERAGE(BW74:BW77)</f>
        <v>5.7018099638572934</v>
      </c>
      <c r="BX79" s="28"/>
      <c r="CA79" s="18" t="s">
        <v>129</v>
      </c>
      <c r="CB79" s="2"/>
      <c r="CC79" s="26">
        <f>AVERAGE(CC73:CC77)</f>
        <v>-29.115994150158748</v>
      </c>
      <c r="CD79" s="31"/>
    </row>
    <row r="80" spans="73:82">
      <c r="BU80" s="6" t="s">
        <v>130</v>
      </c>
      <c r="BV80" s="1"/>
      <c r="BW80" s="14">
        <f>STDEV(BW74:BW77)</f>
        <v>0.44590666057735856</v>
      </c>
      <c r="BX80" s="28"/>
      <c r="CA80" s="18" t="s">
        <v>130</v>
      </c>
      <c r="CB80" s="2"/>
      <c r="CC80" s="26">
        <f>STDEV(CC73:CC77)</f>
        <v>0.13046390636323929</v>
      </c>
      <c r="CD80" s="31"/>
    </row>
  </sheetData>
  <sortState xmlns:xlrd2="http://schemas.microsoft.com/office/spreadsheetml/2017/richdata2" ref="A5:CP28">
    <sortCondition ref="A5:A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6B98E-C880-D747-97A4-2DD59BD22CB5}">
  <dimension ref="B1:I52"/>
  <sheetViews>
    <sheetView topLeftCell="A11" workbookViewId="0">
      <selection activeCell="I38" sqref="B14:I38"/>
    </sheetView>
  </sheetViews>
  <sheetFormatPr baseColWidth="10" defaultRowHeight="15"/>
  <cols>
    <col min="2" max="2" width="20" style="36" customWidth="1"/>
    <col min="3" max="3" width="14.6640625" style="82" customWidth="1"/>
    <col min="4" max="4" width="10.83203125" style="36"/>
    <col min="5" max="5" width="21.83203125" style="36" bestFit="1" customWidth="1"/>
    <col min="6" max="6" width="10.83203125" style="36"/>
    <col min="7" max="7" width="15" style="37" customWidth="1"/>
    <col min="8" max="9" width="14.83203125" style="36" customWidth="1"/>
  </cols>
  <sheetData>
    <row r="1" spans="2:9" ht="16" thickBot="1">
      <c r="C1" s="36"/>
    </row>
    <row r="2" spans="2:9" ht="25">
      <c r="B2" s="92" t="s">
        <v>138</v>
      </c>
      <c r="C2" s="93"/>
      <c r="D2" s="93"/>
      <c r="E2" s="93"/>
      <c r="F2" s="93"/>
      <c r="G2" s="93"/>
      <c r="H2" s="93"/>
      <c r="I2" s="94"/>
    </row>
    <row r="3" spans="2:9" ht="18">
      <c r="B3" s="95" t="s">
        <v>139</v>
      </c>
      <c r="C3" s="96"/>
      <c r="D3" s="96"/>
      <c r="E3" s="96"/>
      <c r="F3" s="96"/>
      <c r="G3" s="96"/>
      <c r="H3" s="96"/>
      <c r="I3" s="97"/>
    </row>
    <row r="4" spans="2:9" ht="18">
      <c r="B4" s="38" t="s">
        <v>140</v>
      </c>
      <c r="C4" s="39" t="s">
        <v>141</v>
      </c>
      <c r="D4" s="39"/>
      <c r="E4" s="40"/>
      <c r="F4" s="40" t="s">
        <v>142</v>
      </c>
      <c r="G4" s="39" t="s">
        <v>143</v>
      </c>
      <c r="H4" s="39"/>
      <c r="I4" s="41"/>
    </row>
    <row r="5" spans="2:9" ht="18">
      <c r="B5" s="38" t="s">
        <v>144</v>
      </c>
      <c r="C5" s="39" t="s">
        <v>145</v>
      </c>
      <c r="D5" s="39"/>
      <c r="E5" s="40"/>
      <c r="F5" s="40" t="s">
        <v>146</v>
      </c>
      <c r="G5" s="39" t="s">
        <v>147</v>
      </c>
      <c r="H5" s="39"/>
      <c r="I5" s="41"/>
    </row>
    <row r="6" spans="2:9" ht="19" thickBot="1">
      <c r="B6" s="38" t="s">
        <v>148</v>
      </c>
      <c r="C6" s="42">
        <v>44972</v>
      </c>
      <c r="D6" s="39"/>
      <c r="E6" s="39"/>
      <c r="F6" s="40" t="s">
        <v>149</v>
      </c>
      <c r="G6" s="39">
        <v>720</v>
      </c>
      <c r="H6" s="39"/>
      <c r="I6" s="41"/>
    </row>
    <row r="7" spans="2:9" ht="19" thickBot="1">
      <c r="B7" s="43" t="s">
        <v>150</v>
      </c>
      <c r="C7" s="44"/>
      <c r="D7" s="44"/>
      <c r="E7" s="45" t="s">
        <v>151</v>
      </c>
      <c r="F7" s="44"/>
      <c r="G7" s="44"/>
      <c r="H7" s="44"/>
      <c r="I7" s="46"/>
    </row>
    <row r="8" spans="2:9" ht="41">
      <c r="B8" s="47" t="s">
        <v>152</v>
      </c>
      <c r="C8" s="48" t="s">
        <v>153</v>
      </c>
      <c r="D8" s="49" t="s">
        <v>154</v>
      </c>
      <c r="E8" s="50" t="s">
        <v>155</v>
      </c>
      <c r="F8" s="48" t="s">
        <v>153</v>
      </c>
      <c r="G8" s="49" t="s">
        <v>154</v>
      </c>
      <c r="H8" s="48" t="s">
        <v>156</v>
      </c>
      <c r="I8" s="51" t="s">
        <v>157</v>
      </c>
    </row>
    <row r="9" spans="2:9" ht="18">
      <c r="B9" s="52"/>
      <c r="C9" s="53">
        <v>-4.5199999999999996</v>
      </c>
      <c r="D9" s="53">
        <v>-28.32</v>
      </c>
      <c r="E9" s="54" t="s">
        <v>158</v>
      </c>
      <c r="F9" s="53">
        <v>5.33</v>
      </c>
      <c r="G9" s="53">
        <v>-28.97</v>
      </c>
      <c r="H9" s="55">
        <v>5.7018099638572934</v>
      </c>
      <c r="I9" s="56">
        <v>-29.065934584884438</v>
      </c>
    </row>
    <row r="10" spans="2:9" ht="18">
      <c r="B10" s="52"/>
      <c r="C10" s="57"/>
      <c r="D10" s="57"/>
      <c r="E10" s="54" t="s">
        <v>159</v>
      </c>
      <c r="F10" s="53"/>
      <c r="G10" s="53"/>
      <c r="H10" s="53">
        <v>0.44590666057735856</v>
      </c>
      <c r="I10" s="56">
        <v>7.7382431135187196E-2</v>
      </c>
    </row>
    <row r="11" spans="2:9" ht="41">
      <c r="B11" s="58" t="s">
        <v>160</v>
      </c>
      <c r="C11" s="59" t="s">
        <v>153</v>
      </c>
      <c r="D11" s="60" t="s">
        <v>154</v>
      </c>
      <c r="E11" s="61" t="s">
        <v>161</v>
      </c>
      <c r="F11" s="60" t="s">
        <v>162</v>
      </c>
      <c r="G11" s="60" t="s">
        <v>163</v>
      </c>
      <c r="H11" s="60" t="s">
        <v>164</v>
      </c>
      <c r="I11" s="62" t="s">
        <v>165</v>
      </c>
    </row>
    <row r="12" spans="2:9" ht="38">
      <c r="B12" s="52"/>
      <c r="C12" s="53">
        <v>31.8</v>
      </c>
      <c r="D12" s="63">
        <v>31.02</v>
      </c>
      <c r="E12" s="64" t="s">
        <v>155</v>
      </c>
      <c r="F12" s="65">
        <v>4.08</v>
      </c>
      <c r="G12" s="65">
        <v>48.06</v>
      </c>
      <c r="H12" s="66">
        <v>4.2374230258397585</v>
      </c>
      <c r="I12" s="67">
        <v>49.044702318669515</v>
      </c>
    </row>
    <row r="13" spans="2:9" ht="19" thickBot="1">
      <c r="B13" s="52"/>
      <c r="C13" s="53"/>
      <c r="D13" s="63"/>
      <c r="E13" s="54" t="s">
        <v>159</v>
      </c>
      <c r="F13" s="53">
        <v>0.1</v>
      </c>
      <c r="G13" s="53">
        <v>1.03</v>
      </c>
      <c r="H13" s="57">
        <v>0.17077003837865809</v>
      </c>
      <c r="I13" s="68">
        <v>0.93240348929978623</v>
      </c>
    </row>
    <row r="14" spans="2:9" ht="22" thickBot="1">
      <c r="B14" s="69" t="s">
        <v>166</v>
      </c>
      <c r="C14" s="70" t="s">
        <v>167</v>
      </c>
      <c r="D14" s="71" t="s">
        <v>168</v>
      </c>
      <c r="E14" s="72" t="s">
        <v>169</v>
      </c>
      <c r="F14" s="71" t="s">
        <v>170</v>
      </c>
      <c r="G14" s="71" t="s">
        <v>171</v>
      </c>
      <c r="H14" s="71" t="s">
        <v>172</v>
      </c>
      <c r="I14" s="73" t="s">
        <v>173</v>
      </c>
    </row>
    <row r="15" spans="2:9" ht="18">
      <c r="B15" s="74" t="s">
        <v>61</v>
      </c>
      <c r="C15" s="75">
        <v>1.8240000000000001</v>
      </c>
      <c r="D15" s="53">
        <v>6.9710181331453125E-2</v>
      </c>
      <c r="E15" s="53">
        <v>-28.209949506771153</v>
      </c>
      <c r="F15" s="53">
        <v>1.0812125977712423</v>
      </c>
      <c r="G15" s="53">
        <v>54.287389044999706</v>
      </c>
      <c r="H15" s="53">
        <v>50.209726705834747</v>
      </c>
      <c r="I15" s="56"/>
    </row>
    <row r="16" spans="2:9" ht="18">
      <c r="B16" s="76" t="s">
        <v>63</v>
      </c>
      <c r="C16" s="75">
        <v>0.23300000000000001</v>
      </c>
      <c r="D16" s="53"/>
      <c r="E16" s="53"/>
      <c r="F16" s="53">
        <v>0</v>
      </c>
      <c r="G16" s="53">
        <v>0</v>
      </c>
      <c r="H16" s="53"/>
      <c r="I16" s="56" t="s">
        <v>174</v>
      </c>
    </row>
    <row r="17" spans="2:9" ht="18">
      <c r="B17" s="74" t="s">
        <v>65</v>
      </c>
      <c r="C17" s="75">
        <v>1.1910000000000001</v>
      </c>
      <c r="D17" s="53">
        <v>0.73226604248065619</v>
      </c>
      <c r="E17" s="53">
        <v>-28.930985382900239</v>
      </c>
      <c r="F17" s="53">
        <v>0.88953531134172525</v>
      </c>
      <c r="G17" s="53">
        <v>61.107054371734939</v>
      </c>
      <c r="H17" s="53">
        <v>68.695479080604997</v>
      </c>
      <c r="I17" s="56"/>
    </row>
    <row r="18" spans="2:9" ht="18">
      <c r="B18" s="74" t="s">
        <v>69</v>
      </c>
      <c r="C18" s="75">
        <v>1.919</v>
      </c>
      <c r="D18" s="53">
        <v>-0.60816971354746308</v>
      </c>
      <c r="E18" s="53">
        <v>-28.964847236796139</v>
      </c>
      <c r="F18" s="53">
        <v>0.63165277074072246</v>
      </c>
      <c r="G18" s="53">
        <v>56.136254755899202</v>
      </c>
      <c r="H18" s="53">
        <v>88.872015379699363</v>
      </c>
      <c r="I18" s="56"/>
    </row>
    <row r="19" spans="2:9" ht="18">
      <c r="B19" s="74" t="s">
        <v>71</v>
      </c>
      <c r="C19" s="75">
        <v>0.98299999999999998</v>
      </c>
      <c r="D19" s="53">
        <v>-2.2007276221321326</v>
      </c>
      <c r="E19" s="53">
        <v>-29.432025338527218</v>
      </c>
      <c r="F19" s="53">
        <v>0.4789544064295867</v>
      </c>
      <c r="G19" s="53">
        <v>59.356839040144692</v>
      </c>
      <c r="H19" s="53">
        <v>123.93004061206193</v>
      </c>
      <c r="I19" s="56"/>
    </row>
    <row r="20" spans="2:9" ht="18">
      <c r="B20" s="74" t="s">
        <v>73</v>
      </c>
      <c r="C20" s="75">
        <v>1.1850000000000001</v>
      </c>
      <c r="D20" s="53">
        <v>-2.5100876064885753</v>
      </c>
      <c r="E20" s="53">
        <v>-29.145417233783448</v>
      </c>
      <c r="F20" s="53">
        <v>0.38653279651062961</v>
      </c>
      <c r="G20" s="53">
        <v>61.831205257315624</v>
      </c>
      <c r="H20" s="53">
        <v>159.9636714283707</v>
      </c>
      <c r="I20" s="56"/>
    </row>
    <row r="21" spans="2:9" ht="18">
      <c r="B21" s="74" t="s">
        <v>75</v>
      </c>
      <c r="C21" s="75">
        <v>0.753</v>
      </c>
      <c r="D21" s="53"/>
      <c r="E21" s="53"/>
      <c r="F21" s="53">
        <v>0</v>
      </c>
      <c r="G21" s="53">
        <v>0</v>
      </c>
      <c r="H21" s="53"/>
      <c r="I21" s="56" t="s">
        <v>174</v>
      </c>
    </row>
    <row r="22" spans="2:9" ht="18">
      <c r="B22" s="74" t="s">
        <v>77</v>
      </c>
      <c r="C22" s="75">
        <v>2.4750000000000001</v>
      </c>
      <c r="D22" s="53">
        <v>-2.1859713608853415E-2</v>
      </c>
      <c r="E22" s="53">
        <v>-28.465832017337846</v>
      </c>
      <c r="F22" s="53">
        <v>1.0112785660884216</v>
      </c>
      <c r="G22" s="53">
        <v>53.23088190332826</v>
      </c>
      <c r="H22" s="53">
        <v>52.63720965551839</v>
      </c>
      <c r="I22" s="56"/>
    </row>
    <row r="23" spans="2:9" ht="18">
      <c r="B23" s="74" t="s">
        <v>80</v>
      </c>
      <c r="C23" s="75">
        <v>0.57499999999999996</v>
      </c>
      <c r="D23" s="53"/>
      <c r="E23" s="53"/>
      <c r="F23" s="53">
        <v>0</v>
      </c>
      <c r="G23" s="53">
        <v>0</v>
      </c>
      <c r="H23" s="53"/>
      <c r="I23" s="56" t="s">
        <v>174</v>
      </c>
    </row>
    <row r="24" spans="2:9" ht="18">
      <c r="B24" s="74" t="s">
        <v>82</v>
      </c>
      <c r="C24" s="75">
        <v>1.343</v>
      </c>
      <c r="D24" s="53">
        <v>-0.84539768072466326</v>
      </c>
      <c r="E24" s="53">
        <v>-30.810524340177963</v>
      </c>
      <c r="F24" s="53">
        <v>0.74945212834587249</v>
      </c>
      <c r="G24" s="53">
        <v>55.745277176529896</v>
      </c>
      <c r="H24" s="53">
        <v>74.381371495423153</v>
      </c>
      <c r="I24" s="56"/>
    </row>
    <row r="25" spans="2:9" ht="18">
      <c r="B25" s="74" t="s">
        <v>84</v>
      </c>
      <c r="C25" s="75">
        <v>1.6890000000000001</v>
      </c>
      <c r="D25" s="53">
        <v>-0.7604196033191768</v>
      </c>
      <c r="E25" s="53">
        <v>-28.984479685360618</v>
      </c>
      <c r="F25" s="53">
        <v>0.81192709554752707</v>
      </c>
      <c r="G25" s="53">
        <v>57.063575126374928</v>
      </c>
      <c r="H25" s="53">
        <v>70.281648979695433</v>
      </c>
      <c r="I25" s="56"/>
    </row>
    <row r="26" spans="2:9" ht="18">
      <c r="B26" s="74" t="s">
        <v>86</v>
      </c>
      <c r="C26" s="75">
        <v>1.3640000000000001</v>
      </c>
      <c r="D26" s="53">
        <v>-1.539113561656742</v>
      </c>
      <c r="E26" s="53">
        <v>-29.869773053370281</v>
      </c>
      <c r="F26" s="53">
        <v>0.67039843987018011</v>
      </c>
      <c r="G26" s="53">
        <v>58.233336092468008</v>
      </c>
      <c r="H26" s="53">
        <v>86.863770303141891</v>
      </c>
      <c r="I26" s="56"/>
    </row>
    <row r="27" spans="2:9" ht="18">
      <c r="B27" s="74" t="s">
        <v>88</v>
      </c>
      <c r="C27" s="75">
        <v>1.7549999999999999</v>
      </c>
      <c r="D27" s="53">
        <v>-1.0572841844052334</v>
      </c>
      <c r="E27" s="53">
        <v>-30.644499900151885</v>
      </c>
      <c r="F27" s="53">
        <v>1.6519369226134251</v>
      </c>
      <c r="G27" s="53">
        <v>54.077701995320041</v>
      </c>
      <c r="H27" s="53">
        <v>32.735936375686258</v>
      </c>
      <c r="I27" s="56"/>
    </row>
    <row r="28" spans="2:9" ht="18">
      <c r="B28" s="74" t="s">
        <v>91</v>
      </c>
      <c r="C28" s="75">
        <v>1.163</v>
      </c>
      <c r="D28" s="53">
        <v>1.1550850915830464</v>
      </c>
      <c r="E28" s="53">
        <v>-28.92131456968329</v>
      </c>
      <c r="F28" s="53">
        <v>0.92526589650027014</v>
      </c>
      <c r="G28" s="53">
        <v>56.903256869809255</v>
      </c>
      <c r="H28" s="53">
        <v>61.499356114864263</v>
      </c>
      <c r="I28" s="56"/>
    </row>
    <row r="29" spans="2:9" ht="18">
      <c r="B29" s="74" t="s">
        <v>93</v>
      </c>
      <c r="C29" s="75">
        <v>1.0629999999999999</v>
      </c>
      <c r="D29" s="53">
        <v>-1.2326405419215991</v>
      </c>
      <c r="E29" s="53">
        <v>-28.550819715213997</v>
      </c>
      <c r="F29" s="53">
        <v>0.5744127648906372</v>
      </c>
      <c r="G29" s="53">
        <v>55.256924820224079</v>
      </c>
      <c r="H29" s="53">
        <v>96.197243859551904</v>
      </c>
      <c r="I29" s="56"/>
    </row>
    <row r="30" spans="2:9" ht="18">
      <c r="B30" s="74" t="s">
        <v>95</v>
      </c>
      <c r="C30" s="75">
        <v>2.36</v>
      </c>
      <c r="D30" s="53">
        <v>-0.65678182991333767</v>
      </c>
      <c r="E30" s="53">
        <v>-29.41029437479974</v>
      </c>
      <c r="F30" s="53">
        <v>0.89945978493101608</v>
      </c>
      <c r="G30" s="53">
        <v>53.658506192549858</v>
      </c>
      <c r="H30" s="53">
        <v>59.656370514291737</v>
      </c>
      <c r="I30" s="56"/>
    </row>
    <row r="31" spans="2:9" ht="18">
      <c r="B31" s="74" t="s">
        <v>97</v>
      </c>
      <c r="C31" s="75">
        <v>2.198</v>
      </c>
      <c r="D31" s="53">
        <v>1.3435477697026768</v>
      </c>
      <c r="E31" s="53">
        <v>-29.011771867789975</v>
      </c>
      <c r="F31" s="53">
        <v>0.63091946083180495</v>
      </c>
      <c r="G31" s="53">
        <v>57.017743374335424</v>
      </c>
      <c r="H31" s="53">
        <v>90.372459424794357</v>
      </c>
      <c r="I31" s="56"/>
    </row>
    <row r="32" spans="2:9" ht="18">
      <c r="B32" s="74" t="s">
        <v>99</v>
      </c>
      <c r="C32" s="75">
        <v>1.837</v>
      </c>
      <c r="D32" s="53">
        <v>-1.1209877943177102</v>
      </c>
      <c r="E32" s="53">
        <v>-28.88244839664857</v>
      </c>
      <c r="F32" s="53">
        <v>0.65192881621924359</v>
      </c>
      <c r="G32" s="53">
        <v>53.567349150746722</v>
      </c>
      <c r="H32" s="53">
        <v>82.167481814045217</v>
      </c>
      <c r="I32" s="56"/>
    </row>
    <row r="33" spans="2:9" ht="18">
      <c r="B33" s="74" t="s">
        <v>102</v>
      </c>
      <c r="C33" s="75">
        <v>2.1040000000000001</v>
      </c>
      <c r="D33" s="53">
        <v>4.5798097322224463</v>
      </c>
      <c r="E33" s="53">
        <v>-29.435880220723575</v>
      </c>
      <c r="F33" s="53">
        <v>0.90468298497332233</v>
      </c>
      <c r="G33" s="53">
        <v>53.948814039067855</v>
      </c>
      <c r="H33" s="53">
        <v>59.63283817110667</v>
      </c>
      <c r="I33" s="56"/>
    </row>
    <row r="34" spans="2:9" ht="18">
      <c r="B34" s="74" t="s">
        <v>104</v>
      </c>
      <c r="C34" s="75">
        <v>1.7569999999999999</v>
      </c>
      <c r="D34" s="53">
        <v>-1.0506316918456391</v>
      </c>
      <c r="E34" s="53">
        <v>-27.843606874008586</v>
      </c>
      <c r="F34" s="53">
        <v>0.84802340207994831</v>
      </c>
      <c r="G34" s="53">
        <v>47.297861346743211</v>
      </c>
      <c r="H34" s="53">
        <v>55.774240699885965</v>
      </c>
      <c r="I34" s="56"/>
    </row>
    <row r="35" spans="2:9" ht="18">
      <c r="B35" s="74" t="s">
        <v>106</v>
      </c>
      <c r="C35" s="75">
        <v>0.93799999999999994</v>
      </c>
      <c r="D35" s="53">
        <v>-1.6396620124467156</v>
      </c>
      <c r="E35" s="53">
        <v>-29.941370784303857</v>
      </c>
      <c r="F35" s="53">
        <v>0.70024246979992766</v>
      </c>
      <c r="G35" s="53">
        <v>59.173333335094583</v>
      </c>
      <c r="H35" s="53">
        <v>84.504062360001541</v>
      </c>
      <c r="I35" s="56"/>
    </row>
    <row r="36" spans="2:9" ht="18">
      <c r="B36" s="74" t="s">
        <v>108</v>
      </c>
      <c r="C36" s="75">
        <v>1.3640000000000001</v>
      </c>
      <c r="D36" s="53">
        <v>-1.3669709539800792</v>
      </c>
      <c r="E36" s="53">
        <v>-32.116452485504226</v>
      </c>
      <c r="F36" s="53">
        <v>0.68256726338088858</v>
      </c>
      <c r="G36" s="53">
        <v>57.086960290872419</v>
      </c>
      <c r="H36" s="53">
        <v>83.635655199913316</v>
      </c>
      <c r="I36" s="56"/>
    </row>
    <row r="37" spans="2:9" ht="18">
      <c r="B37" s="74" t="s">
        <v>110</v>
      </c>
      <c r="C37" s="75">
        <v>0.69799999999999995</v>
      </c>
      <c r="D37" s="53"/>
      <c r="E37" s="53"/>
      <c r="F37" s="53">
        <v>0</v>
      </c>
      <c r="G37" s="53">
        <v>0</v>
      </c>
      <c r="H37" s="53"/>
      <c r="I37" s="56" t="s">
        <v>174</v>
      </c>
    </row>
    <row r="38" spans="2:9" ht="18">
      <c r="B38" s="74" t="s">
        <v>113</v>
      </c>
      <c r="C38" s="75">
        <v>1.996</v>
      </c>
      <c r="D38" s="53">
        <v>-1.6901029145700988</v>
      </c>
      <c r="E38" s="53">
        <v>-28.950917805746457</v>
      </c>
      <c r="F38" s="53">
        <v>1.0781953275403073</v>
      </c>
      <c r="G38" s="53">
        <v>51.716436654415418</v>
      </c>
      <c r="H38" s="53">
        <v>47.965739911335355</v>
      </c>
      <c r="I38" s="56"/>
    </row>
    <row r="39" spans="2:9" ht="18">
      <c r="B39" s="74"/>
      <c r="C39" s="75"/>
      <c r="D39" s="53"/>
      <c r="E39" s="53"/>
      <c r="F39" s="53"/>
      <c r="G39" s="53"/>
      <c r="H39" s="53"/>
      <c r="I39" s="56"/>
    </row>
    <row r="40" spans="2:9" ht="18">
      <c r="B40" s="74"/>
      <c r="C40" s="75"/>
      <c r="D40" s="53"/>
      <c r="E40" s="53"/>
      <c r="F40" s="53"/>
      <c r="G40" s="53"/>
      <c r="H40" s="53"/>
      <c r="I40" s="56"/>
    </row>
    <row r="41" spans="2:9" ht="19" thickBot="1">
      <c r="B41" s="77"/>
      <c r="C41" s="78"/>
      <c r="D41" s="79"/>
      <c r="E41" s="79"/>
      <c r="F41" s="79"/>
      <c r="G41" s="79"/>
      <c r="H41" s="79"/>
      <c r="I41" s="80"/>
    </row>
    <row r="42" spans="2:9">
      <c r="C42" s="81"/>
      <c r="D42" s="82"/>
    </row>
    <row r="43" spans="2:9">
      <c r="C43" s="81"/>
      <c r="D43" s="82"/>
    </row>
    <row r="44" spans="2:9">
      <c r="C44" s="81"/>
      <c r="D44" s="82"/>
    </row>
    <row r="45" spans="2:9">
      <c r="C45" s="81"/>
      <c r="D45" s="82"/>
    </row>
    <row r="46" spans="2:9">
      <c r="C46" s="81"/>
      <c r="D46" s="82"/>
    </row>
    <row r="47" spans="2:9">
      <c r="C47" s="81"/>
      <c r="D47" s="82"/>
    </row>
    <row r="48" spans="2:9">
      <c r="C48" s="81"/>
      <c r="D48" s="82"/>
    </row>
    <row r="49" spans="3:4">
      <c r="C49" s="81"/>
      <c r="D49" s="82"/>
    </row>
    <row r="50" spans="3:4">
      <c r="C50" s="81"/>
      <c r="D50" s="82"/>
    </row>
    <row r="51" spans="3:4">
      <c r="C51" s="81"/>
      <c r="D51" s="82"/>
    </row>
    <row r="52" spans="3:4">
      <c r="D52" s="82"/>
    </row>
  </sheetData>
  <mergeCells count="2">
    <mergeCell ref="B2:I2"/>
    <mergeCell ref="B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96822-7EC5-8849-885F-0FB957B08DDB}">
  <dimension ref="A1:I25"/>
  <sheetViews>
    <sheetView tabSelected="1" topLeftCell="C1" zoomScale="150" zoomScaleNormal="150" workbookViewId="0">
      <selection activeCell="I2" sqref="I2"/>
    </sheetView>
  </sheetViews>
  <sheetFormatPr baseColWidth="10" defaultRowHeight="15"/>
  <cols>
    <col min="8" max="8" width="18.5" bestFit="1" customWidth="1"/>
    <col min="9" max="9" width="13.5" bestFit="1" customWidth="1"/>
  </cols>
  <sheetData>
    <row r="1" spans="1:9" ht="20" thickBot="1">
      <c r="A1" s="83" t="s">
        <v>166</v>
      </c>
      <c r="B1" s="84" t="s">
        <v>167</v>
      </c>
      <c r="C1" s="85" t="s">
        <v>175</v>
      </c>
      <c r="D1" s="85" t="s">
        <v>176</v>
      </c>
      <c r="E1" s="85" t="s">
        <v>170</v>
      </c>
      <c r="F1" s="85" t="s">
        <v>171</v>
      </c>
      <c r="G1" s="85" t="s">
        <v>172</v>
      </c>
      <c r="H1" s="86" t="s">
        <v>173</v>
      </c>
      <c r="I1" s="89" t="s">
        <v>177</v>
      </c>
    </row>
    <row r="2" spans="1:9" ht="16">
      <c r="A2" s="87" t="s">
        <v>113</v>
      </c>
      <c r="B2" s="88">
        <v>1.996</v>
      </c>
      <c r="C2" s="89">
        <v>-1.6901029145700988</v>
      </c>
      <c r="D2" s="89">
        <v>-28.950917805746457</v>
      </c>
      <c r="E2" s="89">
        <v>1.0781953275403073</v>
      </c>
      <c r="F2" s="89">
        <v>51.716436654415418</v>
      </c>
      <c r="G2" s="89">
        <v>47.965739911335355</v>
      </c>
      <c r="H2" s="90"/>
      <c r="I2" t="s">
        <v>178</v>
      </c>
    </row>
    <row r="3" spans="1:9" ht="16">
      <c r="A3" s="87" t="s">
        <v>88</v>
      </c>
      <c r="B3" s="88">
        <v>1.7549999999999999</v>
      </c>
      <c r="C3" s="89">
        <v>-1.0572841844052334</v>
      </c>
      <c r="D3" s="89">
        <v>-30.644499900151885</v>
      </c>
      <c r="E3" s="89">
        <v>1.6519369226134251</v>
      </c>
      <c r="F3" s="89">
        <v>54.077701995320041</v>
      </c>
      <c r="G3" s="89">
        <v>32.735936375686258</v>
      </c>
      <c r="H3" s="90"/>
      <c r="I3" s="100" t="s">
        <v>190</v>
      </c>
    </row>
    <row r="4" spans="1:9" ht="16">
      <c r="A4" s="87" t="s">
        <v>110</v>
      </c>
      <c r="B4" s="88">
        <v>0.69799999999999995</v>
      </c>
      <c r="C4" s="89"/>
      <c r="D4" s="89"/>
      <c r="E4" s="89">
        <v>0</v>
      </c>
      <c r="F4" s="89">
        <v>0</v>
      </c>
      <c r="G4" s="89"/>
      <c r="H4" s="90" t="s">
        <v>174</v>
      </c>
      <c r="I4" t="s">
        <v>179</v>
      </c>
    </row>
    <row r="5" spans="1:9" ht="16">
      <c r="A5" s="87" t="s">
        <v>108</v>
      </c>
      <c r="B5" s="88">
        <v>1.3640000000000001</v>
      </c>
      <c r="C5" s="89">
        <v>-1.3669709539800792</v>
      </c>
      <c r="D5" s="89">
        <v>-32.116452485504226</v>
      </c>
      <c r="E5" s="89">
        <v>0.68256726338088858</v>
      </c>
      <c r="F5" s="89">
        <v>57.086960290872419</v>
      </c>
      <c r="G5" s="89">
        <v>83.635655199913316</v>
      </c>
      <c r="H5" s="90"/>
      <c r="I5" s="98" t="s">
        <v>180</v>
      </c>
    </row>
    <row r="6" spans="1:9" ht="16">
      <c r="A6" s="87" t="s">
        <v>61</v>
      </c>
      <c r="B6" s="88">
        <v>1.8240000000000001</v>
      </c>
      <c r="C6" s="89">
        <v>6.9710181331453125E-2</v>
      </c>
      <c r="D6" s="89">
        <v>-28.209949506771153</v>
      </c>
      <c r="E6" s="89">
        <v>1.0812125977712423</v>
      </c>
      <c r="F6" s="89">
        <v>54.287389044999706</v>
      </c>
      <c r="G6" s="89">
        <v>50.209726705834747</v>
      </c>
      <c r="H6" s="90"/>
      <c r="I6" s="98" t="s">
        <v>181</v>
      </c>
    </row>
    <row r="7" spans="1:9" ht="16">
      <c r="A7" s="87" t="s">
        <v>106</v>
      </c>
      <c r="B7" s="88">
        <v>0.93799999999999994</v>
      </c>
      <c r="C7" s="89">
        <v>-1.6396620124467156</v>
      </c>
      <c r="D7" s="89">
        <v>-29.941370784303857</v>
      </c>
      <c r="E7" s="89">
        <v>0.70024246979992766</v>
      </c>
      <c r="F7" s="89">
        <v>59.173333335094583</v>
      </c>
      <c r="G7" s="89">
        <v>84.504062360001541</v>
      </c>
      <c r="H7" s="90"/>
      <c r="I7" s="100" t="s">
        <v>191</v>
      </c>
    </row>
    <row r="8" spans="1:9" ht="16">
      <c r="A8" s="87" t="s">
        <v>95</v>
      </c>
      <c r="B8" s="88">
        <v>2.36</v>
      </c>
      <c r="C8" s="89">
        <v>-0.65678182991333767</v>
      </c>
      <c r="D8" s="89">
        <v>-29.41029437479974</v>
      </c>
      <c r="E8" s="89">
        <v>0.89945978493101608</v>
      </c>
      <c r="F8" s="89">
        <v>53.658506192549858</v>
      </c>
      <c r="G8" s="89">
        <v>59.656370514291737</v>
      </c>
      <c r="H8" s="90"/>
      <c r="I8" s="99" t="s">
        <v>200</v>
      </c>
    </row>
    <row r="9" spans="1:9" ht="16">
      <c r="A9" s="87" t="s">
        <v>104</v>
      </c>
      <c r="B9" s="88">
        <v>1.7569999999999999</v>
      </c>
      <c r="C9" s="89">
        <v>-1.0506316918456391</v>
      </c>
      <c r="D9" s="89">
        <v>-27.843606874008586</v>
      </c>
      <c r="E9" s="89">
        <v>0.84802340207994831</v>
      </c>
      <c r="F9" s="89">
        <v>47.297861346743211</v>
      </c>
      <c r="G9" s="89">
        <v>55.774240699885965</v>
      </c>
      <c r="H9" s="90"/>
      <c r="I9" s="100" t="s">
        <v>192</v>
      </c>
    </row>
    <row r="10" spans="1:9" ht="16">
      <c r="A10" s="87" t="s">
        <v>93</v>
      </c>
      <c r="B10" s="88">
        <v>1.0629999999999999</v>
      </c>
      <c r="C10" s="89">
        <v>-1.2326405419215991</v>
      </c>
      <c r="D10" s="89">
        <v>-28.550819715213997</v>
      </c>
      <c r="E10" s="89">
        <v>0.5744127648906372</v>
      </c>
      <c r="F10" s="89">
        <v>55.256924820224079</v>
      </c>
      <c r="G10" s="89">
        <v>96.197243859551904</v>
      </c>
      <c r="H10" s="90"/>
      <c r="I10" s="99" t="s">
        <v>199</v>
      </c>
    </row>
    <row r="11" spans="1:9" ht="16">
      <c r="A11" s="87" t="s">
        <v>77</v>
      </c>
      <c r="B11" s="88">
        <v>2.4750000000000001</v>
      </c>
      <c r="C11" s="89">
        <v>-2.1859713608853415E-2</v>
      </c>
      <c r="D11" s="89">
        <v>-28.465832017337846</v>
      </c>
      <c r="E11" s="89">
        <v>1.0112785660884216</v>
      </c>
      <c r="F11" s="89">
        <v>53.23088190332826</v>
      </c>
      <c r="G11" s="89">
        <v>52.63720965551839</v>
      </c>
      <c r="H11" s="90"/>
      <c r="I11" s="99" t="s">
        <v>193</v>
      </c>
    </row>
    <row r="12" spans="1:9" ht="16">
      <c r="A12" s="87" t="s">
        <v>84</v>
      </c>
      <c r="B12" s="88">
        <v>1.6890000000000001</v>
      </c>
      <c r="C12" s="89">
        <v>-0.7604196033191768</v>
      </c>
      <c r="D12" s="89">
        <v>-28.984479685360618</v>
      </c>
      <c r="E12" s="89">
        <v>0.81192709554752707</v>
      </c>
      <c r="F12" s="89">
        <v>57.063575126374928</v>
      </c>
      <c r="G12" s="89">
        <v>70.281648979695433</v>
      </c>
      <c r="H12" s="90"/>
      <c r="I12" s="99" t="s">
        <v>194</v>
      </c>
    </row>
    <row r="13" spans="1:9" ht="16">
      <c r="A13" s="87" t="s">
        <v>65</v>
      </c>
      <c r="B13" s="88">
        <v>1.1910000000000001</v>
      </c>
      <c r="C13" s="89">
        <v>0.73226604248065619</v>
      </c>
      <c r="D13" s="89">
        <v>-28.930985382900239</v>
      </c>
      <c r="E13" s="89">
        <v>0.88953531134172525</v>
      </c>
      <c r="F13" s="89">
        <v>61.107054371734939</v>
      </c>
      <c r="G13" s="89">
        <v>68.695479080604997</v>
      </c>
      <c r="H13" s="90"/>
      <c r="I13" s="100" t="s">
        <v>201</v>
      </c>
    </row>
    <row r="14" spans="1:9" ht="16">
      <c r="A14" s="87" t="s">
        <v>82</v>
      </c>
      <c r="B14" s="88">
        <v>1.343</v>
      </c>
      <c r="C14" s="89">
        <v>-0.84539768072466326</v>
      </c>
      <c r="D14" s="89">
        <v>-30.810524340177963</v>
      </c>
      <c r="E14" s="89">
        <v>0.74945212834587249</v>
      </c>
      <c r="F14" s="89">
        <v>55.745277176529896</v>
      </c>
      <c r="G14" s="89">
        <v>74.381371495423153</v>
      </c>
      <c r="H14" s="90"/>
      <c r="I14" s="100" t="s">
        <v>195</v>
      </c>
    </row>
    <row r="15" spans="1:9" ht="16">
      <c r="A15" s="87" t="s">
        <v>80</v>
      </c>
      <c r="B15" s="88">
        <v>0.57499999999999996</v>
      </c>
      <c r="C15" s="89"/>
      <c r="D15" s="89"/>
      <c r="E15" s="89">
        <v>0</v>
      </c>
      <c r="F15" s="89">
        <v>0</v>
      </c>
      <c r="G15" s="89"/>
      <c r="H15" s="90" t="s">
        <v>174</v>
      </c>
      <c r="I15" s="100" t="s">
        <v>196</v>
      </c>
    </row>
    <row r="16" spans="1:9" ht="16">
      <c r="A16" s="91" t="s">
        <v>63</v>
      </c>
      <c r="B16" s="88">
        <v>0.23300000000000001</v>
      </c>
      <c r="C16" s="89"/>
      <c r="D16" s="89"/>
      <c r="E16" s="89">
        <v>0</v>
      </c>
      <c r="F16" s="89">
        <v>0</v>
      </c>
      <c r="G16" s="89"/>
      <c r="H16" s="90" t="s">
        <v>174</v>
      </c>
      <c r="I16" s="99" t="s">
        <v>182</v>
      </c>
    </row>
    <row r="17" spans="1:9" ht="16">
      <c r="A17" s="87" t="s">
        <v>75</v>
      </c>
      <c r="B17" s="88">
        <v>0.753</v>
      </c>
      <c r="C17" s="89"/>
      <c r="D17" s="89"/>
      <c r="E17" s="89">
        <v>0</v>
      </c>
      <c r="F17" s="89">
        <v>0</v>
      </c>
      <c r="G17" s="89"/>
      <c r="H17" s="90" t="s">
        <v>174</v>
      </c>
      <c r="I17" s="99" t="s">
        <v>183</v>
      </c>
    </row>
    <row r="18" spans="1:9" ht="16">
      <c r="A18" s="87" t="s">
        <v>73</v>
      </c>
      <c r="B18" s="88">
        <v>1.1850000000000001</v>
      </c>
      <c r="C18" s="89">
        <v>-2.5100876064885753</v>
      </c>
      <c r="D18" s="89">
        <v>-29.145417233783448</v>
      </c>
      <c r="E18" s="89">
        <v>0.38653279651062961</v>
      </c>
      <c r="F18" s="89">
        <v>61.831205257315624</v>
      </c>
      <c r="G18" s="89">
        <v>159.9636714283707</v>
      </c>
      <c r="H18" s="90"/>
      <c r="I18" s="99" t="s">
        <v>184</v>
      </c>
    </row>
    <row r="19" spans="1:9" ht="16">
      <c r="A19" s="87" t="s">
        <v>69</v>
      </c>
      <c r="B19" s="88">
        <v>1.919</v>
      </c>
      <c r="C19" s="89">
        <v>-0.60816971354746308</v>
      </c>
      <c r="D19" s="89">
        <v>-28.964847236796139</v>
      </c>
      <c r="E19" s="89">
        <v>0.63165277074072246</v>
      </c>
      <c r="F19" s="89">
        <v>56.136254755899202</v>
      </c>
      <c r="G19" s="89">
        <v>88.872015379699363</v>
      </c>
      <c r="H19" s="90"/>
      <c r="I19" s="99" t="s">
        <v>185</v>
      </c>
    </row>
    <row r="20" spans="1:9" ht="16">
      <c r="A20" s="87" t="s">
        <v>71</v>
      </c>
      <c r="B20" s="88">
        <v>0.98299999999999998</v>
      </c>
      <c r="C20" s="89">
        <v>-2.2007276221321326</v>
      </c>
      <c r="D20" s="89">
        <v>-29.432025338527218</v>
      </c>
      <c r="E20" s="89">
        <v>0.4789544064295867</v>
      </c>
      <c r="F20" s="89">
        <v>59.356839040144692</v>
      </c>
      <c r="G20" s="89">
        <v>123.93004061206193</v>
      </c>
      <c r="H20" s="90"/>
      <c r="I20" s="99" t="s">
        <v>186</v>
      </c>
    </row>
    <row r="21" spans="1:9" ht="16">
      <c r="A21" s="87" t="s">
        <v>91</v>
      </c>
      <c r="B21" s="88">
        <v>1.163</v>
      </c>
      <c r="C21" s="89">
        <v>1.1550850915830464</v>
      </c>
      <c r="D21" s="89">
        <v>-28.92131456968329</v>
      </c>
      <c r="E21" s="89">
        <v>0.92526589650027014</v>
      </c>
      <c r="F21" s="89">
        <v>56.903256869809255</v>
      </c>
      <c r="G21" s="89">
        <v>61.499356114864263</v>
      </c>
      <c r="H21" s="90"/>
      <c r="I21" s="100" t="s">
        <v>197</v>
      </c>
    </row>
    <row r="22" spans="1:9" ht="16">
      <c r="A22" s="87" t="s">
        <v>86</v>
      </c>
      <c r="B22" s="88">
        <v>1.3640000000000001</v>
      </c>
      <c r="C22" s="89">
        <v>-1.539113561656742</v>
      </c>
      <c r="D22" s="89">
        <v>-29.869773053370281</v>
      </c>
      <c r="E22" s="89">
        <v>0.67039843987018011</v>
      </c>
      <c r="F22" s="89">
        <v>58.233336092468008</v>
      </c>
      <c r="G22" s="89">
        <v>86.863770303141891</v>
      </c>
      <c r="H22" s="90"/>
      <c r="I22" s="100" t="s">
        <v>198</v>
      </c>
    </row>
    <row r="23" spans="1:9" ht="16">
      <c r="A23" s="87" t="s">
        <v>97</v>
      </c>
      <c r="B23" s="88">
        <v>2.198</v>
      </c>
      <c r="C23" s="89">
        <v>1.3435477697026768</v>
      </c>
      <c r="D23" s="89">
        <v>-29.011771867789975</v>
      </c>
      <c r="E23" s="89">
        <v>0.63091946083180495</v>
      </c>
      <c r="F23" s="89">
        <v>57.017743374335424</v>
      </c>
      <c r="G23" s="89">
        <v>90.372459424794357</v>
      </c>
      <c r="H23" s="90"/>
      <c r="I23" s="99" t="s">
        <v>187</v>
      </c>
    </row>
    <row r="24" spans="1:9" ht="16">
      <c r="A24" s="87" t="s">
        <v>102</v>
      </c>
      <c r="B24" s="88">
        <v>2.1040000000000001</v>
      </c>
      <c r="C24" s="89">
        <v>4.5798097322224463</v>
      </c>
      <c r="D24" s="89">
        <v>-29.435880220723575</v>
      </c>
      <c r="E24" s="89">
        <v>0.90468298497332233</v>
      </c>
      <c r="F24" s="89">
        <v>53.948814039067855</v>
      </c>
      <c r="G24" s="89">
        <v>59.63283817110667</v>
      </c>
      <c r="H24" s="90"/>
      <c r="I24" s="99" t="s">
        <v>188</v>
      </c>
    </row>
    <row r="25" spans="1:9" ht="16">
      <c r="A25" s="87" t="s">
        <v>99</v>
      </c>
      <c r="B25" s="88">
        <v>1.837</v>
      </c>
      <c r="C25" s="89">
        <v>-1.1209877943177102</v>
      </c>
      <c r="D25" s="89">
        <v>-28.88244839664857</v>
      </c>
      <c r="E25" s="89">
        <v>0.65192881621924359</v>
      </c>
      <c r="F25" s="89">
        <v>53.567349150746722</v>
      </c>
      <c r="G25" s="89">
        <v>82.167481814045217</v>
      </c>
      <c r="H25" s="90"/>
      <c r="I25" s="99" t="s">
        <v>189</v>
      </c>
    </row>
  </sheetData>
  <sortState xmlns:xlrd2="http://schemas.microsoft.com/office/spreadsheetml/2017/richdata2" ref="A2:I25">
    <sortCondition ref="A2:A2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230215 Order Forbes Roots</vt:lpstr>
      <vt:lpstr>Data Summary</vt:lpstr>
      <vt:lpstr>data summary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2023-02-17T20:29:44Z</dcterms:created>
  <dcterms:modified xsi:type="dcterms:W3CDTF">2023-04-17T14:29:11Z</dcterms:modified>
</cp:coreProperties>
</file>