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zaharris/Dropbox/for work_old-rawdata/201811_N2O-Modelling/mymodel_python/"/>
    </mc:Choice>
  </mc:AlternateContent>
  <xr:revisionPtr revIDLastSave="0" documentId="13_ncr:1_{EB90A249-C5CC-F24E-9837-4D0758D63269}" xr6:coauthVersionLast="47" xr6:coauthVersionMax="47" xr10:uidLastSave="{00000000-0000-0000-0000-000000000000}"/>
  <bookViews>
    <workbookView xWindow="6920" yWindow="500" windowWidth="21880" windowHeight="14080" xr2:uid="{A6C80169-BE5A-794C-8178-4079D35BD36D}"/>
  </bookViews>
  <sheets>
    <sheet name="Parameters" sheetId="1" r:id="rId1"/>
    <sheet name="Weighted etc" sheetId="2" r:id="rId2"/>
    <sheet name="coautho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1" i="1" l="1"/>
  <c r="O11" i="1" l="1"/>
  <c r="B10" i="2" l="1"/>
  <c r="D9" i="2" s="1"/>
  <c r="D7" i="2" l="1"/>
  <c r="D6" i="2"/>
  <c r="D8" i="2"/>
  <c r="C10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F3" authorId="0" shapeId="0" xr:uid="{1061DA4E-6CD6-3741-8F32-340A036CC7E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pm = plus/minus</t>
        </r>
      </text>
    </comment>
  </commentList>
</comments>
</file>

<file path=xl/sharedStrings.xml><?xml version="1.0" encoding="utf-8"?>
<sst xmlns="http://schemas.openxmlformats.org/spreadsheetml/2006/main" count="334" uniqueCount="204">
  <si>
    <t>Model parameters</t>
  </si>
  <si>
    <t>Abbreviation</t>
  </si>
  <si>
    <t>Description</t>
  </si>
  <si>
    <t>Units</t>
  </si>
  <si>
    <t>Source/value</t>
  </si>
  <si>
    <t>Category</t>
  </si>
  <si>
    <t>fN2O_denit</t>
  </si>
  <si>
    <t>fN2O_nit</t>
  </si>
  <si>
    <t>fN2O_red</t>
  </si>
  <si>
    <t>Constraints</t>
  </si>
  <si>
    <t>Fraction of emitted N2O from denitrification</t>
  </si>
  <si>
    <t>Fraction of emitted N2O from nitrification</t>
  </si>
  <si>
    <t>Fraction of total N2O that is reduced and not emitted</t>
  </si>
  <si>
    <t>Fraction</t>
  </si>
  <si>
    <t>fN2O_denit + fN2O_nit = 1</t>
  </si>
  <si>
    <t>fN2O_denit + fN2O_nit = 2</t>
  </si>
  <si>
    <t>0 - 1</t>
  </si>
  <si>
    <t>Needs review</t>
  </si>
  <si>
    <t>Under review</t>
  </si>
  <si>
    <t>Complete</t>
  </si>
  <si>
    <t>1 - N2O/(N2O + N2)</t>
  </si>
  <si>
    <t>MAP</t>
  </si>
  <si>
    <t>MAT</t>
  </si>
  <si>
    <t>f_gas_tot</t>
  </si>
  <si>
    <t>f_gas_NH3</t>
  </si>
  <si>
    <t>E_NH3</t>
  </si>
  <si>
    <t>E_L</t>
  </si>
  <si>
    <t>f_leach</t>
  </si>
  <si>
    <t>fgas_N2O</t>
  </si>
  <si>
    <t>fgas_NO</t>
  </si>
  <si>
    <t>fgas_N2</t>
  </si>
  <si>
    <t>WFPS</t>
  </si>
  <si>
    <t>N inputs</t>
  </si>
  <si>
    <t>E_denit</t>
  </si>
  <si>
    <t>E_nit</t>
  </si>
  <si>
    <t>E_red</t>
  </si>
  <si>
    <r>
      <t xml:space="preserve">Mean annual temperature for site </t>
    </r>
    <r>
      <rPr>
        <i/>
        <sz val="12"/>
        <color theme="1"/>
        <rFont val="Calibri"/>
        <family val="2"/>
        <scheme val="minor"/>
      </rPr>
      <t>i</t>
    </r>
  </si>
  <si>
    <t>mm</t>
  </si>
  <si>
    <t>deg C</t>
  </si>
  <si>
    <t>%</t>
  </si>
  <si>
    <t>&gt;0</t>
  </si>
  <si>
    <t>0 - 100</t>
  </si>
  <si>
    <t>Global datasets</t>
  </si>
  <si>
    <t>Fractionation factor for NH3 volatilization</t>
  </si>
  <si>
    <t>d15N of inputs</t>
  </si>
  <si>
    <t>Fraction of N lost to gas emissions, total</t>
  </si>
  <si>
    <t>Fraction of N lost to NH3 volatilization</t>
  </si>
  <si>
    <t>Fraction of N lost to leaching</t>
  </si>
  <si>
    <t>Permil</t>
  </si>
  <si>
    <t>fgas_N2O + fgas_NO + fgas_N2 = 1</t>
  </si>
  <si>
    <t>f_gas_micro + f_gas_NH3 = f_gas_tot</t>
  </si>
  <si>
    <t>f_gas_tot + f_gas_leach = 1</t>
  </si>
  <si>
    <t>Fix - literature review</t>
  </si>
  <si>
    <t>Fractionation factor for nitrate reduction to nitrite during denitrification (first step for all loss terms from denitrification)</t>
  </si>
  <si>
    <t>-31.3 pm 6.1</t>
  </si>
  <si>
    <t>Denk et al. 2017</t>
  </si>
  <si>
    <t>Fractionation factor for N2O production during nitrification, thus enriching the produced nitrate compared to inputs</t>
  </si>
  <si>
    <t>-56.6 pm 7.3</t>
  </si>
  <si>
    <t>Fractionation factor for nitrite reduction to N2O during denitrification</t>
  </si>
  <si>
    <t>-14.9 pm 6.7</t>
  </si>
  <si>
    <t>Fractionation factor for N2O reduction during denitrification</t>
  </si>
  <si>
    <t>-6.6 pm 2.7</t>
  </si>
  <si>
    <t>d15N fractionation factors</t>
  </si>
  <si>
    <t>Calculated from Stern et al. 1999 eq. 5</t>
  </si>
  <si>
    <t>Craine et al. 2005</t>
  </si>
  <si>
    <t>-1 (0 to 5)</t>
  </si>
  <si>
    <t>Bai et al. 2012 and references therein</t>
  </si>
  <si>
    <t>Fractionation factor for leaching (however, it is possible light pools could preferentially be removed)</t>
  </si>
  <si>
    <t>SP fractionation factors</t>
  </si>
  <si>
    <t>SP of N2O from nitrification</t>
  </si>
  <si>
    <t>-1.6 pm 30</t>
  </si>
  <si>
    <t>Denk et al. 2017 (S11)</t>
  </si>
  <si>
    <t>sd</t>
  </si>
  <si>
    <t>w(x-mean)^2</t>
  </si>
  <si>
    <t>x</t>
  </si>
  <si>
    <t>Weighted</t>
  </si>
  <si>
    <t>Weighted means of four values for nitrification N2O production SP</t>
  </si>
  <si>
    <t>From Table S11 of Denk et al. 2017</t>
  </si>
  <si>
    <t>Formula: https://stats.stackexchange.com/questions/6534/how-do-i-calculate-a-weighted-standard-deviation-in-excel</t>
  </si>
  <si>
    <t>29.9 pm 2.9</t>
  </si>
  <si>
    <t>-2 to -8</t>
  </si>
  <si>
    <t>E_SP_nit</t>
  </si>
  <si>
    <t>E_SP_denit</t>
  </si>
  <si>
    <t>E_SP_red</t>
  </si>
  <si>
    <t>E_denit_N2O</t>
  </si>
  <si>
    <t>Fraction of N gas lost as N2O (﻿N_processes N2O)</t>
  </si>
  <si>
    <t>Fraction of N gas lost as NO (﻿N_processes NO)</t>
  </si>
  <si>
    <t>Fraction of N gas lost as N2 (﻿N_processes N2)</t>
  </si>
  <si>
    <t>d15Nsoil</t>
  </si>
  <si>
    <t>d15N_inat</t>
  </si>
  <si>
    <r>
      <t xml:space="preserve">Mean annual precipitation for site </t>
    </r>
    <r>
      <rPr>
        <i/>
        <sz val="12"/>
        <color theme="1"/>
        <rFont val="Calibri"/>
        <family val="2"/>
        <scheme val="minor"/>
      </rPr>
      <t>i</t>
    </r>
    <r>
      <rPr>
        <sz val="12"/>
        <color theme="1"/>
        <rFont val="Calibri"/>
        <family val="2"/>
        <scheme val="minor"/>
      </rPr>
      <t xml:space="preserve"> </t>
    </r>
  </si>
  <si>
    <t>﻿Climatology from Hadley centre: see MAT_MAP_import.py</t>
  </si>
  <si>
    <t>Uncertainty</t>
  </si>
  <si>
    <t>Low</t>
  </si>
  <si>
    <t>Derivation and comments</t>
  </si>
  <si>
    <t>High</t>
  </si>
  <si>
    <t>Not on full grid yet</t>
  </si>
  <si>
    <t>d15N of soils</t>
  </si>
  <si>
    <t>-15 to 25</t>
  </si>
  <si>
    <t>Mid</t>
  </si>
  <si>
    <t>Craine dataset + new values: see MAT_MAP_import.py</t>
  </si>
  <si>
    <t xml:space="preserve">Natural soil nitrogen concentration </t>
  </si>
  <si>
    <t>g / m2</t>
  </si>
  <si>
    <t>Zinke dataset, regridded</t>
  </si>
  <si>
    <t xml:space="preserve">Soil C concentration </t>
  </si>
  <si>
    <t>soil N</t>
  </si>
  <si>
    <t>ESDAC dataset</t>
  </si>
  <si>
    <t>Soil pH</t>
  </si>
  <si>
    <t>soilpH</t>
  </si>
  <si>
    <t>globalC</t>
  </si>
  <si>
    <t>0 to 14</t>
  </si>
  <si>
    <t>Slessarev dataset</t>
  </si>
  <si>
    <t>Climate/soil inputs</t>
  </si>
  <si>
    <t>Nitrogen deposition; annual, 1860 to 2050</t>
  </si>
  <si>
    <t>﻿g N/m2/year</t>
  </si>
  <si>
    <t>Nitrogen fixation; annual, 1900 to 2100</t>
  </si>
  <si>
    <t>CABLE; YP Wang</t>
  </si>
  <si>
    <t>Also have Bai dataset - high resolution but some problems in tropical forests</t>
  </si>
  <si>
    <t>deposition</t>
  </si>
  <si>
    <t>fixation</t>
  </si>
  <si>
    <t>N inpurs</t>
  </si>
  <si>
    <t>fertilisation</t>
  </si>
  <si>
    <t>Fertilisation, 850-2100</t>
  </si>
  <si>
    <t>Land use harmonization dataset</t>
  </si>
  <si>
    <t>k﻿g N/ha/year</t>
  </si>
  <si>
    <t>d15N of synthetic fertiliser</t>
  </si>
  <si>
    <t>0.2 pm 2.1</t>
  </si>
  <si>
    <t>8.1 pm 3.9</t>
  </si>
  <si>
    <t>d15N of organic fertiliser (manure)</t>
  </si>
  <si>
    <t>d15N_orgfert</t>
  </si>
  <si>
    <t>d15N_fert</t>
  </si>
  <si>
    <t>N processes</t>
  </si>
  <si>
    <t>Scaling factors</t>
  </si>
  <si>
    <t>scaleDep</t>
  </si>
  <si>
    <t>Scaling factor for deposition field to achieve reasonable emissions</t>
  </si>
  <si>
    <t>factor</t>
  </si>
  <si>
    <t>Real</t>
  </si>
  <si>
    <t>scaleFix</t>
  </si>
  <si>
    <t>﻿fertEFred</t>
  </si>
  <si>
    <t>Scaling factor for fixation field to achieve reasonable emissions</t>
  </si>
  <si>
    <t>Factor by which N2O emissions from fert are reduced relative to preanthropogenic EFs for a region</t>
  </si>
  <si>
    <t>Base on lit review of N2O emissions vs. N inputs</t>
  </si>
  <si>
    <t>Name</t>
  </si>
  <si>
    <t>Email</t>
  </si>
  <si>
    <t>Data provided</t>
  </si>
  <si>
    <t>Peter Rayner</t>
  </si>
  <si>
    <t>Chris Dorich</t>
  </si>
  <si>
    <t>chris.dorich@colostate.edu</t>
  </si>
  <si>
    <t>Ying Ping Wang</t>
  </si>
  <si>
    <t>Edith Bai</t>
  </si>
  <si>
    <t>CABLE datasets</t>
  </si>
  <si>
    <t>Model and input datasets</t>
  </si>
  <si>
    <t>Marijn Bauters (+ Pascal Boeckx)</t>
  </si>
  <si>
    <t>marijn.bauters@UGent.be</t>
  </si>
  <si>
    <t>matti.barthel@usys.ethz.ch</t>
  </si>
  <si>
    <t>yingping.wang@csiro.au</t>
  </si>
  <si>
    <t>mark.farrell@csiro.au</t>
  </si>
  <si>
    <t>prayner@unimelb.edu.au</t>
  </si>
  <si>
    <t>d15N soil</t>
  </si>
  <si>
    <t>Naomi.Wells@scu.edu.au</t>
  </si>
  <si>
    <t>Matti Barthel</t>
  </si>
  <si>
    <t>Mark Farrell</t>
  </si>
  <si>
    <t>Naomi Wells</t>
  </si>
  <si>
    <t>N2O flux data</t>
  </si>
  <si>
    <t>baie@iae.ac.cn </t>
  </si>
  <si>
    <t>﻿scale_fitNO</t>
  </si>
  <si>
    <t>﻿scale_fitN2</t>
  </si>
  <si>
    <t>﻿scale_fitnit</t>
  </si>
  <si>
    <t>Scaling factor for "a" for the NO sigmoid fit</t>
  </si>
  <si>
    <t>Scaling factor for "b" for the NO sigmoid fit</t>
  </si>
  <si>
    <t>Scaling factor for "c" for the NO sigmoid fit</t>
  </si>
  <si>
    <t>Scaling factor for "d" for the NO sigmoid fit</t>
  </si>
  <si>
    <t>Scaling factor for "a" for the N2 sigmoid fit</t>
  </si>
  <si>
    <t>Scaling factor for "b" for the N2 sigmoid fit</t>
  </si>
  <si>
    <t>Scaling factor for "c" for the N2 sigmoid fit</t>
  </si>
  <si>
    <t>Scaling factor for "d" for the N2 sigmoid fit</t>
  </si>
  <si>
    <t>Scaling factor for "a" for the nit/denit sigmoid fit</t>
  </si>
  <si>
    <t>Scaling factor for "b" for the nit/denit sigmoid fit</t>
  </si>
  <si>
    <t>Scaling factor for "c" for the nit/denit sigmoid fit</t>
  </si>
  <si>
    <t>Scaling factor for "d" for the nit/denit sigmoid fit</t>
  </si>
  <si>
    <t>0.1 - 1</t>
  </si>
  <si>
    <t>0.1 - 2</t>
  </si>
  <si>
    <t>Don't really need to change this as well as NO</t>
  </si>
  <si>
    <t>No effect</t>
  </si>
  <si>
    <t>NA</t>
  </si>
  <si>
    <t>Biggest effect</t>
  </si>
  <si>
    <t>Big effect</t>
  </si>
  <si>
    <t>Little effect</t>
  </si>
  <si>
    <t>0.1-2.5</t>
  </si>
  <si>
    <r>
      <t xml:space="preserve">WFPS (mean) for site </t>
    </r>
    <r>
      <rPr>
        <i/>
        <sz val="12"/>
        <color theme="1"/>
        <rFont val="Calibri"/>
        <family val="2"/>
        <scheme val="minor"/>
      </rPr>
      <t>i</t>
    </r>
  </si>
  <si>
    <t>Bateman and Kelly, 2007; Michaelski et al. 2015</t>
  </si>
  <si>
    <t>Bai and references therein -1.5; Beyn 2015 (Germany) +0.4; Zhang 2008 (China) -3 to +4; Unkovich (fixation) close to 0</t>
  </si>
  <si>
    <t>-0.5 pm 3-4</t>
  </si>
  <si>
    <t>temp_sens</t>
  </si>
  <si>
    <t xml:space="preserve">Temperature sensitivity of N2O emissions </t>
  </si>
  <si>
    <t>1800 emissions</t>
  </si>
  <si>
    <t>Mid-sens</t>
  </si>
  <si>
    <t>Sd-sens</t>
  </si>
  <si>
    <t>0.6 +- 0.2 Tg-N year from Tian2019; see calc. to convert:</t>
  </si>
  <si>
    <t>1.2 pm 0.2</t>
  </si>
  <si>
    <t>Frac. of 1800 emissions per degC</t>
  </si>
  <si>
    <t>xq</t>
  </si>
  <si>
    <t>Paul Krummel, Zoe Loh</t>
  </si>
  <si>
    <t>N2O from Cape Grim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</si>
</sst>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theme="0" tint="-0.34998626667073579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49" fontId="0" fillId="0" borderId="0" xfId="0" applyNumberFormat="1"/>
    <xf numFmtId="0" fontId="3" fillId="0" borderId="0" xfId="0" applyFont="1" applyAlignment="1">
      <alignment horizontal="right"/>
    </xf>
    <xf numFmtId="0" fontId="6" fillId="0" borderId="0" xfId="0" applyFont="1"/>
    <xf numFmtId="0" fontId="0" fillId="0" borderId="0" xfId="0" applyFont="1" applyFill="1"/>
    <xf numFmtId="0" fontId="0" fillId="0" borderId="0" xfId="0" applyFont="1"/>
    <xf numFmtId="0" fontId="6" fillId="0" borderId="0" xfId="0" applyFont="1" applyFill="1"/>
    <xf numFmtId="0" fontId="7" fillId="0" borderId="0" xfId="0" applyFont="1"/>
    <xf numFmtId="0" fontId="8" fillId="0" borderId="0" xfId="0" applyFont="1"/>
    <xf numFmtId="0" fontId="8" fillId="4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C3FC9-336B-DC43-8846-B39DC9A70A7E}">
  <dimension ref="A1:O51"/>
  <sheetViews>
    <sheetView tabSelected="1" topLeftCell="C1" workbookViewId="0">
      <selection activeCell="E14" sqref="E14"/>
    </sheetView>
  </sheetViews>
  <sheetFormatPr baseColWidth="10" defaultRowHeight="16" x14ac:dyDescent="0.2"/>
  <cols>
    <col min="1" max="1" width="23" customWidth="1"/>
    <col min="2" max="2" width="12.83203125" customWidth="1"/>
    <col min="3" max="3" width="59.1640625" customWidth="1"/>
    <col min="4" max="4" width="12.33203125" customWidth="1"/>
    <col min="5" max="5" width="34.5" customWidth="1"/>
    <col min="6" max="7" width="12.33203125" customWidth="1"/>
    <col min="13" max="13" width="14.6640625" customWidth="1"/>
  </cols>
  <sheetData>
    <row r="1" spans="1:15" x14ac:dyDescent="0.2">
      <c r="D1" s="4" t="s">
        <v>17</v>
      </c>
      <c r="E1" s="3" t="s">
        <v>18</v>
      </c>
      <c r="F1" s="5" t="s">
        <v>19</v>
      </c>
      <c r="G1" s="5"/>
    </row>
    <row r="2" spans="1:15" s="2" customFormat="1" x14ac:dyDescent="0.2">
      <c r="A2" s="2" t="s">
        <v>0</v>
      </c>
    </row>
    <row r="3" spans="1:15" s="1" customFormat="1" x14ac:dyDescent="0.2">
      <c r="A3" s="1" t="s">
        <v>5</v>
      </c>
      <c r="B3" s="1" t="s">
        <v>1</v>
      </c>
      <c r="C3" s="1" t="s">
        <v>2</v>
      </c>
      <c r="D3" s="1" t="s">
        <v>3</v>
      </c>
      <c r="E3" s="1" t="s">
        <v>94</v>
      </c>
      <c r="F3" s="1" t="s">
        <v>9</v>
      </c>
      <c r="G3" s="1" t="s">
        <v>92</v>
      </c>
      <c r="H3" s="1" t="s">
        <v>4</v>
      </c>
    </row>
    <row r="4" spans="1:15" x14ac:dyDescent="0.2">
      <c r="A4" t="s">
        <v>112</v>
      </c>
      <c r="B4" s="5" t="s">
        <v>21</v>
      </c>
      <c r="C4" t="s">
        <v>90</v>
      </c>
      <c r="D4" t="s">
        <v>37</v>
      </c>
      <c r="E4" t="s">
        <v>96</v>
      </c>
      <c r="F4" t="s">
        <v>40</v>
      </c>
      <c r="G4" t="s">
        <v>93</v>
      </c>
      <c r="H4" t="s">
        <v>91</v>
      </c>
    </row>
    <row r="5" spans="1:15" x14ac:dyDescent="0.2">
      <c r="A5" t="s">
        <v>112</v>
      </c>
      <c r="B5" s="5" t="s">
        <v>22</v>
      </c>
      <c r="C5" t="s">
        <v>36</v>
      </c>
      <c r="D5" t="s">
        <v>38</v>
      </c>
      <c r="E5" t="s">
        <v>96</v>
      </c>
      <c r="G5" t="s">
        <v>93</v>
      </c>
      <c r="H5" t="s">
        <v>91</v>
      </c>
    </row>
    <row r="6" spans="1:15" x14ac:dyDescent="0.2">
      <c r="A6" t="s">
        <v>112</v>
      </c>
      <c r="B6" s="5" t="s">
        <v>31</v>
      </c>
      <c r="C6" t="s">
        <v>189</v>
      </c>
      <c r="D6" t="s">
        <v>39</v>
      </c>
      <c r="F6" t="s">
        <v>41</v>
      </c>
      <c r="G6" t="s">
        <v>95</v>
      </c>
      <c r="H6" t="s">
        <v>42</v>
      </c>
    </row>
    <row r="7" spans="1:15" ht="17" customHeight="1" x14ac:dyDescent="0.2">
      <c r="A7" t="s">
        <v>112</v>
      </c>
      <c r="B7" s="5" t="s">
        <v>109</v>
      </c>
      <c r="C7" t="s">
        <v>104</v>
      </c>
      <c r="D7" t="s">
        <v>102</v>
      </c>
      <c r="F7" t="s">
        <v>40</v>
      </c>
      <c r="H7" t="s">
        <v>106</v>
      </c>
    </row>
    <row r="8" spans="1:15" ht="17" customHeight="1" x14ac:dyDescent="0.2">
      <c r="A8" t="s">
        <v>112</v>
      </c>
      <c r="B8" s="5" t="s">
        <v>105</v>
      </c>
      <c r="C8" t="s">
        <v>101</v>
      </c>
      <c r="D8" t="s">
        <v>102</v>
      </c>
      <c r="F8" t="s">
        <v>40</v>
      </c>
      <c r="H8" t="s">
        <v>103</v>
      </c>
    </row>
    <row r="9" spans="1:15" ht="17" customHeight="1" x14ac:dyDescent="0.2">
      <c r="A9" t="s">
        <v>112</v>
      </c>
      <c r="B9" s="5" t="s">
        <v>108</v>
      </c>
      <c r="C9" t="s">
        <v>107</v>
      </c>
      <c r="F9" t="s">
        <v>110</v>
      </c>
      <c r="H9" t="s">
        <v>111</v>
      </c>
    </row>
    <row r="10" spans="1:15" x14ac:dyDescent="0.2">
      <c r="A10" t="s">
        <v>112</v>
      </c>
      <c r="B10" s="3" t="s">
        <v>88</v>
      </c>
      <c r="C10" t="s">
        <v>97</v>
      </c>
      <c r="D10" t="s">
        <v>48</v>
      </c>
      <c r="F10" s="6" t="s">
        <v>98</v>
      </c>
      <c r="G10" t="s">
        <v>99</v>
      </c>
      <c r="H10" t="s">
        <v>100</v>
      </c>
      <c r="M10" s="15" t="s">
        <v>195</v>
      </c>
      <c r="N10" s="15" t="s">
        <v>196</v>
      </c>
      <c r="O10" s="15" t="s">
        <v>197</v>
      </c>
    </row>
    <row r="11" spans="1:15" s="13" customFormat="1" x14ac:dyDescent="0.2">
      <c r="A11" s="13" t="s">
        <v>112</v>
      </c>
      <c r="B11" s="14" t="s">
        <v>193</v>
      </c>
      <c r="C11" s="13" t="s">
        <v>194</v>
      </c>
      <c r="D11" s="13" t="s">
        <v>200</v>
      </c>
      <c r="F11" s="13" t="s">
        <v>199</v>
      </c>
      <c r="H11" s="13" t="s">
        <v>198</v>
      </c>
      <c r="M11" s="13">
        <v>6</v>
      </c>
      <c r="N11" s="13">
        <f>ROUND(0.6/M11+1,3)</f>
        <v>1.1000000000000001</v>
      </c>
      <c r="O11" s="13">
        <f>ROUND(0.2/M11,3)</f>
        <v>3.3000000000000002E-2</v>
      </c>
    </row>
    <row r="12" spans="1:15" x14ac:dyDescent="0.2">
      <c r="A12" t="s">
        <v>32</v>
      </c>
      <c r="B12" s="5" t="s">
        <v>89</v>
      </c>
      <c r="C12" t="s">
        <v>44</v>
      </c>
      <c r="D12" t="s">
        <v>48</v>
      </c>
      <c r="F12" t="s">
        <v>192</v>
      </c>
      <c r="H12" t="s">
        <v>191</v>
      </c>
    </row>
    <row r="13" spans="1:15" x14ac:dyDescent="0.2">
      <c r="A13" t="s">
        <v>32</v>
      </c>
      <c r="B13" s="5" t="s">
        <v>129</v>
      </c>
      <c r="C13" t="s">
        <v>128</v>
      </c>
      <c r="D13" t="s">
        <v>48</v>
      </c>
      <c r="F13" t="s">
        <v>127</v>
      </c>
      <c r="H13" t="s">
        <v>190</v>
      </c>
    </row>
    <row r="14" spans="1:15" x14ac:dyDescent="0.2">
      <c r="A14" t="s">
        <v>32</v>
      </c>
      <c r="B14" s="5" t="s">
        <v>130</v>
      </c>
      <c r="C14" t="s">
        <v>125</v>
      </c>
      <c r="D14" t="s">
        <v>48</v>
      </c>
      <c r="F14" t="s">
        <v>126</v>
      </c>
      <c r="H14" t="s">
        <v>190</v>
      </c>
    </row>
    <row r="15" spans="1:15" x14ac:dyDescent="0.2">
      <c r="A15" t="s">
        <v>32</v>
      </c>
      <c r="B15" s="5" t="s">
        <v>130</v>
      </c>
      <c r="C15" t="s">
        <v>125</v>
      </c>
      <c r="D15" t="s">
        <v>48</v>
      </c>
      <c r="F15">
        <v>3</v>
      </c>
      <c r="H15" t="s">
        <v>190</v>
      </c>
    </row>
    <row r="16" spans="1:15" ht="17" customHeight="1" x14ac:dyDescent="0.2">
      <c r="A16" t="s">
        <v>32</v>
      </c>
      <c r="B16" s="5" t="s">
        <v>118</v>
      </c>
      <c r="C16" t="s">
        <v>113</v>
      </c>
      <c r="D16" t="s">
        <v>114</v>
      </c>
      <c r="F16" t="s">
        <v>40</v>
      </c>
      <c r="H16" t="s">
        <v>116</v>
      </c>
    </row>
    <row r="17" spans="1:15" ht="17" customHeight="1" x14ac:dyDescent="0.2">
      <c r="A17" t="s">
        <v>32</v>
      </c>
      <c r="B17" s="5" t="s">
        <v>119</v>
      </c>
      <c r="C17" t="s">
        <v>115</v>
      </c>
      <c r="D17" t="s">
        <v>114</v>
      </c>
      <c r="E17" t="s">
        <v>117</v>
      </c>
      <c r="F17" t="s">
        <v>40</v>
      </c>
      <c r="H17" t="s">
        <v>116</v>
      </c>
    </row>
    <row r="18" spans="1:15" ht="17" customHeight="1" x14ac:dyDescent="0.2">
      <c r="A18" t="s">
        <v>120</v>
      </c>
      <c r="B18" s="5" t="s">
        <v>121</v>
      </c>
      <c r="C18" t="s">
        <v>122</v>
      </c>
      <c r="D18" t="s">
        <v>124</v>
      </c>
      <c r="H18" t="s">
        <v>123</v>
      </c>
    </row>
    <row r="19" spans="1:15" x14ac:dyDescent="0.2">
      <c r="A19" t="s">
        <v>62</v>
      </c>
      <c r="B19" s="5" t="s">
        <v>34</v>
      </c>
      <c r="C19" t="s">
        <v>56</v>
      </c>
      <c r="D19" t="s">
        <v>48</v>
      </c>
      <c r="F19" s="6" t="s">
        <v>57</v>
      </c>
      <c r="G19" s="6"/>
      <c r="H19" t="s">
        <v>55</v>
      </c>
    </row>
    <row r="20" spans="1:15" x14ac:dyDescent="0.2">
      <c r="A20" t="s">
        <v>62</v>
      </c>
      <c r="B20" s="5" t="s">
        <v>33</v>
      </c>
      <c r="C20" t="s">
        <v>53</v>
      </c>
      <c r="D20" t="s">
        <v>48</v>
      </c>
      <c r="F20" s="6" t="s">
        <v>54</v>
      </c>
      <c r="G20" s="6"/>
      <c r="H20" t="s">
        <v>55</v>
      </c>
      <c r="O20" t="s">
        <v>201</v>
      </c>
    </row>
    <row r="21" spans="1:15" x14ac:dyDescent="0.2">
      <c r="A21" t="s">
        <v>62</v>
      </c>
      <c r="B21" s="5" t="s">
        <v>84</v>
      </c>
      <c r="C21" t="s">
        <v>58</v>
      </c>
      <c r="D21" t="s">
        <v>48</v>
      </c>
      <c r="F21" s="6" t="s">
        <v>59</v>
      </c>
      <c r="G21" s="6"/>
      <c r="H21" t="s">
        <v>55</v>
      </c>
    </row>
    <row r="22" spans="1:15" x14ac:dyDescent="0.2">
      <c r="A22" t="s">
        <v>62</v>
      </c>
      <c r="B22" s="5" t="s">
        <v>35</v>
      </c>
      <c r="C22" t="s">
        <v>60</v>
      </c>
      <c r="D22" t="s">
        <v>48</v>
      </c>
      <c r="F22" s="6" t="s">
        <v>61</v>
      </c>
      <c r="G22" s="6"/>
      <c r="H22" t="s">
        <v>55</v>
      </c>
    </row>
    <row r="23" spans="1:15" x14ac:dyDescent="0.2">
      <c r="A23" t="s">
        <v>62</v>
      </c>
      <c r="B23" s="5" t="s">
        <v>25</v>
      </c>
      <c r="C23" t="s">
        <v>43</v>
      </c>
      <c r="D23" t="s">
        <v>48</v>
      </c>
      <c r="E23" t="s">
        <v>63</v>
      </c>
      <c r="F23">
        <v>-17.899999999999999</v>
      </c>
      <c r="H23" t="s">
        <v>64</v>
      </c>
    </row>
    <row r="24" spans="1:15" x14ac:dyDescent="0.2">
      <c r="A24" t="s">
        <v>62</v>
      </c>
      <c r="B24" s="5" t="s">
        <v>26</v>
      </c>
      <c r="C24" t="s">
        <v>67</v>
      </c>
      <c r="D24" t="s">
        <v>48</v>
      </c>
      <c r="F24" s="6" t="s">
        <v>65</v>
      </c>
      <c r="G24" s="6"/>
      <c r="H24" t="s">
        <v>66</v>
      </c>
    </row>
    <row r="25" spans="1:15" x14ac:dyDescent="0.2">
      <c r="A25" t="s">
        <v>68</v>
      </c>
      <c r="B25" s="5" t="s">
        <v>81</v>
      </c>
      <c r="C25" t="s">
        <v>69</v>
      </c>
      <c r="D25" t="s">
        <v>48</v>
      </c>
      <c r="F25" s="6" t="s">
        <v>79</v>
      </c>
      <c r="G25" s="6"/>
      <c r="H25" t="s">
        <v>71</v>
      </c>
    </row>
    <row r="26" spans="1:15" x14ac:dyDescent="0.2">
      <c r="A26" t="s">
        <v>68</v>
      </c>
      <c r="B26" s="5" t="s">
        <v>82</v>
      </c>
      <c r="C26" t="s">
        <v>53</v>
      </c>
      <c r="D26" t="s">
        <v>48</v>
      </c>
      <c r="F26" s="6" t="s">
        <v>70</v>
      </c>
      <c r="G26" s="6"/>
      <c r="H26" t="s">
        <v>71</v>
      </c>
    </row>
    <row r="27" spans="1:15" x14ac:dyDescent="0.2">
      <c r="A27" t="s">
        <v>68</v>
      </c>
      <c r="B27" s="5" t="s">
        <v>83</v>
      </c>
      <c r="C27" t="s">
        <v>60</v>
      </c>
      <c r="D27" t="s">
        <v>48</v>
      </c>
      <c r="F27" s="6" t="s">
        <v>80</v>
      </c>
      <c r="G27" s="6"/>
      <c r="H27" t="s">
        <v>71</v>
      </c>
    </row>
    <row r="28" spans="1:15" x14ac:dyDescent="0.2">
      <c r="A28" t="s">
        <v>131</v>
      </c>
      <c r="B28" s="5" t="s">
        <v>28</v>
      </c>
      <c r="C28" t="s">
        <v>85</v>
      </c>
      <c r="D28" t="s">
        <v>13</v>
      </c>
      <c r="E28" t="s">
        <v>49</v>
      </c>
      <c r="F28" t="s">
        <v>16</v>
      </c>
    </row>
    <row r="29" spans="1:15" x14ac:dyDescent="0.2">
      <c r="A29" t="s">
        <v>131</v>
      </c>
      <c r="B29" s="5" t="s">
        <v>29</v>
      </c>
      <c r="C29" t="s">
        <v>86</v>
      </c>
      <c r="D29" t="s">
        <v>13</v>
      </c>
      <c r="E29" t="s">
        <v>49</v>
      </c>
      <c r="F29" t="s">
        <v>16</v>
      </c>
    </row>
    <row r="30" spans="1:15" x14ac:dyDescent="0.2">
      <c r="A30" t="s">
        <v>131</v>
      </c>
      <c r="B30" s="5" t="s">
        <v>30</v>
      </c>
      <c r="C30" t="s">
        <v>87</v>
      </c>
      <c r="D30" t="s">
        <v>13</v>
      </c>
      <c r="E30" t="s">
        <v>49</v>
      </c>
      <c r="F30" t="s">
        <v>16</v>
      </c>
    </row>
    <row r="31" spans="1:15" x14ac:dyDescent="0.2">
      <c r="A31" t="s">
        <v>131</v>
      </c>
      <c r="B31" s="4" t="s">
        <v>24</v>
      </c>
      <c r="C31" t="s">
        <v>46</v>
      </c>
      <c r="D31" t="s">
        <v>13</v>
      </c>
      <c r="E31" t="s">
        <v>50</v>
      </c>
      <c r="F31" t="s">
        <v>16</v>
      </c>
      <c r="H31" t="s">
        <v>52</v>
      </c>
    </row>
    <row r="32" spans="1:15" x14ac:dyDescent="0.2">
      <c r="A32" t="s">
        <v>131</v>
      </c>
      <c r="B32" s="5" t="s">
        <v>23</v>
      </c>
      <c r="C32" t="s">
        <v>45</v>
      </c>
      <c r="D32" t="s">
        <v>13</v>
      </c>
      <c r="E32" t="s">
        <v>51</v>
      </c>
      <c r="F32" t="s">
        <v>16</v>
      </c>
    </row>
    <row r="33" spans="1:8" x14ac:dyDescent="0.2">
      <c r="A33" t="s">
        <v>131</v>
      </c>
      <c r="B33" s="5" t="s">
        <v>27</v>
      </c>
      <c r="C33" t="s">
        <v>47</v>
      </c>
      <c r="D33" t="s">
        <v>13</v>
      </c>
      <c r="E33" t="s">
        <v>51</v>
      </c>
      <c r="F33" t="s">
        <v>16</v>
      </c>
    </row>
    <row r="34" spans="1:8" x14ac:dyDescent="0.2">
      <c r="A34" t="s">
        <v>131</v>
      </c>
      <c r="B34" s="5" t="s">
        <v>6</v>
      </c>
      <c r="C34" t="s">
        <v>10</v>
      </c>
      <c r="D34" t="s">
        <v>13</v>
      </c>
      <c r="E34" t="s">
        <v>14</v>
      </c>
      <c r="F34" t="s">
        <v>16</v>
      </c>
    </row>
    <row r="35" spans="1:8" x14ac:dyDescent="0.2">
      <c r="A35" t="s">
        <v>131</v>
      </c>
      <c r="B35" s="5" t="s">
        <v>7</v>
      </c>
      <c r="C35" t="s">
        <v>11</v>
      </c>
      <c r="D35" t="s">
        <v>13</v>
      </c>
      <c r="E35" t="s">
        <v>15</v>
      </c>
      <c r="F35" t="s">
        <v>16</v>
      </c>
    </row>
    <row r="36" spans="1:8" x14ac:dyDescent="0.2">
      <c r="A36" t="s">
        <v>131</v>
      </c>
      <c r="B36" s="5" t="s">
        <v>8</v>
      </c>
      <c r="C36" t="s">
        <v>12</v>
      </c>
      <c r="D36" t="s">
        <v>13</v>
      </c>
      <c r="E36" t="s">
        <v>20</v>
      </c>
      <c r="F36" t="s">
        <v>16</v>
      </c>
    </row>
    <row r="37" spans="1:8" x14ac:dyDescent="0.2">
      <c r="A37" t="s">
        <v>132</v>
      </c>
      <c r="B37" s="5" t="s">
        <v>133</v>
      </c>
      <c r="C37" t="s">
        <v>134</v>
      </c>
      <c r="D37" t="s">
        <v>135</v>
      </c>
      <c r="F37" t="s">
        <v>136</v>
      </c>
      <c r="G37" t="s">
        <v>95</v>
      </c>
    </row>
    <row r="38" spans="1:8" x14ac:dyDescent="0.2">
      <c r="A38" t="s">
        <v>132</v>
      </c>
      <c r="B38" s="5" t="s">
        <v>137</v>
      </c>
      <c r="C38" t="s">
        <v>139</v>
      </c>
      <c r="D38" t="s">
        <v>135</v>
      </c>
      <c r="F38" t="s">
        <v>136</v>
      </c>
      <c r="G38" t="s">
        <v>95</v>
      </c>
    </row>
    <row r="39" spans="1:8" x14ac:dyDescent="0.2">
      <c r="A39" t="s">
        <v>132</v>
      </c>
      <c r="B39" s="5" t="s">
        <v>138</v>
      </c>
      <c r="C39" t="s">
        <v>140</v>
      </c>
      <c r="D39" t="s">
        <v>135</v>
      </c>
      <c r="F39" t="s">
        <v>136</v>
      </c>
      <c r="G39" t="s">
        <v>95</v>
      </c>
      <c r="H39" t="s">
        <v>141</v>
      </c>
    </row>
    <row r="40" spans="1:8" x14ac:dyDescent="0.2">
      <c r="A40" t="s">
        <v>132</v>
      </c>
      <c r="B40" s="5" t="s">
        <v>165</v>
      </c>
      <c r="C40" t="s">
        <v>168</v>
      </c>
      <c r="D40" t="s">
        <v>135</v>
      </c>
      <c r="F40" t="s">
        <v>180</v>
      </c>
    </row>
    <row r="41" spans="1:8" s="13" customFormat="1" x14ac:dyDescent="0.2">
      <c r="A41" s="13" t="s">
        <v>132</v>
      </c>
      <c r="B41" s="14" t="s">
        <v>165</v>
      </c>
      <c r="C41" s="13" t="s">
        <v>169</v>
      </c>
      <c r="D41" s="13" t="s">
        <v>135</v>
      </c>
      <c r="E41" s="13" t="s">
        <v>185</v>
      </c>
      <c r="F41" s="13" t="s">
        <v>181</v>
      </c>
    </row>
    <row r="42" spans="1:8" x14ac:dyDescent="0.2">
      <c r="A42" t="s">
        <v>132</v>
      </c>
      <c r="B42" s="5" t="s">
        <v>165</v>
      </c>
      <c r="C42" t="s">
        <v>170</v>
      </c>
      <c r="D42" t="s">
        <v>135</v>
      </c>
    </row>
    <row r="43" spans="1:8" x14ac:dyDescent="0.2">
      <c r="A43" t="s">
        <v>132</v>
      </c>
      <c r="B43" s="5" t="s">
        <v>165</v>
      </c>
      <c r="C43" t="s">
        <v>171</v>
      </c>
      <c r="D43" t="s">
        <v>135</v>
      </c>
      <c r="E43" t="s">
        <v>183</v>
      </c>
      <c r="F43" t="s">
        <v>184</v>
      </c>
    </row>
    <row r="44" spans="1:8" x14ac:dyDescent="0.2">
      <c r="A44" t="s">
        <v>132</v>
      </c>
      <c r="B44" s="5" t="s">
        <v>166</v>
      </c>
      <c r="C44" t="s">
        <v>172</v>
      </c>
      <c r="D44" t="s">
        <v>135</v>
      </c>
      <c r="E44" t="s">
        <v>182</v>
      </c>
    </row>
    <row r="45" spans="1:8" x14ac:dyDescent="0.2">
      <c r="A45" t="s">
        <v>132</v>
      </c>
      <c r="B45" s="5" t="s">
        <v>166</v>
      </c>
      <c r="C45" t="s">
        <v>173</v>
      </c>
      <c r="D45" t="s">
        <v>135</v>
      </c>
      <c r="E45" t="s">
        <v>182</v>
      </c>
    </row>
    <row r="46" spans="1:8" x14ac:dyDescent="0.2">
      <c r="A46" t="s">
        <v>132</v>
      </c>
      <c r="B46" s="5" t="s">
        <v>166</v>
      </c>
      <c r="C46" t="s">
        <v>174</v>
      </c>
      <c r="D46" t="s">
        <v>135</v>
      </c>
      <c r="E46" t="s">
        <v>182</v>
      </c>
    </row>
    <row r="47" spans="1:8" x14ac:dyDescent="0.2">
      <c r="A47" t="s">
        <v>132</v>
      </c>
      <c r="B47" s="5" t="s">
        <v>166</v>
      </c>
      <c r="C47" t="s">
        <v>175</v>
      </c>
      <c r="D47" t="s">
        <v>135</v>
      </c>
      <c r="E47" t="s">
        <v>182</v>
      </c>
    </row>
    <row r="48" spans="1:8" x14ac:dyDescent="0.2">
      <c r="A48" t="s">
        <v>132</v>
      </c>
      <c r="B48" s="5" t="s">
        <v>167</v>
      </c>
      <c r="C48" s="12" t="s">
        <v>176</v>
      </c>
      <c r="D48" t="s">
        <v>135</v>
      </c>
    </row>
    <row r="49" spans="1:6" s="13" customFormat="1" x14ac:dyDescent="0.2">
      <c r="A49" s="13" t="s">
        <v>132</v>
      </c>
      <c r="B49" s="14" t="s">
        <v>167</v>
      </c>
      <c r="C49" s="13" t="s">
        <v>177</v>
      </c>
      <c r="D49" s="13" t="s">
        <v>135</v>
      </c>
      <c r="E49" s="13" t="s">
        <v>186</v>
      </c>
      <c r="F49" s="13" t="s">
        <v>188</v>
      </c>
    </row>
    <row r="50" spans="1:6" x14ac:dyDescent="0.2">
      <c r="A50" t="s">
        <v>132</v>
      </c>
      <c r="B50" s="5" t="s">
        <v>167</v>
      </c>
      <c r="C50" s="12" t="s">
        <v>178</v>
      </c>
      <c r="D50" t="s">
        <v>135</v>
      </c>
      <c r="E50" t="s">
        <v>187</v>
      </c>
    </row>
    <row r="51" spans="1:6" s="13" customFormat="1" x14ac:dyDescent="0.2">
      <c r="A51" s="13" t="s">
        <v>132</v>
      </c>
      <c r="B51" s="14" t="s">
        <v>167</v>
      </c>
      <c r="C51" s="13" t="s">
        <v>179</v>
      </c>
      <c r="D51" s="13" t="s">
        <v>135</v>
      </c>
      <c r="E51" s="13" t="s">
        <v>186</v>
      </c>
      <c r="F51" s="13" t="s">
        <v>188</v>
      </c>
    </row>
  </sheetData>
  <sortState xmlns:xlrd2="http://schemas.microsoft.com/office/spreadsheetml/2017/richdata2" ref="A4:H36">
    <sortCondition ref="A4:A36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A3931-8063-8645-AD9F-DA7D867DAA02}">
  <dimension ref="A2:D10"/>
  <sheetViews>
    <sheetView workbookViewId="0">
      <selection activeCell="C15" sqref="C15"/>
    </sheetView>
  </sheetViews>
  <sheetFormatPr baseColWidth="10" defaultRowHeight="16" x14ac:dyDescent="0.2"/>
  <sheetData>
    <row r="2" spans="1:4" x14ac:dyDescent="0.2">
      <c r="A2" t="s">
        <v>76</v>
      </c>
    </row>
    <row r="3" spans="1:4" x14ac:dyDescent="0.2">
      <c r="A3" t="s">
        <v>77</v>
      </c>
    </row>
    <row r="4" spans="1:4" x14ac:dyDescent="0.2">
      <c r="A4" t="s">
        <v>78</v>
      </c>
    </row>
    <row r="5" spans="1:4" x14ac:dyDescent="0.2">
      <c r="B5" s="1" t="s">
        <v>74</v>
      </c>
      <c r="C5" s="1" t="s">
        <v>72</v>
      </c>
      <c r="D5" s="1" t="s">
        <v>73</v>
      </c>
    </row>
    <row r="6" spans="1:4" x14ac:dyDescent="0.2">
      <c r="B6">
        <v>34.6</v>
      </c>
      <c r="C6">
        <v>2</v>
      </c>
      <c r="D6">
        <f>((B6-$B$10)^2)*C6</f>
        <v>43.704474900231055</v>
      </c>
    </row>
    <row r="7" spans="1:4" x14ac:dyDescent="0.2">
      <c r="B7">
        <v>32.700000000000003</v>
      </c>
      <c r="C7">
        <v>3.3</v>
      </c>
      <c r="D7">
        <f>((B7-$B$10)^2)*C7</f>
        <v>25.405427063642129</v>
      </c>
    </row>
    <row r="8" spans="1:4" x14ac:dyDescent="0.2">
      <c r="B8">
        <v>30.9</v>
      </c>
      <c r="C8">
        <v>2.8</v>
      </c>
      <c r="D8">
        <f>((B8-$B$10)^2)*C8</f>
        <v>2.6597721067002613</v>
      </c>
    </row>
    <row r="9" spans="1:4" x14ac:dyDescent="0.2">
      <c r="B9">
        <v>26.2</v>
      </c>
      <c r="C9">
        <v>5.7</v>
      </c>
      <c r="D9">
        <f>((B9-$B$10)^2)*C9</f>
        <v>79.10644911783244</v>
      </c>
    </row>
    <row r="10" spans="1:4" x14ac:dyDescent="0.2">
      <c r="A10" s="7" t="s">
        <v>75</v>
      </c>
      <c r="B10">
        <f>(B6*C6+B7*C7+B8*C8+B9*C9)/SUM(C6:C9)</f>
        <v>29.92536231884058</v>
      </c>
      <c r="C10">
        <f>(SUM(D6:D9)/SUM(C6:C9)*3/4)^0.5</f>
        <v>2.8635274232522567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8EDD0-71F2-CC41-9BC9-87DC923C09E6}">
  <dimension ref="A2:C11"/>
  <sheetViews>
    <sheetView workbookViewId="0">
      <selection activeCell="B16" sqref="B16"/>
    </sheetView>
  </sheetViews>
  <sheetFormatPr baseColWidth="10" defaultRowHeight="16" x14ac:dyDescent="0.2"/>
  <cols>
    <col min="1" max="1" width="29" customWidth="1"/>
    <col min="2" max="2" width="28.1640625" customWidth="1"/>
  </cols>
  <sheetData>
    <row r="2" spans="1:3" s="1" customFormat="1" x14ac:dyDescent="0.2">
      <c r="A2" s="1" t="s">
        <v>142</v>
      </c>
      <c r="B2" s="1" t="s">
        <v>143</v>
      </c>
      <c r="C2" s="1" t="s">
        <v>144</v>
      </c>
    </row>
    <row r="3" spans="1:3" x14ac:dyDescent="0.2">
      <c r="A3" t="s">
        <v>145</v>
      </c>
      <c r="B3" s="9" t="s">
        <v>157</v>
      </c>
    </row>
    <row r="4" spans="1:3" x14ac:dyDescent="0.2">
      <c r="A4" t="s">
        <v>148</v>
      </c>
      <c r="B4" s="9" t="s">
        <v>155</v>
      </c>
      <c r="C4" t="s">
        <v>150</v>
      </c>
    </row>
    <row r="5" spans="1:3" x14ac:dyDescent="0.2">
      <c r="A5" t="s">
        <v>202</v>
      </c>
      <c r="B5" s="9"/>
      <c r="C5" t="s">
        <v>203</v>
      </c>
    </row>
    <row r="6" spans="1:3" x14ac:dyDescent="0.2">
      <c r="A6" t="s">
        <v>149</v>
      </c>
      <c r="B6" s="10" t="s">
        <v>164</v>
      </c>
      <c r="C6" t="s">
        <v>151</v>
      </c>
    </row>
    <row r="7" spans="1:3" x14ac:dyDescent="0.2">
      <c r="A7" t="s">
        <v>152</v>
      </c>
      <c r="B7" s="9" t="s">
        <v>153</v>
      </c>
      <c r="C7" t="s">
        <v>158</v>
      </c>
    </row>
    <row r="8" spans="1:3" x14ac:dyDescent="0.2">
      <c r="A8" t="s">
        <v>160</v>
      </c>
      <c r="B8" s="9" t="s">
        <v>154</v>
      </c>
      <c r="C8" t="s">
        <v>158</v>
      </c>
    </row>
    <row r="9" spans="1:3" x14ac:dyDescent="0.2">
      <c r="A9" t="s">
        <v>161</v>
      </c>
      <c r="B9" s="9" t="s">
        <v>156</v>
      </c>
      <c r="C9" t="s">
        <v>158</v>
      </c>
    </row>
    <row r="10" spans="1:3" x14ac:dyDescent="0.2">
      <c r="A10" t="s">
        <v>162</v>
      </c>
      <c r="B10" s="9" t="s">
        <v>159</v>
      </c>
      <c r="C10" t="s">
        <v>158</v>
      </c>
    </row>
    <row r="11" spans="1:3" s="8" customFormat="1" x14ac:dyDescent="0.2">
      <c r="A11" s="8" t="s">
        <v>146</v>
      </c>
      <c r="B11" s="11" t="s">
        <v>147</v>
      </c>
      <c r="C11" s="8" t="s"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Weighted etc</vt:lpstr>
      <vt:lpstr>coauthors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2020-01-07T04:08:21Z</dcterms:created>
  <dcterms:modified xsi:type="dcterms:W3CDTF">2021-10-06T07:33:03Z</dcterms:modified>
</cp:coreProperties>
</file>