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mc:AlternateContent xmlns:mc="http://schemas.openxmlformats.org/markup-compatibility/2006">
    <mc:Choice Requires="x15">
      <x15ac:absPath xmlns:x15ac="http://schemas.microsoft.com/office/spreadsheetml/2010/11/ac" url="/Users/elizavetachvorda/Documents/DATA ANALYSIS/Excel course on Coursera/C1W4-Workbooks/"/>
    </mc:Choice>
  </mc:AlternateContent>
  <xr:revisionPtr revIDLastSave="0" documentId="8_{A1441844-2AA6-F242-94D3-2F9D19913162}" xr6:coauthVersionLast="47" xr6:coauthVersionMax="47" xr10:uidLastSave="{00000000-0000-0000-0000-000000000000}"/>
  <bookViews>
    <workbookView xWindow="0" yWindow="500" windowWidth="28800" windowHeight="16080" xr2:uid="{00000000-000D-0000-FFFF-FFFF00000000}"/>
  </bookViews>
  <sheets>
    <sheet name="Instructions" sheetId="3" r:id="rId1"/>
    <sheet name="HR Wages" sheetId="1" r:id="rId2"/>
  </sheets>
  <definedNames>
    <definedName name="_xlnm._FilterDatabase" localSheetId="1" hidden="1">'HR Wages'!$A$13:$M$33</definedName>
    <definedName name="Department">'HR Wages'!$E$13:$E$47</definedName>
    <definedName name="Departments">'HR Wages'!$H$4:$H$9</definedName>
    <definedName name="Email">'HR Wages'!$D$13:$D$47</definedName>
    <definedName name="Emp_ID">'HR Wages'!$A$13:$A$47</definedName>
    <definedName name="Full_Name">'HR Wages'!$C$13:$C$47</definedName>
    <definedName name="Hourly_Rate">'HR Wages'!$J$13:$J$47</definedName>
    <definedName name="Leave_Allowance">20</definedName>
    <definedName name="Leave_Available">'HR Wages'!$H$13:$H$47</definedName>
    <definedName name="Overtime">'HR Wages'!#REF!</definedName>
    <definedName name="Overtime_Rate">'HR Wages'!#REF!</definedName>
    <definedName name="Slicer_Department">#N/A</definedName>
    <definedName name="Slicer_Status">#N/A</definedName>
    <definedName name="Status">'HR Wages'!$B$13:$B$47</definedName>
    <definedName name="tblSummary">Table2[]</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0" i="1" l="1"/>
  <c r="J10" i="1"/>
  <c r="I10" i="1"/>
  <c r="K5" i="1"/>
  <c r="K6" i="1"/>
  <c r="K7" i="1"/>
  <c r="K8" i="1"/>
  <c r="K9" i="1"/>
  <c r="K4" i="1"/>
  <c r="K20" i="1"/>
  <c r="K29" i="1"/>
  <c r="K31" i="1"/>
  <c r="K34" i="1"/>
  <c r="K14" i="1"/>
  <c r="K22" i="1"/>
  <c r="K21" i="1"/>
  <c r="K26" i="1"/>
  <c r="K24" i="1"/>
  <c r="K39" i="1"/>
  <c r="K17" i="1"/>
  <c r="K18" i="1"/>
  <c r="K23" i="1"/>
  <c r="K15" i="1"/>
  <c r="K25" i="1"/>
  <c r="K16" i="1"/>
  <c r="K13" i="1"/>
  <c r="K37" i="1"/>
  <c r="K27" i="1"/>
  <c r="K41" i="1"/>
  <c r="K46" i="1"/>
  <c r="K28" i="1"/>
  <c r="K33" i="1"/>
  <c r="K42" i="1"/>
  <c r="K47" i="1"/>
  <c r="K35" i="1"/>
  <c r="K36" i="1"/>
  <c r="K19" i="1"/>
  <c r="K45" i="1"/>
  <c r="K38" i="1"/>
  <c r="K32" i="1"/>
  <c r="K30" i="1"/>
  <c r="K40" i="1"/>
  <c r="K43" i="1"/>
  <c r="K44" i="1"/>
  <c r="F48" i="1"/>
  <c r="J48" i="1"/>
  <c r="P41" i="3"/>
  <c r="B10" i="1" l="1"/>
  <c r="K48" i="1"/>
  <c r="P47" i="3"/>
  <c r="J5" i="1"/>
  <c r="J6" i="1"/>
  <c r="J7" i="1"/>
  <c r="J8" i="1"/>
  <c r="J9" i="1"/>
  <c r="J4" i="1"/>
  <c r="I5" i="1" l="1"/>
  <c r="I6" i="1"/>
  <c r="I7" i="1"/>
  <c r="I8" i="1"/>
  <c r="I9" i="1"/>
  <c r="I4" i="1"/>
  <c r="H29" i="1" l="1"/>
  <c r="H17" i="1"/>
  <c r="H38" i="1"/>
  <c r="H40" i="1"/>
  <c r="H36" i="1"/>
  <c r="H19" i="1"/>
  <c r="H14" i="1"/>
  <c r="H37" i="1"/>
  <c r="H39" i="1"/>
  <c r="H28" i="1"/>
  <c r="H42" i="1"/>
  <c r="H46" i="1"/>
  <c r="H20" i="1"/>
  <c r="H18" i="1"/>
  <c r="H44" i="1"/>
  <c r="H35" i="1"/>
  <c r="H26" i="1"/>
  <c r="H47" i="1"/>
  <c r="H24" i="1"/>
  <c r="H45" i="1"/>
  <c r="H25" i="1"/>
  <c r="H22" i="1"/>
  <c r="H31" i="1"/>
  <c r="H34" i="1"/>
  <c r="H27" i="1"/>
  <c r="H15" i="1"/>
  <c r="H16" i="1"/>
  <c r="H41" i="1"/>
  <c r="H43" i="1"/>
  <c r="H30" i="1"/>
  <c r="H33" i="1"/>
  <c r="H32" i="1"/>
  <c r="H13" i="1"/>
  <c r="H23" i="1"/>
  <c r="H21" i="1"/>
  <c r="L10" i="1" s="1"/>
  <c r="L9" i="1" l="1"/>
  <c r="L7" i="1"/>
  <c r="L4" i="1"/>
  <c r="L6" i="1"/>
  <c r="L5" i="1"/>
  <c r="L8" i="1"/>
  <c r="H48" i="1"/>
</calcChain>
</file>

<file path=xl/sharedStrings.xml><?xml version="1.0" encoding="utf-8"?>
<sst xmlns="http://schemas.openxmlformats.org/spreadsheetml/2006/main" count="257" uniqueCount="180">
  <si>
    <t>Emp ID</t>
  </si>
  <si>
    <t>Full Name</t>
  </si>
  <si>
    <t>Email</t>
  </si>
  <si>
    <t>Department</t>
  </si>
  <si>
    <t>Accounting</t>
  </si>
  <si>
    <t>Human Resources</t>
  </si>
  <si>
    <t>Executive</t>
  </si>
  <si>
    <t>Customer Service</t>
  </si>
  <si>
    <t>Sales</t>
  </si>
  <si>
    <t>IT</t>
  </si>
  <si>
    <t>Instructions</t>
  </si>
  <si>
    <t>b)</t>
  </si>
  <si>
    <t>Hint</t>
  </si>
  <si>
    <t>F1180</t>
  </si>
  <si>
    <t>F1110</t>
  </si>
  <si>
    <t>F1232</t>
  </si>
  <si>
    <t>P1243</t>
  </si>
  <si>
    <t>P1248</t>
  </si>
  <si>
    <t>P1227</t>
  </si>
  <si>
    <t>P1230</t>
  </si>
  <si>
    <t>F1162</t>
  </si>
  <si>
    <t>P1001</t>
  </si>
  <si>
    <t>F1224</t>
  </si>
  <si>
    <t>P1203</t>
  </si>
  <si>
    <t>P1211</t>
  </si>
  <si>
    <t>P1198</t>
  </si>
  <si>
    <t>F1003</t>
  </si>
  <si>
    <t>F1235</t>
  </si>
  <si>
    <t>P1253</t>
  </si>
  <si>
    <t>P1221</t>
  </si>
  <si>
    <t>F1186</t>
  </si>
  <si>
    <t>P1218</t>
  </si>
  <si>
    <t>F1215</t>
  </si>
  <si>
    <t>P1241</t>
  </si>
  <si>
    <t>F1246</t>
  </si>
  <si>
    <t>F1172</t>
  </si>
  <si>
    <t>F1134</t>
  </si>
  <si>
    <t>F1150</t>
  </si>
  <si>
    <t>P1004</t>
  </si>
  <si>
    <t>F1239</t>
  </si>
  <si>
    <t>F1250</t>
  </si>
  <si>
    <t>P1192</t>
  </si>
  <si>
    <t>P1249</t>
  </si>
  <si>
    <t>P1245</t>
  </si>
  <si>
    <t>P1207</t>
  </si>
  <si>
    <t>P1244</t>
  </si>
  <si>
    <t>F1252</t>
  </si>
  <si>
    <t>F1237</t>
  </si>
  <si>
    <t>Stevie Bacata</t>
  </si>
  <si>
    <t>Adam Barry</t>
  </si>
  <si>
    <t>Connor Betts</t>
  </si>
  <si>
    <t>Fred Binga</t>
  </si>
  <si>
    <t>Yvette Biti</t>
  </si>
  <si>
    <t>Jim Boller</t>
  </si>
  <si>
    <t>Charlie Bui</t>
  </si>
  <si>
    <t>Barbara Carlton</t>
  </si>
  <si>
    <t>Joe Carol</t>
  </si>
  <si>
    <t>Jim Chaffee</t>
  </si>
  <si>
    <t>Samantha Chairs</t>
  </si>
  <si>
    <t>Uma Chaudri</t>
  </si>
  <si>
    <t>Elizabeth Chu</t>
  </si>
  <si>
    <t>Eric Chung</t>
  </si>
  <si>
    <t>Anna Clark</t>
  </si>
  <si>
    <t>Elizabeth Clark</t>
  </si>
  <si>
    <t>Sabrina Cole</t>
  </si>
  <si>
    <t>Janet Comuntzis</t>
  </si>
  <si>
    <t>Bob Decker</t>
  </si>
  <si>
    <t>Tina Desiato</t>
  </si>
  <si>
    <t>Alexandra Donnell</t>
  </si>
  <si>
    <t>Mark Ellis</t>
  </si>
  <si>
    <t>Nicholas Fernandes</t>
  </si>
  <si>
    <t>Mary Ferris</t>
  </si>
  <si>
    <t>Susan Filosa</t>
  </si>
  <si>
    <t>Daniel Flanders</t>
  </si>
  <si>
    <t>Leighton Forrest</t>
  </si>
  <si>
    <t>Phoebe Gour</t>
  </si>
  <si>
    <t>Mihael Khan</t>
  </si>
  <si>
    <t>Sean Sanders</t>
  </si>
  <si>
    <t>Preston Senome</t>
  </si>
  <si>
    <t>Natasha Song</t>
  </si>
  <si>
    <t>Radhya Staples</t>
  </si>
  <si>
    <t>Mei Wang</t>
  </si>
  <si>
    <t>Aanya Zhang</t>
  </si>
  <si>
    <t>sbacata@zenco.com</t>
  </si>
  <si>
    <t>abarry@zenco.com</t>
  </si>
  <si>
    <t>cbetts@zenco.com</t>
  </si>
  <si>
    <t>fbinga@zenco.com</t>
  </si>
  <si>
    <t>ybiti@zenco.com</t>
  </si>
  <si>
    <t>jboller@zenco.com</t>
  </si>
  <si>
    <t>cbui@zenco.com</t>
  </si>
  <si>
    <t>bcarlton@zenco.com</t>
  </si>
  <si>
    <t>jcarol@zenco.com</t>
  </si>
  <si>
    <t>jchaffee@zenco.com</t>
  </si>
  <si>
    <t>schairs@zenco.com</t>
  </si>
  <si>
    <t>uchaudri@zenco.com</t>
  </si>
  <si>
    <t>echu@zenco.com</t>
  </si>
  <si>
    <t>echung@zenco.com</t>
  </si>
  <si>
    <t>aclark@zenco.com</t>
  </si>
  <si>
    <t>eclark@zenco.com</t>
  </si>
  <si>
    <t>scole@zenco.com</t>
  </si>
  <si>
    <t>jcomuntzis@zenco.com</t>
  </si>
  <si>
    <t>bdecker@zenco.com</t>
  </si>
  <si>
    <t>tdesiato@zenco.com</t>
  </si>
  <si>
    <t>adonnell@zenco.com</t>
  </si>
  <si>
    <t>mellis@zenco.com</t>
  </si>
  <si>
    <t>nfernandes@zenco.com</t>
  </si>
  <si>
    <t>mferris@zenco.com</t>
  </si>
  <si>
    <t>sfilosa@zenco.com</t>
  </si>
  <si>
    <t>dflanders@zenco.com</t>
  </si>
  <si>
    <t>lforrest@zenco.com</t>
  </si>
  <si>
    <t>pgour@zenco.com</t>
  </si>
  <si>
    <t>mkhan@zenco.com</t>
  </si>
  <si>
    <t>ssanders@zenco.com</t>
  </si>
  <si>
    <t>psenome@zenco.com</t>
  </si>
  <si>
    <t>nsong@zenco.com</t>
  </si>
  <si>
    <t>rstaples@zenco.com</t>
  </si>
  <si>
    <t>mwang@zenco.com</t>
  </si>
  <si>
    <t>azhang@zenco.com</t>
  </si>
  <si>
    <t>3)</t>
  </si>
  <si>
    <t>Days Sick</t>
  </si>
  <si>
    <t>Leave Available</t>
  </si>
  <si>
    <t>Leave Taken</t>
  </si>
  <si>
    <t>Departments</t>
  </si>
  <si>
    <t>Hourly Rate</t>
  </si>
  <si>
    <t>Status</t>
  </si>
  <si>
    <t>Full Time</t>
  </si>
  <si>
    <t>Part Time</t>
  </si>
  <si>
    <t>2)</t>
  </si>
  <si>
    <t>1a)</t>
  </si>
  <si>
    <t>4a)</t>
  </si>
  <si>
    <t>Staff Number</t>
  </si>
  <si>
    <t>Hours</t>
  </si>
  <si>
    <t>Total Days Sick</t>
  </si>
  <si>
    <t>Total Leave Taken</t>
  </si>
  <si>
    <t>Total Pay</t>
  </si>
  <si>
    <t>ZenCo Staff Wages</t>
  </si>
  <si>
    <t>Click somewhere in the employee data set and insert a table.</t>
  </si>
  <si>
    <r>
      <t xml:space="preserve">Change the column heading to </t>
    </r>
    <r>
      <rPr>
        <b/>
        <sz val="11"/>
        <color theme="1"/>
        <rFont val="Calibri"/>
        <family val="2"/>
        <scheme val="minor"/>
      </rPr>
      <t>Pay</t>
    </r>
    <r>
      <rPr>
        <sz val="11"/>
        <color theme="1"/>
        <rFont val="Calibri"/>
        <family val="2"/>
        <scheme val="minor"/>
      </rPr>
      <t>.</t>
    </r>
  </si>
  <si>
    <t>6)</t>
  </si>
  <si>
    <t>7a)</t>
  </si>
  <si>
    <t>8a)</t>
  </si>
  <si>
    <t>9)</t>
  </si>
  <si>
    <t>10a)</t>
  </si>
  <si>
    <t>11)</t>
  </si>
  <si>
    <r>
      <t xml:space="preserve">Use the autofilter button to sort the data by </t>
    </r>
    <r>
      <rPr>
        <b/>
        <sz val="11"/>
        <color theme="1"/>
        <rFont val="Calibri"/>
        <family val="2"/>
        <scheme val="minor"/>
      </rPr>
      <t>Pay</t>
    </r>
    <r>
      <rPr>
        <sz val="11"/>
        <color theme="1"/>
        <rFont val="Calibri"/>
        <family val="2"/>
        <scheme val="minor"/>
      </rPr>
      <t xml:space="preserve"> (Largest to Smallest).</t>
    </r>
  </si>
  <si>
    <t>12a)</t>
  </si>
  <si>
    <t>Apply styling to each, move them to above the Staff data and adjust the height so they fit nicely.</t>
  </si>
  <si>
    <t>c)</t>
  </si>
  <si>
    <t>Clear all filters.</t>
  </si>
  <si>
    <t>13a)</t>
  </si>
  <si>
    <t>14)</t>
  </si>
  <si>
    <t>The finished sheet should look something like this:</t>
  </si>
  <si>
    <t>5)</t>
  </si>
  <si>
    <t>Week 4 Practice Challenge</t>
  </si>
  <si>
    <t>Excel Skills for Data Analytics and Visualization</t>
  </si>
  <si>
    <t>Course 1 — Excel Fundamentals for Data Analysis</t>
  </si>
  <si>
    <r>
      <t xml:space="preserve">Add two slicers, one for </t>
    </r>
    <r>
      <rPr>
        <b/>
        <sz val="11"/>
        <color theme="1"/>
        <rFont val="Calibri"/>
        <family val="2"/>
        <scheme val="minor"/>
      </rPr>
      <t>Department</t>
    </r>
    <r>
      <rPr>
        <sz val="11"/>
        <color theme="1"/>
        <rFont val="Calibri"/>
        <family val="2"/>
        <scheme val="minor"/>
      </rPr>
      <t xml:space="preserve"> and one for </t>
    </r>
    <r>
      <rPr>
        <b/>
        <sz val="11"/>
        <color theme="1"/>
        <rFont val="Calibri"/>
        <family val="2"/>
        <scheme val="minor"/>
      </rPr>
      <t>Status</t>
    </r>
    <r>
      <rPr>
        <sz val="11"/>
        <color theme="1"/>
        <rFont val="Calibri"/>
        <family val="2"/>
        <scheme val="minor"/>
      </rPr>
      <t>.</t>
    </r>
  </si>
  <si>
    <r>
      <t xml:space="preserve">Apply </t>
    </r>
    <r>
      <rPr>
        <b/>
        <sz val="11"/>
        <color theme="1"/>
        <rFont val="Calibri"/>
        <family val="2"/>
        <scheme val="minor"/>
      </rPr>
      <t>Data Validation</t>
    </r>
    <r>
      <rPr>
        <sz val="11"/>
        <color theme="1"/>
        <rFont val="Calibri"/>
        <family val="2"/>
        <scheme val="minor"/>
      </rPr>
      <t xml:space="preserve"> to the </t>
    </r>
    <r>
      <rPr>
        <b/>
        <sz val="11"/>
        <color theme="1"/>
        <rFont val="Calibri"/>
        <family val="2"/>
        <scheme val="minor"/>
      </rPr>
      <t>Department</t>
    </r>
    <r>
      <rPr>
        <sz val="11"/>
        <color theme="1"/>
        <rFont val="Calibri"/>
        <family val="2"/>
        <scheme val="minor"/>
      </rPr>
      <t xml:space="preserve"> column to show a drop down list of </t>
    </r>
    <r>
      <rPr>
        <b/>
        <sz val="11"/>
        <color theme="1"/>
        <rFont val="Calibri"/>
        <family val="2"/>
        <scheme val="minor"/>
      </rPr>
      <t>Departments</t>
    </r>
    <r>
      <rPr>
        <sz val="11"/>
        <color theme="1"/>
        <rFont val="Calibri"/>
        <family val="2"/>
        <scheme val="minor"/>
      </rPr>
      <t xml:space="preserve"> (use the named range).</t>
    </r>
  </si>
  <si>
    <r>
      <t xml:space="preserve">Use the updated drop down list to change </t>
    </r>
    <r>
      <rPr>
        <b/>
        <sz val="11"/>
        <color theme="1"/>
        <rFont val="Calibri"/>
        <family val="2"/>
        <scheme val="minor"/>
      </rPr>
      <t>E15</t>
    </r>
    <r>
      <rPr>
        <sz val="11"/>
        <color theme="1"/>
        <rFont val="Calibri"/>
        <family val="2"/>
        <scheme val="minor"/>
      </rPr>
      <t xml:space="preserve"> to </t>
    </r>
    <r>
      <rPr>
        <b/>
        <sz val="11"/>
        <color theme="1"/>
        <rFont val="Calibri"/>
        <family val="2"/>
        <scheme val="minor"/>
      </rPr>
      <t>Marketing</t>
    </r>
    <r>
      <rPr>
        <sz val="11"/>
        <color theme="1"/>
        <rFont val="Calibri"/>
        <family val="2"/>
        <scheme val="minor"/>
      </rPr>
      <t xml:space="preserve">. Note how the </t>
    </r>
    <r>
      <rPr>
        <b/>
        <sz val="11"/>
        <color theme="1"/>
        <rFont val="Calibri"/>
        <family val="2"/>
        <scheme val="minor"/>
      </rPr>
      <t>Summary</t>
    </r>
    <r>
      <rPr>
        <sz val="11"/>
        <color theme="1"/>
        <rFont val="Calibri"/>
        <family val="2"/>
        <scheme val="minor"/>
      </rPr>
      <t xml:space="preserve"> table automatically updates.</t>
    </r>
  </si>
  <si>
    <r>
      <t xml:space="preserve">All the following instructions are to be carried out in the </t>
    </r>
    <r>
      <rPr>
        <b/>
        <sz val="11"/>
        <color theme="1"/>
        <rFont val="Calibri"/>
        <family val="2"/>
        <scheme val="minor"/>
      </rPr>
      <t>HR Wages</t>
    </r>
    <r>
      <rPr>
        <sz val="11"/>
        <color theme="1"/>
        <rFont val="Calibri"/>
        <family val="2"/>
        <scheme val="minor"/>
      </rPr>
      <t xml:space="preserve"> sheet. For help click on the </t>
    </r>
    <r>
      <rPr>
        <b/>
        <sz val="11"/>
        <color theme="1"/>
        <rFont val="Calibri"/>
        <family val="2"/>
        <scheme val="minor"/>
      </rPr>
      <t>Hints</t>
    </r>
    <r>
      <rPr>
        <sz val="11"/>
        <color theme="1"/>
        <rFont val="Calibri"/>
        <family val="2"/>
        <scheme val="minor"/>
      </rPr>
      <t xml:space="preserve"> to the right. </t>
    </r>
  </si>
  <si>
    <r>
      <t xml:space="preserve">Rename the table to </t>
    </r>
    <r>
      <rPr>
        <b/>
        <sz val="11"/>
        <color theme="1"/>
        <rFont val="Calibri"/>
        <family val="2"/>
        <scheme val="minor"/>
      </rPr>
      <t>tblStaff</t>
    </r>
    <r>
      <rPr>
        <sz val="11"/>
        <color theme="1"/>
        <rFont val="Calibri"/>
        <family val="2"/>
        <scheme val="minor"/>
      </rPr>
      <t>.</t>
    </r>
  </si>
  <si>
    <r>
      <t xml:space="preserve">Change the table style to </t>
    </r>
    <r>
      <rPr>
        <b/>
        <sz val="11"/>
        <color theme="1"/>
        <rFont val="Calibri"/>
        <family val="2"/>
        <scheme val="minor"/>
      </rPr>
      <t>Dark Red Table Style Medium 16</t>
    </r>
    <r>
      <rPr>
        <sz val="11"/>
        <color theme="1"/>
        <rFont val="Calibri"/>
        <family val="2"/>
        <scheme val="minor"/>
      </rPr>
      <t>.</t>
    </r>
  </si>
  <si>
    <r>
      <t xml:space="preserve">Turn off </t>
    </r>
    <r>
      <rPr>
        <b/>
        <sz val="11"/>
        <color theme="1"/>
        <rFont val="Calibri"/>
        <family val="2"/>
        <scheme val="minor"/>
      </rPr>
      <t>Banded Rows</t>
    </r>
    <r>
      <rPr>
        <sz val="11"/>
        <color theme="1"/>
        <rFont val="Calibri"/>
        <family val="2"/>
        <scheme val="minor"/>
      </rPr>
      <t xml:space="preserve"> and turn on </t>
    </r>
    <r>
      <rPr>
        <b/>
        <sz val="11"/>
        <color theme="1"/>
        <rFont val="Calibri"/>
        <family val="2"/>
        <scheme val="minor"/>
      </rPr>
      <t>Banded Columns</t>
    </r>
    <r>
      <rPr>
        <sz val="11"/>
        <color theme="1"/>
        <rFont val="Calibri"/>
        <family val="2"/>
        <scheme val="minor"/>
      </rPr>
      <t>.</t>
    </r>
  </si>
  <si>
    <r>
      <t xml:space="preserve">Turn on the </t>
    </r>
    <r>
      <rPr>
        <b/>
        <sz val="11"/>
        <color theme="1"/>
        <rFont val="Calibri"/>
        <family val="2"/>
        <scheme val="minor"/>
      </rPr>
      <t>Total Row</t>
    </r>
    <r>
      <rPr>
        <sz val="11"/>
        <color theme="1"/>
        <rFont val="Calibri"/>
        <family val="2"/>
        <scheme val="minor"/>
      </rPr>
      <t xml:space="preserve"> and modify it to include </t>
    </r>
    <r>
      <rPr>
        <b/>
        <sz val="11"/>
        <color theme="1"/>
        <rFont val="Calibri"/>
        <family val="2"/>
        <scheme val="minor"/>
      </rPr>
      <t>Total Days Sick</t>
    </r>
    <r>
      <rPr>
        <sz val="11"/>
        <color theme="1"/>
        <rFont val="Calibri"/>
        <family val="2"/>
        <scheme val="minor"/>
      </rPr>
      <t xml:space="preserve"> and </t>
    </r>
    <r>
      <rPr>
        <b/>
        <sz val="11"/>
        <color theme="1"/>
        <rFont val="Calibri"/>
        <family val="2"/>
        <scheme val="minor"/>
      </rPr>
      <t>Total Leave Available</t>
    </r>
    <r>
      <rPr>
        <sz val="11"/>
        <color theme="1"/>
        <rFont val="Calibri"/>
        <family val="2"/>
        <scheme val="minor"/>
      </rPr>
      <t>.</t>
    </r>
  </si>
  <si>
    <r>
      <t xml:space="preserve">In </t>
    </r>
    <r>
      <rPr>
        <b/>
        <sz val="11"/>
        <color theme="1"/>
        <rFont val="Calibri"/>
        <family val="2"/>
        <scheme val="minor"/>
      </rPr>
      <t>K13</t>
    </r>
    <r>
      <rPr>
        <sz val="11"/>
        <color theme="1"/>
        <rFont val="Calibri"/>
        <family val="2"/>
        <scheme val="minor"/>
      </rPr>
      <t xml:space="preserve"> multiply the hours in </t>
    </r>
    <r>
      <rPr>
        <b/>
        <sz val="11"/>
        <color theme="1"/>
        <rFont val="Calibri"/>
        <family val="2"/>
        <scheme val="minor"/>
      </rPr>
      <t>I13</t>
    </r>
    <r>
      <rPr>
        <sz val="11"/>
        <color theme="1"/>
        <rFont val="Calibri"/>
        <family val="2"/>
        <scheme val="minor"/>
      </rPr>
      <t xml:space="preserve"> by the rate in </t>
    </r>
    <r>
      <rPr>
        <b/>
        <sz val="11"/>
        <color theme="1"/>
        <rFont val="Calibri"/>
        <family val="2"/>
        <scheme val="minor"/>
      </rPr>
      <t>J13</t>
    </r>
    <r>
      <rPr>
        <sz val="11"/>
        <color theme="1"/>
        <rFont val="Calibri"/>
        <family val="2"/>
        <scheme val="minor"/>
      </rPr>
      <t xml:space="preserve"> to get the week's pay. The table should auto extend and copy the formula down.</t>
    </r>
  </si>
  <si>
    <r>
      <t xml:space="preserve">In </t>
    </r>
    <r>
      <rPr>
        <b/>
        <sz val="11"/>
        <color theme="1"/>
        <rFont val="Calibri"/>
        <family val="2"/>
        <scheme val="minor"/>
      </rPr>
      <t>B10</t>
    </r>
    <r>
      <rPr>
        <sz val="11"/>
        <color theme="1"/>
        <rFont val="Calibri"/>
        <family val="2"/>
        <scheme val="minor"/>
      </rPr>
      <t xml:space="preserve"> calculate the </t>
    </r>
    <r>
      <rPr>
        <b/>
        <sz val="11"/>
        <color theme="1"/>
        <rFont val="Calibri"/>
        <family val="2"/>
        <scheme val="minor"/>
      </rPr>
      <t>Total Pay</t>
    </r>
    <r>
      <rPr>
        <sz val="11"/>
        <color theme="1"/>
        <rFont val="Calibri"/>
        <family val="2"/>
        <scheme val="minor"/>
      </rPr>
      <t xml:space="preserve"> by adding the values in the new </t>
    </r>
    <r>
      <rPr>
        <b/>
        <sz val="11"/>
        <color theme="1"/>
        <rFont val="Calibri"/>
        <family val="2"/>
        <scheme val="minor"/>
      </rPr>
      <t>Pay</t>
    </r>
    <r>
      <rPr>
        <sz val="11"/>
        <color theme="1"/>
        <rFont val="Calibri"/>
        <family val="2"/>
        <scheme val="minor"/>
      </rPr>
      <t xml:space="preserve"> column. Select the data by clicking at the top of the column.</t>
    </r>
  </si>
  <si>
    <r>
      <t xml:space="preserve">(Note: Unlike the </t>
    </r>
    <r>
      <rPr>
        <b/>
        <sz val="11"/>
        <color theme="1"/>
        <rFont val="Calibri"/>
        <family val="2"/>
        <scheme val="minor"/>
      </rPr>
      <t>Total</t>
    </r>
    <r>
      <rPr>
        <sz val="11"/>
        <color theme="1"/>
        <rFont val="Calibri"/>
        <family val="2"/>
        <scheme val="minor"/>
      </rPr>
      <t xml:space="preserve"> row, this value will not adjust when the table is filtered.)</t>
    </r>
  </si>
  <si>
    <r>
      <t xml:space="preserve">Change the </t>
    </r>
    <r>
      <rPr>
        <b/>
        <sz val="11"/>
        <color theme="1"/>
        <rFont val="Calibri"/>
        <family val="2"/>
        <scheme val="minor"/>
      </rPr>
      <t>Total</t>
    </r>
    <r>
      <rPr>
        <sz val="11"/>
        <color theme="1"/>
        <rFont val="Calibri"/>
        <family val="2"/>
        <scheme val="minor"/>
      </rPr>
      <t xml:space="preserve"> row to include total pay.</t>
    </r>
  </si>
  <si>
    <r>
      <t xml:space="preserve">In </t>
    </r>
    <r>
      <rPr>
        <b/>
        <sz val="11"/>
        <color theme="1"/>
        <rFont val="Calibri"/>
        <family val="2"/>
        <scheme val="minor"/>
      </rPr>
      <t>I4</t>
    </r>
    <r>
      <rPr>
        <sz val="11"/>
        <color theme="1"/>
        <rFont val="Calibri"/>
        <family val="2"/>
        <scheme val="minor"/>
      </rPr>
      <t xml:space="preserve"> calculate how many staff are in the </t>
    </r>
    <r>
      <rPr>
        <b/>
        <sz val="11"/>
        <color theme="1"/>
        <rFont val="Calibri"/>
        <family val="2"/>
        <scheme val="minor"/>
      </rPr>
      <t>Accounting</t>
    </r>
    <r>
      <rPr>
        <sz val="11"/>
        <color theme="1"/>
        <rFont val="Calibri"/>
        <family val="2"/>
        <scheme val="minor"/>
      </rPr>
      <t xml:space="preserve"> department (use the named range). Copy Down.</t>
    </r>
  </si>
  <si>
    <r>
      <t xml:space="preserve">In </t>
    </r>
    <r>
      <rPr>
        <b/>
        <sz val="11"/>
        <color theme="1"/>
        <rFont val="Calibri"/>
        <family val="2"/>
        <scheme val="minor"/>
      </rPr>
      <t>J4</t>
    </r>
    <r>
      <rPr>
        <sz val="11"/>
        <color theme="1"/>
        <rFont val="Calibri"/>
        <family val="2"/>
        <scheme val="minor"/>
      </rPr>
      <t xml:space="preserve"> calculate the total days sick for the </t>
    </r>
    <r>
      <rPr>
        <b/>
        <sz val="11"/>
        <color theme="1"/>
        <rFont val="Calibri"/>
        <family val="2"/>
        <scheme val="minor"/>
      </rPr>
      <t>Accounting</t>
    </r>
    <r>
      <rPr>
        <sz val="11"/>
        <color theme="1"/>
        <rFont val="Calibri"/>
        <family val="2"/>
        <scheme val="minor"/>
      </rPr>
      <t xml:space="preserve"> department. Use a named range for department, but for </t>
    </r>
    <r>
      <rPr>
        <b/>
        <sz val="11"/>
        <color theme="1"/>
        <rFont val="Calibri"/>
        <family val="2"/>
        <scheme val="minor"/>
      </rPr>
      <t>Days Sick</t>
    </r>
    <r>
      <rPr>
        <sz val="11"/>
        <color theme="1"/>
        <rFont val="Calibri"/>
        <family val="2"/>
        <scheme val="minor"/>
      </rPr>
      <t xml:space="preserve"> you will need to select the table column.</t>
    </r>
  </si>
  <si>
    <r>
      <t xml:space="preserve">Change the cell reference for </t>
    </r>
    <r>
      <rPr>
        <b/>
        <sz val="11"/>
        <color theme="1"/>
        <rFont val="Calibri"/>
        <family val="2"/>
        <scheme val="minor"/>
      </rPr>
      <t>H4</t>
    </r>
    <r>
      <rPr>
        <sz val="11"/>
        <color theme="1"/>
        <rFont val="Calibri"/>
        <family val="2"/>
        <scheme val="minor"/>
      </rPr>
      <t xml:space="preserve"> to mixed so that the column is absolute but the row is relative. Copy the formula down and then across.</t>
    </r>
  </si>
  <si>
    <r>
      <t xml:space="preserve">Convert the range </t>
    </r>
    <r>
      <rPr>
        <b/>
        <sz val="11"/>
        <color theme="1"/>
        <rFont val="Calibri"/>
        <family val="2"/>
        <scheme val="minor"/>
      </rPr>
      <t>K3</t>
    </r>
    <r>
      <rPr>
        <sz val="11"/>
        <color theme="1"/>
        <rFont val="Calibri"/>
        <family val="2"/>
        <scheme val="minor"/>
      </rPr>
      <t xml:space="preserve"> to </t>
    </r>
    <r>
      <rPr>
        <b/>
        <sz val="11"/>
        <color theme="1"/>
        <rFont val="Calibri"/>
        <family val="2"/>
        <scheme val="minor"/>
      </rPr>
      <t>H10</t>
    </r>
    <r>
      <rPr>
        <sz val="11"/>
        <color theme="1"/>
        <rFont val="Calibri"/>
        <family val="2"/>
        <scheme val="minor"/>
      </rPr>
      <t xml:space="preserve"> to a table called </t>
    </r>
    <r>
      <rPr>
        <b/>
        <sz val="11"/>
        <color theme="1"/>
        <rFont val="Calibri"/>
        <family val="2"/>
        <scheme val="minor"/>
      </rPr>
      <t>tblSummary</t>
    </r>
    <r>
      <rPr>
        <sz val="11"/>
        <color theme="1"/>
        <rFont val="Calibri"/>
        <family val="2"/>
        <scheme val="minor"/>
      </rPr>
      <t>.</t>
    </r>
  </si>
  <si>
    <r>
      <t xml:space="preserve">In the </t>
    </r>
    <r>
      <rPr>
        <b/>
        <sz val="11"/>
        <color theme="1"/>
        <rFont val="Calibri"/>
        <family val="2"/>
        <scheme val="minor"/>
      </rPr>
      <t>Table Style</t>
    </r>
    <r>
      <rPr>
        <sz val="11"/>
        <color theme="1"/>
        <rFont val="Calibri"/>
        <family val="2"/>
        <scheme val="minor"/>
      </rPr>
      <t xml:space="preserve"> options switch off </t>
    </r>
    <r>
      <rPr>
        <b/>
        <sz val="11"/>
        <color theme="1"/>
        <rFont val="Calibri"/>
        <family val="2"/>
        <scheme val="minor"/>
      </rPr>
      <t>Banded Rows</t>
    </r>
    <r>
      <rPr>
        <sz val="11"/>
        <color theme="1"/>
        <rFont val="Calibri"/>
        <family val="2"/>
        <scheme val="minor"/>
      </rPr>
      <t xml:space="preserve"> and turn on </t>
    </r>
    <r>
      <rPr>
        <b/>
        <sz val="11"/>
        <color theme="1"/>
        <rFont val="Calibri"/>
        <family val="2"/>
        <scheme val="minor"/>
      </rPr>
      <t>First Column</t>
    </r>
    <r>
      <rPr>
        <sz val="11"/>
        <color theme="1"/>
        <rFont val="Calibri"/>
        <family val="2"/>
        <scheme val="minor"/>
      </rPr>
      <t>.</t>
    </r>
  </si>
  <si>
    <r>
      <t xml:space="preserve">In cell </t>
    </r>
    <r>
      <rPr>
        <b/>
        <sz val="11"/>
        <color theme="1"/>
        <rFont val="Calibri"/>
        <family val="2"/>
        <scheme val="minor"/>
      </rPr>
      <t>H10</t>
    </r>
    <r>
      <rPr>
        <sz val="11"/>
        <color theme="1"/>
        <rFont val="Calibri"/>
        <family val="2"/>
        <scheme val="minor"/>
      </rPr>
      <t xml:space="preserve"> add </t>
    </r>
    <r>
      <rPr>
        <b/>
        <sz val="11"/>
        <color theme="1"/>
        <rFont val="Calibri"/>
        <family val="2"/>
        <scheme val="minor"/>
      </rPr>
      <t>Marketing</t>
    </r>
    <r>
      <rPr>
        <sz val="11"/>
        <color theme="1"/>
        <rFont val="Calibri"/>
        <family val="2"/>
        <scheme val="minor"/>
      </rPr>
      <t xml:space="preserve"> and press Enter. Note how the table extends down automatically.</t>
    </r>
  </si>
  <si>
    <r>
      <t xml:space="preserve">Use the autofilter buttons to filter the data to only show part-time sales staff. Type their total pay into </t>
    </r>
    <r>
      <rPr>
        <b/>
        <sz val="11"/>
        <color theme="1"/>
        <rFont val="Calibri"/>
        <family val="2"/>
        <scheme val="minor"/>
      </rPr>
      <t>O39</t>
    </r>
    <r>
      <rPr>
        <sz val="11"/>
        <color theme="1"/>
        <rFont val="Calibri"/>
        <family val="2"/>
        <scheme val="minor"/>
      </rPr>
      <t xml:space="preserve"> (on this sheet).</t>
    </r>
  </si>
  <si>
    <r>
      <t xml:space="preserve">Use the slicers to filter the data to show full time </t>
    </r>
    <r>
      <rPr>
        <b/>
        <sz val="11"/>
        <color theme="1"/>
        <rFont val="Calibri"/>
        <family val="2"/>
        <scheme val="minor"/>
      </rPr>
      <t>IT staff</t>
    </r>
    <r>
      <rPr>
        <sz val="11"/>
        <color theme="1"/>
        <rFont val="Calibri"/>
        <family val="2"/>
        <scheme val="minor"/>
      </rPr>
      <t xml:space="preserve">. Type (don't copy/paste) their average hourly rate into </t>
    </r>
    <r>
      <rPr>
        <b/>
        <sz val="11"/>
        <color theme="1"/>
        <rFont val="Calibri"/>
        <family val="2"/>
        <scheme val="minor"/>
      </rPr>
      <t>O45</t>
    </r>
    <r>
      <rPr>
        <sz val="11"/>
        <color theme="1"/>
        <rFont val="Calibri"/>
        <family val="2"/>
        <scheme val="minor"/>
      </rPr>
      <t>.</t>
    </r>
  </si>
  <si>
    <t>Total</t>
  </si>
  <si>
    <t>Pay</t>
  </si>
  <si>
    <t>Marketing</t>
  </si>
  <si>
    <t>Total Leave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</si>
</sst>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5" x14ac:knownFonts="1">
    <font>
      <sz val="11"/>
      <color theme="1"/>
      <name val="Calibri"/>
      <family val="2"/>
      <scheme val="minor"/>
    </font>
    <font>
      <sz val="18"/>
      <color theme="3"/>
      <name val="Calibri Light"/>
      <family val="2"/>
      <scheme val="major"/>
    </font>
    <font>
      <sz val="11"/>
      <color theme="0"/>
      <name val="Calibri"/>
      <family val="2"/>
      <scheme val="minor"/>
    </font>
    <font>
      <sz val="11"/>
      <name val="Calibri"/>
      <family val="2"/>
      <scheme val="minor"/>
    </font>
    <font>
      <sz val="14"/>
      <color theme="1"/>
      <name val="Calibri"/>
      <family val="2"/>
      <scheme val="minor"/>
    </font>
    <font>
      <sz val="16"/>
      <color theme="1"/>
      <name val="Calibri"/>
      <family val="2"/>
      <scheme val="minor"/>
    </font>
    <font>
      <sz val="24"/>
      <color theme="1"/>
      <name val="Calibri"/>
      <family val="2"/>
      <scheme val="minor"/>
    </font>
    <font>
      <b/>
      <sz val="14"/>
      <color theme="1"/>
      <name val="Calibri"/>
      <family val="2"/>
      <scheme val="minor"/>
    </font>
    <font>
      <sz val="11"/>
      <color rgb="FFC00000"/>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8"/>
      <name val="Calibri"/>
      <family val="2"/>
      <scheme val="minor"/>
    </font>
    <font>
      <sz val="18"/>
      <color theme="0"/>
      <name val="Calibri Light"/>
      <family val="2"/>
      <scheme val="major"/>
    </font>
    <font>
      <b/>
      <sz val="11"/>
      <color rgb="FF3F3F3F"/>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5"/>
      </patternFill>
    </fill>
    <fill>
      <patternFill patternType="solid">
        <fgColor theme="6"/>
        <bgColor indexed="64"/>
      </patternFill>
    </fill>
    <fill>
      <patternFill patternType="solid">
        <fgColor rgb="FFF2F2F2"/>
      </patternFill>
    </fill>
  </fills>
  <borders count="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0" fontId="1" fillId="0" borderId="0" applyNumberFormat="0" applyFill="0" applyBorder="0" applyAlignment="0" applyProtection="0"/>
    <xf numFmtId="0" fontId="2" fillId="3" borderId="0" applyNumberFormat="0" applyBorder="0" applyAlignment="0" applyProtection="0"/>
    <xf numFmtId="0" fontId="14" fillId="5" borderId="3" applyNumberFormat="0" applyAlignment="0" applyProtection="0"/>
  </cellStyleXfs>
  <cellXfs count="24">
    <xf numFmtId="0" fontId="0" fillId="0" borderId="0" xfId="0"/>
    <xf numFmtId="0" fontId="3" fillId="0" borderId="0" xfId="0" applyFont="1" applyAlignment="1">
      <alignment horizontal="left" wrapText="1"/>
    </xf>
    <xf numFmtId="0" fontId="0" fillId="0" borderId="1" xfId="0" applyBorder="1"/>
    <xf numFmtId="0" fontId="0" fillId="0" borderId="0" xfId="0" applyAlignment="1">
      <alignment horizontal="right"/>
    </xf>
    <xf numFmtId="0" fontId="0" fillId="0" borderId="0" xfId="0" applyAlignment="1">
      <alignment horizontal="left"/>
    </xf>
    <xf numFmtId="0" fontId="4" fillId="0" borderId="1" xfId="0" applyFont="1" applyBorder="1" applyAlignment="1">
      <alignment horizontal="left"/>
    </xf>
    <xf numFmtId="0" fontId="3" fillId="0" borderId="0" xfId="0" applyFont="1" applyAlignment="1">
      <alignment wrapText="1"/>
    </xf>
    <xf numFmtId="164" fontId="3" fillId="0" borderId="0" xfId="0" applyNumberFormat="1" applyFont="1" applyAlignment="1">
      <alignment wrapText="1"/>
    </xf>
    <xf numFmtId="0" fontId="9" fillId="0" borderId="0" xfId="0" applyFont="1"/>
    <xf numFmtId="1" fontId="9" fillId="0" borderId="0" xfId="0" applyNumberFormat="1" applyFont="1"/>
    <xf numFmtId="0" fontId="11" fillId="0" borderId="0" xfId="0" applyFont="1"/>
    <xf numFmtId="0" fontId="2" fillId="3" borderId="0" xfId="2"/>
    <xf numFmtId="0" fontId="10" fillId="0" borderId="0" xfId="0" applyFont="1"/>
    <xf numFmtId="0" fontId="10" fillId="0" borderId="0" xfId="0" applyFont="1" applyAlignment="1">
      <alignment horizontal="left"/>
    </xf>
    <xf numFmtId="0" fontId="13" fillId="4" borderId="0" xfId="1" applyFont="1" applyFill="1" applyAlignment="1">
      <alignment horizontal="left"/>
    </xf>
    <xf numFmtId="0" fontId="2" fillId="4" borderId="0" xfId="0" applyFont="1" applyFill="1"/>
    <xf numFmtId="164" fontId="9" fillId="0" borderId="2" xfId="0" applyNumberFormat="1" applyFont="1" applyBorder="1"/>
    <xf numFmtId="0" fontId="0" fillId="0" borderId="1" xfId="0" applyBorder="1" applyAlignment="1">
      <alignment horizontal="right"/>
    </xf>
    <xf numFmtId="0" fontId="8" fillId="0" borderId="0" xfId="0" applyFont="1" applyAlignment="1">
      <alignment horizontal="right"/>
    </xf>
    <xf numFmtId="164" fontId="14" fillId="5" borderId="3" xfId="3" applyNumberFormat="1"/>
    <xf numFmtId="0" fontId="7" fillId="2" borderId="0" xfId="0" applyFont="1" applyFill="1" applyAlignment="1">
      <alignment horizontal="center" vertical="center"/>
    </xf>
    <xf numFmtId="0" fontId="6" fillId="0" borderId="0" xfId="0" applyFont="1" applyAlignment="1">
      <alignment horizontal="center"/>
    </xf>
    <xf numFmtId="0" fontId="5" fillId="0" borderId="0" xfId="0" applyFont="1" applyAlignment="1">
      <alignment horizontal="center"/>
    </xf>
    <xf numFmtId="0" fontId="0" fillId="0" borderId="0" xfId="0" applyFont="1"/>
  </cellXfs>
  <cellStyles count="4">
    <cellStyle name="Accent2" xfId="2" builtinId="33"/>
    <cellStyle name="Normal" xfId="0" builtinId="0"/>
    <cellStyle name="Output" xfId="3" builtinId="21"/>
    <cellStyle name="Title" xfId="1" builtinId="15"/>
  </cellStyles>
  <dxfs count="29">
    <dxf>
      <font>
        <b val="0"/>
        <i val="0"/>
        <strike val="0"/>
        <condense val="0"/>
        <extend val="0"/>
        <outline val="0"/>
        <shadow val="0"/>
        <u val="none"/>
        <vertAlign val="baseline"/>
        <sz val="11"/>
        <color auto="1"/>
        <name val="Calibri"/>
        <family val="2"/>
        <scheme val="minor"/>
      </font>
      <numFmt numFmtId="164" formatCode="&quot;$&quot;#,##0.00"/>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164" formatCode="&quot;$&quot;#,##0.00"/>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 formatCode="0"/>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auto="1"/>
        <name val="Calibri"/>
        <family val="2"/>
        <scheme val="minor"/>
      </font>
      <numFmt numFmtId="164" formatCode="&quot;$&quot;#,##0.00"/>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164" formatCode="&quot;$&quot;#,##0.00"/>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7</xdr:col>
      <xdr:colOff>835936</xdr:colOff>
      <xdr:row>6</xdr:row>
      <xdr:rowOff>156003</xdr:rowOff>
    </xdr:to>
    <xdr:pic>
      <xdr:nvPicPr>
        <xdr:cNvPr id="13" name="Picture 12">
          <a:extLst>
            <a:ext uri="{FF2B5EF4-FFF2-40B4-BE49-F238E27FC236}">
              <a16:creationId xmlns:a16="http://schemas.microsoft.com/office/drawing/2014/main" id="{1CE808F6-2A6C-43AD-B0F9-7D5F77FE15C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4534811" cy="1695878"/>
        </a:xfrm>
        <a:prstGeom prst="rect">
          <a:avLst/>
        </a:prstGeom>
      </xdr:spPr>
    </xdr:pic>
    <xdr:clientData/>
  </xdr:twoCellAnchor>
  <xdr:twoCellAnchor editAs="oneCell">
    <xdr:from>
      <xdr:col>1</xdr:col>
      <xdr:colOff>3970</xdr:colOff>
      <xdr:row>49</xdr:row>
      <xdr:rowOff>146843</xdr:rowOff>
    </xdr:from>
    <xdr:to>
      <xdr:col>15</xdr:col>
      <xdr:colOff>213260</xdr:colOff>
      <xdr:row>65</xdr:row>
      <xdr:rowOff>134133</xdr:rowOff>
    </xdr:to>
    <xdr:pic>
      <xdr:nvPicPr>
        <xdr:cNvPr id="2" name="Picture 1">
          <a:extLst>
            <a:ext uri="{FF2B5EF4-FFF2-40B4-BE49-F238E27FC236}">
              <a16:creationId xmlns:a16="http://schemas.microsoft.com/office/drawing/2014/main" id="{DADF3F80-2D06-4B0E-AFAA-112AFFD9825B}"/>
            </a:ext>
          </a:extLst>
        </xdr:cNvPr>
        <xdr:cNvPicPr>
          <a:picLocks noChangeAspect="1"/>
        </xdr:cNvPicPr>
      </xdr:nvPicPr>
      <xdr:blipFill>
        <a:blip xmlns:r="http://schemas.openxmlformats.org/officeDocument/2006/relationships" r:embed="rId2"/>
        <a:stretch>
          <a:fillRect/>
        </a:stretch>
      </xdr:blipFill>
      <xdr:spPr>
        <a:xfrm>
          <a:off x="384970" y="8143875"/>
          <a:ext cx="10151009" cy="29082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3</xdr:col>
      <xdr:colOff>444500</xdr:colOff>
      <xdr:row>2</xdr:row>
      <xdr:rowOff>152401</xdr:rowOff>
    </xdr:from>
    <xdr:to>
      <xdr:col>4</xdr:col>
      <xdr:colOff>558800</xdr:colOff>
      <xdr:row>8</xdr:row>
      <xdr:rowOff>152401</xdr:rowOff>
    </xdr:to>
    <mc:AlternateContent xmlns:mc="http://schemas.openxmlformats.org/markup-compatibility/2006">
      <mc:Choice xmlns:sle15="http://schemas.microsoft.com/office/drawing/2012/slicer" Requires="sle15">
        <xdr:graphicFrame macro="">
          <xdr:nvGraphicFramePr>
            <xdr:cNvPr id="2" name="Status">
              <a:extLst>
                <a:ext uri="{FF2B5EF4-FFF2-40B4-BE49-F238E27FC236}">
                  <a16:creationId xmlns:a16="http://schemas.microsoft.com/office/drawing/2014/main" id="{05A2AA84-780A-0C9E-2872-1AE074047377}"/>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3187700" y="558801"/>
              <a:ext cx="1828800" cy="11811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850900</xdr:colOff>
      <xdr:row>2</xdr:row>
      <xdr:rowOff>76201</xdr:rowOff>
    </xdr:from>
    <xdr:to>
      <xdr:col>6</xdr:col>
      <xdr:colOff>723900</xdr:colOff>
      <xdr:row>10</xdr:row>
      <xdr:rowOff>139700</xdr:rowOff>
    </xdr:to>
    <mc:AlternateContent xmlns:mc="http://schemas.openxmlformats.org/markup-compatibility/2006">
      <mc:Choice xmlns:sle15="http://schemas.microsoft.com/office/drawing/2012/slicer" Requires="sle15">
        <xdr:graphicFrame macro="">
          <xdr:nvGraphicFramePr>
            <xdr:cNvPr id="3" name="Department">
              <a:extLst>
                <a:ext uri="{FF2B5EF4-FFF2-40B4-BE49-F238E27FC236}">
                  <a16:creationId xmlns:a16="http://schemas.microsoft.com/office/drawing/2014/main" id="{29C3BFD1-E48D-7E5E-B8B7-10A70F0FCC1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5308600" y="482601"/>
              <a:ext cx="1879600" cy="1625599"/>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35D9FE65-8BB7-294B-B8D2-418CF828CB55}" sourceName="Status">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4D15F2A5-D225-DD48-9CD9-C8E8B779CC2F}" sourceName="Department">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B538F3D8-EA68-6647-84D1-AF6AB09E943D}" cache="Slicer_Status" caption="Status" style="SlicerStyleDark6" rowHeight="230716"/>
  <slicer name="Department" xr10:uid="{2F6C78E7-2650-8040-ABE2-7C8DDD780A53}" cache="Slicer_Department" caption="Department" startItem="2" style="SlicerStyleDark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EAD91E-6F97-6547-9AB6-2E4B9E8B2ABA}" name="tblStuff" displayName="tblStuff" ref="A12:K48" totalsRowCount="1" headerRowDxfId="17" dataDxfId="18">
  <autoFilter ref="A12:K47" xr:uid="{40EAD91E-6F97-6547-9AB6-2E4B9E8B2ABA}">
    <filterColumn colId="1">
      <filters>
        <filter val="Full Time"/>
      </filters>
    </filterColumn>
    <filterColumn colId="4">
      <filters>
        <filter val="IT"/>
      </filters>
    </filterColumn>
  </autoFilter>
  <tableColumns count="11">
    <tableColumn id="1" xr3:uid="{4EBDE922-FD44-3748-8376-8285DC4FD17C}" name="Emp ID" totalsRowLabel="Total" dataDxfId="28" totalsRowDxfId="10"/>
    <tableColumn id="2" xr3:uid="{DB5ED696-855F-7940-BBD0-9EC183E0E518}" name="Status" dataDxfId="27" totalsRowDxfId="9"/>
    <tableColumn id="3" xr3:uid="{ED9D8819-5E72-714F-A9FB-197810DCA7C4}" name="Full Name" dataDxfId="26" totalsRowDxfId="8"/>
    <tableColumn id="4" xr3:uid="{187BAEC3-574F-4E48-9230-98F825554452}" name="Email" dataDxfId="25" totalsRowDxfId="7"/>
    <tableColumn id="5" xr3:uid="{68A0632B-7508-454F-AD37-D05802E0E42D}" name="Department" dataDxfId="24" totalsRowDxfId="6"/>
    <tableColumn id="6" xr3:uid="{46BB8F2E-D219-1248-A069-A806655BBCB4}" name="Days Sick" totalsRowFunction="sum" dataDxfId="23" totalsRowDxfId="5"/>
    <tableColumn id="7" xr3:uid="{D2A03AA8-8567-2D44-B9A6-23C5C937D03A}" name="Leave Taken" dataDxfId="22" totalsRowDxfId="4"/>
    <tableColumn id="8" xr3:uid="{F0F6FC12-CE07-0F4D-ABEF-1DCE5FE56C3B}" name="Leave Available" totalsRowFunction="sum" dataDxfId="21" totalsRowDxfId="3">
      <calculatedColumnFormula>Leave_Allowance-G13</calculatedColumnFormula>
    </tableColumn>
    <tableColumn id="9" xr3:uid="{831E39E4-F6D6-8246-95F7-7E93EDFDFC1F}" name="Hours" dataDxfId="20" totalsRowDxfId="2"/>
    <tableColumn id="10" xr3:uid="{9FBE05AD-DD6E-3742-8453-8F7EFED2ECD5}" name="Hourly Rate" totalsRowFunction="sum" dataDxfId="19" totalsRowDxfId="1"/>
    <tableColumn id="11" xr3:uid="{5168DE2C-2B14-9348-904A-71E1726A148D}" name="Pay" totalsRowFunction="sum" dataDxfId="16" totalsRowDxfId="0">
      <calculatedColumnFormula>tblStuff[[#This Row],[Hours]]*tblStuff[[#This Row],[Hourly Rate]]</calculatedColumnFormula>
    </tableColumn>
  </tableColumns>
  <tableStyleInfo name="TableStyleMedium16" showFirstColumn="0" showLastColumn="0" showRowStripes="0"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B9B5C7E-626F-E445-9EB8-58D5FDAD88AD}" name="Table2" displayName="Table2" ref="H3:L10" totalsRowShown="0" headerRowDxfId="15">
  <autoFilter ref="H3:L10" xr:uid="{AB9B5C7E-626F-E445-9EB8-58D5FDAD88AD}"/>
  <tableColumns count="5">
    <tableColumn id="1" xr3:uid="{23706A1F-482F-4142-A126-3BA5CD317897}" name="Departments"/>
    <tableColumn id="2" xr3:uid="{170AF63F-41F4-FF4F-8232-C8820B7A7215}" name="Staff Number" dataDxfId="14"/>
    <tableColumn id="3" xr3:uid="{ACCBE571-1EBC-DC41-ABC1-9236D84B7B6E}" name="Total Days Sick" dataDxfId="13"/>
    <tableColumn id="4" xr3:uid="{2850C91D-36FD-1B4E-A24A-19364F5063B3}" name="Total Leave Taken" dataDxfId="12"/>
    <tableColumn id="5" xr3:uid="{1A3CA241-FF49-FC47-8EC7-6D351E786E03}" name="Total Leave Available" dataDxfId="11"/>
  </tableColumns>
  <tableStyleInfo name="TableStyleMedium18" showFirstColumn="1"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BOC">
  <a:themeElements>
    <a:clrScheme name="BOC2">
      <a:dk1>
        <a:sysClr val="windowText" lastClr="000000"/>
      </a:dk1>
      <a:lt1>
        <a:sysClr val="window" lastClr="FFFFFF"/>
      </a:lt1>
      <a:dk2>
        <a:srgbClr val="44546A"/>
      </a:dk2>
      <a:lt2>
        <a:srgbClr val="E7E6E6"/>
      </a:lt2>
      <a:accent1>
        <a:srgbClr val="B30738"/>
      </a:accent1>
      <a:accent2>
        <a:srgbClr val="A5A5A5"/>
      </a:accent2>
      <a:accent3>
        <a:srgbClr val="595959"/>
      </a:accent3>
      <a:accent4>
        <a:srgbClr val="4472C4"/>
      </a:accent4>
      <a:accent5>
        <a:srgbClr val="5B9BD5"/>
      </a:accent5>
      <a:accent6>
        <a:srgbClr val="8B1324"/>
      </a:accent6>
      <a:hlink>
        <a:srgbClr val="4472C4"/>
      </a:hlink>
      <a:folHlink>
        <a:srgbClr val="4472C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07/relationships/slicer" Target="../slicers/slicer1.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535D1-C836-4F64-B2E2-7578EE4D7B3D}">
  <dimension ref="B2:P49"/>
  <sheetViews>
    <sheetView showGridLines="0" tabSelected="1" topLeftCell="A36" zoomScale="120" zoomScaleNormal="120" workbookViewId="0">
      <selection activeCell="K44" sqref="K44"/>
    </sheetView>
  </sheetViews>
  <sheetFormatPr baseColWidth="10" defaultColWidth="8.83203125" defaultRowHeight="15" x14ac:dyDescent="0.2"/>
  <cols>
    <col min="1" max="1" width="5.33203125" customWidth="1"/>
    <col min="2" max="2" width="4.5" style="3" customWidth="1"/>
    <col min="8" max="8" width="12.5" customWidth="1"/>
    <col min="15" max="15" width="22.5" customWidth="1"/>
    <col min="16" max="16" width="9.33203125" style="3" customWidth="1"/>
  </cols>
  <sheetData>
    <row r="2" spans="2:16" ht="31" x14ac:dyDescent="0.35">
      <c r="I2" s="21" t="s">
        <v>154</v>
      </c>
      <c r="J2" s="21"/>
      <c r="K2" s="21"/>
      <c r="L2" s="21"/>
      <c r="M2" s="21"/>
      <c r="N2" s="21"/>
      <c r="O2" s="21"/>
      <c r="P2" s="21"/>
    </row>
    <row r="3" spans="2:16" ht="21" x14ac:dyDescent="0.25">
      <c r="I3" s="22" t="s">
        <v>155</v>
      </c>
      <c r="J3" s="22"/>
      <c r="K3" s="22"/>
      <c r="L3" s="22"/>
      <c r="M3" s="22"/>
      <c r="N3" s="22"/>
      <c r="O3" s="22"/>
      <c r="P3" s="22"/>
    </row>
    <row r="4" spans="2:16" ht="17.75" customHeight="1" x14ac:dyDescent="0.2"/>
    <row r="5" spans="2:16" ht="21.5" customHeight="1" x14ac:dyDescent="0.2">
      <c r="I5" s="20" t="s">
        <v>153</v>
      </c>
      <c r="J5" s="20"/>
      <c r="K5" s="20"/>
      <c r="L5" s="20"/>
      <c r="M5" s="20"/>
      <c r="N5" s="20"/>
      <c r="O5" s="20"/>
      <c r="P5" s="20"/>
    </row>
    <row r="8" spans="2:16" ht="20" thickBot="1" x14ac:dyDescent="0.3">
      <c r="B8" s="5" t="s">
        <v>10</v>
      </c>
      <c r="C8" s="2"/>
      <c r="D8" s="2"/>
      <c r="E8" s="2"/>
      <c r="F8" s="2"/>
      <c r="G8" s="2"/>
      <c r="H8" s="2"/>
      <c r="I8" s="2"/>
      <c r="J8" s="2"/>
      <c r="K8" s="2"/>
      <c r="L8" s="2"/>
      <c r="M8" s="2"/>
      <c r="N8" s="2"/>
      <c r="O8" s="2"/>
      <c r="P8" s="17"/>
    </row>
    <row r="9" spans="2:16" ht="19.25" customHeight="1" x14ac:dyDescent="0.2">
      <c r="B9" t="s">
        <v>159</v>
      </c>
    </row>
    <row r="10" spans="2:16" ht="8.25" customHeight="1" x14ac:dyDescent="0.2"/>
    <row r="11" spans="2:16" x14ac:dyDescent="0.2">
      <c r="B11" s="3" t="s">
        <v>128</v>
      </c>
      <c r="C11" t="s">
        <v>136</v>
      </c>
    </row>
    <row r="12" spans="2:16" x14ac:dyDescent="0.2">
      <c r="B12" s="3" t="s">
        <v>11</v>
      </c>
      <c r="C12" t="s">
        <v>160</v>
      </c>
    </row>
    <row r="13" spans="2:16" ht="8.25" customHeight="1" x14ac:dyDescent="0.2"/>
    <row r="14" spans="2:16" x14ac:dyDescent="0.2">
      <c r="B14" s="3" t="s">
        <v>127</v>
      </c>
      <c r="C14" t="s">
        <v>161</v>
      </c>
    </row>
    <row r="15" spans="2:16" x14ac:dyDescent="0.2">
      <c r="B15" s="3" t="s">
        <v>11</v>
      </c>
      <c r="C15" t="s">
        <v>162</v>
      </c>
    </row>
    <row r="16" spans="2:16" ht="8.25" customHeight="1" x14ac:dyDescent="0.2"/>
    <row r="17" spans="2:16" x14ac:dyDescent="0.2">
      <c r="B17" s="3" t="s">
        <v>118</v>
      </c>
      <c r="C17" t="s">
        <v>163</v>
      </c>
    </row>
    <row r="18" spans="2:16" ht="8.25" customHeight="1" x14ac:dyDescent="0.2"/>
    <row r="19" spans="2:16" x14ac:dyDescent="0.2">
      <c r="B19" s="3" t="s">
        <v>129</v>
      </c>
      <c r="C19" t="s">
        <v>164</v>
      </c>
    </row>
    <row r="20" spans="2:16" x14ac:dyDescent="0.2">
      <c r="B20" s="3" t="s">
        <v>11</v>
      </c>
      <c r="C20" t="s">
        <v>137</v>
      </c>
    </row>
    <row r="21" spans="2:16" x14ac:dyDescent="0.2">
      <c r="B21" s="3" t="s">
        <v>147</v>
      </c>
      <c r="C21" t="s">
        <v>167</v>
      </c>
    </row>
    <row r="22" spans="2:16" ht="8.25" customHeight="1" x14ac:dyDescent="0.2"/>
    <row r="23" spans="2:16" x14ac:dyDescent="0.2">
      <c r="B23" s="3" t="s">
        <v>152</v>
      </c>
      <c r="C23" t="s">
        <v>165</v>
      </c>
    </row>
    <row r="24" spans="2:16" x14ac:dyDescent="0.2">
      <c r="C24" t="s">
        <v>166</v>
      </c>
    </row>
    <row r="25" spans="2:16" ht="8.25" customHeight="1" x14ac:dyDescent="0.2"/>
    <row r="26" spans="2:16" x14ac:dyDescent="0.2">
      <c r="B26" s="3" t="s">
        <v>138</v>
      </c>
      <c r="C26" t="s">
        <v>168</v>
      </c>
      <c r="P26" s="18" t="s">
        <v>12</v>
      </c>
    </row>
    <row r="27" spans="2:16" ht="8.25" customHeight="1" x14ac:dyDescent="0.2"/>
    <row r="28" spans="2:16" x14ac:dyDescent="0.2">
      <c r="B28" s="3" t="s">
        <v>139</v>
      </c>
      <c r="C28" t="s">
        <v>169</v>
      </c>
      <c r="P28" s="18" t="s">
        <v>12</v>
      </c>
    </row>
    <row r="29" spans="2:16" x14ac:dyDescent="0.2">
      <c r="B29" s="3" t="s">
        <v>11</v>
      </c>
      <c r="C29" t="s">
        <v>170</v>
      </c>
      <c r="P29" s="18" t="s">
        <v>12</v>
      </c>
    </row>
    <row r="30" spans="2:16" ht="8.25" customHeight="1" x14ac:dyDescent="0.2"/>
    <row r="31" spans="2:16" x14ac:dyDescent="0.2">
      <c r="B31" s="3" t="s">
        <v>140</v>
      </c>
      <c r="C31" t="s">
        <v>171</v>
      </c>
    </row>
    <row r="32" spans="2:16" x14ac:dyDescent="0.2">
      <c r="B32" s="3" t="s">
        <v>11</v>
      </c>
      <c r="C32" t="s">
        <v>172</v>
      </c>
    </row>
    <row r="33" spans="2:16" ht="8.25" customHeight="1" x14ac:dyDescent="0.2"/>
    <row r="34" spans="2:16" x14ac:dyDescent="0.2">
      <c r="B34" s="3" t="s">
        <v>141</v>
      </c>
      <c r="C34" t="s">
        <v>157</v>
      </c>
    </row>
    <row r="35" spans="2:16" ht="8.25" customHeight="1" x14ac:dyDescent="0.2"/>
    <row r="36" spans="2:16" x14ac:dyDescent="0.2">
      <c r="B36" s="3" t="s">
        <v>142</v>
      </c>
      <c r="C36" t="s">
        <v>173</v>
      </c>
    </row>
    <row r="37" spans="2:16" x14ac:dyDescent="0.2">
      <c r="B37" s="3" t="s">
        <v>11</v>
      </c>
      <c r="C37" t="s">
        <v>158</v>
      </c>
    </row>
    <row r="38" spans="2:16" ht="8.25" customHeight="1" x14ac:dyDescent="0.2"/>
    <row r="39" spans="2:16" x14ac:dyDescent="0.2">
      <c r="B39" s="3" t="s">
        <v>143</v>
      </c>
      <c r="C39" t="s">
        <v>144</v>
      </c>
    </row>
    <row r="40" spans="2:16" ht="8.25" customHeight="1" x14ac:dyDescent="0.2"/>
    <row r="41" spans="2:16" x14ac:dyDescent="0.2">
      <c r="B41" s="3" t="s">
        <v>145</v>
      </c>
      <c r="C41" t="s">
        <v>174</v>
      </c>
      <c r="O41" s="19">
        <v>0</v>
      </c>
      <c r="P41" s="3">
        <f>IF(O41=0,0,IF(O41=32853.4,1,2))</f>
        <v>0</v>
      </c>
    </row>
    <row r="42" spans="2:16" x14ac:dyDescent="0.2">
      <c r="B42" s="3" t="s">
        <v>11</v>
      </c>
      <c r="C42" t="s">
        <v>148</v>
      </c>
    </row>
    <row r="43" spans="2:16" ht="8.25" customHeight="1" x14ac:dyDescent="0.2"/>
    <row r="44" spans="2:16" x14ac:dyDescent="0.2">
      <c r="B44" s="3" t="s">
        <v>149</v>
      </c>
      <c r="C44" t="s">
        <v>156</v>
      </c>
    </row>
    <row r="45" spans="2:16" x14ac:dyDescent="0.2">
      <c r="B45" s="3" t="s">
        <v>11</v>
      </c>
      <c r="C45" t="s">
        <v>146</v>
      </c>
    </row>
    <row r="46" spans="2:16" ht="8.25" customHeight="1" x14ac:dyDescent="0.2"/>
    <row r="47" spans="2:16" x14ac:dyDescent="0.2">
      <c r="B47" s="3" t="s">
        <v>150</v>
      </c>
      <c r="C47" t="s">
        <v>175</v>
      </c>
      <c r="O47" s="19">
        <v>0</v>
      </c>
      <c r="P47" s="3">
        <f>IF(O47=0,0,IF(O47=91.47,1,2))</f>
        <v>0</v>
      </c>
    </row>
    <row r="49" spans="2:2" x14ac:dyDescent="0.2">
      <c r="B49" s="4" t="s">
        <v>151</v>
      </c>
    </row>
  </sheetData>
  <mergeCells count="3">
    <mergeCell ref="I5:P5"/>
    <mergeCell ref="I2:P2"/>
    <mergeCell ref="I3:P3"/>
  </mergeCells>
  <dataValidations count="5">
    <dataValidation allowBlank="1" showInputMessage="1" showErrorMessage="1" promptTitle="Hint:" prompt="Use a SUMIFS function, Sum range is Days Sick, Criteria range is Department, Criteria is H4" sqref="P28" xr:uid="{EF8CA912-7830-4365-8F61-E032F62D694E}"/>
    <dataValidation allowBlank="1" showInputMessage="1" showErrorMessage="1" promptTitle="Hint:" prompt="Use a COUNTIFS function (we looked at this in the previous week)" sqref="P26" xr:uid="{A4D70427-4542-42F4-9424-3C51AB736F77}"/>
    <dataValidation allowBlank="1" showInputMessage="1" showErrorMessage="1" promptTitle="Hint:" prompt="In the formula, place the cursor on H4 and press the F4 key 3 times so that you get $H4" sqref="P29" xr:uid="{4E2AD956-3B43-4B9E-8DD8-EC823261CCD5}"/>
    <dataValidation allowBlank="1" showInputMessage="1" showErrorMessage="1" promptTitle="Answer Cell:" prompt="Type the Answer to 12a) here" sqref="O41" xr:uid="{FCF919A9-2A11-4678-8602-DA3B01A493A8}"/>
    <dataValidation allowBlank="1" showInputMessage="1" showErrorMessage="1" promptTitle="Answer Cell:" prompt="Type the Answer to 14) here" sqref="O47" xr:uid="{B0BCE08C-189F-4BAA-983C-F68114C4FEB9}"/>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2" id="{5A9D0975-1FA5-4584-B5D3-225D3203603E}">
            <x14:iconSet showValue="0" custom="1">
              <x14:cfvo type="percent">
                <xm:f>0</xm:f>
              </x14:cfvo>
              <x14:cfvo type="num" gte="0">
                <xm:f>0</xm:f>
              </x14:cfvo>
              <x14:cfvo type="num" gte="0">
                <xm:f>1</xm:f>
              </x14:cfvo>
              <x14:cfIcon iconSet="5Quarters" iconId="0"/>
              <x14:cfIcon iconSet="3Symbols2" iconId="2"/>
              <x14:cfIcon iconSet="3Symbols2" iconId="0"/>
            </x14:iconSet>
          </x14:cfRule>
          <xm:sqref>P41</xm:sqref>
        </x14:conditionalFormatting>
        <x14:conditionalFormatting xmlns:xm="http://schemas.microsoft.com/office/excel/2006/main">
          <x14:cfRule type="iconSet" priority="1" id="{F7DE9CFA-0707-45CD-8268-CC4F97E15424}">
            <x14:iconSet showValue="0" custom="1">
              <x14:cfvo type="percent">
                <xm:f>0</xm:f>
              </x14:cfvo>
              <x14:cfvo type="num" gte="0">
                <xm:f>0</xm:f>
              </x14:cfvo>
              <x14:cfvo type="num" gte="0">
                <xm:f>1</xm:f>
              </x14:cfvo>
              <x14:cfIcon iconSet="5Quarters" iconId="0"/>
              <x14:cfIcon iconSet="3Symbols2" iconId="2"/>
              <x14:cfIcon iconSet="3Symbols2" iconId="0"/>
            </x14:iconSet>
          </x14:cfRule>
          <xm:sqref>P47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8"/>
  <sheetViews>
    <sheetView zoomScaleNormal="100" workbookViewId="0">
      <selection activeCell="H14" sqref="H14"/>
    </sheetView>
  </sheetViews>
  <sheetFormatPr baseColWidth="10" defaultColWidth="9" defaultRowHeight="15" x14ac:dyDescent="0.2"/>
  <cols>
    <col min="1" max="1" width="8.83203125" style="8" customWidth="1"/>
    <col min="2" max="2" width="11.1640625" style="8" bestFit="1" customWidth="1"/>
    <col min="3" max="3" width="16" style="8" customWidth="1"/>
    <col min="4" max="4" width="22.5" style="8" customWidth="1"/>
    <col min="5" max="5" width="15.83203125" style="8" customWidth="1"/>
    <col min="6" max="6" width="10.5" bestFit="1" customWidth="1"/>
    <col min="7" max="7" width="13" bestFit="1" customWidth="1"/>
    <col min="8" max="8" width="16.33203125" style="8" customWidth="1"/>
    <col min="9" max="9" width="13.6640625" style="8" customWidth="1"/>
    <col min="10" max="10" width="14.5" style="8" customWidth="1"/>
    <col min="11" max="12" width="17" style="8" customWidth="1"/>
    <col min="13" max="15" width="16.5" style="8" customWidth="1"/>
    <col min="16" max="16" width="17.1640625" style="8" customWidth="1"/>
    <col min="17" max="17" width="12.6640625" style="8" customWidth="1"/>
    <col min="18" max="18" width="12.1640625" style="8" customWidth="1"/>
    <col min="19" max="16384" width="9" style="8"/>
  </cols>
  <sheetData>
    <row r="1" spans="1:12" ht="27" customHeight="1" x14ac:dyDescent="0.3">
      <c r="A1" s="14" t="s">
        <v>135</v>
      </c>
      <c r="B1" s="15"/>
      <c r="C1" s="15"/>
      <c r="D1" s="15"/>
      <c r="E1" s="15"/>
      <c r="F1" s="15"/>
      <c r="G1" s="15"/>
      <c r="H1" s="15"/>
      <c r="I1" s="15"/>
      <c r="J1" s="15"/>
      <c r="K1" s="15"/>
    </row>
    <row r="2" spans="1:12" customFormat="1" ht="5" customHeight="1" x14ac:dyDescent="0.2">
      <c r="H2" s="12"/>
      <c r="I2" s="12"/>
      <c r="J2" s="12"/>
      <c r="K2" s="12"/>
    </row>
    <row r="3" spans="1:12" customFormat="1" ht="18" customHeight="1" x14ac:dyDescent="0.2">
      <c r="H3" s="12" t="s">
        <v>122</v>
      </c>
      <c r="I3" s="12" t="s">
        <v>130</v>
      </c>
      <c r="J3" s="12" t="s">
        <v>132</v>
      </c>
      <c r="K3" s="12" t="s">
        <v>133</v>
      </c>
      <c r="L3" s="12" t="s">
        <v>179</v>
      </c>
    </row>
    <row r="4" spans="1:12" customFormat="1" x14ac:dyDescent="0.2">
      <c r="H4" t="s">
        <v>4</v>
      </c>
      <c r="I4" s="9">
        <f t="shared" ref="I4:I10" si="0">COUNTIFS(Department,H4)</f>
        <v>4</v>
      </c>
      <c r="J4" s="8">
        <f>SUMIFS('HR Wages'!$F$13:$F$47,Department,$H4)</f>
        <v>15</v>
      </c>
      <c r="K4" s="8">
        <f>SUMIFS('HR Wages'!G$13:G$47,Department,$H4)</f>
        <v>46</v>
      </c>
      <c r="L4" s="8">
        <f>SUMIFS('HR Wages'!H$13:H$47,Department,$H4)</f>
        <v>34</v>
      </c>
    </row>
    <row r="5" spans="1:12" customFormat="1" x14ac:dyDescent="0.2">
      <c r="H5" t="s">
        <v>7</v>
      </c>
      <c r="I5" s="9">
        <f t="shared" si="0"/>
        <v>5</v>
      </c>
      <c r="J5" s="8">
        <f>SUMIFS('HR Wages'!$F$13:$F$47,Department,$H5)</f>
        <v>10</v>
      </c>
      <c r="K5" s="8">
        <f>SUMIFS('HR Wages'!G$13:G$47,Department,$H5)</f>
        <v>52</v>
      </c>
      <c r="L5" s="8">
        <f>SUMIFS('HR Wages'!H$13:H$47,Department,$H5)</f>
        <v>48</v>
      </c>
    </row>
    <row r="6" spans="1:12" customFormat="1" x14ac:dyDescent="0.2">
      <c r="H6" t="s">
        <v>6</v>
      </c>
      <c r="I6" s="9">
        <f t="shared" si="0"/>
        <v>2</v>
      </c>
      <c r="J6" s="8">
        <f>SUMIFS('HR Wages'!$F$13:$F$47,Department,$H6)</f>
        <v>5</v>
      </c>
      <c r="K6" s="8">
        <f>SUMIFS('HR Wages'!G$13:G$47,Department,$H6)</f>
        <v>10</v>
      </c>
      <c r="L6" s="8">
        <f>SUMIFS('HR Wages'!H$13:H$47,Department,$H6)</f>
        <v>30</v>
      </c>
    </row>
    <row r="7" spans="1:12" x14ac:dyDescent="0.2">
      <c r="H7" t="s">
        <v>5</v>
      </c>
      <c r="I7" s="9">
        <f t="shared" si="0"/>
        <v>4</v>
      </c>
      <c r="J7" s="8">
        <f>SUMIFS('HR Wages'!$F$13:$F$47,Department,$H7)</f>
        <v>12</v>
      </c>
      <c r="K7" s="8">
        <f>SUMIFS('HR Wages'!G$13:G$47,Department,$H7)</f>
        <v>38</v>
      </c>
      <c r="L7" s="8">
        <f>SUMIFS('HR Wages'!H$13:H$47,Department,$H7)</f>
        <v>42</v>
      </c>
    </row>
    <row r="8" spans="1:12" x14ac:dyDescent="0.2">
      <c r="H8" t="s">
        <v>9</v>
      </c>
      <c r="I8" s="9">
        <f t="shared" si="0"/>
        <v>5</v>
      </c>
      <c r="J8" s="8">
        <f>SUMIFS('HR Wages'!$F$13:$F$47,Department,$H8)</f>
        <v>18</v>
      </c>
      <c r="K8" s="8">
        <f>SUMIFS('HR Wages'!G$13:G$47,Department,$H8)</f>
        <v>83</v>
      </c>
      <c r="L8" s="8">
        <f>SUMIFS('HR Wages'!H$13:H$47,Department,$H8)</f>
        <v>17</v>
      </c>
    </row>
    <row r="9" spans="1:12" x14ac:dyDescent="0.2">
      <c r="F9" s="8"/>
      <c r="G9" s="8"/>
      <c r="H9" t="s">
        <v>8</v>
      </c>
      <c r="I9" s="9">
        <f t="shared" si="0"/>
        <v>13</v>
      </c>
      <c r="J9" s="8">
        <f>SUMIFS('HR Wages'!$F$13:$F$47,Department,$H9)</f>
        <v>40</v>
      </c>
      <c r="K9" s="8">
        <f>SUMIFS('HR Wages'!G$13:G$47,Department,$H9)</f>
        <v>155</v>
      </c>
      <c r="L9" s="8">
        <f>SUMIFS('HR Wages'!H$13:H$47,Department,$H9)</f>
        <v>105</v>
      </c>
    </row>
    <row r="10" spans="1:12" x14ac:dyDescent="0.2">
      <c r="A10" s="11" t="s">
        <v>134</v>
      </c>
      <c r="B10" s="16">
        <f>SUM(tblStuff[Pay])</f>
        <v>104890.20000000001</v>
      </c>
      <c r="F10" s="8"/>
      <c r="G10" s="8"/>
      <c r="H10" t="s">
        <v>178</v>
      </c>
      <c r="I10" s="9">
        <f t="shared" si="0"/>
        <v>2</v>
      </c>
      <c r="J10" s="8">
        <f>SUMIFS('HR Wages'!$F$13:$F$47,Department,$H10)</f>
        <v>6</v>
      </c>
      <c r="K10" s="8">
        <f>SUMIFS('HR Wages'!G$13:G$47,Department,$H10)</f>
        <v>35</v>
      </c>
      <c r="L10" s="8">
        <f>SUMIFS('HR Wages'!H$13:H$47,Department,$H10)</f>
        <v>5</v>
      </c>
    </row>
    <row r="11" spans="1:12" x14ac:dyDescent="0.2">
      <c r="F11" s="8"/>
      <c r="G11" s="8"/>
    </row>
    <row r="12" spans="1:12" s="10" customFormat="1" ht="17" customHeight="1" x14ac:dyDescent="0.2">
      <c r="A12" s="12" t="s">
        <v>0</v>
      </c>
      <c r="B12" s="12" t="s">
        <v>124</v>
      </c>
      <c r="C12" s="12" t="s">
        <v>1</v>
      </c>
      <c r="D12" s="12" t="s">
        <v>2</v>
      </c>
      <c r="E12" s="12" t="s">
        <v>3</v>
      </c>
      <c r="F12" s="13" t="s">
        <v>119</v>
      </c>
      <c r="G12" s="13" t="s">
        <v>121</v>
      </c>
      <c r="H12" s="13" t="s">
        <v>120</v>
      </c>
      <c r="I12" s="12" t="s">
        <v>131</v>
      </c>
      <c r="J12" s="13" t="s">
        <v>123</v>
      </c>
      <c r="K12" s="13" t="s">
        <v>177</v>
      </c>
    </row>
    <row r="13" spans="1:12" ht="16" hidden="1" x14ac:dyDescent="0.2">
      <c r="A13" s="8" t="s">
        <v>46</v>
      </c>
      <c r="B13" s="8" t="s">
        <v>125</v>
      </c>
      <c r="C13" s="8" t="s">
        <v>81</v>
      </c>
      <c r="D13" s="8" t="s">
        <v>116</v>
      </c>
      <c r="E13" s="1" t="s">
        <v>6</v>
      </c>
      <c r="F13" s="6">
        <v>3</v>
      </c>
      <c r="G13" s="6">
        <v>1</v>
      </c>
      <c r="H13" s="8">
        <f>Leave_Allowance-G13</f>
        <v>19</v>
      </c>
      <c r="I13" s="6">
        <v>42</v>
      </c>
      <c r="J13" s="7">
        <v>178.8</v>
      </c>
      <c r="K13" s="7">
        <f>tblStuff[[#This Row],[Hours]]*tblStuff[[#This Row],[Hourly Rate]]</f>
        <v>7509.6</v>
      </c>
    </row>
    <row r="14" spans="1:12" ht="16" hidden="1" x14ac:dyDescent="0.2">
      <c r="A14" s="8" t="s">
        <v>20</v>
      </c>
      <c r="B14" s="8" t="s">
        <v>125</v>
      </c>
      <c r="C14" s="8" t="s">
        <v>55</v>
      </c>
      <c r="D14" s="8" t="s">
        <v>90</v>
      </c>
      <c r="E14" s="1" t="s">
        <v>8</v>
      </c>
      <c r="F14" s="6">
        <v>6</v>
      </c>
      <c r="G14" s="6">
        <v>20</v>
      </c>
      <c r="H14" s="8">
        <f>Leave_Allowance-G14</f>
        <v>0</v>
      </c>
      <c r="I14" s="6">
        <v>34</v>
      </c>
      <c r="J14" s="7">
        <v>186.4</v>
      </c>
      <c r="K14" s="7">
        <f>tblStuff[[#This Row],[Hours]]*tblStuff[[#This Row],[Hourly Rate]]</f>
        <v>6337.6</v>
      </c>
    </row>
    <row r="15" spans="1:12" ht="16" hidden="1" x14ac:dyDescent="0.2">
      <c r="A15" s="8" t="s">
        <v>39</v>
      </c>
      <c r="B15" s="8" t="s">
        <v>125</v>
      </c>
      <c r="C15" s="8" t="s">
        <v>74</v>
      </c>
      <c r="D15" s="8" t="s">
        <v>109</v>
      </c>
      <c r="E15" s="1" t="s">
        <v>8</v>
      </c>
      <c r="F15" s="6">
        <v>2</v>
      </c>
      <c r="G15" s="6">
        <v>16</v>
      </c>
      <c r="H15" s="8">
        <f>Leave_Allowance-G15</f>
        <v>4</v>
      </c>
      <c r="I15" s="6">
        <v>45</v>
      </c>
      <c r="J15" s="7">
        <v>140.5</v>
      </c>
      <c r="K15" s="7">
        <f>tblStuff[[#This Row],[Hours]]*tblStuff[[#This Row],[Hourly Rate]]</f>
        <v>6322.5</v>
      </c>
    </row>
    <row r="16" spans="1:12" ht="16" hidden="1" x14ac:dyDescent="0.2">
      <c r="A16" s="8" t="s">
        <v>40</v>
      </c>
      <c r="B16" s="8" t="s">
        <v>125</v>
      </c>
      <c r="C16" s="8" t="s">
        <v>75</v>
      </c>
      <c r="D16" s="8" t="s">
        <v>110</v>
      </c>
      <c r="E16" s="1" t="s">
        <v>8</v>
      </c>
      <c r="F16" s="6">
        <v>1</v>
      </c>
      <c r="G16" s="6">
        <v>9</v>
      </c>
      <c r="H16" s="8">
        <f>Leave_Allowance-G16</f>
        <v>11</v>
      </c>
      <c r="I16" s="6">
        <v>38</v>
      </c>
      <c r="J16" s="7">
        <v>145.9</v>
      </c>
      <c r="K16" s="7">
        <f>tblStuff[[#This Row],[Hours]]*tblStuff[[#This Row],[Hourly Rate]]</f>
        <v>5544.2</v>
      </c>
    </row>
    <row r="17" spans="1:11" ht="16" hidden="1" x14ac:dyDescent="0.2">
      <c r="A17" s="8" t="s">
        <v>15</v>
      </c>
      <c r="B17" s="8" t="s">
        <v>125</v>
      </c>
      <c r="C17" s="8" t="s">
        <v>50</v>
      </c>
      <c r="D17" s="8" t="s">
        <v>85</v>
      </c>
      <c r="E17" s="1" t="s">
        <v>8</v>
      </c>
      <c r="F17" s="6">
        <v>1</v>
      </c>
      <c r="G17" s="6">
        <v>17</v>
      </c>
      <c r="H17" s="8">
        <f>Leave_Allowance-G17</f>
        <v>3</v>
      </c>
      <c r="I17" s="6">
        <v>37</v>
      </c>
      <c r="J17" s="7">
        <v>146.5</v>
      </c>
      <c r="K17" s="7">
        <f>tblStuff[[#This Row],[Hours]]*tblStuff[[#This Row],[Hourly Rate]]</f>
        <v>5420.5</v>
      </c>
    </row>
    <row r="18" spans="1:11" ht="16" hidden="1" x14ac:dyDescent="0.2">
      <c r="A18" s="8" t="s">
        <v>27</v>
      </c>
      <c r="B18" s="8" t="s">
        <v>125</v>
      </c>
      <c r="C18" s="8" t="s">
        <v>62</v>
      </c>
      <c r="D18" s="8" t="s">
        <v>97</v>
      </c>
      <c r="E18" s="1" t="s">
        <v>4</v>
      </c>
      <c r="F18" s="6">
        <v>2</v>
      </c>
      <c r="G18" s="6">
        <v>12</v>
      </c>
      <c r="H18" s="8">
        <f>Leave_Allowance-G18</f>
        <v>8</v>
      </c>
      <c r="I18" s="6">
        <v>34</v>
      </c>
      <c r="J18" s="7">
        <v>153.1</v>
      </c>
      <c r="K18" s="7">
        <f>tblStuff[[#This Row],[Hours]]*tblStuff[[#This Row],[Hourly Rate]]</f>
        <v>5205.3999999999996</v>
      </c>
    </row>
    <row r="19" spans="1:11" ht="16" hidden="1" x14ac:dyDescent="0.2">
      <c r="A19" s="8" t="s">
        <v>19</v>
      </c>
      <c r="B19" s="8" t="s">
        <v>126</v>
      </c>
      <c r="C19" s="8" t="s">
        <v>54</v>
      </c>
      <c r="D19" s="8" t="s">
        <v>89</v>
      </c>
      <c r="E19" s="1" t="s">
        <v>8</v>
      </c>
      <c r="F19" s="6">
        <v>3</v>
      </c>
      <c r="G19" s="6">
        <v>12</v>
      </c>
      <c r="H19" s="8">
        <f>Leave_Allowance-G19</f>
        <v>8</v>
      </c>
      <c r="I19" s="6">
        <v>28</v>
      </c>
      <c r="J19" s="7">
        <v>185.2</v>
      </c>
      <c r="K19" s="7">
        <f>tblStuff[[#This Row],[Hours]]*tblStuff[[#This Row],[Hourly Rate]]</f>
        <v>5185.5999999999995</v>
      </c>
    </row>
    <row r="20" spans="1:11" ht="16" x14ac:dyDescent="0.2">
      <c r="A20" s="8" t="s">
        <v>26</v>
      </c>
      <c r="B20" s="8" t="s">
        <v>125</v>
      </c>
      <c r="C20" s="8" t="s">
        <v>61</v>
      </c>
      <c r="D20" s="8" t="s">
        <v>96</v>
      </c>
      <c r="E20" s="1" t="s">
        <v>9</v>
      </c>
      <c r="F20" s="6">
        <v>2</v>
      </c>
      <c r="G20" s="6">
        <v>17</v>
      </c>
      <c r="H20" s="8">
        <f>Leave_Allowance-G20</f>
        <v>3</v>
      </c>
      <c r="I20" s="6">
        <v>43</v>
      </c>
      <c r="J20" s="7">
        <v>104.8</v>
      </c>
      <c r="K20" s="7">
        <f>tblStuff[[#This Row],[Hours]]*tblStuff[[#This Row],[Hourly Rate]]</f>
        <v>4506.3999999999996</v>
      </c>
    </row>
    <row r="21" spans="1:11" ht="16" hidden="1" x14ac:dyDescent="0.2">
      <c r="A21" s="8" t="s">
        <v>13</v>
      </c>
      <c r="B21" s="8" t="s">
        <v>125</v>
      </c>
      <c r="C21" s="8" t="s">
        <v>48</v>
      </c>
      <c r="D21" s="8" t="s">
        <v>83</v>
      </c>
      <c r="E21" s="1" t="s">
        <v>178</v>
      </c>
      <c r="F21" s="6">
        <v>3</v>
      </c>
      <c r="G21" s="6">
        <v>16</v>
      </c>
      <c r="H21" s="8">
        <f>Leave_Allowance-G21</f>
        <v>4</v>
      </c>
      <c r="I21" s="6">
        <v>43</v>
      </c>
      <c r="J21" s="7">
        <v>92.5</v>
      </c>
      <c r="K21" s="7">
        <f>tblStuff[[#This Row],[Hours]]*tblStuff[[#This Row],[Hourly Rate]]</f>
        <v>3977.5</v>
      </c>
    </row>
    <row r="22" spans="1:11" ht="16" hidden="1" x14ac:dyDescent="0.2">
      <c r="A22" s="8" t="s">
        <v>35</v>
      </c>
      <c r="B22" s="8" t="s">
        <v>125</v>
      </c>
      <c r="C22" s="8" t="s">
        <v>70</v>
      </c>
      <c r="D22" s="8" t="s">
        <v>105</v>
      </c>
      <c r="E22" s="1" t="s">
        <v>4</v>
      </c>
      <c r="F22" s="6">
        <v>5</v>
      </c>
      <c r="G22" s="6">
        <v>18</v>
      </c>
      <c r="H22" s="8">
        <f>Leave_Allowance-G22</f>
        <v>2</v>
      </c>
      <c r="I22" s="6">
        <v>33</v>
      </c>
      <c r="J22" s="7">
        <v>119</v>
      </c>
      <c r="K22" s="7">
        <f>tblStuff[[#This Row],[Hours]]*tblStuff[[#This Row],[Hourly Rate]]</f>
        <v>3927</v>
      </c>
    </row>
    <row r="23" spans="1:11" ht="16" hidden="1" x14ac:dyDescent="0.2">
      <c r="A23" s="8" t="s">
        <v>47</v>
      </c>
      <c r="B23" s="8" t="s">
        <v>125</v>
      </c>
      <c r="C23" s="8" t="s">
        <v>82</v>
      </c>
      <c r="D23" s="8" t="s">
        <v>117</v>
      </c>
      <c r="E23" s="1" t="s">
        <v>8</v>
      </c>
      <c r="F23" s="6">
        <v>2</v>
      </c>
      <c r="G23" s="6">
        <v>4</v>
      </c>
      <c r="H23" s="8">
        <f>Leave_Allowance-G23</f>
        <v>16</v>
      </c>
      <c r="I23" s="6">
        <v>37</v>
      </c>
      <c r="J23" s="7">
        <v>105.7</v>
      </c>
      <c r="K23" s="7">
        <f>tblStuff[[#This Row],[Hours]]*tblStuff[[#This Row],[Hourly Rate]]</f>
        <v>3910.9</v>
      </c>
    </row>
    <row r="24" spans="1:11" x14ac:dyDescent="0.2">
      <c r="A24" s="8" t="s">
        <v>32</v>
      </c>
      <c r="B24" s="8" t="s">
        <v>125</v>
      </c>
      <c r="C24" s="8" t="s">
        <v>67</v>
      </c>
      <c r="D24" s="8" t="s">
        <v>102</v>
      </c>
      <c r="E24" s="8" t="s">
        <v>9</v>
      </c>
      <c r="F24" s="6">
        <v>5</v>
      </c>
      <c r="G24" s="6">
        <v>18</v>
      </c>
      <c r="H24" s="8">
        <f>Leave_Allowance-G24</f>
        <v>2</v>
      </c>
      <c r="I24" s="8">
        <v>43</v>
      </c>
      <c r="J24" s="7">
        <v>88.4</v>
      </c>
      <c r="K24" s="7">
        <f>tblStuff[[#This Row],[Hours]]*tblStuff[[#This Row],[Hourly Rate]]</f>
        <v>3801.2000000000003</v>
      </c>
    </row>
    <row r="25" spans="1:11" ht="16" x14ac:dyDescent="0.2">
      <c r="A25" s="8" t="s">
        <v>34</v>
      </c>
      <c r="B25" s="8" t="s">
        <v>125</v>
      </c>
      <c r="C25" s="8" t="s">
        <v>69</v>
      </c>
      <c r="D25" s="8" t="s">
        <v>104</v>
      </c>
      <c r="E25" s="1" t="s">
        <v>9</v>
      </c>
      <c r="F25" s="6">
        <v>1</v>
      </c>
      <c r="G25" s="6">
        <v>13</v>
      </c>
      <c r="H25" s="8">
        <f>Leave_Allowance-G25</f>
        <v>7</v>
      </c>
      <c r="I25" s="6">
        <v>44</v>
      </c>
      <c r="J25" s="7">
        <v>81.2</v>
      </c>
      <c r="K25" s="7">
        <f>tblStuff[[#This Row],[Hours]]*tblStuff[[#This Row],[Hourly Rate]]</f>
        <v>3572.8</v>
      </c>
    </row>
    <row r="26" spans="1:11" ht="16" hidden="1" x14ac:dyDescent="0.2">
      <c r="A26" s="8" t="s">
        <v>30</v>
      </c>
      <c r="B26" s="8" t="s">
        <v>125</v>
      </c>
      <c r="C26" s="8" t="s">
        <v>65</v>
      </c>
      <c r="D26" s="8" t="s">
        <v>100</v>
      </c>
      <c r="E26" s="1" t="s">
        <v>7</v>
      </c>
      <c r="F26" s="6">
        <v>1</v>
      </c>
      <c r="G26" s="6">
        <v>14</v>
      </c>
      <c r="H26" s="8">
        <f>Leave_Allowance-G26</f>
        <v>6</v>
      </c>
      <c r="I26" s="6">
        <v>36</v>
      </c>
      <c r="J26" s="7">
        <v>92.6</v>
      </c>
      <c r="K26" s="7">
        <f>tblStuff[[#This Row],[Hours]]*tblStuff[[#This Row],[Hourly Rate]]</f>
        <v>3333.6</v>
      </c>
    </row>
    <row r="27" spans="1:11" ht="16" hidden="1" x14ac:dyDescent="0.2">
      <c r="A27" s="8" t="s">
        <v>38</v>
      </c>
      <c r="B27" s="8" t="s">
        <v>126</v>
      </c>
      <c r="C27" s="8" t="s">
        <v>73</v>
      </c>
      <c r="D27" s="8" t="s">
        <v>108</v>
      </c>
      <c r="E27" s="1" t="s">
        <v>8</v>
      </c>
      <c r="F27" s="6">
        <v>4</v>
      </c>
      <c r="G27" s="6">
        <v>14</v>
      </c>
      <c r="H27" s="8">
        <f>Leave_Allowance-G27</f>
        <v>6</v>
      </c>
      <c r="I27" s="6">
        <v>19</v>
      </c>
      <c r="J27" s="7">
        <v>157</v>
      </c>
      <c r="K27" s="7">
        <f>tblStuff[[#This Row],[Hours]]*tblStuff[[#This Row],[Hourly Rate]]</f>
        <v>2983</v>
      </c>
    </row>
    <row r="28" spans="1:11" ht="16" hidden="1" x14ac:dyDescent="0.2">
      <c r="A28" s="8" t="s">
        <v>23</v>
      </c>
      <c r="B28" s="8" t="s">
        <v>126</v>
      </c>
      <c r="C28" s="8" t="s">
        <v>58</v>
      </c>
      <c r="D28" s="8" t="s">
        <v>93</v>
      </c>
      <c r="E28" s="1" t="s">
        <v>8</v>
      </c>
      <c r="F28" s="6">
        <v>1</v>
      </c>
      <c r="G28" s="6">
        <v>20</v>
      </c>
      <c r="H28" s="8">
        <f>Leave_Allowance-G28</f>
        <v>0</v>
      </c>
      <c r="I28" s="6">
        <v>18</v>
      </c>
      <c r="J28" s="7">
        <v>158.69999999999999</v>
      </c>
      <c r="K28" s="7">
        <f>tblStuff[[#This Row],[Hours]]*tblStuff[[#This Row],[Hourly Rate]]</f>
        <v>2856.6</v>
      </c>
    </row>
    <row r="29" spans="1:11" ht="16" hidden="1" x14ac:dyDescent="0.2">
      <c r="A29" s="8" t="s">
        <v>14</v>
      </c>
      <c r="B29" s="8" t="s">
        <v>125</v>
      </c>
      <c r="C29" s="8" t="s">
        <v>49</v>
      </c>
      <c r="D29" s="8" t="s">
        <v>84</v>
      </c>
      <c r="E29" s="1" t="s">
        <v>7</v>
      </c>
      <c r="F29" s="6">
        <v>8</v>
      </c>
      <c r="G29" s="6">
        <v>15</v>
      </c>
      <c r="H29" s="8">
        <f>Leave_Allowance-G29</f>
        <v>5</v>
      </c>
      <c r="I29" s="6">
        <v>34</v>
      </c>
      <c r="J29" s="7">
        <v>75.900000000000006</v>
      </c>
      <c r="K29" s="7">
        <f>tblStuff[[#This Row],[Hours]]*tblStuff[[#This Row],[Hourly Rate]]</f>
        <v>2580.6000000000004</v>
      </c>
    </row>
    <row r="30" spans="1:11" ht="16" hidden="1" x14ac:dyDescent="0.2">
      <c r="A30" s="8" t="s">
        <v>43</v>
      </c>
      <c r="B30" s="8" t="s">
        <v>126</v>
      </c>
      <c r="C30" s="8" t="s">
        <v>78</v>
      </c>
      <c r="D30" s="8" t="s">
        <v>113</v>
      </c>
      <c r="E30" s="1" t="s">
        <v>8</v>
      </c>
      <c r="F30" s="6">
        <v>3</v>
      </c>
      <c r="G30" s="6">
        <v>1</v>
      </c>
      <c r="H30" s="8">
        <f>Leave_Allowance-G30</f>
        <v>19</v>
      </c>
      <c r="I30" s="6">
        <v>28</v>
      </c>
      <c r="J30" s="7">
        <v>89.9</v>
      </c>
      <c r="K30" s="7">
        <f>tblStuff[[#This Row],[Hours]]*tblStuff[[#This Row],[Hourly Rate]]</f>
        <v>2517.2000000000003</v>
      </c>
    </row>
    <row r="31" spans="1:11" ht="16" hidden="1" x14ac:dyDescent="0.2">
      <c r="A31" s="8" t="s">
        <v>36</v>
      </c>
      <c r="B31" s="8" t="s">
        <v>125</v>
      </c>
      <c r="C31" s="8" t="s">
        <v>71</v>
      </c>
      <c r="D31" s="8" t="s">
        <v>106</v>
      </c>
      <c r="E31" s="1" t="s">
        <v>178</v>
      </c>
      <c r="F31" s="6">
        <v>3</v>
      </c>
      <c r="G31" s="6">
        <v>19</v>
      </c>
      <c r="H31" s="8">
        <f>Leave_Allowance-G31</f>
        <v>1</v>
      </c>
      <c r="I31" s="6">
        <v>34</v>
      </c>
      <c r="J31" s="7">
        <v>73</v>
      </c>
      <c r="K31" s="7">
        <f>tblStuff[[#This Row],[Hours]]*tblStuff[[#This Row],[Hourly Rate]]</f>
        <v>2482</v>
      </c>
    </row>
    <row r="32" spans="1:11" ht="16" hidden="1" x14ac:dyDescent="0.2">
      <c r="A32" s="8" t="s">
        <v>45</v>
      </c>
      <c r="B32" s="8" t="s">
        <v>126</v>
      </c>
      <c r="C32" s="8" t="s">
        <v>80</v>
      </c>
      <c r="D32" s="8" t="s">
        <v>115</v>
      </c>
      <c r="E32" s="1" t="s">
        <v>8</v>
      </c>
      <c r="F32" s="6">
        <v>2</v>
      </c>
      <c r="G32" s="6">
        <v>8</v>
      </c>
      <c r="H32" s="8">
        <f>Leave_Allowance-G32</f>
        <v>12</v>
      </c>
      <c r="I32" s="6">
        <v>17</v>
      </c>
      <c r="J32" s="7">
        <v>126</v>
      </c>
      <c r="K32" s="7">
        <f>tblStuff[[#This Row],[Hours]]*tblStuff[[#This Row],[Hourly Rate]]</f>
        <v>2142</v>
      </c>
    </row>
    <row r="33" spans="1:11" ht="16" hidden="1" x14ac:dyDescent="0.2">
      <c r="A33" s="8" t="s">
        <v>44</v>
      </c>
      <c r="B33" s="8" t="s">
        <v>126</v>
      </c>
      <c r="C33" s="8" t="s">
        <v>79</v>
      </c>
      <c r="D33" s="8" t="s">
        <v>114</v>
      </c>
      <c r="E33" s="1" t="s">
        <v>8</v>
      </c>
      <c r="F33" s="6">
        <v>4</v>
      </c>
      <c r="G33" s="6">
        <v>15</v>
      </c>
      <c r="H33" s="8">
        <f>Leave_Allowance-G33</f>
        <v>5</v>
      </c>
      <c r="I33" s="6">
        <v>28</v>
      </c>
      <c r="J33" s="7">
        <v>73.7</v>
      </c>
      <c r="K33" s="7">
        <f>tblStuff[[#This Row],[Hours]]*tblStuff[[#This Row],[Hourly Rate]]</f>
        <v>2063.6</v>
      </c>
    </row>
    <row r="34" spans="1:11" ht="16" hidden="1" x14ac:dyDescent="0.2">
      <c r="A34" s="8" t="s">
        <v>37</v>
      </c>
      <c r="B34" s="8" t="s">
        <v>125</v>
      </c>
      <c r="C34" s="8" t="s">
        <v>72</v>
      </c>
      <c r="D34" s="8" t="s">
        <v>107</v>
      </c>
      <c r="E34" s="1" t="s">
        <v>7</v>
      </c>
      <c r="F34" s="6">
        <v>0</v>
      </c>
      <c r="G34" s="6">
        <v>15</v>
      </c>
      <c r="H34" s="8">
        <f>Leave_Allowance-G34</f>
        <v>5</v>
      </c>
      <c r="I34" s="6">
        <v>32</v>
      </c>
      <c r="J34" s="7">
        <v>62.5</v>
      </c>
      <c r="K34" s="7">
        <f>tblStuff[[#This Row],[Hours]]*tblStuff[[#This Row],[Hourly Rate]]</f>
        <v>2000</v>
      </c>
    </row>
    <row r="35" spans="1:11" ht="16" hidden="1" x14ac:dyDescent="0.2">
      <c r="A35" s="8" t="s">
        <v>29</v>
      </c>
      <c r="B35" s="8" t="s">
        <v>126</v>
      </c>
      <c r="C35" s="8" t="s">
        <v>64</v>
      </c>
      <c r="D35" s="8" t="s">
        <v>99</v>
      </c>
      <c r="E35" s="1" t="s">
        <v>7</v>
      </c>
      <c r="F35" s="6">
        <v>0</v>
      </c>
      <c r="G35" s="6">
        <v>3</v>
      </c>
      <c r="H35" s="8">
        <f>Leave_Allowance-G35</f>
        <v>17</v>
      </c>
      <c r="I35" s="6">
        <v>24</v>
      </c>
      <c r="J35" s="7">
        <v>76.599999999999994</v>
      </c>
      <c r="K35" s="7">
        <f>tblStuff[[#This Row],[Hours]]*tblStuff[[#This Row],[Hourly Rate]]</f>
        <v>1838.3999999999999</v>
      </c>
    </row>
    <row r="36" spans="1:11" ht="16" hidden="1" x14ac:dyDescent="0.2">
      <c r="A36" s="8" t="s">
        <v>18</v>
      </c>
      <c r="B36" s="8" t="s">
        <v>126</v>
      </c>
      <c r="C36" s="8" t="s">
        <v>53</v>
      </c>
      <c r="D36" s="8" t="s">
        <v>88</v>
      </c>
      <c r="E36" s="1" t="s">
        <v>4</v>
      </c>
      <c r="F36" s="6">
        <v>5</v>
      </c>
      <c r="G36" s="6">
        <v>7</v>
      </c>
      <c r="H36" s="8">
        <f>Leave_Allowance-G36</f>
        <v>13</v>
      </c>
      <c r="I36" s="6">
        <v>19</v>
      </c>
      <c r="J36" s="7">
        <v>96.4</v>
      </c>
      <c r="K36" s="7">
        <f>tblStuff[[#This Row],[Hours]]*tblStuff[[#This Row],[Hourly Rate]]</f>
        <v>1831.6000000000001</v>
      </c>
    </row>
    <row r="37" spans="1:11" ht="16" hidden="1" x14ac:dyDescent="0.2">
      <c r="A37" s="8" t="s">
        <v>21</v>
      </c>
      <c r="B37" s="8" t="s">
        <v>126</v>
      </c>
      <c r="C37" s="8" t="s">
        <v>56</v>
      </c>
      <c r="D37" s="8" t="s">
        <v>91</v>
      </c>
      <c r="E37" s="1" t="s">
        <v>6</v>
      </c>
      <c r="F37" s="6">
        <v>2</v>
      </c>
      <c r="G37" s="6">
        <v>9</v>
      </c>
      <c r="H37" s="8">
        <f>Leave_Allowance-G37</f>
        <v>11</v>
      </c>
      <c r="I37" s="6">
        <v>15</v>
      </c>
      <c r="J37" s="7">
        <v>113.4</v>
      </c>
      <c r="K37" s="7">
        <f>tblStuff[[#This Row],[Hours]]*tblStuff[[#This Row],[Hourly Rate]]</f>
        <v>1701</v>
      </c>
    </row>
    <row r="38" spans="1:11" ht="16" hidden="1" x14ac:dyDescent="0.2">
      <c r="A38" s="8" t="s">
        <v>16</v>
      </c>
      <c r="B38" s="8" t="s">
        <v>126</v>
      </c>
      <c r="C38" s="8" t="s">
        <v>51</v>
      </c>
      <c r="D38" s="8" t="s">
        <v>86</v>
      </c>
      <c r="E38" s="1" t="s">
        <v>5</v>
      </c>
      <c r="F38" s="6">
        <v>0</v>
      </c>
      <c r="G38" s="6">
        <v>12</v>
      </c>
      <c r="H38" s="8">
        <f>Leave_Allowance-G38</f>
        <v>8</v>
      </c>
      <c r="I38" s="6">
        <v>26</v>
      </c>
      <c r="J38" s="7">
        <v>63.2</v>
      </c>
      <c r="K38" s="7">
        <f>tblStuff[[#This Row],[Hours]]*tblStuff[[#This Row],[Hourly Rate]]</f>
        <v>1643.2</v>
      </c>
    </row>
    <row r="39" spans="1:11" ht="16" hidden="1" x14ac:dyDescent="0.2">
      <c r="A39" s="8" t="s">
        <v>22</v>
      </c>
      <c r="B39" s="8" t="s">
        <v>125</v>
      </c>
      <c r="C39" s="8" t="s">
        <v>57</v>
      </c>
      <c r="D39" s="8" t="s">
        <v>92</v>
      </c>
      <c r="E39" s="1" t="s">
        <v>5</v>
      </c>
      <c r="F39" s="6">
        <v>4</v>
      </c>
      <c r="G39" s="6">
        <v>6</v>
      </c>
      <c r="H39" s="8">
        <f>Leave_Allowance-G39</f>
        <v>14</v>
      </c>
      <c r="I39" s="6">
        <v>30</v>
      </c>
      <c r="J39" s="7">
        <v>53.5</v>
      </c>
      <c r="K39" s="7">
        <f>tblStuff[[#This Row],[Hours]]*tblStuff[[#This Row],[Hourly Rate]]</f>
        <v>1605</v>
      </c>
    </row>
    <row r="40" spans="1:11" ht="16" hidden="1" x14ac:dyDescent="0.2">
      <c r="A40" s="8" t="s">
        <v>17</v>
      </c>
      <c r="B40" s="8" t="s">
        <v>126</v>
      </c>
      <c r="C40" s="8" t="s">
        <v>52</v>
      </c>
      <c r="D40" s="8" t="s">
        <v>87</v>
      </c>
      <c r="E40" s="1" t="s">
        <v>8</v>
      </c>
      <c r="F40" s="6">
        <v>3</v>
      </c>
      <c r="G40" s="6">
        <v>15</v>
      </c>
      <c r="H40" s="8">
        <f>Leave_Allowance-G40</f>
        <v>5</v>
      </c>
      <c r="I40" s="6">
        <v>13</v>
      </c>
      <c r="J40" s="7">
        <v>121.5</v>
      </c>
      <c r="K40" s="7">
        <f>tblStuff[[#This Row],[Hours]]*tblStuff[[#This Row],[Hourly Rate]]</f>
        <v>1579.5</v>
      </c>
    </row>
    <row r="41" spans="1:11" ht="16" hidden="1" x14ac:dyDescent="0.2">
      <c r="A41" s="8" t="s">
        <v>41</v>
      </c>
      <c r="B41" s="8" t="s">
        <v>126</v>
      </c>
      <c r="C41" s="8" t="s">
        <v>76</v>
      </c>
      <c r="D41" s="8" t="s">
        <v>111</v>
      </c>
      <c r="E41" s="1" t="s">
        <v>8</v>
      </c>
      <c r="F41" s="6">
        <v>8</v>
      </c>
      <c r="G41" s="6">
        <v>4</v>
      </c>
      <c r="H41" s="8">
        <f>Leave_Allowance-G41</f>
        <v>16</v>
      </c>
      <c r="I41" s="6">
        <v>10</v>
      </c>
      <c r="J41" s="7">
        <v>156</v>
      </c>
      <c r="K41" s="7">
        <f>tblStuff[[#This Row],[Hours]]*tblStuff[[#This Row],[Hourly Rate]]</f>
        <v>1560</v>
      </c>
    </row>
    <row r="42" spans="1:11" ht="16" hidden="1" x14ac:dyDescent="0.2">
      <c r="A42" s="8" t="s">
        <v>24</v>
      </c>
      <c r="B42" s="8" t="s">
        <v>126</v>
      </c>
      <c r="C42" s="8" t="s">
        <v>59</v>
      </c>
      <c r="D42" s="8" t="s">
        <v>94</v>
      </c>
      <c r="E42" s="1" t="s">
        <v>5</v>
      </c>
      <c r="F42" s="6">
        <v>7</v>
      </c>
      <c r="G42" s="6">
        <v>18</v>
      </c>
      <c r="H42" s="8">
        <f>Leave_Allowance-G42</f>
        <v>2</v>
      </c>
      <c r="I42" s="6">
        <v>10</v>
      </c>
      <c r="J42" s="7">
        <v>128.1</v>
      </c>
      <c r="K42" s="7">
        <f>tblStuff[[#This Row],[Hours]]*tblStuff[[#This Row],[Hourly Rate]]</f>
        <v>1281</v>
      </c>
    </row>
    <row r="43" spans="1:11" ht="16" hidden="1" x14ac:dyDescent="0.2">
      <c r="A43" s="8" t="s">
        <v>42</v>
      </c>
      <c r="B43" s="8" t="s">
        <v>126</v>
      </c>
      <c r="C43" s="8" t="s">
        <v>77</v>
      </c>
      <c r="D43" s="8" t="s">
        <v>112</v>
      </c>
      <c r="E43" s="1" t="s">
        <v>5</v>
      </c>
      <c r="F43" s="6">
        <v>1</v>
      </c>
      <c r="G43" s="6">
        <v>2</v>
      </c>
      <c r="H43" s="8">
        <f>Leave_Allowance-G43</f>
        <v>18</v>
      </c>
      <c r="I43" s="6">
        <v>14</v>
      </c>
      <c r="J43" s="7">
        <v>63.6</v>
      </c>
      <c r="K43" s="7">
        <f>tblStuff[[#This Row],[Hours]]*tblStuff[[#This Row],[Hourly Rate]]</f>
        <v>890.4</v>
      </c>
    </row>
    <row r="44" spans="1:11" ht="16" hidden="1" x14ac:dyDescent="0.2">
      <c r="A44" s="8" t="s">
        <v>28</v>
      </c>
      <c r="B44" s="8" t="s">
        <v>126</v>
      </c>
      <c r="C44" s="8" t="s">
        <v>63</v>
      </c>
      <c r="D44" s="8" t="s">
        <v>98</v>
      </c>
      <c r="E44" s="1" t="s">
        <v>7</v>
      </c>
      <c r="F44" s="6">
        <v>1</v>
      </c>
      <c r="G44" s="6">
        <v>5</v>
      </c>
      <c r="H44" s="8">
        <f>Leave_Allowance-G44</f>
        <v>15</v>
      </c>
      <c r="I44" s="6">
        <v>13</v>
      </c>
      <c r="J44" s="7">
        <v>67.2</v>
      </c>
      <c r="K44" s="7">
        <f>tblStuff[[#This Row],[Hours]]*tblStuff[[#This Row],[Hourly Rate]]</f>
        <v>873.6</v>
      </c>
    </row>
    <row r="45" spans="1:11" ht="16" hidden="1" x14ac:dyDescent="0.2">
      <c r="A45" s="8" t="s">
        <v>33</v>
      </c>
      <c r="B45" s="8" t="s">
        <v>126</v>
      </c>
      <c r="C45" s="8" t="s">
        <v>68</v>
      </c>
      <c r="D45" s="8" t="s">
        <v>103</v>
      </c>
      <c r="E45" s="1" t="s">
        <v>4</v>
      </c>
      <c r="F45" s="6">
        <v>3</v>
      </c>
      <c r="G45" s="6">
        <v>9</v>
      </c>
      <c r="H45" s="8">
        <f>Leave_Allowance-G45</f>
        <v>11</v>
      </c>
      <c r="I45" s="6">
        <v>13</v>
      </c>
      <c r="J45" s="7">
        <v>64.3</v>
      </c>
      <c r="K45" s="7">
        <f>tblStuff[[#This Row],[Hours]]*tblStuff[[#This Row],[Hourly Rate]]</f>
        <v>835.9</v>
      </c>
    </row>
    <row r="46" spans="1:11" ht="16" hidden="1" x14ac:dyDescent="0.2">
      <c r="A46" s="8" t="s">
        <v>25</v>
      </c>
      <c r="B46" s="8" t="s">
        <v>126</v>
      </c>
      <c r="C46" s="8" t="s">
        <v>60</v>
      </c>
      <c r="D46" s="8" t="s">
        <v>95</v>
      </c>
      <c r="E46" s="1" t="s">
        <v>9</v>
      </c>
      <c r="F46" s="6">
        <v>5</v>
      </c>
      <c r="G46" s="6">
        <v>17</v>
      </c>
      <c r="H46" s="8">
        <f>Leave_Allowance-G46</f>
        <v>3</v>
      </c>
      <c r="I46" s="6">
        <v>6</v>
      </c>
      <c r="J46" s="7">
        <v>99.3</v>
      </c>
      <c r="K46" s="7">
        <f>tblStuff[[#This Row],[Hours]]*tblStuff[[#This Row],[Hourly Rate]]</f>
        <v>595.79999999999995</v>
      </c>
    </row>
    <row r="47" spans="1:11" ht="16" hidden="1" x14ac:dyDescent="0.2">
      <c r="A47" s="8" t="s">
        <v>31</v>
      </c>
      <c r="B47" s="8" t="s">
        <v>126</v>
      </c>
      <c r="C47" s="8" t="s">
        <v>66</v>
      </c>
      <c r="D47" s="8" t="s">
        <v>101</v>
      </c>
      <c r="E47" s="1" t="s">
        <v>9</v>
      </c>
      <c r="F47" s="6">
        <v>5</v>
      </c>
      <c r="G47" s="6">
        <v>18</v>
      </c>
      <c r="H47" s="8">
        <f>Leave_Allowance-G47</f>
        <v>2</v>
      </c>
      <c r="I47" s="6">
        <v>5</v>
      </c>
      <c r="J47" s="7">
        <v>95</v>
      </c>
      <c r="K47" s="7">
        <f>tblStuff[[#This Row],[Hours]]*tblStuff[[#This Row],[Hourly Rate]]</f>
        <v>475</v>
      </c>
    </row>
    <row r="48" spans="1:11" x14ac:dyDescent="0.2">
      <c r="A48" s="23" t="s">
        <v>176</v>
      </c>
      <c r="B48" s="23"/>
      <c r="C48" s="23"/>
      <c r="D48" s="23"/>
      <c r="E48" s="1"/>
      <c r="F48" s="6">
        <f>SUBTOTAL(109,tblStuff[Days Sick])</f>
        <v>8</v>
      </c>
      <c r="G48" s="6"/>
      <c r="H48" s="23">
        <f>SUBTOTAL(109,tblStuff[Leave Available])</f>
        <v>12</v>
      </c>
      <c r="I48" s="6"/>
      <c r="J48" s="7">
        <f>SUBTOTAL(109,tblStuff[Hourly Rate])</f>
        <v>274.39999999999998</v>
      </c>
      <c r="K48" s="7">
        <f>SUBTOTAL(109,tblStuff[Pay])</f>
        <v>11880.400000000001</v>
      </c>
    </row>
  </sheetData>
  <sortState xmlns:xlrd2="http://schemas.microsoft.com/office/spreadsheetml/2017/richdata2" ref="H4:H9">
    <sortCondition ref="H6"/>
  </sortState>
  <phoneticPr fontId="12" type="noConversion"/>
  <dataValidations count="1">
    <dataValidation type="list" allowBlank="1" showInputMessage="1" showErrorMessage="1" sqref="E13:E47" xr:uid="{C6EA4617-D731-8341-A890-63D7D2B61744}">
      <formula1>$H$4:$H$10</formula1>
    </dataValidation>
  </dataValidations>
  <pageMargins left="0.7" right="0.7" top="0.75" bottom="0.75" header="0.3" footer="0.3"/>
  <pageSetup paperSize="9" orientation="portrait" horizontalDpi="75" verticalDpi="75" r:id="rId1"/>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Instructions</vt:lpstr>
      <vt:lpstr>HR Wages</vt:lpstr>
      <vt:lpstr>Department</vt:lpstr>
      <vt:lpstr>Departments</vt:lpstr>
      <vt:lpstr>Email</vt:lpstr>
      <vt:lpstr>Emp_ID</vt:lpstr>
      <vt:lpstr>Full_Name</vt:lpstr>
      <vt:lpstr>Hourly_Rate</vt:lpstr>
      <vt:lpstr>Leave_Available</vt:lpstr>
      <vt:lpstr>Status</vt:lpstr>
      <vt:lpstr>tblSummary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Елизавета Чворда</cp:lastModifiedBy>
  <dcterms:created xsi:type="dcterms:W3CDTF">2017-06-15T06:51:11Z</dcterms:created>
  <dcterms:modified xsi:type="dcterms:W3CDTF">2023-12-20T19:31:49Z</dcterms:modified>
</cp:coreProperties>
</file>