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projects\Cohorts\web\"/>
    </mc:Choice>
  </mc:AlternateContent>
  <bookViews>
    <workbookView xWindow="-105" yWindow="-105" windowWidth="19305" windowHeight="8670"/>
  </bookViews>
  <sheets>
    <sheet name="dailyart_indicators" sheetId="3" r:id="rId1"/>
    <sheet name="Sheet3" sheetId="13" r:id="rId2"/>
    <sheet name="old_dailyart_indicators" sheetId="1" state="hidden" r:id="rId3"/>
    <sheet name="copy from" sheetId="2" state="hidden" r:id="rId4"/>
    <sheet name="Sheet1" sheetId="7" state="hidden" r:id="rId5"/>
    <sheet name="disble children" sheetId="9" state="hidden" r:id="rId6"/>
    <sheet name="Disable non prod fem" sheetId="8" state="hidden" r:id="rId7"/>
    <sheet name="Validation" sheetId="11" r:id="rId8"/>
    <sheet name="columns" sheetId="6" r:id="rId9"/>
    <sheet name="Sheet2" sheetId="12" r:id="rId10"/>
  </sheets>
  <definedNames>
    <definedName name="_xlnm._FilterDatabase" localSheetId="8" hidden="1">columns!$B$4:$AR$33</definedName>
    <definedName name="_xlnm._FilterDatabase" localSheetId="0" hidden="1">dailyart_indicators!$A$1:$O$1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3" l="1"/>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2" i="3"/>
  <c r="C100" i="3"/>
  <c r="A100" i="3"/>
  <c r="F16" i="12" l="1"/>
  <c r="G16" i="12"/>
  <c r="H16" i="12"/>
  <c r="I16" i="12"/>
  <c r="J16" i="12"/>
  <c r="K16" i="12"/>
  <c r="L16" i="12"/>
  <c r="M16" i="12"/>
  <c r="N16" i="12"/>
  <c r="J15" i="12"/>
  <c r="K15" i="12"/>
  <c r="L15" i="12"/>
  <c r="M15" i="12"/>
  <c r="N15" i="12"/>
  <c r="F15" i="12"/>
  <c r="G15" i="12"/>
  <c r="H15" i="12"/>
  <c r="I15" i="12"/>
  <c r="F14" i="12"/>
  <c r="G14" i="12"/>
  <c r="H14" i="12"/>
  <c r="I14" i="12"/>
  <c r="H13" i="12"/>
  <c r="I13" i="12"/>
  <c r="G13" i="12"/>
  <c r="F13" i="12"/>
  <c r="F12" i="12"/>
  <c r="G12" i="12"/>
  <c r="H12" i="12"/>
  <c r="I12" i="12"/>
  <c r="J12" i="12"/>
  <c r="K12" i="12"/>
  <c r="L12" i="12"/>
  <c r="M12" i="12"/>
  <c r="J11" i="12"/>
  <c r="K11" i="12"/>
  <c r="L11" i="12"/>
  <c r="M11" i="12"/>
  <c r="F11" i="12"/>
  <c r="G11" i="12"/>
  <c r="H11" i="12"/>
  <c r="I11" i="12"/>
  <c r="F10" i="12"/>
  <c r="G10" i="12"/>
  <c r="H10" i="12"/>
  <c r="I10" i="12"/>
  <c r="G9" i="12"/>
  <c r="H9" i="12"/>
  <c r="I9" i="12"/>
  <c r="F9" i="12"/>
  <c r="B5" i="12"/>
  <c r="B6" i="12"/>
  <c r="B7" i="12"/>
  <c r="B4" i="12"/>
  <c r="AL29" i="6" l="1"/>
  <c r="AL30" i="6"/>
  <c r="AL31" i="6"/>
  <c r="AL32" i="6"/>
  <c r="AL33" i="6"/>
  <c r="AN29" i="6"/>
  <c r="AN30" i="6"/>
  <c r="AN31" i="6"/>
  <c r="AN32" i="6"/>
  <c r="AN33" i="6"/>
  <c r="AR29" i="6"/>
  <c r="AR30" i="6"/>
  <c r="AR31" i="6"/>
  <c r="AR32" i="6"/>
  <c r="B33" i="6"/>
  <c r="B32" i="6"/>
  <c r="G32" i="6"/>
  <c r="H32" i="6"/>
  <c r="I32" i="6"/>
  <c r="K32" i="6"/>
  <c r="AP32" i="6"/>
  <c r="B31" i="6"/>
  <c r="G31" i="6"/>
  <c r="H31" i="6"/>
  <c r="I31" i="6"/>
  <c r="K31" i="6"/>
  <c r="AP31" i="6"/>
  <c r="B30" i="6"/>
  <c r="G30" i="6"/>
  <c r="H30" i="6"/>
  <c r="I30" i="6"/>
  <c r="K30" i="6"/>
  <c r="AP30" i="6"/>
  <c r="B29" i="6"/>
  <c r="G29" i="6"/>
  <c r="H29" i="6"/>
  <c r="I29" i="6"/>
  <c r="K29" i="6"/>
  <c r="AP29" i="6"/>
  <c r="K6" i="6" l="1"/>
  <c r="K7" i="6"/>
  <c r="K8" i="6"/>
  <c r="K9" i="6"/>
  <c r="K10" i="6"/>
  <c r="K11" i="6"/>
  <c r="K12" i="6"/>
  <c r="K13" i="6"/>
  <c r="K14" i="6"/>
  <c r="K15" i="6"/>
  <c r="K16" i="6"/>
  <c r="K17" i="6"/>
  <c r="K18" i="6"/>
  <c r="K19" i="6"/>
  <c r="K20" i="6"/>
  <c r="K21" i="6"/>
  <c r="K22" i="6"/>
  <c r="K23" i="6"/>
  <c r="K24" i="6"/>
  <c r="K25" i="6"/>
  <c r="K26" i="6"/>
  <c r="K27" i="6"/>
  <c r="K28" i="6"/>
  <c r="K5" i="6"/>
  <c r="B6" i="6"/>
  <c r="B7" i="6"/>
  <c r="B8" i="6"/>
  <c r="B9" i="6"/>
  <c r="B10" i="6"/>
  <c r="B11" i="6"/>
  <c r="B12" i="6"/>
  <c r="B13" i="6"/>
  <c r="B14" i="6"/>
  <c r="B15" i="6"/>
  <c r="B16" i="6"/>
  <c r="B17" i="6"/>
  <c r="B18" i="6"/>
  <c r="B19" i="6"/>
  <c r="B20" i="6"/>
  <c r="B21" i="6"/>
  <c r="B22" i="6"/>
  <c r="B23" i="6"/>
  <c r="B24" i="6"/>
  <c r="B25" i="6"/>
  <c r="B26" i="6"/>
  <c r="B27" i="6"/>
  <c r="B28" i="6"/>
  <c r="B5" i="6"/>
  <c r="C78" i="3"/>
  <c r="A78" i="3"/>
  <c r="A18" i="3" l="1"/>
  <c r="A102" i="3"/>
  <c r="A103" i="3"/>
  <c r="A104" i="3"/>
  <c r="A105" i="3"/>
  <c r="A106" i="3"/>
  <c r="A107" i="3"/>
  <c r="A108" i="3"/>
  <c r="A109" i="3"/>
  <c r="A110" i="3"/>
  <c r="A111" i="3"/>
  <c r="A24" i="3"/>
  <c r="A112" i="3"/>
  <c r="A113" i="3"/>
  <c r="A114" i="3"/>
  <c r="A115" i="3"/>
  <c r="A116" i="3"/>
  <c r="A117" i="3"/>
  <c r="A118" i="3"/>
  <c r="A119" i="3"/>
  <c r="A120" i="3"/>
  <c r="A121" i="3"/>
  <c r="A19" i="3"/>
  <c r="A122" i="3"/>
  <c r="A123" i="3"/>
  <c r="A124" i="3"/>
  <c r="A125" i="3"/>
  <c r="A126" i="3"/>
  <c r="A127" i="3"/>
  <c r="A128" i="3"/>
  <c r="A129" i="3"/>
  <c r="A130" i="3"/>
  <c r="A131" i="3"/>
  <c r="A20" i="3"/>
  <c r="A132" i="3"/>
  <c r="A133" i="3"/>
  <c r="A134" i="3"/>
  <c r="A135" i="3"/>
  <c r="A136" i="3"/>
  <c r="A137" i="3"/>
  <c r="A138" i="3"/>
  <c r="A139" i="3"/>
  <c r="A140" i="3"/>
  <c r="A27" i="3"/>
  <c r="A141" i="3"/>
  <c r="A143" i="3"/>
  <c r="A144" i="3"/>
  <c r="A145" i="3"/>
  <c r="A146" i="3"/>
  <c r="A147" i="3"/>
  <c r="A148" i="3"/>
  <c r="A149" i="3"/>
  <c r="A150" i="3"/>
  <c r="A28" i="3"/>
  <c r="A142" i="3"/>
  <c r="A101" i="3"/>
  <c r="A29" i="3"/>
  <c r="A35" i="3"/>
  <c r="A36" i="3"/>
  <c r="A37" i="3"/>
  <c r="A3" i="3"/>
  <c r="A38" i="3"/>
  <c r="A39" i="3"/>
  <c r="A40" i="3"/>
  <c r="A41" i="3"/>
  <c r="A14" i="3"/>
  <c r="A15" i="3"/>
  <c r="A31" i="3"/>
  <c r="A32" i="3"/>
  <c r="A10" i="3"/>
  <c r="A11" i="3"/>
  <c r="A4" i="3"/>
  <c r="A12" i="3"/>
  <c r="A13" i="3"/>
  <c r="A21" i="3"/>
  <c r="A22" i="3"/>
  <c r="A23" i="3"/>
  <c r="A25" i="3"/>
  <c r="A26" i="3"/>
  <c r="A30" i="3"/>
  <c r="A33" i="3"/>
  <c r="A34" i="3"/>
  <c r="A6" i="3"/>
  <c r="A42" i="3"/>
  <c r="A62" i="3"/>
  <c r="A63" i="3"/>
  <c r="A64" i="3"/>
  <c r="A65" i="3"/>
  <c r="A66" i="3"/>
  <c r="A5" i="3"/>
  <c r="A67" i="3"/>
  <c r="A68" i="3"/>
  <c r="A71" i="3"/>
  <c r="A7" i="3"/>
  <c r="A72" i="3"/>
  <c r="A79" i="3"/>
  <c r="A81" i="3"/>
  <c r="A82" i="3"/>
  <c r="A83" i="3"/>
  <c r="A84" i="3"/>
  <c r="A86" i="3"/>
  <c r="A85" i="3"/>
  <c r="A87" i="3"/>
  <c r="A88" i="3"/>
  <c r="A8" i="3"/>
  <c r="A89" i="3"/>
  <c r="A90" i="3"/>
  <c r="A91" i="3"/>
  <c r="A92" i="3"/>
  <c r="A93" i="3"/>
  <c r="A94" i="3"/>
  <c r="A43" i="3"/>
  <c r="A44" i="3"/>
  <c r="A45" i="3"/>
  <c r="A46" i="3"/>
  <c r="A9" i="3"/>
  <c r="A69" i="3"/>
  <c r="A70" i="3"/>
  <c r="A95" i="3"/>
  <c r="A96" i="3"/>
  <c r="A47" i="3"/>
  <c r="A48" i="3"/>
  <c r="A49" i="3"/>
  <c r="A50" i="3"/>
  <c r="A51" i="3"/>
  <c r="A52" i="3"/>
  <c r="A16" i="3"/>
  <c r="A56" i="3"/>
  <c r="A54" i="3"/>
  <c r="A58" i="3"/>
  <c r="A57" i="3"/>
  <c r="A53" i="3"/>
  <c r="A77" i="3"/>
  <c r="A59" i="3"/>
  <c r="A60" i="3"/>
  <c r="A61" i="3"/>
  <c r="A76" i="3"/>
  <c r="A17" i="3"/>
  <c r="A80" i="3"/>
  <c r="A55" i="3"/>
  <c r="A74" i="3"/>
  <c r="A73" i="3"/>
  <c r="A75" i="3"/>
  <c r="A97" i="3"/>
  <c r="A98" i="3"/>
  <c r="A99" i="3"/>
  <c r="A2" i="3"/>
  <c r="H28" i="11" l="1"/>
  <c r="C99" i="3" l="1"/>
  <c r="C58" i="3"/>
  <c r="AP6" i="6" l="1"/>
  <c r="AP7" i="6"/>
  <c r="AP8" i="6"/>
  <c r="AP9" i="6"/>
  <c r="AP10" i="6"/>
  <c r="AP11" i="6"/>
  <c r="AP12" i="6"/>
  <c r="AP13" i="6"/>
  <c r="AP14" i="6"/>
  <c r="AP15" i="6"/>
  <c r="AP16" i="6"/>
  <c r="AP17" i="6"/>
  <c r="AP18" i="6"/>
  <c r="AP19" i="6"/>
  <c r="AP20" i="6"/>
  <c r="AP21" i="6"/>
  <c r="AP22" i="6"/>
  <c r="AP23" i="6"/>
  <c r="AP24" i="6"/>
  <c r="AP25" i="6"/>
  <c r="AP26" i="6"/>
  <c r="AP27" i="6"/>
  <c r="AP28" i="6"/>
  <c r="AP33" i="6"/>
  <c r="AP5" i="6"/>
  <c r="AN6" i="6"/>
  <c r="AN7" i="6"/>
  <c r="AN8" i="6"/>
  <c r="AN9" i="6"/>
  <c r="AN10" i="6"/>
  <c r="AN11" i="6"/>
  <c r="AN12" i="6"/>
  <c r="AN13" i="6"/>
  <c r="AN14" i="6"/>
  <c r="AN15" i="6"/>
  <c r="AN16" i="6"/>
  <c r="AN17" i="6"/>
  <c r="AN18" i="6"/>
  <c r="AN19" i="6"/>
  <c r="AN20" i="6"/>
  <c r="AN21" i="6"/>
  <c r="AN22" i="6"/>
  <c r="AN23" i="6"/>
  <c r="AN24" i="6"/>
  <c r="AN25" i="6"/>
  <c r="AN26" i="6"/>
  <c r="AN27" i="6"/>
  <c r="AN28" i="6"/>
  <c r="AN5" i="6"/>
  <c r="AL6" i="6"/>
  <c r="AL7" i="6"/>
  <c r="AL8" i="6"/>
  <c r="AL9" i="6"/>
  <c r="AL10" i="6"/>
  <c r="AL11" i="6"/>
  <c r="AL12" i="6"/>
  <c r="AL13" i="6"/>
  <c r="AL14" i="6"/>
  <c r="AL15" i="6"/>
  <c r="AL16" i="6"/>
  <c r="AL17" i="6"/>
  <c r="AL18" i="6"/>
  <c r="AL19" i="6"/>
  <c r="AL20" i="6"/>
  <c r="AL21" i="6"/>
  <c r="AL22" i="6"/>
  <c r="AL23" i="6"/>
  <c r="AL24" i="6"/>
  <c r="AL25" i="6"/>
  <c r="AL26" i="6"/>
  <c r="AL27" i="6"/>
  <c r="AL28" i="6"/>
  <c r="AL5" i="6"/>
  <c r="C6" i="6"/>
  <c r="AR6" i="6" s="1"/>
  <c r="C7" i="6"/>
  <c r="AR7" i="6" s="1"/>
  <c r="C8" i="6"/>
  <c r="AR8" i="6" s="1"/>
  <c r="C9" i="6"/>
  <c r="AR9" i="6" s="1"/>
  <c r="C10" i="6"/>
  <c r="AR10" i="6" s="1"/>
  <c r="C11" i="6"/>
  <c r="AR11" i="6" s="1"/>
  <c r="C12" i="6"/>
  <c r="AR12" i="6" s="1"/>
  <c r="C13" i="6"/>
  <c r="AR13" i="6" s="1"/>
  <c r="C14" i="6"/>
  <c r="AR14" i="6" s="1"/>
  <c r="C15" i="6"/>
  <c r="AR15" i="6" s="1"/>
  <c r="C16" i="6"/>
  <c r="AR16" i="6" s="1"/>
  <c r="C17" i="6"/>
  <c r="AR17" i="6" s="1"/>
  <c r="C18" i="6"/>
  <c r="AR18" i="6" s="1"/>
  <c r="C19" i="6"/>
  <c r="AR19" i="6" s="1"/>
  <c r="C20" i="6"/>
  <c r="AR20" i="6" s="1"/>
  <c r="C21" i="6"/>
  <c r="AR21" i="6" s="1"/>
  <c r="C22" i="6"/>
  <c r="AR22" i="6" s="1"/>
  <c r="C23" i="6"/>
  <c r="AR23" i="6" s="1"/>
  <c r="C24" i="6"/>
  <c r="AR24" i="6" s="1"/>
  <c r="C25" i="6"/>
  <c r="AR25" i="6" s="1"/>
  <c r="C26" i="6"/>
  <c r="AR26" i="6" s="1"/>
  <c r="C27" i="6"/>
  <c r="AR27" i="6" s="1"/>
  <c r="C28" i="6"/>
  <c r="AR28" i="6" s="1"/>
  <c r="C33" i="6"/>
  <c r="K33" i="6" s="1"/>
  <c r="C5" i="6"/>
  <c r="AR5" i="6" s="1"/>
  <c r="G6" i="6"/>
  <c r="G7" i="6"/>
  <c r="G8" i="6"/>
  <c r="G9" i="6"/>
  <c r="G10" i="6"/>
  <c r="G11" i="6"/>
  <c r="G12" i="6"/>
  <c r="G13" i="6"/>
  <c r="G14" i="6"/>
  <c r="G15" i="6"/>
  <c r="G16" i="6"/>
  <c r="G17" i="6"/>
  <c r="G18" i="6"/>
  <c r="G19" i="6"/>
  <c r="G20" i="6"/>
  <c r="G21" i="6"/>
  <c r="G22" i="6"/>
  <c r="G23" i="6"/>
  <c r="G24" i="6"/>
  <c r="G25" i="6"/>
  <c r="G26" i="6"/>
  <c r="G27" i="6"/>
  <c r="G28" i="6"/>
  <c r="G33" i="6"/>
  <c r="G5" i="6"/>
  <c r="H6" i="6"/>
  <c r="H7" i="6"/>
  <c r="H8" i="6"/>
  <c r="H9" i="6"/>
  <c r="H10" i="6"/>
  <c r="H11" i="6"/>
  <c r="H12" i="6"/>
  <c r="H13" i="6"/>
  <c r="H14" i="6"/>
  <c r="H15" i="6"/>
  <c r="H16" i="6"/>
  <c r="H17" i="6"/>
  <c r="H18" i="6"/>
  <c r="H19" i="6"/>
  <c r="H20" i="6"/>
  <c r="H21" i="6"/>
  <c r="H22" i="6"/>
  <c r="H23" i="6"/>
  <c r="H24" i="6"/>
  <c r="H25" i="6"/>
  <c r="H26" i="6"/>
  <c r="H27" i="6"/>
  <c r="H28" i="6"/>
  <c r="H33" i="6"/>
  <c r="H5" i="6"/>
  <c r="I33" i="6"/>
  <c r="I6" i="6"/>
  <c r="I7" i="6"/>
  <c r="I8" i="6"/>
  <c r="I9" i="6"/>
  <c r="I10" i="6"/>
  <c r="I11" i="6"/>
  <c r="I12" i="6"/>
  <c r="I13" i="6"/>
  <c r="I14" i="6"/>
  <c r="I15" i="6"/>
  <c r="I16" i="6"/>
  <c r="I17" i="6"/>
  <c r="I18" i="6"/>
  <c r="I19" i="6"/>
  <c r="I20" i="6"/>
  <c r="I21" i="6"/>
  <c r="I22" i="6"/>
  <c r="I23" i="6"/>
  <c r="I24" i="6"/>
  <c r="I25" i="6"/>
  <c r="I26" i="6"/>
  <c r="I27" i="6"/>
  <c r="I28" i="6"/>
  <c r="I5" i="6"/>
  <c r="AR33" i="6" l="1"/>
  <c r="C51" i="3"/>
  <c r="C69" i="3"/>
  <c r="C92" i="3"/>
  <c r="C49" i="3" l="1"/>
  <c r="C56" i="3"/>
  <c r="C80" i="3"/>
  <c r="C75" i="3"/>
  <c r="C79" i="3"/>
  <c r="C81" i="3"/>
  <c r="P99" i="3" s="1"/>
  <c r="C82" i="3"/>
  <c r="P100" i="3" s="1"/>
  <c r="C83" i="3"/>
  <c r="C84" i="3"/>
  <c r="C86" i="3"/>
  <c r="C85" i="3"/>
  <c r="C87" i="3"/>
  <c r="C88" i="3"/>
  <c r="C8" i="3"/>
  <c r="C89" i="3"/>
  <c r="C90" i="3"/>
  <c r="C94" i="3"/>
  <c r="C43" i="3"/>
  <c r="C44" i="3"/>
  <c r="C45" i="3"/>
  <c r="C46" i="3"/>
  <c r="C9" i="3"/>
  <c r="C70" i="3"/>
  <c r="C95" i="3"/>
  <c r="C96" i="3"/>
  <c r="C47" i="3"/>
  <c r="C48" i="3"/>
  <c r="C50" i="3"/>
  <c r="C52" i="3"/>
  <c r="C16" i="3"/>
  <c r="C54" i="3"/>
  <c r="C57" i="3"/>
  <c r="C53" i="3"/>
  <c r="C77" i="3"/>
  <c r="C59" i="3"/>
  <c r="C60" i="3"/>
  <c r="C61" i="3"/>
  <c r="C76" i="3"/>
  <c r="C17" i="3"/>
  <c r="C55" i="3"/>
  <c r="C74" i="3"/>
  <c r="C73" i="3"/>
  <c r="C97" i="3"/>
  <c r="C98" i="3"/>
  <c r="C72" i="3"/>
  <c r="C7" i="3"/>
  <c r="P96" i="3" s="1"/>
  <c r="C91" i="3"/>
  <c r="C93" i="3"/>
  <c r="P97" i="3" l="1"/>
  <c r="P98" i="3"/>
  <c r="C18" i="3"/>
  <c r="C102" i="3"/>
  <c r="P102" i="3" s="1"/>
  <c r="C103" i="3"/>
  <c r="C104" i="3"/>
  <c r="P104" i="3" s="1"/>
  <c r="C105" i="3"/>
  <c r="P7" i="3" s="1"/>
  <c r="C106" i="3"/>
  <c r="P8" i="3" s="1"/>
  <c r="C107" i="3"/>
  <c r="P9" i="3" s="1"/>
  <c r="C108" i="3"/>
  <c r="P108" i="3" s="1"/>
  <c r="C109" i="3"/>
  <c r="P109" i="3" s="1"/>
  <c r="C110" i="3"/>
  <c r="C111" i="3"/>
  <c r="C24" i="3"/>
  <c r="C112" i="3"/>
  <c r="P112" i="3" s="1"/>
  <c r="C113" i="3"/>
  <c r="P16" i="3" s="1"/>
  <c r="C114" i="3"/>
  <c r="P17" i="3" s="1"/>
  <c r="C115" i="3"/>
  <c r="C116" i="3"/>
  <c r="C117" i="3"/>
  <c r="C118" i="3"/>
  <c r="C119" i="3"/>
  <c r="C120" i="3"/>
  <c r="P120" i="3" s="1"/>
  <c r="C121" i="3"/>
  <c r="P24" i="3" s="1"/>
  <c r="C19" i="3"/>
  <c r="C122" i="3"/>
  <c r="P122" i="3" s="1"/>
  <c r="C123" i="3"/>
  <c r="P123" i="3" s="1"/>
  <c r="C124" i="3"/>
  <c r="C125" i="3"/>
  <c r="C126" i="3"/>
  <c r="P126" i="3" s="1"/>
  <c r="C127" i="3"/>
  <c r="C128" i="3"/>
  <c r="C129" i="3"/>
  <c r="C130" i="3"/>
  <c r="C131" i="3"/>
  <c r="C20" i="3"/>
  <c r="C132" i="3"/>
  <c r="C133" i="3"/>
  <c r="P133" i="3" s="1"/>
  <c r="C134" i="3"/>
  <c r="C135" i="3"/>
  <c r="C136" i="3"/>
  <c r="C137" i="3"/>
  <c r="P137" i="3" s="1"/>
  <c r="C138" i="3"/>
  <c r="P43" i="3" s="1"/>
  <c r="C139" i="3"/>
  <c r="P44" i="3" s="1"/>
  <c r="C140" i="3"/>
  <c r="P45" i="3" s="1"/>
  <c r="C27" i="3"/>
  <c r="P46" i="3" s="1"/>
  <c r="C141" i="3"/>
  <c r="C143" i="3"/>
  <c r="P48" i="3" s="1"/>
  <c r="C144" i="3"/>
  <c r="P49" i="3" s="1"/>
  <c r="C145" i="3"/>
  <c r="P50" i="3" s="1"/>
  <c r="C146" i="3"/>
  <c r="P51" i="3" s="1"/>
  <c r="C147" i="3"/>
  <c r="P52" i="3" s="1"/>
  <c r="C148" i="3"/>
  <c r="P53" i="3" s="1"/>
  <c r="C149" i="3"/>
  <c r="C150" i="3"/>
  <c r="C28" i="3"/>
  <c r="P56" i="3" s="1"/>
  <c r="C142" i="3"/>
  <c r="P57" i="3" s="1"/>
  <c r="C101" i="3"/>
  <c r="P58" i="3" s="1"/>
  <c r="C29" i="3"/>
  <c r="P59" i="3" s="1"/>
  <c r="C35" i="3"/>
  <c r="P60" i="3" s="1"/>
  <c r="C36" i="3"/>
  <c r="P61" i="3" s="1"/>
  <c r="C37" i="3"/>
  <c r="C3" i="3"/>
  <c r="C38" i="3"/>
  <c r="C39" i="3"/>
  <c r="C40" i="3"/>
  <c r="C41" i="3"/>
  <c r="C14" i="3"/>
  <c r="C15" i="3"/>
  <c r="P69" i="3" s="1"/>
  <c r="C31" i="3"/>
  <c r="P70" i="3" s="1"/>
  <c r="C32" i="3"/>
  <c r="C10" i="3"/>
  <c r="P72" i="3" s="1"/>
  <c r="C11" i="3"/>
  <c r="P73" i="3" s="1"/>
  <c r="C4" i="3"/>
  <c r="P74" i="3" s="1"/>
  <c r="C12" i="3"/>
  <c r="P75" i="3" s="1"/>
  <c r="C13" i="3"/>
  <c r="P76" i="3" s="1"/>
  <c r="C21" i="3"/>
  <c r="P77" i="3" s="1"/>
  <c r="C22" i="3"/>
  <c r="P78" i="3" s="1"/>
  <c r="C23" i="3"/>
  <c r="P79" i="3" s="1"/>
  <c r="C25" i="3"/>
  <c r="P80" i="3" s="1"/>
  <c r="C26" i="3"/>
  <c r="P81" i="3" s="1"/>
  <c r="C30" i="3"/>
  <c r="P82" i="3" s="1"/>
  <c r="C33" i="3"/>
  <c r="P83" i="3" s="1"/>
  <c r="C34" i="3"/>
  <c r="P84" i="3" s="1"/>
  <c r="C6" i="3"/>
  <c r="P85" i="3" s="1"/>
  <c r="C42" i="3"/>
  <c r="P86" i="3" s="1"/>
  <c r="C62" i="3"/>
  <c r="P87" i="3" s="1"/>
  <c r="C63" i="3"/>
  <c r="P88" i="3" s="1"/>
  <c r="C64" i="3"/>
  <c r="P89" i="3" s="1"/>
  <c r="C65" i="3"/>
  <c r="P90" i="3" s="1"/>
  <c r="C66" i="3"/>
  <c r="P91" i="3" s="1"/>
  <c r="C5" i="3"/>
  <c r="P92" i="3" s="1"/>
  <c r="C67" i="3"/>
  <c r="P93" i="3" s="1"/>
  <c r="C68" i="3"/>
  <c r="P94" i="3" s="1"/>
  <c r="C71" i="3"/>
  <c r="P95" i="3" s="1"/>
  <c r="C2" i="3"/>
  <c r="P2" i="3" s="1"/>
  <c r="P55" i="3" l="1"/>
  <c r="P150" i="3"/>
  <c r="P18" i="3"/>
  <c r="P65" i="3"/>
  <c r="P41" i="3"/>
  <c r="P37" i="3"/>
  <c r="P132" i="3"/>
  <c r="P33" i="3"/>
  <c r="P29" i="3"/>
  <c r="P25" i="3"/>
  <c r="P21" i="3"/>
  <c r="P13" i="3"/>
  <c r="P111" i="3"/>
  <c r="P5" i="3"/>
  <c r="P103" i="3"/>
  <c r="P142" i="3"/>
  <c r="P140" i="3"/>
  <c r="P105" i="3"/>
  <c r="P148" i="3"/>
  <c r="P144" i="3"/>
  <c r="P68" i="3"/>
  <c r="P64" i="3"/>
  <c r="P40" i="3"/>
  <c r="P36" i="3"/>
  <c r="P32" i="3"/>
  <c r="P28" i="3"/>
  <c r="P20" i="3"/>
  <c r="P12" i="3"/>
  <c r="P4" i="3"/>
  <c r="P107" i="3"/>
  <c r="P129" i="3"/>
  <c r="P124" i="3"/>
  <c r="P147" i="3"/>
  <c r="P106" i="3"/>
  <c r="P128" i="3"/>
  <c r="P71" i="3"/>
  <c r="P67" i="3"/>
  <c r="P63" i="3"/>
  <c r="P47" i="3"/>
  <c r="P141" i="3"/>
  <c r="P39" i="3"/>
  <c r="P35" i="3"/>
  <c r="P31" i="3"/>
  <c r="P127" i="3"/>
  <c r="P27" i="3"/>
  <c r="P23" i="3"/>
  <c r="P19" i="3"/>
  <c r="P15" i="3"/>
  <c r="P11" i="3"/>
  <c r="P3" i="3"/>
  <c r="P114" i="3"/>
  <c r="P135" i="3"/>
  <c r="P131" i="3"/>
  <c r="P146" i="3"/>
  <c r="P116" i="3"/>
  <c r="P125" i="3"/>
  <c r="P113" i="3"/>
  <c r="P134" i="3"/>
  <c r="P139" i="3"/>
  <c r="P66" i="3"/>
  <c r="P62" i="3"/>
  <c r="P54" i="3"/>
  <c r="P149" i="3"/>
  <c r="P42" i="3"/>
  <c r="P38" i="3"/>
  <c r="P34" i="3"/>
  <c r="P30" i="3"/>
  <c r="P26" i="3"/>
  <c r="P22" i="3"/>
  <c r="P119" i="3"/>
  <c r="P14" i="3"/>
  <c r="P10" i="3"/>
  <c r="P6" i="3"/>
  <c r="P130" i="3"/>
  <c r="P118" i="3"/>
  <c r="P145" i="3"/>
  <c r="P115" i="3"/>
  <c r="P136" i="3"/>
  <c r="P101" i="3"/>
  <c r="P121" i="3"/>
  <c r="P143" i="3"/>
  <c r="P117" i="3"/>
  <c r="P138" i="3"/>
  <c r="P110" i="3"/>
</calcChain>
</file>

<file path=xl/sharedStrings.xml><?xml version="1.0" encoding="utf-8"?>
<sst xmlns="http://schemas.openxmlformats.org/spreadsheetml/2006/main" count="2206" uniqueCount="772">
  <si>
    <t>id</t>
  </si>
  <si>
    <t>letter</t>
  </si>
  <si>
    <t>indicator</t>
  </si>
  <si>
    <t>mainsection</t>
  </si>
  <si>
    <t>orodha</t>
  </si>
  <si>
    <t>A</t>
  </si>
  <si>
    <t xml:space="preserve">No. of  clients booked for appointments </t>
  </si>
  <si>
    <t>ART appointment tracking and follow up</t>
  </si>
  <si>
    <t xml:space="preserve">No. of clients who kept appointments   </t>
  </si>
  <si>
    <t>No. of clients  who missed appointments and contacted</t>
  </si>
  <si>
    <t>No. of clients  who missed appointments and returned to care</t>
  </si>
  <si>
    <t>No. of clients  who missed appointments who self-transferred</t>
  </si>
  <si>
    <t>No. of clients  who stopped treatment</t>
  </si>
  <si>
    <t>No. of clients  who missed appointments and confirmed dead</t>
  </si>
  <si>
    <t>B</t>
  </si>
  <si>
    <t>No. of LTFU contacted (for the day)</t>
  </si>
  <si>
    <t>LTFU tracking</t>
  </si>
  <si>
    <t>No. of clients LTFU and restarted on ART</t>
  </si>
  <si>
    <t>No. of clients  LTFU confirmed self-transferred</t>
  </si>
  <si>
    <t xml:space="preserve">No. of clients  reported as stopped who currently are on treatment in the facility (data error) </t>
  </si>
  <si>
    <t>No. of clients  LTFU confirmed stopped treatment</t>
  </si>
  <si>
    <t>No. of clients  LTFU confirmed dead</t>
  </si>
  <si>
    <t>C</t>
  </si>
  <si>
    <t>No. new on treatment</t>
  </si>
  <si>
    <t>Other ART</t>
  </si>
  <si>
    <t>No. of Transfer ins</t>
  </si>
  <si>
    <t xml:space="preserve">Transfer Out     </t>
  </si>
  <si>
    <t>No. of  stable clients on Multi Month Scripting (MMS)- Fast track Model</t>
  </si>
  <si>
    <t>No. of clients due for TLD transition (from clients attending clinic today)</t>
  </si>
  <si>
    <t xml:space="preserve">No. of clients transitioned to TLD </t>
  </si>
  <si>
    <t>D</t>
  </si>
  <si>
    <t>No. of clients due for viral load (from clients attending clinic today)</t>
  </si>
  <si>
    <t>Viral Load</t>
  </si>
  <si>
    <t>No. of VL samples collected from clients attending clinic</t>
  </si>
  <si>
    <t>No. of VL results received</t>
  </si>
  <si>
    <t>No. of VL suppressed</t>
  </si>
  <si>
    <t xml:space="preserve">No. of LTFU </t>
  </si>
  <si>
    <t xml:space="preserve">No. of clients newly initiated on ART due for second visit </t>
  </si>
  <si>
    <t>No. of clients newly initiated on ART due for second visit and returned for appointment</t>
  </si>
  <si>
    <t>No. of clients  who missed appointments and phone did not go through</t>
  </si>
  <si>
    <t>No. of clients  who missed appointments and phone rang but not answered</t>
  </si>
  <si>
    <t>No. of clients  who missed appointments and responded wrong number</t>
  </si>
  <si>
    <t>No. of clients  who missed appointments and has no locator details</t>
  </si>
  <si>
    <t>No. of clients LTFU whose phone did not go through</t>
  </si>
  <si>
    <t>No. of clients  LTFU whose  phone rang but not answered</t>
  </si>
  <si>
    <t>No. of clients  LTFU and responded wrong number</t>
  </si>
  <si>
    <t>No. of clients  LTFU with no locator details</t>
  </si>
  <si>
    <t>No. of clients  LTFU traced but not found</t>
  </si>
  <si>
    <t>No. of clients who attended clinic today</t>
  </si>
  <si>
    <t xml:space="preserve">No. of  stable clients </t>
  </si>
  <si>
    <t>No. of  stable clients receiving 3 months or more supply of drugs</t>
  </si>
  <si>
    <t>E</t>
  </si>
  <si>
    <t>No. of Clients newly started on Prep</t>
  </si>
  <si>
    <t>Prep</t>
  </si>
  <si>
    <t>F</t>
  </si>
  <si>
    <t>Sexual Violence - Rape survivors</t>
  </si>
  <si>
    <t>GEND_GBV</t>
  </si>
  <si>
    <t>Sexual Violence - Initiated PEP</t>
  </si>
  <si>
    <t>Physical Violence - No. of clients</t>
  </si>
  <si>
    <t>Physical Violence - Intiated PEP</t>
  </si>
  <si>
    <t>Emotional Violence - No. of clients</t>
  </si>
  <si>
    <t>Number of clients with unscheduled visits</t>
  </si>
  <si>
    <t>G</t>
  </si>
  <si>
    <t>Screened for Cervical Cancer</t>
  </si>
  <si>
    <t>CXCA_SCREEN</t>
  </si>
  <si>
    <t>Screened Positive for Cervical Cancer</t>
  </si>
  <si>
    <t xml:space="preserve">Screened Positive for Cervical Cancer started on CXCA treatment </t>
  </si>
  <si>
    <t>H</t>
  </si>
  <si>
    <t>1st ANC Visits</t>
  </si>
  <si>
    <t>Family Health</t>
  </si>
  <si>
    <t>4th ANC Visits</t>
  </si>
  <si>
    <t>No. of Skilled Birth Deliveries</t>
  </si>
  <si>
    <t>I</t>
  </si>
  <si>
    <t>No. of confirmed TB positive newly started on TB treatment</t>
  </si>
  <si>
    <t>ART Patients started on TB Treatment</t>
  </si>
  <si>
    <t>No. of confirmed TB positive already on ART and on TB treatment</t>
  </si>
  <si>
    <t>No. of  Confirmed ART Patients TB positive and started on TB treatment (TX_TB_Num)</t>
  </si>
  <si>
    <t>J</t>
  </si>
  <si>
    <t>Number of clients seen at the ccc screened for TB Today and found to be presumptive for TB (TX_TB_PRESUMP)</t>
  </si>
  <si>
    <t>ART Patients screened for TB</t>
  </si>
  <si>
    <t>Number of clients seen at the ccc screened for TB Today</t>
  </si>
  <si>
    <t>K</t>
  </si>
  <si>
    <t>No of clients seen in non-HIV setting (OPD, IPD &amp; MCH)</t>
  </si>
  <si>
    <t>Non HIV Setting</t>
  </si>
  <si>
    <t>No clients screened for TB in non – HIV setting (OPD, IPD &amp; MCH)</t>
  </si>
  <si>
    <t>No presumed to have TB in non – HIV setting (OPD, IPD &amp; MCH)</t>
  </si>
  <si>
    <t>No of presumptive TB cases referred to the TB clinic for TB presumptive confirmation</t>
  </si>
  <si>
    <t>No of confirmed TB presumptive cases</t>
  </si>
  <si>
    <t>No of TB presumptive with samples collected for TB investigative work up (gene expert testing)</t>
  </si>
  <si>
    <t>No of TB presumptive cases confirmed to have active TB (TB positive)</t>
  </si>
  <si>
    <t>No of TB cases diagnosed started on anti – TBs</t>
  </si>
  <si>
    <t>No. of Clients newly started on Prep (Pregnant &amp; Breast feeding Women)</t>
  </si>
  <si>
    <t>No. of Clients newly started on Prep (Discordant Couple)</t>
  </si>
  <si>
    <t>No. of Clients newly started on Prep (Adolescent Girls and Young Women)</t>
  </si>
  <si>
    <t>Prep_CT</t>
  </si>
  <si>
    <t>Screened Positive for Cervical Cancer Reffered for treatment</t>
  </si>
  <si>
    <t>Screened for Cervical Cancer and confirmed Positive</t>
  </si>
  <si>
    <t>L</t>
  </si>
  <si>
    <t>Startedon IPT</t>
  </si>
  <si>
    <t>IPT/TPT</t>
  </si>
  <si>
    <t>Started on Other Forms of TPT</t>
  </si>
  <si>
    <t>Number Booked for PrEP</t>
  </si>
  <si>
    <t>Number Who Kept PrEP Appointment</t>
  </si>
  <si>
    <t>Number Who Missed PrEP Appointment</t>
  </si>
  <si>
    <t>No. of  patients who came for Prep Services and were given a next follow up appointment</t>
  </si>
  <si>
    <t>Number of Unscheduled Prep Follow-up visits</t>
  </si>
  <si>
    <t>Number initiated on PrEP in Jan-Mar 2023 and came for refill or reinitiation in today</t>
  </si>
  <si>
    <t>Number initiated on PrEP in Oct-Dec 2022 and came for refill or reinitiation in today</t>
  </si>
  <si>
    <t>Number initiated on PrEP in Jul-Sep 2022 and came for refill or reinitiation in today</t>
  </si>
  <si>
    <t>M</t>
  </si>
  <si>
    <t>No. new On treatment done for CD4</t>
  </si>
  <si>
    <t>CD4</t>
  </si>
  <si>
    <t>Number initiated on PrEP in any other previous quaters and came for refill or reinitiation in today</t>
  </si>
  <si>
    <t>Number initiated on PrEP in Apr-Jun 2023 and came for refill or reinitiation in today</t>
  </si>
  <si>
    <t>N</t>
  </si>
  <si>
    <t>Number of Known Positives at 1st ANC + Newly identified Positives at 1st ANC (PMTCT_POS)</t>
  </si>
  <si>
    <t>No. with High VL done for CD4</t>
  </si>
  <si>
    <t>No. Returning to Care done for CD4</t>
  </si>
  <si>
    <t>No. with WHO Stage 3 and 4 done for CD4</t>
  </si>
  <si>
    <t>Children (0-23 months) Reached with Community Nutrition Interventions</t>
  </si>
  <si>
    <t>Pregnant Women Reached with Nutrition Specific Interventions</t>
  </si>
  <si>
    <t>Children Under 2 Years Receiving MR2 Vaccine</t>
  </si>
  <si>
    <t>Number initiated on PrEP in Jul-Sep 2023 and came for refill or reinitiation today</t>
  </si>
  <si>
    <t>1st ANC Visits Tested</t>
  </si>
  <si>
    <t>Number of Known Positives at 1st ANC Visit (PMTCT_KNOWN_POS)</t>
  </si>
  <si>
    <t>Number of Newly identified Positives at 1st ANC (PMTCT_New_POS)</t>
  </si>
  <si>
    <t>indicators_id</t>
  </si>
  <si>
    <t>indicator_code</t>
  </si>
  <si>
    <t>active</t>
  </si>
  <si>
    <t>indicatorname</t>
  </si>
  <si>
    <t>indicatorname_full</t>
  </si>
  <si>
    <t>section</t>
  </si>
  <si>
    <t>section_id</t>
  </si>
  <si>
    <t>sectionrowspan</t>
  </si>
  <si>
    <t>show_section</t>
  </si>
  <si>
    <t>bkd</t>
  </si>
  <si>
    <t>F-01000</t>
  </si>
  <si>
    <t>No. of Patients &lt;font color='purple'&gt;Booked&lt;/font&gt; for Appointments</t>
  </si>
  <si>
    <t>No. of patients booked for appointments</t>
  </si>
  <si>
    <t>Appointment Keeping</t>
  </si>
  <si>
    <t>kpt</t>
  </si>
  <si>
    <t>F-02000</t>
  </si>
  <si>
    <t>No. of patients who &lt;font color='purple'&gt;kept&lt;/font&gt; appointments</t>
  </si>
  <si>
    <t>No. of patients who kept appointments</t>
  </si>
  <si>
    <t>missd</t>
  </si>
  <si>
    <t>F-03000</t>
  </si>
  <si>
    <t>No. of patients &lt;font color='purple'&gt;missed&lt;/font&gt; appointments</t>
  </si>
  <si>
    <t>No. of patients missed appointments</t>
  </si>
  <si>
    <t>msd_trc</t>
  </si>
  <si>
    <t>F-03100</t>
  </si>
  <si>
    <t>Missed appointments &lt;font color='green'&gt;traced back&lt;/font&gt;</t>
  </si>
  <si>
    <t>Missed appointments traced back</t>
  </si>
  <si>
    <t>Follow up Status</t>
  </si>
  <si>
    <t>msd_not_trc</t>
  </si>
  <si>
    <t>F-03200</t>
  </si>
  <si>
    <t>Missed appointments &lt;font color='red'&gt;Not traced back&lt;/font&gt;</t>
  </si>
  <si>
    <t>Missed appointments not traced back</t>
  </si>
  <si>
    <t>trc_0_3</t>
  </si>
  <si>
    <t>F-03110</t>
  </si>
  <si>
    <t>Of the Patients &lt;font color='green'&gt;traced back&lt;/font&gt;, How many came back after missing between 0-3 Days</t>
  </si>
  <si>
    <t>Period Missed Appointment</t>
  </si>
  <si>
    <t>trc_4_28</t>
  </si>
  <si>
    <t>F-03120</t>
  </si>
  <si>
    <t>Of the Patients &lt;font color='green'&gt;traced back&lt;/font&gt;, How many came back after missing between 4-28 Days</t>
  </si>
  <si>
    <t>trc_28plus</t>
  </si>
  <si>
    <t>F-03130</t>
  </si>
  <si>
    <t>Of the Patients &lt;font color='green'&gt;traced back&lt;/font&gt;, How many came back after missing for over 28 Days</t>
  </si>
  <si>
    <t>Of the Patients &lt;font color='green'&gt;traced back&lt;/font&gt;, How many came back after missing for 28 Days</t>
  </si>
  <si>
    <t>trc_busy</t>
  </si>
  <si>
    <t>F-03101</t>
  </si>
  <si>
    <t>Patients &lt;font color='green'&gt;traced back&lt;/font&gt; and had missed appointment because of &lt;font color='green'&gt;work related reasons (busy)&lt;/font&gt;</t>
  </si>
  <si>
    <t>Patients traced back and had missed appointment because of work related reasons</t>
  </si>
  <si>
    <t>Reasons for Missing Appointment</t>
  </si>
  <si>
    <t>trc_sick</t>
  </si>
  <si>
    <t>F-03102</t>
  </si>
  <si>
    <t>Patients &lt;font color='green'&gt;traced back&lt;/font&gt; and had missed appointment because they were &lt;font color='green'&gt;sick&lt;/font&gt;</t>
  </si>
  <si>
    <t>Patients traced back and had missed appointment because they were sick</t>
  </si>
  <si>
    <t>trc_relocated</t>
  </si>
  <si>
    <t>F-03103</t>
  </si>
  <si>
    <t>Patients &lt;font color='green'&gt;traced back&lt;/font&gt; and had missed appointment because they &lt;font color='green'&gt;relocated&lt;/font&gt;</t>
  </si>
  <si>
    <t>Patients traced back and had missed appointment because they relocated</t>
  </si>
  <si>
    <t>trc_xtrdrug</t>
  </si>
  <si>
    <t>F-03104</t>
  </si>
  <si>
    <t>Patients &lt;font color='green'&gt;traced back&lt;/font&gt; and had missed appointment because they had &lt;font color='green'&gt;extra drugs&lt;/font&gt;</t>
  </si>
  <si>
    <t>Patients traced back and had missed appointment because they had extra drugs</t>
  </si>
  <si>
    <t>trc_forgot_tca</t>
  </si>
  <si>
    <t>F-03105</t>
  </si>
  <si>
    <t>Patients &lt;font color='green'&gt;traced back&lt;/font&gt; and had missed appointment because they &lt;font color='green'&gt;forgot TCA date&lt;/font&gt;</t>
  </si>
  <si>
    <t>Patients traced back and had missed appointment because they forgot TCA date</t>
  </si>
  <si>
    <t>trc_wrong_tca</t>
  </si>
  <si>
    <t>F-03106</t>
  </si>
  <si>
    <t>Patients &lt;font color='green'&gt;traced back&lt;/font&gt; and had missed appointment because they of &lt;font color='green'&gt;wrong TCA date&lt;/font&gt;</t>
  </si>
  <si>
    <t>Patients traced back and had missed appointment because they of wrong TCA date</t>
  </si>
  <si>
    <t>trc_distance</t>
  </si>
  <si>
    <t>F-03107</t>
  </si>
  <si>
    <t>Patients &lt;font color='green'&gt;traced back&lt;/font&gt; and had missed appointment because of &lt;font color='green'&gt;Long Distance&lt;/font&gt;</t>
  </si>
  <si>
    <t xml:space="preserve">Patients traced back and had missed appointment because of Long Distance </t>
  </si>
  <si>
    <t>trc_transport</t>
  </si>
  <si>
    <t>F-03108</t>
  </si>
  <si>
    <t>Patients &lt;font color='green'&gt;traced back&lt;/font&gt; and had missed appointment because of &lt;font color='green'&gt;Transport challenge&lt;/font&gt;</t>
  </si>
  <si>
    <t>Patients traced back and had missed appointment because of Transport challenge</t>
  </si>
  <si>
    <t>trc_refilled_else</t>
  </si>
  <si>
    <t>F-03109</t>
  </si>
  <si>
    <t>Patients &lt;font color='green'&gt;traced back&lt;/font&gt; and had missed appointment because they &lt;font color='green'&gt;Refilled drugs on another Site&lt;/font&gt;</t>
  </si>
  <si>
    <t>Patients traced back and had missed appointment because they Refilled drugs on another Site</t>
  </si>
  <si>
    <t>trc_declined_trt</t>
  </si>
  <si>
    <t>F-03111</t>
  </si>
  <si>
    <t>Patients &lt;font color='green'&gt;traced back&lt;/font&gt; and had missed appointment because they had &lt;font color='green'&gt;declined/stopped treatment&lt;/font&gt;</t>
  </si>
  <si>
    <t>Patients traced back and had missed appointment because they had Declined/stopped Treatment</t>
  </si>
  <si>
    <t>trc_travelled</t>
  </si>
  <si>
    <t>F-03112</t>
  </si>
  <si>
    <t>Patients &lt;font color='green'&gt;traced back&lt;/font&gt; and had missed appointment because they had &lt;font color='green'&gt;travelled&lt;/font&gt;</t>
  </si>
  <si>
    <t>Patients traced back and had missed appointment because they had travelled</t>
  </si>
  <si>
    <t>trc_fear_hcw</t>
  </si>
  <si>
    <t>F-03113</t>
  </si>
  <si>
    <t>Patients &lt;font color='green'&gt;traced back&lt;/font&gt; and had missed appointment because of &lt;font color='green'&gt;fear of health care workers&lt;/font&gt;</t>
  </si>
  <si>
    <t>Patients traced back and had missed appointment because of fear of health care workers</t>
  </si>
  <si>
    <t>not_trc_school</t>
  </si>
  <si>
    <t>F-03210</t>
  </si>
  <si>
    <t>Patients &lt;font color='green'&gt;traced back&lt;/font&gt; and had missed appointment because they were in &lt;font color='green'&gt;School&lt;/font&gt;</t>
  </si>
  <si>
    <t>Patients traced back and had missed appointment because they were in School</t>
  </si>
  <si>
    <t>trc_other</t>
  </si>
  <si>
    <t>F-03218</t>
  </si>
  <si>
    <t>Patients &lt;font color='green'&gt;traced back&lt;/font&gt; and had missed appointment because of &lt;font color='green'&gt;other reasons&lt;/font&gt;</t>
  </si>
  <si>
    <t>Patients traced back and had missed appointment because of other reasons</t>
  </si>
  <si>
    <t>not_trc_locator</t>
  </si>
  <si>
    <t>F-03301</t>
  </si>
  <si>
    <t>Patients &lt;font color='red'&gt;not traced back&lt;/font&gt; due to lack of &lt;font color='red'&gt;Locator Information&lt;/font&gt;</t>
  </si>
  <si>
    <t>Patients not traced back due to lack of Locator Information</t>
  </si>
  <si>
    <t>Reasons Patients Not Traced Back</t>
  </si>
  <si>
    <t>not_trc_phone</t>
  </si>
  <si>
    <t>F-03302</t>
  </si>
  <si>
    <t>Patients &lt;font color='red'&gt;not traced back&lt;/font&gt; due to lack of &lt;font color='red'&gt;Phone Contact&lt;/font&gt;</t>
  </si>
  <si>
    <t>Patients not traced back due to lack of Phone Contact</t>
  </si>
  <si>
    <t>not_trc_relocated</t>
  </si>
  <si>
    <t>F-03303</t>
  </si>
  <si>
    <t>Patients &lt;font color='red'&gt;not traced back&lt;/font&gt; because patient &lt;font color='red'&gt;relocated&lt;/font&gt;</t>
  </si>
  <si>
    <t>Patients not traced back because patient relocated</t>
  </si>
  <si>
    <t>not_trc_died</t>
  </si>
  <si>
    <t>F-03304</t>
  </si>
  <si>
    <t>Patients &lt;font color='red'&gt;not traced back&lt;/font&gt; back because they  &lt;font color='red'&gt;Died&lt;/font&gt;</t>
  </si>
  <si>
    <t>Patients not traced back because they Died</t>
  </si>
  <si>
    <t>not_trc_wrong_locator</t>
  </si>
  <si>
    <t>F-03305</t>
  </si>
  <si>
    <t>Patients &lt;font color='red'&gt;not traced back&lt;/font&gt; back because of  &lt;font color='red'&gt;Wrong Locator information&lt;/font&gt;</t>
  </si>
  <si>
    <t>Patients not traced back because of Wrong Locator information</t>
  </si>
  <si>
    <t>not_trc_other</t>
  </si>
  <si>
    <t>F-03306</t>
  </si>
  <si>
    <t>Patients &lt;font color='red'&gt;not traced back&lt;/font&gt; due to &lt;font color='red'&gt;other reasons&lt;/font&gt;</t>
  </si>
  <si>
    <t>Patients not traced back due to other reasons</t>
  </si>
  <si>
    <t>trc_alt_meds</t>
  </si>
  <si>
    <t>F-03212</t>
  </si>
  <si>
    <t>Patients &lt;font color='green'&gt;traced back&lt;/font&gt; and had missed appointment because of&lt;font color='green'&gt;alternative medicines herbal&lt;/font&gt;</t>
  </si>
  <si>
    <t>Patients traced back and had missed appointment because of alternative medicines herbal</t>
  </si>
  <si>
    <t>trc_selft_stigma</t>
  </si>
  <si>
    <t>F-03213</t>
  </si>
  <si>
    <t>Patients &lt;font color='green'&gt;traced back&lt;/font&gt; and had missed appointment because of&lt;font color='green'&gt;self stigma&lt;/font&gt;</t>
  </si>
  <si>
    <t>Patients traced back and had missed appointment because of self stigma</t>
  </si>
  <si>
    <t>trc_religion</t>
  </si>
  <si>
    <t>F-03214</t>
  </si>
  <si>
    <t>Patients &lt;font color='green'&gt;traced back&lt;/font&gt; and had missed appointment because of&lt;font color='green'&gt;religious reasons&lt;/font&gt;</t>
  </si>
  <si>
    <t>Patients traced back and had missed appointment because of religious reasons</t>
  </si>
  <si>
    <t>trc_med_fatigue</t>
  </si>
  <si>
    <t>F-03215</t>
  </si>
  <si>
    <t>Patients &lt;font color='green'&gt;traced back&lt;/font&gt; and had missed appointment because of&lt;font color='green'&gt;medication fatigue&lt;font&gt;</t>
  </si>
  <si>
    <t>Patients traced back and had missed appointment because of medication fatigue</t>
  </si>
  <si>
    <t>trc_no_fam_spt</t>
  </si>
  <si>
    <t>F-03216</t>
  </si>
  <si>
    <t>Patients &lt;font color='green'&gt;traced back&lt;/font&gt; and had missed appointment because of&lt;font color='green'&gt;Lack of family support&lt;font&gt;</t>
  </si>
  <si>
    <t>Patients traced back and had missed appointment because of Lack of family support</t>
  </si>
  <si>
    <t>trc_no_hope</t>
  </si>
  <si>
    <t>F-03217</t>
  </si>
  <si>
    <t>Patients &lt;font color='green'&gt;traced back&lt;/font&gt; and had missed appointment because of&lt;font color='green'&gt;Lack of hope/ hopelessness&lt;font&gt;</t>
  </si>
  <si>
    <t>Patients traced back and had missed appointment because of Lack of hope/ hopelessness</t>
  </si>
  <si>
    <t>not_trc_out_of_net_cov</t>
  </si>
  <si>
    <t>Patients &lt;font color='red'&gt;not traced back&lt;/font&gt; back because  &lt;font color='red'&gt;they were out of network coverage&lt;/font&gt;</t>
  </si>
  <si>
    <t>Patients not traced back back because  they were out of network coverage</t>
  </si>
  <si>
    <t>not_trc_mteja</t>
  </si>
  <si>
    <t>F-03219</t>
  </si>
  <si>
    <t>Patients &lt;font color='red'&gt;not traced back&lt;/font&gt; back because  &lt;font color='red'&gt;their mobile number cannot be reached (Mteja)&lt;/font&gt;</t>
  </si>
  <si>
    <t>Patients not traced back back because  their mobile number cannot be reached (Mteja)</t>
  </si>
  <si>
    <t>not_trc_wrong_contact</t>
  </si>
  <si>
    <t>F-03220</t>
  </si>
  <si>
    <t>Patients &lt;font color='red'&gt;not traced back&lt;/font&gt; back because  &lt;font color='red'&gt;their mobile number is wrong&lt;/font&gt;</t>
  </si>
  <si>
    <t>Patients not traced back back because their mobile number is wrong</t>
  </si>
  <si>
    <t>not_trc_call_not_picked</t>
  </si>
  <si>
    <t>F-03221</t>
  </si>
  <si>
    <t>Patients &lt;font color='red'&gt;not traced back&lt;/font&gt; back because  &lt;font color='red'&gt;they didn't pick the tracers call&lt;/font&gt;</t>
  </si>
  <si>
    <t>Patients not traced back back because they didn't pick the tracers call</t>
  </si>
  <si>
    <t>not_trc_num_out_of_serv</t>
  </si>
  <si>
    <t>F-03222</t>
  </si>
  <si>
    <t>Patients &lt;font color='red'&gt;not traced back&lt;/font&gt; back because  &lt;font color='red'&gt;their number was out of service&lt;/font&gt;</t>
  </si>
  <si>
    <t>Patients not traced back back because their number was out of service</t>
  </si>
  <si>
    <t>not_trc_tracer_num_blocked</t>
  </si>
  <si>
    <t>F-03223</t>
  </si>
  <si>
    <t>Patients &lt;font color='red'&gt;not traced back&lt;/font&gt; back because  &lt;font color='red'&gt; they have blocked the tracer mobile number&lt;/font&gt;</t>
  </si>
  <si>
    <t>Patients not traced back back because they have blocked the tracer mobile number</t>
  </si>
  <si>
    <t>category</t>
  </si>
  <si>
    <t>Non HIV Setting-OPD</t>
  </si>
  <si>
    <t>Community TB Screening</t>
  </si>
  <si>
    <t>Non HIV Setting-IPD</t>
  </si>
  <si>
    <t>O</t>
  </si>
  <si>
    <t>Non HIV Setting-MCH</t>
  </si>
  <si>
    <t>p</t>
  </si>
  <si>
    <t>TB Cases Contact Listing</t>
  </si>
  <si>
    <t>TB Screening in HIV Setting</t>
  </si>
  <si>
    <t>Workload at OPD for the day</t>
  </si>
  <si>
    <t>Workload at IPD for the day</t>
  </si>
  <si>
    <t>Workload at MCH for the day</t>
  </si>
  <si>
    <t>Q</t>
  </si>
  <si>
    <t>R</t>
  </si>
  <si>
    <t>der_1f</t>
  </si>
  <si>
    <t>der_1m</t>
  </si>
  <si>
    <t>der_4f</t>
  </si>
  <si>
    <t>der_4m</t>
  </si>
  <si>
    <t>der_9f</t>
  </si>
  <si>
    <t>der_9m</t>
  </si>
  <si>
    <t>der_14f</t>
  </si>
  <si>
    <t>der_14m</t>
  </si>
  <si>
    <t>der_19f</t>
  </si>
  <si>
    <t>der_19m</t>
  </si>
  <si>
    <t>der_24f</t>
  </si>
  <si>
    <t>der_24m</t>
  </si>
  <si>
    <t>der_29f</t>
  </si>
  <si>
    <t>der_29m</t>
  </si>
  <si>
    <t>der_34f</t>
  </si>
  <si>
    <t>der_34m</t>
  </si>
  <si>
    <t>der_39f</t>
  </si>
  <si>
    <t>der_39m</t>
  </si>
  <si>
    <t>der_44f</t>
  </si>
  <si>
    <t>der_44m</t>
  </si>
  <si>
    <t>der_49f</t>
  </si>
  <si>
    <t>der_49m</t>
  </si>
  <si>
    <t>der_50f</t>
  </si>
  <si>
    <t>der_50m</t>
  </si>
  <si>
    <t>value</t>
  </si>
  <si>
    <t>&lt;1</t>
  </si>
  <si>
    <t>1-4</t>
  </si>
  <si>
    <t>5-9</t>
  </si>
  <si>
    <t>10-14</t>
  </si>
  <si>
    <t>15-19</t>
  </si>
  <si>
    <t>20-24</t>
  </si>
  <si>
    <t>25-29</t>
  </si>
  <si>
    <t>30-34</t>
  </si>
  <si>
    <t>35-39</t>
  </si>
  <si>
    <t>40-44</t>
  </si>
  <si>
    <t>45-49</t>
  </si>
  <si>
    <t>50+</t>
  </si>
  <si>
    <t>Total</t>
  </si>
  <si>
    <t>_9m=joage.get("9m").toString();</t>
  </si>
  <si>
    <t>var m9=$("#"+indicatorid+"_9m").val();</t>
  </si>
  <si>
    <t xml:space="preserve"> _9m:m9,</t>
  </si>
  <si>
    <t>&lt;td&gt;&lt;b&gt;0-9 M&lt;/b&gt;&lt;/td&gt;</t>
  </si>
  <si>
    <t>2_PMTCT</t>
  </si>
  <si>
    <t>4_Community TB Screening</t>
  </si>
  <si>
    <t>disablecolumns</t>
  </si>
  <si>
    <t>1_CCC,2_PMTCT</t>
  </si>
  <si>
    <t>5_CCC TB Screening,6_PMTCT TB Screening</t>
  </si>
  <si>
    <t>3_Non HIV Setting TB Screening</t>
  </si>
  <si>
    <t xml:space="preserve">No. of Transfer Out     </t>
  </si>
  <si>
    <t>No. ofclients seen at the ccc screened for TB Today</t>
  </si>
  <si>
    <t>No. ofclients seen at the ccc screened for TB Today and found to be presumptive for TB (TX_TB_PRESUMP)</t>
  </si>
  <si>
    <t>Physical Violence -No. of clients</t>
  </si>
  <si>
    <t>Emotional Violence -No. of clients</t>
  </si>
  <si>
    <t>Physical Violence - Initiated PEP</t>
  </si>
  <si>
    <t>No. newly started on treatment</t>
  </si>
  <si>
    <t>No. of Clients newly started on (Pregnant &amp; Breast feeding Women)Prep (Discordant Couple)&lt;/font&gt;</t>
  </si>
  <si>
    <t>No. Booked for PrEP</t>
  </si>
  <si>
    <t>No. of Known Positives at 1st ANC + Newly identified Positives at 1st ANC (PMTCT_POS)</t>
  </si>
  <si>
    <t>No.  of clients diagnosed with Active TB (Postive Results Returned)</t>
  </si>
  <si>
    <t>No.  of clients on anti-TBs  (TB Treatment)</t>
  </si>
  <si>
    <t>No.  of TB cases (TB Clinic)</t>
  </si>
  <si>
    <t>No.  of TB cases (ICF)</t>
  </si>
  <si>
    <t>No.  of TB cases (ACF)</t>
  </si>
  <si>
    <t>No.  of TB cases screened for contact elicitation</t>
  </si>
  <si>
    <t>No.  of contacts identified or elicited</t>
  </si>
  <si>
    <t>No.  of contacts line listed</t>
  </si>
  <si>
    <t>No.  of contacts screened for TB</t>
  </si>
  <si>
    <t>No. of contacts presumptive TB</t>
  </si>
  <si>
    <t>No.  of presumptive contacts diagnosed with active TB</t>
  </si>
  <si>
    <t>No.  of presumptive TB contacts started on anti-TBs (TB Treatment)</t>
  </si>
  <si>
    <t>section_name</t>
  </si>
  <si>
    <t>message</t>
  </si>
  <si>
    <t>flag_if</t>
  </si>
  <si>
    <t>is_active</t>
  </si>
  <si>
    <t>Number Kept Appointments should not be more than Number booked for appointments</t>
  </si>
  <si>
    <t>1,2</t>
  </si>
  <si>
    <t>Number who missed appointments and called should not be more than the expected Missed appointments</t>
  </si>
  <si>
    <t>No. of Known Positives at 1st ANC Visit (PMTCT_KNOWN_POS)</t>
  </si>
  <si>
    <t>No. of Newly identified Positives at 1st ANC (PMTCT_New_POS)</t>
  </si>
  <si>
    <t>No. of clients seen at the ccc screened for TB Today</t>
  </si>
  <si>
    <t>No. of clients seen at the ccc screened for TB Today and found to be presumptive for TB (TX_TB_PRESUMP)</t>
  </si>
  <si>
    <t>No. of clients diagnosed with Active TB (Postive Results Returned)</t>
  </si>
  <si>
    <t>No. of clients on anti-TBs (TB Treatment)</t>
  </si>
  <si>
    <t>No. of clients screened for TB at OPD</t>
  </si>
  <si>
    <t>No. of clients on anti-TBs  (TB Treatment)</t>
  </si>
  <si>
    <t>No. of clients screened for TB at IPD</t>
  </si>
  <si>
    <t>No. of clients screened for TB at MCH</t>
  </si>
  <si>
    <t>No. of symptomattic TB cases escorted by Case Based Worker for review</t>
  </si>
  <si>
    <t>Sum of No. of Known Positives at 1st ANC Visit and 1st ANC Visits Tested should not be more than Total 1st ANC Visits</t>
  </si>
  <si>
    <t>No. of clients screened for TB at the community by CHPs</t>
  </si>
  <si>
    <t>Sum of Number Who Kept PrEP Appointment and Number Who Missed PrEP Appointment should not be more than Number Booked for PrEP</t>
  </si>
  <si>
    <t>No. of Newly identified Positives at 1st ANC  should not be more than 1st ANC Visits Tested</t>
  </si>
  <si>
    <t>No. of Unscheduled Prep Follow-up visits</t>
  </si>
  <si>
    <t>No. of TB presumptive cases referred to facility by CHPs should not be more than No. of clients screened for TB at the community by CHPs</t>
  </si>
  <si>
    <t>No. of TB presumptive cases referred by CHPs and were received at the facility should not be more than No. of TB presumptive cases referred to facility by CHPs</t>
  </si>
  <si>
    <t>No. of TB presumptive cases received referred to TB clinic for confirmation should not be more than No. of TB presumptive cases referred by CHPs and were received at the facility</t>
  </si>
  <si>
    <t>No. of confirmed TB cases at TB clinic whose specimen was sent for TB Bacteriological Investigation Should not be more than No. of TB presumptive cases received referred to TB clinic for confirmation</t>
  </si>
  <si>
    <t>No. of cases referred to TB clinic for TB Presumptive Confirmation by Clinician Should not be more thanNo. of presumptive TB cases at OPD</t>
  </si>
  <si>
    <t>No. of confirmed TB presumptive cases at TB clinic Should not be more thanNo. of cases referred to TB clinic for TB Presumptive Confirmation by Clinician</t>
  </si>
  <si>
    <t>No. of clients screened for TB at IPD Should not be more than Workload at IPD for the day</t>
  </si>
  <si>
    <t>No. of clients on anti-TBs  (TB Treatment) Should not be more than No. of clients diagnosed with Active TB (Postive Results Returned)</t>
  </si>
  <si>
    <t>No. of clients diagnosed with Active TB (Postive Results Returned) Should not be more than No. of TB presumptive cases whose speciment were sent for TB Bacteiological Investigation</t>
  </si>
  <si>
    <t>No. of TB presumptive cases whose speciment were sent for TB Bacteiological Investigation Should not be more than No. of confirmed TB presumptive cases at TB clinic</t>
  </si>
  <si>
    <t>No. of presumptive TB cases at OPD Should not be more than No. of clients screened for TB at OPD</t>
  </si>
  <si>
    <t>No. of clients screened for TB at OPD Should not be more than Workload at OPD for the day</t>
  </si>
  <si>
    <t>No. of clients on anti-TBs (TB Treatment) Should not be more than No. of clients diagnosed with Active TB (Postive Results Returned)</t>
  </si>
  <si>
    <t xml:space="preserve">No. of clients diagnosed with Active TB (Postive Results Returned) Should not be more than No. of confirmed TB cases at TB clinic whose specimen was sent for TB Bacteriological Investigation </t>
  </si>
  <si>
    <t>No. of presumptive TB cases at IPD Should not be more than No. of clients screened for TB at IPD</t>
  </si>
  <si>
    <t>No. of cases referred to TB clinic for TB Presumptive Confirmation by Clinician Should not be more than No. of presumptive TB cases at IPD</t>
  </si>
  <si>
    <t>No. of confirmed TB presumptive cases at TB clinic Should not be more than No. of cases referred to TB clinic for TB Presumptive Confirmation by Clinician</t>
  </si>
  <si>
    <t>No. of clients screened for TB at MCH Should not be more than Workload at MCH for the day</t>
  </si>
  <si>
    <t>No. of presumptive TB cases at MCH Should not be more than No. of clients screened for TB at MCH</t>
  </si>
  <si>
    <t>No. of cases referred to TB clinic for TB Presumptive Confirmation by Clinician Should not be more than No. of presumptive TB cases at MCH</t>
  </si>
  <si>
    <t>5,6</t>
  </si>
  <si>
    <t>Sum of No. of ROC who were screened for TB by Clinician and No. of ROC who were screened for TB by CBWs  Should not be more than No. of ROC who came for a visit today at the CCC/PMTCT</t>
  </si>
  <si>
    <t>No. of ROC who are symptomatic TB cases should not be more than Sum of No. of ROC who were screened for TB by Clinician and No. of ROC who were screened for TB by CBWs</t>
  </si>
  <si>
    <t>No. of symptomatic TB cases escorted by Case Based Worker for review Should not be more than No. of ROC who are symptomatic TB cases</t>
  </si>
  <si>
    <t>No.  of ROC specimen sent for Bacteriological investigation Should not be more than Total No.  of ROC presumptive TB cases (inclusive of from CBWs and directly screened by Clinician)</t>
  </si>
  <si>
    <t>Total No.  of ROC presumptive TB cases (inclusive of from CBWs and directly screened by Clinician) should be equal to sum of No.  of ROC presumptive TB cases upon review by Clinician who escorted by CBW and No. of symptomattic TB cases escorted by Case Based Worker for review</t>
  </si>
  <si>
    <t>No.  of clients diagnosed with Active TB (Postive Results Returned) Should not be more than No.  of ROC specimen sent for Bacteriological investigation</t>
  </si>
  <si>
    <t>No.  of clients on anti-TBs  (TB Treatment) Should not be more than No.  of clients diagnosed with Active TB (Postive Results Returned)</t>
  </si>
  <si>
    <t>No.  of TB cases screened for contact elicitation should not be more than sum of No.  of TB cases (ACF) ,  No.  of TB cases (ICF) ,No.  of TB cases (Tb Clinic)</t>
  </si>
  <si>
    <t>No.  of contacts identified or elicited Should not be more than No.  of TB cases screened for contact elicitation</t>
  </si>
  <si>
    <t>No.  of contacts line listed Should not be more than No.  of contacts identified or elicited</t>
  </si>
  <si>
    <t>No.  of contacts screened for TB Should not be more than No.  of contacts line listed</t>
  </si>
  <si>
    <t>No. of contacts presumptive TB Should not be more than No.  of contacts screened for TB</t>
  </si>
  <si>
    <t>No.  of presumptive TB contacts whose specimen sent for Bacteriological Investigation Should not be more than No. of contacts presumptive TB</t>
  </si>
  <si>
    <t>No.  of presumptive contacts diagnosed with active TB Should not be more than No.  of presumptive TB contacts whose specimen sent for Bacteriological Investigation</t>
  </si>
  <si>
    <t>No.  of presumptive TB contacts started on anti-TBs (TB Treatment) Should not be more than No.  of presumptive contacts diagnosed with active TB</t>
  </si>
  <si>
    <t>Auto_Calculate</t>
  </si>
  <si>
    <t>readonl</t>
  </si>
  <si>
    <t>_131+_133@_134</t>
  </si>
  <si>
    <t>5_CCC &amp; PMTCT TB Screening (ICF)</t>
  </si>
  <si>
    <t>3_Non HIV Setting TB Screening (ACF)</t>
  </si>
  <si>
    <t>No. of TB symptomatic cases referred to facility by CHPs</t>
  </si>
  <si>
    <t>No. of TB symptomatic cases referred by CHPs and were received at the facility</t>
  </si>
  <si>
    <t>No. of TB symptomatic cases at OPD</t>
  </si>
  <si>
    <t>No. of TB symptomatic cases at IPD</t>
  </si>
  <si>
    <t>No. of TB symptomatic cases at MCH</t>
  </si>
  <si>
    <t>No. of Recipients of Care who came for a visit today at the CCC/PMTCT</t>
  </si>
  <si>
    <t xml:space="preserve">No. of Recipients of Care who were screened for TB by CBWs </t>
  </si>
  <si>
    <t xml:space="preserve">No. of Recipients of Care who were screened for TB by Clinician </t>
  </si>
  <si>
    <t>No. of Recipients of Care who are symptomatic TB cases</t>
  </si>
  <si>
    <t>No.  of Recipients of Care presumptive TB cases upon review by Clinician who escorted by CBW</t>
  </si>
  <si>
    <t>Total No.  of Recipients of Care presumptive TB cases (inclusive of from CBWs and directly screened by Clinician)</t>
  </si>
  <si>
    <t>Total No. of TB Cases</t>
  </si>
  <si>
    <t>No. of clients with unscheduled visits</t>
  </si>
  <si>
    <t>No. Who Kept PrEP Appointment</t>
  </si>
  <si>
    <t>No. Who Missed PrEP Appointment</t>
  </si>
  <si>
    <t>No. initiated on PrEP in Jan-Mar 2023 and came for refill or reinitiation in today</t>
  </si>
  <si>
    <t>No. initiated on PrEP in Oct-Dec 2023 and came for refill or reinitiation in today</t>
  </si>
  <si>
    <t>No. initiated on PrEP in Jul-Sep 2022 and came for refill or reinitiation in today</t>
  </si>
  <si>
    <t>No. initiated on PrEP in Jul-Sep 2023 and came for refill or reinitiation today</t>
  </si>
  <si>
    <t>No. initiated on PrEP in any other previous quaters and came for refill or reinitiation in today</t>
  </si>
  <si>
    <t>No. initiated on PrEP in Apr-Jun 2023 and came for refill or reinitiation in today</t>
  </si>
  <si>
    <t>_2&gt;_1</t>
  </si>
  <si>
    <t>_3&gt;_1-_2</t>
  </si>
  <si>
    <t>_94+_93&gt;_50</t>
  </si>
  <si>
    <t>_72+_73&gt;_71</t>
  </si>
  <si>
    <t>_95&gt;_93</t>
  </si>
  <si>
    <t>_97&gt;_96</t>
  </si>
  <si>
    <t>_98&gt;_97</t>
  </si>
  <si>
    <t>_99&gt;_98</t>
  </si>
  <si>
    <t>_100&gt;_99</t>
  </si>
  <si>
    <t>_101&gt;_100</t>
  </si>
  <si>
    <t>_102&gt;_101</t>
  </si>
  <si>
    <t>_104&gt;_103</t>
  </si>
  <si>
    <t>_105&gt;_104</t>
  </si>
  <si>
    <t>_106&gt;_105</t>
  </si>
  <si>
    <t>_107&gt;_106</t>
  </si>
  <si>
    <t>_108&gt;_107</t>
  </si>
  <si>
    <t>_109&gt;_108</t>
  </si>
  <si>
    <t>_110&gt;_109</t>
  </si>
  <si>
    <t>_112&gt;_111</t>
  </si>
  <si>
    <t>_113&gt;_112</t>
  </si>
  <si>
    <t>_114&gt;_113</t>
  </si>
  <si>
    <t>_115&gt;_114</t>
  </si>
  <si>
    <t>_116&gt;_115</t>
  </si>
  <si>
    <t>_117&gt;_116</t>
  </si>
  <si>
    <t>_118&gt;_117</t>
  </si>
  <si>
    <t>_120&gt;_119</t>
  </si>
  <si>
    <t>_121&gt;_120</t>
  </si>
  <si>
    <t>_122&gt;_121</t>
  </si>
  <si>
    <t>_123&gt;_122</t>
  </si>
  <si>
    <t>_124&gt;_123</t>
  </si>
  <si>
    <t>_125&gt;_124</t>
  </si>
  <si>
    <t>_126&gt;_125</t>
  </si>
  <si>
    <t>_128+_129&gt;_127</t>
  </si>
  <si>
    <t>_130&gt;_129+_128</t>
  </si>
  <si>
    <t>_131&gt;_130</t>
  </si>
  <si>
    <t>_134!=_133+_131</t>
  </si>
  <si>
    <t>_135&gt;_134</t>
  </si>
  <si>
    <t>_136&gt;_135</t>
  </si>
  <si>
    <t>_137&gt;_136</t>
  </si>
  <si>
    <t>_141&gt;_140+_139+_138</t>
  </si>
  <si>
    <t>_142&gt;_141</t>
  </si>
  <si>
    <t>_143&gt;_142</t>
  </si>
  <si>
    <t>_144&gt;_143</t>
  </si>
  <si>
    <t>_145&gt;_144</t>
  </si>
  <si>
    <t>_146&gt;_145</t>
  </si>
  <si>
    <t>_147&gt;_146</t>
  </si>
  <si>
    <t>_148&gt;_147</t>
  </si>
  <si>
    <t>_138+_139+_140@_150</t>
  </si>
  <si>
    <t xml:space="preserve"> if(disablecolumns.contains("")){dis_der_1f="readonly='true'";}</t>
  </si>
  <si>
    <t>f14</t>
  </si>
  <si>
    <t>m14</t>
  </si>
  <si>
    <t>&lt; 15 F</t>
  </si>
  <si>
    <t>&lt; 15 M</t>
  </si>
  <si>
    <t>15+ F</t>
  </si>
  <si>
    <t>15+ M</t>
  </si>
  <si>
    <t>&lt; 15</t>
  </si>
  <si>
    <t>15+</t>
  </si>
  <si>
    <t>f15</t>
  </si>
  <si>
    <t>m15</t>
  </si>
  <si>
    <t>f14,m14</t>
  </si>
  <si>
    <t>f14,m14,m15</t>
  </si>
  <si>
    <t>f15,m15</t>
  </si>
  <si>
    <t>truncate table der_rri.dailyart_indicators;</t>
  </si>
  <si>
    <t/>
  </si>
  <si>
    <t xml:space="preserve"> </t>
  </si>
  <si>
    <t>No. of TB symptomatic cases received and referred to clinician for confirmation</t>
  </si>
  <si>
    <t>No. of confirmed  presumptive TB cases</t>
  </si>
  <si>
    <t>No. of  presumptive TB cases done for diagnostic work-ups (GeneXpert, Smear microscopy, CXR, culture etc)</t>
  </si>
  <si>
    <t>No. of  TB symptomatic cases referred for TB Presumptive Confirmation by Clinician</t>
  </si>
  <si>
    <t>No. of TB presumptive cases</t>
  </si>
  <si>
    <t>No. of  presumptive TB Contacts done for diagnostic work-ups (GeneXpert, Smear microscopy, CXR, culture etc)</t>
  </si>
  <si>
    <t>_1</t>
  </si>
  <si>
    <t>_10</t>
  </si>
  <si>
    <t>_100</t>
  </si>
  <si>
    <t>_101</t>
  </si>
  <si>
    <t>_102</t>
  </si>
  <si>
    <t>_103</t>
  </si>
  <si>
    <t>_104</t>
  </si>
  <si>
    <t>_105</t>
  </si>
  <si>
    <t>_106</t>
  </si>
  <si>
    <t>_107</t>
  </si>
  <si>
    <t>_108</t>
  </si>
  <si>
    <t>_109</t>
  </si>
  <si>
    <t>_11</t>
  </si>
  <si>
    <t>_110</t>
  </si>
  <si>
    <t>_111</t>
  </si>
  <si>
    <t>_112</t>
  </si>
  <si>
    <t>_113</t>
  </si>
  <si>
    <t>_114</t>
  </si>
  <si>
    <t>_115</t>
  </si>
  <si>
    <t>_116</t>
  </si>
  <si>
    <t>_117</t>
  </si>
  <si>
    <t>_118</t>
  </si>
  <si>
    <t>_119</t>
  </si>
  <si>
    <t>_12</t>
  </si>
  <si>
    <t>_120</t>
  </si>
  <si>
    <t>_121</t>
  </si>
  <si>
    <t>_122</t>
  </si>
  <si>
    <t>_123</t>
  </si>
  <si>
    <t>_124</t>
  </si>
  <si>
    <t>_125</t>
  </si>
  <si>
    <t>_126</t>
  </si>
  <si>
    <t>_127</t>
  </si>
  <si>
    <t>_128</t>
  </si>
  <si>
    <t>_129</t>
  </si>
  <si>
    <t>_13</t>
  </si>
  <si>
    <t>_130</t>
  </si>
  <si>
    <t>_131</t>
  </si>
  <si>
    <t>_133</t>
  </si>
  <si>
    <t>_134</t>
  </si>
  <si>
    <t>_135</t>
  </si>
  <si>
    <t>_136</t>
  </si>
  <si>
    <t>_137</t>
  </si>
  <si>
    <t>_138</t>
  </si>
  <si>
    <t>_139</t>
  </si>
  <si>
    <t>_14</t>
  </si>
  <si>
    <t>_140</t>
  </si>
  <si>
    <t>_141</t>
  </si>
  <si>
    <t>_142</t>
  </si>
  <si>
    <t>_143</t>
  </si>
  <si>
    <t>_144</t>
  </si>
  <si>
    <t>_145</t>
  </si>
  <si>
    <t>_146</t>
  </si>
  <si>
    <t>_147</t>
  </si>
  <si>
    <t>_148</t>
  </si>
  <si>
    <t>_15</t>
  </si>
  <si>
    <t>_150</t>
  </si>
  <si>
    <t>_151</t>
  </si>
  <si>
    <t>_16</t>
  </si>
  <si>
    <t>_17</t>
  </si>
  <si>
    <t>_18</t>
  </si>
  <si>
    <t>_19</t>
  </si>
  <si>
    <t>_2</t>
  </si>
  <si>
    <t>_20</t>
  </si>
  <si>
    <t>_21</t>
  </si>
  <si>
    <t>_22</t>
  </si>
  <si>
    <t>_23</t>
  </si>
  <si>
    <t>_24</t>
  </si>
  <si>
    <t>_25</t>
  </si>
  <si>
    <t>_26</t>
  </si>
  <si>
    <t>_27</t>
  </si>
  <si>
    <t>_28</t>
  </si>
  <si>
    <t>_29</t>
  </si>
  <si>
    <t>_3</t>
  </si>
  <si>
    <t>_30</t>
  </si>
  <si>
    <t>_31</t>
  </si>
  <si>
    <t>_32</t>
  </si>
  <si>
    <t>_33</t>
  </si>
  <si>
    <t>_34</t>
  </si>
  <si>
    <t>_35</t>
  </si>
  <si>
    <t>_36</t>
  </si>
  <si>
    <t>_37</t>
  </si>
  <si>
    <t>_38</t>
  </si>
  <si>
    <t>_39</t>
  </si>
  <si>
    <t>_4</t>
  </si>
  <si>
    <t>_40</t>
  </si>
  <si>
    <t>_41</t>
  </si>
  <si>
    <t>_42</t>
  </si>
  <si>
    <t>_43</t>
  </si>
  <si>
    <t>_44</t>
  </si>
  <si>
    <t>_45</t>
  </si>
  <si>
    <t>_46</t>
  </si>
  <si>
    <t>_47</t>
  </si>
  <si>
    <t>_48</t>
  </si>
  <si>
    <t>_49</t>
  </si>
  <si>
    <t>_5</t>
  </si>
  <si>
    <t>_50</t>
  </si>
  <si>
    <t>_51</t>
  </si>
  <si>
    <t>_52</t>
  </si>
  <si>
    <t>_53</t>
  </si>
  <si>
    <t>_54</t>
  </si>
  <si>
    <t>_55</t>
  </si>
  <si>
    <t>_56</t>
  </si>
  <si>
    <t>_57</t>
  </si>
  <si>
    <t>_58</t>
  </si>
  <si>
    <t>_59</t>
  </si>
  <si>
    <t>_6</t>
  </si>
  <si>
    <t>_60</t>
  </si>
  <si>
    <t>_61</t>
  </si>
  <si>
    <t>_62</t>
  </si>
  <si>
    <t>_63</t>
  </si>
  <si>
    <t>_64</t>
  </si>
  <si>
    <t>_65</t>
  </si>
  <si>
    <t>_66</t>
  </si>
  <si>
    <t>_67</t>
  </si>
  <si>
    <t>_68</t>
  </si>
  <si>
    <t>_69</t>
  </si>
  <si>
    <t>_7</t>
  </si>
  <si>
    <t>_70</t>
  </si>
  <si>
    <t>_71</t>
  </si>
  <si>
    <t>_72</t>
  </si>
  <si>
    <t>_73</t>
  </si>
  <si>
    <t>_74</t>
  </si>
  <si>
    <t>_75</t>
  </si>
  <si>
    <t>_76</t>
  </si>
  <si>
    <t>_77</t>
  </si>
  <si>
    <t>_78</t>
  </si>
  <si>
    <t>_79</t>
  </si>
  <si>
    <t>_8</t>
  </si>
  <si>
    <t>_80</t>
  </si>
  <si>
    <t>_81</t>
  </si>
  <si>
    <t>_82</t>
  </si>
  <si>
    <t>_83</t>
  </si>
  <si>
    <t>_84</t>
  </si>
  <si>
    <t>_85</t>
  </si>
  <si>
    <t>_86</t>
  </si>
  <si>
    <t>_87</t>
  </si>
  <si>
    <t>_88</t>
  </si>
  <si>
    <t>_89</t>
  </si>
  <si>
    <t>_9</t>
  </si>
  <si>
    <t>_90</t>
  </si>
  <si>
    <t>_91</t>
  </si>
  <si>
    <t>_92</t>
  </si>
  <si>
    <t>_93</t>
  </si>
  <si>
    <t>_94</t>
  </si>
  <si>
    <t>_95</t>
  </si>
  <si>
    <t>_96</t>
  </si>
  <si>
    <t>_97</t>
  </si>
  <si>
    <t>_98</t>
  </si>
  <si>
    <t>_99</t>
  </si>
  <si>
    <t>readonly="true"  tabindex="-1"</t>
  </si>
  <si>
    <t xml:space="preserve">No. of  clients &lt;font color="orange"&gt;booked &lt;/font&gt;for appointments </t>
  </si>
  <si>
    <t>No. of clients who &lt;font color="orange"&gt;kept appointments&lt;/font&gt;</t>
  </si>
  <si>
    <t>No. of clients  who &lt;font color="orange"&gt;missed appointments and contacted&lt;font&gt;</t>
  </si>
  <si>
    <t>No. ofclients with &lt;font color="orange"&gt;unscheduled visits&lt;/font&gt;</t>
  </si>
  <si>
    <t>No. of LTFU &lt;font color="orange"&gt;contacted today&lt;/font&gt;</t>
  </si>
  <si>
    <t>No. of clients newly initiated on ART &lt;font color="orange"&gt;due for 2nd second visit&lt;/font&gt;</t>
  </si>
  <si>
    <t>No. of clients newly initiated on ART due for 2nd visit who &lt;font color="orange"&gt;kept the appointment&lt;/font&gt;</t>
  </si>
  <si>
    <t>No. of clients &lt;font color="orange"&gt;due for TLD transition&lt;/font&gt;</t>
  </si>
  <si>
    <t xml:space="preserve">No. of clients &lt;font color="orange"&gt;transitioned to TLD&lt;/font&gt; </t>
  </si>
  <si>
    <t>No. of clients &lt;font color="orange"&gt;due for viral load&lt;/font&gt; (from clients attending clinic today)</t>
  </si>
  <si>
    <t>No. of &lt;font color="orange"&gt;VL samples collected&lt;/font&gt; from clients attending clinic</t>
  </si>
  <si>
    <t>No. of Clients &lt;font color="orange"&gt;newly started on Prep&lt;/font&gt;</t>
  </si>
  <si>
    <t>No. of &lt;font color="orange"&gt; Pregnant &amp; Breast feeding Women newly started on Prep&lt;/font&gt;</t>
  </si>
  <si>
    <t>No. of Adolescent Girls and Young Women &lt;font color="orange"&gt;(AGYWs) newly started on (Pregnant &amp; Breastfeeding Women)Prep *</t>
  </si>
  <si>
    <t>No. Who &lt;font color="orange"&gt;Kept PrEP&lt;/font&gt; Appointment</t>
  </si>
  <si>
    <t>No. Who &lt;font color="orange"&gt;Missed PrEP&lt;/font&gt; Appointment</t>
  </si>
  <si>
    <t>No. of  patients who came for Prep Services and were &lt;font color="orange"&gt;given a next follow up&lt;/font&gt; appointment</t>
  </si>
  <si>
    <t>No. of &lt;font color="orange"&gt;Unscheduled Prep&lt;/font&gt; Follow-up visits</t>
  </si>
  <si>
    <t>No. initiated on PrEP in &lt;font color="orange"&gt;Jan-Mar 2023&lt;/font&gt; and came for refill or reinitiation in today</t>
  </si>
  <si>
    <t>No. initiated on PrEP in &lt;font color="orange"&gt;Apr-Jun 2023&lt;/font&gt; and came for refill or reinitiation in today</t>
  </si>
  <si>
    <t>No. initiated on &lt;font color="orange"&gt;PrEP in Jul-Sep 2022&lt;/font&gt; and came for refill or reinitiation in today</t>
  </si>
  <si>
    <t>No. initiated on PrEP in &lt;font color="orange"&gt;Jul-Sep 2023&lt;/font&gt; and came for refill or reinitiation today</t>
  </si>
  <si>
    <t>No. initiated on PrEP in &lt;font color="orange"&gt;Oct-Dec 2023&lt;/font&gt; and came for refill or reinitiation in today</t>
  </si>
  <si>
    <t>No. initiated on PrEP in any &lt;font color="orange"&gt;other previous quarters&lt;/font&gt; and came for refill or reinitiation in today</t>
  </si>
  <si>
    <t>No. &lt;font color="orange"&gt;Starting ART done for CD4&lt;/font&gt;</t>
  </si>
  <si>
    <t>No. with &lt;font color="orange"&gt;High VL done for CD4&lt;/font&gt;</t>
  </si>
  <si>
    <t>No. &lt;font color="orange"&gt;Returning to Care done for CD4&lt;/font&gt;</t>
  </si>
  <si>
    <t>No. with &lt;font color="orange"&gt;WHO Stage 3 and 4 done for CD4&lt;/font&gt;</t>
  </si>
  <si>
    <t>Sexual Violence - &lt;font color="orange"&gt;Rape survivors&lt;/font&gt;</t>
  </si>
  <si>
    <t>Sexual Violence - &lt;font color="orange"&gt;Initiated PEP&lt;/font&gt;</t>
  </si>
  <si>
    <t>&lt;font color="orange"&gt;Physical Violence&lt;/font&gt; - No. of clients</t>
  </si>
  <si>
    <t>Physical Violence - &lt;font color="orange"&gt;Intiated PEP&lt;/font&gt;</t>
  </si>
  <si>
    <t>&lt;font color="orange"&gt;Emotional Violence&lt;/font&gt; - No. of clients</t>
  </si>
  <si>
    <t>Screened for Cervical Cancer (&lt;font color="orange"&gt;CXCA_SCRN&lt;/font&gt;</t>
  </si>
  <si>
    <t>Screened &lt;font color="orange"&gt;Positive&lt;/font&gt; for Cervical Cancer</t>
  </si>
  <si>
    <t>Screened Positive for Cervical Cancer &lt;font color="orange"&gt;Reffered for treatment&lt;/font&gt;</t>
  </si>
  <si>
    <t>Screened for Cervical Cancer and &lt;font color="orange"&gt;confirmed Positive&lt;/font&gt;</t>
  </si>
  <si>
    <t>Screened Positive for Cervical Cancer &lt;font color="orange"&gt;started on CXCA treatment&lt;/font&gt;</t>
  </si>
  <si>
    <t>&lt;font color="orange"&gt;1st ANC Visits&lt;font color="orange"&gt;</t>
  </si>
  <si>
    <t>No. of &lt;font color="orange"&gt;Known Positives&lt;/font&gt; at 1st ANC Visit (PMTCT_KNOWN_POS)</t>
  </si>
  <si>
    <t>1st ANC Visits &lt;font color="orange"&gt;Tested&lt;font&gt;</t>
  </si>
  <si>
    <t>No. of &lt;font color="orange"&gt;Newly identified Positives at 1st ANC&lt;/font&gt; (PMTCT_New_POS)</t>
  </si>
  <si>
    <t>Children (0-23 months) Reached with &lt;font color="orange"&gt;Community Nutrition Interventions&lt;/font&gt;</t>
  </si>
  <si>
    <t>Children Under 2 Years Receiving &lt;font color="orange"&gt;MR2 Vaccine&lt;/font&gt;</t>
  </si>
  <si>
    <t>No. of &lt;font color="orange"&gt;Skilled Birth Deliveries&lt;/font&gt;</t>
  </si>
  <si>
    <t>No. of clients &lt;font color="orange"&gt;screened for TB&lt;/font&gt; at the community by CHPs</t>
  </si>
  <si>
    <t>No. of TB &lt;font color="orange"&gt;symptomatic  cases referred &lt;/font&gt; to facility by CHPs</t>
  </si>
  <si>
    <t>No. of TB symptomatic cases referred by CHPs and were &lt;font color="orange"&gt;received at the facility&lt;/font&gt;</t>
  </si>
  <si>
    <t>No. of TB symptomatic cases received and  &lt;font color="orange"&gt;referred to Clinician&lt;/font&gt; for confirmation</t>
  </si>
  <si>
    <t>No. of  &lt;font color="orange"&gt;confirmed  presumptive TB cases&lt;/font&gt;</t>
  </si>
  <si>
    <t>No. of Presumptive TB cases &lt;font color="orange"&gt;done for diagnostic work-ups &lt;/font&gt; (GeneXpert, Smear microscopy, CXR, culture etc)</t>
  </si>
  <si>
    <t>No. of clients &lt;font color="orange"&gt;diagnosed with Active TB&lt;/font&gt; (Postive Results Returned)</t>
  </si>
  <si>
    <t>No. of clients &lt;font color="orange"&gt;on anti-TBs&lt;/font&gt; (TB Treatment)</t>
  </si>
  <si>
    <t>&lt;font color="orange"&gt;Workload at OPD&lt;/font&gt; for the day</t>
  </si>
  <si>
    <t>No. ofclients &lt;font color="orange"&gt;screened for TB&lt;/font&gt; at OPD</t>
  </si>
  <si>
    <t>No. of &lt;font color="orange"&gt; symptomatic &lt;/font&gt; TB cases at OPD</t>
  </si>
  <si>
    <t>No. of  TB symptomatic cases &lt;font color="orange"&gt;referred &lt;/font&gt; for TB Presumptive Confirmation by Clinician</t>
  </si>
  <si>
    <t>No. of &lt;font color="orange"&gt;TB presumptive&lt;/font&gt; cases</t>
  </si>
  <si>
    <t>No. of  presumptive TB cases &lt;font color="orange"&gt; done for diagnostic work-ups&lt;/font&gt;  (GeneXpert, Smear microscopy, CXR, culture etc)</t>
  </si>
  <si>
    <t>No. of clients &lt;font color="orange"&gt;diagnosed with Active TB&lt;/font&gt;(Postive Results Returned)</t>
  </si>
  <si>
    <t>No. of clients on &lt;font color="orange"&gt;anti-TBs&lt;/font&gt;  (TB Treatment)</t>
  </si>
  <si>
    <t>&lt;font color="orange"&gt;Workload at IPD&lt;/font&gt; for the day</t>
  </si>
  <si>
    <t>No. of Clients &lt;font color="orange"&gt;screened for TB&lt;/font&gt; at IPD</t>
  </si>
  <si>
    <t>No. of &lt;font color="orange"&gt; symptomatic &lt;/font&gt; TB cases at IPD</t>
  </si>
  <si>
    <t>&lt;font color="orange"&gt;Workload at MCH&lt;/font&gt; for the day</t>
  </si>
  <si>
    <t>No. ofclients &lt;font color="orange"&gt;screened&lt;/font&gt; for TB at MCH</t>
  </si>
  <si>
    <t>No. of &lt;font color="orange"&gt; symptomatic &lt;/font&gt; TB cases at MCH</t>
  </si>
  <si>
    <t>No. of Recipients of Care who &lt;font color="orange"&gt;came for a visit today&lt;/font&gt; at the CCC/PMTCT</t>
  </si>
  <si>
    <t>No. of Recipients of Care who were &lt;font color="orange"&gt;screened for TB by CBWs&lt;/font&gt;</t>
  </si>
  <si>
    <t xml:space="preserve">No. of Recipients of Care who were &lt;font color="orange"&gt;screened for TB by Clinician&lt;/font&gt; </t>
  </si>
  <si>
    <t>No. of Recipients of Care who are &lt;font color="orange"&gt;symptomatic TB cases&lt;/font&gt;</t>
  </si>
  <si>
    <t>No. of &lt;font color="orange"&gt;symptomattic TB cases escorted by Case Based Worker&lt;/font&gt; for review by clinician</t>
  </si>
  <si>
    <t>No.  of &lt;font color="orange"&gt;Recipients of Care presumptive TB cases upon review by Clinician&lt;/font&gt; who were escorted by CBW</t>
  </si>
  <si>
    <t>&lt;font color="orange"&gt;Total No. of Recipients of Care presumptive TB cases&lt;/font&gt; (inclusive of from CBWs and directly screened by Clinician)</t>
  </si>
  <si>
    <t>No. of  presumptive TB cases done for &lt;font color="orange"&gt;diagnostic work-ups&lt;/font&gt; (GeneXpert, Smear microscopy, CXR, culture etc)</t>
  </si>
  <si>
    <t>No.  of clients &lt;font color="orange"&gt;diagnosed with Active TB&lt;/font&gt; (Postive Results Returned)</t>
  </si>
  <si>
    <t>No.  of clients on &lt;font color="orange"&gt;anti-TBs&lt;/font&gt;  (TB Treatment)</t>
  </si>
  <si>
    <t>No.  of TB cases &lt;font color="orange"&gt;screened for contact&lt;/font&gt; elicitation</t>
  </si>
  <si>
    <t>No.  of &lt;font color="orange"&gt;screenedcontacts identified or elicited&lt;/font&gt;</t>
  </si>
  <si>
    <t>No.  of &lt;font color="orange"&gt;contacts line listed&lt;/font&gt;</t>
  </si>
  <si>
    <t>No.  of &lt;font color="orange"&gt;contacts screened for TB&lt;/font&gt;</t>
  </si>
  <si>
    <t>No. of &lt;font color="orange"&gt;contacts presumptive TB&lt;/font&gt;</t>
  </si>
  <si>
    <t>No. of  presumptive TB contacts done for &lt;font color="orange"&gt;diagnostic work-ups&lt;/font&gt; (GeneXpert, Smear microscopy, CXR, culture etc)</t>
  </si>
  <si>
    <t>No.  of &lt;font color="orange"&gt;presumptive contacts diagnosed&lt;/font&gt; with active TB</t>
  </si>
  <si>
    <t>No.  of presumptive TB contacts &lt;font color="orange"&gt;started on anti-TBs&lt;/font&gt; (TB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</si>
</sst>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indexed="8"/>
      <name val="Calibri"/>
      <family val="2"/>
      <scheme val="minor"/>
    </font>
    <font>
      <sz val="11"/>
      <color indexed="8"/>
      <name val="Daytona"/>
    </font>
    <font>
      <sz val="11"/>
      <color indexed="8"/>
      <name val="Daytona"/>
    </font>
    <font>
      <sz val="11"/>
      <color indexed="8"/>
      <name val="Daytona"/>
    </font>
    <font>
      <sz val="11"/>
      <color indexed="8"/>
      <name val="Calibri"/>
      <family val="2"/>
      <scheme val="minor"/>
    </font>
    <font>
      <sz val="10"/>
      <color theme="1"/>
      <name val="Aptos Display"/>
      <family val="2"/>
    </font>
    <font>
      <sz val="11"/>
      <color rgb="FFFF0000"/>
      <name val="Calibri"/>
      <family val="2"/>
      <scheme val="minor"/>
    </font>
    <font>
      <sz val="10"/>
      <color rgb="FFFF0000"/>
      <name val="Aptos Display"/>
      <family val="2"/>
    </font>
    <font>
      <b/>
      <sz val="11"/>
      <color indexed="8"/>
      <name val="Daytona"/>
    </font>
    <font>
      <b/>
      <sz val="11"/>
      <color rgb="FFFF0000"/>
      <name val="Daytona"/>
    </font>
    <font>
      <b/>
      <sz val="11"/>
      <color indexed="8"/>
      <name val="Calibri"/>
      <family val="2"/>
      <scheme val="minor"/>
    </font>
    <font>
      <sz val="11"/>
      <color theme="9"/>
      <name val="Calibri"/>
      <family val="2"/>
      <scheme val="minor"/>
    </font>
    <font>
      <sz val="10"/>
      <color rgb="FFC00000"/>
      <name val="Aptos Display"/>
      <family val="2"/>
    </font>
  </fonts>
  <fills count="7">
    <fill>
      <patternFill patternType="none"/>
    </fill>
    <fill>
      <patternFill patternType="gray125"/>
    </fill>
    <fill>
      <patternFill patternType="none">
        <fgColor indexed="22"/>
      </patternFill>
    </fill>
    <fill>
      <patternFill patternType="solid">
        <fgColor indexed="22"/>
      </patternFill>
    </fill>
    <fill>
      <patternFill patternType="solid">
        <fgColor rgb="FFFFFF00"/>
        <bgColor indexed="64"/>
      </patternFill>
    </fill>
    <fill>
      <patternFill patternType="solid">
        <fgColor rgb="FFFFFF00"/>
        <bgColor indexed="22"/>
      </patternFill>
    </fill>
    <fill>
      <patternFill patternType="solid">
        <fgColor theme="0"/>
        <bgColor indexed="64"/>
      </patternFill>
    </fill>
  </fills>
  <borders count="14">
    <border>
      <left/>
      <right/>
      <top/>
      <bottom/>
      <diagonal/>
    </border>
    <border>
      <left style="thin">
        <color indexed="17"/>
      </left>
      <right style="thin">
        <color indexed="17"/>
      </right>
      <top style="thin">
        <color indexed="17"/>
      </top>
      <bottom style="thin">
        <color indexed="1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style="medium">
        <color theme="0" tint="-0.499984740745262"/>
      </left>
      <right/>
      <top style="thin">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diagonal/>
    </border>
  </borders>
  <cellStyleXfs count="2">
    <xf numFmtId="0" fontId="0" fillId="0" borderId="0"/>
    <xf numFmtId="0" fontId="4" fillId="2" borderId="0"/>
  </cellStyleXfs>
  <cellXfs count="103">
    <xf numFmtId="0" fontId="0" fillId="0" borderId="0" xfId="0"/>
    <xf numFmtId="0" fontId="2" fillId="3" borderId="2" xfId="0" applyFont="1" applyFill="1" applyBorder="1" applyAlignment="1">
      <alignment horizontal="left" wrapText="1"/>
    </xf>
    <xf numFmtId="0" fontId="3" fillId="0" borderId="2" xfId="0" applyFont="1" applyBorder="1" applyAlignment="1">
      <alignment horizontal="left"/>
    </xf>
    <xf numFmtId="0" fontId="1" fillId="3" borderId="1" xfId="1" applyFont="1" applyFill="1" applyBorder="1" applyAlignment="1">
      <alignment horizontal="left" wrapText="1"/>
    </xf>
    <xf numFmtId="0" fontId="1" fillId="2" borderId="1" xfId="1" applyFont="1" applyBorder="1" applyAlignment="1">
      <alignment horizontal="left"/>
    </xf>
    <xf numFmtId="0" fontId="0" fillId="0" borderId="0" xfId="0" applyAlignment="1">
      <alignment horizontal="left"/>
    </xf>
    <xf numFmtId="0" fontId="1" fillId="2" borderId="2" xfId="1" applyFont="1" applyBorder="1" applyAlignment="1">
      <alignment horizontal="left"/>
    </xf>
    <xf numFmtId="0" fontId="0" fillId="0" borderId="2" xfId="0" applyBorder="1" applyAlignment="1">
      <alignment horizontal="left"/>
    </xf>
    <xf numFmtId="0" fontId="3" fillId="0" borderId="2" xfId="0" applyFont="1" applyBorder="1" applyAlignment="1">
      <alignment horizontal="center"/>
    </xf>
    <xf numFmtId="0" fontId="1" fillId="2" borderId="2" xfId="1" applyFont="1" applyBorder="1" applyAlignment="1">
      <alignment horizontal="center"/>
    </xf>
    <xf numFmtId="0" fontId="0" fillId="0" borderId="2" xfId="0" applyBorder="1" applyAlignment="1">
      <alignment horizontal="center"/>
    </xf>
    <xf numFmtId="0" fontId="0" fillId="0" borderId="0" xfId="0" applyAlignment="1">
      <alignment horizontal="center"/>
    </xf>
    <xf numFmtId="0" fontId="1" fillId="0" borderId="2" xfId="0" applyFont="1" applyBorder="1" applyAlignment="1">
      <alignment horizontal="left"/>
    </xf>
    <xf numFmtId="0" fontId="1" fillId="3" borderId="2" xfId="0" applyFont="1" applyFill="1" applyBorder="1" applyAlignment="1">
      <alignment horizontal="left" wrapText="1"/>
    </xf>
    <xf numFmtId="0" fontId="0" fillId="4" borderId="0" xfId="0" applyFill="1"/>
    <xf numFmtId="0" fontId="0" fillId="0" borderId="2" xfId="0" applyBorder="1"/>
    <xf numFmtId="0" fontId="1" fillId="2" borderId="2" xfId="0" applyFont="1" applyFill="1" applyBorder="1" applyAlignment="1">
      <alignment horizontal="left"/>
    </xf>
    <xf numFmtId="0" fontId="0" fillId="0" borderId="2" xfId="0" applyFill="1" applyBorder="1"/>
    <xf numFmtId="0" fontId="0" fillId="2" borderId="2" xfId="0" applyFill="1" applyBorder="1" applyAlignment="1">
      <alignment horizontal="left"/>
    </xf>
    <xf numFmtId="16" fontId="0" fillId="0" borderId="0" xfId="0" applyNumberFormat="1"/>
    <xf numFmtId="0" fontId="0" fillId="0" borderId="0" xfId="0" quotePrefix="1"/>
    <xf numFmtId="16" fontId="0" fillId="0" borderId="0" xfId="0" quotePrefix="1" applyNumberFormat="1"/>
    <xf numFmtId="0" fontId="0" fillId="0" borderId="0" xfId="0" applyNumberFormat="1"/>
    <xf numFmtId="0" fontId="3" fillId="0" borderId="2" xfId="0" applyFont="1" applyBorder="1" applyAlignment="1"/>
    <xf numFmtId="0" fontId="5" fillId="0" borderId="2" xfId="0" applyFont="1" applyBorder="1" applyAlignment="1"/>
    <xf numFmtId="0" fontId="0" fillId="0" borderId="0" xfId="0" applyAlignment="1"/>
    <xf numFmtId="0" fontId="1" fillId="0" borderId="2" xfId="0" applyFont="1" applyBorder="1" applyAlignment="1"/>
    <xf numFmtId="0" fontId="0" fillId="0" borderId="2" xfId="0" applyFill="1" applyBorder="1" applyAlignment="1">
      <alignment horizontal="left"/>
    </xf>
    <xf numFmtId="0" fontId="1" fillId="0" borderId="2" xfId="0" applyFont="1" applyFill="1" applyBorder="1" applyAlignment="1">
      <alignment horizontal="left"/>
    </xf>
    <xf numFmtId="0" fontId="6" fillId="0" borderId="2" xfId="0" applyFont="1" applyBorder="1"/>
    <xf numFmtId="0" fontId="7" fillId="0" borderId="2" xfId="0" applyFont="1" applyBorder="1" applyAlignment="1"/>
    <xf numFmtId="0" fontId="1" fillId="3" borderId="2" xfId="0" applyFont="1" applyFill="1" applyBorder="1" applyAlignment="1">
      <alignment horizontal="center" wrapText="1"/>
    </xf>
    <xf numFmtId="0" fontId="1" fillId="0" borderId="2" xfId="0" applyFont="1" applyBorder="1" applyAlignment="1">
      <alignment horizontal="center"/>
    </xf>
    <xf numFmtId="0" fontId="5" fillId="0" borderId="2" xfId="0" applyFont="1" applyBorder="1" applyAlignment="1">
      <alignment wrapText="1"/>
    </xf>
    <xf numFmtId="0" fontId="5" fillId="6" borderId="2" xfId="0" applyFont="1" applyFill="1" applyBorder="1" applyAlignment="1"/>
    <xf numFmtId="0" fontId="8" fillId="3" borderId="2" xfId="1" applyFont="1" applyFill="1" applyBorder="1" applyAlignment="1">
      <alignment horizontal="left" wrapText="1"/>
    </xf>
    <xf numFmtId="0" fontId="8" fillId="3" borderId="2" xfId="1" applyFont="1" applyFill="1" applyBorder="1" applyAlignment="1">
      <alignment horizontal="center" wrapText="1"/>
    </xf>
    <xf numFmtId="0" fontId="8" fillId="3" borderId="2" xfId="1" applyFont="1" applyFill="1" applyBorder="1" applyAlignment="1">
      <alignment wrapText="1"/>
    </xf>
    <xf numFmtId="0" fontId="8" fillId="3" borderId="2" xfId="0" applyFont="1" applyFill="1" applyBorder="1" applyAlignment="1">
      <alignment horizontal="left" wrapText="1"/>
    </xf>
    <xf numFmtId="0" fontId="9" fillId="4" borderId="2" xfId="0" applyFont="1" applyFill="1" applyBorder="1" applyAlignment="1">
      <alignment horizontal="left" wrapText="1"/>
    </xf>
    <xf numFmtId="0" fontId="10" fillId="0" borderId="0" xfId="0" applyFont="1"/>
    <xf numFmtId="0" fontId="1" fillId="2" borderId="3" xfId="1" applyFont="1" applyBorder="1" applyAlignment="1">
      <alignment horizontal="left"/>
    </xf>
    <xf numFmtId="0" fontId="0" fillId="0" borderId="3" xfId="0" applyBorder="1" applyAlignment="1">
      <alignment horizontal="left"/>
    </xf>
    <xf numFmtId="0" fontId="1" fillId="2" borderId="3" xfId="1" applyFont="1" applyBorder="1" applyAlignment="1">
      <alignment horizontal="center"/>
    </xf>
    <xf numFmtId="0" fontId="0" fillId="0" borderId="3" xfId="0" applyBorder="1" applyAlignment="1">
      <alignment horizontal="center"/>
    </xf>
    <xf numFmtId="0" fontId="1" fillId="2" borderId="4" xfId="1" applyFont="1" applyBorder="1" applyAlignment="1">
      <alignment horizontal="left"/>
    </xf>
    <xf numFmtId="0" fontId="0" fillId="0" borderId="5" xfId="0" applyBorder="1" applyAlignment="1">
      <alignment horizontal="left"/>
    </xf>
    <xf numFmtId="0" fontId="1" fillId="2" borderId="5" xfId="1" applyFont="1" applyBorder="1" applyAlignment="1">
      <alignment horizontal="left"/>
    </xf>
    <xf numFmtId="0" fontId="5" fillId="0" borderId="5" xfId="0" applyFont="1" applyBorder="1" applyAlignment="1"/>
    <xf numFmtId="0" fontId="1" fillId="2" borderId="6" xfId="1" applyFont="1" applyBorder="1" applyAlignment="1">
      <alignment horizontal="left"/>
    </xf>
    <xf numFmtId="0" fontId="1" fillId="2" borderId="7" xfId="1" applyFont="1" applyBorder="1" applyAlignment="1">
      <alignment horizontal="left"/>
    </xf>
    <xf numFmtId="0" fontId="0" fillId="0" borderId="8" xfId="0" applyBorder="1" applyAlignment="1">
      <alignment horizontal="left"/>
    </xf>
    <xf numFmtId="0" fontId="1" fillId="2" borderId="8" xfId="1" applyFont="1" applyBorder="1" applyAlignment="1">
      <alignment horizontal="left"/>
    </xf>
    <xf numFmtId="0" fontId="1" fillId="2" borderId="8" xfId="1" applyFont="1" applyBorder="1" applyAlignment="1">
      <alignment horizontal="center"/>
    </xf>
    <xf numFmtId="0" fontId="5" fillId="0" borderId="8" xfId="0" applyFont="1" applyBorder="1" applyAlignment="1"/>
    <xf numFmtId="0" fontId="1" fillId="0" borderId="8" xfId="0" applyFont="1" applyBorder="1" applyAlignment="1">
      <alignment horizontal="left"/>
    </xf>
    <xf numFmtId="0" fontId="0" fillId="0" borderId="8" xfId="0" applyBorder="1" applyAlignment="1">
      <alignment horizontal="center"/>
    </xf>
    <xf numFmtId="0" fontId="3" fillId="0" borderId="3" xfId="0" applyFont="1" applyBorder="1" applyAlignment="1"/>
    <xf numFmtId="0" fontId="3" fillId="0" borderId="3" xfId="0" applyFont="1" applyBorder="1" applyAlignment="1">
      <alignment horizontal="left"/>
    </xf>
    <xf numFmtId="0" fontId="3" fillId="0" borderId="3" xfId="0" applyFont="1" applyBorder="1" applyAlignment="1">
      <alignment horizontal="center"/>
    </xf>
    <xf numFmtId="0" fontId="1" fillId="0" borderId="8" xfId="0" applyFont="1" applyFill="1" applyBorder="1" applyAlignment="1">
      <alignment horizontal="left"/>
    </xf>
    <xf numFmtId="0" fontId="11" fillId="0" borderId="0" xfId="0" applyFont="1"/>
    <xf numFmtId="0" fontId="0" fillId="4" borderId="2" xfId="0" applyFill="1" applyBorder="1" applyAlignment="1">
      <alignment horizontal="left"/>
    </xf>
    <xf numFmtId="0" fontId="1" fillId="5" borderId="2" xfId="1" applyFont="1" applyFill="1" applyBorder="1" applyAlignment="1">
      <alignment horizontal="left"/>
    </xf>
    <xf numFmtId="0" fontId="0" fillId="4" borderId="2" xfId="0" applyFill="1" applyBorder="1" applyAlignment="1">
      <alignment horizontal="center"/>
    </xf>
    <xf numFmtId="0" fontId="1" fillId="2" borderId="5" xfId="1" applyFont="1" applyBorder="1" applyAlignment="1">
      <alignment horizontal="center"/>
    </xf>
    <xf numFmtId="0" fontId="1" fillId="5" borderId="2" xfId="1" applyFont="1" applyFill="1" applyBorder="1" applyAlignment="1">
      <alignment horizontal="center"/>
    </xf>
    <xf numFmtId="0" fontId="0" fillId="0" borderId="5" xfId="0" applyBorder="1" applyAlignment="1">
      <alignment horizontal="center"/>
    </xf>
    <xf numFmtId="0" fontId="1" fillId="0" borderId="8" xfId="0" applyFont="1" applyBorder="1" applyAlignment="1"/>
    <xf numFmtId="0" fontId="5" fillId="4" borderId="2" xfId="0" applyFont="1" applyFill="1" applyBorder="1" applyAlignment="1"/>
    <xf numFmtId="0" fontId="3" fillId="0" borderId="5" xfId="0" applyFont="1" applyBorder="1" applyAlignment="1"/>
    <xf numFmtId="0" fontId="0" fillId="0" borderId="2" xfId="0" applyBorder="1" applyAlignment="1"/>
    <xf numFmtId="0" fontId="3" fillId="0" borderId="8" xfId="0" applyFont="1" applyBorder="1" applyAlignment="1"/>
    <xf numFmtId="0" fontId="1" fillId="0" borderId="5" xfId="0" applyFont="1" applyBorder="1" applyAlignment="1"/>
    <xf numFmtId="0" fontId="5" fillId="0" borderId="3" xfId="0" applyFont="1" applyBorder="1" applyAlignment="1"/>
    <xf numFmtId="0" fontId="3" fillId="0" borderId="8" xfId="0" applyFont="1" applyBorder="1" applyAlignment="1">
      <alignment horizontal="left"/>
    </xf>
    <xf numFmtId="0" fontId="3" fillId="0" borderId="5" xfId="0" applyFont="1" applyBorder="1" applyAlignment="1">
      <alignment horizontal="left"/>
    </xf>
    <xf numFmtId="0" fontId="1" fillId="5" borderId="2" xfId="0" applyFont="1" applyFill="1" applyBorder="1" applyAlignment="1">
      <alignment horizontal="left"/>
    </xf>
    <xf numFmtId="0" fontId="0" fillId="4" borderId="2" xfId="0" applyFill="1" applyBorder="1"/>
    <xf numFmtId="0" fontId="0" fillId="0" borderId="5" xfId="0" applyFill="1" applyBorder="1"/>
    <xf numFmtId="0" fontId="1" fillId="0" borderId="3" xfId="0" applyFont="1" applyBorder="1" applyAlignment="1">
      <alignment horizontal="left"/>
    </xf>
    <xf numFmtId="0" fontId="3" fillId="0" borderId="8" xfId="0" applyFont="1" applyBorder="1" applyAlignment="1">
      <alignment horizontal="center"/>
    </xf>
    <xf numFmtId="0" fontId="3" fillId="0" borderId="5" xfId="0" applyFont="1" applyBorder="1" applyAlignment="1">
      <alignment horizontal="center"/>
    </xf>
    <xf numFmtId="0" fontId="0" fillId="5" borderId="2" xfId="0" applyFill="1" applyBorder="1" applyAlignment="1">
      <alignment horizontal="left"/>
    </xf>
    <xf numFmtId="0" fontId="0" fillId="2" borderId="3" xfId="0" applyFill="1" applyBorder="1" applyAlignment="1">
      <alignment horizontal="left"/>
    </xf>
    <xf numFmtId="0" fontId="1" fillId="2" borderId="9" xfId="1" applyFont="1" applyBorder="1" applyAlignment="1">
      <alignment horizontal="left"/>
    </xf>
    <xf numFmtId="0" fontId="1" fillId="0" borderId="3" xfId="0" applyFont="1" applyBorder="1" applyAlignment="1"/>
    <xf numFmtId="0" fontId="1" fillId="2" borderId="10" xfId="1" applyFont="1" applyBorder="1" applyAlignment="1">
      <alignment horizontal="left"/>
    </xf>
    <xf numFmtId="0" fontId="0" fillId="0" borderId="10" xfId="0" applyBorder="1" applyAlignment="1">
      <alignment horizontal="left"/>
    </xf>
    <xf numFmtId="0" fontId="0" fillId="0" borderId="11" xfId="0" applyBorder="1" applyAlignment="1"/>
    <xf numFmtId="0" fontId="0" fillId="4" borderId="3" xfId="0" applyFill="1" applyBorder="1" applyAlignment="1">
      <alignment horizontal="center"/>
    </xf>
    <xf numFmtId="0" fontId="0" fillId="4" borderId="3" xfId="0" applyFill="1" applyBorder="1" applyAlignment="1">
      <alignment horizontal="left"/>
    </xf>
    <xf numFmtId="0" fontId="0" fillId="0" borderId="10" xfId="0" applyBorder="1" applyAlignment="1">
      <alignment horizontal="center"/>
    </xf>
    <xf numFmtId="0" fontId="5" fillId="0" borderId="10" xfId="0" applyFont="1" applyBorder="1" applyAlignment="1"/>
    <xf numFmtId="0" fontId="1" fillId="0" borderId="10" xfId="0" applyFont="1" applyBorder="1" applyAlignment="1">
      <alignment horizontal="left"/>
    </xf>
    <xf numFmtId="0" fontId="9" fillId="4" borderId="2" xfId="1" applyFont="1" applyFill="1" applyBorder="1" applyAlignment="1">
      <alignment horizontal="left" wrapText="1"/>
    </xf>
    <xf numFmtId="0" fontId="5" fillId="0" borderId="2" xfId="0" applyFont="1" applyBorder="1" applyAlignment="1">
      <alignment horizontal="left"/>
    </xf>
    <xf numFmtId="0" fontId="5" fillId="0" borderId="3" xfId="0" applyFont="1" applyBorder="1" applyAlignment="1">
      <alignment horizontal="left"/>
    </xf>
    <xf numFmtId="0" fontId="5" fillId="0" borderId="8" xfId="0" applyFont="1" applyBorder="1" applyAlignment="1">
      <alignment horizontal="left"/>
    </xf>
    <xf numFmtId="0" fontId="12" fillId="0" borderId="12" xfId="0" applyFont="1" applyBorder="1" applyAlignment="1">
      <alignment wrapText="1"/>
    </xf>
    <xf numFmtId="0" fontId="12" fillId="0" borderId="12" xfId="0" applyFont="1" applyBorder="1" applyAlignment="1"/>
    <xf numFmtId="0" fontId="12" fillId="6" borderId="13" xfId="0" applyFont="1" applyFill="1" applyBorder="1" applyAlignment="1">
      <alignment wrapText="1"/>
    </xf>
    <xf numFmtId="0" fontId="9" fillId="3" borderId="2" xfId="1" applyFont="1" applyFill="1" applyBorder="1" applyAlignment="1">
      <alignment horizontal="center" wrapText="1"/>
    </xf>
  </cellXfs>
  <cellStyles count="2">
    <cellStyle name="Normal" xfId="0" builtinId="0"/>
    <cellStyle name="Normal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sheetPr>
  <dimension ref="A1:P150"/>
  <sheetViews>
    <sheetView showGridLines="0" tabSelected="1" zoomScale="90" zoomScaleNormal="90" workbookViewId="0">
      <pane xSplit="3" ySplit="1" topLeftCell="F48" activePane="bottomRight" state="frozen"/>
      <selection pane="topRight" activeCell="D1" sqref="D1"/>
      <selection pane="bottomLeft" activeCell="A2" sqref="A2"/>
      <selection pane="bottomRight" activeCell="L71" sqref="L71"/>
    </sheetView>
  </sheetViews>
  <sheetFormatPr defaultRowHeight="15"/>
  <cols>
    <col min="1" max="1" width="8.140625" style="5" bestFit="1" customWidth="1"/>
    <col min="2" max="2" width="8.5703125" style="5" customWidth="1"/>
    <col min="3" max="3" width="12" bestFit="1" customWidth="1"/>
    <col min="4" max="4" width="10.28515625" style="11" bestFit="1" customWidth="1"/>
    <col min="5" max="5" width="131.5703125" style="25" bestFit="1" customWidth="1"/>
    <col min="6" max="6" width="6.7109375" style="5" bestFit="1" customWidth="1"/>
    <col min="7" max="7" width="97.42578125" style="5" bestFit="1" customWidth="1"/>
    <col min="8" max="8" width="16.85546875" customWidth="1"/>
    <col min="9" max="9" width="8.42578125" style="11" bestFit="1" customWidth="1"/>
    <col min="10" max="10" width="8.7109375" style="11" bestFit="1" customWidth="1"/>
    <col min="11" max="11" width="10.5703125" style="11" customWidth="1"/>
    <col min="12" max="12" width="45.85546875" style="5" bestFit="1" customWidth="1"/>
    <col min="13" max="13" width="12.5703125" bestFit="1" customWidth="1"/>
    <col min="14" max="14" width="14" bestFit="1" customWidth="1"/>
    <col min="15" max="15" width="31.140625" customWidth="1"/>
  </cols>
  <sheetData>
    <row r="1" spans="1:16" s="40" customFormat="1" ht="45">
      <c r="A1" s="35" t="s">
        <v>126</v>
      </c>
      <c r="B1" s="35" t="s">
        <v>0</v>
      </c>
      <c r="C1" s="35" t="s">
        <v>127</v>
      </c>
      <c r="D1" s="36" t="s">
        <v>128</v>
      </c>
      <c r="E1" s="37" t="s">
        <v>129</v>
      </c>
      <c r="F1" s="38" t="s">
        <v>4</v>
      </c>
      <c r="G1" s="95" t="s">
        <v>2</v>
      </c>
      <c r="H1" s="39" t="s">
        <v>3</v>
      </c>
      <c r="I1" s="36" t="s">
        <v>132</v>
      </c>
      <c r="J1" s="36" t="s">
        <v>133</v>
      </c>
      <c r="K1" s="36" t="s">
        <v>134</v>
      </c>
      <c r="L1" s="35" t="s">
        <v>297</v>
      </c>
      <c r="M1" s="102" t="s">
        <v>355</v>
      </c>
      <c r="N1" s="102" t="s">
        <v>440</v>
      </c>
      <c r="O1" s="102" t="s">
        <v>441</v>
      </c>
      <c r="P1" s="40" t="s">
        <v>528</v>
      </c>
    </row>
    <row r="2" spans="1:16">
      <c r="A2" s="6" t="str">
        <f>CONCATENATE("_",B2)</f>
        <v>_1</v>
      </c>
      <c r="B2" s="6">
        <v>1</v>
      </c>
      <c r="C2" s="6" t="str">
        <f>CONCATENATE(I2,"0-",B2,"0")</f>
        <v>A0-10</v>
      </c>
      <c r="D2" s="9">
        <v>1</v>
      </c>
      <c r="E2" s="26" t="s">
        <v>687</v>
      </c>
      <c r="F2" s="2">
        <v>1</v>
      </c>
      <c r="G2" s="23" t="s">
        <v>6</v>
      </c>
      <c r="H2" s="2" t="s">
        <v>7</v>
      </c>
      <c r="I2" s="8" t="s">
        <v>5</v>
      </c>
      <c r="J2" s="9">
        <v>13</v>
      </c>
      <c r="K2" s="9">
        <v>1</v>
      </c>
      <c r="L2" s="7" t="s">
        <v>356</v>
      </c>
      <c r="M2" s="15" t="str">
        <f>VLOOKUP(B2,Sheet3!$B$2:$E$150,2,FALSE)</f>
        <v>value</v>
      </c>
      <c r="N2" s="15" t="str">
        <f>VLOOKUP(B2,Sheet3!$B$2:$E$150,3,FALSE)</f>
        <v/>
      </c>
      <c r="O2" s="15" t="str">
        <f>VLOOKUP(B2,Sheet3!$B$2:$E$150,4,FALSE)</f>
        <v/>
      </c>
      <c r="P2" s="25" t="str">
        <f>CONCATENATE("Replace INTO `der_rri`.`dailyart_indicators`
 (`"&amp;$A$1&amp;"`,`"&amp;$B$1&amp;"`,`"&amp;$C$1&amp;"`,`"&amp;$D$1&amp;"`,`"&amp;$E$1&amp;"`,`"&amp;$F$1&amp;"`,`"&amp;$G$1&amp;"`,`"&amp;$H$1&amp;"`,`"&amp;$I$1&amp;"`,`"&amp;$J$1&amp;"`,`"&amp;$K$1&amp;"`,`"&amp;$L$1&amp;"`,`"&amp;$M$1&amp;"`,`"&amp;$N$1&amp;"`,`"&amp;$O$1&amp;"`) 
VALUES
  ('"&amp;A2&amp;"','"&amp;B2&amp;"','"&amp;C2&amp;"','"&amp;D2&amp;"','"&amp;E2&amp;"','"&amp;F2&amp;"','"&amp;G2&amp;"','"&amp;H2&amp;"','"&amp;I2&amp;"','"&amp;J2&amp;"','"&amp;K2&amp;"','"&amp;L2&amp;"','"&amp;M2&amp;"','"&amp;N2&amp;"','"&amp;O2&amp;"');
 ")</f>
        <v xml:space="preserve">Replace INTO `der_rri`.`dailyart_indicators`
 (`indicators_id`,`id`,`indicator_code`,`active`,`indicatorname`,`orodha`,`indicator`,`mainsection`,`section_id`,`sectionrowspan`,`show_section`,`category`,`disablecolumns`,`Auto_Calculate`,`readonl`) 
VALUES
  ('_1','1','A0-10','1','No. of  clients &lt;font color="orange"&gt;booked &lt;/font&gt;for appointments ','1','No. of  clients booked for appointments ','ART appointment tracking and follow up','A','13','1','1_CCC,2_PMTCT','value','','');
 </v>
      </c>
    </row>
    <row r="3" spans="1:16">
      <c r="A3" s="6" t="str">
        <f>CONCATENATE("_",B3)</f>
        <v>_2</v>
      </c>
      <c r="B3" s="7">
        <v>2</v>
      </c>
      <c r="C3" s="6" t="str">
        <f>CONCATENATE(I3,"0-",B3,"0")</f>
        <v>A0-20</v>
      </c>
      <c r="D3" s="9">
        <v>1</v>
      </c>
      <c r="E3" s="26" t="s">
        <v>688</v>
      </c>
      <c r="F3" s="2">
        <v>2</v>
      </c>
      <c r="G3" s="23" t="s">
        <v>8</v>
      </c>
      <c r="H3" s="2" t="s">
        <v>7</v>
      </c>
      <c r="I3" s="8" t="s">
        <v>5</v>
      </c>
      <c r="J3" s="10">
        <v>0</v>
      </c>
      <c r="K3" s="9">
        <v>0</v>
      </c>
      <c r="L3" s="7" t="s">
        <v>356</v>
      </c>
      <c r="M3" s="15" t="str">
        <f>VLOOKUP(B3,Sheet3!$B$2:$E$150,2,FALSE)</f>
        <v>value</v>
      </c>
      <c r="N3" s="15" t="str">
        <f>VLOOKUP(B3,Sheet3!$B$2:$E$150,3,FALSE)</f>
        <v/>
      </c>
      <c r="O3" s="15" t="str">
        <f>VLOOKUP(B3,Sheet3!$B$2:$E$150,4,FALSE)</f>
        <v/>
      </c>
      <c r="P3" s="25" t="str">
        <f t="shared" ref="P3:P66" si="0">CONCATENATE("Replace INTO `der_rri`.`dailyart_indicators`
 (`"&amp;$A$1&amp;"`,`"&amp;$B$1&amp;"`,`"&amp;$C$1&amp;"`,`"&amp;$D$1&amp;"`,`"&amp;$E$1&amp;"`,`"&amp;$F$1&amp;"`,`"&amp;$G$1&amp;"`,`"&amp;$H$1&amp;"`,`"&amp;$I$1&amp;"`,`"&amp;$J$1&amp;"`,`"&amp;$K$1&amp;"`,`"&amp;$L$1&amp;"`,`"&amp;$M$1&amp;"`,`"&amp;$N$1&amp;"`,`"&amp;$O$1&amp;"`) 
VALUES
  ('"&amp;A3&amp;"','"&amp;B3&amp;"','"&amp;C3&amp;"','"&amp;D3&amp;"','"&amp;E3&amp;"','"&amp;F3&amp;"','"&amp;G3&amp;"','"&amp;H3&amp;"','"&amp;I3&amp;"','"&amp;J3&amp;"','"&amp;K3&amp;"','"&amp;L3&amp;"','"&amp;M3&amp;"','"&amp;N3&amp;"','"&amp;O3&amp;"');
 ")</f>
        <v xml:space="preserve">Replace INTO `der_rri`.`dailyart_indicators`
 (`indicators_id`,`id`,`indicator_code`,`active`,`indicatorname`,`orodha`,`indicator`,`mainsection`,`section_id`,`sectionrowspan`,`show_section`,`category`,`disablecolumns`,`Auto_Calculate`,`readonl`) 
VALUES
  ('_2','2','A0-20','1','No. of clients who &lt;font color="orange"&gt;kept appointments&lt;/font&gt;','2','No. of clients who kept appointments   ','ART appointment tracking and follow up','A','0','0','1_CCC,2_PMTCT','value','','');
 </v>
      </c>
    </row>
    <row r="4" spans="1:16">
      <c r="A4" s="6" t="str">
        <f>CONCATENATE("_",B4)</f>
        <v>_3</v>
      </c>
      <c r="B4" s="7">
        <v>3</v>
      </c>
      <c r="C4" s="6" t="str">
        <f>CONCATENATE(I4,"0-",B4,"0")</f>
        <v>A0-30</v>
      </c>
      <c r="D4" s="9">
        <v>1</v>
      </c>
      <c r="E4" s="26" t="s">
        <v>689</v>
      </c>
      <c r="F4" s="2">
        <v>3</v>
      </c>
      <c r="G4" s="23" t="s">
        <v>9</v>
      </c>
      <c r="H4" s="2" t="s">
        <v>7</v>
      </c>
      <c r="I4" s="8" t="s">
        <v>5</v>
      </c>
      <c r="J4" s="10">
        <v>0</v>
      </c>
      <c r="K4" s="9">
        <v>0</v>
      </c>
      <c r="L4" s="7" t="s">
        <v>356</v>
      </c>
      <c r="M4" s="15" t="str">
        <f>VLOOKUP(B4,Sheet3!$B$2:$E$150,2,FALSE)</f>
        <v>value</v>
      </c>
      <c r="N4" s="15" t="str">
        <f>VLOOKUP(B4,Sheet3!$B$2:$E$150,3,FALSE)</f>
        <v/>
      </c>
      <c r="O4" s="15" t="str">
        <f>VLOOKUP(B4,Sheet3!$B$2:$E$150,4,FALSE)</f>
        <v/>
      </c>
      <c r="P4" s="25" t="str">
        <f t="shared" si="0"/>
        <v xml:space="preserve">Replace INTO `der_rri`.`dailyart_indicators`
 (`indicators_id`,`id`,`indicator_code`,`active`,`indicatorname`,`orodha`,`indicator`,`mainsection`,`section_id`,`sectionrowspan`,`show_section`,`category`,`disablecolumns`,`Auto_Calculate`,`readonl`) 
VALUES
  ('_3','3','A0-30','1','No. of clients  who &lt;font color="orange"&gt;missed appointments and contacted&lt;font&gt;','3','No. of clients  who missed appointments and contacted','ART appointment tracking and follow up','A','0','0','1_CCC,2_PMTCT','value','','');
 </v>
      </c>
    </row>
    <row r="5" spans="1:16">
      <c r="A5" s="6" t="str">
        <f>CONCATENATE("_",B5)</f>
        <v>_46</v>
      </c>
      <c r="B5" s="7">
        <v>46</v>
      </c>
      <c r="C5" s="6" t="str">
        <f>CONCATENATE(I5,"0-",B5,"0")</f>
        <v>A0-460</v>
      </c>
      <c r="D5" s="9">
        <v>1</v>
      </c>
      <c r="E5" s="23" t="s">
        <v>690</v>
      </c>
      <c r="F5" s="2">
        <v>3</v>
      </c>
      <c r="G5" s="23" t="s">
        <v>457</v>
      </c>
      <c r="H5" s="2" t="s">
        <v>7</v>
      </c>
      <c r="I5" s="8" t="s">
        <v>5</v>
      </c>
      <c r="J5" s="10">
        <v>0</v>
      </c>
      <c r="K5" s="9">
        <v>0</v>
      </c>
      <c r="L5" s="7" t="s">
        <v>356</v>
      </c>
      <c r="M5" s="15" t="str">
        <f>VLOOKUP(B5,Sheet3!$B$2:$E$150,2,FALSE)</f>
        <v>value</v>
      </c>
      <c r="N5" s="15" t="str">
        <f>VLOOKUP(B5,Sheet3!$B$2:$E$150,3,FALSE)</f>
        <v/>
      </c>
      <c r="O5" s="15" t="str">
        <f>VLOOKUP(B5,Sheet3!$B$2:$E$150,4,FALSE)</f>
        <v/>
      </c>
      <c r="P5" s="25" t="str">
        <f t="shared" si="0"/>
        <v xml:space="preserve">Replace INTO `der_rri`.`dailyart_indicators`
 (`indicators_id`,`id`,`indicator_code`,`active`,`indicatorname`,`orodha`,`indicator`,`mainsection`,`section_id`,`sectionrowspan`,`show_section`,`category`,`disablecolumns`,`Auto_Calculate`,`readonl`) 
VALUES
  ('_46','46','A0-460','1','No. ofclients with &lt;font color="orange"&gt;unscheduled visits&lt;/font&gt;','3','No. of clients with unscheduled visits','ART appointment tracking and follow up','A','0','0','1_CCC,2_PMTCT','value','','');
 </v>
      </c>
    </row>
    <row r="6" spans="1:16">
      <c r="A6" s="6" t="str">
        <f>CONCATENATE("_",B6)</f>
        <v>_4</v>
      </c>
      <c r="B6" s="7">
        <v>4</v>
      </c>
      <c r="C6" s="6" t="str">
        <f>CONCATENATE(I6,"0-",B6,"0")</f>
        <v>A0-40</v>
      </c>
      <c r="D6" s="9">
        <v>0</v>
      </c>
      <c r="E6" s="23" t="s">
        <v>10</v>
      </c>
      <c r="F6" s="2">
        <v>4</v>
      </c>
      <c r="G6" s="26" t="s">
        <v>10</v>
      </c>
      <c r="H6" s="2" t="s">
        <v>7</v>
      </c>
      <c r="I6" s="8" t="s">
        <v>5</v>
      </c>
      <c r="J6" s="10">
        <v>0</v>
      </c>
      <c r="K6" s="9">
        <v>0</v>
      </c>
      <c r="L6" s="7" t="s">
        <v>356</v>
      </c>
      <c r="M6" s="15" t="str">
        <f>VLOOKUP(B6,Sheet3!$B$2:$E$150,2,FALSE)</f>
        <v>value</v>
      </c>
      <c r="N6" s="15" t="str">
        <f>VLOOKUP(B6,Sheet3!$B$2:$E$150,3,FALSE)</f>
        <v/>
      </c>
      <c r="O6" s="15" t="str">
        <f>VLOOKUP(B6,Sheet3!$B$2:$E$150,4,FALSE)</f>
        <v/>
      </c>
      <c r="P6" s="25" t="str">
        <f t="shared" si="0"/>
        <v xml:space="preserve">Replace INTO `der_rri`.`dailyart_indicators`
 (`indicators_id`,`id`,`indicator_code`,`active`,`indicatorname`,`orodha`,`indicator`,`mainsection`,`section_id`,`sectionrowspan`,`show_section`,`category`,`disablecolumns`,`Auto_Calculate`,`readonl`) 
VALUES
  ('_4','4','A0-40','0','No. of clients  who missed appointments and returned to care','4','No. of clients  who missed appointments and returned to care','ART appointment tracking and follow up','A','0','0','1_CCC,2_PMTCT','value','','');
 </v>
      </c>
    </row>
    <row r="7" spans="1:16">
      <c r="A7" s="6" t="str">
        <f>CONCATENATE("_",B7)</f>
        <v>_5</v>
      </c>
      <c r="B7" s="7">
        <v>5</v>
      </c>
      <c r="C7" s="6" t="str">
        <f>CONCATENATE(I7,"0-",B7,"0")</f>
        <v>A0-50</v>
      </c>
      <c r="D7" s="9">
        <v>0</v>
      </c>
      <c r="E7" s="23" t="s">
        <v>11</v>
      </c>
      <c r="F7" s="2">
        <v>5</v>
      </c>
      <c r="G7" s="23" t="s">
        <v>11</v>
      </c>
      <c r="H7" s="2" t="s">
        <v>7</v>
      </c>
      <c r="I7" s="8" t="s">
        <v>5</v>
      </c>
      <c r="J7" s="10">
        <v>0</v>
      </c>
      <c r="K7" s="9">
        <v>0</v>
      </c>
      <c r="L7" s="7" t="s">
        <v>356</v>
      </c>
      <c r="M7" s="15" t="str">
        <f>VLOOKUP(B7,Sheet3!$B$2:$E$150,2,FALSE)</f>
        <v>value</v>
      </c>
      <c r="N7" s="15" t="str">
        <f>VLOOKUP(B7,Sheet3!$B$2:$E$150,3,FALSE)</f>
        <v/>
      </c>
      <c r="O7" s="15" t="str">
        <f>VLOOKUP(B7,Sheet3!$B$2:$E$150,4,FALSE)</f>
        <v/>
      </c>
      <c r="P7" s="25" t="str">
        <f t="shared" si="0"/>
        <v xml:space="preserve">Replace INTO `der_rri`.`dailyart_indicators`
 (`indicators_id`,`id`,`indicator_code`,`active`,`indicatorname`,`orodha`,`indicator`,`mainsection`,`section_id`,`sectionrowspan`,`show_section`,`category`,`disablecolumns`,`Auto_Calculate`,`readonl`) 
VALUES
  ('_5','5','A0-50','0','No. of clients  who missed appointments who self-transferred','5','No. of clients  who missed appointments who self-transferred','ART appointment tracking and follow up','A','0','0','1_CCC,2_PMTCT','value','','');
 </v>
      </c>
    </row>
    <row r="8" spans="1:16">
      <c r="A8" s="6" t="str">
        <f>CONCATENATE("_",B8)</f>
        <v>_6</v>
      </c>
      <c r="B8" s="7">
        <v>6</v>
      </c>
      <c r="C8" s="6" t="str">
        <f>CONCATENATE(I8,"0-",B8,"0")</f>
        <v>A0-60</v>
      </c>
      <c r="D8" s="9">
        <v>0</v>
      </c>
      <c r="E8" s="24" t="s">
        <v>12</v>
      </c>
      <c r="F8" s="16">
        <v>6</v>
      </c>
      <c r="G8" s="24" t="s">
        <v>12</v>
      </c>
      <c r="H8" s="12" t="s">
        <v>7</v>
      </c>
      <c r="I8" s="10" t="s">
        <v>5</v>
      </c>
      <c r="J8" s="10">
        <v>0</v>
      </c>
      <c r="K8" s="10">
        <v>0</v>
      </c>
      <c r="L8" s="7" t="s">
        <v>356</v>
      </c>
      <c r="M8" s="15" t="str">
        <f>VLOOKUP(B8,Sheet3!$B$2:$E$150,2,FALSE)</f>
        <v>value</v>
      </c>
      <c r="N8" s="15" t="str">
        <f>VLOOKUP(B8,Sheet3!$B$2:$E$150,3,FALSE)</f>
        <v/>
      </c>
      <c r="O8" s="15" t="str">
        <f>VLOOKUP(B8,Sheet3!$B$2:$E$150,4,FALSE)</f>
        <v/>
      </c>
      <c r="P8" s="25" t="str">
        <f t="shared" si="0"/>
        <v xml:space="preserve">Replace INTO `der_rri`.`dailyart_indicators`
 (`indicators_id`,`id`,`indicator_code`,`active`,`indicatorname`,`orodha`,`indicator`,`mainsection`,`section_id`,`sectionrowspan`,`show_section`,`category`,`disablecolumns`,`Auto_Calculate`,`readonl`) 
VALUES
  ('_6','6','A0-60','0','No. of clients  who stopped treatment','6','No. of clients  who stopped treatment','ART appointment tracking and follow up','A','0','0','1_CCC,2_PMTCT','value','','');
 </v>
      </c>
    </row>
    <row r="9" spans="1:16">
      <c r="A9" s="6" t="str">
        <f>CONCATENATE("_",B9)</f>
        <v>_7</v>
      </c>
      <c r="B9" s="7">
        <v>7</v>
      </c>
      <c r="C9" s="6" t="str">
        <f>CONCATENATE(I9,"0-",B9,"0")</f>
        <v>A0-70</v>
      </c>
      <c r="D9" s="9">
        <v>0</v>
      </c>
      <c r="E9" s="34" t="s">
        <v>13</v>
      </c>
      <c r="F9" s="27">
        <v>7</v>
      </c>
      <c r="G9" s="24" t="s">
        <v>13</v>
      </c>
      <c r="H9" s="12" t="s">
        <v>7</v>
      </c>
      <c r="I9" s="10" t="s">
        <v>5</v>
      </c>
      <c r="J9" s="10">
        <v>0</v>
      </c>
      <c r="K9" s="10">
        <v>0</v>
      </c>
      <c r="L9" s="7" t="s">
        <v>356</v>
      </c>
      <c r="M9" s="15" t="str">
        <f>VLOOKUP(B9,Sheet3!$B$2:$E$150,2,FALSE)</f>
        <v>value</v>
      </c>
      <c r="N9" s="15" t="str">
        <f>VLOOKUP(B9,Sheet3!$B$2:$E$150,3,FALSE)</f>
        <v/>
      </c>
      <c r="O9" s="15" t="str">
        <f>VLOOKUP(B9,Sheet3!$B$2:$E$150,4,FALSE)</f>
        <v/>
      </c>
      <c r="P9" s="25" t="str">
        <f t="shared" si="0"/>
        <v xml:space="preserve">Replace INTO `der_rri`.`dailyart_indicators`
 (`indicators_id`,`id`,`indicator_code`,`active`,`indicatorname`,`orodha`,`indicator`,`mainsection`,`section_id`,`sectionrowspan`,`show_section`,`category`,`disablecolumns`,`Auto_Calculate`,`readonl`) 
VALUES
  ('_7','7','A0-70','0','No. of clients  who missed appointments and confirmed dead','7','No. of clients  who missed appointments and confirmed dead','ART appointment tracking and follow up','A','0','0','1_CCC,2_PMTCT','value','','');
 </v>
      </c>
    </row>
    <row r="10" spans="1:16">
      <c r="A10" s="6" t="str">
        <f>CONCATENATE("_",B10)</f>
        <v>_28</v>
      </c>
      <c r="B10" s="7">
        <v>28</v>
      </c>
      <c r="C10" s="6" t="str">
        <f>CONCATENATE(I10,"0-",B10,"0")</f>
        <v>A0-280</v>
      </c>
      <c r="D10" s="9">
        <v>0</v>
      </c>
      <c r="E10" s="26" t="s">
        <v>39</v>
      </c>
      <c r="F10" s="2">
        <v>9</v>
      </c>
      <c r="G10" s="23" t="s">
        <v>39</v>
      </c>
      <c r="H10" s="2" t="s">
        <v>7</v>
      </c>
      <c r="I10" s="8" t="s">
        <v>5</v>
      </c>
      <c r="J10" s="10">
        <v>0</v>
      </c>
      <c r="K10" s="9">
        <v>0</v>
      </c>
      <c r="L10" s="7" t="s">
        <v>356</v>
      </c>
      <c r="M10" s="15" t="str">
        <f>VLOOKUP(B10,Sheet3!$B$2:$E$150,2,FALSE)</f>
        <v>value</v>
      </c>
      <c r="N10" s="15" t="str">
        <f>VLOOKUP(B10,Sheet3!$B$2:$E$150,3,FALSE)</f>
        <v/>
      </c>
      <c r="O10" s="15" t="str">
        <f>VLOOKUP(B10,Sheet3!$B$2:$E$150,4,FALSE)</f>
        <v/>
      </c>
      <c r="P10" s="25" t="str">
        <f t="shared" si="0"/>
        <v xml:space="preserve">Replace INTO `der_rri`.`dailyart_indicators`
 (`indicators_id`,`id`,`indicator_code`,`active`,`indicatorname`,`orodha`,`indicator`,`mainsection`,`section_id`,`sectionrowspan`,`show_section`,`category`,`disablecolumns`,`Auto_Calculate`,`readonl`) 
VALUES
  ('_28','28','A0-280','0','No. of clients  who missed appointments and phone did not go through','9','No. of clients  who missed appointments and phone did not go through','ART appointment tracking and follow up','A','0','0','1_CCC,2_PMTCT','value','','');
 </v>
      </c>
    </row>
    <row r="11" spans="1:16">
      <c r="A11" s="6" t="str">
        <f>CONCATENATE("_",B11)</f>
        <v>_29</v>
      </c>
      <c r="B11" s="7">
        <v>29</v>
      </c>
      <c r="C11" s="6" t="str">
        <f>CONCATENATE(I11,"0-",B11,"0")</f>
        <v>A0-290</v>
      </c>
      <c r="D11" s="9">
        <v>0</v>
      </c>
      <c r="E11" s="26" t="s">
        <v>40</v>
      </c>
      <c r="F11" s="2">
        <v>10</v>
      </c>
      <c r="G11" s="26" t="s">
        <v>40</v>
      </c>
      <c r="H11" s="2" t="s">
        <v>7</v>
      </c>
      <c r="I11" s="8" t="s">
        <v>5</v>
      </c>
      <c r="J11" s="10">
        <v>0</v>
      </c>
      <c r="K11" s="9">
        <v>0</v>
      </c>
      <c r="L11" s="7" t="s">
        <v>356</v>
      </c>
      <c r="M11" s="15" t="str">
        <f>VLOOKUP(B11,Sheet3!$B$2:$E$150,2,FALSE)</f>
        <v>value</v>
      </c>
      <c r="N11" s="15" t="str">
        <f>VLOOKUP(B11,Sheet3!$B$2:$E$150,3,FALSE)</f>
        <v/>
      </c>
      <c r="O11" s="15" t="str">
        <f>VLOOKUP(B11,Sheet3!$B$2:$E$150,4,FALSE)</f>
        <v/>
      </c>
      <c r="P11" s="25" t="str">
        <f t="shared" si="0"/>
        <v xml:space="preserve">Replace INTO `der_rri`.`dailyart_indicators`
 (`indicators_id`,`id`,`indicator_code`,`active`,`indicatorname`,`orodha`,`indicator`,`mainsection`,`section_id`,`sectionrowspan`,`show_section`,`category`,`disablecolumns`,`Auto_Calculate`,`readonl`) 
VALUES
  ('_29','29','A0-290','0','No. of clients  who missed appointments and phone rang but not answered','10','No. of clients  who missed appointments and phone rang but not answered','ART appointment tracking and follow up','A','0','0','1_CCC,2_PMTCT','value','','');
 </v>
      </c>
    </row>
    <row r="12" spans="1:16">
      <c r="A12" s="6" t="str">
        <f>CONCATENATE("_",B12)</f>
        <v>_30</v>
      </c>
      <c r="B12" s="7">
        <v>30</v>
      </c>
      <c r="C12" s="6" t="str">
        <f>CONCATENATE(I12,"0-",B12,"0")</f>
        <v>A0-300</v>
      </c>
      <c r="D12" s="9">
        <v>0</v>
      </c>
      <c r="E12" s="26" t="s">
        <v>41</v>
      </c>
      <c r="F12" s="2">
        <v>11</v>
      </c>
      <c r="G12" s="26" t="s">
        <v>41</v>
      </c>
      <c r="H12" s="2" t="s">
        <v>7</v>
      </c>
      <c r="I12" s="8" t="s">
        <v>5</v>
      </c>
      <c r="J12" s="10">
        <v>0</v>
      </c>
      <c r="K12" s="9">
        <v>0</v>
      </c>
      <c r="L12" s="7" t="s">
        <v>356</v>
      </c>
      <c r="M12" s="15" t="str">
        <f>VLOOKUP(B12,Sheet3!$B$2:$E$150,2,FALSE)</f>
        <v>value</v>
      </c>
      <c r="N12" s="15" t="str">
        <f>VLOOKUP(B12,Sheet3!$B$2:$E$150,3,FALSE)</f>
        <v/>
      </c>
      <c r="O12" s="15" t="str">
        <f>VLOOKUP(B12,Sheet3!$B$2:$E$150,4,FALSE)</f>
        <v/>
      </c>
      <c r="P12" s="25" t="str">
        <f t="shared" si="0"/>
        <v xml:space="preserve">Replace INTO `der_rri`.`dailyart_indicators`
 (`indicators_id`,`id`,`indicator_code`,`active`,`indicatorname`,`orodha`,`indicator`,`mainsection`,`section_id`,`sectionrowspan`,`show_section`,`category`,`disablecolumns`,`Auto_Calculate`,`readonl`) 
VALUES
  ('_30','30','A0-300','0','No. of clients  who missed appointments and responded wrong number','11','No. of clients  who missed appointments and responded wrong number','ART appointment tracking and follow up','A','0','0','1_CCC,2_PMTCT','value','','');
 </v>
      </c>
    </row>
    <row r="13" spans="1:16">
      <c r="A13" s="6" t="str">
        <f>CONCATENATE("_",B13)</f>
        <v>_31</v>
      </c>
      <c r="B13" s="7">
        <v>31</v>
      </c>
      <c r="C13" s="6" t="str">
        <f>CONCATENATE(I13,"0-",B13,"0")</f>
        <v>A0-310</v>
      </c>
      <c r="D13" s="9">
        <v>0</v>
      </c>
      <c r="E13" s="26" t="s">
        <v>42</v>
      </c>
      <c r="F13" s="2">
        <v>12</v>
      </c>
      <c r="G13" s="23" t="s">
        <v>42</v>
      </c>
      <c r="H13" s="2" t="s">
        <v>7</v>
      </c>
      <c r="I13" s="8" t="s">
        <v>5</v>
      </c>
      <c r="J13" s="10">
        <v>0</v>
      </c>
      <c r="K13" s="9">
        <v>0</v>
      </c>
      <c r="L13" s="7" t="s">
        <v>356</v>
      </c>
      <c r="M13" s="15" t="str">
        <f>VLOOKUP(B13,Sheet3!$B$2:$E$150,2,FALSE)</f>
        <v>value</v>
      </c>
      <c r="N13" s="15" t="str">
        <f>VLOOKUP(B13,Sheet3!$B$2:$E$150,3,FALSE)</f>
        <v/>
      </c>
      <c r="O13" s="15" t="str">
        <f>VLOOKUP(B13,Sheet3!$B$2:$E$150,4,FALSE)</f>
        <v/>
      </c>
      <c r="P13" s="25" t="str">
        <f t="shared" si="0"/>
        <v xml:space="preserve">Replace INTO `der_rri`.`dailyart_indicators`
 (`indicators_id`,`id`,`indicator_code`,`active`,`indicatorname`,`orodha`,`indicator`,`mainsection`,`section_id`,`sectionrowspan`,`show_section`,`category`,`disablecolumns`,`Auto_Calculate`,`readonl`) 
VALUES
  ('_31','31','A0-310','0','No. of clients  who missed appointments and has no locator details','12','No. of clients  who missed appointments and has no locator details','ART appointment tracking and follow up','A','0','0','1_CCC,2_PMTCT','value','','');
 </v>
      </c>
    </row>
    <row r="14" spans="1:16">
      <c r="A14" s="6" t="str">
        <f>CONCATENATE("_",B14)</f>
        <v>_24</v>
      </c>
      <c r="B14" s="7">
        <v>24</v>
      </c>
      <c r="C14" s="6" t="str">
        <f>CONCATENATE(I14,"0-",B14,"0")</f>
        <v>A0-240</v>
      </c>
      <c r="D14" s="9">
        <v>0</v>
      </c>
      <c r="E14" s="26" t="s">
        <v>19</v>
      </c>
      <c r="F14" s="2">
        <v>13</v>
      </c>
      <c r="G14" s="23" t="s">
        <v>19</v>
      </c>
      <c r="H14" s="2" t="s">
        <v>7</v>
      </c>
      <c r="I14" s="8" t="s">
        <v>5</v>
      </c>
      <c r="J14" s="10">
        <v>0</v>
      </c>
      <c r="K14" s="9">
        <v>0</v>
      </c>
      <c r="L14" s="7" t="s">
        <v>356</v>
      </c>
      <c r="M14" s="15" t="str">
        <f>VLOOKUP(B14,Sheet3!$B$2:$E$150,2,FALSE)</f>
        <v>value</v>
      </c>
      <c r="N14" s="15" t="str">
        <f>VLOOKUP(B14,Sheet3!$B$2:$E$150,3,FALSE)</f>
        <v/>
      </c>
      <c r="O14" s="15" t="str">
        <f>VLOOKUP(B14,Sheet3!$B$2:$E$150,4,FALSE)</f>
        <v/>
      </c>
      <c r="P14" s="25" t="str">
        <f t="shared" si="0"/>
        <v xml:space="preserve">Replace INTO `der_rri`.`dailyart_indicators`
 (`indicators_id`,`id`,`indicator_code`,`active`,`indicatorname`,`orodha`,`indicator`,`mainsection`,`section_id`,`sectionrowspan`,`show_section`,`category`,`disablecolumns`,`Auto_Calculate`,`readonl`) 
VALUES
  ('_24','24','A0-240','0','No. of clients  reported as stopped who currently are on treatment in the facility (data error) ','13','No. of clients  reported as stopped who currently are on treatment in the facility (data error) ','ART appointment tracking and follow up','A','0','0','1_CCC,2_PMTCT','value','','');
 </v>
      </c>
    </row>
    <row r="15" spans="1:16">
      <c r="A15" s="6" t="str">
        <f>CONCATENATE("_",B15)</f>
        <v>_25</v>
      </c>
      <c r="B15" s="7">
        <v>25</v>
      </c>
      <c r="C15" s="6" t="str">
        <f>CONCATENATE(I15,"0-",B15,"0")</f>
        <v>B0-250</v>
      </c>
      <c r="D15" s="9">
        <v>0</v>
      </c>
      <c r="E15" s="26" t="s">
        <v>36</v>
      </c>
      <c r="F15" s="2">
        <v>14</v>
      </c>
      <c r="G15" s="23" t="s">
        <v>36</v>
      </c>
      <c r="H15" s="2" t="s">
        <v>16</v>
      </c>
      <c r="I15" s="8" t="s">
        <v>14</v>
      </c>
      <c r="J15" s="10">
        <v>12</v>
      </c>
      <c r="K15" s="9">
        <v>1</v>
      </c>
      <c r="L15" s="7" t="s">
        <v>356</v>
      </c>
      <c r="M15" s="15" t="str">
        <f>VLOOKUP(B15,Sheet3!$B$2:$E$150,2,FALSE)</f>
        <v>value</v>
      </c>
      <c r="N15" s="15" t="str">
        <f>VLOOKUP(B15,Sheet3!$B$2:$E$150,3,FALSE)</f>
        <v/>
      </c>
      <c r="O15" s="15" t="str">
        <f>VLOOKUP(B15,Sheet3!$B$2:$E$150,4,FALSE)</f>
        <v/>
      </c>
      <c r="P15" s="25" t="str">
        <f t="shared" si="0"/>
        <v xml:space="preserve">Replace INTO `der_rri`.`dailyart_indicators`
 (`indicators_id`,`id`,`indicator_code`,`active`,`indicatorname`,`orodha`,`indicator`,`mainsection`,`section_id`,`sectionrowspan`,`show_section`,`category`,`disablecolumns`,`Auto_Calculate`,`readonl`) 
VALUES
  ('_25','25','B0-250','0','No. of LTFU ','14','No. of LTFU ','LTFU tracking','B','12','1','1_CCC,2_PMTCT','value','','');
 </v>
      </c>
    </row>
    <row r="16" spans="1:16">
      <c r="A16" s="6" t="str">
        <f>CONCATENATE("_",B16)</f>
        <v>_8</v>
      </c>
      <c r="B16" s="7">
        <v>8</v>
      </c>
      <c r="C16" s="6" t="str">
        <f>CONCATENATE(I16,"0-",B16,"0")</f>
        <v>B0-80</v>
      </c>
      <c r="D16" s="10">
        <v>1</v>
      </c>
      <c r="E16" s="24" t="s">
        <v>691</v>
      </c>
      <c r="F16" s="7">
        <v>15</v>
      </c>
      <c r="G16" s="24" t="s">
        <v>15</v>
      </c>
      <c r="H16" s="15" t="s">
        <v>16</v>
      </c>
      <c r="I16" s="10" t="s">
        <v>14</v>
      </c>
      <c r="J16" s="10">
        <v>0</v>
      </c>
      <c r="K16" s="10">
        <v>0</v>
      </c>
      <c r="L16" s="7" t="s">
        <v>356</v>
      </c>
      <c r="M16" s="15" t="str">
        <f>VLOOKUP(B16,Sheet3!$B$2:$E$150,2,FALSE)</f>
        <v>value</v>
      </c>
      <c r="N16" s="15" t="str">
        <f>VLOOKUP(B16,Sheet3!$B$2:$E$150,3,FALSE)</f>
        <v/>
      </c>
      <c r="O16" s="15" t="str">
        <f>VLOOKUP(B16,Sheet3!$B$2:$E$150,4,FALSE)</f>
        <v/>
      </c>
      <c r="P16" s="25" t="str">
        <f t="shared" si="0"/>
        <v xml:space="preserve">Replace INTO `der_rri`.`dailyart_indicators`
 (`indicators_id`,`id`,`indicator_code`,`active`,`indicatorname`,`orodha`,`indicator`,`mainsection`,`section_id`,`sectionrowspan`,`show_section`,`category`,`disablecolumns`,`Auto_Calculate`,`readonl`) 
VALUES
  ('_8','8','B0-80','1','No. of LTFU &lt;font color="orange"&gt;contacted today&lt;/font&gt;','15','No. of LTFU contacted (for the day)','LTFU tracking','B','0','0','1_CCC,2_PMTCT','value','','');
 </v>
      </c>
    </row>
    <row r="17" spans="1:16">
      <c r="A17" s="6" t="str">
        <f>CONCATENATE("_",B17)</f>
        <v>_9</v>
      </c>
      <c r="B17" s="7">
        <v>9</v>
      </c>
      <c r="C17" s="6" t="str">
        <f>CONCATENATE(I17,"0-",B17,"0")</f>
        <v>B0-90</v>
      </c>
      <c r="D17" s="10">
        <v>0</v>
      </c>
      <c r="E17" s="24" t="s">
        <v>17</v>
      </c>
      <c r="F17" s="7">
        <v>16</v>
      </c>
      <c r="G17" s="24" t="s">
        <v>17</v>
      </c>
      <c r="H17" s="17" t="s">
        <v>16</v>
      </c>
      <c r="I17" s="10" t="s">
        <v>14</v>
      </c>
      <c r="J17" s="10">
        <v>0</v>
      </c>
      <c r="K17" s="10">
        <v>0</v>
      </c>
      <c r="L17" s="7" t="s">
        <v>356</v>
      </c>
      <c r="M17" s="15" t="str">
        <f>VLOOKUP(B17,Sheet3!$B$2:$E$150,2,FALSE)</f>
        <v>value</v>
      </c>
      <c r="N17" s="15" t="str">
        <f>VLOOKUP(B17,Sheet3!$B$2:$E$150,3,FALSE)</f>
        <v/>
      </c>
      <c r="O17" s="15" t="str">
        <f>VLOOKUP(B17,Sheet3!$B$2:$E$150,4,FALSE)</f>
        <v/>
      </c>
      <c r="P17" s="25" t="str">
        <f t="shared" si="0"/>
        <v xml:space="preserve">Replace INTO `der_rri`.`dailyart_indicators`
 (`indicators_id`,`id`,`indicator_code`,`active`,`indicatorname`,`orodha`,`indicator`,`mainsection`,`section_id`,`sectionrowspan`,`show_section`,`category`,`disablecolumns`,`Auto_Calculate`,`readonl`) 
VALUES
  ('_9','9','B0-90','0','No. of clients LTFU and restarted on ART','16','No. of clients LTFU and restarted on ART','LTFU tracking','B','0','0','1_CCC,2_PMTCT','value','','');
 </v>
      </c>
    </row>
    <row r="18" spans="1:16">
      <c r="A18" s="6" t="str">
        <f>CONCATENATE("_",B18)</f>
        <v>_10</v>
      </c>
      <c r="B18" s="6">
        <v>10</v>
      </c>
      <c r="C18" s="6" t="str">
        <f>CONCATENATE(I18,"0-",B18,"0")</f>
        <v>B0-100</v>
      </c>
      <c r="D18" s="9">
        <v>0</v>
      </c>
      <c r="E18" s="26" t="s">
        <v>18</v>
      </c>
      <c r="F18" s="2">
        <v>17</v>
      </c>
      <c r="G18" s="23" t="s">
        <v>18</v>
      </c>
      <c r="H18" s="2" t="s">
        <v>16</v>
      </c>
      <c r="I18" s="8" t="s">
        <v>14</v>
      </c>
      <c r="J18" s="9">
        <v>0</v>
      </c>
      <c r="K18" s="9">
        <v>0</v>
      </c>
      <c r="L18" s="7" t="s">
        <v>356</v>
      </c>
      <c r="M18" s="15" t="str">
        <f>VLOOKUP(B18,Sheet3!$B$2:$E$150,2,FALSE)</f>
        <v>value</v>
      </c>
      <c r="N18" s="15" t="str">
        <f>VLOOKUP(B18,Sheet3!$B$2:$E$150,3,FALSE)</f>
        <v/>
      </c>
      <c r="O18" s="15" t="str">
        <f>VLOOKUP(B18,Sheet3!$B$2:$E$150,4,FALSE)</f>
        <v/>
      </c>
      <c r="P18" s="25" t="str">
        <f t="shared" si="0"/>
        <v xml:space="preserve">Replace INTO `der_rri`.`dailyart_indicators`
 (`indicators_id`,`id`,`indicator_code`,`active`,`indicatorname`,`orodha`,`indicator`,`mainsection`,`section_id`,`sectionrowspan`,`show_section`,`category`,`disablecolumns`,`Auto_Calculate`,`readonl`) 
VALUES
  ('_10','10','B0-100','0','No. of clients  LTFU confirmed self-transferred','17','No. of clients  LTFU confirmed self-transferred','LTFU tracking','B','0','0','1_CCC,2_PMTCT','value','','');
 </v>
      </c>
    </row>
    <row r="19" spans="1:16">
      <c r="A19" s="6" t="str">
        <f>CONCATENATE("_",B19)</f>
        <v>_12</v>
      </c>
      <c r="B19" s="6">
        <v>12</v>
      </c>
      <c r="C19" s="6" t="str">
        <f>CONCATENATE(I19,"0-",B19,"0")</f>
        <v>B0-120</v>
      </c>
      <c r="D19" s="9">
        <v>0</v>
      </c>
      <c r="E19" s="23" t="s">
        <v>20</v>
      </c>
      <c r="F19" s="2">
        <v>18</v>
      </c>
      <c r="G19" s="23" t="s">
        <v>20</v>
      </c>
      <c r="H19" s="2" t="s">
        <v>16</v>
      </c>
      <c r="I19" s="8" t="s">
        <v>14</v>
      </c>
      <c r="J19" s="9">
        <v>0</v>
      </c>
      <c r="K19" s="9">
        <v>0</v>
      </c>
      <c r="L19" s="7" t="s">
        <v>356</v>
      </c>
      <c r="M19" s="15" t="str">
        <f>VLOOKUP(B19,Sheet3!$B$2:$E$150,2,FALSE)</f>
        <v>value</v>
      </c>
      <c r="N19" s="15" t="str">
        <f>VLOOKUP(B19,Sheet3!$B$2:$E$150,3,FALSE)</f>
        <v/>
      </c>
      <c r="O19" s="15" t="str">
        <f>VLOOKUP(B19,Sheet3!$B$2:$E$150,4,FALSE)</f>
        <v/>
      </c>
      <c r="P19" s="25" t="str">
        <f t="shared" si="0"/>
        <v xml:space="preserve">Replace INTO `der_rri`.`dailyart_indicators`
 (`indicators_id`,`id`,`indicator_code`,`active`,`indicatorname`,`orodha`,`indicator`,`mainsection`,`section_id`,`sectionrowspan`,`show_section`,`category`,`disablecolumns`,`Auto_Calculate`,`readonl`) 
VALUES
  ('_12','12','B0-120','0','No. of clients  LTFU confirmed stopped treatment','18','No. of clients  LTFU confirmed stopped treatment','LTFU tracking','B','0','0','1_CCC,2_PMTCT','value','','');
 </v>
      </c>
    </row>
    <row r="20" spans="1:16">
      <c r="A20" s="6" t="str">
        <f>CONCATENATE("_",B20)</f>
        <v>_13</v>
      </c>
      <c r="B20" s="6">
        <v>13</v>
      </c>
      <c r="C20" s="6" t="str">
        <f>CONCATENATE(I20,"0-",B20,"0")</f>
        <v>B0-130</v>
      </c>
      <c r="D20" s="9">
        <v>0</v>
      </c>
      <c r="E20" s="26" t="s">
        <v>21</v>
      </c>
      <c r="F20" s="2">
        <v>19</v>
      </c>
      <c r="G20" s="23" t="s">
        <v>21</v>
      </c>
      <c r="H20" s="2" t="s">
        <v>16</v>
      </c>
      <c r="I20" s="8" t="s">
        <v>14</v>
      </c>
      <c r="J20" s="9">
        <v>0</v>
      </c>
      <c r="K20" s="9">
        <v>0</v>
      </c>
      <c r="L20" s="7" t="s">
        <v>356</v>
      </c>
      <c r="M20" s="15" t="str">
        <f>VLOOKUP(B20,Sheet3!$B$2:$E$150,2,FALSE)</f>
        <v>value</v>
      </c>
      <c r="N20" s="15" t="str">
        <f>VLOOKUP(B20,Sheet3!$B$2:$E$150,3,FALSE)</f>
        <v/>
      </c>
      <c r="O20" s="15" t="str">
        <f>VLOOKUP(B20,Sheet3!$B$2:$E$150,4,FALSE)</f>
        <v/>
      </c>
      <c r="P20" s="25" t="str">
        <f t="shared" si="0"/>
        <v xml:space="preserve">Replace INTO `der_rri`.`dailyart_indicators`
 (`indicators_id`,`id`,`indicator_code`,`active`,`indicatorname`,`orodha`,`indicator`,`mainsection`,`section_id`,`sectionrowspan`,`show_section`,`category`,`disablecolumns`,`Auto_Calculate`,`readonl`) 
VALUES
  ('_13','13','B0-130','0','No. of clients  LTFU confirmed dead','19','No. of clients  LTFU confirmed dead','LTFU tracking','B','0','0','1_CCC,2_PMTCT','value','','');
 </v>
      </c>
    </row>
    <row r="21" spans="1:16">
      <c r="A21" s="6" t="str">
        <f>CONCATENATE("_",B21)</f>
        <v>_32</v>
      </c>
      <c r="B21" s="7">
        <v>32</v>
      </c>
      <c r="C21" s="6" t="str">
        <f>CONCATENATE(I21,"0-",B21,"0")</f>
        <v>B0-320</v>
      </c>
      <c r="D21" s="9">
        <v>0</v>
      </c>
      <c r="E21" s="26" t="s">
        <v>43</v>
      </c>
      <c r="F21" s="2">
        <v>20</v>
      </c>
      <c r="G21" s="26" t="s">
        <v>43</v>
      </c>
      <c r="H21" s="2" t="s">
        <v>16</v>
      </c>
      <c r="I21" s="8" t="s">
        <v>14</v>
      </c>
      <c r="J21" s="10">
        <v>0</v>
      </c>
      <c r="K21" s="9">
        <v>0</v>
      </c>
      <c r="L21" s="7" t="s">
        <v>356</v>
      </c>
      <c r="M21" s="15" t="str">
        <f>VLOOKUP(B21,Sheet3!$B$2:$E$150,2,FALSE)</f>
        <v>value</v>
      </c>
      <c r="N21" s="15" t="str">
        <f>VLOOKUP(B21,Sheet3!$B$2:$E$150,3,FALSE)</f>
        <v/>
      </c>
      <c r="O21" s="15" t="str">
        <f>VLOOKUP(B21,Sheet3!$B$2:$E$150,4,FALSE)</f>
        <v/>
      </c>
      <c r="P21" s="25" t="str">
        <f t="shared" si="0"/>
        <v xml:space="preserve">Replace INTO `der_rri`.`dailyart_indicators`
 (`indicators_id`,`id`,`indicator_code`,`active`,`indicatorname`,`orodha`,`indicator`,`mainsection`,`section_id`,`sectionrowspan`,`show_section`,`category`,`disablecolumns`,`Auto_Calculate`,`readonl`) 
VALUES
  ('_32','32','B0-320','0','No. of clients LTFU whose phone did not go through','20','No. of clients LTFU whose phone did not go through','LTFU tracking','B','0','0','1_CCC,2_PMTCT','value','','');
 </v>
      </c>
    </row>
    <row r="22" spans="1:16">
      <c r="A22" s="6" t="str">
        <f>CONCATENATE("_",B22)</f>
        <v>_33</v>
      </c>
      <c r="B22" s="7">
        <v>33</v>
      </c>
      <c r="C22" s="6" t="str">
        <f>CONCATENATE(I22,"0-",B22,"0")</f>
        <v>B0-330</v>
      </c>
      <c r="D22" s="9">
        <v>0</v>
      </c>
      <c r="E22" s="23" t="s">
        <v>44</v>
      </c>
      <c r="F22" s="2">
        <v>21</v>
      </c>
      <c r="G22" s="23" t="s">
        <v>44</v>
      </c>
      <c r="H22" s="2" t="s">
        <v>16</v>
      </c>
      <c r="I22" s="8" t="s">
        <v>14</v>
      </c>
      <c r="J22" s="10">
        <v>0</v>
      </c>
      <c r="K22" s="9">
        <v>0</v>
      </c>
      <c r="L22" s="7" t="s">
        <v>356</v>
      </c>
      <c r="M22" s="15" t="str">
        <f>VLOOKUP(B22,Sheet3!$B$2:$E$150,2,FALSE)</f>
        <v>value</v>
      </c>
      <c r="N22" s="15" t="str">
        <f>VLOOKUP(B22,Sheet3!$B$2:$E$150,3,FALSE)</f>
        <v/>
      </c>
      <c r="O22" s="15" t="str">
        <f>VLOOKUP(B22,Sheet3!$B$2:$E$150,4,FALSE)</f>
        <v/>
      </c>
      <c r="P22" s="25" t="str">
        <f t="shared" si="0"/>
        <v xml:space="preserve">Replace INTO `der_rri`.`dailyart_indicators`
 (`indicators_id`,`id`,`indicator_code`,`active`,`indicatorname`,`orodha`,`indicator`,`mainsection`,`section_id`,`sectionrowspan`,`show_section`,`category`,`disablecolumns`,`Auto_Calculate`,`readonl`) 
VALUES
  ('_33','33','B0-330','0','No. of clients  LTFU whose  phone rang but not answered','21','No. of clients  LTFU whose  phone rang but not answered','LTFU tracking','B','0','0','1_CCC,2_PMTCT','value','','');
 </v>
      </c>
    </row>
    <row r="23" spans="1:16">
      <c r="A23" s="6" t="str">
        <f>CONCATENATE("_",B23)</f>
        <v>_34</v>
      </c>
      <c r="B23" s="7">
        <v>34</v>
      </c>
      <c r="C23" s="6" t="str">
        <f>CONCATENATE(I23,"0-",B23,"0")</f>
        <v>B0-340</v>
      </c>
      <c r="D23" s="9">
        <v>0</v>
      </c>
      <c r="E23" s="23" t="s">
        <v>45</v>
      </c>
      <c r="F23" s="2">
        <v>22</v>
      </c>
      <c r="G23" s="23" t="s">
        <v>45</v>
      </c>
      <c r="H23" s="2" t="s">
        <v>16</v>
      </c>
      <c r="I23" s="8" t="s">
        <v>14</v>
      </c>
      <c r="J23" s="10">
        <v>0</v>
      </c>
      <c r="K23" s="9">
        <v>0</v>
      </c>
      <c r="L23" s="7" t="s">
        <v>356</v>
      </c>
      <c r="M23" s="15" t="str">
        <f>VLOOKUP(B23,Sheet3!$B$2:$E$150,2,FALSE)</f>
        <v>value</v>
      </c>
      <c r="N23" s="15" t="str">
        <f>VLOOKUP(B23,Sheet3!$B$2:$E$150,3,FALSE)</f>
        <v/>
      </c>
      <c r="O23" s="15" t="str">
        <f>VLOOKUP(B23,Sheet3!$B$2:$E$150,4,FALSE)</f>
        <v/>
      </c>
      <c r="P23" s="25" t="str">
        <f t="shared" si="0"/>
        <v xml:space="preserve">Replace INTO `der_rri`.`dailyart_indicators`
 (`indicators_id`,`id`,`indicator_code`,`active`,`indicatorname`,`orodha`,`indicator`,`mainsection`,`section_id`,`sectionrowspan`,`show_section`,`category`,`disablecolumns`,`Auto_Calculate`,`readonl`) 
VALUES
  ('_34','34','B0-340','0','No. of clients  LTFU and responded wrong number','22','No. of clients  LTFU and responded wrong number','LTFU tracking','B','0','0','1_CCC,2_PMTCT','value','','');
 </v>
      </c>
    </row>
    <row r="24" spans="1:16">
      <c r="A24" s="6" t="str">
        <f>CONCATENATE("_",B24)</f>
        <v>_11</v>
      </c>
      <c r="B24" s="6">
        <v>11</v>
      </c>
      <c r="C24" s="6" t="str">
        <f>CONCATENATE(I24,"0-",B24,"0")</f>
        <v>B0-110</v>
      </c>
      <c r="D24" s="9">
        <v>0</v>
      </c>
      <c r="E24" s="23" t="s">
        <v>19</v>
      </c>
      <c r="F24" s="2">
        <v>23</v>
      </c>
      <c r="G24" s="23" t="s">
        <v>19</v>
      </c>
      <c r="H24" s="2" t="s">
        <v>16</v>
      </c>
      <c r="I24" s="8" t="s">
        <v>14</v>
      </c>
      <c r="J24" s="9">
        <v>0</v>
      </c>
      <c r="K24" s="9">
        <v>0</v>
      </c>
      <c r="L24" s="7" t="s">
        <v>356</v>
      </c>
      <c r="M24" s="15" t="str">
        <f>VLOOKUP(B24,Sheet3!$B$2:$E$150,2,FALSE)</f>
        <v>value</v>
      </c>
      <c r="N24" s="15" t="str">
        <f>VLOOKUP(B24,Sheet3!$B$2:$E$150,3,FALSE)</f>
        <v/>
      </c>
      <c r="O24" s="15" t="str">
        <f>VLOOKUP(B24,Sheet3!$B$2:$E$150,4,FALSE)</f>
        <v/>
      </c>
      <c r="P24" s="25" t="str">
        <f t="shared" si="0"/>
        <v xml:space="preserve">Replace INTO `der_rri`.`dailyart_indicators`
 (`indicators_id`,`id`,`indicator_code`,`active`,`indicatorname`,`orodha`,`indicator`,`mainsection`,`section_id`,`sectionrowspan`,`show_section`,`category`,`disablecolumns`,`Auto_Calculate`,`readonl`) 
VALUES
  ('_11','11','B0-110','0','No. of clients  reported as stopped who currently are on treatment in the facility (data error) ','23','No. of clients  reported as stopped who currently are on treatment in the facility (data error) ','LTFU tracking','B','0','0','1_CCC,2_PMTCT','value','','');
 </v>
      </c>
    </row>
    <row r="25" spans="1:16">
      <c r="A25" s="6" t="str">
        <f>CONCATENATE("_",B25)</f>
        <v>_35</v>
      </c>
      <c r="B25" s="7">
        <v>35</v>
      </c>
      <c r="C25" s="6" t="str">
        <f>CONCATENATE(I25,"0-",B25,"0")</f>
        <v>B0-350</v>
      </c>
      <c r="D25" s="9">
        <v>0</v>
      </c>
      <c r="E25" s="26" t="s">
        <v>46</v>
      </c>
      <c r="F25" s="2">
        <v>24</v>
      </c>
      <c r="G25" s="23" t="s">
        <v>46</v>
      </c>
      <c r="H25" s="2" t="s">
        <v>16</v>
      </c>
      <c r="I25" s="8" t="s">
        <v>14</v>
      </c>
      <c r="J25" s="10">
        <v>0</v>
      </c>
      <c r="K25" s="9">
        <v>0</v>
      </c>
      <c r="L25" s="7" t="s">
        <v>356</v>
      </c>
      <c r="M25" s="15" t="str">
        <f>VLOOKUP(B25,Sheet3!$B$2:$E$150,2,FALSE)</f>
        <v>value</v>
      </c>
      <c r="N25" s="15" t="str">
        <f>VLOOKUP(B25,Sheet3!$B$2:$E$150,3,FALSE)</f>
        <v/>
      </c>
      <c r="O25" s="15" t="str">
        <f>VLOOKUP(B25,Sheet3!$B$2:$E$150,4,FALSE)</f>
        <v/>
      </c>
      <c r="P25" s="25" t="str">
        <f t="shared" si="0"/>
        <v xml:space="preserve">Replace INTO `der_rri`.`dailyart_indicators`
 (`indicators_id`,`id`,`indicator_code`,`active`,`indicatorname`,`orodha`,`indicator`,`mainsection`,`section_id`,`sectionrowspan`,`show_section`,`category`,`disablecolumns`,`Auto_Calculate`,`readonl`) 
VALUES
  ('_35','35','B0-350','0','No. of clients  LTFU with no locator details','24','No. of clients  LTFU with no locator details','LTFU tracking','B','0','0','1_CCC,2_PMTCT','value','','');
 </v>
      </c>
    </row>
    <row r="26" spans="1:16">
      <c r="A26" s="6" t="str">
        <f>CONCATENATE("_",B26)</f>
        <v>_36</v>
      </c>
      <c r="B26" s="7">
        <v>36</v>
      </c>
      <c r="C26" s="6" t="str">
        <f>CONCATENATE(I26,"0-",B26,"0")</f>
        <v>B0-360</v>
      </c>
      <c r="D26" s="9">
        <v>0</v>
      </c>
      <c r="E26" s="26" t="s">
        <v>47</v>
      </c>
      <c r="F26" s="2">
        <v>25</v>
      </c>
      <c r="G26" s="23" t="s">
        <v>47</v>
      </c>
      <c r="H26" s="2" t="s">
        <v>16</v>
      </c>
      <c r="I26" s="8" t="s">
        <v>14</v>
      </c>
      <c r="J26" s="10">
        <v>0</v>
      </c>
      <c r="K26" s="9">
        <v>0</v>
      </c>
      <c r="L26" s="7" t="s">
        <v>356</v>
      </c>
      <c r="M26" s="15" t="str">
        <f>VLOOKUP(B26,Sheet3!$B$2:$E$150,2,FALSE)</f>
        <v>value</v>
      </c>
      <c r="N26" s="15" t="str">
        <f>VLOOKUP(B26,Sheet3!$B$2:$E$150,3,FALSE)</f>
        <v/>
      </c>
      <c r="O26" s="15" t="str">
        <f>VLOOKUP(B26,Sheet3!$B$2:$E$150,4,FALSE)</f>
        <v/>
      </c>
      <c r="P26" s="25" t="str">
        <f t="shared" si="0"/>
        <v xml:space="preserve">Replace INTO `der_rri`.`dailyart_indicators`
 (`indicators_id`,`id`,`indicator_code`,`active`,`indicatorname`,`orodha`,`indicator`,`mainsection`,`section_id`,`sectionrowspan`,`show_section`,`category`,`disablecolumns`,`Auto_Calculate`,`readonl`) 
VALUES
  ('_36','36','B0-360','0','No. of clients  LTFU traced but not found','25','No. of clients  LTFU traced but not found','LTFU tracking','B','0','0','1_CCC,2_PMTCT','value','','');
 </v>
      </c>
    </row>
    <row r="27" spans="1:16">
      <c r="A27" s="6" t="str">
        <f>CONCATENATE("_",B27)</f>
        <v>_14</v>
      </c>
      <c r="B27" s="7">
        <v>14</v>
      </c>
      <c r="C27" s="6" t="str">
        <f>CONCATENATE(I27,"0-",B27,"0")</f>
        <v>C0-140</v>
      </c>
      <c r="D27" s="9">
        <v>1</v>
      </c>
      <c r="E27" s="23" t="s">
        <v>365</v>
      </c>
      <c r="F27" s="2">
        <v>26</v>
      </c>
      <c r="G27" s="23" t="s">
        <v>23</v>
      </c>
      <c r="H27" s="2" t="s">
        <v>24</v>
      </c>
      <c r="I27" s="8" t="s">
        <v>22</v>
      </c>
      <c r="J27" s="10">
        <v>11</v>
      </c>
      <c r="K27" s="9">
        <v>1</v>
      </c>
      <c r="L27" s="7" t="s">
        <v>356</v>
      </c>
      <c r="M27" s="15" t="str">
        <f>VLOOKUP(B27,Sheet3!$B$2:$E$150,2,FALSE)</f>
        <v>value</v>
      </c>
      <c r="N27" s="15" t="str">
        <f>VLOOKUP(B27,Sheet3!$B$2:$E$150,3,FALSE)</f>
        <v/>
      </c>
      <c r="O27" s="15" t="str">
        <f>VLOOKUP(B27,Sheet3!$B$2:$E$150,4,FALSE)</f>
        <v/>
      </c>
      <c r="P27" s="25" t="str">
        <f t="shared" si="0"/>
        <v xml:space="preserve">Replace INTO `der_rri`.`dailyart_indicators`
 (`indicators_id`,`id`,`indicator_code`,`active`,`indicatorname`,`orodha`,`indicator`,`mainsection`,`section_id`,`sectionrowspan`,`show_section`,`category`,`disablecolumns`,`Auto_Calculate`,`readonl`) 
VALUES
  ('_14','14','C0-140','1','No. newly started on treatment','26','No. new on treatment','Other ART','C','11','1','1_CCC,2_PMTCT','value','','');
 </v>
      </c>
    </row>
    <row r="28" spans="1:16">
      <c r="A28" s="6" t="str">
        <f>CONCATENATE("_",B28)</f>
        <v>_15</v>
      </c>
      <c r="B28" s="7">
        <v>15</v>
      </c>
      <c r="C28" s="6" t="str">
        <f>CONCATENATE(I28,"0-",B28,"0")</f>
        <v>C0-150</v>
      </c>
      <c r="D28" s="9">
        <v>1</v>
      </c>
      <c r="E28" s="26" t="s">
        <v>25</v>
      </c>
      <c r="F28" s="2">
        <v>27</v>
      </c>
      <c r="G28" s="23" t="s">
        <v>25</v>
      </c>
      <c r="H28" s="2" t="s">
        <v>24</v>
      </c>
      <c r="I28" s="8" t="s">
        <v>22</v>
      </c>
      <c r="J28" s="10">
        <v>0</v>
      </c>
      <c r="K28" s="9">
        <v>0</v>
      </c>
      <c r="L28" s="7" t="s">
        <v>356</v>
      </c>
      <c r="M28" s="15" t="str">
        <f>VLOOKUP(B28,Sheet3!$B$2:$E$150,2,FALSE)</f>
        <v>value</v>
      </c>
      <c r="N28" s="15" t="str">
        <f>VLOOKUP(B28,Sheet3!$B$2:$E$150,3,FALSE)</f>
        <v/>
      </c>
      <c r="O28" s="15" t="str">
        <f>VLOOKUP(B28,Sheet3!$B$2:$E$150,4,FALSE)</f>
        <v/>
      </c>
      <c r="P28" s="25" t="str">
        <f t="shared" si="0"/>
        <v xml:space="preserve">Replace INTO `der_rri`.`dailyart_indicators`
 (`indicators_id`,`id`,`indicator_code`,`active`,`indicatorname`,`orodha`,`indicator`,`mainsection`,`section_id`,`sectionrowspan`,`show_section`,`category`,`disablecolumns`,`Auto_Calculate`,`readonl`) 
VALUES
  ('_15','15','C0-150','1','No. of Transfer ins','27','No. of Transfer ins','Other ART','C','0','0','1_CCC,2_PMTCT','value','','');
 </v>
      </c>
    </row>
    <row r="29" spans="1:16">
      <c r="A29" s="6" t="str">
        <f>CONCATENATE("_",B29)</f>
        <v>_16</v>
      </c>
      <c r="B29" s="7">
        <v>16</v>
      </c>
      <c r="C29" s="6" t="str">
        <f>CONCATENATE(I29,"0-",B29,"0")</f>
        <v>C0-160</v>
      </c>
      <c r="D29" s="9">
        <v>1</v>
      </c>
      <c r="E29" s="26" t="s">
        <v>359</v>
      </c>
      <c r="F29" s="2">
        <v>28</v>
      </c>
      <c r="G29" s="23" t="s">
        <v>26</v>
      </c>
      <c r="H29" s="2" t="s">
        <v>24</v>
      </c>
      <c r="I29" s="8" t="s">
        <v>22</v>
      </c>
      <c r="J29" s="10">
        <v>0</v>
      </c>
      <c r="K29" s="9">
        <v>0</v>
      </c>
      <c r="L29" s="7" t="s">
        <v>356</v>
      </c>
      <c r="M29" s="15" t="str">
        <f>VLOOKUP(B29,Sheet3!$B$2:$E$150,2,FALSE)</f>
        <v>value</v>
      </c>
      <c r="N29" s="15" t="str">
        <f>VLOOKUP(B29,Sheet3!$B$2:$E$150,3,FALSE)</f>
        <v/>
      </c>
      <c r="O29" s="15" t="str">
        <f>VLOOKUP(B29,Sheet3!$B$2:$E$150,4,FALSE)</f>
        <v/>
      </c>
      <c r="P29" s="25" t="str">
        <f t="shared" si="0"/>
        <v xml:space="preserve">Replace INTO `der_rri`.`dailyart_indicators`
 (`indicators_id`,`id`,`indicator_code`,`active`,`indicatorname`,`orodha`,`indicator`,`mainsection`,`section_id`,`sectionrowspan`,`show_section`,`category`,`disablecolumns`,`Auto_Calculate`,`readonl`) 
VALUES
  ('_16','16','C0-160','1','No. of Transfer Out     ','28','Transfer Out     ','Other ART','C','0','0','1_CCC,2_PMTCT','value','','');
 </v>
      </c>
    </row>
    <row r="30" spans="1:16">
      <c r="A30" s="6" t="str">
        <f>CONCATENATE("_",B30)</f>
        <v>_37</v>
      </c>
      <c r="B30" s="7">
        <v>37</v>
      </c>
      <c r="C30" s="6" t="str">
        <f>CONCATENATE(I30,"0-",B30,"0")</f>
        <v>C0-370</v>
      </c>
      <c r="D30" s="9">
        <v>1</v>
      </c>
      <c r="E30" s="23" t="s">
        <v>48</v>
      </c>
      <c r="F30" s="2">
        <v>29</v>
      </c>
      <c r="G30" s="23" t="s">
        <v>48</v>
      </c>
      <c r="H30" s="2" t="s">
        <v>24</v>
      </c>
      <c r="I30" s="8" t="s">
        <v>22</v>
      </c>
      <c r="J30" s="10">
        <v>0</v>
      </c>
      <c r="K30" s="9">
        <v>0</v>
      </c>
      <c r="L30" s="7" t="s">
        <v>356</v>
      </c>
      <c r="M30" s="15" t="str">
        <f>VLOOKUP(B30,Sheet3!$B$2:$E$150,2,FALSE)</f>
        <v>value</v>
      </c>
      <c r="N30" s="15" t="str">
        <f>VLOOKUP(B30,Sheet3!$B$2:$E$150,3,FALSE)</f>
        <v/>
      </c>
      <c r="O30" s="15" t="str">
        <f>VLOOKUP(B30,Sheet3!$B$2:$E$150,4,FALSE)</f>
        <v/>
      </c>
      <c r="P30" s="25" t="str">
        <f t="shared" si="0"/>
        <v xml:space="preserve">Replace INTO `der_rri`.`dailyart_indicators`
 (`indicators_id`,`id`,`indicator_code`,`active`,`indicatorname`,`orodha`,`indicator`,`mainsection`,`section_id`,`sectionrowspan`,`show_section`,`category`,`disablecolumns`,`Auto_Calculate`,`readonl`) 
VALUES
  ('_37','37','C0-370','1','No. of clients who attended clinic today','29','No. of clients who attended clinic today','Other ART','C','0','0','1_CCC,2_PMTCT','value','','');
 </v>
      </c>
    </row>
    <row r="31" spans="1:16">
      <c r="A31" s="6" t="str">
        <f>CONCATENATE("_",B31)</f>
        <v>_26</v>
      </c>
      <c r="B31" s="7">
        <v>26</v>
      </c>
      <c r="C31" s="6" t="str">
        <f>CONCATENATE(I31,"0-",B31,"0")</f>
        <v>C0-260</v>
      </c>
      <c r="D31" s="9">
        <v>1</v>
      </c>
      <c r="E31" s="26" t="s">
        <v>692</v>
      </c>
      <c r="F31" s="2">
        <v>30</v>
      </c>
      <c r="G31" s="23" t="s">
        <v>37</v>
      </c>
      <c r="H31" s="2" t="s">
        <v>24</v>
      </c>
      <c r="I31" s="8" t="s">
        <v>22</v>
      </c>
      <c r="J31" s="10">
        <v>0</v>
      </c>
      <c r="K31" s="9">
        <v>0</v>
      </c>
      <c r="L31" s="7" t="s">
        <v>356</v>
      </c>
      <c r="M31" s="15" t="str">
        <f>VLOOKUP(B31,Sheet3!$B$2:$E$150,2,FALSE)</f>
        <v>value</v>
      </c>
      <c r="N31" s="15" t="str">
        <f>VLOOKUP(B31,Sheet3!$B$2:$E$150,3,FALSE)</f>
        <v/>
      </c>
      <c r="O31" s="15" t="str">
        <f>VLOOKUP(B31,Sheet3!$B$2:$E$150,4,FALSE)</f>
        <v/>
      </c>
      <c r="P31" s="25" t="str">
        <f t="shared" si="0"/>
        <v xml:space="preserve">Replace INTO `der_rri`.`dailyart_indicators`
 (`indicators_id`,`id`,`indicator_code`,`active`,`indicatorname`,`orodha`,`indicator`,`mainsection`,`section_id`,`sectionrowspan`,`show_section`,`category`,`disablecolumns`,`Auto_Calculate`,`readonl`) 
VALUES
  ('_26','26','C0-260','1','No. of clients newly initiated on ART &lt;font color="orange"&gt;due for 2nd second visit&lt;/font&gt;','30','No. of clients newly initiated on ART due for second visit ','Other ART','C','0','0','1_CCC,2_PMTCT','value','','');
 </v>
      </c>
    </row>
    <row r="32" spans="1:16">
      <c r="A32" s="6" t="str">
        <f>CONCATENATE("_",B32)</f>
        <v>_27</v>
      </c>
      <c r="B32" s="7">
        <v>27</v>
      </c>
      <c r="C32" s="6" t="str">
        <f>CONCATENATE(I32,"0-",B32,"0")</f>
        <v>C0-270</v>
      </c>
      <c r="D32" s="9">
        <v>1</v>
      </c>
      <c r="E32" s="26" t="s">
        <v>693</v>
      </c>
      <c r="F32" s="2">
        <v>31</v>
      </c>
      <c r="G32" s="23" t="s">
        <v>38</v>
      </c>
      <c r="H32" s="2" t="s">
        <v>24</v>
      </c>
      <c r="I32" s="8" t="s">
        <v>22</v>
      </c>
      <c r="J32" s="10">
        <v>0</v>
      </c>
      <c r="K32" s="9">
        <v>0</v>
      </c>
      <c r="L32" s="7" t="s">
        <v>356</v>
      </c>
      <c r="M32" s="15" t="str">
        <f>VLOOKUP(B32,Sheet3!$B$2:$E$150,2,FALSE)</f>
        <v>value</v>
      </c>
      <c r="N32" s="15" t="str">
        <f>VLOOKUP(B32,Sheet3!$B$2:$E$150,3,FALSE)</f>
        <v/>
      </c>
      <c r="O32" s="15" t="str">
        <f>VLOOKUP(B32,Sheet3!$B$2:$E$150,4,FALSE)</f>
        <v/>
      </c>
      <c r="P32" s="25" t="str">
        <f t="shared" si="0"/>
        <v xml:space="preserve">Replace INTO `der_rri`.`dailyart_indicators`
 (`indicators_id`,`id`,`indicator_code`,`active`,`indicatorname`,`orodha`,`indicator`,`mainsection`,`section_id`,`sectionrowspan`,`show_section`,`category`,`disablecolumns`,`Auto_Calculate`,`readonl`) 
VALUES
  ('_27','27','C0-270','1','No. of clients newly initiated on ART due for 2nd visit who &lt;font color="orange"&gt;kept the appointment&lt;/font&gt;','31','No. of clients newly initiated on ART due for second visit and returned for appointment','Other ART','C','0','0','1_CCC,2_PMTCT','value','','');
 </v>
      </c>
    </row>
    <row r="33" spans="1:16">
      <c r="A33" s="6" t="str">
        <f>CONCATENATE("_",B33)</f>
        <v>_38</v>
      </c>
      <c r="B33" s="7">
        <v>38</v>
      </c>
      <c r="C33" s="6" t="str">
        <f>CONCATENATE(I33,"0-",B33,"0")</f>
        <v>C0-380</v>
      </c>
      <c r="D33" s="9">
        <v>0</v>
      </c>
      <c r="E33" s="23" t="s">
        <v>49</v>
      </c>
      <c r="F33" s="2">
        <v>32</v>
      </c>
      <c r="G33" s="23" t="s">
        <v>49</v>
      </c>
      <c r="H33" s="2" t="s">
        <v>24</v>
      </c>
      <c r="I33" s="8" t="s">
        <v>22</v>
      </c>
      <c r="J33" s="10">
        <v>0</v>
      </c>
      <c r="K33" s="9">
        <v>0</v>
      </c>
      <c r="L33" s="7" t="s">
        <v>356</v>
      </c>
      <c r="M33" s="15" t="str">
        <f>VLOOKUP(B33,Sheet3!$B$2:$E$150,2,FALSE)</f>
        <v>value</v>
      </c>
      <c r="N33" s="15" t="str">
        <f>VLOOKUP(B33,Sheet3!$B$2:$E$150,3,FALSE)</f>
        <v/>
      </c>
      <c r="O33" s="15" t="str">
        <f>VLOOKUP(B33,Sheet3!$B$2:$E$150,4,FALSE)</f>
        <v/>
      </c>
      <c r="P33" s="25" t="str">
        <f t="shared" si="0"/>
        <v xml:space="preserve">Replace INTO `der_rri`.`dailyart_indicators`
 (`indicators_id`,`id`,`indicator_code`,`active`,`indicatorname`,`orodha`,`indicator`,`mainsection`,`section_id`,`sectionrowspan`,`show_section`,`category`,`disablecolumns`,`Auto_Calculate`,`readonl`) 
VALUES
  ('_38','38','C0-380','0','No. of  stable clients ','32','No. of  stable clients ','Other ART','C','0','0','1_CCC,2_PMTCT','value','','');
 </v>
      </c>
    </row>
    <row r="34" spans="1:16">
      <c r="A34" s="6" t="str">
        <f>CONCATENATE("_",B34)</f>
        <v>_39</v>
      </c>
      <c r="B34" s="7">
        <v>39</v>
      </c>
      <c r="C34" s="6" t="str">
        <f>CONCATENATE(I34,"0-",B34,"0")</f>
        <v>C0-390</v>
      </c>
      <c r="D34" s="9">
        <v>0</v>
      </c>
      <c r="E34" s="23" t="s">
        <v>50</v>
      </c>
      <c r="F34" s="2">
        <v>33</v>
      </c>
      <c r="G34" s="23" t="s">
        <v>50</v>
      </c>
      <c r="H34" s="2" t="s">
        <v>24</v>
      </c>
      <c r="I34" s="8" t="s">
        <v>22</v>
      </c>
      <c r="J34" s="10">
        <v>0</v>
      </c>
      <c r="K34" s="9">
        <v>0</v>
      </c>
      <c r="L34" s="7" t="s">
        <v>356</v>
      </c>
      <c r="M34" s="15" t="str">
        <f>VLOOKUP(B34,Sheet3!$B$2:$E$150,2,FALSE)</f>
        <v>value</v>
      </c>
      <c r="N34" s="15" t="str">
        <f>VLOOKUP(B34,Sheet3!$B$2:$E$150,3,FALSE)</f>
        <v/>
      </c>
      <c r="O34" s="15" t="str">
        <f>VLOOKUP(B34,Sheet3!$B$2:$E$150,4,FALSE)</f>
        <v/>
      </c>
      <c r="P34" s="25" t="str">
        <f t="shared" si="0"/>
        <v xml:space="preserve">Replace INTO `der_rri`.`dailyart_indicators`
 (`indicators_id`,`id`,`indicator_code`,`active`,`indicatorname`,`orodha`,`indicator`,`mainsection`,`section_id`,`sectionrowspan`,`show_section`,`category`,`disablecolumns`,`Auto_Calculate`,`readonl`) 
VALUES
  ('_39','39','C0-390','0','No. of  stable clients receiving 3 months or more supply of drugs','33','No. of  stable clients receiving 3 months or more supply of drugs','Other ART','C','0','0','1_CCC,2_PMTCT','value','','');
 </v>
      </c>
    </row>
    <row r="35" spans="1:16">
      <c r="A35" s="6" t="str">
        <f>CONCATENATE("_",B35)</f>
        <v>_17</v>
      </c>
      <c r="B35" s="7">
        <v>17</v>
      </c>
      <c r="C35" s="6" t="str">
        <f>CONCATENATE(I35,"0-",B35,"0")</f>
        <v>C0-170</v>
      </c>
      <c r="D35" s="9">
        <v>0</v>
      </c>
      <c r="E35" s="26" t="s">
        <v>27</v>
      </c>
      <c r="F35" s="2">
        <v>34</v>
      </c>
      <c r="G35" s="23" t="s">
        <v>27</v>
      </c>
      <c r="H35" s="2" t="s">
        <v>24</v>
      </c>
      <c r="I35" s="8" t="s">
        <v>22</v>
      </c>
      <c r="J35" s="10">
        <v>0</v>
      </c>
      <c r="K35" s="9">
        <v>0</v>
      </c>
      <c r="L35" s="7" t="s">
        <v>356</v>
      </c>
      <c r="M35" s="15" t="str">
        <f>VLOOKUP(B35,Sheet3!$B$2:$E$150,2,FALSE)</f>
        <v>value</v>
      </c>
      <c r="N35" s="15" t="str">
        <f>VLOOKUP(B35,Sheet3!$B$2:$E$150,3,FALSE)</f>
        <v/>
      </c>
      <c r="O35" s="15" t="str">
        <f>VLOOKUP(B35,Sheet3!$B$2:$E$150,4,FALSE)</f>
        <v/>
      </c>
      <c r="P35" s="25" t="str">
        <f t="shared" si="0"/>
        <v xml:space="preserve">Replace INTO `der_rri`.`dailyart_indicators`
 (`indicators_id`,`id`,`indicator_code`,`active`,`indicatorname`,`orodha`,`indicator`,`mainsection`,`section_id`,`sectionrowspan`,`show_section`,`category`,`disablecolumns`,`Auto_Calculate`,`readonl`) 
VALUES
  ('_17','17','C0-170','0','No. of  stable clients on Multi Month Scripting (MMS)- Fast track Model','34','No. of  stable clients on Multi Month Scripting (MMS)- Fast track Model','Other ART','C','0','0','1_CCC,2_PMTCT','value','','');
 </v>
      </c>
    </row>
    <row r="36" spans="1:16">
      <c r="A36" s="6" t="str">
        <f>CONCATENATE("_",B36)</f>
        <v>_18</v>
      </c>
      <c r="B36" s="7">
        <v>18</v>
      </c>
      <c r="C36" s="6" t="str">
        <f>CONCATENATE(I36,"0-",B36,"0")</f>
        <v>C0-180</v>
      </c>
      <c r="D36" s="9">
        <v>1</v>
      </c>
      <c r="E36" s="26" t="s">
        <v>694</v>
      </c>
      <c r="F36" s="2">
        <v>35</v>
      </c>
      <c r="G36" s="23" t="s">
        <v>28</v>
      </c>
      <c r="H36" s="2" t="s">
        <v>24</v>
      </c>
      <c r="I36" s="8" t="s">
        <v>22</v>
      </c>
      <c r="J36" s="10">
        <v>0</v>
      </c>
      <c r="K36" s="9">
        <v>0</v>
      </c>
      <c r="L36" s="7" t="s">
        <v>356</v>
      </c>
      <c r="M36" s="15" t="str">
        <f>VLOOKUP(B36,Sheet3!$B$2:$E$150,2,FALSE)</f>
        <v>value</v>
      </c>
      <c r="N36" s="15" t="str">
        <f>VLOOKUP(B36,Sheet3!$B$2:$E$150,3,FALSE)</f>
        <v/>
      </c>
      <c r="O36" s="15" t="str">
        <f>VLOOKUP(B36,Sheet3!$B$2:$E$150,4,FALSE)</f>
        <v/>
      </c>
      <c r="P36" s="25" t="str">
        <f t="shared" si="0"/>
        <v xml:space="preserve">Replace INTO `der_rri`.`dailyart_indicators`
 (`indicators_id`,`id`,`indicator_code`,`active`,`indicatorname`,`orodha`,`indicator`,`mainsection`,`section_id`,`sectionrowspan`,`show_section`,`category`,`disablecolumns`,`Auto_Calculate`,`readonl`) 
VALUES
  ('_18','18','C0-180','1','No. of clients &lt;font color="orange"&gt;due for TLD transition&lt;/font&gt;','35','No. of clients due for TLD transition (from clients attending clinic today)','Other ART','C','0','0','1_CCC,2_PMTCT','value','','');
 </v>
      </c>
    </row>
    <row r="37" spans="1:16">
      <c r="A37" s="6" t="str">
        <f>CONCATENATE("_",B37)</f>
        <v>_19</v>
      </c>
      <c r="B37" s="7">
        <v>19</v>
      </c>
      <c r="C37" s="6" t="str">
        <f>CONCATENATE(I37,"0-",B37,"0")</f>
        <v>C0-190</v>
      </c>
      <c r="D37" s="9">
        <v>1</v>
      </c>
      <c r="E37" s="26" t="s">
        <v>695</v>
      </c>
      <c r="F37" s="2">
        <v>36</v>
      </c>
      <c r="G37" s="23" t="s">
        <v>29</v>
      </c>
      <c r="H37" s="2" t="s">
        <v>24</v>
      </c>
      <c r="I37" s="8" t="s">
        <v>22</v>
      </c>
      <c r="J37" s="10">
        <v>0</v>
      </c>
      <c r="K37" s="9">
        <v>0</v>
      </c>
      <c r="L37" s="7" t="s">
        <v>356</v>
      </c>
      <c r="M37" s="15" t="str">
        <f>VLOOKUP(B37,Sheet3!$B$2:$E$150,2,FALSE)</f>
        <v>value</v>
      </c>
      <c r="N37" s="15" t="str">
        <f>VLOOKUP(B37,Sheet3!$B$2:$E$150,3,FALSE)</f>
        <v/>
      </c>
      <c r="O37" s="15" t="str">
        <f>VLOOKUP(B37,Sheet3!$B$2:$E$150,4,FALSE)</f>
        <v/>
      </c>
      <c r="P37" s="25" t="str">
        <f t="shared" si="0"/>
        <v xml:space="preserve">Replace INTO `der_rri`.`dailyart_indicators`
 (`indicators_id`,`id`,`indicator_code`,`active`,`indicatorname`,`orodha`,`indicator`,`mainsection`,`section_id`,`sectionrowspan`,`show_section`,`category`,`disablecolumns`,`Auto_Calculate`,`readonl`) 
VALUES
  ('_19','19','C0-190','1','No. of clients &lt;font color="orange"&gt;transitioned to TLD&lt;/font&gt; ','36','No. of clients transitioned to TLD ','Other ART','C','0','0','1_CCC,2_PMTCT','value','','');
 </v>
      </c>
    </row>
    <row r="38" spans="1:16">
      <c r="A38" s="6" t="str">
        <f>CONCATENATE("_",B38)</f>
        <v>_20</v>
      </c>
      <c r="B38" s="7">
        <v>20</v>
      </c>
      <c r="C38" s="6" t="str">
        <f>CONCATENATE(I38,"0-",B38,"0")</f>
        <v>D0-200</v>
      </c>
      <c r="D38" s="9">
        <v>1</v>
      </c>
      <c r="E38" s="26" t="s">
        <v>696</v>
      </c>
      <c r="F38" s="2">
        <v>37</v>
      </c>
      <c r="G38" s="23" t="s">
        <v>31</v>
      </c>
      <c r="H38" s="2" t="s">
        <v>32</v>
      </c>
      <c r="I38" s="8" t="s">
        <v>30</v>
      </c>
      <c r="J38" s="10">
        <v>4</v>
      </c>
      <c r="K38" s="9">
        <v>1</v>
      </c>
      <c r="L38" s="7" t="s">
        <v>356</v>
      </c>
      <c r="M38" s="15" t="str">
        <f>VLOOKUP(B38,Sheet3!$B$2:$E$150,2,FALSE)</f>
        <v>value</v>
      </c>
      <c r="N38" s="15" t="str">
        <f>VLOOKUP(B38,Sheet3!$B$2:$E$150,3,FALSE)</f>
        <v/>
      </c>
      <c r="O38" s="15" t="str">
        <f>VLOOKUP(B38,Sheet3!$B$2:$E$150,4,FALSE)</f>
        <v/>
      </c>
      <c r="P38" s="25" t="str">
        <f t="shared" si="0"/>
        <v xml:space="preserve">Replace INTO `der_rri`.`dailyart_indicators`
 (`indicators_id`,`id`,`indicator_code`,`active`,`indicatorname`,`orodha`,`indicator`,`mainsection`,`section_id`,`sectionrowspan`,`show_section`,`category`,`disablecolumns`,`Auto_Calculate`,`readonl`) 
VALUES
  ('_20','20','D0-200','1','No. of clients &lt;font color="orange"&gt;due for viral load&lt;/font&gt; (from clients attending clinic today)','37','No. of clients due for viral load (from clients attending clinic today)','Viral Load','D','4','1','1_CCC,2_PMTCT','value','','');
 </v>
      </c>
    </row>
    <row r="39" spans="1:16">
      <c r="A39" s="6" t="str">
        <f>CONCATENATE("_",B39)</f>
        <v>_21</v>
      </c>
      <c r="B39" s="7">
        <v>21</v>
      </c>
      <c r="C39" s="6" t="str">
        <f>CONCATENATE(I39,"0-",B39,"0")</f>
        <v>D0-210</v>
      </c>
      <c r="D39" s="9">
        <v>1</v>
      </c>
      <c r="E39" s="26" t="s">
        <v>697</v>
      </c>
      <c r="F39" s="2">
        <v>38</v>
      </c>
      <c r="G39" s="26" t="s">
        <v>33</v>
      </c>
      <c r="H39" s="2" t="s">
        <v>32</v>
      </c>
      <c r="I39" s="8" t="s">
        <v>30</v>
      </c>
      <c r="J39" s="10">
        <v>0</v>
      </c>
      <c r="K39" s="9">
        <v>0</v>
      </c>
      <c r="L39" s="7" t="s">
        <v>356</v>
      </c>
      <c r="M39" s="15" t="str">
        <f>VLOOKUP(B39,Sheet3!$B$2:$E$150,2,FALSE)</f>
        <v>value</v>
      </c>
      <c r="N39" s="15" t="str">
        <f>VLOOKUP(B39,Sheet3!$B$2:$E$150,3,FALSE)</f>
        <v/>
      </c>
      <c r="O39" s="15" t="str">
        <f>VLOOKUP(B39,Sheet3!$B$2:$E$150,4,FALSE)</f>
        <v/>
      </c>
      <c r="P39" s="25" t="str">
        <f t="shared" si="0"/>
        <v xml:space="preserve">Replace INTO `der_rri`.`dailyart_indicators`
 (`indicators_id`,`id`,`indicator_code`,`active`,`indicatorname`,`orodha`,`indicator`,`mainsection`,`section_id`,`sectionrowspan`,`show_section`,`category`,`disablecolumns`,`Auto_Calculate`,`readonl`) 
VALUES
  ('_21','21','D0-210','1','No. of &lt;font color="orange"&gt;VL samples collected&lt;/font&gt; from clients attending clinic','38','No. of VL samples collected from clients attending clinic','Viral Load','D','0','0','1_CCC,2_PMTCT','value','','');
 </v>
      </c>
    </row>
    <row r="40" spans="1:16">
      <c r="A40" s="6" t="str">
        <f>CONCATENATE("_",B40)</f>
        <v>_22</v>
      </c>
      <c r="B40" s="7">
        <v>22</v>
      </c>
      <c r="C40" s="6" t="str">
        <f>CONCATENATE(I40,"0-",B40,"0")</f>
        <v>D0-220</v>
      </c>
      <c r="D40" s="9">
        <v>0</v>
      </c>
      <c r="E40" s="26" t="s">
        <v>34</v>
      </c>
      <c r="F40" s="2">
        <v>39</v>
      </c>
      <c r="G40" s="23" t="s">
        <v>34</v>
      </c>
      <c r="H40" s="2" t="s">
        <v>32</v>
      </c>
      <c r="I40" s="8" t="s">
        <v>30</v>
      </c>
      <c r="J40" s="10">
        <v>0</v>
      </c>
      <c r="K40" s="9">
        <v>0</v>
      </c>
      <c r="L40" s="7" t="s">
        <v>356</v>
      </c>
      <c r="M40" s="15" t="str">
        <f>VLOOKUP(B40,Sheet3!$B$2:$E$150,2,FALSE)</f>
        <v>value</v>
      </c>
      <c r="N40" s="15" t="str">
        <f>VLOOKUP(B40,Sheet3!$B$2:$E$150,3,FALSE)</f>
        <v/>
      </c>
      <c r="O40" s="15" t="str">
        <f>VLOOKUP(B40,Sheet3!$B$2:$E$150,4,FALSE)</f>
        <v/>
      </c>
      <c r="P40" s="25" t="str">
        <f t="shared" si="0"/>
        <v xml:space="preserve">Replace INTO `der_rri`.`dailyart_indicators`
 (`indicators_id`,`id`,`indicator_code`,`active`,`indicatorname`,`orodha`,`indicator`,`mainsection`,`section_id`,`sectionrowspan`,`show_section`,`category`,`disablecolumns`,`Auto_Calculate`,`readonl`) 
VALUES
  ('_22','22','D0-220','0','No. of VL results received','39','No. of VL results received','Viral Load','D','0','0','1_CCC,2_PMTCT','value','','');
 </v>
      </c>
    </row>
    <row r="41" spans="1:16">
      <c r="A41" s="6" t="str">
        <f>CONCATENATE("_",B41)</f>
        <v>_23</v>
      </c>
      <c r="B41" s="7">
        <v>23</v>
      </c>
      <c r="C41" s="6" t="str">
        <f>CONCATENATE(I41,"0-",B41,"0")</f>
        <v>D0-230</v>
      </c>
      <c r="D41" s="9">
        <v>0</v>
      </c>
      <c r="E41" s="26" t="s">
        <v>35</v>
      </c>
      <c r="F41" s="2">
        <v>40</v>
      </c>
      <c r="G41" s="23" t="s">
        <v>35</v>
      </c>
      <c r="H41" s="2" t="s">
        <v>32</v>
      </c>
      <c r="I41" s="8" t="s">
        <v>30</v>
      </c>
      <c r="J41" s="10">
        <v>0</v>
      </c>
      <c r="K41" s="9">
        <v>0</v>
      </c>
      <c r="L41" s="7" t="s">
        <v>356</v>
      </c>
      <c r="M41" s="15" t="str">
        <f>VLOOKUP(B41,Sheet3!$B$2:$E$150,2,FALSE)</f>
        <v>value</v>
      </c>
      <c r="N41" s="15" t="str">
        <f>VLOOKUP(B41,Sheet3!$B$2:$E$150,3,FALSE)</f>
        <v/>
      </c>
      <c r="O41" s="15" t="str">
        <f>VLOOKUP(B41,Sheet3!$B$2:$E$150,4,FALSE)</f>
        <v/>
      </c>
      <c r="P41" s="25" t="str">
        <f t="shared" si="0"/>
        <v xml:space="preserve">Replace INTO `der_rri`.`dailyart_indicators`
 (`indicators_id`,`id`,`indicator_code`,`active`,`indicatorname`,`orodha`,`indicator`,`mainsection`,`section_id`,`sectionrowspan`,`show_section`,`category`,`disablecolumns`,`Auto_Calculate`,`readonl`) 
VALUES
  ('_23','23','D0-230','0','No. of VL suppressed','40','No. of VL suppressed','Viral Load','D','0','0','1_CCC,2_PMTCT','value','','');
 </v>
      </c>
    </row>
    <row r="42" spans="1:16">
      <c r="A42" s="6" t="str">
        <f>CONCATENATE("_",B42)</f>
        <v>_40</v>
      </c>
      <c r="B42" s="7">
        <v>40</v>
      </c>
      <c r="C42" s="6" t="str">
        <f>CONCATENATE(I42,"0-",B42,"0")</f>
        <v>E0-400</v>
      </c>
      <c r="D42" s="9">
        <v>1</v>
      </c>
      <c r="E42" s="23" t="s">
        <v>698</v>
      </c>
      <c r="F42" s="2">
        <v>66</v>
      </c>
      <c r="G42" s="26" t="s">
        <v>52</v>
      </c>
      <c r="H42" s="2" t="s">
        <v>53</v>
      </c>
      <c r="I42" s="8" t="s">
        <v>51</v>
      </c>
      <c r="J42" s="10">
        <v>16</v>
      </c>
      <c r="K42" s="9">
        <v>1</v>
      </c>
      <c r="L42" s="7" t="s">
        <v>356</v>
      </c>
      <c r="M42" s="15" t="str">
        <f>VLOOKUP(B42,Sheet3!$B$2:$E$150,2,FALSE)</f>
        <v>f14,m14</v>
      </c>
      <c r="N42" s="15" t="str">
        <f>VLOOKUP(B42,Sheet3!$B$2:$E$150,3,FALSE)</f>
        <v xml:space="preserve"> </v>
      </c>
      <c r="O42" s="15" t="str">
        <f>VLOOKUP(B42,Sheet3!$B$2:$E$150,4,FALSE)</f>
        <v/>
      </c>
      <c r="P42" s="25" t="str">
        <f t="shared" si="0"/>
        <v xml:space="preserve">Replace INTO `der_rri`.`dailyart_indicators`
 (`indicators_id`,`id`,`indicator_code`,`active`,`indicatorname`,`orodha`,`indicator`,`mainsection`,`section_id`,`sectionrowspan`,`show_section`,`category`,`disablecolumns`,`Auto_Calculate`,`readonl`) 
VALUES
  ('_40','40','E0-400','1','No. of Clients &lt;font color="orange"&gt;newly started on Prep&lt;/font&gt;','66','No. of Clients newly started on Prep','Prep','E','16','1','1_CCC,2_PMTCT','f14,m14',' ','');
 </v>
      </c>
    </row>
    <row r="43" spans="1:16">
      <c r="A43" s="6" t="str">
        <f>CONCATENATE("_",B43)</f>
        <v>_66</v>
      </c>
      <c r="B43" s="7">
        <v>66</v>
      </c>
      <c r="C43" s="6" t="str">
        <f>CONCATENATE(I43,"0-",B43,"0")</f>
        <v>E0-660</v>
      </c>
      <c r="D43" s="9">
        <v>1</v>
      </c>
      <c r="E43" s="24" t="s">
        <v>699</v>
      </c>
      <c r="F43" s="27">
        <v>67</v>
      </c>
      <c r="G43" s="24" t="s">
        <v>91</v>
      </c>
      <c r="H43" s="12" t="s">
        <v>53</v>
      </c>
      <c r="I43" s="10" t="s">
        <v>51</v>
      </c>
      <c r="J43" s="10">
        <v>0</v>
      </c>
      <c r="K43" s="10">
        <v>0</v>
      </c>
      <c r="L43" s="7" t="s">
        <v>356</v>
      </c>
      <c r="M43" s="15" t="str">
        <f>VLOOKUP(B43,Sheet3!$B$2:$E$150,2,FALSE)</f>
        <v>f14,m14</v>
      </c>
      <c r="N43" s="15" t="str">
        <f>VLOOKUP(B43,Sheet3!$B$2:$E$150,3,FALSE)</f>
        <v/>
      </c>
      <c r="O43" s="15" t="str">
        <f>VLOOKUP(B43,Sheet3!$B$2:$E$150,4,FALSE)</f>
        <v/>
      </c>
      <c r="P43" s="25" t="str">
        <f t="shared" si="0"/>
        <v xml:space="preserve">Replace INTO `der_rri`.`dailyart_indicators`
 (`indicators_id`,`id`,`indicator_code`,`active`,`indicatorname`,`orodha`,`indicator`,`mainsection`,`section_id`,`sectionrowspan`,`show_section`,`category`,`disablecolumns`,`Auto_Calculate`,`readonl`) 
VALUES
  ('_66','66','E0-660','1','No. of &lt;font color="orange"&gt; Pregnant &amp; Breast feeding Women newly started on Prep&lt;/font&gt;','67','No. of Clients newly started on Prep (Pregnant &amp; Breast feeding Women)','Prep','E','0','0','1_CCC,2_PMTCT','f14,m14','','');
 </v>
      </c>
    </row>
    <row r="44" spans="1:16">
      <c r="A44" s="6" t="str">
        <f>CONCATENATE("_",B44)</f>
        <v>_67</v>
      </c>
      <c r="B44" s="7">
        <v>67</v>
      </c>
      <c r="C44" s="6" t="str">
        <f>CONCATENATE(I44,"0-",B44,"0")</f>
        <v>E0-670</v>
      </c>
      <c r="D44" s="9">
        <v>1</v>
      </c>
      <c r="E44" s="24" t="s">
        <v>366</v>
      </c>
      <c r="F44" s="28">
        <v>68</v>
      </c>
      <c r="G44" s="24" t="s">
        <v>92</v>
      </c>
      <c r="H44" s="12" t="s">
        <v>53</v>
      </c>
      <c r="I44" s="10" t="s">
        <v>51</v>
      </c>
      <c r="J44" s="10">
        <v>0</v>
      </c>
      <c r="K44" s="10">
        <v>0</v>
      </c>
      <c r="L44" s="7" t="s">
        <v>356</v>
      </c>
      <c r="M44" s="15" t="str">
        <f>VLOOKUP(B44,Sheet3!$B$2:$E$150,2,FALSE)</f>
        <v>f14,m14</v>
      </c>
      <c r="N44" s="15" t="str">
        <f>VLOOKUP(B44,Sheet3!$B$2:$E$150,3,FALSE)</f>
        <v/>
      </c>
      <c r="O44" s="15" t="str">
        <f>VLOOKUP(B44,Sheet3!$B$2:$E$150,4,FALSE)</f>
        <v/>
      </c>
      <c r="P44" s="25" t="str">
        <f t="shared" si="0"/>
        <v xml:space="preserve">Replace INTO `der_rri`.`dailyart_indicators`
 (`indicators_id`,`id`,`indicator_code`,`active`,`indicatorname`,`orodha`,`indicator`,`mainsection`,`section_id`,`sectionrowspan`,`show_section`,`category`,`disablecolumns`,`Auto_Calculate`,`readonl`) 
VALUES
  ('_67','67','E0-670','1','No. of Clients newly started on (Pregnant &amp; Breast feeding Women)Prep (Discordant Couple)&lt;/font&gt;','68','No. of Clients newly started on Prep (Discordant Couple)','Prep','E','0','0','1_CCC,2_PMTCT','f14,m14','','');
 </v>
      </c>
    </row>
    <row r="45" spans="1:16">
      <c r="A45" s="6" t="str">
        <f>CONCATENATE("_",B45)</f>
        <v>_68</v>
      </c>
      <c r="B45" s="7">
        <v>68</v>
      </c>
      <c r="C45" s="6" t="str">
        <f>CONCATENATE(I45,"0-",B45,"0")</f>
        <v>E0-680</v>
      </c>
      <c r="D45" s="9">
        <v>1</v>
      </c>
      <c r="E45" s="24" t="s">
        <v>700</v>
      </c>
      <c r="F45" s="27">
        <v>69</v>
      </c>
      <c r="G45" s="24" t="s">
        <v>93</v>
      </c>
      <c r="H45" s="12" t="s">
        <v>53</v>
      </c>
      <c r="I45" s="10" t="s">
        <v>51</v>
      </c>
      <c r="J45" s="10">
        <v>0</v>
      </c>
      <c r="K45" s="10">
        <v>0</v>
      </c>
      <c r="L45" s="7" t="s">
        <v>356</v>
      </c>
      <c r="M45" s="15" t="str">
        <f>VLOOKUP(B45,Sheet3!$B$2:$E$150,2,FALSE)</f>
        <v>f14,m14</v>
      </c>
      <c r="N45" s="15" t="str">
        <f>VLOOKUP(B45,Sheet3!$B$2:$E$150,3,FALSE)</f>
        <v/>
      </c>
      <c r="O45" s="15" t="str">
        <f>VLOOKUP(B45,Sheet3!$B$2:$E$150,4,FALSE)</f>
        <v/>
      </c>
      <c r="P45" s="25" t="str">
        <f t="shared" si="0"/>
        <v xml:space="preserve">Replace INTO `der_rri`.`dailyart_indicators`
 (`indicators_id`,`id`,`indicator_code`,`active`,`indicatorname`,`orodha`,`indicator`,`mainsection`,`section_id`,`sectionrowspan`,`show_section`,`category`,`disablecolumns`,`Auto_Calculate`,`readonl`) 
VALUES
  ('_68','68','E0-680','1','No. of Adolescent Girls and Young Women &lt;font color="orange"&gt;(AGYWs) newly started on (Pregnant &amp; Breastfeeding Women)Prep *','69','No. of Clients newly started on Prep (Adolescent Girls and Young Women)','Prep','E','0','0','1_CCC,2_PMTCT','f14,m14','','');
 </v>
      </c>
    </row>
    <row r="46" spans="1:16">
      <c r="A46" s="6" t="str">
        <f>CONCATENATE("_",B46)</f>
        <v>_69</v>
      </c>
      <c r="B46" s="7">
        <v>69</v>
      </c>
      <c r="C46" s="6" t="str">
        <f>CONCATENATE(I46,"0-",B46,"0")</f>
        <v>E0-690</v>
      </c>
      <c r="D46" s="9">
        <v>0</v>
      </c>
      <c r="E46" s="33" t="s">
        <v>94</v>
      </c>
      <c r="F46" s="28">
        <v>70</v>
      </c>
      <c r="G46" s="24" t="s">
        <v>94</v>
      </c>
      <c r="H46" s="12" t="s">
        <v>53</v>
      </c>
      <c r="I46" s="10" t="s">
        <v>51</v>
      </c>
      <c r="J46" s="10">
        <v>0</v>
      </c>
      <c r="K46" s="10">
        <v>0</v>
      </c>
      <c r="L46" s="7" t="s">
        <v>356</v>
      </c>
      <c r="M46" s="15" t="str">
        <f>VLOOKUP(B46,Sheet3!$B$2:$E$150,2,FALSE)</f>
        <v>f14,m14</v>
      </c>
      <c r="N46" s="15" t="str">
        <f>VLOOKUP(B46,Sheet3!$B$2:$E$150,3,FALSE)</f>
        <v/>
      </c>
      <c r="O46" s="15" t="str">
        <f>VLOOKUP(B46,Sheet3!$B$2:$E$150,4,FALSE)</f>
        <v/>
      </c>
      <c r="P46" s="25" t="str">
        <f t="shared" si="0"/>
        <v xml:space="preserve">Replace INTO `der_rri`.`dailyart_indicators`
 (`indicators_id`,`id`,`indicator_code`,`active`,`indicatorname`,`orodha`,`indicator`,`mainsection`,`section_id`,`sectionrowspan`,`show_section`,`category`,`disablecolumns`,`Auto_Calculate`,`readonl`) 
VALUES
  ('_69','69','E0-690','0','Prep_CT','70','Prep_CT','Prep','E','0','0','1_CCC,2_PMTCT','f14,m14','','');
 </v>
      </c>
    </row>
    <row r="47" spans="1:16">
      <c r="A47" s="6" t="str">
        <f>CONCATENATE("_",B47)</f>
        <v>_74</v>
      </c>
      <c r="B47" s="7">
        <v>74</v>
      </c>
      <c r="C47" s="6" t="str">
        <f>CONCATENATE(I47,"0-",B47,"0")</f>
        <v>E0-740</v>
      </c>
      <c r="D47" s="10">
        <v>1</v>
      </c>
      <c r="E47" s="24" t="s">
        <v>367</v>
      </c>
      <c r="F47" s="7">
        <v>71</v>
      </c>
      <c r="G47" s="24" t="s">
        <v>367</v>
      </c>
      <c r="H47" s="12" t="s">
        <v>53</v>
      </c>
      <c r="I47" s="10" t="s">
        <v>51</v>
      </c>
      <c r="J47" s="10">
        <v>0</v>
      </c>
      <c r="K47" s="10">
        <v>0</v>
      </c>
      <c r="L47" s="7" t="s">
        <v>356</v>
      </c>
      <c r="M47" s="15" t="str">
        <f>VLOOKUP(B47,Sheet3!$B$2:$E$150,2,FALSE)</f>
        <v>f14,m14</v>
      </c>
      <c r="N47" s="15" t="str">
        <f>VLOOKUP(B47,Sheet3!$B$2:$E$150,3,FALSE)</f>
        <v/>
      </c>
      <c r="O47" s="15" t="str">
        <f>VLOOKUP(B47,Sheet3!$B$2:$E$150,4,FALSE)</f>
        <v/>
      </c>
      <c r="P47" s="25" t="str">
        <f t="shared" si="0"/>
        <v xml:space="preserve">Replace INTO `der_rri`.`dailyart_indicators`
 (`indicators_id`,`id`,`indicator_code`,`active`,`indicatorname`,`orodha`,`indicator`,`mainsection`,`section_id`,`sectionrowspan`,`show_section`,`category`,`disablecolumns`,`Auto_Calculate`,`readonl`) 
VALUES
  ('_74','74','E0-740','1','No. Booked for PrEP','71','No. Booked for PrEP','Prep','E','0','0','1_CCC,2_PMTCT','f14,m14','','');
 </v>
      </c>
    </row>
    <row r="48" spans="1:16">
      <c r="A48" s="6" t="str">
        <f>CONCATENATE("_",B48)</f>
        <v>_75</v>
      </c>
      <c r="B48" s="7">
        <v>75</v>
      </c>
      <c r="C48" s="6" t="str">
        <f>CONCATENATE(I48,"0-",B48,"0")</f>
        <v>E0-750</v>
      </c>
      <c r="D48" s="10">
        <v>1</v>
      </c>
      <c r="E48" s="24" t="s">
        <v>701</v>
      </c>
      <c r="F48" s="7">
        <v>72</v>
      </c>
      <c r="G48" s="24" t="s">
        <v>458</v>
      </c>
      <c r="H48" s="12" t="s">
        <v>53</v>
      </c>
      <c r="I48" s="10" t="s">
        <v>51</v>
      </c>
      <c r="J48" s="10">
        <v>0</v>
      </c>
      <c r="K48" s="10">
        <v>0</v>
      </c>
      <c r="L48" s="7" t="s">
        <v>356</v>
      </c>
      <c r="M48" s="15" t="str">
        <f>VLOOKUP(B48,Sheet3!$B$2:$E$150,2,FALSE)</f>
        <v>f14,m14</v>
      </c>
      <c r="N48" s="15" t="str">
        <f>VLOOKUP(B48,Sheet3!$B$2:$E$150,3,FALSE)</f>
        <v/>
      </c>
      <c r="O48" s="15" t="str">
        <f>VLOOKUP(B48,Sheet3!$B$2:$E$150,4,FALSE)</f>
        <v/>
      </c>
      <c r="P48" s="25" t="str">
        <f t="shared" si="0"/>
        <v xml:space="preserve">Replace INTO `der_rri`.`dailyart_indicators`
 (`indicators_id`,`id`,`indicator_code`,`active`,`indicatorname`,`orodha`,`indicator`,`mainsection`,`section_id`,`sectionrowspan`,`show_section`,`category`,`disablecolumns`,`Auto_Calculate`,`readonl`) 
VALUES
  ('_75','75','E0-750','1','No. Who &lt;font color="orange"&gt;Kept PrEP&lt;/font&gt; Appointment','72','No. Who Kept PrEP Appointment','Prep','E','0','0','1_CCC,2_PMTCT','f14,m14','','');
 </v>
      </c>
    </row>
    <row r="49" spans="1:16">
      <c r="A49" s="6" t="str">
        <f>CONCATENATE("_",B49)</f>
        <v>_76</v>
      </c>
      <c r="B49" s="7">
        <v>76</v>
      </c>
      <c r="C49" s="6" t="str">
        <f>CONCATENATE(I49,"0-",B49,"0")</f>
        <v>E0-760</v>
      </c>
      <c r="D49" s="10">
        <v>1</v>
      </c>
      <c r="E49" s="33" t="s">
        <v>702</v>
      </c>
      <c r="F49" s="7">
        <v>73</v>
      </c>
      <c r="G49" s="24" t="s">
        <v>459</v>
      </c>
      <c r="H49" s="12" t="s">
        <v>53</v>
      </c>
      <c r="I49" s="10" t="s">
        <v>51</v>
      </c>
      <c r="J49" s="10">
        <v>0</v>
      </c>
      <c r="K49" s="10">
        <v>0</v>
      </c>
      <c r="L49" s="7" t="s">
        <v>356</v>
      </c>
      <c r="M49" s="15" t="str">
        <f>VLOOKUP(B49,Sheet3!$B$2:$E$150,2,FALSE)</f>
        <v>f14,m14</v>
      </c>
      <c r="N49" s="15" t="str">
        <f>VLOOKUP(B49,Sheet3!$B$2:$E$150,3,FALSE)</f>
        <v/>
      </c>
      <c r="O49" s="15" t="str">
        <f>VLOOKUP(B49,Sheet3!$B$2:$E$150,4,FALSE)</f>
        <v/>
      </c>
      <c r="P49" s="25" t="str">
        <f t="shared" si="0"/>
        <v xml:space="preserve">Replace INTO `der_rri`.`dailyart_indicators`
 (`indicators_id`,`id`,`indicator_code`,`active`,`indicatorname`,`orodha`,`indicator`,`mainsection`,`section_id`,`sectionrowspan`,`show_section`,`category`,`disablecolumns`,`Auto_Calculate`,`readonl`) 
VALUES
  ('_76','76','E0-760','1','No. Who &lt;font color="orange"&gt;Missed PrEP&lt;/font&gt; Appointment','73','No. Who Missed PrEP Appointment','Prep','E','0','0','1_CCC,2_PMTCT','f14,m14','','');
 </v>
      </c>
    </row>
    <row r="50" spans="1:16">
      <c r="A50" s="6" t="str">
        <f>CONCATENATE("_",B50)</f>
        <v>_77</v>
      </c>
      <c r="B50" s="7">
        <v>77</v>
      </c>
      <c r="C50" s="6" t="str">
        <f>CONCATENATE(I50,"0-",B50,"0")</f>
        <v>E0-770</v>
      </c>
      <c r="D50" s="10">
        <v>1</v>
      </c>
      <c r="E50" s="34" t="s">
        <v>703</v>
      </c>
      <c r="F50" s="7">
        <v>74</v>
      </c>
      <c r="G50" s="24" t="s">
        <v>104</v>
      </c>
      <c r="H50" s="12" t="s">
        <v>53</v>
      </c>
      <c r="I50" s="10" t="s">
        <v>51</v>
      </c>
      <c r="J50" s="10">
        <v>0</v>
      </c>
      <c r="K50" s="10">
        <v>0</v>
      </c>
      <c r="L50" s="7" t="s">
        <v>356</v>
      </c>
      <c r="M50" s="15" t="str">
        <f>VLOOKUP(B50,Sheet3!$B$2:$E$150,2,FALSE)</f>
        <v>f14,m14</v>
      </c>
      <c r="N50" s="15" t="str">
        <f>VLOOKUP(B50,Sheet3!$B$2:$E$150,3,FALSE)</f>
        <v/>
      </c>
      <c r="O50" s="15" t="str">
        <f>VLOOKUP(B50,Sheet3!$B$2:$E$150,4,FALSE)</f>
        <v/>
      </c>
      <c r="P50" s="25" t="str">
        <f t="shared" si="0"/>
        <v xml:space="preserve">Replace INTO `der_rri`.`dailyart_indicators`
 (`indicators_id`,`id`,`indicator_code`,`active`,`indicatorname`,`orodha`,`indicator`,`mainsection`,`section_id`,`sectionrowspan`,`show_section`,`category`,`disablecolumns`,`Auto_Calculate`,`readonl`) 
VALUES
  ('_77','77','E0-770','1','No. of  patients who came for Prep Services and were &lt;font color="orange"&gt;given a next follow up&lt;/font&gt; appointment','74','No. of  patients who came for Prep Services and were given a next follow up appointment','Prep','E','0','0','1_CCC,2_PMTCT','f14,m14','','');
 </v>
      </c>
    </row>
    <row r="51" spans="1:16">
      <c r="A51" s="6" t="str">
        <f>CONCATENATE("_",B51)</f>
        <v>_78</v>
      </c>
      <c r="B51" s="7">
        <v>78</v>
      </c>
      <c r="C51" s="6" t="str">
        <f>CONCATENATE(I51,"0-",B51,"0")</f>
        <v>E0-780</v>
      </c>
      <c r="D51" s="10">
        <v>1</v>
      </c>
      <c r="E51" s="34" t="s">
        <v>704</v>
      </c>
      <c r="F51" s="7">
        <v>75</v>
      </c>
      <c r="G51" s="24" t="s">
        <v>403</v>
      </c>
      <c r="H51" s="12" t="s">
        <v>53</v>
      </c>
      <c r="I51" s="10" t="s">
        <v>51</v>
      </c>
      <c r="J51" s="10">
        <v>0</v>
      </c>
      <c r="K51" s="10">
        <v>0</v>
      </c>
      <c r="L51" s="7" t="s">
        <v>356</v>
      </c>
      <c r="M51" s="15" t="str">
        <f>VLOOKUP(B51,Sheet3!$B$2:$E$150,2,FALSE)</f>
        <v>f14,m14</v>
      </c>
      <c r="N51" s="15" t="str">
        <f>VLOOKUP(B51,Sheet3!$B$2:$E$150,3,FALSE)</f>
        <v/>
      </c>
      <c r="O51" s="15" t="str">
        <f>VLOOKUP(B51,Sheet3!$B$2:$E$150,4,FALSE)</f>
        <v/>
      </c>
      <c r="P51" s="25" t="str">
        <f t="shared" si="0"/>
        <v xml:space="preserve">Replace INTO `der_rri`.`dailyart_indicators`
 (`indicators_id`,`id`,`indicator_code`,`active`,`indicatorname`,`orodha`,`indicator`,`mainsection`,`section_id`,`sectionrowspan`,`show_section`,`category`,`disablecolumns`,`Auto_Calculate`,`readonl`) 
VALUES
  ('_78','78','E0-780','1','No. of &lt;font color="orange"&gt;Unscheduled Prep&lt;/font&gt; Follow-up visits','75','No. of Unscheduled Prep Follow-up visits','Prep','E','0','0','1_CCC,2_PMTCT','f14,m14','','');
 </v>
      </c>
    </row>
    <row r="52" spans="1:16">
      <c r="A52" s="6" t="str">
        <f>CONCATENATE("_",B52)</f>
        <v>_79</v>
      </c>
      <c r="B52" s="7">
        <v>79</v>
      </c>
      <c r="C52" s="6" t="str">
        <f>CONCATENATE(I52,"0-",B52,"0")</f>
        <v>E0-790</v>
      </c>
      <c r="D52" s="64">
        <v>1</v>
      </c>
      <c r="E52" s="69" t="s">
        <v>705</v>
      </c>
      <c r="F52" s="62">
        <v>79</v>
      </c>
      <c r="G52" s="24" t="s">
        <v>460</v>
      </c>
      <c r="H52" s="78" t="s">
        <v>53</v>
      </c>
      <c r="I52" s="64" t="s">
        <v>51</v>
      </c>
      <c r="J52" s="64">
        <v>0</v>
      </c>
      <c r="K52" s="64">
        <v>0</v>
      </c>
      <c r="L52" s="7" t="s">
        <v>356</v>
      </c>
      <c r="M52" s="15" t="str">
        <f>VLOOKUP(B52,Sheet3!$B$2:$E$150,2,FALSE)</f>
        <v>f14,m14</v>
      </c>
      <c r="N52" s="15" t="str">
        <f>VLOOKUP(B52,Sheet3!$B$2:$E$150,3,FALSE)</f>
        <v/>
      </c>
      <c r="O52" s="15" t="str">
        <f>VLOOKUP(B52,Sheet3!$B$2:$E$150,4,FALSE)</f>
        <v/>
      </c>
      <c r="P52" s="25" t="str">
        <f t="shared" si="0"/>
        <v xml:space="preserve">Replace INTO `der_rri`.`dailyart_indicators`
 (`indicators_id`,`id`,`indicator_code`,`active`,`indicatorname`,`orodha`,`indicator`,`mainsection`,`section_id`,`sectionrowspan`,`show_section`,`category`,`disablecolumns`,`Auto_Calculate`,`readonl`) 
VALUES
  ('_79','79','E0-790','1','No. initiated on PrEP in &lt;font color="orange"&gt;Jan-Mar 2023&lt;/font&gt; and came for refill or reinitiation in today','79','No. initiated on PrEP in Jan-Mar 2023 and came for refill or reinitiation in today','Prep','E','0','0','1_CCC,2_PMTCT','f14,m14','','');
 </v>
      </c>
    </row>
    <row r="53" spans="1:16">
      <c r="A53" s="6" t="str">
        <f>CONCATENATE("_",B53)</f>
        <v>_84</v>
      </c>
      <c r="B53" s="7">
        <v>84</v>
      </c>
      <c r="C53" s="6" t="str">
        <f>CONCATENATE(I53,"0-",B53,"0")</f>
        <v>E0-840</v>
      </c>
      <c r="D53" s="10">
        <v>1</v>
      </c>
      <c r="E53" s="24" t="s">
        <v>706</v>
      </c>
      <c r="F53" s="7">
        <v>80</v>
      </c>
      <c r="G53" s="30" t="s">
        <v>465</v>
      </c>
      <c r="H53" s="15" t="s">
        <v>53</v>
      </c>
      <c r="I53" s="10" t="s">
        <v>51</v>
      </c>
      <c r="J53" s="10">
        <v>0</v>
      </c>
      <c r="K53" s="10">
        <v>0</v>
      </c>
      <c r="L53" s="7" t="s">
        <v>356</v>
      </c>
      <c r="M53" s="15" t="str">
        <f>VLOOKUP(B53,Sheet3!$B$2:$E$150,2,FALSE)</f>
        <v>f14,m14</v>
      </c>
      <c r="N53" s="15" t="str">
        <f>VLOOKUP(B53,Sheet3!$B$2:$E$150,3,FALSE)</f>
        <v/>
      </c>
      <c r="O53" s="15" t="str">
        <f>VLOOKUP(B53,Sheet3!$B$2:$E$150,4,FALSE)</f>
        <v/>
      </c>
      <c r="P53" s="25" t="str">
        <f t="shared" si="0"/>
        <v xml:space="preserve">Replace INTO `der_rri`.`dailyart_indicators`
 (`indicators_id`,`id`,`indicator_code`,`active`,`indicatorname`,`orodha`,`indicator`,`mainsection`,`section_id`,`sectionrowspan`,`show_section`,`category`,`disablecolumns`,`Auto_Calculate`,`readonl`) 
VALUES
  ('_84','84','E0-840','1','No. initiated on PrEP in &lt;font color="orange"&gt;Apr-Jun 2023&lt;/font&gt; and came for refill or reinitiation in today','80','No. initiated on PrEP in Apr-Jun 2023 and came for refill or reinitiation in today','Prep','E','0','0','1_CCC,2_PMTCT','f14,m14','','');
 </v>
      </c>
    </row>
    <row r="54" spans="1:16">
      <c r="A54" s="6" t="str">
        <f>CONCATENATE("_",B54)</f>
        <v>_81</v>
      </c>
      <c r="B54" s="7">
        <v>81</v>
      </c>
      <c r="C54" s="6" t="str">
        <f>CONCATENATE(I54,"0-",B54,"0")</f>
        <v>E0-810</v>
      </c>
      <c r="D54" s="10">
        <v>0</v>
      </c>
      <c r="E54" s="24" t="s">
        <v>707</v>
      </c>
      <c r="F54" s="7">
        <v>81</v>
      </c>
      <c r="G54" s="24" t="s">
        <v>462</v>
      </c>
      <c r="H54" s="15" t="s">
        <v>53</v>
      </c>
      <c r="I54" s="10" t="s">
        <v>51</v>
      </c>
      <c r="J54" s="10">
        <v>0</v>
      </c>
      <c r="K54" s="10">
        <v>0</v>
      </c>
      <c r="L54" s="7" t="s">
        <v>356</v>
      </c>
      <c r="M54" s="15" t="str">
        <f>VLOOKUP(B54,Sheet3!$B$2:$E$150,2,FALSE)</f>
        <v>f14,m14</v>
      </c>
      <c r="N54" s="15" t="str">
        <f>VLOOKUP(B54,Sheet3!$B$2:$E$150,3,FALSE)</f>
        <v/>
      </c>
      <c r="O54" s="15" t="str">
        <f>VLOOKUP(B54,Sheet3!$B$2:$E$150,4,FALSE)</f>
        <v/>
      </c>
      <c r="P54" s="25" t="str">
        <f t="shared" si="0"/>
        <v xml:space="preserve">Replace INTO `der_rri`.`dailyart_indicators`
 (`indicators_id`,`id`,`indicator_code`,`active`,`indicatorname`,`orodha`,`indicator`,`mainsection`,`section_id`,`sectionrowspan`,`show_section`,`category`,`disablecolumns`,`Auto_Calculate`,`readonl`) 
VALUES
  ('_81','81','E0-810','0','No. initiated on &lt;font color="orange"&gt;PrEP in Jul-Sep 2022&lt;/font&gt; and came for refill or reinitiation in today','81','No. initiated on PrEP in Jul-Sep 2022 and came for refill or reinitiation in today','Prep','E','0','0','1_CCC,2_PMTCT','f14,m14','','');
 </v>
      </c>
    </row>
    <row r="55" spans="1:16">
      <c r="A55" s="6" t="str">
        <f>CONCATENATE("_",B55)</f>
        <v>_92</v>
      </c>
      <c r="B55" s="7">
        <v>92</v>
      </c>
      <c r="C55" s="6" t="str">
        <f>CONCATENATE(I55,"0-",B55,"0")</f>
        <v>E0-920</v>
      </c>
      <c r="D55" s="10">
        <v>1</v>
      </c>
      <c r="E55" s="24" t="s">
        <v>708</v>
      </c>
      <c r="F55" s="7">
        <v>82</v>
      </c>
      <c r="G55" s="24" t="s">
        <v>463</v>
      </c>
      <c r="H55" s="17" t="s">
        <v>53</v>
      </c>
      <c r="I55" s="10" t="s">
        <v>51</v>
      </c>
      <c r="J55" s="10">
        <v>0</v>
      </c>
      <c r="K55" s="10">
        <v>0</v>
      </c>
      <c r="L55" s="7" t="s">
        <v>356</v>
      </c>
      <c r="M55" s="15" t="str">
        <f>VLOOKUP(B55,Sheet3!$B$2:$E$150,2,FALSE)</f>
        <v>f14,m14</v>
      </c>
      <c r="N55" s="15" t="str">
        <f>VLOOKUP(B55,Sheet3!$B$2:$E$150,3,FALSE)</f>
        <v/>
      </c>
      <c r="O55" s="15" t="str">
        <f>VLOOKUP(B55,Sheet3!$B$2:$E$150,4,FALSE)</f>
        <v/>
      </c>
      <c r="P55" s="25" t="str">
        <f t="shared" si="0"/>
        <v xml:space="preserve">Replace INTO `der_rri`.`dailyart_indicators`
 (`indicators_id`,`id`,`indicator_code`,`active`,`indicatorname`,`orodha`,`indicator`,`mainsection`,`section_id`,`sectionrowspan`,`show_section`,`category`,`disablecolumns`,`Auto_Calculate`,`readonl`) 
VALUES
  ('_92','92','E0-920','1','No. initiated on PrEP in &lt;font color="orange"&gt;Jul-Sep 2023&lt;/font&gt; and came for refill or reinitiation today','82','No. initiated on PrEP in Jul-Sep 2023 and came for refill or reinitiation today','Prep','E','0','0','1_CCC,2_PMTCT','f14,m14','','');
 </v>
      </c>
    </row>
    <row r="56" spans="1:16">
      <c r="A56" s="6" t="str">
        <f>CONCATENATE("_",B56)</f>
        <v>_80</v>
      </c>
      <c r="B56" s="7">
        <v>80</v>
      </c>
      <c r="C56" s="6" t="str">
        <f>CONCATENATE(I56,"0-",B56,"0")</f>
        <v>E0-800</v>
      </c>
      <c r="D56" s="10">
        <v>1</v>
      </c>
      <c r="E56" s="24" t="s">
        <v>709</v>
      </c>
      <c r="F56" s="7">
        <v>83</v>
      </c>
      <c r="G56" s="24" t="s">
        <v>461</v>
      </c>
      <c r="H56" s="15" t="s">
        <v>53</v>
      </c>
      <c r="I56" s="10" t="s">
        <v>51</v>
      </c>
      <c r="J56" s="10">
        <v>0</v>
      </c>
      <c r="K56" s="10">
        <v>0</v>
      </c>
      <c r="L56" s="7" t="s">
        <v>356</v>
      </c>
      <c r="M56" s="15" t="str">
        <f>VLOOKUP(B56,Sheet3!$B$2:$E$150,2,FALSE)</f>
        <v>f14,m14</v>
      </c>
      <c r="N56" s="15" t="str">
        <f>VLOOKUP(B56,Sheet3!$B$2:$E$150,3,FALSE)</f>
        <v/>
      </c>
      <c r="O56" s="15" t="str">
        <f>VLOOKUP(B56,Sheet3!$B$2:$E$150,4,FALSE)</f>
        <v/>
      </c>
      <c r="P56" s="25" t="str">
        <f t="shared" si="0"/>
        <v xml:space="preserve">Replace INTO `der_rri`.`dailyart_indicators`
 (`indicators_id`,`id`,`indicator_code`,`active`,`indicatorname`,`orodha`,`indicator`,`mainsection`,`section_id`,`sectionrowspan`,`show_section`,`category`,`disablecolumns`,`Auto_Calculate`,`readonl`) 
VALUES
  ('_80','80','E0-800','1','No. initiated on PrEP in &lt;font color="orange"&gt;Oct-Dec 2023&lt;/font&gt; and came for refill or reinitiation in today','83','No. initiated on PrEP in Oct-Dec 2023 and came for refill or reinitiation in today','Prep','E','0','0','1_CCC,2_PMTCT','f14,m14','','');
 </v>
      </c>
    </row>
    <row r="57" spans="1:16">
      <c r="A57" s="6" t="str">
        <f>CONCATENATE("_",B57)</f>
        <v>_83</v>
      </c>
      <c r="B57" s="7">
        <v>83</v>
      </c>
      <c r="C57" s="6" t="str">
        <f>CONCATENATE(I57,"0-",B57,"0")</f>
        <v>E0-830</v>
      </c>
      <c r="D57" s="10">
        <v>1</v>
      </c>
      <c r="E57" s="24" t="s">
        <v>710</v>
      </c>
      <c r="F57" s="7">
        <v>84</v>
      </c>
      <c r="G57" s="30" t="s">
        <v>464</v>
      </c>
      <c r="H57" s="15" t="s">
        <v>53</v>
      </c>
      <c r="I57" s="10" t="s">
        <v>51</v>
      </c>
      <c r="J57" s="10">
        <v>0</v>
      </c>
      <c r="K57" s="10">
        <v>0</v>
      </c>
      <c r="L57" s="7" t="s">
        <v>356</v>
      </c>
      <c r="M57" s="15" t="str">
        <f>VLOOKUP(B57,Sheet3!$B$2:$E$150,2,FALSE)</f>
        <v>f14,m14</v>
      </c>
      <c r="N57" s="15" t="str">
        <f>VLOOKUP(B57,Sheet3!$B$2:$E$150,3,FALSE)</f>
        <v/>
      </c>
      <c r="O57" s="15" t="str">
        <f>VLOOKUP(B57,Sheet3!$B$2:$E$150,4,FALSE)</f>
        <v/>
      </c>
      <c r="P57" s="25" t="str">
        <f t="shared" si="0"/>
        <v xml:space="preserve">Replace INTO `der_rri`.`dailyart_indicators`
 (`indicators_id`,`id`,`indicator_code`,`active`,`indicatorname`,`orodha`,`indicator`,`mainsection`,`section_id`,`sectionrowspan`,`show_section`,`category`,`disablecolumns`,`Auto_Calculate`,`readonl`) 
VALUES
  ('_83','83','E0-830','1','No. initiated on PrEP in any &lt;font color="orange"&gt;other previous quarters&lt;/font&gt; and came for refill or reinitiation in today','84','No. initiated on PrEP in any other previous quaters and came for refill or reinitiation in today','Prep','E','0','0','1_CCC,2_PMTCT','f14,m14','','');
 </v>
      </c>
    </row>
    <row r="58" spans="1:16">
      <c r="A58" s="6" t="str">
        <f>CONCATENATE("_",B58)</f>
        <v>_82</v>
      </c>
      <c r="B58" s="7">
        <v>82</v>
      </c>
      <c r="C58" s="6" t="str">
        <f>CONCATENATE(I58,"0-",B58,"0")</f>
        <v>M0-820</v>
      </c>
      <c r="D58" s="10">
        <v>1</v>
      </c>
      <c r="E58" s="24" t="s">
        <v>711</v>
      </c>
      <c r="F58" s="7">
        <v>85</v>
      </c>
      <c r="G58" s="30" t="s">
        <v>110</v>
      </c>
      <c r="H58" s="15" t="s">
        <v>111</v>
      </c>
      <c r="I58" s="10" t="s">
        <v>109</v>
      </c>
      <c r="J58" s="10">
        <v>4</v>
      </c>
      <c r="K58" s="10">
        <v>1</v>
      </c>
      <c r="L58" s="7" t="s">
        <v>356</v>
      </c>
      <c r="M58" s="15" t="str">
        <f>VLOOKUP(B58,Sheet3!$B$2:$E$150,2,FALSE)</f>
        <v>value</v>
      </c>
      <c r="N58" s="15" t="str">
        <f>VLOOKUP(B58,Sheet3!$B$2:$E$150,3,FALSE)</f>
        <v/>
      </c>
      <c r="O58" s="15" t="str">
        <f>VLOOKUP(B58,Sheet3!$B$2:$E$150,4,FALSE)</f>
        <v/>
      </c>
      <c r="P58" s="25" t="str">
        <f t="shared" si="0"/>
        <v xml:space="preserve">Replace INTO `der_rri`.`dailyart_indicators`
 (`indicators_id`,`id`,`indicator_code`,`active`,`indicatorname`,`orodha`,`indicator`,`mainsection`,`section_id`,`sectionrowspan`,`show_section`,`category`,`disablecolumns`,`Auto_Calculate`,`readonl`) 
VALUES
  ('_82','82','M0-820','1','No. &lt;font color="orange"&gt;Starting ART done for CD4&lt;/font&gt;','85','No. new On treatment done for CD4','CD4','M','4','1','1_CCC,2_PMTCT','value','','');
 </v>
      </c>
    </row>
    <row r="59" spans="1:16">
      <c r="A59" s="6" t="str">
        <f>CONCATENATE("_",B59)</f>
        <v>_86</v>
      </c>
      <c r="B59" s="7">
        <v>86</v>
      </c>
      <c r="C59" s="6" t="str">
        <f>CONCATENATE(I59,"0-",B59,"0")</f>
        <v>M0-860</v>
      </c>
      <c r="D59" s="10">
        <v>1</v>
      </c>
      <c r="E59" s="24" t="s">
        <v>712</v>
      </c>
      <c r="F59" s="7">
        <v>86</v>
      </c>
      <c r="G59" s="24" t="s">
        <v>116</v>
      </c>
      <c r="H59" s="15" t="s">
        <v>111</v>
      </c>
      <c r="I59" s="10" t="s">
        <v>109</v>
      </c>
      <c r="J59" s="10">
        <v>0</v>
      </c>
      <c r="K59" s="10">
        <v>0</v>
      </c>
      <c r="L59" s="7" t="s">
        <v>356</v>
      </c>
      <c r="M59" s="15" t="str">
        <f>VLOOKUP(B59,Sheet3!$B$2:$E$150,2,FALSE)</f>
        <v>value</v>
      </c>
      <c r="N59" s="15" t="str">
        <f>VLOOKUP(B59,Sheet3!$B$2:$E$150,3,FALSE)</f>
        <v/>
      </c>
      <c r="O59" s="15" t="str">
        <f>VLOOKUP(B59,Sheet3!$B$2:$E$150,4,FALSE)</f>
        <v/>
      </c>
      <c r="P59" s="25" t="str">
        <f t="shared" si="0"/>
        <v xml:space="preserve">Replace INTO `der_rri`.`dailyart_indicators`
 (`indicators_id`,`id`,`indicator_code`,`active`,`indicatorname`,`orodha`,`indicator`,`mainsection`,`section_id`,`sectionrowspan`,`show_section`,`category`,`disablecolumns`,`Auto_Calculate`,`readonl`) 
VALUES
  ('_86','86','M0-860','1','No. with &lt;font color="orange"&gt;High VL done for CD4&lt;/font&gt;','86','No. with High VL done for CD4','CD4','M','0','0','1_CCC,2_PMTCT','value','','');
 </v>
      </c>
    </row>
    <row r="60" spans="1:16">
      <c r="A60" s="6" t="str">
        <f>CONCATENATE("_",B60)</f>
        <v>_87</v>
      </c>
      <c r="B60" s="7">
        <v>87</v>
      </c>
      <c r="C60" s="6" t="str">
        <f>CONCATENATE(I60,"0-",B60,"0")</f>
        <v>M0-870</v>
      </c>
      <c r="D60" s="10">
        <v>1</v>
      </c>
      <c r="E60" s="24" t="s">
        <v>713</v>
      </c>
      <c r="F60" s="7">
        <v>87</v>
      </c>
      <c r="G60" s="24" t="s">
        <v>117</v>
      </c>
      <c r="H60" s="15" t="s">
        <v>111</v>
      </c>
      <c r="I60" s="10" t="s">
        <v>109</v>
      </c>
      <c r="J60" s="10">
        <v>0</v>
      </c>
      <c r="K60" s="10">
        <v>0</v>
      </c>
      <c r="L60" s="7" t="s">
        <v>356</v>
      </c>
      <c r="M60" s="15" t="str">
        <f>VLOOKUP(B60,Sheet3!$B$2:$E$150,2,FALSE)</f>
        <v>value</v>
      </c>
      <c r="N60" s="15" t="str">
        <f>VLOOKUP(B60,Sheet3!$B$2:$E$150,3,FALSE)</f>
        <v/>
      </c>
      <c r="O60" s="15" t="str">
        <f>VLOOKUP(B60,Sheet3!$B$2:$E$150,4,FALSE)</f>
        <v/>
      </c>
      <c r="P60" s="25" t="str">
        <f t="shared" si="0"/>
        <v xml:space="preserve">Replace INTO `der_rri`.`dailyart_indicators`
 (`indicators_id`,`id`,`indicator_code`,`active`,`indicatorname`,`orodha`,`indicator`,`mainsection`,`section_id`,`sectionrowspan`,`show_section`,`category`,`disablecolumns`,`Auto_Calculate`,`readonl`) 
VALUES
  ('_87','87','M0-870','1','No. &lt;font color="orange"&gt;Returning to Care done for CD4&lt;/font&gt;','87','No. Returning to Care done for CD4','CD4','M','0','0','1_CCC,2_PMTCT','value','','');
 </v>
      </c>
    </row>
    <row r="61" spans="1:16">
      <c r="A61" s="6" t="str">
        <f>CONCATENATE("_",B61)</f>
        <v>_88</v>
      </c>
      <c r="B61" s="7">
        <v>88</v>
      </c>
      <c r="C61" s="6" t="str">
        <f>CONCATENATE(I61,"0-",B61,"0")</f>
        <v>M0-880</v>
      </c>
      <c r="D61" s="64">
        <v>1</v>
      </c>
      <c r="E61" s="69" t="s">
        <v>714</v>
      </c>
      <c r="F61" s="62">
        <v>88</v>
      </c>
      <c r="G61" s="24" t="s">
        <v>118</v>
      </c>
      <c r="H61" s="78" t="s">
        <v>111</v>
      </c>
      <c r="I61" s="64" t="s">
        <v>109</v>
      </c>
      <c r="J61" s="64">
        <v>0</v>
      </c>
      <c r="K61" s="64">
        <v>0</v>
      </c>
      <c r="L61" s="7" t="s">
        <v>356</v>
      </c>
      <c r="M61" s="15" t="str">
        <f>VLOOKUP(B61,Sheet3!$B$2:$E$150,2,FALSE)</f>
        <v>value</v>
      </c>
      <c r="N61" s="15" t="str">
        <f>VLOOKUP(B61,Sheet3!$B$2:$E$150,3,FALSE)</f>
        <v/>
      </c>
      <c r="O61" s="15" t="str">
        <f>VLOOKUP(B61,Sheet3!$B$2:$E$150,4,FALSE)</f>
        <v/>
      </c>
      <c r="P61" s="25" t="str">
        <f t="shared" si="0"/>
        <v xml:space="preserve">Replace INTO `der_rri`.`dailyart_indicators`
 (`indicators_id`,`id`,`indicator_code`,`active`,`indicatorname`,`orodha`,`indicator`,`mainsection`,`section_id`,`sectionrowspan`,`show_section`,`category`,`disablecolumns`,`Auto_Calculate`,`readonl`) 
VALUES
  ('_88','88','M0-880','1','No. with &lt;font color="orange"&gt;WHO Stage 3 and 4 done for CD4&lt;/font&gt;','88','No. with WHO Stage 3 and 4 done for CD4','CD4','M','0','0','1_CCC,2_PMTCT','value','','');
 </v>
      </c>
    </row>
    <row r="62" spans="1:16">
      <c r="A62" s="6" t="str">
        <f>CONCATENATE("_",B62)</f>
        <v>_41</v>
      </c>
      <c r="B62" s="7">
        <v>41</v>
      </c>
      <c r="C62" s="6" t="str">
        <f>CONCATENATE(I62,"0-",B62,"0")</f>
        <v>F0-410</v>
      </c>
      <c r="D62" s="9">
        <v>1</v>
      </c>
      <c r="E62" s="23" t="s">
        <v>715</v>
      </c>
      <c r="F62" s="2">
        <v>141</v>
      </c>
      <c r="G62" s="23" t="s">
        <v>55</v>
      </c>
      <c r="H62" s="2" t="s">
        <v>56</v>
      </c>
      <c r="I62" s="8" t="s">
        <v>54</v>
      </c>
      <c r="J62" s="10">
        <v>5</v>
      </c>
      <c r="K62" s="9">
        <v>1</v>
      </c>
      <c r="L62" s="7" t="s">
        <v>356</v>
      </c>
      <c r="M62" s="15" t="str">
        <f>VLOOKUP(B62,Sheet3!$B$2:$E$150,2,FALSE)</f>
        <v>value</v>
      </c>
      <c r="N62" s="15" t="str">
        <f>VLOOKUP(B62,Sheet3!$B$2:$E$150,3,FALSE)</f>
        <v/>
      </c>
      <c r="O62" s="15" t="str">
        <f>VLOOKUP(B62,Sheet3!$B$2:$E$150,4,FALSE)</f>
        <v/>
      </c>
      <c r="P62" s="25" t="str">
        <f t="shared" si="0"/>
        <v xml:space="preserve">Replace INTO `der_rri`.`dailyart_indicators`
 (`indicators_id`,`id`,`indicator_code`,`active`,`indicatorname`,`orodha`,`indicator`,`mainsection`,`section_id`,`sectionrowspan`,`show_section`,`category`,`disablecolumns`,`Auto_Calculate`,`readonl`) 
VALUES
  ('_41','41','F0-410','1','Sexual Violence - &lt;font color="orange"&gt;Rape survivors&lt;/font&gt;','141','Sexual Violence - Rape survivors','GEND_GBV','F','5','1','1_CCC,2_PMTCT','value','','');
 </v>
      </c>
    </row>
    <row r="63" spans="1:16">
      <c r="A63" s="6" t="str">
        <f>CONCATENATE("_",B63)</f>
        <v>_42</v>
      </c>
      <c r="B63" s="7">
        <v>42</v>
      </c>
      <c r="C63" s="6" t="str">
        <f>CONCATENATE(I63,"0-",B63,"0")</f>
        <v>F0-420</v>
      </c>
      <c r="D63" s="9">
        <v>1</v>
      </c>
      <c r="E63" s="23" t="s">
        <v>716</v>
      </c>
      <c r="F63" s="2">
        <v>142</v>
      </c>
      <c r="G63" s="23" t="s">
        <v>57</v>
      </c>
      <c r="H63" s="2" t="s">
        <v>56</v>
      </c>
      <c r="I63" s="8" t="s">
        <v>54</v>
      </c>
      <c r="J63" s="10">
        <v>0</v>
      </c>
      <c r="K63" s="9">
        <v>0</v>
      </c>
      <c r="L63" s="7" t="s">
        <v>356</v>
      </c>
      <c r="M63" s="15" t="str">
        <f>VLOOKUP(B63,Sheet3!$B$2:$E$150,2,FALSE)</f>
        <v>value</v>
      </c>
      <c r="N63" s="15" t="str">
        <f>VLOOKUP(B63,Sheet3!$B$2:$E$150,3,FALSE)</f>
        <v/>
      </c>
      <c r="O63" s="15" t="str">
        <f>VLOOKUP(B63,Sheet3!$B$2:$E$150,4,FALSE)</f>
        <v/>
      </c>
      <c r="P63" s="25" t="str">
        <f t="shared" si="0"/>
        <v xml:space="preserve">Replace INTO `der_rri`.`dailyart_indicators`
 (`indicators_id`,`id`,`indicator_code`,`active`,`indicatorname`,`orodha`,`indicator`,`mainsection`,`section_id`,`sectionrowspan`,`show_section`,`category`,`disablecolumns`,`Auto_Calculate`,`readonl`) 
VALUES
  ('_42','42','F0-420','1','Sexual Violence - &lt;font color="orange"&gt;Initiated PEP&lt;/font&gt;','142','Sexual Violence - Initiated PEP','GEND_GBV','F','0','0','1_CCC,2_PMTCT','value','','');
 </v>
      </c>
    </row>
    <row r="64" spans="1:16">
      <c r="A64" s="6" t="str">
        <f>CONCATENATE("_",B64)</f>
        <v>_43</v>
      </c>
      <c r="B64" s="7">
        <v>43</v>
      </c>
      <c r="C64" s="6" t="str">
        <f>CONCATENATE(I64,"0-",B64,"0")</f>
        <v>F0-430</v>
      </c>
      <c r="D64" s="9">
        <v>1</v>
      </c>
      <c r="E64" s="23" t="s">
        <v>717</v>
      </c>
      <c r="F64" s="2">
        <v>143</v>
      </c>
      <c r="G64" s="23" t="s">
        <v>362</v>
      </c>
      <c r="H64" s="2" t="s">
        <v>56</v>
      </c>
      <c r="I64" s="8" t="s">
        <v>54</v>
      </c>
      <c r="J64" s="10">
        <v>0</v>
      </c>
      <c r="K64" s="9">
        <v>0</v>
      </c>
      <c r="L64" s="7" t="s">
        <v>356</v>
      </c>
      <c r="M64" s="15" t="str">
        <f>VLOOKUP(B64,Sheet3!$B$2:$E$150,2,FALSE)</f>
        <v>value</v>
      </c>
      <c r="N64" s="15" t="str">
        <f>VLOOKUP(B64,Sheet3!$B$2:$E$150,3,FALSE)</f>
        <v/>
      </c>
      <c r="O64" s="15" t="str">
        <f>VLOOKUP(B64,Sheet3!$B$2:$E$150,4,FALSE)</f>
        <v/>
      </c>
      <c r="P64" s="25" t="str">
        <f t="shared" si="0"/>
        <v xml:space="preserve">Replace INTO `der_rri`.`dailyart_indicators`
 (`indicators_id`,`id`,`indicator_code`,`active`,`indicatorname`,`orodha`,`indicator`,`mainsection`,`section_id`,`sectionrowspan`,`show_section`,`category`,`disablecolumns`,`Auto_Calculate`,`readonl`) 
VALUES
  ('_43','43','F0-430','1','&lt;font color="orange"&gt;Physical Violence&lt;/font&gt; - No. of clients','143','Physical Violence -No. of clients','GEND_GBV','F','0','0','1_CCC,2_PMTCT','value','','');
 </v>
      </c>
    </row>
    <row r="65" spans="1:16">
      <c r="A65" s="6" t="str">
        <f>CONCATENATE("_",B65)</f>
        <v>_44</v>
      </c>
      <c r="B65" s="7">
        <v>44</v>
      </c>
      <c r="C65" s="6" t="str">
        <f>CONCATENATE(I65,"0-",B65,"0")</f>
        <v>F0-440</v>
      </c>
      <c r="D65" s="9">
        <v>1</v>
      </c>
      <c r="E65" s="23" t="s">
        <v>718</v>
      </c>
      <c r="F65" s="2">
        <v>144</v>
      </c>
      <c r="G65" s="23" t="s">
        <v>364</v>
      </c>
      <c r="H65" s="2" t="s">
        <v>56</v>
      </c>
      <c r="I65" s="8" t="s">
        <v>54</v>
      </c>
      <c r="J65" s="10">
        <v>0</v>
      </c>
      <c r="K65" s="9">
        <v>0</v>
      </c>
      <c r="L65" s="7" t="s">
        <v>356</v>
      </c>
      <c r="M65" s="15" t="str">
        <f>VLOOKUP(B65,Sheet3!$B$2:$E$150,2,FALSE)</f>
        <v>value</v>
      </c>
      <c r="N65" s="15" t="str">
        <f>VLOOKUP(B65,Sheet3!$B$2:$E$150,3,FALSE)</f>
        <v/>
      </c>
      <c r="O65" s="15" t="str">
        <f>VLOOKUP(B65,Sheet3!$B$2:$E$150,4,FALSE)</f>
        <v/>
      </c>
      <c r="P65" s="25" t="str">
        <f t="shared" si="0"/>
        <v xml:space="preserve">Replace INTO `der_rri`.`dailyart_indicators`
 (`indicators_id`,`id`,`indicator_code`,`active`,`indicatorname`,`orodha`,`indicator`,`mainsection`,`section_id`,`sectionrowspan`,`show_section`,`category`,`disablecolumns`,`Auto_Calculate`,`readonl`) 
VALUES
  ('_44','44','F0-440','1','Physical Violence - &lt;font color="orange"&gt;Intiated PEP&lt;/font&gt;','144','Physical Violence - Initiated PEP','GEND_GBV','F','0','0','1_CCC,2_PMTCT','value','','');
 </v>
      </c>
    </row>
    <row r="66" spans="1:16">
      <c r="A66" s="6" t="str">
        <f>CONCATENATE("_",B66)</f>
        <v>_45</v>
      </c>
      <c r="B66" s="7">
        <v>45</v>
      </c>
      <c r="C66" s="6" t="str">
        <f>CONCATENATE(I66,"0-",B66,"0")</f>
        <v>F0-450</v>
      </c>
      <c r="D66" s="9">
        <v>1</v>
      </c>
      <c r="E66" s="23" t="s">
        <v>719</v>
      </c>
      <c r="F66" s="2">
        <v>145</v>
      </c>
      <c r="G66" s="23" t="s">
        <v>363</v>
      </c>
      <c r="H66" s="2" t="s">
        <v>56</v>
      </c>
      <c r="I66" s="8" t="s">
        <v>54</v>
      </c>
      <c r="J66" s="10">
        <v>0</v>
      </c>
      <c r="K66" s="9">
        <v>0</v>
      </c>
      <c r="L66" s="7" t="s">
        <v>356</v>
      </c>
      <c r="M66" s="15" t="str">
        <f>VLOOKUP(B66,Sheet3!$B$2:$E$150,2,FALSE)</f>
        <v>value</v>
      </c>
      <c r="N66" s="15" t="str">
        <f>VLOOKUP(B66,Sheet3!$B$2:$E$150,3,FALSE)</f>
        <v/>
      </c>
      <c r="O66" s="15" t="str">
        <f>VLOOKUP(B66,Sheet3!$B$2:$E$150,4,FALSE)</f>
        <v/>
      </c>
      <c r="P66" s="25" t="str">
        <f t="shared" si="0"/>
        <v xml:space="preserve">Replace INTO `der_rri`.`dailyart_indicators`
 (`indicators_id`,`id`,`indicator_code`,`active`,`indicatorname`,`orodha`,`indicator`,`mainsection`,`section_id`,`sectionrowspan`,`show_section`,`category`,`disablecolumns`,`Auto_Calculate`,`readonl`) 
VALUES
  ('_45','45','F0-450','1','&lt;font color="orange"&gt;Emotional Violence&lt;/font&gt; - No. of clients','145','Emotional Violence -No. of clients','GEND_GBV','F','0','0','1_CCC,2_PMTCT','value','','');
 </v>
      </c>
    </row>
    <row r="67" spans="1:16">
      <c r="A67" s="6" t="str">
        <f>CONCATENATE("_",B67)</f>
        <v>_47</v>
      </c>
      <c r="B67" s="7">
        <v>47</v>
      </c>
      <c r="C67" s="6" t="str">
        <f>CONCATENATE(I67,"0-",B67,"0")</f>
        <v>G0-470</v>
      </c>
      <c r="D67" s="9">
        <v>1</v>
      </c>
      <c r="E67" s="23" t="s">
        <v>720</v>
      </c>
      <c r="F67" s="2">
        <v>246</v>
      </c>
      <c r="G67" s="23" t="s">
        <v>63</v>
      </c>
      <c r="H67" s="2" t="s">
        <v>64</v>
      </c>
      <c r="I67" s="8" t="s">
        <v>62</v>
      </c>
      <c r="J67" s="10">
        <v>5</v>
      </c>
      <c r="K67" s="9">
        <v>1</v>
      </c>
      <c r="L67" s="7" t="s">
        <v>356</v>
      </c>
      <c r="M67" s="15" t="str">
        <f>VLOOKUP(B67,Sheet3!$B$2:$E$150,2,FALSE)</f>
        <v>f14,m14,m15</v>
      </c>
      <c r="N67" s="15" t="str">
        <f>VLOOKUP(B67,Sheet3!$B$2:$E$150,3,FALSE)</f>
        <v/>
      </c>
      <c r="O67" s="15" t="str">
        <f>VLOOKUP(B67,Sheet3!$B$2:$E$150,4,FALSE)</f>
        <v/>
      </c>
      <c r="P67" s="25" t="str">
        <f t="shared" ref="P67:P130" si="1">CONCATENATE("Replace INTO `der_rri`.`dailyart_indicators`
 (`"&amp;$A$1&amp;"`,`"&amp;$B$1&amp;"`,`"&amp;$C$1&amp;"`,`"&amp;$D$1&amp;"`,`"&amp;$E$1&amp;"`,`"&amp;$F$1&amp;"`,`"&amp;$G$1&amp;"`,`"&amp;$H$1&amp;"`,`"&amp;$I$1&amp;"`,`"&amp;$J$1&amp;"`,`"&amp;$K$1&amp;"`,`"&amp;$L$1&amp;"`,`"&amp;$M$1&amp;"`,`"&amp;$N$1&amp;"`,`"&amp;$O$1&amp;"`) 
VALUES
  ('"&amp;A67&amp;"','"&amp;B67&amp;"','"&amp;C67&amp;"','"&amp;D67&amp;"','"&amp;E67&amp;"','"&amp;F67&amp;"','"&amp;G67&amp;"','"&amp;H67&amp;"','"&amp;I67&amp;"','"&amp;J67&amp;"','"&amp;K67&amp;"','"&amp;L67&amp;"','"&amp;M67&amp;"','"&amp;N67&amp;"','"&amp;O67&amp;"');
 ")</f>
        <v xml:space="preserve">Replace INTO `der_rri`.`dailyart_indicators`
 (`indicators_id`,`id`,`indicator_code`,`active`,`indicatorname`,`orodha`,`indicator`,`mainsection`,`section_id`,`sectionrowspan`,`show_section`,`category`,`disablecolumns`,`Auto_Calculate`,`readonl`) 
VALUES
  ('_47','47','G0-470','1','Screened for Cervical Cancer (&lt;font color="orange"&gt;CXCA_SCRN&lt;/font&gt;','246','Screened for Cervical Cancer','CXCA_SCREEN','G','5','1','1_CCC,2_PMTCT','f14,m14,m15','','');
 </v>
      </c>
    </row>
    <row r="68" spans="1:16">
      <c r="A68" s="6" t="str">
        <f>CONCATENATE("_",B68)</f>
        <v>_48</v>
      </c>
      <c r="B68" s="7">
        <v>48</v>
      </c>
      <c r="C68" s="6" t="str">
        <f>CONCATENATE(I68,"0-",B68,"0")</f>
        <v>G0-480</v>
      </c>
      <c r="D68" s="9">
        <v>1</v>
      </c>
      <c r="E68" s="23" t="s">
        <v>721</v>
      </c>
      <c r="F68" s="2">
        <v>247</v>
      </c>
      <c r="G68" s="23" t="s">
        <v>65</v>
      </c>
      <c r="H68" s="2" t="s">
        <v>64</v>
      </c>
      <c r="I68" s="8" t="s">
        <v>62</v>
      </c>
      <c r="J68" s="10">
        <v>0</v>
      </c>
      <c r="K68" s="9">
        <v>0</v>
      </c>
      <c r="L68" s="7" t="s">
        <v>356</v>
      </c>
      <c r="M68" s="15" t="str">
        <f>VLOOKUP(B68,Sheet3!$B$2:$E$150,2,FALSE)</f>
        <v>f14,m14,m15</v>
      </c>
      <c r="N68" s="15" t="str">
        <f>VLOOKUP(B68,Sheet3!$B$2:$E$150,3,FALSE)</f>
        <v/>
      </c>
      <c r="O68" s="15" t="str">
        <f>VLOOKUP(B68,Sheet3!$B$2:$E$150,4,FALSE)</f>
        <v/>
      </c>
      <c r="P68" s="25" t="str">
        <f t="shared" si="1"/>
        <v xml:space="preserve">Replace INTO `der_rri`.`dailyart_indicators`
 (`indicators_id`,`id`,`indicator_code`,`active`,`indicatorname`,`orodha`,`indicator`,`mainsection`,`section_id`,`sectionrowspan`,`show_section`,`category`,`disablecolumns`,`Auto_Calculate`,`readonl`) 
VALUES
  ('_48','48','G0-480','1','Screened &lt;font color="orange"&gt;Positive&lt;/font&gt; for Cervical Cancer','247','Screened Positive for Cervical Cancer','CXCA_SCREEN','G','0','0','1_CCC,2_PMTCT','f14,m14,m15','','');
 </v>
      </c>
    </row>
    <row r="69" spans="1:16">
      <c r="A69" s="6" t="str">
        <f>CONCATENATE("_",B69)</f>
        <v>_70</v>
      </c>
      <c r="B69" s="7">
        <v>70</v>
      </c>
      <c r="C69" s="6" t="str">
        <f>CONCATENATE(I69,"0-",B69,"0")</f>
        <v>G0-700</v>
      </c>
      <c r="D69" s="9">
        <v>1</v>
      </c>
      <c r="E69" s="34" t="s">
        <v>722</v>
      </c>
      <c r="F69" s="28">
        <v>248</v>
      </c>
      <c r="G69" s="24" t="s">
        <v>95</v>
      </c>
      <c r="H69" s="12" t="s">
        <v>64</v>
      </c>
      <c r="I69" s="10" t="s">
        <v>62</v>
      </c>
      <c r="J69" s="10">
        <v>0</v>
      </c>
      <c r="K69" s="10">
        <v>0</v>
      </c>
      <c r="L69" s="7" t="s">
        <v>356</v>
      </c>
      <c r="M69" s="15" t="str">
        <f>VLOOKUP(B69,Sheet3!$B$2:$E$150,2,FALSE)</f>
        <v>f14,m14,m15</v>
      </c>
      <c r="N69" s="15" t="str">
        <f>VLOOKUP(B69,Sheet3!$B$2:$E$150,3,FALSE)</f>
        <v/>
      </c>
      <c r="O69" s="15" t="str">
        <f>VLOOKUP(B69,Sheet3!$B$2:$E$150,4,FALSE)</f>
        <v/>
      </c>
      <c r="P69" s="25" t="str">
        <f t="shared" si="1"/>
        <v xml:space="preserve">Replace INTO `der_rri`.`dailyart_indicators`
 (`indicators_id`,`id`,`indicator_code`,`active`,`indicatorname`,`orodha`,`indicator`,`mainsection`,`section_id`,`sectionrowspan`,`show_section`,`category`,`disablecolumns`,`Auto_Calculate`,`readonl`) 
VALUES
  ('_70','70','G0-700','1','Screened Positive for Cervical Cancer &lt;font color="orange"&gt;Reffered for treatment&lt;/font&gt;','248','Screened Positive for Cervical Cancer Reffered for treatment','CXCA_SCREEN','G','0','0','1_CCC,2_PMTCT','f14,m14,m15','','');
 </v>
      </c>
    </row>
    <row r="70" spans="1:16">
      <c r="A70" s="6" t="str">
        <f>CONCATENATE("_",B70)</f>
        <v>_71</v>
      </c>
      <c r="B70" s="7">
        <v>71</v>
      </c>
      <c r="C70" s="6" t="str">
        <f>CONCATENATE(I70,"0-",B70,"0")</f>
        <v>G0-710</v>
      </c>
      <c r="D70" s="64">
        <v>1</v>
      </c>
      <c r="E70" s="69" t="s">
        <v>723</v>
      </c>
      <c r="F70" s="62">
        <v>249</v>
      </c>
      <c r="G70" s="24" t="s">
        <v>96</v>
      </c>
      <c r="H70" s="12" t="s">
        <v>64</v>
      </c>
      <c r="I70" s="64" t="s">
        <v>62</v>
      </c>
      <c r="J70" s="64">
        <v>0</v>
      </c>
      <c r="K70" s="64">
        <v>0</v>
      </c>
      <c r="L70" s="7" t="s">
        <v>356</v>
      </c>
      <c r="M70" s="15" t="str">
        <f>VLOOKUP(B70,Sheet3!$B$2:$E$150,2,FALSE)</f>
        <v>f14,m14,m15</v>
      </c>
      <c r="N70" s="15" t="str">
        <f>VLOOKUP(B70,Sheet3!$B$2:$E$150,3,FALSE)</f>
        <v/>
      </c>
      <c r="O70" s="15" t="str">
        <f>VLOOKUP(B70,Sheet3!$B$2:$E$150,4,FALSE)</f>
        <v/>
      </c>
      <c r="P70" s="25" t="str">
        <f t="shared" si="1"/>
        <v xml:space="preserve">Replace INTO `der_rri`.`dailyart_indicators`
 (`indicators_id`,`id`,`indicator_code`,`active`,`indicatorname`,`orodha`,`indicator`,`mainsection`,`section_id`,`sectionrowspan`,`show_section`,`category`,`disablecolumns`,`Auto_Calculate`,`readonl`) 
VALUES
  ('_71','71','G0-710','1','Screened for Cervical Cancer and &lt;font color="orange"&gt;confirmed Positive&lt;/font&gt;','249','Screened for Cervical Cancer and confirmed Positive','CXCA_SCREEN','G','0','0','1_CCC,2_PMTCT','f14,m14,m15','','');
 </v>
      </c>
    </row>
    <row r="71" spans="1:16">
      <c r="A71" s="6" t="str">
        <f>CONCATENATE("_",B71)</f>
        <v>_49</v>
      </c>
      <c r="B71" s="7">
        <v>49</v>
      </c>
      <c r="C71" s="6" t="str">
        <f>CONCATENATE(I71,"0-",B71,"0")</f>
        <v>G0-490</v>
      </c>
      <c r="D71" s="9">
        <v>1</v>
      </c>
      <c r="E71" s="26" t="s">
        <v>724</v>
      </c>
      <c r="F71" s="2">
        <v>250</v>
      </c>
      <c r="G71" s="23" t="s">
        <v>66</v>
      </c>
      <c r="H71" s="2" t="s">
        <v>64</v>
      </c>
      <c r="I71" s="8" t="s">
        <v>62</v>
      </c>
      <c r="J71" s="10">
        <v>0</v>
      </c>
      <c r="K71" s="9">
        <v>0</v>
      </c>
      <c r="L71" s="7" t="s">
        <v>356</v>
      </c>
      <c r="M71" s="15" t="str">
        <f>VLOOKUP(B71,Sheet3!$B$2:$E$150,2,FALSE)</f>
        <v>f14,m14,m15</v>
      </c>
      <c r="N71" s="15" t="str">
        <f>VLOOKUP(B71,Sheet3!$B$2:$E$150,3,FALSE)</f>
        <v/>
      </c>
      <c r="O71" s="15" t="str">
        <f>VLOOKUP(B71,Sheet3!$B$2:$E$150,4,FALSE)</f>
        <v/>
      </c>
      <c r="P71" s="25" t="str">
        <f t="shared" si="1"/>
        <v xml:space="preserve">Replace INTO `der_rri`.`dailyart_indicators`
 (`indicators_id`,`id`,`indicator_code`,`active`,`indicatorname`,`orodha`,`indicator`,`mainsection`,`section_id`,`sectionrowspan`,`show_section`,`category`,`disablecolumns`,`Auto_Calculate`,`readonl`) 
VALUES
  ('_49','49','G0-490','1','Screened Positive for Cervical Cancer &lt;font color="orange"&gt;started on CXCA treatment&lt;/font&gt;','250','Screened Positive for Cervical Cancer started on CXCA treatment ','CXCA_SCREEN','G','0','0','1_CCC,2_PMTCT','f14,m14,m15','','');
 </v>
      </c>
    </row>
    <row r="72" spans="1:16">
      <c r="A72" s="6" t="str">
        <f>CONCATENATE("_",B72)</f>
        <v>_50</v>
      </c>
      <c r="B72" s="62">
        <v>50</v>
      </c>
      <c r="C72" s="63" t="str">
        <f>CONCATENATE(I72,"0-",B72,"0")</f>
        <v>H0-500</v>
      </c>
      <c r="D72" s="66">
        <v>1</v>
      </c>
      <c r="E72" s="69" t="s">
        <v>725</v>
      </c>
      <c r="F72" s="77">
        <v>351</v>
      </c>
      <c r="G72" s="69" t="s">
        <v>68</v>
      </c>
      <c r="H72" s="77" t="s">
        <v>69</v>
      </c>
      <c r="I72" s="64" t="s">
        <v>67</v>
      </c>
      <c r="J72" s="64">
        <v>10</v>
      </c>
      <c r="K72" s="64">
        <v>1</v>
      </c>
      <c r="L72" s="83" t="s">
        <v>353</v>
      </c>
      <c r="M72" s="15" t="str">
        <f>VLOOKUP(B72,Sheet3!$B$2:$E$150,2,FALSE)</f>
        <v>f14,m14,m15</v>
      </c>
      <c r="N72" s="15" t="str">
        <f>VLOOKUP(B72,Sheet3!$B$2:$E$150,3,FALSE)</f>
        <v/>
      </c>
      <c r="O72" s="15" t="str">
        <f>VLOOKUP(B72,Sheet3!$B$2:$E$150,4,FALSE)</f>
        <v/>
      </c>
      <c r="P72" s="25" t="str">
        <f t="shared" si="1"/>
        <v xml:space="preserve">Replace INTO `der_rri`.`dailyart_indicators`
 (`indicators_id`,`id`,`indicator_code`,`active`,`indicatorname`,`orodha`,`indicator`,`mainsection`,`section_id`,`sectionrowspan`,`show_section`,`category`,`disablecolumns`,`Auto_Calculate`,`readonl`) 
VALUES
  ('_50','50','H0-500','1','&lt;font color="orange"&gt;1st ANC Visits&lt;font color="orange"&gt;','351','1st ANC Visits','Family Health','H','10','1','2_PMTCT','f14,m14,m15','','');
 </v>
      </c>
    </row>
    <row r="73" spans="1:16">
      <c r="A73" s="6" t="str">
        <f>CONCATENATE("_",B73)</f>
        <v>_94</v>
      </c>
      <c r="B73" s="7">
        <v>94</v>
      </c>
      <c r="C73" s="6" t="str">
        <f>CONCATENATE(I73,"0-",B73,"0")</f>
        <v>H0-940</v>
      </c>
      <c r="D73" s="10">
        <v>1</v>
      </c>
      <c r="E73" s="24" t="s">
        <v>726</v>
      </c>
      <c r="F73" s="7">
        <v>351</v>
      </c>
      <c r="G73" s="24" t="s">
        <v>388</v>
      </c>
      <c r="H73" s="17" t="s">
        <v>69</v>
      </c>
      <c r="I73" s="10" t="s">
        <v>67</v>
      </c>
      <c r="J73" s="10">
        <v>0</v>
      </c>
      <c r="K73" s="10">
        <v>0</v>
      </c>
      <c r="L73" s="7" t="s">
        <v>353</v>
      </c>
      <c r="M73" s="15" t="str">
        <f>VLOOKUP(B73,Sheet3!$B$2:$E$150,2,FALSE)</f>
        <v>f14,m14,m15</v>
      </c>
      <c r="N73" s="15" t="str">
        <f>VLOOKUP(B73,Sheet3!$B$2:$E$150,3,FALSE)</f>
        <v/>
      </c>
      <c r="O73" s="15" t="str">
        <f>VLOOKUP(B73,Sheet3!$B$2:$E$150,4,FALSE)</f>
        <v/>
      </c>
      <c r="P73" s="25" t="str">
        <f t="shared" si="1"/>
        <v xml:space="preserve">Replace INTO `der_rri`.`dailyart_indicators`
 (`indicators_id`,`id`,`indicator_code`,`active`,`indicatorname`,`orodha`,`indicator`,`mainsection`,`section_id`,`sectionrowspan`,`show_section`,`category`,`disablecolumns`,`Auto_Calculate`,`readonl`) 
VALUES
  ('_94','94','H0-940','1','No. of &lt;font color="orange"&gt;Known Positives&lt;/font&gt; at 1st ANC Visit (PMTCT_KNOWN_POS)','351','No. of Known Positives at 1st ANC Visit (PMTCT_KNOWN_POS)','Family Health','H','0','0','2_PMTCT','f14,m14,m15','','');
 </v>
      </c>
    </row>
    <row r="74" spans="1:16">
      <c r="A74" s="6" t="str">
        <f>CONCATENATE("_",B74)</f>
        <v>_93</v>
      </c>
      <c r="B74" s="7">
        <v>93</v>
      </c>
      <c r="C74" s="6" t="str">
        <f>CONCATENATE(I74,"0-",B74,"0")</f>
        <v>H0-930</v>
      </c>
      <c r="D74" s="10">
        <v>1</v>
      </c>
      <c r="E74" s="24" t="s">
        <v>727</v>
      </c>
      <c r="F74" s="7">
        <v>352</v>
      </c>
      <c r="G74" s="24" t="s">
        <v>123</v>
      </c>
      <c r="H74" s="17" t="s">
        <v>69</v>
      </c>
      <c r="I74" s="10" t="s">
        <v>67</v>
      </c>
      <c r="J74" s="10">
        <v>0</v>
      </c>
      <c r="K74" s="10">
        <v>0</v>
      </c>
      <c r="L74" s="7" t="s">
        <v>353</v>
      </c>
      <c r="M74" s="15" t="str">
        <f>VLOOKUP(B74,Sheet3!$B$2:$E$150,2,FALSE)</f>
        <v>f14,m14,m15</v>
      </c>
      <c r="N74" s="15" t="str">
        <f>VLOOKUP(B74,Sheet3!$B$2:$E$150,3,FALSE)</f>
        <v/>
      </c>
      <c r="O74" s="15" t="str">
        <f>VLOOKUP(B74,Sheet3!$B$2:$E$150,4,FALSE)</f>
        <v/>
      </c>
      <c r="P74" s="25" t="str">
        <f t="shared" si="1"/>
        <v xml:space="preserve">Replace INTO `der_rri`.`dailyart_indicators`
 (`indicators_id`,`id`,`indicator_code`,`active`,`indicatorname`,`orodha`,`indicator`,`mainsection`,`section_id`,`sectionrowspan`,`show_section`,`category`,`disablecolumns`,`Auto_Calculate`,`readonl`) 
VALUES
  ('_93','93','H0-930','1','1st ANC Visits &lt;font color="orange"&gt;Tested&lt;font&gt;','352','1st ANC Visits Tested','Family Health','H','0','0','2_PMTCT','f14,m14,m15','','');
 </v>
      </c>
    </row>
    <row r="75" spans="1:16">
      <c r="A75" s="6" t="str">
        <f>CONCATENATE("_",B75)</f>
        <v>_95</v>
      </c>
      <c r="B75" s="7">
        <v>95</v>
      </c>
      <c r="C75" s="6" t="str">
        <f>CONCATENATE(I75,"0-",B75,"0")</f>
        <v>H0-950</v>
      </c>
      <c r="D75" s="10">
        <v>1</v>
      </c>
      <c r="E75" s="24" t="s">
        <v>728</v>
      </c>
      <c r="F75" s="7">
        <v>353</v>
      </c>
      <c r="G75" s="24" t="s">
        <v>389</v>
      </c>
      <c r="H75" s="17" t="s">
        <v>69</v>
      </c>
      <c r="I75" s="10" t="s">
        <v>67</v>
      </c>
      <c r="J75" s="10">
        <v>0</v>
      </c>
      <c r="K75" s="10">
        <v>0</v>
      </c>
      <c r="L75" s="7" t="s">
        <v>353</v>
      </c>
      <c r="M75" s="15" t="str">
        <f>VLOOKUP(B75,Sheet3!$B$2:$E$150,2,FALSE)</f>
        <v>f14,m14,m15</v>
      </c>
      <c r="N75" s="15" t="str">
        <f>VLOOKUP(B75,Sheet3!$B$2:$E$150,3,FALSE)</f>
        <v/>
      </c>
      <c r="O75" s="15" t="str">
        <f>VLOOKUP(B75,Sheet3!$B$2:$E$150,4,FALSE)</f>
        <v/>
      </c>
      <c r="P75" s="25" t="str">
        <f t="shared" si="1"/>
        <v xml:space="preserve">Replace INTO `der_rri`.`dailyart_indicators`
 (`indicators_id`,`id`,`indicator_code`,`active`,`indicatorname`,`orodha`,`indicator`,`mainsection`,`section_id`,`sectionrowspan`,`show_section`,`category`,`disablecolumns`,`Auto_Calculate`,`readonl`) 
VALUES
  ('_95','95','H0-950','1','No. of &lt;font color="orange"&gt;Newly identified Positives at 1st ANC&lt;/font&gt; (PMTCT_New_POS)','353','No. of Newly identified Positives at 1st ANC (PMTCT_New_POS)','Family Health','H','0','0','2_PMTCT','f14,m14,m15','','');
 </v>
      </c>
    </row>
    <row r="76" spans="1:16">
      <c r="A76" s="6" t="str">
        <f>CONCATENATE("_",B76)</f>
        <v>_89</v>
      </c>
      <c r="B76" s="7">
        <v>89</v>
      </c>
      <c r="C76" s="6" t="str">
        <f>CONCATENATE(I76,"0-",B76,"0")</f>
        <v>H0-890</v>
      </c>
      <c r="D76" s="10">
        <v>1</v>
      </c>
      <c r="E76" s="24" t="s">
        <v>729</v>
      </c>
      <c r="F76" s="7">
        <v>354</v>
      </c>
      <c r="G76" s="24" t="s">
        <v>119</v>
      </c>
      <c r="H76" s="17" t="s">
        <v>69</v>
      </c>
      <c r="I76" s="10" t="s">
        <v>67</v>
      </c>
      <c r="J76" s="10">
        <v>0</v>
      </c>
      <c r="K76" s="10">
        <v>0</v>
      </c>
      <c r="L76" s="7" t="s">
        <v>353</v>
      </c>
      <c r="M76" s="15" t="str">
        <f>VLOOKUP(B76,Sheet3!$B$2:$E$150,2,FALSE)</f>
        <v>f15,m15</v>
      </c>
      <c r="N76" s="15" t="str">
        <f>VLOOKUP(B76,Sheet3!$B$2:$E$150,3,FALSE)</f>
        <v/>
      </c>
      <c r="O76" s="15" t="str">
        <f>VLOOKUP(B76,Sheet3!$B$2:$E$150,4,FALSE)</f>
        <v/>
      </c>
      <c r="P76" s="25" t="str">
        <f t="shared" si="1"/>
        <v xml:space="preserve">Replace INTO `der_rri`.`dailyart_indicators`
 (`indicators_id`,`id`,`indicator_code`,`active`,`indicatorname`,`orodha`,`indicator`,`mainsection`,`section_id`,`sectionrowspan`,`show_section`,`category`,`disablecolumns`,`Auto_Calculate`,`readonl`) 
VALUES
  ('_89','89','H0-890','1','Children (0-23 months) Reached with &lt;font color="orange"&gt;Community Nutrition Interventions&lt;/font&gt;','354','Children (0-23 months) Reached with Community Nutrition Interventions','Family Health','H','0','0','2_PMTCT','f15,m15','','');
 </v>
      </c>
    </row>
    <row r="77" spans="1:16">
      <c r="A77" s="6" t="str">
        <f>CONCATENATE("_",B77)</f>
        <v>_85</v>
      </c>
      <c r="B77" s="7">
        <v>85</v>
      </c>
      <c r="C77" s="6" t="str">
        <f>CONCATENATE(I77,"0-",B77,"0")</f>
        <v>N0-850</v>
      </c>
      <c r="D77" s="10">
        <v>1</v>
      </c>
      <c r="E77" s="24" t="s">
        <v>368</v>
      </c>
      <c r="F77" s="7">
        <v>355</v>
      </c>
      <c r="G77" s="24" t="s">
        <v>368</v>
      </c>
      <c r="H77" s="15" t="s">
        <v>69</v>
      </c>
      <c r="I77" s="10" t="s">
        <v>114</v>
      </c>
      <c r="J77" s="10">
        <v>0</v>
      </c>
      <c r="K77" s="10">
        <v>0</v>
      </c>
      <c r="L77" s="7" t="s">
        <v>353</v>
      </c>
      <c r="M77" s="15" t="str">
        <f>VLOOKUP(B77,Sheet3!$B$2:$E$150,2,FALSE)</f>
        <v>f14,m14,m15</v>
      </c>
      <c r="N77" s="15" t="str">
        <f>VLOOKUP(B77,Sheet3!$B$2:$E$150,3,FALSE)</f>
        <v/>
      </c>
      <c r="O77" s="15" t="str">
        <f>VLOOKUP(B77,Sheet3!$B$2:$E$150,4,FALSE)</f>
        <v/>
      </c>
      <c r="P77" s="25" t="str">
        <f t="shared" si="1"/>
        <v xml:space="preserve">Replace INTO `der_rri`.`dailyart_indicators`
 (`indicators_id`,`id`,`indicator_code`,`active`,`indicatorname`,`orodha`,`indicator`,`mainsection`,`section_id`,`sectionrowspan`,`show_section`,`category`,`disablecolumns`,`Auto_Calculate`,`readonl`) 
VALUES
  ('_85','85','N0-850','1','No. of Known Positives at 1st ANC + Newly identified Positives at 1st ANC (PMTCT_POS)','355','No. of Known Positives at 1st ANC + Newly identified Positives at 1st ANC (PMTCT_POS)','Family Health','N','0','0','2_PMTCT','f14,m14,m15','','');
 </v>
      </c>
    </row>
    <row r="78" spans="1:16">
      <c r="A78" s="6" t="str">
        <f>CONCATENATE("_",B78)</f>
        <v>_90</v>
      </c>
      <c r="B78" s="7">
        <v>90</v>
      </c>
      <c r="C78" s="6" t="str">
        <f>CONCATENATE(I78,"0-",B78,"0")</f>
        <v>H0-900</v>
      </c>
      <c r="D78" s="10">
        <v>1</v>
      </c>
      <c r="E78" s="24" t="s">
        <v>120</v>
      </c>
      <c r="F78" s="7">
        <v>355</v>
      </c>
      <c r="G78" s="24" t="s">
        <v>120</v>
      </c>
      <c r="H78" s="17" t="s">
        <v>69</v>
      </c>
      <c r="I78" s="10" t="s">
        <v>67</v>
      </c>
      <c r="J78" s="10">
        <v>0</v>
      </c>
      <c r="K78" s="10">
        <v>0</v>
      </c>
      <c r="L78" s="7" t="s">
        <v>353</v>
      </c>
      <c r="M78" s="15" t="str">
        <f>VLOOKUP(B78,Sheet3!$B$2:$E$150,2,FALSE)</f>
        <v>f14,m14,m15</v>
      </c>
      <c r="N78" s="15" t="str">
        <f>VLOOKUP(B78,Sheet3!$B$2:$E$150,3,FALSE)</f>
        <v/>
      </c>
      <c r="O78" s="15" t="str">
        <f>VLOOKUP(B78,Sheet3!$B$2:$E$150,4,FALSE)</f>
        <v/>
      </c>
      <c r="P78" s="25" t="str">
        <f t="shared" si="1"/>
        <v xml:space="preserve">Replace INTO `der_rri`.`dailyart_indicators`
 (`indicators_id`,`id`,`indicator_code`,`active`,`indicatorname`,`orodha`,`indicator`,`mainsection`,`section_id`,`sectionrowspan`,`show_section`,`category`,`disablecolumns`,`Auto_Calculate`,`readonl`) 
VALUES
  ('_90','90','H0-900','1','Pregnant Women Reached with Nutrition Specific Interventions','355','Pregnant Women Reached with Nutrition Specific Interventions','Family Health','H','0','0','2_PMTCT','f14,m14,m15','','');
 </v>
      </c>
    </row>
    <row r="79" spans="1:16">
      <c r="A79" s="6" t="str">
        <f>CONCATENATE("_",B79)</f>
        <v>_51</v>
      </c>
      <c r="B79" s="7">
        <v>51</v>
      </c>
      <c r="C79" s="6" t="str">
        <f>CONCATENATE(I79,"0-",B79,"0")</f>
        <v>H0-510</v>
      </c>
      <c r="D79" s="9">
        <v>1</v>
      </c>
      <c r="E79" s="24" t="s">
        <v>70</v>
      </c>
      <c r="F79" s="16">
        <v>356</v>
      </c>
      <c r="G79" s="24" t="s">
        <v>70</v>
      </c>
      <c r="H79" s="16" t="s">
        <v>69</v>
      </c>
      <c r="I79" s="10" t="s">
        <v>67</v>
      </c>
      <c r="J79" s="10">
        <v>0</v>
      </c>
      <c r="K79" s="10">
        <v>0</v>
      </c>
      <c r="L79" s="18" t="s">
        <v>353</v>
      </c>
      <c r="M79" s="15" t="str">
        <f>VLOOKUP(B79,Sheet3!$B$2:$E$150,2,FALSE)</f>
        <v>f14,m14,m15</v>
      </c>
      <c r="N79" s="15" t="str">
        <f>VLOOKUP(B79,Sheet3!$B$2:$E$150,3,FALSE)</f>
        <v/>
      </c>
      <c r="O79" s="15" t="str">
        <f>VLOOKUP(B79,Sheet3!$B$2:$E$150,4,FALSE)</f>
        <v/>
      </c>
      <c r="P79" s="25" t="str">
        <f t="shared" si="1"/>
        <v xml:space="preserve">Replace INTO `der_rri`.`dailyart_indicators`
 (`indicators_id`,`id`,`indicator_code`,`active`,`indicatorname`,`orodha`,`indicator`,`mainsection`,`section_id`,`sectionrowspan`,`show_section`,`category`,`disablecolumns`,`Auto_Calculate`,`readonl`) 
VALUES
  ('_51','51','H0-510','1','4th ANC Visits','356','4th ANC Visits','Family Health','H','0','0','2_PMTCT','f14,m14,m15','','');
 </v>
      </c>
    </row>
    <row r="80" spans="1:16">
      <c r="A80" s="6" t="str">
        <f>CONCATENATE("_",B80)</f>
        <v>_91</v>
      </c>
      <c r="B80" s="7">
        <v>91</v>
      </c>
      <c r="C80" s="6" t="str">
        <f>CONCATENATE(I80,"0-",B80,"0")</f>
        <v>H0-910</v>
      </c>
      <c r="D80" s="10">
        <v>1</v>
      </c>
      <c r="E80" s="24" t="s">
        <v>730</v>
      </c>
      <c r="F80" s="7">
        <v>356</v>
      </c>
      <c r="G80" s="24" t="s">
        <v>121</v>
      </c>
      <c r="H80" s="17" t="s">
        <v>69</v>
      </c>
      <c r="I80" s="10" t="s">
        <v>67</v>
      </c>
      <c r="J80" s="10">
        <v>0</v>
      </c>
      <c r="K80" s="10">
        <v>0</v>
      </c>
      <c r="L80" s="7" t="s">
        <v>353</v>
      </c>
      <c r="M80" s="15" t="str">
        <f>VLOOKUP(B80,Sheet3!$B$2:$E$150,2,FALSE)</f>
        <v>f15,m15</v>
      </c>
      <c r="N80" s="15" t="str">
        <f>VLOOKUP(B80,Sheet3!$B$2:$E$150,3,FALSE)</f>
        <v/>
      </c>
      <c r="O80" s="15" t="str">
        <f>VLOOKUP(B80,Sheet3!$B$2:$E$150,4,FALSE)</f>
        <v/>
      </c>
      <c r="P80" s="25" t="str">
        <f t="shared" si="1"/>
        <v xml:space="preserve">Replace INTO `der_rri`.`dailyart_indicators`
 (`indicators_id`,`id`,`indicator_code`,`active`,`indicatorname`,`orodha`,`indicator`,`mainsection`,`section_id`,`sectionrowspan`,`show_section`,`category`,`disablecolumns`,`Auto_Calculate`,`readonl`) 
VALUES
  ('_91','91','H0-910','1','Children Under 2 Years Receiving &lt;font color="orange"&gt;MR2 Vaccine&lt;/font&gt;','356','Children Under 2 Years Receiving MR2 Vaccine','Family Health','H','0','0','2_PMTCT','f15,m15','','');
 </v>
      </c>
    </row>
    <row r="81" spans="1:16">
      <c r="A81" s="6" t="str">
        <f>CONCATENATE("_",B81)</f>
        <v>_52</v>
      </c>
      <c r="B81" s="7">
        <v>52</v>
      </c>
      <c r="C81" s="6" t="str">
        <f>CONCATENATE(I81,"0-",B81,"0")</f>
        <v>H0-520</v>
      </c>
      <c r="D81" s="9">
        <v>1</v>
      </c>
      <c r="E81" s="24" t="s">
        <v>731</v>
      </c>
      <c r="F81" s="16">
        <v>357</v>
      </c>
      <c r="G81" s="24" t="s">
        <v>71</v>
      </c>
      <c r="H81" s="16" t="s">
        <v>69</v>
      </c>
      <c r="I81" s="10" t="s">
        <v>67</v>
      </c>
      <c r="J81" s="10">
        <v>0</v>
      </c>
      <c r="K81" s="10">
        <v>0</v>
      </c>
      <c r="L81" s="18" t="s">
        <v>353</v>
      </c>
      <c r="M81" s="15" t="str">
        <f>VLOOKUP(B81,Sheet3!$B$2:$E$150,2,FALSE)</f>
        <v>f14,m14,m15</v>
      </c>
      <c r="N81" s="15" t="str">
        <f>VLOOKUP(B81,Sheet3!$B$2:$E$150,3,FALSE)</f>
        <v/>
      </c>
      <c r="O81" s="15" t="str">
        <f>VLOOKUP(B81,Sheet3!$B$2:$E$150,4,FALSE)</f>
        <v/>
      </c>
      <c r="P81" s="25" t="str">
        <f t="shared" si="1"/>
        <v xml:space="preserve">Replace INTO `der_rri`.`dailyart_indicators`
 (`indicators_id`,`id`,`indicator_code`,`active`,`indicatorname`,`orodha`,`indicator`,`mainsection`,`section_id`,`sectionrowspan`,`show_section`,`category`,`disablecolumns`,`Auto_Calculate`,`readonl`) 
VALUES
  ('_52','52','H0-520','1','No. of &lt;font color="orange"&gt;Skilled Birth Deliveries&lt;/font&gt;','357','No. of Skilled Birth Deliveries','Family Health','H','0','0','2_PMTCT','f14,m14,m15','','');
 </v>
      </c>
    </row>
    <row r="82" spans="1:16">
      <c r="A82" s="6" t="str">
        <f>CONCATENATE("_",B82)</f>
        <v>_53</v>
      </c>
      <c r="B82" s="7">
        <v>53</v>
      </c>
      <c r="C82" s="6" t="str">
        <f>CONCATENATE(I82,"0-",B82,"0")</f>
        <v>I0-530</v>
      </c>
      <c r="D82" s="9">
        <v>0</v>
      </c>
      <c r="E82" s="24" t="s">
        <v>73</v>
      </c>
      <c r="F82" s="16">
        <v>364</v>
      </c>
      <c r="G82" s="24" t="s">
        <v>73</v>
      </c>
      <c r="H82" s="16" t="s">
        <v>74</v>
      </c>
      <c r="I82" s="10" t="s">
        <v>72</v>
      </c>
      <c r="J82" s="10">
        <v>3</v>
      </c>
      <c r="K82" s="10">
        <v>1</v>
      </c>
      <c r="L82" s="18" t="s">
        <v>356</v>
      </c>
      <c r="M82" s="15" t="str">
        <f>VLOOKUP(B82,Sheet3!$B$2:$E$150,2,FALSE)</f>
        <v>value</v>
      </c>
      <c r="N82" s="15" t="str">
        <f>VLOOKUP(B82,Sheet3!$B$2:$E$150,3,FALSE)</f>
        <v/>
      </c>
      <c r="O82" s="15" t="str">
        <f>VLOOKUP(B82,Sheet3!$B$2:$E$150,4,FALSE)</f>
        <v/>
      </c>
      <c r="P82" s="25" t="str">
        <f t="shared" si="1"/>
        <v xml:space="preserve">Replace INTO `der_rri`.`dailyart_indicators`
 (`indicators_id`,`id`,`indicator_code`,`active`,`indicatorname`,`orodha`,`indicator`,`mainsection`,`section_id`,`sectionrowspan`,`show_section`,`category`,`disablecolumns`,`Auto_Calculate`,`readonl`) 
VALUES
  ('_53','53','I0-530','0','No. of confirmed TB positive newly started on TB treatment','364','No. of confirmed TB positive newly started on TB treatment','ART Patients started on TB Treatment','I','3','1','1_CCC,2_PMTCT','value','','');
 </v>
      </c>
    </row>
    <row r="83" spans="1:16">
      <c r="A83" s="6" t="str">
        <f>CONCATENATE("_",B83)</f>
        <v>_54</v>
      </c>
      <c r="B83" s="7">
        <v>54</v>
      </c>
      <c r="C83" s="6" t="str">
        <f>CONCATENATE(I83,"0-",B83,"0")</f>
        <v>I0-540</v>
      </c>
      <c r="D83" s="9">
        <v>0</v>
      </c>
      <c r="E83" s="24" t="s">
        <v>75</v>
      </c>
      <c r="F83" s="16">
        <v>365</v>
      </c>
      <c r="G83" s="24" t="s">
        <v>75</v>
      </c>
      <c r="H83" s="16" t="s">
        <v>74</v>
      </c>
      <c r="I83" s="10" t="s">
        <v>72</v>
      </c>
      <c r="J83" s="10">
        <v>0</v>
      </c>
      <c r="K83" s="10">
        <v>0</v>
      </c>
      <c r="L83" s="18" t="s">
        <v>356</v>
      </c>
      <c r="M83" s="15" t="str">
        <f>VLOOKUP(B83,Sheet3!$B$2:$E$150,2,FALSE)</f>
        <v>value</v>
      </c>
      <c r="N83" s="15" t="str">
        <f>VLOOKUP(B83,Sheet3!$B$2:$E$150,3,FALSE)</f>
        <v/>
      </c>
      <c r="O83" s="15" t="str">
        <f>VLOOKUP(B83,Sheet3!$B$2:$E$150,4,FALSE)</f>
        <v/>
      </c>
      <c r="P83" s="25" t="str">
        <f t="shared" si="1"/>
        <v xml:space="preserve">Replace INTO `der_rri`.`dailyart_indicators`
 (`indicators_id`,`id`,`indicator_code`,`active`,`indicatorname`,`orodha`,`indicator`,`mainsection`,`section_id`,`sectionrowspan`,`show_section`,`category`,`disablecolumns`,`Auto_Calculate`,`readonl`) 
VALUES
  ('_54','54','I0-540','0','No. of confirmed TB positive already on ART and on TB treatment','365','No. of confirmed TB positive already on ART and on TB treatment','ART Patients started on TB Treatment','I','0','0','1_CCC,2_PMTCT','value','','');
 </v>
      </c>
    </row>
    <row r="84" spans="1:16">
      <c r="A84" s="6" t="str">
        <f>CONCATENATE("_",B84)</f>
        <v>_55</v>
      </c>
      <c r="B84" s="7">
        <v>55</v>
      </c>
      <c r="C84" s="6" t="str">
        <f>CONCATENATE(I84,"0-",B84,"0")</f>
        <v>I0-550</v>
      </c>
      <c r="D84" s="9">
        <v>0</v>
      </c>
      <c r="E84" s="24" t="s">
        <v>76</v>
      </c>
      <c r="F84" s="16">
        <v>366</v>
      </c>
      <c r="G84" s="24" t="s">
        <v>76</v>
      </c>
      <c r="H84" s="16" t="s">
        <v>74</v>
      </c>
      <c r="I84" s="10" t="s">
        <v>72</v>
      </c>
      <c r="J84" s="10">
        <v>0</v>
      </c>
      <c r="K84" s="10">
        <v>0</v>
      </c>
      <c r="L84" s="18" t="s">
        <v>356</v>
      </c>
      <c r="M84" s="15" t="str">
        <f>VLOOKUP(B84,Sheet3!$B$2:$E$150,2,FALSE)</f>
        <v>value</v>
      </c>
      <c r="N84" s="15" t="str">
        <f>VLOOKUP(B84,Sheet3!$B$2:$E$150,3,FALSE)</f>
        <v/>
      </c>
      <c r="O84" s="15" t="str">
        <f>VLOOKUP(B84,Sheet3!$B$2:$E$150,4,FALSE)</f>
        <v/>
      </c>
      <c r="P84" s="25" t="str">
        <f t="shared" si="1"/>
        <v xml:space="preserve">Replace INTO `der_rri`.`dailyart_indicators`
 (`indicators_id`,`id`,`indicator_code`,`active`,`indicatorname`,`orodha`,`indicator`,`mainsection`,`section_id`,`sectionrowspan`,`show_section`,`category`,`disablecolumns`,`Auto_Calculate`,`readonl`) 
VALUES
  ('_55','55','I0-550','0','No. of  Confirmed ART Patients TB positive and started on TB treatment (TX_TB_Num)','366','No. of  Confirmed ART Patients TB positive and started on TB treatment (TX_TB_Num)','ART Patients started on TB Treatment','I','0','0','1_CCC,2_PMTCT','value','','');
 </v>
      </c>
    </row>
    <row r="85" spans="1:16">
      <c r="A85" s="6" t="str">
        <f>CONCATENATE("_",B85)</f>
        <v>_57</v>
      </c>
      <c r="B85" s="7">
        <v>57</v>
      </c>
      <c r="C85" s="6" t="str">
        <f>CONCATENATE(I85,"0-",B85,"0")</f>
        <v>J0-570</v>
      </c>
      <c r="D85" s="66">
        <v>0</v>
      </c>
      <c r="E85" s="24" t="s">
        <v>360</v>
      </c>
      <c r="F85" s="62">
        <v>377</v>
      </c>
      <c r="G85" s="69" t="s">
        <v>390</v>
      </c>
      <c r="H85" s="12" t="s">
        <v>79</v>
      </c>
      <c r="I85" s="64" t="s">
        <v>77</v>
      </c>
      <c r="J85" s="64">
        <v>2</v>
      </c>
      <c r="K85" s="64">
        <v>1</v>
      </c>
      <c r="L85" s="7" t="s">
        <v>356</v>
      </c>
      <c r="M85" s="15" t="str">
        <f>VLOOKUP(B85,Sheet3!$B$2:$E$150,2,FALSE)</f>
        <v>value</v>
      </c>
      <c r="N85" s="15" t="str">
        <f>VLOOKUP(B85,Sheet3!$B$2:$E$150,3,FALSE)</f>
        <v/>
      </c>
      <c r="O85" s="15" t="str">
        <f>VLOOKUP(B85,Sheet3!$B$2:$E$150,4,FALSE)</f>
        <v/>
      </c>
      <c r="P85" s="25" t="str">
        <f t="shared" si="1"/>
        <v xml:space="preserve">Replace INTO `der_rri`.`dailyart_indicators`
 (`indicators_id`,`id`,`indicator_code`,`active`,`indicatorname`,`orodha`,`indicator`,`mainsection`,`section_id`,`sectionrowspan`,`show_section`,`category`,`disablecolumns`,`Auto_Calculate`,`readonl`) 
VALUES
  ('_57','57','J0-570','0','No. ofclients seen at the ccc screened for TB Today','377','No. of clients seen at the ccc screened for TB Today','ART Patients screened for TB','J','2','1','1_CCC,2_PMTCT','value','','');
 </v>
      </c>
    </row>
    <row r="86" spans="1:16">
      <c r="A86" s="6" t="str">
        <f>CONCATENATE("_",B86)</f>
        <v>_56</v>
      </c>
      <c r="B86" s="7">
        <v>56</v>
      </c>
      <c r="C86" s="6" t="str">
        <f>CONCATENATE(I86,"0-",B86,"0")</f>
        <v>J0-560</v>
      </c>
      <c r="D86" s="9">
        <v>0</v>
      </c>
      <c r="E86" s="24" t="s">
        <v>361</v>
      </c>
      <c r="F86" s="16">
        <v>378</v>
      </c>
      <c r="G86" s="24" t="s">
        <v>391</v>
      </c>
      <c r="H86" s="16" t="s">
        <v>79</v>
      </c>
      <c r="I86" s="10" t="s">
        <v>77</v>
      </c>
      <c r="J86" s="10">
        <v>0</v>
      </c>
      <c r="K86" s="10">
        <v>0</v>
      </c>
      <c r="L86" s="84" t="s">
        <v>356</v>
      </c>
      <c r="M86" s="15" t="str">
        <f>VLOOKUP(B86,Sheet3!$B$2:$E$150,2,FALSE)</f>
        <v>value</v>
      </c>
      <c r="N86" s="15" t="str">
        <f>VLOOKUP(B86,Sheet3!$B$2:$E$150,3,FALSE)</f>
        <v/>
      </c>
      <c r="O86" s="15" t="str">
        <f>VLOOKUP(B86,Sheet3!$B$2:$E$150,4,FALSE)</f>
        <v/>
      </c>
      <c r="P86" s="25" t="str">
        <f t="shared" si="1"/>
        <v xml:space="preserve">Replace INTO `der_rri`.`dailyart_indicators`
 (`indicators_id`,`id`,`indicator_code`,`active`,`indicatorname`,`orodha`,`indicator`,`mainsection`,`section_id`,`sectionrowspan`,`show_section`,`category`,`disablecolumns`,`Auto_Calculate`,`readonl`) 
VALUES
  ('_56','56','J0-560','0','No. ofclients seen at the ccc screened for TB Today and found to be presumptive for TB (TX_TB_PRESUMP)','378','No. of clients seen at the ccc screened for TB Today and found to be presumptive for TB (TX_TB_PRESUMP)','ART Patients screened for TB','J','0','0','1_CCC,2_PMTCT','value','','');
 </v>
      </c>
    </row>
    <row r="87" spans="1:16">
      <c r="A87" s="6" t="str">
        <f>CONCATENATE("_",B87)</f>
        <v>_58</v>
      </c>
      <c r="B87" s="7">
        <v>58</v>
      </c>
      <c r="C87" s="6" t="str">
        <f>CONCATENATE(I87,"0-",B87,"0")</f>
        <v>K0-580</v>
      </c>
      <c r="D87" s="9">
        <v>0</v>
      </c>
      <c r="E87" s="24" t="s">
        <v>82</v>
      </c>
      <c r="F87" s="16">
        <v>379</v>
      </c>
      <c r="G87" s="96" t="s">
        <v>82</v>
      </c>
      <c r="H87" s="12" t="s">
        <v>83</v>
      </c>
      <c r="I87" s="10" t="s">
        <v>81</v>
      </c>
      <c r="J87" s="10">
        <v>8</v>
      </c>
      <c r="K87" s="10">
        <v>1</v>
      </c>
      <c r="L87" s="7" t="s">
        <v>444</v>
      </c>
      <c r="M87" s="15" t="str">
        <f>VLOOKUP(B87,Sheet3!$B$2:$E$150,2,FALSE)</f>
        <v>value</v>
      </c>
      <c r="N87" s="15" t="str">
        <f>VLOOKUP(B87,Sheet3!$B$2:$E$150,3,FALSE)</f>
        <v/>
      </c>
      <c r="O87" s="15" t="str">
        <f>VLOOKUP(B87,Sheet3!$B$2:$E$150,4,FALSE)</f>
        <v/>
      </c>
      <c r="P87" s="25" t="str">
        <f t="shared" si="1"/>
        <v xml:space="preserve">Replace INTO `der_rri`.`dailyart_indicators`
 (`indicators_id`,`id`,`indicator_code`,`active`,`indicatorname`,`orodha`,`indicator`,`mainsection`,`section_id`,`sectionrowspan`,`show_section`,`category`,`disablecolumns`,`Auto_Calculate`,`readonl`) 
VALUES
  ('_58','58','K0-580','0','No of clients seen in non-HIV setting (OPD, IPD &amp; MCH)','379','No of clients seen in non-HIV setting (OPD, IPD &amp; MCH)','Non HIV Setting','K','8','1','3_Non HIV Setting TB Screening (ACF)','value','','');
 </v>
      </c>
    </row>
    <row r="88" spans="1:16">
      <c r="A88" s="6" t="str">
        <f>CONCATENATE("_",B88)</f>
        <v>_59</v>
      </c>
      <c r="B88" s="7">
        <v>59</v>
      </c>
      <c r="C88" s="6" t="str">
        <f>CONCATENATE(I88,"0-",B88,"0")</f>
        <v>K0-590</v>
      </c>
      <c r="D88" s="9">
        <v>0</v>
      </c>
      <c r="E88" s="24" t="s">
        <v>84</v>
      </c>
      <c r="F88" s="16">
        <v>380</v>
      </c>
      <c r="G88" s="96" t="s">
        <v>84</v>
      </c>
      <c r="H88" s="12" t="s">
        <v>83</v>
      </c>
      <c r="I88" s="10" t="s">
        <v>81</v>
      </c>
      <c r="J88" s="10">
        <v>0</v>
      </c>
      <c r="K88" s="10">
        <v>0</v>
      </c>
      <c r="L88" s="7" t="s">
        <v>444</v>
      </c>
      <c r="M88" s="15" t="str">
        <f>VLOOKUP(B88,Sheet3!$B$2:$E$150,2,FALSE)</f>
        <v>value</v>
      </c>
      <c r="N88" s="15" t="str">
        <f>VLOOKUP(B88,Sheet3!$B$2:$E$150,3,FALSE)</f>
        <v/>
      </c>
      <c r="O88" s="15" t="str">
        <f>VLOOKUP(B88,Sheet3!$B$2:$E$150,4,FALSE)</f>
        <v/>
      </c>
      <c r="P88" s="25" t="str">
        <f t="shared" si="1"/>
        <v xml:space="preserve">Replace INTO `der_rri`.`dailyart_indicators`
 (`indicators_id`,`id`,`indicator_code`,`active`,`indicatorname`,`orodha`,`indicator`,`mainsection`,`section_id`,`sectionrowspan`,`show_section`,`category`,`disablecolumns`,`Auto_Calculate`,`readonl`) 
VALUES
  ('_59','59','K0-590','0','No clients screened for TB in non – HIV setting (OPD, IPD &amp; MCH)','380','No clients screened for TB in non – HIV setting (OPD, IPD &amp; MCH)','Non HIV Setting','K','0','0','3_Non HIV Setting TB Screening (ACF)','value','','');
 </v>
      </c>
    </row>
    <row r="89" spans="1:16">
      <c r="A89" s="6" t="str">
        <f>CONCATENATE("_",B89)</f>
        <v>_60</v>
      </c>
      <c r="B89" s="7">
        <v>60</v>
      </c>
      <c r="C89" s="6" t="str">
        <f>CONCATENATE(I89,"0-",B89,"0")</f>
        <v>K0-600</v>
      </c>
      <c r="D89" s="9">
        <v>0</v>
      </c>
      <c r="E89" s="24" t="s">
        <v>85</v>
      </c>
      <c r="F89" s="16">
        <v>381</v>
      </c>
      <c r="G89" s="96" t="s">
        <v>85</v>
      </c>
      <c r="H89" s="12" t="s">
        <v>83</v>
      </c>
      <c r="I89" s="10" t="s">
        <v>81</v>
      </c>
      <c r="J89" s="10">
        <v>0</v>
      </c>
      <c r="K89" s="10">
        <v>0</v>
      </c>
      <c r="L89" s="7" t="s">
        <v>444</v>
      </c>
      <c r="M89" s="15" t="str">
        <f>VLOOKUP(B89,Sheet3!$B$2:$E$150,2,FALSE)</f>
        <v>value</v>
      </c>
      <c r="N89" s="15" t="str">
        <f>VLOOKUP(B89,Sheet3!$B$2:$E$150,3,FALSE)</f>
        <v/>
      </c>
      <c r="O89" s="15" t="str">
        <f>VLOOKUP(B89,Sheet3!$B$2:$E$150,4,FALSE)</f>
        <v/>
      </c>
      <c r="P89" s="25" t="str">
        <f t="shared" si="1"/>
        <v xml:space="preserve">Replace INTO `der_rri`.`dailyart_indicators`
 (`indicators_id`,`id`,`indicator_code`,`active`,`indicatorname`,`orodha`,`indicator`,`mainsection`,`section_id`,`sectionrowspan`,`show_section`,`category`,`disablecolumns`,`Auto_Calculate`,`readonl`) 
VALUES
  ('_60','60','K0-600','0','No presumed to have TB in non – HIV setting (OPD, IPD &amp; MCH)','381','No presumed to have TB in non – HIV setting (OPD, IPD &amp; MCH)','Non HIV Setting','K','0','0','3_Non HIV Setting TB Screening (ACF)','value','','');
 </v>
      </c>
    </row>
    <row r="90" spans="1:16">
      <c r="A90" s="6" t="str">
        <f>CONCATENATE("_",B90)</f>
        <v>_61</v>
      </c>
      <c r="B90" s="7">
        <v>61</v>
      </c>
      <c r="C90" s="6" t="str">
        <f>CONCATENATE(I90,"0-",B90,"0")</f>
        <v>K0-610</v>
      </c>
      <c r="D90" s="9">
        <v>0</v>
      </c>
      <c r="E90" s="33" t="s">
        <v>86</v>
      </c>
      <c r="F90" s="16">
        <v>382</v>
      </c>
      <c r="G90" s="96" t="s">
        <v>86</v>
      </c>
      <c r="H90" s="12" t="s">
        <v>83</v>
      </c>
      <c r="I90" s="10" t="s">
        <v>81</v>
      </c>
      <c r="J90" s="10">
        <v>0</v>
      </c>
      <c r="K90" s="10">
        <v>0</v>
      </c>
      <c r="L90" s="7" t="s">
        <v>444</v>
      </c>
      <c r="M90" s="15" t="str">
        <f>VLOOKUP(B90,Sheet3!$B$2:$E$150,2,FALSE)</f>
        <v>value</v>
      </c>
      <c r="N90" s="15" t="str">
        <f>VLOOKUP(B90,Sheet3!$B$2:$E$150,3,FALSE)</f>
        <v/>
      </c>
      <c r="O90" s="15" t="str">
        <f>VLOOKUP(B90,Sheet3!$B$2:$E$150,4,FALSE)</f>
        <v/>
      </c>
      <c r="P90" s="25" t="str">
        <f t="shared" si="1"/>
        <v xml:space="preserve">Replace INTO `der_rri`.`dailyart_indicators`
 (`indicators_id`,`id`,`indicator_code`,`active`,`indicatorname`,`orodha`,`indicator`,`mainsection`,`section_id`,`sectionrowspan`,`show_section`,`category`,`disablecolumns`,`Auto_Calculate`,`readonl`) 
VALUES
  ('_61','61','K0-610','0','No of presumptive TB cases referred to the TB clinic for TB presumptive confirmation','382','No of presumptive TB cases referred to the TB clinic for TB presumptive confirmation','Non HIV Setting','K','0','0','3_Non HIV Setting TB Screening (ACF)','value','','');
 </v>
      </c>
    </row>
    <row r="91" spans="1:16">
      <c r="A91" s="6" t="str">
        <f>CONCATENATE("_",B91)</f>
        <v>_62</v>
      </c>
      <c r="B91" s="7">
        <v>62</v>
      </c>
      <c r="C91" s="6" t="str">
        <f>CONCATENATE(I91,"0-",B91,"0")</f>
        <v>K0-620</v>
      </c>
      <c r="D91" s="9">
        <v>0</v>
      </c>
      <c r="E91" s="34" t="s">
        <v>87</v>
      </c>
      <c r="F91" s="16">
        <v>383</v>
      </c>
      <c r="G91" s="96" t="s">
        <v>87</v>
      </c>
      <c r="H91" s="12" t="s">
        <v>83</v>
      </c>
      <c r="I91" s="10" t="s">
        <v>81</v>
      </c>
      <c r="J91" s="10">
        <v>0</v>
      </c>
      <c r="K91" s="10">
        <v>0</v>
      </c>
      <c r="L91" s="7" t="s">
        <v>444</v>
      </c>
      <c r="M91" s="15" t="str">
        <f>VLOOKUP(B91,Sheet3!$B$2:$E$150,2,FALSE)</f>
        <v>value</v>
      </c>
      <c r="N91" s="15" t="str">
        <f>VLOOKUP(B91,Sheet3!$B$2:$E$150,3,FALSE)</f>
        <v/>
      </c>
      <c r="O91" s="15" t="str">
        <f>VLOOKUP(B91,Sheet3!$B$2:$E$150,4,FALSE)</f>
        <v/>
      </c>
      <c r="P91" s="25" t="str">
        <f t="shared" si="1"/>
        <v xml:space="preserve">Replace INTO `der_rri`.`dailyart_indicators`
 (`indicators_id`,`id`,`indicator_code`,`active`,`indicatorname`,`orodha`,`indicator`,`mainsection`,`section_id`,`sectionrowspan`,`show_section`,`category`,`disablecolumns`,`Auto_Calculate`,`readonl`) 
VALUES
  ('_62','62','K0-620','0','No of confirmed TB presumptive cases','383','No of confirmed TB presumptive cases','Non HIV Setting','K','0','0','3_Non HIV Setting TB Screening (ACF)','value','','');
 </v>
      </c>
    </row>
    <row r="92" spans="1:16">
      <c r="A92" s="6" t="str">
        <f>CONCATENATE("_",B92)</f>
        <v>_63</v>
      </c>
      <c r="B92" s="7">
        <v>63</v>
      </c>
      <c r="C92" s="6" t="str">
        <f>CONCATENATE(I92,"0-",B92,"0")</f>
        <v>K0-630</v>
      </c>
      <c r="D92" s="9">
        <v>0</v>
      </c>
      <c r="E92" s="34" t="s">
        <v>88</v>
      </c>
      <c r="F92" s="16">
        <v>384</v>
      </c>
      <c r="G92" s="96" t="s">
        <v>88</v>
      </c>
      <c r="H92" s="12" t="s">
        <v>83</v>
      </c>
      <c r="I92" s="10" t="s">
        <v>81</v>
      </c>
      <c r="J92" s="10">
        <v>0</v>
      </c>
      <c r="K92" s="10">
        <v>0</v>
      </c>
      <c r="L92" s="7" t="s">
        <v>444</v>
      </c>
      <c r="M92" s="15" t="str">
        <f>VLOOKUP(B92,Sheet3!$B$2:$E$150,2,FALSE)</f>
        <v>value</v>
      </c>
      <c r="N92" s="15" t="str">
        <f>VLOOKUP(B92,Sheet3!$B$2:$E$150,3,FALSE)</f>
        <v/>
      </c>
      <c r="O92" s="15" t="str">
        <f>VLOOKUP(B92,Sheet3!$B$2:$E$150,4,FALSE)</f>
        <v/>
      </c>
      <c r="P92" s="25" t="str">
        <f t="shared" si="1"/>
        <v xml:space="preserve">Replace INTO `der_rri`.`dailyart_indicators`
 (`indicators_id`,`id`,`indicator_code`,`active`,`indicatorname`,`orodha`,`indicator`,`mainsection`,`section_id`,`sectionrowspan`,`show_section`,`category`,`disablecolumns`,`Auto_Calculate`,`readonl`) 
VALUES
  ('_63','63','K0-630','0','No of TB presumptive with samples collected for TB investigative work up (gene expert testing)','384','No of TB presumptive with samples collected for TB investigative work up (gene expert testing)','Non HIV Setting','K','0','0','3_Non HIV Setting TB Screening (ACF)','value','','');
 </v>
      </c>
    </row>
    <row r="93" spans="1:16">
      <c r="A93" s="41" t="str">
        <f>CONCATENATE("_",B93)</f>
        <v>_64</v>
      </c>
      <c r="B93" s="42">
        <v>64</v>
      </c>
      <c r="C93" s="41" t="str">
        <f>CONCATENATE(I93,"0-",B93,"0")</f>
        <v>K0-640</v>
      </c>
      <c r="D93" s="90">
        <v>0</v>
      </c>
      <c r="E93" s="74" t="s">
        <v>89</v>
      </c>
      <c r="F93" s="91">
        <v>385</v>
      </c>
      <c r="G93" s="97" t="s">
        <v>89</v>
      </c>
      <c r="H93" s="80" t="s">
        <v>83</v>
      </c>
      <c r="I93" s="90" t="s">
        <v>81</v>
      </c>
      <c r="J93" s="90">
        <v>0</v>
      </c>
      <c r="K93" s="90">
        <v>0</v>
      </c>
      <c r="L93" s="42" t="s">
        <v>444</v>
      </c>
      <c r="M93" s="15" t="str">
        <f>VLOOKUP(B93,Sheet3!$B$2:$E$150,2,FALSE)</f>
        <v>value</v>
      </c>
      <c r="N93" s="15" t="str">
        <f>VLOOKUP(B93,Sheet3!$B$2:$E$150,3,FALSE)</f>
        <v/>
      </c>
      <c r="O93" s="15" t="str">
        <f>VLOOKUP(B93,Sheet3!$B$2:$E$150,4,FALSE)</f>
        <v/>
      </c>
      <c r="P93" s="25" t="str">
        <f t="shared" si="1"/>
        <v xml:space="preserve">Replace INTO `der_rri`.`dailyart_indicators`
 (`indicators_id`,`id`,`indicator_code`,`active`,`indicatorname`,`orodha`,`indicator`,`mainsection`,`section_id`,`sectionrowspan`,`show_section`,`category`,`disablecolumns`,`Auto_Calculate`,`readonl`) 
VALUES
  ('_64','64','K0-640','0','No of TB presumptive cases confirmed to have active TB (TB positive)','385','No of TB presumptive cases confirmed to have active TB (TB positive)','Non HIV Setting','K','0','0','3_Non HIV Setting TB Screening (ACF)','value','','');
 </v>
      </c>
    </row>
    <row r="94" spans="1:16" ht="15.75" thickBot="1">
      <c r="A94" s="52" t="str">
        <f>CONCATENATE("_",B94)</f>
        <v>_65</v>
      </c>
      <c r="B94" s="51">
        <v>65</v>
      </c>
      <c r="C94" s="52" t="str">
        <f>CONCATENATE(I94,"0-",B94,"0")</f>
        <v>K0-650</v>
      </c>
      <c r="D94" s="53">
        <v>0</v>
      </c>
      <c r="E94" s="54" t="s">
        <v>90</v>
      </c>
      <c r="F94" s="60">
        <v>386</v>
      </c>
      <c r="G94" s="98" t="s">
        <v>90</v>
      </c>
      <c r="H94" s="55" t="s">
        <v>83</v>
      </c>
      <c r="I94" s="56" t="s">
        <v>81</v>
      </c>
      <c r="J94" s="56">
        <v>0</v>
      </c>
      <c r="K94" s="56">
        <v>0</v>
      </c>
      <c r="L94" s="51" t="s">
        <v>444</v>
      </c>
      <c r="M94" s="15" t="str">
        <f>VLOOKUP(B94,Sheet3!$B$2:$E$150,2,FALSE)</f>
        <v>value</v>
      </c>
      <c r="N94" s="15" t="str">
        <f>VLOOKUP(B94,Sheet3!$B$2:$E$150,3,FALSE)</f>
        <v/>
      </c>
      <c r="O94" s="15" t="str">
        <f>VLOOKUP(B94,Sheet3!$B$2:$E$150,4,FALSE)</f>
        <v/>
      </c>
      <c r="P94" s="89" t="str">
        <f t="shared" si="1"/>
        <v xml:space="preserve">Replace INTO `der_rri`.`dailyart_indicators`
 (`indicators_id`,`id`,`indicator_code`,`active`,`indicatorname`,`orodha`,`indicator`,`mainsection`,`section_id`,`sectionrowspan`,`show_section`,`category`,`disablecolumns`,`Auto_Calculate`,`readonl`) 
VALUES
  ('_65','65','K0-650','0','No of TB cases diagnosed started on anti – TBs','386','No of TB cases diagnosed started on anti – TBs','Non HIV Setting','K','0','0','3_Non HIV Setting TB Screening (ACF)','value','','');
 </v>
      </c>
    </row>
    <row r="95" spans="1:16">
      <c r="A95" s="87" t="str">
        <f>CONCATENATE("_",B95)</f>
        <v>_72</v>
      </c>
      <c r="B95" s="88">
        <v>72</v>
      </c>
      <c r="C95" s="87" t="str">
        <f>CONCATENATE(I95,"0-",B95,"0")</f>
        <v>L0-720</v>
      </c>
      <c r="D95" s="92">
        <v>1</v>
      </c>
      <c r="E95" s="93" t="s">
        <v>98</v>
      </c>
      <c r="F95" s="88">
        <v>390</v>
      </c>
      <c r="G95" s="93" t="s">
        <v>98</v>
      </c>
      <c r="H95" s="94" t="s">
        <v>99</v>
      </c>
      <c r="I95" s="92" t="s">
        <v>97</v>
      </c>
      <c r="J95" s="92">
        <v>2</v>
      </c>
      <c r="K95" s="92">
        <v>1</v>
      </c>
      <c r="L95" s="88" t="s">
        <v>356</v>
      </c>
      <c r="M95" s="15" t="str">
        <f>VLOOKUP(B95,Sheet3!$B$2:$E$150,2,FALSE)</f>
        <v>value</v>
      </c>
      <c r="N95" s="15" t="str">
        <f>VLOOKUP(B95,Sheet3!$B$2:$E$150,3,FALSE)</f>
        <v/>
      </c>
      <c r="O95" s="15" t="str">
        <f>VLOOKUP(B95,Sheet3!$B$2:$E$150,4,FALSE)</f>
        <v/>
      </c>
      <c r="P95" s="25" t="str">
        <f t="shared" si="1"/>
        <v xml:space="preserve">Replace INTO `der_rri`.`dailyart_indicators`
 (`indicators_id`,`id`,`indicator_code`,`active`,`indicatorname`,`orodha`,`indicator`,`mainsection`,`section_id`,`sectionrowspan`,`show_section`,`category`,`disablecolumns`,`Auto_Calculate`,`readonl`) 
VALUES
  ('_72','72','L0-720','1','Startedon IPT','390','Startedon IPT','IPT/TPT','L','2','1','1_CCC,2_PMTCT','value','','');
 </v>
      </c>
    </row>
    <row r="96" spans="1:16" ht="15.75" thickBot="1">
      <c r="A96" s="41" t="str">
        <f>CONCATENATE("_",B96)</f>
        <v>_73</v>
      </c>
      <c r="B96" s="42">
        <v>73</v>
      </c>
      <c r="C96" s="41" t="str">
        <f>CONCATENATE(I96,"0-",B96,"0")</f>
        <v>L0-730</v>
      </c>
      <c r="D96" s="44">
        <v>1</v>
      </c>
      <c r="E96" s="74" t="s">
        <v>100</v>
      </c>
      <c r="F96" s="42">
        <v>391</v>
      </c>
      <c r="G96" s="74" t="s">
        <v>100</v>
      </c>
      <c r="H96" s="80" t="s">
        <v>99</v>
      </c>
      <c r="I96" s="44" t="s">
        <v>97</v>
      </c>
      <c r="J96" s="44">
        <v>0</v>
      </c>
      <c r="K96" s="44">
        <v>0</v>
      </c>
      <c r="L96" s="42" t="s">
        <v>356</v>
      </c>
      <c r="M96" s="15" t="str">
        <f>VLOOKUP(B96,Sheet3!$B$2:$E$150,2,FALSE)</f>
        <v>value</v>
      </c>
      <c r="N96" s="15" t="str">
        <f>VLOOKUP(B96,Sheet3!$B$2:$E$150,3,FALSE)</f>
        <v/>
      </c>
      <c r="O96" s="15" t="str">
        <f>VLOOKUP(B96,Sheet3!$B$2:$E$150,4,FALSE)</f>
        <v/>
      </c>
      <c r="P96" s="25" t="str">
        <f t="shared" si="1"/>
        <v xml:space="preserve">Replace INTO `der_rri`.`dailyart_indicators`
 (`indicators_id`,`id`,`indicator_code`,`active`,`indicatorname`,`orodha`,`indicator`,`mainsection`,`section_id`,`sectionrowspan`,`show_section`,`category`,`disablecolumns`,`Auto_Calculate`,`readonl`) 
VALUES
  ('_73','73','L0-730','1','Started on Other Forms of TPT','391','Started on Other Forms of TPT','IPT/TPT','L','0','0','1_CCC,2_PMTCT','value','','');
 </v>
      </c>
    </row>
    <row r="97" spans="1:16" s="14" customFormat="1">
      <c r="A97" s="45" t="str">
        <f>CONCATENATE("_",B97)</f>
        <v>_96</v>
      </c>
      <c r="B97" s="46">
        <v>96</v>
      </c>
      <c r="C97" s="47" t="str">
        <f>CONCATENATE(I97,"0-",B97,"0")</f>
        <v>M0-960</v>
      </c>
      <c r="D97" s="67">
        <v>1</v>
      </c>
      <c r="E97" s="48" t="s">
        <v>732</v>
      </c>
      <c r="F97" s="46">
        <v>500</v>
      </c>
      <c r="G97" s="48" t="s">
        <v>400</v>
      </c>
      <c r="H97" s="79" t="s">
        <v>299</v>
      </c>
      <c r="I97" s="67" t="s">
        <v>109</v>
      </c>
      <c r="J97" s="67">
        <v>8</v>
      </c>
      <c r="K97" s="67">
        <v>1</v>
      </c>
      <c r="L97" s="46" t="s">
        <v>354</v>
      </c>
      <c r="M97" s="15" t="str">
        <f>VLOOKUP(B97,Sheet3!$B$2:$E$150,2,FALSE)</f>
        <v>value</v>
      </c>
      <c r="N97" s="15" t="str">
        <f>VLOOKUP(B97,Sheet3!$B$2:$E$150,3,FALSE)</f>
        <v/>
      </c>
      <c r="O97" s="15" t="str">
        <f>VLOOKUP(B97,Sheet3!$B$2:$E$150,4,FALSE)</f>
        <v/>
      </c>
      <c r="P97" s="25" t="str">
        <f t="shared" si="1"/>
        <v xml:space="preserve">Replace INTO `der_rri`.`dailyart_indicators`
 (`indicators_id`,`id`,`indicator_code`,`active`,`indicatorname`,`orodha`,`indicator`,`mainsection`,`section_id`,`sectionrowspan`,`show_section`,`category`,`disablecolumns`,`Auto_Calculate`,`readonl`) 
VALUES
  ('_96','96','M0-960','1','No. of clients &lt;font color="orange"&gt;screened for TB&lt;/font&gt; at the community by CHPs','500','No. of clients screened for TB at the community by CHPs','Community TB Screening','M','8','1','4_Community TB Screening','value','','');
 </v>
      </c>
    </row>
    <row r="98" spans="1:16">
      <c r="A98" s="49" t="str">
        <f>CONCATENATE("_",B98)</f>
        <v>_97</v>
      </c>
      <c r="B98" s="7">
        <v>97</v>
      </c>
      <c r="C98" s="6" t="str">
        <f>CONCATENATE(I98,"0-",B98,"0")</f>
        <v>M0-970</v>
      </c>
      <c r="D98" s="10">
        <v>1</v>
      </c>
      <c r="E98" s="24" t="s">
        <v>733</v>
      </c>
      <c r="F98" s="7">
        <v>501</v>
      </c>
      <c r="G98" s="24" t="s">
        <v>445</v>
      </c>
      <c r="H98" s="17" t="s">
        <v>299</v>
      </c>
      <c r="I98" s="10" t="s">
        <v>109</v>
      </c>
      <c r="J98" s="10">
        <v>0</v>
      </c>
      <c r="K98" s="10">
        <v>0</v>
      </c>
      <c r="L98" s="7" t="s">
        <v>354</v>
      </c>
      <c r="M98" s="15" t="str">
        <f>VLOOKUP(B98,Sheet3!$B$2:$E$150,2,FALSE)</f>
        <v>value</v>
      </c>
      <c r="N98" s="15" t="str">
        <f>VLOOKUP(B98,Sheet3!$B$2:$E$150,3,FALSE)</f>
        <v/>
      </c>
      <c r="O98" s="15" t="str">
        <f>VLOOKUP(B98,Sheet3!$B$2:$E$150,4,FALSE)</f>
        <v/>
      </c>
      <c r="P98" s="25" t="str">
        <f t="shared" si="1"/>
        <v xml:space="preserve">Replace INTO `der_rri`.`dailyart_indicators`
 (`indicators_id`,`id`,`indicator_code`,`active`,`indicatorname`,`orodha`,`indicator`,`mainsection`,`section_id`,`sectionrowspan`,`show_section`,`category`,`disablecolumns`,`Auto_Calculate`,`readonl`) 
VALUES
  ('_97','97','M0-970','1','No. of TB &lt;font color="orange"&gt;symptomatic  cases referred &lt;/font&gt; to facility by CHPs','501','No. of TB symptomatic cases referred to facility by CHPs','Community TB Screening','M','0','0','4_Community TB Screening','value','','');
 </v>
      </c>
    </row>
    <row r="99" spans="1:16">
      <c r="A99" s="49" t="str">
        <f>CONCATENATE("_",B99)</f>
        <v>_98</v>
      </c>
      <c r="B99" s="7">
        <v>98</v>
      </c>
      <c r="C99" s="6" t="str">
        <f>CONCATENATE(I99,"0-",B99,"0")</f>
        <v>M0-980</v>
      </c>
      <c r="D99" s="10">
        <v>1</v>
      </c>
      <c r="E99" s="71" t="s">
        <v>734</v>
      </c>
      <c r="F99" s="7">
        <v>502</v>
      </c>
      <c r="G99" s="71" t="s">
        <v>446</v>
      </c>
      <c r="H99" s="17" t="s">
        <v>299</v>
      </c>
      <c r="I99" s="10" t="s">
        <v>109</v>
      </c>
      <c r="J99" s="10">
        <v>0</v>
      </c>
      <c r="K99" s="10">
        <v>0</v>
      </c>
      <c r="L99" s="7" t="s">
        <v>354</v>
      </c>
      <c r="M99" s="15" t="str">
        <f>VLOOKUP(B99,Sheet3!$B$2:$E$150,2,FALSE)</f>
        <v>value</v>
      </c>
      <c r="N99" s="15" t="str">
        <f>VLOOKUP(B99,Sheet3!$B$2:$E$150,3,FALSE)</f>
        <v/>
      </c>
      <c r="O99" s="15" t="str">
        <f>VLOOKUP(B99,Sheet3!$B$2:$E$150,4,FALSE)</f>
        <v/>
      </c>
      <c r="P99" s="25" t="str">
        <f t="shared" si="1"/>
        <v xml:space="preserve">Replace INTO `der_rri`.`dailyart_indicators`
 (`indicators_id`,`id`,`indicator_code`,`active`,`indicatorname`,`orodha`,`indicator`,`mainsection`,`section_id`,`sectionrowspan`,`show_section`,`category`,`disablecolumns`,`Auto_Calculate`,`readonl`) 
VALUES
  ('_98','98','M0-980','1','No. of TB symptomatic cases referred by CHPs and were &lt;font color="orange"&gt;received at the facility&lt;/font&gt;','502','No. of TB symptomatic cases referred by CHPs and were received at the facility','Community TB Screening','M','0','0','4_Community TB Screening','value','','');
 </v>
      </c>
    </row>
    <row r="100" spans="1:16">
      <c r="A100" s="49" t="str">
        <f>CONCATENATE("_",B100)</f>
        <v>_99</v>
      </c>
      <c r="B100" s="7">
        <v>99</v>
      </c>
      <c r="C100" s="6" t="str">
        <f>CONCATENATE(I100,"0-",B100,"0")</f>
        <v>M0-990</v>
      </c>
      <c r="D100" s="10">
        <v>1</v>
      </c>
      <c r="E100" s="71" t="s">
        <v>735</v>
      </c>
      <c r="F100" s="7">
        <v>503</v>
      </c>
      <c r="G100" s="71" t="s">
        <v>531</v>
      </c>
      <c r="H100" s="15" t="s">
        <v>299</v>
      </c>
      <c r="I100" s="10" t="s">
        <v>109</v>
      </c>
      <c r="J100" s="10">
        <v>0</v>
      </c>
      <c r="K100" s="10">
        <v>0</v>
      </c>
      <c r="L100" s="7" t="s">
        <v>354</v>
      </c>
      <c r="M100" s="15" t="str">
        <f>VLOOKUP(B100,Sheet3!$B$2:$E$150,2,FALSE)</f>
        <v>value</v>
      </c>
      <c r="N100" s="15" t="str">
        <f>VLOOKUP(B100,Sheet3!$B$2:$E$150,3,FALSE)</f>
        <v/>
      </c>
      <c r="O100" s="15" t="str">
        <f>VLOOKUP(B100,Sheet3!$B$2:$E$150,4,FALSE)</f>
        <v/>
      </c>
      <c r="P100" s="25" t="str">
        <f t="shared" si="1"/>
        <v xml:space="preserve">Replace INTO `der_rri`.`dailyart_indicators`
 (`indicators_id`,`id`,`indicator_code`,`active`,`indicatorname`,`orodha`,`indicator`,`mainsection`,`section_id`,`sectionrowspan`,`show_section`,`category`,`disablecolumns`,`Auto_Calculate`,`readonl`) 
VALUES
  ('_99','99','M0-990','1','No. of TB symptomatic cases received and  &lt;font color="orange"&gt;referred to Clinician&lt;/font&gt; for confirmation','503','No. of TB symptomatic cases received and referred to clinician for confirmation','Community TB Screening','M','0','0','4_Community TB Screening','value','','');
 </v>
      </c>
    </row>
    <row r="101" spans="1:16">
      <c r="A101" s="49" t="str">
        <f>CONCATENATE("_",B101)</f>
        <v>_151</v>
      </c>
      <c r="B101" s="7">
        <v>151</v>
      </c>
      <c r="C101" s="6" t="str">
        <f>CONCATENATE(I101,"0-",B101,"0")</f>
        <v>M0-1510</v>
      </c>
      <c r="D101" s="9">
        <v>1</v>
      </c>
      <c r="E101" s="26" t="s">
        <v>736</v>
      </c>
      <c r="F101" s="2">
        <v>504</v>
      </c>
      <c r="G101" s="26" t="s">
        <v>532</v>
      </c>
      <c r="H101" s="2" t="s">
        <v>299</v>
      </c>
      <c r="I101" s="8" t="s">
        <v>109</v>
      </c>
      <c r="J101" s="10">
        <v>0</v>
      </c>
      <c r="K101" s="9">
        <v>0</v>
      </c>
      <c r="L101" s="7" t="s">
        <v>354</v>
      </c>
      <c r="M101" s="15" t="str">
        <f>VLOOKUP(B101,Sheet3!$B$2:$E$150,2,FALSE)</f>
        <v>value</v>
      </c>
      <c r="N101" s="15" t="str">
        <f>VLOOKUP(B101,Sheet3!$B$2:$E$150,3,FALSE)</f>
        <v/>
      </c>
      <c r="O101" s="15" t="str">
        <f>VLOOKUP(B101,Sheet3!$B$2:$E$150,4,FALSE)</f>
        <v/>
      </c>
      <c r="P101" s="25" t="str">
        <f t="shared" si="1"/>
        <v xml:space="preserve">Replace INTO `der_rri`.`dailyart_indicators`
 (`indicators_id`,`id`,`indicator_code`,`active`,`indicatorname`,`orodha`,`indicator`,`mainsection`,`section_id`,`sectionrowspan`,`show_section`,`category`,`disablecolumns`,`Auto_Calculate`,`readonl`) 
VALUES
  ('_151','151','M0-1510','1','No. of  &lt;font color="orange"&gt;confirmed  presumptive TB cases&lt;/font&gt;','504','No. of confirmed  presumptive TB cases','Community TB Screening','M','0','0','4_Community TB Screening','value','','');
 </v>
      </c>
    </row>
    <row r="102" spans="1:16">
      <c r="A102" s="49" t="str">
        <f>CONCATENATE("_",B102)</f>
        <v>_100</v>
      </c>
      <c r="B102" s="6">
        <v>100</v>
      </c>
      <c r="C102" s="6" t="str">
        <f>CONCATENATE(I102,"0-",B102,"0")</f>
        <v>M0-1000</v>
      </c>
      <c r="D102" s="9">
        <v>1</v>
      </c>
      <c r="E102" s="26" t="s">
        <v>737</v>
      </c>
      <c r="F102" s="2">
        <v>505</v>
      </c>
      <c r="G102" s="26" t="s">
        <v>533</v>
      </c>
      <c r="H102" s="2" t="s">
        <v>299</v>
      </c>
      <c r="I102" s="8" t="s">
        <v>109</v>
      </c>
      <c r="J102" s="9">
        <v>0</v>
      </c>
      <c r="K102" s="9">
        <v>0</v>
      </c>
      <c r="L102" s="7" t="s">
        <v>354</v>
      </c>
      <c r="M102" s="15" t="str">
        <f>VLOOKUP(B102,Sheet3!$B$2:$E$150,2,FALSE)</f>
        <v>value</v>
      </c>
      <c r="N102" s="15" t="str">
        <f>VLOOKUP(B102,Sheet3!$B$2:$E$150,3,FALSE)</f>
        <v/>
      </c>
      <c r="O102" s="15" t="str">
        <f>VLOOKUP(B102,Sheet3!$B$2:$E$150,4,FALSE)</f>
        <v/>
      </c>
      <c r="P102" s="25" t="str">
        <f t="shared" si="1"/>
        <v xml:space="preserve">Replace INTO `der_rri`.`dailyart_indicators`
 (`indicators_id`,`id`,`indicator_code`,`active`,`indicatorname`,`orodha`,`indicator`,`mainsection`,`section_id`,`sectionrowspan`,`show_section`,`category`,`disablecolumns`,`Auto_Calculate`,`readonl`) 
VALUES
  ('_100','100','M0-1000','1','No. of Presumptive TB cases &lt;font color="orange"&gt;done for diagnostic work-ups &lt;/font&gt; (GeneXpert, Smear microscopy, CXR, culture etc)','505','No. of  presumptive TB cases done for diagnostic work-ups (GeneXpert, Smear microscopy, CXR, culture etc)','Community TB Screening','M','0','0','4_Community TB Screening','value','','');
 </v>
      </c>
    </row>
    <row r="103" spans="1:16" ht="15.75" thickBot="1">
      <c r="A103" s="50" t="str">
        <f>CONCATENATE("_",B103)</f>
        <v>_101</v>
      </c>
      <c r="B103" s="51">
        <v>101</v>
      </c>
      <c r="C103" s="52" t="str">
        <f>CONCATENATE(I103,"0-",B103,"0")</f>
        <v>M0-1010</v>
      </c>
      <c r="D103" s="53">
        <v>1</v>
      </c>
      <c r="E103" s="68" t="s">
        <v>738</v>
      </c>
      <c r="F103" s="75">
        <v>506</v>
      </c>
      <c r="G103" s="68" t="s">
        <v>392</v>
      </c>
      <c r="H103" s="75" t="s">
        <v>299</v>
      </c>
      <c r="I103" s="81" t="s">
        <v>109</v>
      </c>
      <c r="J103" s="53">
        <v>0</v>
      </c>
      <c r="K103" s="53">
        <v>0</v>
      </c>
      <c r="L103" s="51" t="s">
        <v>354</v>
      </c>
      <c r="M103" s="15" t="str">
        <f>VLOOKUP(B103,Sheet3!$B$2:$E$150,2,FALSE)</f>
        <v>value</v>
      </c>
      <c r="N103" s="15" t="str">
        <f>VLOOKUP(B103,Sheet3!$B$2:$E$150,3,FALSE)</f>
        <v/>
      </c>
      <c r="O103" s="15" t="str">
        <f>VLOOKUP(B103,Sheet3!$B$2:$E$150,4,FALSE)</f>
        <v/>
      </c>
      <c r="P103" s="25" t="str">
        <f t="shared" si="1"/>
        <v xml:space="preserve">Replace INTO `der_rri`.`dailyart_indicators`
 (`indicators_id`,`id`,`indicator_code`,`active`,`indicatorname`,`orodha`,`indicator`,`mainsection`,`section_id`,`sectionrowspan`,`show_section`,`category`,`disablecolumns`,`Auto_Calculate`,`readonl`) 
VALUES
  ('_101','101','M0-1010','1','No. of clients &lt;font color="orange"&gt;diagnosed with Active TB&lt;/font&gt; (Postive Results Returned)','506','No. of clients diagnosed with Active TB (Postive Results Returned)','Community TB Screening','M','0','0','4_Community TB Screening','value','','');
 </v>
      </c>
    </row>
    <row r="104" spans="1:16" s="14" customFormat="1">
      <c r="A104" s="45" t="str">
        <f>CONCATENATE("_",B104)</f>
        <v>_102</v>
      </c>
      <c r="B104" s="47">
        <v>102</v>
      </c>
      <c r="C104" s="47" t="str">
        <f>CONCATENATE(I104,"0-",B104,"0")</f>
        <v>M0-1020</v>
      </c>
      <c r="D104" s="65">
        <v>1</v>
      </c>
      <c r="E104" s="73" t="s">
        <v>739</v>
      </c>
      <c r="F104" s="76">
        <v>507</v>
      </c>
      <c r="G104" s="70" t="s">
        <v>393</v>
      </c>
      <c r="H104" s="76" t="s">
        <v>299</v>
      </c>
      <c r="I104" s="82" t="s">
        <v>109</v>
      </c>
      <c r="J104" s="65">
        <v>0</v>
      </c>
      <c r="K104" s="65">
        <v>0</v>
      </c>
      <c r="L104" s="46" t="s">
        <v>354</v>
      </c>
      <c r="M104" s="15" t="str">
        <f>VLOOKUP(B104,Sheet3!$B$2:$E$150,2,FALSE)</f>
        <v>value</v>
      </c>
      <c r="N104" s="15" t="str">
        <f>VLOOKUP(B104,Sheet3!$B$2:$E$150,3,FALSE)</f>
        <v/>
      </c>
      <c r="O104" s="15" t="str">
        <f>VLOOKUP(B104,Sheet3!$B$2:$E$150,4,FALSE)</f>
        <v/>
      </c>
      <c r="P104" s="25" t="str">
        <f t="shared" si="1"/>
        <v xml:space="preserve">Replace INTO `der_rri`.`dailyart_indicators`
 (`indicators_id`,`id`,`indicator_code`,`active`,`indicatorname`,`orodha`,`indicator`,`mainsection`,`section_id`,`sectionrowspan`,`show_section`,`category`,`disablecolumns`,`Auto_Calculate`,`readonl`) 
VALUES
  ('_102','102','M0-1020','1','No. of clients &lt;font color="orange"&gt;on anti-TBs&lt;/font&gt; (TB Treatment)','507','No. of clients on anti-TBs (TB Treatment)','Community TB Screening','M','0','0','4_Community TB Screening','value','','');
 </v>
      </c>
    </row>
    <row r="105" spans="1:16">
      <c r="A105" s="49" t="str">
        <f>CONCATENATE("_",B105)</f>
        <v>_103</v>
      </c>
      <c r="B105" s="6">
        <v>103</v>
      </c>
      <c r="C105" s="6" t="str">
        <f>CONCATENATE(I105,"0-",B105,"0")</f>
        <v>N0-1030</v>
      </c>
      <c r="D105" s="9">
        <v>1</v>
      </c>
      <c r="E105" s="23" t="s">
        <v>740</v>
      </c>
      <c r="F105" s="2">
        <v>520</v>
      </c>
      <c r="G105" s="2" t="s">
        <v>306</v>
      </c>
      <c r="H105" s="2" t="s">
        <v>298</v>
      </c>
      <c r="I105" s="8" t="s">
        <v>114</v>
      </c>
      <c r="J105" s="9">
        <v>8</v>
      </c>
      <c r="K105" s="9">
        <v>1</v>
      </c>
      <c r="L105" s="7" t="s">
        <v>444</v>
      </c>
      <c r="M105" s="15" t="str">
        <f>VLOOKUP(B105,Sheet3!$B$2:$E$150,2,FALSE)</f>
        <v>value</v>
      </c>
      <c r="N105" s="15" t="str">
        <f>VLOOKUP(B105,Sheet3!$B$2:$E$150,3,FALSE)</f>
        <v/>
      </c>
      <c r="O105" s="15" t="str">
        <f>VLOOKUP(B105,Sheet3!$B$2:$E$150,4,FALSE)</f>
        <v/>
      </c>
      <c r="P105" s="25" t="str">
        <f t="shared" si="1"/>
        <v xml:space="preserve">Replace INTO `der_rri`.`dailyart_indicators`
 (`indicators_id`,`id`,`indicator_code`,`active`,`indicatorname`,`orodha`,`indicator`,`mainsection`,`section_id`,`sectionrowspan`,`show_section`,`category`,`disablecolumns`,`Auto_Calculate`,`readonl`) 
VALUES
  ('_103','103','N0-1030','1','&lt;font color="orange"&gt;Workload at OPD&lt;/font&gt; for the day','520','Workload at OPD for the day','Non HIV Setting-OPD','N','8','1','3_Non HIV Setting TB Screening (ACF)','value','','');
 </v>
      </c>
    </row>
    <row r="106" spans="1:16">
      <c r="A106" s="49" t="str">
        <f>CONCATENATE("_",B106)</f>
        <v>_104</v>
      </c>
      <c r="B106" s="6">
        <v>104</v>
      </c>
      <c r="C106" s="6" t="str">
        <f>CONCATENATE(I106,"0-",B106,"0")</f>
        <v>N0-1040</v>
      </c>
      <c r="D106" s="9">
        <v>1</v>
      </c>
      <c r="E106" s="23" t="s">
        <v>741</v>
      </c>
      <c r="F106" s="2">
        <v>521</v>
      </c>
      <c r="G106" s="2" t="s">
        <v>394</v>
      </c>
      <c r="H106" s="2" t="s">
        <v>298</v>
      </c>
      <c r="I106" s="8" t="s">
        <v>114</v>
      </c>
      <c r="J106" s="9">
        <v>0</v>
      </c>
      <c r="K106" s="9">
        <v>0</v>
      </c>
      <c r="L106" s="7" t="s">
        <v>444</v>
      </c>
      <c r="M106" s="15" t="str">
        <f>VLOOKUP(B106,Sheet3!$B$2:$E$150,2,FALSE)</f>
        <v>value</v>
      </c>
      <c r="N106" s="15" t="str">
        <f>VLOOKUP(B106,Sheet3!$B$2:$E$150,3,FALSE)</f>
        <v/>
      </c>
      <c r="O106" s="15" t="str">
        <f>VLOOKUP(B106,Sheet3!$B$2:$E$150,4,FALSE)</f>
        <v/>
      </c>
      <c r="P106" s="25" t="str">
        <f t="shared" si="1"/>
        <v xml:space="preserve">Replace INTO `der_rri`.`dailyart_indicators`
 (`indicators_id`,`id`,`indicator_code`,`active`,`indicatorname`,`orodha`,`indicator`,`mainsection`,`section_id`,`sectionrowspan`,`show_section`,`category`,`disablecolumns`,`Auto_Calculate`,`readonl`) 
VALUES
  ('_104','104','N0-1040','1','No. ofclients &lt;font color="orange"&gt;screened for TB&lt;/font&gt; at OPD','521','No. of clients screened for TB at OPD','Non HIV Setting-OPD','N','0','0','3_Non HIV Setting TB Screening (ACF)','value','','');
 </v>
      </c>
    </row>
    <row r="107" spans="1:16">
      <c r="A107" s="49" t="str">
        <f>CONCATENATE("_",B107)</f>
        <v>_105</v>
      </c>
      <c r="B107" s="6">
        <v>105</v>
      </c>
      <c r="C107" s="6" t="str">
        <f>CONCATENATE(I107,"0-",B107,"0")</f>
        <v>N0-1050</v>
      </c>
      <c r="D107" s="9">
        <v>1</v>
      </c>
      <c r="E107" s="23" t="s">
        <v>742</v>
      </c>
      <c r="F107" s="2">
        <v>522</v>
      </c>
      <c r="G107" s="2" t="s">
        <v>447</v>
      </c>
      <c r="H107" s="2" t="s">
        <v>298</v>
      </c>
      <c r="I107" s="8" t="s">
        <v>114</v>
      </c>
      <c r="J107" s="9">
        <v>0</v>
      </c>
      <c r="K107" s="9">
        <v>0</v>
      </c>
      <c r="L107" s="7" t="s">
        <v>444</v>
      </c>
      <c r="M107" s="15" t="str">
        <f>VLOOKUP(B107,Sheet3!$B$2:$E$150,2,FALSE)</f>
        <v>value</v>
      </c>
      <c r="N107" s="15" t="str">
        <f>VLOOKUP(B107,Sheet3!$B$2:$E$150,3,FALSE)</f>
        <v/>
      </c>
      <c r="O107" s="15" t="str">
        <f>VLOOKUP(B107,Sheet3!$B$2:$E$150,4,FALSE)</f>
        <v/>
      </c>
      <c r="P107" s="25" t="str">
        <f t="shared" si="1"/>
        <v xml:space="preserve">Replace INTO `der_rri`.`dailyart_indicators`
 (`indicators_id`,`id`,`indicator_code`,`active`,`indicatorname`,`orodha`,`indicator`,`mainsection`,`section_id`,`sectionrowspan`,`show_section`,`category`,`disablecolumns`,`Auto_Calculate`,`readonl`) 
VALUES
  ('_105','105','N0-1050','1','No. of &lt;font color="orange"&gt; symptomatic &lt;/font&gt; TB cases at OPD','522','No. of TB symptomatic cases at OPD','Non HIV Setting-OPD','N','0','0','3_Non HIV Setting TB Screening (ACF)','value','','');
 </v>
      </c>
    </row>
    <row r="108" spans="1:16">
      <c r="A108" s="49" t="str">
        <f>CONCATENATE("_",B108)</f>
        <v>_106</v>
      </c>
      <c r="B108" s="6">
        <v>106</v>
      </c>
      <c r="C108" s="6" t="str">
        <f>CONCATENATE(I108,"0-",B108,"0")</f>
        <v>N0-1060</v>
      </c>
      <c r="D108" s="9">
        <v>1</v>
      </c>
      <c r="E108" s="26" t="s">
        <v>743</v>
      </c>
      <c r="F108" s="2">
        <v>523</v>
      </c>
      <c r="G108" s="99" t="s">
        <v>534</v>
      </c>
      <c r="H108" s="2" t="s">
        <v>298</v>
      </c>
      <c r="I108" s="8" t="s">
        <v>114</v>
      </c>
      <c r="J108" s="9">
        <v>0</v>
      </c>
      <c r="K108" s="9">
        <v>0</v>
      </c>
      <c r="L108" s="7" t="s">
        <v>444</v>
      </c>
      <c r="M108" s="15" t="str">
        <f>VLOOKUP(B108,Sheet3!$B$2:$E$150,2,FALSE)</f>
        <v>value</v>
      </c>
      <c r="N108" s="15" t="str">
        <f>VLOOKUP(B108,Sheet3!$B$2:$E$150,3,FALSE)</f>
        <v/>
      </c>
      <c r="O108" s="15" t="str">
        <f>VLOOKUP(B108,Sheet3!$B$2:$E$150,4,FALSE)</f>
        <v/>
      </c>
      <c r="P108" s="25" t="str">
        <f t="shared" si="1"/>
        <v xml:space="preserve">Replace INTO `der_rri`.`dailyart_indicators`
 (`indicators_id`,`id`,`indicator_code`,`active`,`indicatorname`,`orodha`,`indicator`,`mainsection`,`section_id`,`sectionrowspan`,`show_section`,`category`,`disablecolumns`,`Auto_Calculate`,`readonl`) 
VALUES
  ('_106','106','N0-1060','1','No. of  TB symptomatic cases &lt;font color="orange"&gt;referred &lt;/font&gt; for TB Presumptive Confirmation by Clinician','523','No. of  TB symptomatic cases referred for TB Presumptive Confirmation by Clinician','Non HIV Setting-OPD','N','0','0','3_Non HIV Setting TB Screening (ACF)','value','','');
 </v>
      </c>
    </row>
    <row r="109" spans="1:16">
      <c r="A109" s="49" t="str">
        <f>CONCATENATE("_",B109)</f>
        <v>_107</v>
      </c>
      <c r="B109" s="6">
        <v>107</v>
      </c>
      <c r="C109" s="6" t="str">
        <f>CONCATENATE(I109,"0-",B109,"0")</f>
        <v>N0-1070</v>
      </c>
      <c r="D109" s="9">
        <v>1</v>
      </c>
      <c r="E109" s="26" t="s">
        <v>744</v>
      </c>
      <c r="F109" s="2">
        <v>524</v>
      </c>
      <c r="G109" s="100" t="s">
        <v>535</v>
      </c>
      <c r="H109" s="2" t="s">
        <v>298</v>
      </c>
      <c r="I109" s="8" t="s">
        <v>114</v>
      </c>
      <c r="J109" s="9">
        <v>0</v>
      </c>
      <c r="K109" s="9">
        <v>0</v>
      </c>
      <c r="L109" s="7" t="s">
        <v>444</v>
      </c>
      <c r="M109" s="15" t="str">
        <f>VLOOKUP(B109,Sheet3!$B$2:$E$150,2,FALSE)</f>
        <v>value</v>
      </c>
      <c r="N109" s="15" t="str">
        <f>VLOOKUP(B109,Sheet3!$B$2:$E$150,3,FALSE)</f>
        <v/>
      </c>
      <c r="O109" s="15" t="str">
        <f>VLOOKUP(B109,Sheet3!$B$2:$E$150,4,FALSE)</f>
        <v/>
      </c>
      <c r="P109" s="25" t="str">
        <f t="shared" si="1"/>
        <v xml:space="preserve">Replace INTO `der_rri`.`dailyart_indicators`
 (`indicators_id`,`id`,`indicator_code`,`active`,`indicatorname`,`orodha`,`indicator`,`mainsection`,`section_id`,`sectionrowspan`,`show_section`,`category`,`disablecolumns`,`Auto_Calculate`,`readonl`) 
VALUES
  ('_107','107','N0-1070','1','No. of &lt;font color="orange"&gt;TB presumptive&lt;/font&gt; cases','524','No. of TB presumptive cases','Non HIV Setting-OPD','N','0','0','3_Non HIV Setting TB Screening (ACF)','value','','');
 </v>
      </c>
    </row>
    <row r="110" spans="1:16">
      <c r="A110" s="49" t="str">
        <f>CONCATENATE("_",B110)</f>
        <v>_108</v>
      </c>
      <c r="B110" s="6">
        <v>108</v>
      </c>
      <c r="C110" s="6" t="str">
        <f>CONCATENATE(I110,"0-",B110,"0")</f>
        <v>N0-1080</v>
      </c>
      <c r="D110" s="9">
        <v>1</v>
      </c>
      <c r="E110" s="26" t="s">
        <v>745</v>
      </c>
      <c r="F110" s="2">
        <v>525</v>
      </c>
      <c r="G110" s="99" t="s">
        <v>533</v>
      </c>
      <c r="H110" s="2" t="s">
        <v>298</v>
      </c>
      <c r="I110" s="8" t="s">
        <v>114</v>
      </c>
      <c r="J110" s="9">
        <v>0</v>
      </c>
      <c r="K110" s="9">
        <v>0</v>
      </c>
      <c r="L110" s="7" t="s">
        <v>444</v>
      </c>
      <c r="M110" s="15" t="str">
        <f>VLOOKUP(B110,Sheet3!$B$2:$E$150,2,FALSE)</f>
        <v>value</v>
      </c>
      <c r="N110" s="15" t="str">
        <f>VLOOKUP(B110,Sheet3!$B$2:$E$150,3,FALSE)</f>
        <v/>
      </c>
      <c r="O110" s="15" t="str">
        <f>VLOOKUP(B110,Sheet3!$B$2:$E$150,4,FALSE)</f>
        <v/>
      </c>
      <c r="P110" s="25" t="str">
        <f t="shared" si="1"/>
        <v xml:space="preserve">Replace INTO `der_rri`.`dailyart_indicators`
 (`indicators_id`,`id`,`indicator_code`,`active`,`indicatorname`,`orodha`,`indicator`,`mainsection`,`section_id`,`sectionrowspan`,`show_section`,`category`,`disablecolumns`,`Auto_Calculate`,`readonl`) 
VALUES
  ('_108','108','N0-1080','1','No. of  presumptive TB cases &lt;font color="orange"&gt; done for diagnostic work-ups&lt;/font&gt;  (GeneXpert, Smear microscopy, CXR, culture etc)','525','No. of  presumptive TB cases done for diagnostic work-ups (GeneXpert, Smear microscopy, CXR, culture etc)','Non HIV Setting-OPD','N','0','0','3_Non HIV Setting TB Screening (ACF)','value','','');
 </v>
      </c>
    </row>
    <row r="111" spans="1:16" ht="15.75" thickBot="1">
      <c r="A111" s="50" t="str">
        <f>CONCATENATE("_",B111)</f>
        <v>_109</v>
      </c>
      <c r="B111" s="52">
        <v>109</v>
      </c>
      <c r="C111" s="52" t="str">
        <f>CONCATENATE(I111,"0-",B111,"0")</f>
        <v>N0-1090</v>
      </c>
      <c r="D111" s="53">
        <v>1</v>
      </c>
      <c r="E111" s="68" t="s">
        <v>746</v>
      </c>
      <c r="F111" s="75">
        <v>526</v>
      </c>
      <c r="G111" s="75" t="s">
        <v>392</v>
      </c>
      <c r="H111" s="75" t="s">
        <v>298</v>
      </c>
      <c r="I111" s="81" t="s">
        <v>114</v>
      </c>
      <c r="J111" s="53">
        <v>0</v>
      </c>
      <c r="K111" s="53">
        <v>0</v>
      </c>
      <c r="L111" s="51" t="s">
        <v>444</v>
      </c>
      <c r="M111" s="15" t="str">
        <f>VLOOKUP(B111,Sheet3!$B$2:$E$150,2,FALSE)</f>
        <v>value</v>
      </c>
      <c r="N111" s="15" t="str">
        <f>VLOOKUP(B111,Sheet3!$B$2:$E$150,3,FALSE)</f>
        <v/>
      </c>
      <c r="O111" s="15" t="str">
        <f>VLOOKUP(B111,Sheet3!$B$2:$E$150,4,FALSE)</f>
        <v/>
      </c>
      <c r="P111" s="25" t="str">
        <f t="shared" si="1"/>
        <v xml:space="preserve">Replace INTO `der_rri`.`dailyart_indicators`
 (`indicators_id`,`id`,`indicator_code`,`active`,`indicatorname`,`orodha`,`indicator`,`mainsection`,`section_id`,`sectionrowspan`,`show_section`,`category`,`disablecolumns`,`Auto_Calculate`,`readonl`) 
VALUES
  ('_109','109','N0-1090','1','No. of clients &lt;font color="orange"&gt;diagnosed with Active TB&lt;/font&gt;(Postive Results Returned)','526','No. of clients diagnosed with Active TB (Postive Results Returned)','Non HIV Setting-OPD','N','0','0','3_Non HIV Setting TB Screening (ACF)','value','','');
 </v>
      </c>
    </row>
    <row r="112" spans="1:16" s="14" customFormat="1">
      <c r="A112" s="45" t="str">
        <f>CONCATENATE("_",B112)</f>
        <v>_110</v>
      </c>
      <c r="B112" s="47">
        <v>110</v>
      </c>
      <c r="C112" s="47" t="str">
        <f>CONCATENATE(I112,"0-",B112,"0")</f>
        <v>N0-1100</v>
      </c>
      <c r="D112" s="65">
        <v>1</v>
      </c>
      <c r="E112" s="73" t="s">
        <v>747</v>
      </c>
      <c r="F112" s="76">
        <v>526</v>
      </c>
      <c r="G112" s="76" t="s">
        <v>395</v>
      </c>
      <c r="H112" s="76" t="s">
        <v>298</v>
      </c>
      <c r="I112" s="82" t="s">
        <v>114</v>
      </c>
      <c r="J112" s="65">
        <v>0</v>
      </c>
      <c r="K112" s="65">
        <v>0</v>
      </c>
      <c r="L112" s="46" t="s">
        <v>444</v>
      </c>
      <c r="M112" s="15" t="str">
        <f>VLOOKUP(B112,Sheet3!$B$2:$E$150,2,FALSE)</f>
        <v>value</v>
      </c>
      <c r="N112" s="15" t="str">
        <f>VLOOKUP(B112,Sheet3!$B$2:$E$150,3,FALSE)</f>
        <v/>
      </c>
      <c r="O112" s="15" t="str">
        <f>VLOOKUP(B112,Sheet3!$B$2:$E$150,4,FALSE)</f>
        <v/>
      </c>
      <c r="P112" s="25" t="str">
        <f t="shared" si="1"/>
        <v xml:space="preserve">Replace INTO `der_rri`.`dailyart_indicators`
 (`indicators_id`,`id`,`indicator_code`,`active`,`indicatorname`,`orodha`,`indicator`,`mainsection`,`section_id`,`sectionrowspan`,`show_section`,`category`,`disablecolumns`,`Auto_Calculate`,`readonl`) 
VALUES
  ('_110','110','N0-1100','1','No. of clients on &lt;font color="orange"&gt;anti-TBs&lt;/font&gt;  (TB Treatment)','526','No. of clients on anti-TBs  (TB Treatment)','Non HIV Setting-OPD','N','0','0','3_Non HIV Setting TB Screening (ACF)','value','','');
 </v>
      </c>
    </row>
    <row r="113" spans="1:16">
      <c r="A113" s="49" t="str">
        <f>CONCATENATE("_",B113)</f>
        <v>_111</v>
      </c>
      <c r="B113" s="6">
        <v>111</v>
      </c>
      <c r="C113" s="6" t="str">
        <f>CONCATENATE(I113,"0-",B113,"0")</f>
        <v>O0-1110</v>
      </c>
      <c r="D113" s="9">
        <v>1</v>
      </c>
      <c r="E113" s="26" t="s">
        <v>748</v>
      </c>
      <c r="F113" s="2">
        <v>533</v>
      </c>
      <c r="G113" s="2" t="s">
        <v>307</v>
      </c>
      <c r="H113" s="2" t="s">
        <v>300</v>
      </c>
      <c r="I113" s="8" t="s">
        <v>301</v>
      </c>
      <c r="J113" s="9">
        <v>8</v>
      </c>
      <c r="K113" s="9">
        <v>1</v>
      </c>
      <c r="L113" s="7" t="s">
        <v>444</v>
      </c>
      <c r="M113" s="15" t="str">
        <f>VLOOKUP(B113,Sheet3!$B$2:$E$150,2,FALSE)</f>
        <v>value</v>
      </c>
      <c r="N113" s="15" t="str">
        <f>VLOOKUP(B113,Sheet3!$B$2:$E$150,3,FALSE)</f>
        <v/>
      </c>
      <c r="O113" s="15" t="str">
        <f>VLOOKUP(B113,Sheet3!$B$2:$E$150,4,FALSE)</f>
        <v/>
      </c>
      <c r="P113" s="25" t="str">
        <f t="shared" si="1"/>
        <v xml:space="preserve">Replace INTO `der_rri`.`dailyart_indicators`
 (`indicators_id`,`id`,`indicator_code`,`active`,`indicatorname`,`orodha`,`indicator`,`mainsection`,`section_id`,`sectionrowspan`,`show_section`,`category`,`disablecolumns`,`Auto_Calculate`,`readonl`) 
VALUES
  ('_111','111','O0-1110','1','&lt;font color="orange"&gt;Workload at IPD&lt;/font&gt; for the day','533','Workload at IPD for the day','Non HIV Setting-IPD','O','8','1','3_Non HIV Setting TB Screening (ACF)','value','','');
 </v>
      </c>
    </row>
    <row r="114" spans="1:16">
      <c r="A114" s="49" t="str">
        <f>CONCATENATE("_",B114)</f>
        <v>_112</v>
      </c>
      <c r="B114" s="6">
        <v>112</v>
      </c>
      <c r="C114" s="6" t="str">
        <f>CONCATENATE(I114,"0-",B114,"0")</f>
        <v>O0-1120</v>
      </c>
      <c r="D114" s="9">
        <v>1</v>
      </c>
      <c r="E114" s="23" t="s">
        <v>749</v>
      </c>
      <c r="F114" s="2">
        <v>534</v>
      </c>
      <c r="G114" s="2" t="s">
        <v>396</v>
      </c>
      <c r="H114" s="2" t="s">
        <v>300</v>
      </c>
      <c r="I114" s="8" t="s">
        <v>301</v>
      </c>
      <c r="J114" s="9">
        <v>0</v>
      </c>
      <c r="K114" s="9">
        <v>0</v>
      </c>
      <c r="L114" s="7" t="s">
        <v>444</v>
      </c>
      <c r="M114" s="15" t="str">
        <f>VLOOKUP(B114,Sheet3!$B$2:$E$150,2,FALSE)</f>
        <v>value</v>
      </c>
      <c r="N114" s="15" t="str">
        <f>VLOOKUP(B114,Sheet3!$B$2:$E$150,3,FALSE)</f>
        <v/>
      </c>
      <c r="O114" s="15" t="str">
        <f>VLOOKUP(B114,Sheet3!$B$2:$E$150,4,FALSE)</f>
        <v/>
      </c>
      <c r="P114" s="25" t="str">
        <f t="shared" si="1"/>
        <v xml:space="preserve">Replace INTO `der_rri`.`dailyart_indicators`
 (`indicators_id`,`id`,`indicator_code`,`active`,`indicatorname`,`orodha`,`indicator`,`mainsection`,`section_id`,`sectionrowspan`,`show_section`,`category`,`disablecolumns`,`Auto_Calculate`,`readonl`) 
VALUES
  ('_112','112','O0-1120','1','No. of Clients &lt;font color="orange"&gt;screened for TB&lt;/font&gt; at IPD','534','No. of clients screened for TB at IPD','Non HIV Setting-IPD','O','0','0','3_Non HIV Setting TB Screening (ACF)','value','','');
 </v>
      </c>
    </row>
    <row r="115" spans="1:16">
      <c r="A115" s="49" t="str">
        <f>CONCATENATE("_",B115)</f>
        <v>_113</v>
      </c>
      <c r="B115" s="6">
        <v>113</v>
      </c>
      <c r="C115" s="6" t="str">
        <f>CONCATENATE(I115,"0-",B115,"0")</f>
        <v>O0-1130</v>
      </c>
      <c r="D115" s="9">
        <v>1</v>
      </c>
      <c r="E115" s="23" t="s">
        <v>750</v>
      </c>
      <c r="F115" s="2">
        <v>535</v>
      </c>
      <c r="G115" s="2" t="s">
        <v>448</v>
      </c>
      <c r="H115" s="2" t="s">
        <v>300</v>
      </c>
      <c r="I115" s="8" t="s">
        <v>301</v>
      </c>
      <c r="J115" s="9">
        <v>0</v>
      </c>
      <c r="K115" s="9">
        <v>0</v>
      </c>
      <c r="L115" s="7" t="s">
        <v>444</v>
      </c>
      <c r="M115" s="15" t="str">
        <f>VLOOKUP(B115,Sheet3!$B$2:$E$150,2,FALSE)</f>
        <v>value</v>
      </c>
      <c r="N115" s="15" t="str">
        <f>VLOOKUP(B115,Sheet3!$B$2:$E$150,3,FALSE)</f>
        <v/>
      </c>
      <c r="O115" s="15" t="str">
        <f>VLOOKUP(B115,Sheet3!$B$2:$E$150,4,FALSE)</f>
        <v/>
      </c>
      <c r="P115" s="25" t="str">
        <f t="shared" si="1"/>
        <v xml:space="preserve">Replace INTO `der_rri`.`dailyart_indicators`
 (`indicators_id`,`id`,`indicator_code`,`active`,`indicatorname`,`orodha`,`indicator`,`mainsection`,`section_id`,`sectionrowspan`,`show_section`,`category`,`disablecolumns`,`Auto_Calculate`,`readonl`) 
VALUES
  ('_113','113','O0-1130','1','No. of &lt;font color="orange"&gt; symptomatic &lt;/font&gt; TB cases at IPD','535','No. of TB symptomatic cases at IPD','Non HIV Setting-IPD','O','0','0','3_Non HIV Setting TB Screening (ACF)','value','','');
 </v>
      </c>
    </row>
    <row r="116" spans="1:16">
      <c r="A116" s="49" t="str">
        <f>CONCATENATE("_",B116)</f>
        <v>_114</v>
      </c>
      <c r="B116" s="6">
        <v>114</v>
      </c>
      <c r="C116" s="6" t="str">
        <f>CONCATENATE(I116,"0-",B116,"0")</f>
        <v>O0-1140</v>
      </c>
      <c r="D116" s="9">
        <v>1</v>
      </c>
      <c r="E116" s="26" t="s">
        <v>743</v>
      </c>
      <c r="F116" s="2">
        <v>536</v>
      </c>
      <c r="G116" s="99" t="s">
        <v>534</v>
      </c>
      <c r="H116" s="2" t="s">
        <v>300</v>
      </c>
      <c r="I116" s="8" t="s">
        <v>301</v>
      </c>
      <c r="J116" s="9">
        <v>0</v>
      </c>
      <c r="K116" s="9">
        <v>0</v>
      </c>
      <c r="L116" s="7" t="s">
        <v>444</v>
      </c>
      <c r="M116" s="15" t="str">
        <f>VLOOKUP(B116,Sheet3!$B$2:$E$150,2,FALSE)</f>
        <v>value</v>
      </c>
      <c r="N116" s="15" t="str">
        <f>VLOOKUP(B116,Sheet3!$B$2:$E$150,3,FALSE)</f>
        <v/>
      </c>
      <c r="O116" s="15" t="str">
        <f>VLOOKUP(B116,Sheet3!$B$2:$E$150,4,FALSE)</f>
        <v/>
      </c>
      <c r="P116" s="25" t="str">
        <f t="shared" si="1"/>
        <v xml:space="preserve">Replace INTO `der_rri`.`dailyart_indicators`
 (`indicators_id`,`id`,`indicator_code`,`active`,`indicatorname`,`orodha`,`indicator`,`mainsection`,`section_id`,`sectionrowspan`,`show_section`,`category`,`disablecolumns`,`Auto_Calculate`,`readonl`) 
VALUES
  ('_114','114','O0-1140','1','No. of  TB symptomatic cases &lt;font color="orange"&gt;referred &lt;/font&gt; for TB Presumptive Confirmation by Clinician','536','No. of  TB symptomatic cases referred for TB Presumptive Confirmation by Clinician','Non HIV Setting-IPD','O','0','0','3_Non HIV Setting TB Screening (ACF)','value','','');
 </v>
      </c>
    </row>
    <row r="117" spans="1:16">
      <c r="A117" s="49" t="str">
        <f>CONCATENATE("_",B117)</f>
        <v>_115</v>
      </c>
      <c r="B117" s="6">
        <v>115</v>
      </c>
      <c r="C117" s="6" t="str">
        <f>CONCATENATE(I117,"0-",B117,"0")</f>
        <v>O0-1150</v>
      </c>
      <c r="D117" s="9">
        <v>1</v>
      </c>
      <c r="E117" s="26" t="s">
        <v>744</v>
      </c>
      <c r="F117" s="2">
        <v>537</v>
      </c>
      <c r="G117" s="100" t="s">
        <v>535</v>
      </c>
      <c r="H117" s="2" t="s">
        <v>300</v>
      </c>
      <c r="I117" s="8" t="s">
        <v>301</v>
      </c>
      <c r="J117" s="9">
        <v>0</v>
      </c>
      <c r="K117" s="9">
        <v>0</v>
      </c>
      <c r="L117" s="7" t="s">
        <v>444</v>
      </c>
      <c r="M117" s="15" t="str">
        <f>VLOOKUP(B117,Sheet3!$B$2:$E$150,2,FALSE)</f>
        <v>value</v>
      </c>
      <c r="N117" s="15" t="str">
        <f>VLOOKUP(B117,Sheet3!$B$2:$E$150,3,FALSE)</f>
        <v/>
      </c>
      <c r="O117" s="15" t="str">
        <f>VLOOKUP(B117,Sheet3!$B$2:$E$150,4,FALSE)</f>
        <v/>
      </c>
      <c r="P117" s="25" t="str">
        <f t="shared" si="1"/>
        <v xml:space="preserve">Replace INTO `der_rri`.`dailyart_indicators`
 (`indicators_id`,`id`,`indicator_code`,`active`,`indicatorname`,`orodha`,`indicator`,`mainsection`,`section_id`,`sectionrowspan`,`show_section`,`category`,`disablecolumns`,`Auto_Calculate`,`readonl`) 
VALUES
  ('_115','115','O0-1150','1','No. of &lt;font color="orange"&gt;TB presumptive&lt;/font&gt; cases','537','No. of TB presumptive cases','Non HIV Setting-IPD','O','0','0','3_Non HIV Setting TB Screening (ACF)','value','','');
 </v>
      </c>
    </row>
    <row r="118" spans="1:16">
      <c r="A118" s="49" t="str">
        <f>CONCATENATE("_",B118)</f>
        <v>_116</v>
      </c>
      <c r="B118" s="6">
        <v>116</v>
      </c>
      <c r="C118" s="6" t="str">
        <f>CONCATENATE(I118,"0-",B118,"0")</f>
        <v>O0-1160</v>
      </c>
      <c r="D118" s="9">
        <v>1</v>
      </c>
      <c r="E118" s="26" t="s">
        <v>745</v>
      </c>
      <c r="F118" s="2">
        <v>538</v>
      </c>
      <c r="G118" s="99" t="s">
        <v>533</v>
      </c>
      <c r="H118" s="2" t="s">
        <v>300</v>
      </c>
      <c r="I118" s="8" t="s">
        <v>301</v>
      </c>
      <c r="J118" s="9">
        <v>0</v>
      </c>
      <c r="K118" s="9">
        <v>0</v>
      </c>
      <c r="L118" s="7" t="s">
        <v>444</v>
      </c>
      <c r="M118" s="15" t="str">
        <f>VLOOKUP(B118,Sheet3!$B$2:$E$150,2,FALSE)</f>
        <v>value</v>
      </c>
      <c r="N118" s="15" t="str">
        <f>VLOOKUP(B118,Sheet3!$B$2:$E$150,3,FALSE)</f>
        <v/>
      </c>
      <c r="O118" s="15" t="str">
        <f>VLOOKUP(B118,Sheet3!$B$2:$E$150,4,FALSE)</f>
        <v/>
      </c>
      <c r="P118" s="25" t="str">
        <f t="shared" si="1"/>
        <v xml:space="preserve">Replace INTO `der_rri`.`dailyart_indicators`
 (`indicators_id`,`id`,`indicator_code`,`active`,`indicatorname`,`orodha`,`indicator`,`mainsection`,`section_id`,`sectionrowspan`,`show_section`,`category`,`disablecolumns`,`Auto_Calculate`,`readonl`) 
VALUES
  ('_116','116','O0-1160','1','No. of  presumptive TB cases &lt;font color="orange"&gt; done for diagnostic work-ups&lt;/font&gt;  (GeneXpert, Smear microscopy, CXR, culture etc)','538','No. of  presumptive TB cases done for diagnostic work-ups (GeneXpert, Smear microscopy, CXR, culture etc)','Non HIV Setting-IPD','O','0','0','3_Non HIV Setting TB Screening (ACF)','value','','');
 </v>
      </c>
    </row>
    <row r="119" spans="1:16" ht="15.75" thickBot="1">
      <c r="A119" s="50" t="str">
        <f>CONCATENATE("_",B119)</f>
        <v>_117</v>
      </c>
      <c r="B119" s="52">
        <v>117</v>
      </c>
      <c r="C119" s="52" t="str">
        <f>CONCATENATE(I119,"0-",B119,"0")</f>
        <v>O0-1170</v>
      </c>
      <c r="D119" s="53">
        <v>1</v>
      </c>
      <c r="E119" s="72" t="s">
        <v>746</v>
      </c>
      <c r="F119" s="75">
        <v>539</v>
      </c>
      <c r="G119" s="75" t="s">
        <v>392</v>
      </c>
      <c r="H119" s="75" t="s">
        <v>300</v>
      </c>
      <c r="I119" s="81" t="s">
        <v>301</v>
      </c>
      <c r="J119" s="53">
        <v>0</v>
      </c>
      <c r="K119" s="53">
        <v>0</v>
      </c>
      <c r="L119" s="51" t="s">
        <v>444</v>
      </c>
      <c r="M119" s="15" t="str">
        <f>VLOOKUP(B119,Sheet3!$B$2:$E$150,2,FALSE)</f>
        <v>value</v>
      </c>
      <c r="N119" s="15" t="str">
        <f>VLOOKUP(B119,Sheet3!$B$2:$E$150,3,FALSE)</f>
        <v/>
      </c>
      <c r="O119" s="15" t="str">
        <f>VLOOKUP(B119,Sheet3!$B$2:$E$150,4,FALSE)</f>
        <v/>
      </c>
      <c r="P119" s="25" t="str">
        <f t="shared" si="1"/>
        <v xml:space="preserve">Replace INTO `der_rri`.`dailyart_indicators`
 (`indicators_id`,`id`,`indicator_code`,`active`,`indicatorname`,`orodha`,`indicator`,`mainsection`,`section_id`,`sectionrowspan`,`show_section`,`category`,`disablecolumns`,`Auto_Calculate`,`readonl`) 
VALUES
  ('_117','117','O0-1170','1','No. of clients &lt;font color="orange"&gt;diagnosed with Active TB&lt;/font&gt;(Postive Results Returned)','539','No. of clients diagnosed with Active TB (Postive Results Returned)','Non HIV Setting-IPD','O','0','0','3_Non HIV Setting TB Screening (ACF)','value','','');
 </v>
      </c>
    </row>
    <row r="120" spans="1:16" s="14" customFormat="1">
      <c r="A120" s="45" t="str">
        <f>CONCATENATE("_",B120)</f>
        <v>_118</v>
      </c>
      <c r="B120" s="47">
        <v>118</v>
      </c>
      <c r="C120" s="47" t="str">
        <f>CONCATENATE(I120,"0-",B120,"0")</f>
        <v>O0-1180</v>
      </c>
      <c r="D120" s="65">
        <v>1</v>
      </c>
      <c r="E120" s="73" t="s">
        <v>747</v>
      </c>
      <c r="F120" s="76">
        <v>540</v>
      </c>
      <c r="G120" s="76" t="s">
        <v>395</v>
      </c>
      <c r="H120" s="76" t="s">
        <v>300</v>
      </c>
      <c r="I120" s="82" t="s">
        <v>301</v>
      </c>
      <c r="J120" s="65">
        <v>0</v>
      </c>
      <c r="K120" s="65">
        <v>0</v>
      </c>
      <c r="L120" s="46" t="s">
        <v>444</v>
      </c>
      <c r="M120" s="15" t="str">
        <f>VLOOKUP(B120,Sheet3!$B$2:$E$150,2,FALSE)</f>
        <v>value</v>
      </c>
      <c r="N120" s="15" t="str">
        <f>VLOOKUP(B120,Sheet3!$B$2:$E$150,3,FALSE)</f>
        <v/>
      </c>
      <c r="O120" s="15" t="str">
        <f>VLOOKUP(B120,Sheet3!$B$2:$E$150,4,FALSE)</f>
        <v/>
      </c>
      <c r="P120" s="25" t="str">
        <f t="shared" si="1"/>
        <v xml:space="preserve">Replace INTO `der_rri`.`dailyart_indicators`
 (`indicators_id`,`id`,`indicator_code`,`active`,`indicatorname`,`orodha`,`indicator`,`mainsection`,`section_id`,`sectionrowspan`,`show_section`,`category`,`disablecolumns`,`Auto_Calculate`,`readonl`) 
VALUES
  ('_118','118','O0-1180','1','No. of clients on &lt;font color="orange"&gt;anti-TBs&lt;/font&gt;  (TB Treatment)','540','No. of clients on anti-TBs  (TB Treatment)','Non HIV Setting-IPD','O','0','0','3_Non HIV Setting TB Screening (ACF)','value','','');
 </v>
      </c>
    </row>
    <row r="121" spans="1:16">
      <c r="A121" s="49" t="str">
        <f>CONCATENATE("_",B121)</f>
        <v>_119</v>
      </c>
      <c r="B121" s="6">
        <v>119</v>
      </c>
      <c r="C121" s="6" t="str">
        <f>CONCATENATE(I121,"0-",B121,"0")</f>
        <v>p0-1190</v>
      </c>
      <c r="D121" s="9">
        <v>1</v>
      </c>
      <c r="E121" s="23" t="s">
        <v>751</v>
      </c>
      <c r="F121" s="2">
        <v>550</v>
      </c>
      <c r="G121" s="2" t="s">
        <v>308</v>
      </c>
      <c r="H121" s="2" t="s">
        <v>302</v>
      </c>
      <c r="I121" s="8" t="s">
        <v>303</v>
      </c>
      <c r="J121" s="9">
        <v>8</v>
      </c>
      <c r="K121" s="9">
        <v>1</v>
      </c>
      <c r="L121" s="7" t="s">
        <v>444</v>
      </c>
      <c r="M121" s="15" t="str">
        <f>VLOOKUP(B121,Sheet3!$B$2:$E$150,2,FALSE)</f>
        <v>value</v>
      </c>
      <c r="N121" s="15" t="str">
        <f>VLOOKUP(B121,Sheet3!$B$2:$E$150,3,FALSE)</f>
        <v/>
      </c>
      <c r="O121" s="15" t="str">
        <f>VLOOKUP(B121,Sheet3!$B$2:$E$150,4,FALSE)</f>
        <v/>
      </c>
      <c r="P121" s="25" t="str">
        <f t="shared" si="1"/>
        <v xml:space="preserve">Replace INTO `der_rri`.`dailyart_indicators`
 (`indicators_id`,`id`,`indicator_code`,`active`,`indicatorname`,`orodha`,`indicator`,`mainsection`,`section_id`,`sectionrowspan`,`show_section`,`category`,`disablecolumns`,`Auto_Calculate`,`readonl`) 
VALUES
  ('_119','119','p0-1190','1','&lt;font color="orange"&gt;Workload at MCH&lt;/font&gt; for the day','550','Workload at MCH for the day','Non HIV Setting-MCH','p','8','1','3_Non HIV Setting TB Screening (ACF)','value','','');
 </v>
      </c>
    </row>
    <row r="122" spans="1:16">
      <c r="A122" s="49" t="str">
        <f>CONCATENATE("_",B122)</f>
        <v>_120</v>
      </c>
      <c r="B122" s="6">
        <v>120</v>
      </c>
      <c r="C122" s="6" t="str">
        <f>CONCATENATE(I122,"0-",B122,"0")</f>
        <v>p0-1200</v>
      </c>
      <c r="D122" s="9">
        <v>1</v>
      </c>
      <c r="E122" s="23" t="s">
        <v>752</v>
      </c>
      <c r="F122" s="2">
        <v>551</v>
      </c>
      <c r="G122" s="2" t="s">
        <v>397</v>
      </c>
      <c r="H122" s="2" t="s">
        <v>302</v>
      </c>
      <c r="I122" s="8" t="s">
        <v>303</v>
      </c>
      <c r="J122" s="9">
        <v>0</v>
      </c>
      <c r="K122" s="9">
        <v>0</v>
      </c>
      <c r="L122" s="7" t="s">
        <v>444</v>
      </c>
      <c r="M122" s="15" t="str">
        <f>VLOOKUP(B122,Sheet3!$B$2:$E$150,2,FALSE)</f>
        <v>value</v>
      </c>
      <c r="N122" s="15" t="str">
        <f>VLOOKUP(B122,Sheet3!$B$2:$E$150,3,FALSE)</f>
        <v/>
      </c>
      <c r="O122" s="15" t="str">
        <f>VLOOKUP(B122,Sheet3!$B$2:$E$150,4,FALSE)</f>
        <v/>
      </c>
      <c r="P122" s="25" t="str">
        <f t="shared" si="1"/>
        <v xml:space="preserve">Replace INTO `der_rri`.`dailyart_indicators`
 (`indicators_id`,`id`,`indicator_code`,`active`,`indicatorname`,`orodha`,`indicator`,`mainsection`,`section_id`,`sectionrowspan`,`show_section`,`category`,`disablecolumns`,`Auto_Calculate`,`readonl`) 
VALUES
  ('_120','120','p0-1200','1','No. ofclients &lt;font color="orange"&gt;screened&lt;/font&gt; for TB at MCH','551','No. of clients screened for TB at MCH','Non HIV Setting-MCH','p','0','0','3_Non HIV Setting TB Screening (ACF)','value','','');
 </v>
      </c>
    </row>
    <row r="123" spans="1:16">
      <c r="A123" s="49" t="str">
        <f>CONCATENATE("_",B123)</f>
        <v>_121</v>
      </c>
      <c r="B123" s="6">
        <v>121</v>
      </c>
      <c r="C123" s="6" t="str">
        <f>CONCATENATE(I123,"0-",B123,"0")</f>
        <v>p0-1210</v>
      </c>
      <c r="D123" s="9">
        <v>1</v>
      </c>
      <c r="E123" s="26" t="s">
        <v>753</v>
      </c>
      <c r="F123" s="2">
        <v>552</v>
      </c>
      <c r="G123" s="2" t="s">
        <v>449</v>
      </c>
      <c r="H123" s="2" t="s">
        <v>302</v>
      </c>
      <c r="I123" s="8" t="s">
        <v>303</v>
      </c>
      <c r="J123" s="9">
        <v>0</v>
      </c>
      <c r="K123" s="9">
        <v>0</v>
      </c>
      <c r="L123" s="7" t="s">
        <v>444</v>
      </c>
      <c r="M123" s="15" t="str">
        <f>VLOOKUP(B123,Sheet3!$B$2:$E$150,2,FALSE)</f>
        <v>value</v>
      </c>
      <c r="N123" s="15" t="str">
        <f>VLOOKUP(B123,Sheet3!$B$2:$E$150,3,FALSE)</f>
        <v/>
      </c>
      <c r="O123" s="15" t="str">
        <f>VLOOKUP(B123,Sheet3!$B$2:$E$150,4,FALSE)</f>
        <v/>
      </c>
      <c r="P123" s="25" t="str">
        <f t="shared" si="1"/>
        <v xml:space="preserve">Replace INTO `der_rri`.`dailyart_indicators`
 (`indicators_id`,`id`,`indicator_code`,`active`,`indicatorname`,`orodha`,`indicator`,`mainsection`,`section_id`,`sectionrowspan`,`show_section`,`category`,`disablecolumns`,`Auto_Calculate`,`readonl`) 
VALUES
  ('_121','121','p0-1210','1','No. of &lt;font color="orange"&gt; symptomatic &lt;/font&gt; TB cases at MCH','552','No. of TB symptomatic cases at MCH','Non HIV Setting-MCH','p','0','0','3_Non HIV Setting TB Screening (ACF)','value','','');
 </v>
      </c>
    </row>
    <row r="124" spans="1:16">
      <c r="A124" s="49" t="str">
        <f>CONCATENATE("_",B124)</f>
        <v>_122</v>
      </c>
      <c r="B124" s="6">
        <v>122</v>
      </c>
      <c r="C124" s="6" t="str">
        <f>CONCATENATE(I124,"0-",B124,"0")</f>
        <v>p0-1220</v>
      </c>
      <c r="D124" s="9">
        <v>1</v>
      </c>
      <c r="E124" s="26" t="s">
        <v>743</v>
      </c>
      <c r="F124" s="2">
        <v>553</v>
      </c>
      <c r="G124" s="99" t="s">
        <v>534</v>
      </c>
      <c r="H124" s="2" t="s">
        <v>302</v>
      </c>
      <c r="I124" s="8" t="s">
        <v>303</v>
      </c>
      <c r="J124" s="9">
        <v>0</v>
      </c>
      <c r="K124" s="9">
        <v>0</v>
      </c>
      <c r="L124" s="7" t="s">
        <v>444</v>
      </c>
      <c r="M124" s="15" t="str">
        <f>VLOOKUP(B124,Sheet3!$B$2:$E$150,2,FALSE)</f>
        <v>value</v>
      </c>
      <c r="N124" s="15" t="str">
        <f>VLOOKUP(B124,Sheet3!$B$2:$E$150,3,FALSE)</f>
        <v/>
      </c>
      <c r="O124" s="15" t="str">
        <f>VLOOKUP(B124,Sheet3!$B$2:$E$150,4,FALSE)</f>
        <v/>
      </c>
      <c r="P124" s="25" t="str">
        <f t="shared" si="1"/>
        <v xml:space="preserve">Replace INTO `der_rri`.`dailyart_indicators`
 (`indicators_id`,`id`,`indicator_code`,`active`,`indicatorname`,`orodha`,`indicator`,`mainsection`,`section_id`,`sectionrowspan`,`show_section`,`category`,`disablecolumns`,`Auto_Calculate`,`readonl`) 
VALUES
  ('_122','122','p0-1220','1','No. of  TB symptomatic cases &lt;font color="orange"&gt;referred &lt;/font&gt; for TB Presumptive Confirmation by Clinician','553','No. of  TB symptomatic cases referred for TB Presumptive Confirmation by Clinician','Non HIV Setting-MCH','p','0','0','3_Non HIV Setting TB Screening (ACF)','value','','');
 </v>
      </c>
    </row>
    <row r="125" spans="1:16">
      <c r="A125" s="49" t="str">
        <f>CONCATENATE("_",B125)</f>
        <v>_123</v>
      </c>
      <c r="B125" s="6">
        <v>123</v>
      </c>
      <c r="C125" s="6" t="str">
        <f>CONCATENATE(I125,"0-",B125,"0")</f>
        <v>p0-1230</v>
      </c>
      <c r="D125" s="9">
        <v>1</v>
      </c>
      <c r="E125" s="26" t="s">
        <v>744</v>
      </c>
      <c r="F125" s="2">
        <v>554</v>
      </c>
      <c r="G125" s="100" t="s">
        <v>535</v>
      </c>
      <c r="H125" s="2" t="s">
        <v>302</v>
      </c>
      <c r="I125" s="8" t="s">
        <v>303</v>
      </c>
      <c r="J125" s="9">
        <v>0</v>
      </c>
      <c r="K125" s="9">
        <v>0</v>
      </c>
      <c r="L125" s="7" t="s">
        <v>444</v>
      </c>
      <c r="M125" s="15" t="str">
        <f>VLOOKUP(B125,Sheet3!$B$2:$E$150,2,FALSE)</f>
        <v>value</v>
      </c>
      <c r="N125" s="15" t="str">
        <f>VLOOKUP(B125,Sheet3!$B$2:$E$150,3,FALSE)</f>
        <v/>
      </c>
      <c r="O125" s="15" t="str">
        <f>VLOOKUP(B125,Sheet3!$B$2:$E$150,4,FALSE)</f>
        <v/>
      </c>
      <c r="P125" s="25" t="str">
        <f t="shared" si="1"/>
        <v xml:space="preserve">Replace INTO `der_rri`.`dailyart_indicators`
 (`indicators_id`,`id`,`indicator_code`,`active`,`indicatorname`,`orodha`,`indicator`,`mainsection`,`section_id`,`sectionrowspan`,`show_section`,`category`,`disablecolumns`,`Auto_Calculate`,`readonl`) 
VALUES
  ('_123','123','p0-1230','1','No. of &lt;font color="orange"&gt;TB presumptive&lt;/font&gt; cases','554','No. of TB presumptive cases','Non HIV Setting-MCH','p','0','0','3_Non HIV Setting TB Screening (ACF)','value','','');
 </v>
      </c>
    </row>
    <row r="126" spans="1:16">
      <c r="A126" s="49" t="str">
        <f>CONCATENATE("_",B126)</f>
        <v>_124</v>
      </c>
      <c r="B126" s="6">
        <v>124</v>
      </c>
      <c r="C126" s="6" t="str">
        <f>CONCATENATE(I126,"0-",B126,"0")</f>
        <v>p0-1240</v>
      </c>
      <c r="D126" s="9">
        <v>1</v>
      </c>
      <c r="E126" s="26" t="s">
        <v>745</v>
      </c>
      <c r="F126" s="2">
        <v>555</v>
      </c>
      <c r="G126" s="99" t="s">
        <v>533</v>
      </c>
      <c r="H126" s="2" t="s">
        <v>302</v>
      </c>
      <c r="I126" s="8" t="s">
        <v>303</v>
      </c>
      <c r="J126" s="9">
        <v>0</v>
      </c>
      <c r="K126" s="9">
        <v>0</v>
      </c>
      <c r="L126" s="7" t="s">
        <v>444</v>
      </c>
      <c r="M126" s="15" t="str">
        <f>VLOOKUP(B126,Sheet3!$B$2:$E$150,2,FALSE)</f>
        <v>value</v>
      </c>
      <c r="N126" s="15" t="str">
        <f>VLOOKUP(B126,Sheet3!$B$2:$E$150,3,FALSE)</f>
        <v/>
      </c>
      <c r="O126" s="15" t="str">
        <f>VLOOKUP(B126,Sheet3!$B$2:$E$150,4,FALSE)</f>
        <v/>
      </c>
      <c r="P126" s="25" t="str">
        <f t="shared" si="1"/>
        <v xml:space="preserve">Replace INTO `der_rri`.`dailyart_indicators`
 (`indicators_id`,`id`,`indicator_code`,`active`,`indicatorname`,`orodha`,`indicator`,`mainsection`,`section_id`,`sectionrowspan`,`show_section`,`category`,`disablecolumns`,`Auto_Calculate`,`readonl`) 
VALUES
  ('_124','124','p0-1240','1','No. of  presumptive TB cases &lt;font color="orange"&gt; done for diagnostic work-ups&lt;/font&gt;  (GeneXpert, Smear microscopy, CXR, culture etc)','555','No. of  presumptive TB cases done for diagnostic work-ups (GeneXpert, Smear microscopy, CXR, culture etc)','Non HIV Setting-MCH','p','0','0','3_Non HIV Setting TB Screening (ACF)','value','','');
 </v>
      </c>
    </row>
    <row r="127" spans="1:16" ht="15.75" thickBot="1">
      <c r="A127" s="50" t="str">
        <f>CONCATENATE("_",B127)</f>
        <v>_125</v>
      </c>
      <c r="B127" s="52">
        <v>125</v>
      </c>
      <c r="C127" s="52" t="str">
        <f>CONCATENATE(I127,"0-",B127,"0")</f>
        <v>p0-1250</v>
      </c>
      <c r="D127" s="53">
        <v>1</v>
      </c>
      <c r="E127" s="68" t="s">
        <v>746</v>
      </c>
      <c r="F127" s="75">
        <v>556</v>
      </c>
      <c r="G127" s="75" t="s">
        <v>392</v>
      </c>
      <c r="H127" s="75" t="s">
        <v>302</v>
      </c>
      <c r="I127" s="81" t="s">
        <v>303</v>
      </c>
      <c r="J127" s="53">
        <v>0</v>
      </c>
      <c r="K127" s="53">
        <v>0</v>
      </c>
      <c r="L127" s="51" t="s">
        <v>444</v>
      </c>
      <c r="M127" s="15" t="str">
        <f>VLOOKUP(B127,Sheet3!$B$2:$E$150,2,FALSE)</f>
        <v>value</v>
      </c>
      <c r="N127" s="15" t="str">
        <f>VLOOKUP(B127,Sheet3!$B$2:$E$150,3,FALSE)</f>
        <v/>
      </c>
      <c r="O127" s="15" t="str">
        <f>VLOOKUP(B127,Sheet3!$B$2:$E$150,4,FALSE)</f>
        <v/>
      </c>
      <c r="P127" s="25" t="str">
        <f t="shared" si="1"/>
        <v xml:space="preserve">Replace INTO `der_rri`.`dailyart_indicators`
 (`indicators_id`,`id`,`indicator_code`,`active`,`indicatorname`,`orodha`,`indicator`,`mainsection`,`section_id`,`sectionrowspan`,`show_section`,`category`,`disablecolumns`,`Auto_Calculate`,`readonl`) 
VALUES
  ('_125','125','p0-1250','1','No. of clients &lt;font color="orange"&gt;diagnosed with Active TB&lt;/font&gt;(Postive Results Returned)','556','No. of clients diagnosed with Active TB (Postive Results Returned)','Non HIV Setting-MCH','p','0','0','3_Non HIV Setting TB Screening (ACF)','value','','');
 </v>
      </c>
    </row>
    <row r="128" spans="1:16" s="14" customFormat="1">
      <c r="A128" s="45" t="str">
        <f>CONCATENATE("_",B128)</f>
        <v>_126</v>
      </c>
      <c r="B128" s="47">
        <v>126</v>
      </c>
      <c r="C128" s="47" t="str">
        <f>CONCATENATE(I128,"0-",B128,"0")</f>
        <v>p0-1260</v>
      </c>
      <c r="D128" s="65">
        <v>1</v>
      </c>
      <c r="E128" s="73" t="s">
        <v>747</v>
      </c>
      <c r="F128" s="76">
        <v>557</v>
      </c>
      <c r="G128" s="76" t="s">
        <v>395</v>
      </c>
      <c r="H128" s="76" t="s">
        <v>302</v>
      </c>
      <c r="I128" s="82" t="s">
        <v>303</v>
      </c>
      <c r="J128" s="65">
        <v>0</v>
      </c>
      <c r="K128" s="65">
        <v>0</v>
      </c>
      <c r="L128" s="46" t="s">
        <v>444</v>
      </c>
      <c r="M128" s="15" t="str">
        <f>VLOOKUP(B128,Sheet3!$B$2:$E$150,2,FALSE)</f>
        <v>value</v>
      </c>
      <c r="N128" s="15" t="str">
        <f>VLOOKUP(B128,Sheet3!$B$2:$E$150,3,FALSE)</f>
        <v/>
      </c>
      <c r="O128" s="15" t="str">
        <f>VLOOKUP(B128,Sheet3!$B$2:$E$150,4,FALSE)</f>
        <v/>
      </c>
      <c r="P128" s="25" t="str">
        <f t="shared" si="1"/>
        <v xml:space="preserve">Replace INTO `der_rri`.`dailyart_indicators`
 (`indicators_id`,`id`,`indicator_code`,`active`,`indicatorname`,`orodha`,`indicator`,`mainsection`,`section_id`,`sectionrowspan`,`show_section`,`category`,`disablecolumns`,`Auto_Calculate`,`readonl`) 
VALUES
  ('_126','126','p0-1260','1','No. of clients on &lt;font color="orange"&gt;anti-TBs&lt;/font&gt;  (TB Treatment)','557','No. of clients on anti-TBs  (TB Treatment)','Non HIV Setting-MCH','p','0','0','3_Non HIV Setting TB Screening (ACF)','value','','');
 </v>
      </c>
    </row>
    <row r="129" spans="1:16">
      <c r="A129" s="49" t="str">
        <f>CONCATENATE("_",B129)</f>
        <v>_127</v>
      </c>
      <c r="B129" s="6">
        <v>127</v>
      </c>
      <c r="C129" s="6" t="str">
        <f>CONCATENATE(I129,"0-",B129,"0")</f>
        <v>Q0-1270</v>
      </c>
      <c r="D129" s="9">
        <v>1</v>
      </c>
      <c r="E129" s="23" t="s">
        <v>754</v>
      </c>
      <c r="F129" s="2">
        <v>570</v>
      </c>
      <c r="G129" s="23" t="s">
        <v>450</v>
      </c>
      <c r="H129" s="2" t="s">
        <v>305</v>
      </c>
      <c r="I129" s="8" t="s">
        <v>309</v>
      </c>
      <c r="J129" s="9">
        <v>10</v>
      </c>
      <c r="K129" s="9">
        <v>1</v>
      </c>
      <c r="L129" s="7" t="s">
        <v>443</v>
      </c>
      <c r="M129" s="15" t="str">
        <f>VLOOKUP(B129,Sheet3!$B$2:$E$150,2,FALSE)</f>
        <v>value</v>
      </c>
      <c r="N129" s="15" t="str">
        <f>VLOOKUP(B129,Sheet3!$B$2:$E$150,3,FALSE)</f>
        <v/>
      </c>
      <c r="O129" s="15" t="str">
        <f>VLOOKUP(B129,Sheet3!$B$2:$E$150,4,FALSE)</f>
        <v/>
      </c>
      <c r="P129" s="25" t="str">
        <f t="shared" si="1"/>
        <v xml:space="preserve">Replace INTO `der_rri`.`dailyart_indicators`
 (`indicators_id`,`id`,`indicator_code`,`active`,`indicatorname`,`orodha`,`indicator`,`mainsection`,`section_id`,`sectionrowspan`,`show_section`,`category`,`disablecolumns`,`Auto_Calculate`,`readonl`) 
VALUES
  ('_127','127','Q0-1270','1','No. of Recipients of Care who &lt;font color="orange"&gt;came for a visit today&lt;/font&gt; at the CCC/PMTCT','570','No. of Recipients of Care who came for a visit today at the CCC/PMTCT','TB Screening in HIV Setting','Q','10','1','5_CCC &amp; PMTCT TB Screening (ICF)','value','','');
 </v>
      </c>
    </row>
    <row r="130" spans="1:16">
      <c r="A130" s="49" t="str">
        <f>CONCATENATE("_",B130)</f>
        <v>_128</v>
      </c>
      <c r="B130" s="6">
        <v>128</v>
      </c>
      <c r="C130" s="6" t="str">
        <f>CONCATENATE(I130,"0-",B130,"0")</f>
        <v>Q0-1280</v>
      </c>
      <c r="D130" s="9">
        <v>1</v>
      </c>
      <c r="E130" s="23" t="s">
        <v>755</v>
      </c>
      <c r="F130" s="2">
        <v>571</v>
      </c>
      <c r="G130" s="23" t="s">
        <v>451</v>
      </c>
      <c r="H130" s="2" t="s">
        <v>305</v>
      </c>
      <c r="I130" s="8" t="s">
        <v>309</v>
      </c>
      <c r="J130" s="9">
        <v>0</v>
      </c>
      <c r="K130" s="9">
        <v>0</v>
      </c>
      <c r="L130" s="7" t="s">
        <v>443</v>
      </c>
      <c r="M130" s="15" t="str">
        <f>VLOOKUP(B130,Sheet3!$B$2:$E$150,2,FALSE)</f>
        <v>value</v>
      </c>
      <c r="N130" s="15" t="str">
        <f>VLOOKUP(B130,Sheet3!$B$2:$E$150,3,FALSE)</f>
        <v/>
      </c>
      <c r="O130" s="15" t="str">
        <f>VLOOKUP(B130,Sheet3!$B$2:$E$150,4,FALSE)</f>
        <v/>
      </c>
      <c r="P130" s="25" t="str">
        <f t="shared" si="1"/>
        <v xml:space="preserve">Replace INTO `der_rri`.`dailyart_indicators`
 (`indicators_id`,`id`,`indicator_code`,`active`,`indicatorname`,`orodha`,`indicator`,`mainsection`,`section_id`,`sectionrowspan`,`show_section`,`category`,`disablecolumns`,`Auto_Calculate`,`readonl`) 
VALUES
  ('_128','128','Q0-1280','1','No. of Recipients of Care who were &lt;font color="orange"&gt;screened for TB by CBWs&lt;/font&gt;','571','No. of Recipients of Care who were screened for TB by CBWs ','TB Screening in HIV Setting','Q','0','0','5_CCC &amp; PMTCT TB Screening (ICF)','value','','');
 </v>
      </c>
    </row>
    <row r="131" spans="1:16">
      <c r="A131" s="49" t="str">
        <f>CONCATENATE("_",B131)</f>
        <v>_129</v>
      </c>
      <c r="B131" s="6">
        <v>129</v>
      </c>
      <c r="C131" s="6" t="str">
        <f>CONCATENATE(I131,"0-",B131,"0")</f>
        <v>Q0-1290</v>
      </c>
      <c r="D131" s="9">
        <v>1</v>
      </c>
      <c r="E131" s="23" t="s">
        <v>756</v>
      </c>
      <c r="F131" s="2">
        <v>572</v>
      </c>
      <c r="G131" s="23" t="s">
        <v>452</v>
      </c>
      <c r="H131" s="2" t="s">
        <v>305</v>
      </c>
      <c r="I131" s="8" t="s">
        <v>309</v>
      </c>
      <c r="J131" s="9">
        <v>0</v>
      </c>
      <c r="K131" s="9">
        <v>0</v>
      </c>
      <c r="L131" s="7" t="s">
        <v>443</v>
      </c>
      <c r="M131" s="15" t="str">
        <f>VLOOKUP(B131,Sheet3!$B$2:$E$150,2,FALSE)</f>
        <v>value</v>
      </c>
      <c r="N131" s="15" t="str">
        <f>VLOOKUP(B131,Sheet3!$B$2:$E$150,3,FALSE)</f>
        <v/>
      </c>
      <c r="O131" s="15" t="str">
        <f>VLOOKUP(B131,Sheet3!$B$2:$E$150,4,FALSE)</f>
        <v/>
      </c>
      <c r="P131" s="25" t="str">
        <f t="shared" ref="P131:P150" si="2">CONCATENATE("Replace INTO `der_rri`.`dailyart_indicators`
 (`"&amp;$A$1&amp;"`,`"&amp;$B$1&amp;"`,`"&amp;$C$1&amp;"`,`"&amp;$D$1&amp;"`,`"&amp;$E$1&amp;"`,`"&amp;$F$1&amp;"`,`"&amp;$G$1&amp;"`,`"&amp;$H$1&amp;"`,`"&amp;$I$1&amp;"`,`"&amp;$J$1&amp;"`,`"&amp;$K$1&amp;"`,`"&amp;$L$1&amp;"`,`"&amp;$M$1&amp;"`,`"&amp;$N$1&amp;"`,`"&amp;$O$1&amp;"`) 
VALUES
  ('"&amp;A131&amp;"','"&amp;B131&amp;"','"&amp;C131&amp;"','"&amp;D131&amp;"','"&amp;E131&amp;"','"&amp;F131&amp;"','"&amp;G131&amp;"','"&amp;H131&amp;"','"&amp;I131&amp;"','"&amp;J131&amp;"','"&amp;K131&amp;"','"&amp;L131&amp;"','"&amp;M131&amp;"','"&amp;N131&amp;"','"&amp;O131&amp;"');
 ")</f>
        <v xml:space="preserve">Replace INTO `der_rri`.`dailyart_indicators`
 (`indicators_id`,`id`,`indicator_code`,`active`,`indicatorname`,`orodha`,`indicator`,`mainsection`,`section_id`,`sectionrowspan`,`show_section`,`category`,`disablecolumns`,`Auto_Calculate`,`readonl`) 
VALUES
  ('_129','129','Q0-1290','1','No. of Recipients of Care who were &lt;font color="orange"&gt;screened for TB by Clinician&lt;/font&gt; ','572','No. of Recipients of Care who were screened for TB by Clinician ','TB Screening in HIV Setting','Q','0','0','5_CCC &amp; PMTCT TB Screening (ICF)','value','','');
 </v>
      </c>
    </row>
    <row r="132" spans="1:16">
      <c r="A132" s="49" t="str">
        <f>CONCATENATE("_",B132)</f>
        <v>_130</v>
      </c>
      <c r="B132" s="6">
        <v>130</v>
      </c>
      <c r="C132" s="6" t="str">
        <f>CONCATENATE(I132,"0-",B132,"0")</f>
        <v>Q0-1300</v>
      </c>
      <c r="D132" s="9">
        <v>1</v>
      </c>
      <c r="E132" s="26" t="s">
        <v>757</v>
      </c>
      <c r="F132" s="2">
        <v>573</v>
      </c>
      <c r="G132" s="23" t="s">
        <v>453</v>
      </c>
      <c r="H132" s="2" t="s">
        <v>305</v>
      </c>
      <c r="I132" s="8" t="s">
        <v>309</v>
      </c>
      <c r="J132" s="9">
        <v>0</v>
      </c>
      <c r="K132" s="9">
        <v>0</v>
      </c>
      <c r="L132" s="7" t="s">
        <v>443</v>
      </c>
      <c r="M132" s="15" t="str">
        <f>VLOOKUP(B132,Sheet3!$B$2:$E$150,2,FALSE)</f>
        <v>value</v>
      </c>
      <c r="N132" s="15" t="str">
        <f>VLOOKUP(B132,Sheet3!$B$2:$E$150,3,FALSE)</f>
        <v/>
      </c>
      <c r="O132" s="15" t="str">
        <f>VLOOKUP(B132,Sheet3!$B$2:$E$150,4,FALSE)</f>
        <v/>
      </c>
      <c r="P132" s="25" t="str">
        <f t="shared" si="2"/>
        <v xml:space="preserve">Replace INTO `der_rri`.`dailyart_indicators`
 (`indicators_id`,`id`,`indicator_code`,`active`,`indicatorname`,`orodha`,`indicator`,`mainsection`,`section_id`,`sectionrowspan`,`show_section`,`category`,`disablecolumns`,`Auto_Calculate`,`readonl`) 
VALUES
  ('_130','130','Q0-1300','1','No. of Recipients of Care who are &lt;font color="orange"&gt;symptomatic TB cases&lt;/font&gt;','573','No. of Recipients of Care who are symptomatic TB cases','TB Screening in HIV Setting','Q','0','0','5_CCC &amp; PMTCT TB Screening (ICF)','value','','');
 </v>
      </c>
    </row>
    <row r="133" spans="1:16">
      <c r="A133" s="49" t="str">
        <f>CONCATENATE("_",B133)</f>
        <v>_131</v>
      </c>
      <c r="B133" s="6">
        <v>131</v>
      </c>
      <c r="C133" s="6" t="str">
        <f>CONCATENATE(I133,"0-",B133,"0")</f>
        <v>Q0-1310</v>
      </c>
      <c r="D133" s="9">
        <v>1</v>
      </c>
      <c r="E133" s="26" t="s">
        <v>758</v>
      </c>
      <c r="F133" s="2">
        <v>574</v>
      </c>
      <c r="G133" s="23" t="s">
        <v>398</v>
      </c>
      <c r="H133" s="2" t="s">
        <v>305</v>
      </c>
      <c r="I133" s="8" t="s">
        <v>309</v>
      </c>
      <c r="J133" s="9">
        <v>0</v>
      </c>
      <c r="K133" s="9">
        <v>0</v>
      </c>
      <c r="L133" s="7" t="s">
        <v>443</v>
      </c>
      <c r="M133" s="15" t="str">
        <f>VLOOKUP(B133,Sheet3!$B$2:$E$150,2,FALSE)</f>
        <v>value</v>
      </c>
      <c r="N133" s="15" t="str">
        <f>VLOOKUP(B133,Sheet3!$B$2:$E$150,3,FALSE)</f>
        <v>_131+_133@_134</v>
      </c>
      <c r="O133" s="15" t="str">
        <f>VLOOKUP(B133,Sheet3!$B$2:$E$150,4,FALSE)</f>
        <v/>
      </c>
      <c r="P133" s="25" t="str">
        <f t="shared" si="2"/>
        <v xml:space="preserve">Replace INTO `der_rri`.`dailyart_indicators`
 (`indicators_id`,`id`,`indicator_code`,`active`,`indicatorname`,`orodha`,`indicator`,`mainsection`,`section_id`,`sectionrowspan`,`show_section`,`category`,`disablecolumns`,`Auto_Calculate`,`readonl`) 
VALUES
  ('_131','131','Q0-1310','1','No. of &lt;font color="orange"&gt;symptomattic TB cases escorted by Case Based Worker&lt;/font&gt; for review by clinician','574','No. of symptomattic TB cases escorted by Case Based Worker for review','TB Screening in HIV Setting','Q','0','0','5_CCC &amp; PMTCT TB Screening (ICF)','value','_131+_133@_134','');
 </v>
      </c>
    </row>
    <row r="134" spans="1:16">
      <c r="A134" s="49" t="str">
        <f>CONCATENATE("_",B134)</f>
        <v>_133</v>
      </c>
      <c r="B134" s="6">
        <v>133</v>
      </c>
      <c r="C134" s="6" t="str">
        <f>CONCATENATE(I134,"0-",B134,"0")</f>
        <v>Q0-1330</v>
      </c>
      <c r="D134" s="9">
        <v>1</v>
      </c>
      <c r="E134" s="26" t="s">
        <v>759</v>
      </c>
      <c r="F134" s="2">
        <v>576</v>
      </c>
      <c r="G134" s="23" t="s">
        <v>454</v>
      </c>
      <c r="H134" s="2" t="s">
        <v>305</v>
      </c>
      <c r="I134" s="8" t="s">
        <v>309</v>
      </c>
      <c r="J134" s="9">
        <v>0</v>
      </c>
      <c r="K134" s="9">
        <v>0</v>
      </c>
      <c r="L134" s="7" t="s">
        <v>443</v>
      </c>
      <c r="M134" s="15" t="str">
        <f>VLOOKUP(B134,Sheet3!$B$2:$E$150,2,FALSE)</f>
        <v>value</v>
      </c>
      <c r="N134" s="15" t="str">
        <f>VLOOKUP(B134,Sheet3!$B$2:$E$150,3,FALSE)</f>
        <v>_131+_133@_134</v>
      </c>
      <c r="O134" s="15" t="str">
        <f>VLOOKUP(B134,Sheet3!$B$2:$E$150,4,FALSE)</f>
        <v/>
      </c>
      <c r="P134" s="25" t="str">
        <f t="shared" si="2"/>
        <v xml:space="preserve">Replace INTO `der_rri`.`dailyart_indicators`
 (`indicators_id`,`id`,`indicator_code`,`active`,`indicatorname`,`orodha`,`indicator`,`mainsection`,`section_id`,`sectionrowspan`,`show_section`,`category`,`disablecolumns`,`Auto_Calculate`,`readonl`) 
VALUES
  ('_133','133','Q0-1330','1','No.  of &lt;font color="orange"&gt;Recipients of Care presumptive TB cases upon review by Clinician&lt;/font&gt; who were escorted by CBW','576','No.  of Recipients of Care presumptive TB cases upon review by Clinician who escorted by CBW','TB Screening in HIV Setting','Q','0','0','5_CCC &amp; PMTCT TB Screening (ICF)','value','_131+_133@_134','');
 </v>
      </c>
    </row>
    <row r="135" spans="1:16">
      <c r="A135" s="49" t="str">
        <f>CONCATENATE("_",B135)</f>
        <v>_134</v>
      </c>
      <c r="B135" s="6">
        <v>134</v>
      </c>
      <c r="C135" s="6" t="str">
        <f>CONCATENATE(I135,"0-",B135,"0")</f>
        <v>Q0-1340</v>
      </c>
      <c r="D135" s="9">
        <v>1</v>
      </c>
      <c r="E135" s="23" t="s">
        <v>760</v>
      </c>
      <c r="F135" s="2">
        <v>577</v>
      </c>
      <c r="G135" s="23" t="s">
        <v>455</v>
      </c>
      <c r="H135" s="2" t="s">
        <v>305</v>
      </c>
      <c r="I135" s="8" t="s">
        <v>309</v>
      </c>
      <c r="J135" s="9">
        <v>0</v>
      </c>
      <c r="K135" s="9">
        <v>0</v>
      </c>
      <c r="L135" s="7" t="s">
        <v>443</v>
      </c>
      <c r="M135" s="15" t="str">
        <f>VLOOKUP(B135,Sheet3!$B$2:$E$150,2,FALSE)</f>
        <v>value</v>
      </c>
      <c r="N135" s="15" t="str">
        <f>VLOOKUP(B135,Sheet3!$B$2:$E$150,3,FALSE)</f>
        <v/>
      </c>
      <c r="O135" s="15" t="str">
        <f>VLOOKUP(B135,Sheet3!$B$2:$E$150,4,FALSE)</f>
        <v>readonly="true"  tabindex="-1"</v>
      </c>
      <c r="P135" s="25" t="str">
        <f t="shared" si="2"/>
        <v xml:space="preserve">Replace INTO `der_rri`.`dailyart_indicators`
 (`indicators_id`,`id`,`indicator_code`,`active`,`indicatorname`,`orodha`,`indicator`,`mainsection`,`section_id`,`sectionrowspan`,`show_section`,`category`,`disablecolumns`,`Auto_Calculate`,`readonl`) 
VALUES
  ('_134','134','Q0-1340','1','&lt;font color="orange"&gt;Total No. of Recipients of Care presumptive TB cases&lt;/font&gt; (inclusive of from CBWs and directly screened by Clinician)','577','Total No.  of Recipients of Care presumptive TB cases (inclusive of from CBWs and directly screened by Clinician)','TB Screening in HIV Setting','Q','0','0','5_CCC &amp; PMTCT TB Screening (ICF)','value','','readonly="true"  tabindex="-1"');
 </v>
      </c>
    </row>
    <row r="136" spans="1:16">
      <c r="A136" s="49" t="str">
        <f>CONCATENATE("_",B136)</f>
        <v>_135</v>
      </c>
      <c r="B136" s="6">
        <v>135</v>
      </c>
      <c r="C136" s="6" t="str">
        <f>CONCATENATE(I136,"0-",B136,"0")</f>
        <v>Q0-1350</v>
      </c>
      <c r="D136" s="9">
        <v>1</v>
      </c>
      <c r="E136" s="101" t="s">
        <v>761</v>
      </c>
      <c r="F136" s="2">
        <v>578</v>
      </c>
      <c r="G136" s="101" t="s">
        <v>533</v>
      </c>
      <c r="H136" s="2" t="s">
        <v>305</v>
      </c>
      <c r="I136" s="8" t="s">
        <v>309</v>
      </c>
      <c r="J136" s="9">
        <v>0</v>
      </c>
      <c r="K136" s="9">
        <v>0</v>
      </c>
      <c r="L136" s="7" t="s">
        <v>443</v>
      </c>
      <c r="M136" s="15" t="str">
        <f>VLOOKUP(B136,Sheet3!$B$2:$E$150,2,FALSE)</f>
        <v>value</v>
      </c>
      <c r="N136" s="15" t="str">
        <f>VLOOKUP(B136,Sheet3!$B$2:$E$150,3,FALSE)</f>
        <v/>
      </c>
      <c r="O136" s="15" t="str">
        <f>VLOOKUP(B136,Sheet3!$B$2:$E$150,4,FALSE)</f>
        <v/>
      </c>
      <c r="P136" s="25" t="str">
        <f t="shared" si="2"/>
        <v xml:space="preserve">Replace INTO `der_rri`.`dailyart_indicators`
 (`indicators_id`,`id`,`indicator_code`,`active`,`indicatorname`,`orodha`,`indicator`,`mainsection`,`section_id`,`sectionrowspan`,`show_section`,`category`,`disablecolumns`,`Auto_Calculate`,`readonl`) 
VALUES
  ('_135','135','Q0-1350','1','No. of  presumptive TB cases done for &lt;font color="orange"&gt;diagnostic work-ups&lt;/font&gt; (GeneXpert, Smear microscopy, CXR, culture etc)','578','No. of  presumptive TB cases done for diagnostic work-ups (GeneXpert, Smear microscopy, CXR, culture etc)','TB Screening in HIV Setting','Q','0','0','5_CCC &amp; PMTCT TB Screening (ICF)','value','','');
 </v>
      </c>
    </row>
    <row r="137" spans="1:16" ht="15.75" thickBot="1">
      <c r="A137" s="50" t="str">
        <f>CONCATENATE("_",B137)</f>
        <v>_136</v>
      </c>
      <c r="B137" s="52">
        <v>136</v>
      </c>
      <c r="C137" s="52" t="str">
        <f>CONCATENATE(I137,"0-",B137,"0")</f>
        <v>Q0-1360</v>
      </c>
      <c r="D137" s="53">
        <v>1</v>
      </c>
      <c r="E137" s="68" t="s">
        <v>762</v>
      </c>
      <c r="F137" s="75">
        <v>579</v>
      </c>
      <c r="G137" s="72" t="s">
        <v>369</v>
      </c>
      <c r="H137" s="75" t="s">
        <v>305</v>
      </c>
      <c r="I137" s="81" t="s">
        <v>309</v>
      </c>
      <c r="J137" s="53">
        <v>0</v>
      </c>
      <c r="K137" s="53">
        <v>0</v>
      </c>
      <c r="L137" s="51" t="s">
        <v>443</v>
      </c>
      <c r="M137" s="15" t="str">
        <f>VLOOKUP(B137,Sheet3!$B$2:$E$150,2,FALSE)</f>
        <v>value</v>
      </c>
      <c r="N137" s="15" t="str">
        <f>VLOOKUP(B137,Sheet3!$B$2:$E$150,3,FALSE)</f>
        <v/>
      </c>
      <c r="O137" s="15" t="str">
        <f>VLOOKUP(B137,Sheet3!$B$2:$E$150,4,FALSE)</f>
        <v/>
      </c>
      <c r="P137" s="25" t="str">
        <f t="shared" si="2"/>
        <v xml:space="preserve">Replace INTO `der_rri`.`dailyart_indicators`
 (`indicators_id`,`id`,`indicator_code`,`active`,`indicatorname`,`orodha`,`indicator`,`mainsection`,`section_id`,`sectionrowspan`,`show_section`,`category`,`disablecolumns`,`Auto_Calculate`,`readonl`) 
VALUES
  ('_136','136','Q0-1360','1','No.  of clients &lt;font color="orange"&gt;diagnosed with Active TB&lt;/font&gt; (Postive Results Returned)','579','No.  of clients diagnosed with Active TB (Postive Results Returned)','TB Screening in HIV Setting','Q','0','0','5_CCC &amp; PMTCT TB Screening (ICF)','value','','');
 </v>
      </c>
    </row>
    <row r="138" spans="1:16" s="14" customFormat="1">
      <c r="A138" s="45" t="str">
        <f>CONCATENATE("_",B138)</f>
        <v>_137</v>
      </c>
      <c r="B138" s="46">
        <v>137</v>
      </c>
      <c r="C138" s="47" t="str">
        <f>CONCATENATE(I138,"0-",B138,"0")</f>
        <v>Q0-1370</v>
      </c>
      <c r="D138" s="65">
        <v>1</v>
      </c>
      <c r="E138" s="73" t="s">
        <v>763</v>
      </c>
      <c r="F138" s="76">
        <v>580</v>
      </c>
      <c r="G138" s="70" t="s">
        <v>370</v>
      </c>
      <c r="H138" s="76" t="s">
        <v>305</v>
      </c>
      <c r="I138" s="82" t="s">
        <v>309</v>
      </c>
      <c r="J138" s="67">
        <v>0</v>
      </c>
      <c r="K138" s="65">
        <v>0</v>
      </c>
      <c r="L138" s="46" t="s">
        <v>443</v>
      </c>
      <c r="M138" s="15" t="str">
        <f>VLOOKUP(B138,Sheet3!$B$2:$E$150,2,FALSE)</f>
        <v>value</v>
      </c>
      <c r="N138" s="15" t="str">
        <f>VLOOKUP(B138,Sheet3!$B$2:$E$150,3,FALSE)</f>
        <v/>
      </c>
      <c r="O138" s="15" t="str">
        <f>VLOOKUP(B138,Sheet3!$B$2:$E$150,4,FALSE)</f>
        <v/>
      </c>
      <c r="P138" s="25" t="str">
        <f t="shared" si="2"/>
        <v xml:space="preserve">Replace INTO `der_rri`.`dailyart_indicators`
 (`indicators_id`,`id`,`indicator_code`,`active`,`indicatorname`,`orodha`,`indicator`,`mainsection`,`section_id`,`sectionrowspan`,`show_section`,`category`,`disablecolumns`,`Auto_Calculate`,`readonl`) 
VALUES
  ('_137','137','Q0-1370','1','No.  of clients on &lt;font color="orange"&gt;anti-TBs&lt;/font&gt;  (TB Treatment)','580','No.  of clients on anti-TBs  (TB Treatment)','TB Screening in HIV Setting','Q','0','0','5_CCC &amp; PMTCT TB Screening (ICF)','value','','');
 </v>
      </c>
    </row>
    <row r="139" spans="1:16">
      <c r="A139" s="49" t="str">
        <f>CONCATENATE("_",B139)</f>
        <v>_138</v>
      </c>
      <c r="B139" s="7">
        <v>138</v>
      </c>
      <c r="C139" s="6" t="str">
        <f>CONCATENATE(I139,"0-",B139,"0")</f>
        <v>R0-1380</v>
      </c>
      <c r="D139" s="9">
        <v>1</v>
      </c>
      <c r="E139" s="26" t="s">
        <v>371</v>
      </c>
      <c r="F139" s="2">
        <v>590</v>
      </c>
      <c r="G139" s="23" t="s">
        <v>371</v>
      </c>
      <c r="H139" s="2" t="s">
        <v>304</v>
      </c>
      <c r="I139" s="8" t="s">
        <v>310</v>
      </c>
      <c r="J139" s="10">
        <v>12</v>
      </c>
      <c r="K139" s="9">
        <v>1</v>
      </c>
      <c r="L139" s="7" t="s">
        <v>443</v>
      </c>
      <c r="M139" s="15" t="str">
        <f>VLOOKUP(B139,Sheet3!$B$2:$E$150,2,FALSE)</f>
        <v>value</v>
      </c>
      <c r="N139" s="15" t="str">
        <f>VLOOKUP(B139,Sheet3!$B$2:$E$150,3,FALSE)</f>
        <v>_138+_139+_140@_150</v>
      </c>
      <c r="O139" s="15" t="str">
        <f>VLOOKUP(B139,Sheet3!$B$2:$E$150,4,FALSE)</f>
        <v/>
      </c>
      <c r="P139" s="25" t="str">
        <f t="shared" si="2"/>
        <v xml:space="preserve">Replace INTO `der_rri`.`dailyart_indicators`
 (`indicators_id`,`id`,`indicator_code`,`active`,`indicatorname`,`orodha`,`indicator`,`mainsection`,`section_id`,`sectionrowspan`,`show_section`,`category`,`disablecolumns`,`Auto_Calculate`,`readonl`) 
VALUES
  ('_138','138','R0-1380','1','No.  of TB cases (TB Clinic)','590','No.  of TB cases (TB Clinic)','TB Cases Contact Listing','R','12','1','5_CCC &amp; PMTCT TB Screening (ICF)','value','_138+_139+_140@_150','');
 </v>
      </c>
    </row>
    <row r="140" spans="1:16">
      <c r="A140" s="49" t="str">
        <f>CONCATENATE("_",B140)</f>
        <v>_139</v>
      </c>
      <c r="B140" s="7">
        <v>139</v>
      </c>
      <c r="C140" s="6" t="str">
        <f>CONCATENATE(I140,"0-",B140,"0")</f>
        <v>R0-1390</v>
      </c>
      <c r="D140" s="9">
        <v>1</v>
      </c>
      <c r="E140" s="26" t="s">
        <v>372</v>
      </c>
      <c r="F140" s="2">
        <v>591</v>
      </c>
      <c r="G140" s="23" t="s">
        <v>372</v>
      </c>
      <c r="H140" s="2" t="s">
        <v>304</v>
      </c>
      <c r="I140" s="8" t="s">
        <v>310</v>
      </c>
      <c r="J140" s="10">
        <v>0</v>
      </c>
      <c r="K140" s="9">
        <v>0</v>
      </c>
      <c r="L140" s="7" t="s">
        <v>443</v>
      </c>
      <c r="M140" s="15" t="str">
        <f>VLOOKUP(B140,Sheet3!$B$2:$E$150,2,FALSE)</f>
        <v>value</v>
      </c>
      <c r="N140" s="15" t="str">
        <f>VLOOKUP(B140,Sheet3!$B$2:$E$150,3,FALSE)</f>
        <v>_138+_139+_140@_150</v>
      </c>
      <c r="O140" s="15" t="str">
        <f>VLOOKUP(B140,Sheet3!$B$2:$E$150,4,FALSE)</f>
        <v/>
      </c>
      <c r="P140" s="25" t="str">
        <f t="shared" si="2"/>
        <v xml:space="preserve">Replace INTO `der_rri`.`dailyart_indicators`
 (`indicators_id`,`id`,`indicator_code`,`active`,`indicatorname`,`orodha`,`indicator`,`mainsection`,`section_id`,`sectionrowspan`,`show_section`,`category`,`disablecolumns`,`Auto_Calculate`,`readonl`) 
VALUES
  ('_139','139','R0-1390','1','No.  of TB cases (ICF)','591','No.  of TB cases (ICF)','TB Cases Contact Listing','R','0','0','5_CCC &amp; PMTCT TB Screening (ICF)','value','_138+_139+_140@_150','');
 </v>
      </c>
    </row>
    <row r="141" spans="1:16">
      <c r="A141" s="49" t="str">
        <f>CONCATENATE("_",B141)</f>
        <v>_140</v>
      </c>
      <c r="B141" s="7">
        <v>140</v>
      </c>
      <c r="C141" s="6" t="str">
        <f>CONCATENATE(I141,"0-",B141,"0")</f>
        <v>R0-1400</v>
      </c>
      <c r="D141" s="9">
        <v>1</v>
      </c>
      <c r="E141" s="26" t="s">
        <v>373</v>
      </c>
      <c r="F141" s="2">
        <v>592</v>
      </c>
      <c r="G141" s="23" t="s">
        <v>373</v>
      </c>
      <c r="H141" s="2" t="s">
        <v>304</v>
      </c>
      <c r="I141" s="8" t="s">
        <v>310</v>
      </c>
      <c r="J141" s="10">
        <v>0</v>
      </c>
      <c r="K141" s="9">
        <v>0</v>
      </c>
      <c r="L141" s="7" t="s">
        <v>443</v>
      </c>
      <c r="M141" s="15" t="str">
        <f>VLOOKUP(B141,Sheet3!$B$2:$E$150,2,FALSE)</f>
        <v>value</v>
      </c>
      <c r="N141" s="15" t="str">
        <f>VLOOKUP(B141,Sheet3!$B$2:$E$150,3,FALSE)</f>
        <v>_138+_139+_140@_150</v>
      </c>
      <c r="O141" s="15" t="str">
        <f>VLOOKUP(B141,Sheet3!$B$2:$E$150,4,FALSE)</f>
        <v/>
      </c>
      <c r="P141" s="25" t="str">
        <f t="shared" si="2"/>
        <v xml:space="preserve">Replace INTO `der_rri`.`dailyart_indicators`
 (`indicators_id`,`id`,`indicator_code`,`active`,`indicatorname`,`orodha`,`indicator`,`mainsection`,`section_id`,`sectionrowspan`,`show_section`,`category`,`disablecolumns`,`Auto_Calculate`,`readonl`) 
VALUES
  ('_140','140','R0-1400','1','No.  of TB cases (ACF)','592','No.  of TB cases (ACF)','TB Cases Contact Listing','R','0','0','5_CCC &amp; PMTCT TB Screening (ICF)','value','_138+_139+_140@_150','');
 </v>
      </c>
    </row>
    <row r="142" spans="1:16">
      <c r="A142" s="49" t="str">
        <f>CONCATENATE("_",B142)</f>
        <v>_150</v>
      </c>
      <c r="B142" s="7">
        <v>150</v>
      </c>
      <c r="C142" s="6" t="str">
        <f>CONCATENATE(I142,"0-",B142,"0")</f>
        <v>R0-1500</v>
      </c>
      <c r="D142" s="9">
        <v>1</v>
      </c>
      <c r="E142" s="26" t="s">
        <v>456</v>
      </c>
      <c r="F142" s="2">
        <v>593</v>
      </c>
      <c r="G142" s="23" t="s">
        <v>456</v>
      </c>
      <c r="H142" s="2" t="s">
        <v>304</v>
      </c>
      <c r="I142" s="8" t="s">
        <v>310</v>
      </c>
      <c r="J142" s="10">
        <v>0</v>
      </c>
      <c r="K142" s="9">
        <v>0</v>
      </c>
      <c r="L142" s="7" t="s">
        <v>443</v>
      </c>
      <c r="M142" s="15" t="str">
        <f>VLOOKUP(B142,Sheet3!$B$2:$E$150,2,FALSE)</f>
        <v>value</v>
      </c>
      <c r="N142" s="15" t="str">
        <f>VLOOKUP(B142,Sheet3!$B$2:$E$150,3,FALSE)</f>
        <v/>
      </c>
      <c r="O142" s="15" t="str">
        <f>VLOOKUP(B142,Sheet3!$B$2:$E$150,4,FALSE)</f>
        <v>readonly="true"  tabindex="-1"</v>
      </c>
      <c r="P142" s="25" t="str">
        <f t="shared" si="2"/>
        <v xml:space="preserve">Replace INTO `der_rri`.`dailyart_indicators`
 (`indicators_id`,`id`,`indicator_code`,`active`,`indicatorname`,`orodha`,`indicator`,`mainsection`,`section_id`,`sectionrowspan`,`show_section`,`category`,`disablecolumns`,`Auto_Calculate`,`readonl`) 
VALUES
  ('_150','150','R0-1500','1','Total No. of TB Cases','593','Total No. of TB Cases','TB Cases Contact Listing','R','0','0','5_CCC &amp; PMTCT TB Screening (ICF)','value','','readonly="true"  tabindex="-1"');
 </v>
      </c>
    </row>
    <row r="143" spans="1:16">
      <c r="A143" s="49" t="str">
        <f>CONCATENATE("_",B143)</f>
        <v>_141</v>
      </c>
      <c r="B143" s="7">
        <v>141</v>
      </c>
      <c r="C143" s="6" t="str">
        <f>CONCATENATE(I143,"0-",B143,"0")</f>
        <v>R0-1410</v>
      </c>
      <c r="D143" s="9">
        <v>1</v>
      </c>
      <c r="E143" s="26" t="s">
        <v>764</v>
      </c>
      <c r="F143" s="2">
        <v>594</v>
      </c>
      <c r="G143" s="23" t="s">
        <v>374</v>
      </c>
      <c r="H143" s="2" t="s">
        <v>304</v>
      </c>
      <c r="I143" s="8" t="s">
        <v>310</v>
      </c>
      <c r="J143" s="10">
        <v>0</v>
      </c>
      <c r="K143" s="9">
        <v>0</v>
      </c>
      <c r="L143" s="7" t="s">
        <v>443</v>
      </c>
      <c r="M143" s="15" t="str">
        <f>VLOOKUP(B143,Sheet3!$B$2:$E$150,2,FALSE)</f>
        <v>value</v>
      </c>
      <c r="N143" s="15" t="str">
        <f>VLOOKUP(B143,Sheet3!$B$2:$E$150,3,FALSE)</f>
        <v/>
      </c>
      <c r="O143" s="15" t="str">
        <f>VLOOKUP(B143,Sheet3!$B$2:$E$150,4,FALSE)</f>
        <v/>
      </c>
      <c r="P143" s="25" t="str">
        <f t="shared" si="2"/>
        <v xml:space="preserve">Replace INTO `der_rri`.`dailyart_indicators`
 (`indicators_id`,`id`,`indicator_code`,`active`,`indicatorname`,`orodha`,`indicator`,`mainsection`,`section_id`,`sectionrowspan`,`show_section`,`category`,`disablecolumns`,`Auto_Calculate`,`readonl`) 
VALUES
  ('_141','141','R0-1410','1','No.  of TB cases &lt;font color="orange"&gt;screened for contact&lt;/font&gt; elicitation','594','No.  of TB cases screened for contact elicitation','TB Cases Contact Listing','R','0','0','5_CCC &amp; PMTCT TB Screening (ICF)','value','','');
 </v>
      </c>
    </row>
    <row r="144" spans="1:16">
      <c r="A144" s="49" t="str">
        <f>CONCATENATE("_",B144)</f>
        <v>_142</v>
      </c>
      <c r="B144" s="7">
        <v>142</v>
      </c>
      <c r="C144" s="6" t="str">
        <f>CONCATENATE(I144,"0-",B144,"0")</f>
        <v>R0-1420</v>
      </c>
      <c r="D144" s="9">
        <v>1</v>
      </c>
      <c r="E144" s="26" t="s">
        <v>765</v>
      </c>
      <c r="F144" s="2">
        <v>595</v>
      </c>
      <c r="G144" s="23" t="s">
        <v>375</v>
      </c>
      <c r="H144" s="2" t="s">
        <v>304</v>
      </c>
      <c r="I144" s="8" t="s">
        <v>310</v>
      </c>
      <c r="J144" s="10">
        <v>0</v>
      </c>
      <c r="K144" s="9">
        <v>0</v>
      </c>
      <c r="L144" s="7" t="s">
        <v>443</v>
      </c>
      <c r="M144" s="15" t="str">
        <f>VLOOKUP(B144,Sheet3!$B$2:$E$150,2,FALSE)</f>
        <v>value</v>
      </c>
      <c r="N144" s="15" t="str">
        <f>VLOOKUP(B144,Sheet3!$B$2:$E$150,3,FALSE)</f>
        <v/>
      </c>
      <c r="O144" s="15" t="str">
        <f>VLOOKUP(B144,Sheet3!$B$2:$E$150,4,FALSE)</f>
        <v/>
      </c>
      <c r="P144" s="25" t="str">
        <f t="shared" si="2"/>
        <v xml:space="preserve">Replace INTO `der_rri`.`dailyart_indicators`
 (`indicators_id`,`id`,`indicator_code`,`active`,`indicatorname`,`orodha`,`indicator`,`mainsection`,`section_id`,`sectionrowspan`,`show_section`,`category`,`disablecolumns`,`Auto_Calculate`,`readonl`) 
VALUES
  ('_142','142','R0-1420','1','No.  of &lt;font color="orange"&gt;screenedcontacts identified or elicited&lt;/font&gt;','595','No.  of contacts identified or elicited','TB Cases Contact Listing','R','0','0','5_CCC &amp; PMTCT TB Screening (ICF)','value','','');
 </v>
      </c>
    </row>
    <row r="145" spans="1:16">
      <c r="A145" s="49" t="str">
        <f>CONCATENATE("_",B145)</f>
        <v>_143</v>
      </c>
      <c r="B145" s="7">
        <v>143</v>
      </c>
      <c r="C145" s="6" t="str">
        <f>CONCATENATE(I145,"0-",B145,"0")</f>
        <v>R0-1430</v>
      </c>
      <c r="D145" s="9">
        <v>1</v>
      </c>
      <c r="E145" s="26" t="s">
        <v>766</v>
      </c>
      <c r="F145" s="2">
        <v>596</v>
      </c>
      <c r="G145" s="23" t="s">
        <v>376</v>
      </c>
      <c r="H145" s="2" t="s">
        <v>304</v>
      </c>
      <c r="I145" s="8" t="s">
        <v>310</v>
      </c>
      <c r="J145" s="10">
        <v>0</v>
      </c>
      <c r="K145" s="9">
        <v>0</v>
      </c>
      <c r="L145" s="7" t="s">
        <v>443</v>
      </c>
      <c r="M145" s="15" t="str">
        <f>VLOOKUP(B145,Sheet3!$B$2:$E$150,2,FALSE)</f>
        <v>value</v>
      </c>
      <c r="N145" s="15" t="str">
        <f>VLOOKUP(B145,Sheet3!$B$2:$E$150,3,FALSE)</f>
        <v/>
      </c>
      <c r="O145" s="15" t="str">
        <f>VLOOKUP(B145,Sheet3!$B$2:$E$150,4,FALSE)</f>
        <v/>
      </c>
      <c r="P145" s="25" t="str">
        <f t="shared" si="2"/>
        <v xml:space="preserve">Replace INTO `der_rri`.`dailyart_indicators`
 (`indicators_id`,`id`,`indicator_code`,`active`,`indicatorname`,`orodha`,`indicator`,`mainsection`,`section_id`,`sectionrowspan`,`show_section`,`category`,`disablecolumns`,`Auto_Calculate`,`readonl`) 
VALUES
  ('_143','143','R0-1430','1','No.  of &lt;font color="orange"&gt;contacts line listed&lt;/font&gt;','596','No.  of contacts line listed','TB Cases Contact Listing','R','0','0','5_CCC &amp; PMTCT TB Screening (ICF)','value','','');
 </v>
      </c>
    </row>
    <row r="146" spans="1:16">
      <c r="A146" s="49" t="str">
        <f>CONCATENATE("_",B146)</f>
        <v>_144</v>
      </c>
      <c r="B146" s="7">
        <v>144</v>
      </c>
      <c r="C146" s="6" t="str">
        <f>CONCATENATE(I146,"0-",B146,"0")</f>
        <v>R0-1440</v>
      </c>
      <c r="D146" s="9">
        <v>1</v>
      </c>
      <c r="E146" s="26" t="s">
        <v>767</v>
      </c>
      <c r="F146" s="2">
        <v>597</v>
      </c>
      <c r="G146" s="26" t="s">
        <v>377</v>
      </c>
      <c r="H146" s="2" t="s">
        <v>304</v>
      </c>
      <c r="I146" s="8" t="s">
        <v>310</v>
      </c>
      <c r="J146" s="10">
        <v>0</v>
      </c>
      <c r="K146" s="9">
        <v>0</v>
      </c>
      <c r="L146" s="7" t="s">
        <v>443</v>
      </c>
      <c r="M146" s="15" t="str">
        <f>VLOOKUP(B146,Sheet3!$B$2:$E$150,2,FALSE)</f>
        <v>value</v>
      </c>
      <c r="N146" s="15" t="str">
        <f>VLOOKUP(B146,Sheet3!$B$2:$E$150,3,FALSE)</f>
        <v/>
      </c>
      <c r="O146" s="15" t="str">
        <f>VLOOKUP(B146,Sheet3!$B$2:$E$150,4,FALSE)</f>
        <v/>
      </c>
      <c r="P146" s="25" t="str">
        <f t="shared" si="2"/>
        <v xml:space="preserve">Replace INTO `der_rri`.`dailyart_indicators`
 (`indicators_id`,`id`,`indicator_code`,`active`,`indicatorname`,`orodha`,`indicator`,`mainsection`,`section_id`,`sectionrowspan`,`show_section`,`category`,`disablecolumns`,`Auto_Calculate`,`readonl`) 
VALUES
  ('_144','144','R0-1440','1','No.  of &lt;font color="orange"&gt;contacts screened for TB&lt;/font&gt;','597','No.  of contacts screened for TB','TB Cases Contact Listing','R','0','0','5_CCC &amp; PMTCT TB Screening (ICF)','value','','');
 </v>
      </c>
    </row>
    <row r="147" spans="1:16">
      <c r="A147" s="49" t="str">
        <f>CONCATENATE("_",B147)</f>
        <v>_145</v>
      </c>
      <c r="B147" s="7">
        <v>145</v>
      </c>
      <c r="C147" s="6" t="str">
        <f>CONCATENATE(I147,"0-",B147,"0")</f>
        <v>R0-1450</v>
      </c>
      <c r="D147" s="9">
        <v>1</v>
      </c>
      <c r="E147" s="26" t="s">
        <v>768</v>
      </c>
      <c r="F147" s="2">
        <v>598</v>
      </c>
      <c r="G147" s="23" t="s">
        <v>378</v>
      </c>
      <c r="H147" s="2" t="s">
        <v>304</v>
      </c>
      <c r="I147" s="8" t="s">
        <v>310</v>
      </c>
      <c r="J147" s="10">
        <v>0</v>
      </c>
      <c r="K147" s="9">
        <v>0</v>
      </c>
      <c r="L147" s="7" t="s">
        <v>443</v>
      </c>
      <c r="M147" s="15" t="str">
        <f>VLOOKUP(B147,Sheet3!$B$2:$E$150,2,FALSE)</f>
        <v>value</v>
      </c>
      <c r="N147" s="15" t="str">
        <f>VLOOKUP(B147,Sheet3!$B$2:$E$150,3,FALSE)</f>
        <v/>
      </c>
      <c r="O147" s="15" t="str">
        <f>VLOOKUP(B147,Sheet3!$B$2:$E$150,4,FALSE)</f>
        <v/>
      </c>
      <c r="P147" s="25" t="str">
        <f t="shared" si="2"/>
        <v xml:space="preserve">Replace INTO `der_rri`.`dailyart_indicators`
 (`indicators_id`,`id`,`indicator_code`,`active`,`indicatorname`,`orodha`,`indicator`,`mainsection`,`section_id`,`sectionrowspan`,`show_section`,`category`,`disablecolumns`,`Auto_Calculate`,`readonl`) 
VALUES
  ('_145','145','R0-1450','1','No. of &lt;font color="orange"&gt;contacts presumptive TB&lt;/font&gt;','598','No. of contacts presumptive TB','TB Cases Contact Listing','R','0','0','5_CCC &amp; PMTCT TB Screening (ICF)','value','','');
 </v>
      </c>
    </row>
    <row r="148" spans="1:16">
      <c r="A148" s="49" t="str">
        <f>CONCATENATE("_",B148)</f>
        <v>_146</v>
      </c>
      <c r="B148" s="7">
        <v>146</v>
      </c>
      <c r="C148" s="6" t="str">
        <f>CONCATENATE(I148,"0-",B148,"0")</f>
        <v>R0-1460</v>
      </c>
      <c r="D148" s="9">
        <v>1</v>
      </c>
      <c r="E148" s="101" t="s">
        <v>769</v>
      </c>
      <c r="F148" s="2">
        <v>599</v>
      </c>
      <c r="G148" s="101" t="s">
        <v>536</v>
      </c>
      <c r="H148" s="2" t="s">
        <v>304</v>
      </c>
      <c r="I148" s="8" t="s">
        <v>310</v>
      </c>
      <c r="J148" s="10">
        <v>0</v>
      </c>
      <c r="K148" s="9">
        <v>0</v>
      </c>
      <c r="L148" s="7" t="s">
        <v>443</v>
      </c>
      <c r="M148" s="15" t="str">
        <f>VLOOKUP(B148,Sheet3!$B$2:$E$150,2,FALSE)</f>
        <v>value</v>
      </c>
      <c r="N148" s="15" t="str">
        <f>VLOOKUP(B148,Sheet3!$B$2:$E$150,3,FALSE)</f>
        <v/>
      </c>
      <c r="O148" s="15" t="str">
        <f>VLOOKUP(B148,Sheet3!$B$2:$E$150,4,FALSE)</f>
        <v/>
      </c>
      <c r="P148" s="25" t="str">
        <f t="shared" si="2"/>
        <v xml:space="preserve">Replace INTO `der_rri`.`dailyart_indicators`
 (`indicators_id`,`id`,`indicator_code`,`active`,`indicatorname`,`orodha`,`indicator`,`mainsection`,`section_id`,`sectionrowspan`,`show_section`,`category`,`disablecolumns`,`Auto_Calculate`,`readonl`) 
VALUES
  ('_146','146','R0-1460','1','No. of  presumptive TB contacts done for &lt;font color="orange"&gt;diagnostic work-ups&lt;/font&gt; (GeneXpert, Smear microscopy, CXR, culture etc)','599','No. of  presumptive TB Contacts done for diagnostic work-ups (GeneXpert, Smear microscopy, CXR, culture etc)','TB Cases Contact Listing','R','0','0','5_CCC &amp; PMTCT TB Screening (ICF)','value','','');
 </v>
      </c>
    </row>
    <row r="149" spans="1:16">
      <c r="A149" s="85" t="str">
        <f>CONCATENATE("_",B149)</f>
        <v>_147</v>
      </c>
      <c r="B149" s="42">
        <v>147</v>
      </c>
      <c r="C149" s="41" t="str">
        <f>CONCATENATE(I149,"0-",B149,"0")</f>
        <v>R0-1470</v>
      </c>
      <c r="D149" s="43">
        <v>1</v>
      </c>
      <c r="E149" s="86" t="s">
        <v>770</v>
      </c>
      <c r="F149" s="58">
        <v>600</v>
      </c>
      <c r="G149" s="57" t="s">
        <v>379</v>
      </c>
      <c r="H149" s="58" t="s">
        <v>304</v>
      </c>
      <c r="I149" s="59" t="s">
        <v>310</v>
      </c>
      <c r="J149" s="44">
        <v>0</v>
      </c>
      <c r="K149" s="43">
        <v>0</v>
      </c>
      <c r="L149" s="42" t="s">
        <v>443</v>
      </c>
      <c r="M149" s="15" t="str">
        <f>VLOOKUP(B149,Sheet3!$B$2:$E$150,2,FALSE)</f>
        <v>value</v>
      </c>
      <c r="N149" s="15" t="str">
        <f>VLOOKUP(B149,Sheet3!$B$2:$E$150,3,FALSE)</f>
        <v/>
      </c>
      <c r="O149" s="15" t="str">
        <f>VLOOKUP(B149,Sheet3!$B$2:$E$150,4,FALSE)</f>
        <v/>
      </c>
      <c r="P149" s="25" t="str">
        <f t="shared" si="2"/>
        <v xml:space="preserve">Replace INTO `der_rri`.`dailyart_indicators`
 (`indicators_id`,`id`,`indicator_code`,`active`,`indicatorname`,`orodha`,`indicator`,`mainsection`,`section_id`,`sectionrowspan`,`show_section`,`category`,`disablecolumns`,`Auto_Calculate`,`readonl`) 
VALUES
  ('_147','147','R0-1470','1','No.  of &lt;font color="orange"&gt;presumptive contacts diagnosed&lt;/font&gt; with active TB','600','No.  of presumptive contacts diagnosed with active TB','TB Cases Contact Listing','R','0','0','5_CCC &amp; PMTCT TB Screening (ICF)','value','','');
 </v>
      </c>
    </row>
    <row r="150" spans="1:16">
      <c r="A150" s="6" t="str">
        <f>CONCATENATE("_",B150)</f>
        <v>_148</v>
      </c>
      <c r="B150" s="7">
        <v>148</v>
      </c>
      <c r="C150" s="6" t="str">
        <f>CONCATENATE(I150,"0-",B150,"0")</f>
        <v>R0-1480</v>
      </c>
      <c r="D150" s="9">
        <v>1</v>
      </c>
      <c r="E150" s="26" t="s">
        <v>771</v>
      </c>
      <c r="F150" s="2">
        <v>601</v>
      </c>
      <c r="G150" s="23" t="s">
        <v>380</v>
      </c>
      <c r="H150" s="2" t="s">
        <v>304</v>
      </c>
      <c r="I150" s="8" t="s">
        <v>310</v>
      </c>
      <c r="J150" s="10">
        <v>0</v>
      </c>
      <c r="K150" s="9">
        <v>0</v>
      </c>
      <c r="L150" s="7" t="s">
        <v>443</v>
      </c>
      <c r="M150" s="15" t="str">
        <f>VLOOKUP(B150,Sheet3!$B$2:$E$150,2,FALSE)</f>
        <v>value</v>
      </c>
      <c r="N150" s="15" t="str">
        <f>VLOOKUP(B150,Sheet3!$B$2:$E$150,3,FALSE)</f>
        <v/>
      </c>
      <c r="O150" s="15" t="str">
        <f>VLOOKUP(B150,Sheet3!$B$2:$E$150,4,FALSE)</f>
        <v/>
      </c>
      <c r="P150" s="25" t="str">
        <f t="shared" si="2"/>
        <v xml:space="preserve">Replace INTO `der_rri`.`dailyart_indicators`
 (`indicators_id`,`id`,`indicator_code`,`active`,`indicatorname`,`orodha`,`indicator`,`mainsection`,`section_id`,`sectionrowspan`,`show_section`,`category`,`disablecolumns`,`Auto_Calculate`,`readonl`) 
VALUES
  ('_148','148','R0-1480','1','No.  of presumptive TB contacts &lt;font color="orange"&gt;started on anti-TBs&lt;/font&gt; (TB Treatment)','601','No.  of presumptive TB contacts started on anti-TBs (TB Treatment)','TB Cases Contact Listing','R','0','0','5_CCC &amp; PMTCT TB Screening (ICF)','value','','');
 </v>
      </c>
    </row>
  </sheetData>
  <autoFilter ref="A1:O1"/>
  <conditionalFormatting sqref="A1:A1048576">
    <cfRule type="duplicateValues" dxfId="1" priority="2"/>
  </conditionalFormatting>
  <conditionalFormatting sqref="A1:B1048576">
    <cfRule type="duplicateValues" dxfId="0"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4:N16"/>
  <sheetViews>
    <sheetView workbookViewId="0">
      <selection activeCell="I32" sqref="I32"/>
    </sheetView>
  </sheetViews>
  <sheetFormatPr defaultRowHeight="15"/>
  <cols>
    <col min="2" max="2" width="11.7109375" bestFit="1" customWidth="1"/>
    <col min="6" max="6" width="8.7109375" bestFit="1" customWidth="1"/>
    <col min="9" max="9" width="17.85546875" customWidth="1"/>
  </cols>
  <sheetData>
    <row r="4" spans="2:14">
      <c r="B4" t="str">
        <f>CONCATENATE("int ",E4,"=0;")</f>
        <v>int f14=0;</v>
      </c>
      <c r="E4" t="s">
        <v>515</v>
      </c>
      <c r="F4" t="s">
        <v>311</v>
      </c>
      <c r="G4" t="s">
        <v>313</v>
      </c>
      <c r="H4" t="s">
        <v>315</v>
      </c>
      <c r="I4" t="s">
        <v>317</v>
      </c>
    </row>
    <row r="5" spans="2:14">
      <c r="B5" t="str">
        <f t="shared" ref="B5:B7" si="0">CONCATENATE("int ",E5,"=0;")</f>
        <v>int m14=0;</v>
      </c>
      <c r="E5" t="s">
        <v>516</v>
      </c>
      <c r="F5" t="s">
        <v>312</v>
      </c>
      <c r="G5" t="s">
        <v>314</v>
      </c>
      <c r="H5" t="s">
        <v>316</v>
      </c>
      <c r="I5" t="s">
        <v>318</v>
      </c>
    </row>
    <row r="6" spans="2:14">
      <c r="B6" t="str">
        <f t="shared" si="0"/>
        <v>int f15=0;</v>
      </c>
      <c r="E6" t="s">
        <v>523</v>
      </c>
      <c r="F6" t="s">
        <v>319</v>
      </c>
      <c r="G6" t="s">
        <v>321</v>
      </c>
      <c r="H6" t="s">
        <v>323</v>
      </c>
      <c r="I6" t="s">
        <v>325</v>
      </c>
      <c r="J6" t="s">
        <v>327</v>
      </c>
      <c r="K6" t="s">
        <v>329</v>
      </c>
      <c r="L6" t="s">
        <v>331</v>
      </c>
      <c r="M6" t="s">
        <v>333</v>
      </c>
    </row>
    <row r="7" spans="2:14">
      <c r="B7" t="str">
        <f t="shared" si="0"/>
        <v>int m15=0;</v>
      </c>
      <c r="E7" t="s">
        <v>524</v>
      </c>
      <c r="F7" t="s">
        <v>320</v>
      </c>
      <c r="G7" t="s">
        <v>322</v>
      </c>
      <c r="H7" t="s">
        <v>324</v>
      </c>
      <c r="I7" t="s">
        <v>326</v>
      </c>
      <c r="J7" t="s">
        <v>328</v>
      </c>
      <c r="K7" t="s">
        <v>330</v>
      </c>
      <c r="L7" t="s">
        <v>332</v>
      </c>
      <c r="M7" t="s">
        <v>334</v>
      </c>
    </row>
    <row r="9" spans="2:14">
      <c r="F9" s="25" t="str">
        <f>CONCATENATE("SUM(IFNULL(",F4,",0)) as ",F4,",")</f>
        <v>SUM(IFNULL(der_1f,0)) as der_1f,</v>
      </c>
      <c r="G9" s="25" t="str">
        <f t="shared" ref="G9:M12" si="1">CONCATENATE("SUM(IFNULL(",G4,",0)) as ",G4,",")</f>
        <v>SUM(IFNULL(der_4f,0)) as der_4f,</v>
      </c>
      <c r="H9" s="25" t="str">
        <f t="shared" si="1"/>
        <v>SUM(IFNULL(der_9f,0)) as der_9f,</v>
      </c>
      <c r="I9" s="25" t="str">
        <f t="shared" si="1"/>
        <v>SUM(IFNULL(der_14f,0)) as der_14f,</v>
      </c>
      <c r="J9" s="25"/>
      <c r="K9" s="25"/>
      <c r="L9" s="25"/>
      <c r="M9" s="25"/>
    </row>
    <row r="10" spans="2:14">
      <c r="F10" s="25" t="str">
        <f>CONCATENATE("SUM(IFNULL(",F5,",0)) as ",F5,",")</f>
        <v>SUM(IFNULL(der_1m,0)) as der_1m,</v>
      </c>
      <c r="G10" s="25" t="str">
        <f t="shared" si="1"/>
        <v>SUM(IFNULL(der_4m,0)) as der_4m,</v>
      </c>
      <c r="H10" s="25" t="str">
        <f t="shared" si="1"/>
        <v>SUM(IFNULL(der_9m,0)) as der_9m,</v>
      </c>
      <c r="I10" s="25" t="str">
        <f t="shared" si="1"/>
        <v>SUM(IFNULL(der_14m,0)) as der_14m,</v>
      </c>
      <c r="J10" s="25"/>
      <c r="K10" s="25"/>
      <c r="L10" s="25"/>
      <c r="M10" s="25"/>
    </row>
    <row r="11" spans="2:14">
      <c r="F11" s="25" t="str">
        <f>CONCATENATE("SUM(IFNULL(",F6,",0)) as ",F6,",")</f>
        <v>SUM(IFNULL(der_19f,0)) as der_19f,</v>
      </c>
      <c r="G11" s="25" t="str">
        <f t="shared" si="1"/>
        <v>SUM(IFNULL(der_24f,0)) as der_24f,</v>
      </c>
      <c r="H11" s="25" t="str">
        <f t="shared" si="1"/>
        <v>SUM(IFNULL(der_29f,0)) as der_29f,</v>
      </c>
      <c r="I11" s="25" t="str">
        <f t="shared" si="1"/>
        <v>SUM(IFNULL(der_34f,0)) as der_34f,</v>
      </c>
      <c r="J11" s="25" t="str">
        <f t="shared" si="1"/>
        <v>SUM(IFNULL(der_39f,0)) as der_39f,</v>
      </c>
      <c r="K11" s="25" t="str">
        <f t="shared" si="1"/>
        <v>SUM(IFNULL(der_44f,0)) as der_44f,</v>
      </c>
      <c r="L11" s="25" t="str">
        <f t="shared" si="1"/>
        <v>SUM(IFNULL(der_49f,0)) as der_49f,</v>
      </c>
      <c r="M11" s="25" t="str">
        <f t="shared" si="1"/>
        <v>SUM(IFNULL(der_50f,0)) as der_50f,</v>
      </c>
    </row>
    <row r="12" spans="2:14">
      <c r="F12" s="25" t="str">
        <f>CONCATENATE("SUM(IFNULL(",F7,",0)) as ",F7,",")</f>
        <v>SUM(IFNULL(der_19m,0)) as der_19m,</v>
      </c>
      <c r="G12" s="25" t="str">
        <f t="shared" si="1"/>
        <v>SUM(IFNULL(der_24m,0)) as der_24m,</v>
      </c>
      <c r="H12" s="25" t="str">
        <f t="shared" si="1"/>
        <v>SUM(IFNULL(der_29m,0)) as der_29m,</v>
      </c>
      <c r="I12" s="25" t="str">
        <f t="shared" si="1"/>
        <v>SUM(IFNULL(der_34m,0)) as der_34m,</v>
      </c>
      <c r="J12" s="25" t="str">
        <f t="shared" si="1"/>
        <v>SUM(IFNULL(der_39m,0)) as der_39m,</v>
      </c>
      <c r="K12" s="25" t="str">
        <f t="shared" si="1"/>
        <v>SUM(IFNULL(der_44m,0)) as der_44m,</v>
      </c>
      <c r="L12" s="25" t="str">
        <f t="shared" si="1"/>
        <v>SUM(IFNULL(der_49m,0)) as der_49m,</v>
      </c>
      <c r="M12" s="25" t="str">
        <f t="shared" si="1"/>
        <v>SUM(IFNULL(der_50m,0)) as der_50m,</v>
      </c>
    </row>
    <row r="13" spans="2:14">
      <c r="E13" t="s">
        <v>515</v>
      </c>
      <c r="F13" s="25" t="str">
        <f>CONCATENATE("conn.rs.getInt(""",F4,""")")</f>
        <v>conn.rs.getInt("der_1f")</v>
      </c>
      <c r="G13" s="25" t="str">
        <f>CONCATENATE("+ conn.rs.getInt(""",G4,""")")</f>
        <v>+ conn.rs.getInt("der_4f")</v>
      </c>
      <c r="H13" s="25" t="str">
        <f t="shared" ref="H13:N16" si="2">CONCATENATE("+ conn.rs.getInt(""",H4,""")")</f>
        <v>+ conn.rs.getInt("der_9f")</v>
      </c>
      <c r="I13" s="25" t="str">
        <f t="shared" si="2"/>
        <v>+ conn.rs.getInt("der_14f")</v>
      </c>
      <c r="J13" s="25"/>
    </row>
    <row r="14" spans="2:14">
      <c r="E14" t="s">
        <v>516</v>
      </c>
      <c r="F14" s="25" t="str">
        <f>CONCATENATE("conn.rs.getInt(""",F5,""")")</f>
        <v>conn.rs.getInt("der_1m")</v>
      </c>
      <c r="G14" s="25" t="str">
        <f>CONCATENATE("+ conn.rs.getInt(""",G5,""")")</f>
        <v>+ conn.rs.getInt("der_4m")</v>
      </c>
      <c r="H14" s="25" t="str">
        <f t="shared" si="2"/>
        <v>+ conn.rs.getInt("der_9m")</v>
      </c>
      <c r="I14" s="25" t="str">
        <f t="shared" si="2"/>
        <v>+ conn.rs.getInt("der_14m")</v>
      </c>
    </row>
    <row r="15" spans="2:14">
      <c r="E15" t="s">
        <v>523</v>
      </c>
      <c r="F15" s="25" t="str">
        <f>CONCATENATE("conn.rs.getInt(""",F6,""")")</f>
        <v>conn.rs.getInt("der_19f")</v>
      </c>
      <c r="G15" s="25" t="str">
        <f>CONCATENATE("+ conn.rs.getInt(""",G6,""")")</f>
        <v>+ conn.rs.getInt("der_24f")</v>
      </c>
      <c r="H15" s="25" t="str">
        <f t="shared" si="2"/>
        <v>+ conn.rs.getInt("der_29f")</v>
      </c>
      <c r="I15" s="25" t="str">
        <f t="shared" si="2"/>
        <v>+ conn.rs.getInt("der_34f")</v>
      </c>
      <c r="J15" s="25" t="str">
        <f t="shared" si="2"/>
        <v>+ conn.rs.getInt("der_39f")</v>
      </c>
      <c r="K15" s="25" t="str">
        <f t="shared" si="2"/>
        <v>+ conn.rs.getInt("der_44f")</v>
      </c>
      <c r="L15" s="25" t="str">
        <f t="shared" si="2"/>
        <v>+ conn.rs.getInt("der_49f")</v>
      </c>
      <c r="M15" s="25" t="str">
        <f t="shared" si="2"/>
        <v>+ conn.rs.getInt("der_50f")</v>
      </c>
      <c r="N15" s="25" t="str">
        <f t="shared" si="2"/>
        <v>+ conn.rs.getInt("")</v>
      </c>
    </row>
    <row r="16" spans="2:14">
      <c r="E16" t="s">
        <v>524</v>
      </c>
      <c r="F16" s="25" t="str">
        <f>CONCATENATE("conn.rs.getInt(""",F7,""")")</f>
        <v>conn.rs.getInt("der_19m")</v>
      </c>
      <c r="G16" s="25" t="str">
        <f>CONCATENATE("+ conn.rs.getInt(""",G7,""")")</f>
        <v>+ conn.rs.getInt("der_24m")</v>
      </c>
      <c r="H16" s="25" t="str">
        <f t="shared" si="2"/>
        <v>+ conn.rs.getInt("der_29m")</v>
      </c>
      <c r="I16" s="25" t="str">
        <f t="shared" si="2"/>
        <v>+ conn.rs.getInt("der_34m")</v>
      </c>
      <c r="J16" s="25" t="str">
        <f t="shared" si="2"/>
        <v>+ conn.rs.getInt("der_39m")</v>
      </c>
      <c r="K16" s="25" t="str">
        <f t="shared" si="2"/>
        <v>+ conn.rs.getInt("der_44m")</v>
      </c>
      <c r="L16" s="25" t="str">
        <f t="shared" si="2"/>
        <v>+ conn.rs.getInt("der_49m")</v>
      </c>
      <c r="M16" s="25" t="str">
        <f t="shared" si="2"/>
        <v>+ conn.rs.getInt("der_50m")</v>
      </c>
      <c r="N16" s="25" t="str">
        <f t="shared" si="2"/>
        <v>+ conn.rs.getInt("")</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0"/>
  <sheetViews>
    <sheetView topLeftCell="A10" workbookViewId="0">
      <selection activeCell="E48" sqref="E48"/>
    </sheetView>
  </sheetViews>
  <sheetFormatPr defaultRowHeight="15"/>
  <cols>
    <col min="3" max="3" width="15" bestFit="1" customWidth="1"/>
    <col min="4" max="4" width="21.140625" bestFit="1" customWidth="1"/>
    <col min="5" max="5" width="27.28515625" bestFit="1" customWidth="1"/>
  </cols>
  <sheetData>
    <row r="1" spans="1:5">
      <c r="A1" s="15" t="s">
        <v>126</v>
      </c>
      <c r="B1" s="15" t="s">
        <v>0</v>
      </c>
      <c r="C1" s="15" t="s">
        <v>355</v>
      </c>
      <c r="D1" s="15" t="s">
        <v>440</v>
      </c>
      <c r="E1" s="15" t="s">
        <v>441</v>
      </c>
    </row>
    <row r="2" spans="1:5">
      <c r="A2" s="15" t="s">
        <v>537</v>
      </c>
      <c r="B2" s="15">
        <v>1</v>
      </c>
      <c r="C2" s="15" t="s">
        <v>335</v>
      </c>
      <c r="D2" s="15" t="s">
        <v>529</v>
      </c>
      <c r="E2" s="15" t="s">
        <v>529</v>
      </c>
    </row>
    <row r="3" spans="1:5">
      <c r="A3" s="15" t="s">
        <v>538</v>
      </c>
      <c r="B3" s="15">
        <v>10</v>
      </c>
      <c r="C3" s="15" t="s">
        <v>335</v>
      </c>
      <c r="D3" s="15" t="s">
        <v>529</v>
      </c>
      <c r="E3" s="15" t="s">
        <v>529</v>
      </c>
    </row>
    <row r="4" spans="1:5">
      <c r="A4" s="15" t="s">
        <v>539</v>
      </c>
      <c r="B4" s="15">
        <v>100</v>
      </c>
      <c r="C4" s="15" t="s">
        <v>335</v>
      </c>
      <c r="D4" s="15" t="s">
        <v>529</v>
      </c>
      <c r="E4" s="15" t="s">
        <v>529</v>
      </c>
    </row>
    <row r="5" spans="1:5">
      <c r="A5" s="15" t="s">
        <v>540</v>
      </c>
      <c r="B5" s="15">
        <v>101</v>
      </c>
      <c r="C5" s="15" t="s">
        <v>335</v>
      </c>
      <c r="D5" s="15" t="s">
        <v>529</v>
      </c>
      <c r="E5" s="15" t="s">
        <v>529</v>
      </c>
    </row>
    <row r="6" spans="1:5">
      <c r="A6" s="15" t="s">
        <v>541</v>
      </c>
      <c r="B6" s="15">
        <v>102</v>
      </c>
      <c r="C6" s="15" t="s">
        <v>335</v>
      </c>
      <c r="D6" s="15" t="s">
        <v>529</v>
      </c>
      <c r="E6" s="15" t="s">
        <v>529</v>
      </c>
    </row>
    <row r="7" spans="1:5">
      <c r="A7" s="15" t="s">
        <v>542</v>
      </c>
      <c r="B7" s="15">
        <v>103</v>
      </c>
      <c r="C7" s="15" t="s">
        <v>335</v>
      </c>
      <c r="D7" s="15" t="s">
        <v>529</v>
      </c>
      <c r="E7" s="15" t="s">
        <v>529</v>
      </c>
    </row>
    <row r="8" spans="1:5">
      <c r="A8" s="15" t="s">
        <v>543</v>
      </c>
      <c r="B8" s="15">
        <v>104</v>
      </c>
      <c r="C8" s="15" t="s">
        <v>335</v>
      </c>
      <c r="D8" s="15" t="s">
        <v>529</v>
      </c>
      <c r="E8" s="15" t="s">
        <v>529</v>
      </c>
    </row>
    <row r="9" spans="1:5">
      <c r="A9" s="15" t="s">
        <v>544</v>
      </c>
      <c r="B9" s="15">
        <v>105</v>
      </c>
      <c r="C9" s="15" t="s">
        <v>335</v>
      </c>
      <c r="D9" s="15" t="s">
        <v>529</v>
      </c>
      <c r="E9" s="15" t="s">
        <v>529</v>
      </c>
    </row>
    <row r="10" spans="1:5">
      <c r="A10" s="15" t="s">
        <v>545</v>
      </c>
      <c r="B10" s="15">
        <v>106</v>
      </c>
      <c r="C10" s="15" t="s">
        <v>335</v>
      </c>
      <c r="D10" s="15" t="s">
        <v>529</v>
      </c>
      <c r="E10" s="15" t="s">
        <v>529</v>
      </c>
    </row>
    <row r="11" spans="1:5">
      <c r="A11" s="15" t="s">
        <v>546</v>
      </c>
      <c r="B11" s="15">
        <v>107</v>
      </c>
      <c r="C11" s="15" t="s">
        <v>335</v>
      </c>
      <c r="D11" s="15" t="s">
        <v>529</v>
      </c>
      <c r="E11" s="15" t="s">
        <v>529</v>
      </c>
    </row>
    <row r="12" spans="1:5">
      <c r="A12" s="15" t="s">
        <v>547</v>
      </c>
      <c r="B12" s="15">
        <v>108</v>
      </c>
      <c r="C12" s="15" t="s">
        <v>335</v>
      </c>
      <c r="D12" s="15" t="s">
        <v>529</v>
      </c>
      <c r="E12" s="15" t="s">
        <v>529</v>
      </c>
    </row>
    <row r="13" spans="1:5">
      <c r="A13" s="15" t="s">
        <v>548</v>
      </c>
      <c r="B13" s="15">
        <v>109</v>
      </c>
      <c r="C13" s="15" t="s">
        <v>335</v>
      </c>
      <c r="D13" s="15" t="s">
        <v>529</v>
      </c>
      <c r="E13" s="15" t="s">
        <v>529</v>
      </c>
    </row>
    <row r="14" spans="1:5">
      <c r="A14" s="15" t="s">
        <v>549</v>
      </c>
      <c r="B14" s="15">
        <v>11</v>
      </c>
      <c r="C14" s="15" t="s">
        <v>335</v>
      </c>
      <c r="D14" s="15" t="s">
        <v>529</v>
      </c>
      <c r="E14" s="15" t="s">
        <v>529</v>
      </c>
    </row>
    <row r="15" spans="1:5">
      <c r="A15" s="15" t="s">
        <v>550</v>
      </c>
      <c r="B15" s="15">
        <v>110</v>
      </c>
      <c r="C15" s="15" t="s">
        <v>335</v>
      </c>
      <c r="D15" s="15" t="s">
        <v>529</v>
      </c>
      <c r="E15" s="15" t="s">
        <v>529</v>
      </c>
    </row>
    <row r="16" spans="1:5">
      <c r="A16" s="15" t="s">
        <v>551</v>
      </c>
      <c r="B16" s="15">
        <v>111</v>
      </c>
      <c r="C16" s="15" t="s">
        <v>335</v>
      </c>
      <c r="D16" s="15" t="s">
        <v>529</v>
      </c>
      <c r="E16" s="15" t="s">
        <v>529</v>
      </c>
    </row>
    <row r="17" spans="1:5">
      <c r="A17" s="15" t="s">
        <v>552</v>
      </c>
      <c r="B17" s="15">
        <v>112</v>
      </c>
      <c r="C17" s="15" t="s">
        <v>335</v>
      </c>
      <c r="D17" s="15" t="s">
        <v>529</v>
      </c>
      <c r="E17" s="15" t="s">
        <v>529</v>
      </c>
    </row>
    <row r="18" spans="1:5">
      <c r="A18" s="15" t="s">
        <v>553</v>
      </c>
      <c r="B18" s="15">
        <v>113</v>
      </c>
      <c r="C18" s="15" t="s">
        <v>335</v>
      </c>
      <c r="D18" s="15" t="s">
        <v>529</v>
      </c>
      <c r="E18" s="15" t="s">
        <v>529</v>
      </c>
    </row>
    <row r="19" spans="1:5">
      <c r="A19" s="15" t="s">
        <v>554</v>
      </c>
      <c r="B19" s="15">
        <v>114</v>
      </c>
      <c r="C19" s="15" t="s">
        <v>335</v>
      </c>
      <c r="D19" s="15" t="s">
        <v>529</v>
      </c>
      <c r="E19" s="15" t="s">
        <v>529</v>
      </c>
    </row>
    <row r="20" spans="1:5">
      <c r="A20" s="15" t="s">
        <v>555</v>
      </c>
      <c r="B20" s="15">
        <v>115</v>
      </c>
      <c r="C20" s="15" t="s">
        <v>335</v>
      </c>
      <c r="D20" s="15" t="s">
        <v>529</v>
      </c>
      <c r="E20" s="15" t="s">
        <v>529</v>
      </c>
    </row>
    <row r="21" spans="1:5">
      <c r="A21" s="15" t="s">
        <v>556</v>
      </c>
      <c r="B21" s="15">
        <v>116</v>
      </c>
      <c r="C21" s="15" t="s">
        <v>335</v>
      </c>
      <c r="D21" s="15" t="s">
        <v>529</v>
      </c>
      <c r="E21" s="15" t="s">
        <v>529</v>
      </c>
    </row>
    <row r="22" spans="1:5">
      <c r="A22" s="15" t="s">
        <v>557</v>
      </c>
      <c r="B22" s="15">
        <v>117</v>
      </c>
      <c r="C22" s="15" t="s">
        <v>335</v>
      </c>
      <c r="D22" s="15" t="s">
        <v>529</v>
      </c>
      <c r="E22" s="15" t="s">
        <v>529</v>
      </c>
    </row>
    <row r="23" spans="1:5">
      <c r="A23" s="15" t="s">
        <v>558</v>
      </c>
      <c r="B23" s="15">
        <v>118</v>
      </c>
      <c r="C23" s="15" t="s">
        <v>335</v>
      </c>
      <c r="D23" s="15" t="s">
        <v>529</v>
      </c>
      <c r="E23" s="15" t="s">
        <v>529</v>
      </c>
    </row>
    <row r="24" spans="1:5">
      <c r="A24" s="15" t="s">
        <v>559</v>
      </c>
      <c r="B24" s="15">
        <v>119</v>
      </c>
      <c r="C24" s="15" t="s">
        <v>335</v>
      </c>
      <c r="D24" s="15" t="s">
        <v>529</v>
      </c>
      <c r="E24" s="15" t="s">
        <v>529</v>
      </c>
    </row>
    <row r="25" spans="1:5">
      <c r="A25" s="15" t="s">
        <v>560</v>
      </c>
      <c r="B25" s="15">
        <v>12</v>
      </c>
      <c r="C25" s="15" t="s">
        <v>335</v>
      </c>
      <c r="D25" s="15" t="s">
        <v>529</v>
      </c>
      <c r="E25" s="15" t="s">
        <v>529</v>
      </c>
    </row>
    <row r="26" spans="1:5">
      <c r="A26" s="15" t="s">
        <v>561</v>
      </c>
      <c r="B26" s="15">
        <v>120</v>
      </c>
      <c r="C26" s="15" t="s">
        <v>335</v>
      </c>
      <c r="D26" s="15" t="s">
        <v>529</v>
      </c>
      <c r="E26" s="15" t="s">
        <v>529</v>
      </c>
    </row>
    <row r="27" spans="1:5">
      <c r="A27" s="15" t="s">
        <v>562</v>
      </c>
      <c r="B27" s="15">
        <v>121</v>
      </c>
      <c r="C27" s="15" t="s">
        <v>335</v>
      </c>
      <c r="D27" s="15" t="s">
        <v>529</v>
      </c>
      <c r="E27" s="15" t="s">
        <v>529</v>
      </c>
    </row>
    <row r="28" spans="1:5">
      <c r="A28" s="15" t="s">
        <v>563</v>
      </c>
      <c r="B28" s="15">
        <v>122</v>
      </c>
      <c r="C28" s="15" t="s">
        <v>335</v>
      </c>
      <c r="D28" s="15" t="s">
        <v>529</v>
      </c>
      <c r="E28" s="15" t="s">
        <v>529</v>
      </c>
    </row>
    <row r="29" spans="1:5">
      <c r="A29" s="15" t="s">
        <v>564</v>
      </c>
      <c r="B29" s="15">
        <v>123</v>
      </c>
      <c r="C29" s="15" t="s">
        <v>335</v>
      </c>
      <c r="D29" s="15" t="s">
        <v>529</v>
      </c>
      <c r="E29" s="15" t="s">
        <v>529</v>
      </c>
    </row>
    <row r="30" spans="1:5">
      <c r="A30" s="15" t="s">
        <v>565</v>
      </c>
      <c r="B30" s="15">
        <v>124</v>
      </c>
      <c r="C30" s="15" t="s">
        <v>335</v>
      </c>
      <c r="D30" s="15" t="s">
        <v>529</v>
      </c>
      <c r="E30" s="15" t="s">
        <v>529</v>
      </c>
    </row>
    <row r="31" spans="1:5">
      <c r="A31" s="15" t="s">
        <v>566</v>
      </c>
      <c r="B31" s="15">
        <v>125</v>
      </c>
      <c r="C31" s="15" t="s">
        <v>335</v>
      </c>
      <c r="D31" s="15" t="s">
        <v>529</v>
      </c>
      <c r="E31" s="15" t="s">
        <v>529</v>
      </c>
    </row>
    <row r="32" spans="1:5">
      <c r="A32" s="15" t="s">
        <v>567</v>
      </c>
      <c r="B32" s="15">
        <v>126</v>
      </c>
      <c r="C32" s="15" t="s">
        <v>335</v>
      </c>
      <c r="D32" s="15" t="s">
        <v>529</v>
      </c>
      <c r="E32" s="15" t="s">
        <v>529</v>
      </c>
    </row>
    <row r="33" spans="1:5">
      <c r="A33" s="15" t="s">
        <v>568</v>
      </c>
      <c r="B33" s="15">
        <v>127</v>
      </c>
      <c r="C33" s="15" t="s">
        <v>335</v>
      </c>
      <c r="D33" s="15" t="s">
        <v>529</v>
      </c>
      <c r="E33" s="15" t="s">
        <v>529</v>
      </c>
    </row>
    <row r="34" spans="1:5">
      <c r="A34" s="15" t="s">
        <v>569</v>
      </c>
      <c r="B34" s="15">
        <v>128</v>
      </c>
      <c r="C34" s="15" t="s">
        <v>335</v>
      </c>
      <c r="D34" s="15" t="s">
        <v>529</v>
      </c>
      <c r="E34" s="15" t="s">
        <v>529</v>
      </c>
    </row>
    <row r="35" spans="1:5">
      <c r="A35" s="15" t="s">
        <v>570</v>
      </c>
      <c r="B35" s="15">
        <v>129</v>
      </c>
      <c r="C35" s="15" t="s">
        <v>335</v>
      </c>
      <c r="D35" s="15" t="s">
        <v>529</v>
      </c>
      <c r="E35" s="15" t="s">
        <v>529</v>
      </c>
    </row>
    <row r="36" spans="1:5">
      <c r="A36" s="15" t="s">
        <v>571</v>
      </c>
      <c r="B36" s="15">
        <v>13</v>
      </c>
      <c r="C36" s="15" t="s">
        <v>335</v>
      </c>
      <c r="D36" s="15" t="s">
        <v>529</v>
      </c>
      <c r="E36" s="15" t="s">
        <v>529</v>
      </c>
    </row>
    <row r="37" spans="1:5">
      <c r="A37" s="15" t="s">
        <v>572</v>
      </c>
      <c r="B37" s="15">
        <v>130</v>
      </c>
      <c r="C37" s="15" t="s">
        <v>335</v>
      </c>
      <c r="D37" s="15" t="s">
        <v>529</v>
      </c>
      <c r="E37" s="15" t="s">
        <v>529</v>
      </c>
    </row>
    <row r="38" spans="1:5">
      <c r="A38" s="15" t="s">
        <v>573</v>
      </c>
      <c r="B38" s="15">
        <v>131</v>
      </c>
      <c r="C38" s="15" t="s">
        <v>335</v>
      </c>
      <c r="D38" s="15" t="s">
        <v>442</v>
      </c>
      <c r="E38" s="15" t="s">
        <v>529</v>
      </c>
    </row>
    <row r="39" spans="1:5">
      <c r="A39" s="15" t="s">
        <v>574</v>
      </c>
      <c r="B39" s="15">
        <v>133</v>
      </c>
      <c r="C39" s="15" t="s">
        <v>335</v>
      </c>
      <c r="D39" s="15" t="s">
        <v>442</v>
      </c>
      <c r="E39" s="15" t="s">
        <v>529</v>
      </c>
    </row>
    <row r="40" spans="1:5">
      <c r="A40" s="15" t="s">
        <v>575</v>
      </c>
      <c r="B40" s="15">
        <v>134</v>
      </c>
      <c r="C40" s="15" t="s">
        <v>335</v>
      </c>
      <c r="D40" s="15" t="s">
        <v>529</v>
      </c>
      <c r="E40" s="15" t="s">
        <v>686</v>
      </c>
    </row>
    <row r="41" spans="1:5">
      <c r="A41" s="15" t="s">
        <v>576</v>
      </c>
      <c r="B41" s="15">
        <v>135</v>
      </c>
      <c r="C41" s="15" t="s">
        <v>335</v>
      </c>
      <c r="D41" s="15" t="s">
        <v>529</v>
      </c>
      <c r="E41" s="15" t="s">
        <v>529</v>
      </c>
    </row>
    <row r="42" spans="1:5">
      <c r="A42" s="15" t="s">
        <v>577</v>
      </c>
      <c r="B42" s="15">
        <v>136</v>
      </c>
      <c r="C42" s="15" t="s">
        <v>335</v>
      </c>
      <c r="D42" s="15" t="s">
        <v>529</v>
      </c>
      <c r="E42" s="15" t="s">
        <v>529</v>
      </c>
    </row>
    <row r="43" spans="1:5">
      <c r="A43" s="15" t="s">
        <v>578</v>
      </c>
      <c r="B43" s="15">
        <v>137</v>
      </c>
      <c r="C43" s="15" t="s">
        <v>335</v>
      </c>
      <c r="D43" s="15" t="s">
        <v>529</v>
      </c>
      <c r="E43" s="15" t="s">
        <v>529</v>
      </c>
    </row>
    <row r="44" spans="1:5">
      <c r="A44" s="15" t="s">
        <v>579</v>
      </c>
      <c r="B44" s="15">
        <v>138</v>
      </c>
      <c r="C44" s="15" t="s">
        <v>335</v>
      </c>
      <c r="D44" s="15" t="s">
        <v>513</v>
      </c>
      <c r="E44" s="15" t="s">
        <v>529</v>
      </c>
    </row>
    <row r="45" spans="1:5">
      <c r="A45" s="15" t="s">
        <v>580</v>
      </c>
      <c r="B45" s="15">
        <v>139</v>
      </c>
      <c r="C45" s="15" t="s">
        <v>335</v>
      </c>
      <c r="D45" s="15" t="s">
        <v>513</v>
      </c>
      <c r="E45" s="15" t="s">
        <v>529</v>
      </c>
    </row>
    <row r="46" spans="1:5">
      <c r="A46" s="15" t="s">
        <v>581</v>
      </c>
      <c r="B46" s="15">
        <v>14</v>
      </c>
      <c r="C46" s="15" t="s">
        <v>335</v>
      </c>
      <c r="D46" s="15" t="s">
        <v>529</v>
      </c>
      <c r="E46" s="15" t="s">
        <v>529</v>
      </c>
    </row>
    <row r="47" spans="1:5">
      <c r="A47" s="15" t="s">
        <v>582</v>
      </c>
      <c r="B47" s="15">
        <v>140</v>
      </c>
      <c r="C47" s="15" t="s">
        <v>335</v>
      </c>
      <c r="D47" s="15" t="s">
        <v>513</v>
      </c>
      <c r="E47" s="15" t="s">
        <v>529</v>
      </c>
    </row>
    <row r="48" spans="1:5">
      <c r="A48" s="15" t="s">
        <v>583</v>
      </c>
      <c r="B48" s="15">
        <v>141</v>
      </c>
      <c r="C48" s="15" t="s">
        <v>335</v>
      </c>
      <c r="D48" s="15" t="s">
        <v>529</v>
      </c>
      <c r="E48" s="15" t="s">
        <v>529</v>
      </c>
    </row>
    <row r="49" spans="1:5">
      <c r="A49" s="15" t="s">
        <v>584</v>
      </c>
      <c r="B49" s="15">
        <v>142</v>
      </c>
      <c r="C49" s="15" t="s">
        <v>335</v>
      </c>
      <c r="D49" s="15" t="s">
        <v>529</v>
      </c>
      <c r="E49" s="15" t="s">
        <v>529</v>
      </c>
    </row>
    <row r="50" spans="1:5">
      <c r="A50" s="15" t="s">
        <v>585</v>
      </c>
      <c r="B50" s="15">
        <v>143</v>
      </c>
      <c r="C50" s="15" t="s">
        <v>335</v>
      </c>
      <c r="D50" s="15" t="s">
        <v>529</v>
      </c>
      <c r="E50" s="15" t="s">
        <v>529</v>
      </c>
    </row>
    <row r="51" spans="1:5">
      <c r="A51" s="15" t="s">
        <v>586</v>
      </c>
      <c r="B51" s="15">
        <v>144</v>
      </c>
      <c r="C51" s="15" t="s">
        <v>335</v>
      </c>
      <c r="D51" s="15" t="s">
        <v>529</v>
      </c>
      <c r="E51" s="15" t="s">
        <v>529</v>
      </c>
    </row>
    <row r="52" spans="1:5">
      <c r="A52" s="15" t="s">
        <v>587</v>
      </c>
      <c r="B52" s="15">
        <v>145</v>
      </c>
      <c r="C52" s="15" t="s">
        <v>335</v>
      </c>
      <c r="D52" s="15" t="s">
        <v>529</v>
      </c>
      <c r="E52" s="15" t="s">
        <v>529</v>
      </c>
    </row>
    <row r="53" spans="1:5">
      <c r="A53" s="15" t="s">
        <v>588</v>
      </c>
      <c r="B53" s="15">
        <v>146</v>
      </c>
      <c r="C53" s="15" t="s">
        <v>335</v>
      </c>
      <c r="D53" s="15" t="s">
        <v>529</v>
      </c>
      <c r="E53" s="15" t="s">
        <v>529</v>
      </c>
    </row>
    <row r="54" spans="1:5">
      <c r="A54" s="15" t="s">
        <v>589</v>
      </c>
      <c r="B54" s="15">
        <v>147</v>
      </c>
      <c r="C54" s="15" t="s">
        <v>335</v>
      </c>
      <c r="D54" s="15" t="s">
        <v>529</v>
      </c>
      <c r="E54" s="15" t="s">
        <v>529</v>
      </c>
    </row>
    <row r="55" spans="1:5">
      <c r="A55" s="15" t="s">
        <v>590</v>
      </c>
      <c r="B55" s="15">
        <v>148</v>
      </c>
      <c r="C55" s="15" t="s">
        <v>335</v>
      </c>
      <c r="D55" s="15" t="s">
        <v>529</v>
      </c>
      <c r="E55" s="15" t="s">
        <v>529</v>
      </c>
    </row>
    <row r="56" spans="1:5">
      <c r="A56" s="15" t="s">
        <v>591</v>
      </c>
      <c r="B56" s="15">
        <v>15</v>
      </c>
      <c r="C56" s="15" t="s">
        <v>335</v>
      </c>
      <c r="D56" s="15" t="s">
        <v>529</v>
      </c>
      <c r="E56" s="15" t="s">
        <v>529</v>
      </c>
    </row>
    <row r="57" spans="1:5">
      <c r="A57" s="15" t="s">
        <v>592</v>
      </c>
      <c r="B57" s="15">
        <v>150</v>
      </c>
      <c r="C57" s="15" t="s">
        <v>335</v>
      </c>
      <c r="D57" s="15" t="s">
        <v>529</v>
      </c>
      <c r="E57" s="15" t="s">
        <v>686</v>
      </c>
    </row>
    <row r="58" spans="1:5">
      <c r="A58" s="15" t="s">
        <v>593</v>
      </c>
      <c r="B58" s="15">
        <v>151</v>
      </c>
      <c r="C58" s="15" t="s">
        <v>335</v>
      </c>
      <c r="D58" s="15" t="s">
        <v>529</v>
      </c>
      <c r="E58" s="15" t="s">
        <v>529</v>
      </c>
    </row>
    <row r="59" spans="1:5">
      <c r="A59" s="15" t="s">
        <v>594</v>
      </c>
      <c r="B59" s="15">
        <v>16</v>
      </c>
      <c r="C59" s="15" t="s">
        <v>335</v>
      </c>
      <c r="D59" s="15" t="s">
        <v>529</v>
      </c>
      <c r="E59" s="15" t="s">
        <v>529</v>
      </c>
    </row>
    <row r="60" spans="1:5">
      <c r="A60" s="15" t="s">
        <v>595</v>
      </c>
      <c r="B60" s="15">
        <v>17</v>
      </c>
      <c r="C60" s="15" t="s">
        <v>335</v>
      </c>
      <c r="D60" s="15" t="s">
        <v>529</v>
      </c>
      <c r="E60" s="15" t="s">
        <v>529</v>
      </c>
    </row>
    <row r="61" spans="1:5">
      <c r="A61" s="15" t="s">
        <v>596</v>
      </c>
      <c r="B61" s="15">
        <v>18</v>
      </c>
      <c r="C61" s="15" t="s">
        <v>335</v>
      </c>
      <c r="D61" s="15" t="s">
        <v>529</v>
      </c>
      <c r="E61" s="15" t="s">
        <v>529</v>
      </c>
    </row>
    <row r="62" spans="1:5">
      <c r="A62" s="15" t="s">
        <v>597</v>
      </c>
      <c r="B62" s="15">
        <v>19</v>
      </c>
      <c r="C62" s="15" t="s">
        <v>335</v>
      </c>
      <c r="D62" s="15" t="s">
        <v>529</v>
      </c>
      <c r="E62" s="15" t="s">
        <v>529</v>
      </c>
    </row>
    <row r="63" spans="1:5">
      <c r="A63" s="15" t="s">
        <v>598</v>
      </c>
      <c r="B63" s="15">
        <v>2</v>
      </c>
      <c r="C63" s="15" t="s">
        <v>335</v>
      </c>
      <c r="D63" s="15" t="s">
        <v>529</v>
      </c>
      <c r="E63" s="15" t="s">
        <v>529</v>
      </c>
    </row>
    <row r="64" spans="1:5">
      <c r="A64" s="15" t="s">
        <v>599</v>
      </c>
      <c r="B64" s="15">
        <v>20</v>
      </c>
      <c r="C64" s="15" t="s">
        <v>335</v>
      </c>
      <c r="D64" s="15" t="s">
        <v>529</v>
      </c>
      <c r="E64" s="15" t="s">
        <v>529</v>
      </c>
    </row>
    <row r="65" spans="1:5">
      <c r="A65" s="15" t="s">
        <v>600</v>
      </c>
      <c r="B65" s="15">
        <v>21</v>
      </c>
      <c r="C65" s="15" t="s">
        <v>335</v>
      </c>
      <c r="D65" s="15" t="s">
        <v>529</v>
      </c>
      <c r="E65" s="15" t="s">
        <v>529</v>
      </c>
    </row>
    <row r="66" spans="1:5">
      <c r="A66" s="15" t="s">
        <v>601</v>
      </c>
      <c r="B66" s="15">
        <v>22</v>
      </c>
      <c r="C66" s="15" t="s">
        <v>335</v>
      </c>
      <c r="D66" s="15" t="s">
        <v>529</v>
      </c>
      <c r="E66" s="15" t="s">
        <v>529</v>
      </c>
    </row>
    <row r="67" spans="1:5">
      <c r="A67" s="15" t="s">
        <v>602</v>
      </c>
      <c r="B67" s="15">
        <v>23</v>
      </c>
      <c r="C67" s="15" t="s">
        <v>335</v>
      </c>
      <c r="D67" s="15" t="s">
        <v>529</v>
      </c>
      <c r="E67" s="15" t="s">
        <v>529</v>
      </c>
    </row>
    <row r="68" spans="1:5">
      <c r="A68" s="15" t="s">
        <v>603</v>
      </c>
      <c r="B68" s="15">
        <v>24</v>
      </c>
      <c r="C68" s="15" t="s">
        <v>335</v>
      </c>
      <c r="D68" s="15" t="s">
        <v>529</v>
      </c>
      <c r="E68" s="15" t="s">
        <v>529</v>
      </c>
    </row>
    <row r="69" spans="1:5">
      <c r="A69" s="15" t="s">
        <v>604</v>
      </c>
      <c r="B69" s="15">
        <v>25</v>
      </c>
      <c r="C69" s="15" t="s">
        <v>335</v>
      </c>
      <c r="D69" s="15" t="s">
        <v>529</v>
      </c>
      <c r="E69" s="15" t="s">
        <v>529</v>
      </c>
    </row>
    <row r="70" spans="1:5">
      <c r="A70" s="15" t="s">
        <v>605</v>
      </c>
      <c r="B70" s="15">
        <v>26</v>
      </c>
      <c r="C70" s="15" t="s">
        <v>335</v>
      </c>
      <c r="D70" s="15" t="s">
        <v>529</v>
      </c>
      <c r="E70" s="15" t="s">
        <v>529</v>
      </c>
    </row>
    <row r="71" spans="1:5">
      <c r="A71" s="15" t="s">
        <v>606</v>
      </c>
      <c r="B71" s="15">
        <v>27</v>
      </c>
      <c r="C71" s="15" t="s">
        <v>335</v>
      </c>
      <c r="D71" s="15" t="s">
        <v>529</v>
      </c>
      <c r="E71" s="15" t="s">
        <v>529</v>
      </c>
    </row>
    <row r="72" spans="1:5">
      <c r="A72" s="15" t="s">
        <v>607</v>
      </c>
      <c r="B72" s="15">
        <v>28</v>
      </c>
      <c r="C72" s="15" t="s">
        <v>335</v>
      </c>
      <c r="D72" s="15" t="s">
        <v>529</v>
      </c>
      <c r="E72" s="15" t="s">
        <v>529</v>
      </c>
    </row>
    <row r="73" spans="1:5">
      <c r="A73" s="15" t="s">
        <v>608</v>
      </c>
      <c r="B73" s="15">
        <v>29</v>
      </c>
      <c r="C73" s="15" t="s">
        <v>335</v>
      </c>
      <c r="D73" s="15" t="s">
        <v>529</v>
      </c>
      <c r="E73" s="15" t="s">
        <v>529</v>
      </c>
    </row>
    <row r="74" spans="1:5">
      <c r="A74" s="15" t="s">
        <v>609</v>
      </c>
      <c r="B74" s="15">
        <v>3</v>
      </c>
      <c r="C74" s="15" t="s">
        <v>335</v>
      </c>
      <c r="D74" s="15" t="s">
        <v>529</v>
      </c>
      <c r="E74" s="15" t="s">
        <v>529</v>
      </c>
    </row>
    <row r="75" spans="1:5">
      <c r="A75" s="15" t="s">
        <v>610</v>
      </c>
      <c r="B75" s="15">
        <v>30</v>
      </c>
      <c r="C75" s="15" t="s">
        <v>335</v>
      </c>
      <c r="D75" s="15" t="s">
        <v>529</v>
      </c>
      <c r="E75" s="15" t="s">
        <v>529</v>
      </c>
    </row>
    <row r="76" spans="1:5">
      <c r="A76" s="15" t="s">
        <v>611</v>
      </c>
      <c r="B76" s="15">
        <v>31</v>
      </c>
      <c r="C76" s="15" t="s">
        <v>335</v>
      </c>
      <c r="D76" s="15" t="s">
        <v>529</v>
      </c>
      <c r="E76" s="15" t="s">
        <v>529</v>
      </c>
    </row>
    <row r="77" spans="1:5">
      <c r="A77" s="15" t="s">
        <v>612</v>
      </c>
      <c r="B77" s="15">
        <v>32</v>
      </c>
      <c r="C77" s="15" t="s">
        <v>335</v>
      </c>
      <c r="D77" s="15" t="s">
        <v>529</v>
      </c>
      <c r="E77" s="15" t="s">
        <v>529</v>
      </c>
    </row>
    <row r="78" spans="1:5">
      <c r="A78" s="15" t="s">
        <v>613</v>
      </c>
      <c r="B78" s="15">
        <v>33</v>
      </c>
      <c r="C78" s="15" t="s">
        <v>335</v>
      </c>
      <c r="D78" s="15" t="s">
        <v>529</v>
      </c>
      <c r="E78" s="15" t="s">
        <v>529</v>
      </c>
    </row>
    <row r="79" spans="1:5">
      <c r="A79" s="15" t="s">
        <v>614</v>
      </c>
      <c r="B79" s="15">
        <v>34</v>
      </c>
      <c r="C79" s="15" t="s">
        <v>335</v>
      </c>
      <c r="D79" s="15" t="s">
        <v>529</v>
      </c>
      <c r="E79" s="15" t="s">
        <v>529</v>
      </c>
    </row>
    <row r="80" spans="1:5">
      <c r="A80" s="15" t="s">
        <v>615</v>
      </c>
      <c r="B80" s="15">
        <v>35</v>
      </c>
      <c r="C80" s="15" t="s">
        <v>335</v>
      </c>
      <c r="D80" s="15" t="s">
        <v>529</v>
      </c>
      <c r="E80" s="15" t="s">
        <v>529</v>
      </c>
    </row>
    <row r="81" spans="1:5">
      <c r="A81" s="15" t="s">
        <v>616</v>
      </c>
      <c r="B81" s="15">
        <v>36</v>
      </c>
      <c r="C81" s="15" t="s">
        <v>335</v>
      </c>
      <c r="D81" s="15" t="s">
        <v>529</v>
      </c>
      <c r="E81" s="15" t="s">
        <v>529</v>
      </c>
    </row>
    <row r="82" spans="1:5">
      <c r="A82" s="15" t="s">
        <v>617</v>
      </c>
      <c r="B82" s="15">
        <v>37</v>
      </c>
      <c r="C82" s="15" t="s">
        <v>335</v>
      </c>
      <c r="D82" s="15" t="s">
        <v>529</v>
      </c>
      <c r="E82" s="15" t="s">
        <v>529</v>
      </c>
    </row>
    <row r="83" spans="1:5">
      <c r="A83" s="15" t="s">
        <v>618</v>
      </c>
      <c r="B83" s="15">
        <v>38</v>
      </c>
      <c r="C83" s="15" t="s">
        <v>335</v>
      </c>
      <c r="D83" s="15" t="s">
        <v>529</v>
      </c>
      <c r="E83" s="15" t="s">
        <v>529</v>
      </c>
    </row>
    <row r="84" spans="1:5">
      <c r="A84" s="15" t="s">
        <v>619</v>
      </c>
      <c r="B84" s="15">
        <v>39</v>
      </c>
      <c r="C84" s="15" t="s">
        <v>335</v>
      </c>
      <c r="D84" s="15" t="s">
        <v>529</v>
      </c>
      <c r="E84" s="15" t="s">
        <v>529</v>
      </c>
    </row>
    <row r="85" spans="1:5">
      <c r="A85" s="15" t="s">
        <v>620</v>
      </c>
      <c r="B85" s="15">
        <v>4</v>
      </c>
      <c r="C85" s="15" t="s">
        <v>335</v>
      </c>
      <c r="D85" s="15" t="s">
        <v>529</v>
      </c>
      <c r="E85" s="15" t="s">
        <v>529</v>
      </c>
    </row>
    <row r="86" spans="1:5">
      <c r="A86" s="15" t="s">
        <v>621</v>
      </c>
      <c r="B86" s="15">
        <v>40</v>
      </c>
      <c r="C86" s="15" t="s">
        <v>525</v>
      </c>
      <c r="D86" s="15" t="s">
        <v>530</v>
      </c>
      <c r="E86" s="15" t="s">
        <v>529</v>
      </c>
    </row>
    <row r="87" spans="1:5">
      <c r="A87" s="15" t="s">
        <v>622</v>
      </c>
      <c r="B87" s="15">
        <v>41</v>
      </c>
      <c r="C87" s="15" t="s">
        <v>335</v>
      </c>
      <c r="D87" s="15" t="s">
        <v>529</v>
      </c>
      <c r="E87" s="15" t="s">
        <v>529</v>
      </c>
    </row>
    <row r="88" spans="1:5">
      <c r="A88" s="15" t="s">
        <v>623</v>
      </c>
      <c r="B88" s="15">
        <v>42</v>
      </c>
      <c r="C88" s="15" t="s">
        <v>335</v>
      </c>
      <c r="D88" s="15" t="s">
        <v>529</v>
      </c>
      <c r="E88" s="15" t="s">
        <v>529</v>
      </c>
    </row>
    <row r="89" spans="1:5">
      <c r="A89" s="15" t="s">
        <v>624</v>
      </c>
      <c r="B89" s="15">
        <v>43</v>
      </c>
      <c r="C89" s="15" t="s">
        <v>335</v>
      </c>
      <c r="D89" s="15" t="s">
        <v>529</v>
      </c>
      <c r="E89" s="15" t="s">
        <v>529</v>
      </c>
    </row>
    <row r="90" spans="1:5">
      <c r="A90" s="15" t="s">
        <v>625</v>
      </c>
      <c r="B90" s="15">
        <v>44</v>
      </c>
      <c r="C90" s="15" t="s">
        <v>335</v>
      </c>
      <c r="D90" s="15" t="s">
        <v>529</v>
      </c>
      <c r="E90" s="15" t="s">
        <v>529</v>
      </c>
    </row>
    <row r="91" spans="1:5">
      <c r="A91" s="15" t="s">
        <v>626</v>
      </c>
      <c r="B91" s="15">
        <v>45</v>
      </c>
      <c r="C91" s="15" t="s">
        <v>335</v>
      </c>
      <c r="D91" s="15" t="s">
        <v>529</v>
      </c>
      <c r="E91" s="15" t="s">
        <v>529</v>
      </c>
    </row>
    <row r="92" spans="1:5">
      <c r="A92" s="15" t="s">
        <v>627</v>
      </c>
      <c r="B92" s="15">
        <v>46</v>
      </c>
      <c r="C92" s="15" t="s">
        <v>335</v>
      </c>
      <c r="D92" s="15" t="s">
        <v>529</v>
      </c>
      <c r="E92" s="15" t="s">
        <v>529</v>
      </c>
    </row>
    <row r="93" spans="1:5">
      <c r="A93" s="15" t="s">
        <v>628</v>
      </c>
      <c r="B93" s="15">
        <v>47</v>
      </c>
      <c r="C93" s="15" t="s">
        <v>526</v>
      </c>
      <c r="D93" s="15" t="s">
        <v>529</v>
      </c>
      <c r="E93" s="15" t="s">
        <v>529</v>
      </c>
    </row>
    <row r="94" spans="1:5">
      <c r="A94" s="15" t="s">
        <v>629</v>
      </c>
      <c r="B94" s="15">
        <v>48</v>
      </c>
      <c r="C94" s="15" t="s">
        <v>526</v>
      </c>
      <c r="D94" s="15" t="s">
        <v>529</v>
      </c>
      <c r="E94" s="15" t="s">
        <v>529</v>
      </c>
    </row>
    <row r="95" spans="1:5">
      <c r="A95" s="15" t="s">
        <v>630</v>
      </c>
      <c r="B95" s="15">
        <v>49</v>
      </c>
      <c r="C95" s="15" t="s">
        <v>526</v>
      </c>
      <c r="D95" s="15" t="s">
        <v>529</v>
      </c>
      <c r="E95" s="15" t="s">
        <v>529</v>
      </c>
    </row>
    <row r="96" spans="1:5">
      <c r="A96" s="15" t="s">
        <v>631</v>
      </c>
      <c r="B96" s="15">
        <v>5</v>
      </c>
      <c r="C96" s="15" t="s">
        <v>335</v>
      </c>
      <c r="D96" s="15" t="s">
        <v>529</v>
      </c>
      <c r="E96" s="15" t="s">
        <v>529</v>
      </c>
    </row>
    <row r="97" spans="1:5">
      <c r="A97" s="15" t="s">
        <v>632</v>
      </c>
      <c r="B97" s="15">
        <v>50</v>
      </c>
      <c r="C97" s="15" t="s">
        <v>526</v>
      </c>
      <c r="D97" s="15" t="s">
        <v>529</v>
      </c>
      <c r="E97" s="15" t="s">
        <v>529</v>
      </c>
    </row>
    <row r="98" spans="1:5">
      <c r="A98" s="15" t="s">
        <v>633</v>
      </c>
      <c r="B98" s="15">
        <v>51</v>
      </c>
      <c r="C98" s="15" t="s">
        <v>526</v>
      </c>
      <c r="D98" s="15" t="s">
        <v>529</v>
      </c>
      <c r="E98" s="15" t="s">
        <v>529</v>
      </c>
    </row>
    <row r="99" spans="1:5">
      <c r="A99" s="15" t="s">
        <v>634</v>
      </c>
      <c r="B99" s="15">
        <v>52</v>
      </c>
      <c r="C99" s="15" t="s">
        <v>526</v>
      </c>
      <c r="D99" s="15" t="s">
        <v>529</v>
      </c>
      <c r="E99" s="15" t="s">
        <v>529</v>
      </c>
    </row>
    <row r="100" spans="1:5">
      <c r="A100" s="15" t="s">
        <v>635</v>
      </c>
      <c r="B100" s="15">
        <v>53</v>
      </c>
      <c r="C100" s="15" t="s">
        <v>335</v>
      </c>
      <c r="D100" s="15" t="s">
        <v>529</v>
      </c>
      <c r="E100" s="15" t="s">
        <v>529</v>
      </c>
    </row>
    <row r="101" spans="1:5">
      <c r="A101" s="15" t="s">
        <v>636</v>
      </c>
      <c r="B101" s="15">
        <v>54</v>
      </c>
      <c r="C101" s="15" t="s">
        <v>335</v>
      </c>
      <c r="D101" s="15" t="s">
        <v>529</v>
      </c>
      <c r="E101" s="15" t="s">
        <v>529</v>
      </c>
    </row>
    <row r="102" spans="1:5">
      <c r="A102" s="15" t="s">
        <v>637</v>
      </c>
      <c r="B102" s="15">
        <v>55</v>
      </c>
      <c r="C102" s="15" t="s">
        <v>335</v>
      </c>
      <c r="D102" s="15" t="s">
        <v>529</v>
      </c>
      <c r="E102" s="15" t="s">
        <v>529</v>
      </c>
    </row>
    <row r="103" spans="1:5">
      <c r="A103" s="15" t="s">
        <v>638</v>
      </c>
      <c r="B103" s="15">
        <v>56</v>
      </c>
      <c r="C103" s="15" t="s">
        <v>335</v>
      </c>
      <c r="D103" s="15" t="s">
        <v>529</v>
      </c>
      <c r="E103" s="15" t="s">
        <v>529</v>
      </c>
    </row>
    <row r="104" spans="1:5">
      <c r="A104" s="15" t="s">
        <v>639</v>
      </c>
      <c r="B104" s="15">
        <v>57</v>
      </c>
      <c r="C104" s="15" t="s">
        <v>335</v>
      </c>
      <c r="D104" s="15" t="s">
        <v>529</v>
      </c>
      <c r="E104" s="15" t="s">
        <v>529</v>
      </c>
    </row>
    <row r="105" spans="1:5">
      <c r="A105" s="15" t="s">
        <v>640</v>
      </c>
      <c r="B105" s="15">
        <v>58</v>
      </c>
      <c r="C105" s="15" t="s">
        <v>335</v>
      </c>
      <c r="D105" s="15" t="s">
        <v>529</v>
      </c>
      <c r="E105" s="15" t="s">
        <v>529</v>
      </c>
    </row>
    <row r="106" spans="1:5">
      <c r="A106" s="15" t="s">
        <v>641</v>
      </c>
      <c r="B106" s="15">
        <v>59</v>
      </c>
      <c r="C106" s="15" t="s">
        <v>335</v>
      </c>
      <c r="D106" s="15" t="s">
        <v>529</v>
      </c>
      <c r="E106" s="15" t="s">
        <v>529</v>
      </c>
    </row>
    <row r="107" spans="1:5">
      <c r="A107" s="15" t="s">
        <v>642</v>
      </c>
      <c r="B107" s="15">
        <v>6</v>
      </c>
      <c r="C107" s="15" t="s">
        <v>335</v>
      </c>
      <c r="D107" s="15" t="s">
        <v>529</v>
      </c>
      <c r="E107" s="15" t="s">
        <v>529</v>
      </c>
    </row>
    <row r="108" spans="1:5">
      <c r="A108" s="15" t="s">
        <v>643</v>
      </c>
      <c r="B108" s="15">
        <v>60</v>
      </c>
      <c r="C108" s="15" t="s">
        <v>335</v>
      </c>
      <c r="D108" s="15" t="s">
        <v>529</v>
      </c>
      <c r="E108" s="15" t="s">
        <v>529</v>
      </c>
    </row>
    <row r="109" spans="1:5">
      <c r="A109" s="15" t="s">
        <v>644</v>
      </c>
      <c r="B109" s="15">
        <v>61</v>
      </c>
      <c r="C109" s="15" t="s">
        <v>335</v>
      </c>
      <c r="D109" s="15" t="s">
        <v>529</v>
      </c>
      <c r="E109" s="15" t="s">
        <v>529</v>
      </c>
    </row>
    <row r="110" spans="1:5">
      <c r="A110" s="15" t="s">
        <v>645</v>
      </c>
      <c r="B110" s="15">
        <v>62</v>
      </c>
      <c r="C110" s="15" t="s">
        <v>335</v>
      </c>
      <c r="D110" s="15" t="s">
        <v>529</v>
      </c>
      <c r="E110" s="15" t="s">
        <v>529</v>
      </c>
    </row>
    <row r="111" spans="1:5">
      <c r="A111" s="15" t="s">
        <v>646</v>
      </c>
      <c r="B111" s="15">
        <v>63</v>
      </c>
      <c r="C111" s="15" t="s">
        <v>335</v>
      </c>
      <c r="D111" s="15" t="s">
        <v>529</v>
      </c>
      <c r="E111" s="15" t="s">
        <v>529</v>
      </c>
    </row>
    <row r="112" spans="1:5">
      <c r="A112" s="15" t="s">
        <v>647</v>
      </c>
      <c r="B112" s="15">
        <v>64</v>
      </c>
      <c r="C112" s="15" t="s">
        <v>335</v>
      </c>
      <c r="D112" s="15" t="s">
        <v>529</v>
      </c>
      <c r="E112" s="15" t="s">
        <v>529</v>
      </c>
    </row>
    <row r="113" spans="1:5">
      <c r="A113" s="15" t="s">
        <v>648</v>
      </c>
      <c r="B113" s="15">
        <v>65</v>
      </c>
      <c r="C113" s="15" t="s">
        <v>335</v>
      </c>
      <c r="D113" s="15" t="s">
        <v>529</v>
      </c>
      <c r="E113" s="15" t="s">
        <v>529</v>
      </c>
    </row>
    <row r="114" spans="1:5">
      <c r="A114" s="15" t="s">
        <v>649</v>
      </c>
      <c r="B114" s="15">
        <v>66</v>
      </c>
      <c r="C114" s="15" t="s">
        <v>525</v>
      </c>
      <c r="D114" s="15" t="s">
        <v>529</v>
      </c>
      <c r="E114" s="15" t="s">
        <v>529</v>
      </c>
    </row>
    <row r="115" spans="1:5">
      <c r="A115" s="15" t="s">
        <v>650</v>
      </c>
      <c r="B115" s="15">
        <v>67</v>
      </c>
      <c r="C115" s="15" t="s">
        <v>525</v>
      </c>
      <c r="D115" s="15" t="s">
        <v>529</v>
      </c>
      <c r="E115" s="15" t="s">
        <v>529</v>
      </c>
    </row>
    <row r="116" spans="1:5">
      <c r="A116" s="15" t="s">
        <v>651</v>
      </c>
      <c r="B116" s="15">
        <v>68</v>
      </c>
      <c r="C116" s="15" t="s">
        <v>525</v>
      </c>
      <c r="D116" s="15" t="s">
        <v>529</v>
      </c>
      <c r="E116" s="15" t="s">
        <v>529</v>
      </c>
    </row>
    <row r="117" spans="1:5">
      <c r="A117" s="15" t="s">
        <v>652</v>
      </c>
      <c r="B117" s="15">
        <v>69</v>
      </c>
      <c r="C117" s="15" t="s">
        <v>525</v>
      </c>
      <c r="D117" s="15" t="s">
        <v>529</v>
      </c>
      <c r="E117" s="15" t="s">
        <v>529</v>
      </c>
    </row>
    <row r="118" spans="1:5">
      <c r="A118" s="15" t="s">
        <v>653</v>
      </c>
      <c r="B118" s="15">
        <v>7</v>
      </c>
      <c r="C118" s="15" t="s">
        <v>335</v>
      </c>
      <c r="D118" s="15" t="s">
        <v>529</v>
      </c>
      <c r="E118" s="15" t="s">
        <v>529</v>
      </c>
    </row>
    <row r="119" spans="1:5">
      <c r="A119" s="15" t="s">
        <v>654</v>
      </c>
      <c r="B119" s="15">
        <v>70</v>
      </c>
      <c r="C119" s="15" t="s">
        <v>526</v>
      </c>
      <c r="D119" s="15" t="s">
        <v>529</v>
      </c>
      <c r="E119" s="15" t="s">
        <v>529</v>
      </c>
    </row>
    <row r="120" spans="1:5">
      <c r="A120" s="15" t="s">
        <v>655</v>
      </c>
      <c r="B120" s="15">
        <v>71</v>
      </c>
      <c r="C120" s="15" t="s">
        <v>526</v>
      </c>
      <c r="D120" s="15" t="s">
        <v>529</v>
      </c>
      <c r="E120" s="15" t="s">
        <v>529</v>
      </c>
    </row>
    <row r="121" spans="1:5">
      <c r="A121" s="15" t="s">
        <v>656</v>
      </c>
      <c r="B121" s="15">
        <v>72</v>
      </c>
      <c r="C121" s="15" t="s">
        <v>335</v>
      </c>
      <c r="D121" s="15" t="s">
        <v>529</v>
      </c>
      <c r="E121" s="15" t="s">
        <v>529</v>
      </c>
    </row>
    <row r="122" spans="1:5">
      <c r="A122" s="15" t="s">
        <v>657</v>
      </c>
      <c r="B122" s="15">
        <v>73</v>
      </c>
      <c r="C122" s="15" t="s">
        <v>335</v>
      </c>
      <c r="D122" s="15" t="s">
        <v>529</v>
      </c>
      <c r="E122" s="15" t="s">
        <v>529</v>
      </c>
    </row>
    <row r="123" spans="1:5">
      <c r="A123" s="15" t="s">
        <v>658</v>
      </c>
      <c r="B123" s="15">
        <v>74</v>
      </c>
      <c r="C123" s="15" t="s">
        <v>525</v>
      </c>
      <c r="D123" s="15" t="s">
        <v>529</v>
      </c>
      <c r="E123" s="15" t="s">
        <v>529</v>
      </c>
    </row>
    <row r="124" spans="1:5">
      <c r="A124" s="15" t="s">
        <v>659</v>
      </c>
      <c r="B124" s="15">
        <v>75</v>
      </c>
      <c r="C124" s="15" t="s">
        <v>525</v>
      </c>
      <c r="D124" s="15" t="s">
        <v>529</v>
      </c>
      <c r="E124" s="15" t="s">
        <v>529</v>
      </c>
    </row>
    <row r="125" spans="1:5">
      <c r="A125" s="15" t="s">
        <v>660</v>
      </c>
      <c r="B125" s="15">
        <v>76</v>
      </c>
      <c r="C125" s="15" t="s">
        <v>525</v>
      </c>
      <c r="D125" s="15" t="s">
        <v>529</v>
      </c>
      <c r="E125" s="15" t="s">
        <v>529</v>
      </c>
    </row>
    <row r="126" spans="1:5">
      <c r="A126" s="15" t="s">
        <v>661</v>
      </c>
      <c r="B126" s="15">
        <v>77</v>
      </c>
      <c r="C126" s="15" t="s">
        <v>525</v>
      </c>
      <c r="D126" s="15" t="s">
        <v>529</v>
      </c>
      <c r="E126" s="15" t="s">
        <v>529</v>
      </c>
    </row>
    <row r="127" spans="1:5">
      <c r="A127" s="15" t="s">
        <v>662</v>
      </c>
      <c r="B127" s="15">
        <v>78</v>
      </c>
      <c r="C127" s="15" t="s">
        <v>525</v>
      </c>
      <c r="D127" s="15" t="s">
        <v>529</v>
      </c>
      <c r="E127" s="15" t="s">
        <v>529</v>
      </c>
    </row>
    <row r="128" spans="1:5">
      <c r="A128" s="15" t="s">
        <v>663</v>
      </c>
      <c r="B128" s="15">
        <v>79</v>
      </c>
      <c r="C128" s="15" t="s">
        <v>525</v>
      </c>
      <c r="D128" s="15" t="s">
        <v>529</v>
      </c>
      <c r="E128" s="15" t="s">
        <v>529</v>
      </c>
    </row>
    <row r="129" spans="1:5">
      <c r="A129" s="15" t="s">
        <v>664</v>
      </c>
      <c r="B129" s="15">
        <v>8</v>
      </c>
      <c r="C129" s="15" t="s">
        <v>335</v>
      </c>
      <c r="D129" s="15" t="s">
        <v>529</v>
      </c>
      <c r="E129" s="15" t="s">
        <v>529</v>
      </c>
    </row>
    <row r="130" spans="1:5">
      <c r="A130" s="15" t="s">
        <v>665</v>
      </c>
      <c r="B130" s="15">
        <v>80</v>
      </c>
      <c r="C130" s="15" t="s">
        <v>525</v>
      </c>
      <c r="D130" s="15" t="s">
        <v>529</v>
      </c>
      <c r="E130" s="15" t="s">
        <v>529</v>
      </c>
    </row>
    <row r="131" spans="1:5">
      <c r="A131" s="15" t="s">
        <v>666</v>
      </c>
      <c r="B131" s="15">
        <v>81</v>
      </c>
      <c r="C131" s="15" t="s">
        <v>525</v>
      </c>
      <c r="D131" s="15" t="s">
        <v>529</v>
      </c>
      <c r="E131" s="15" t="s">
        <v>529</v>
      </c>
    </row>
    <row r="132" spans="1:5">
      <c r="A132" s="15" t="s">
        <v>667</v>
      </c>
      <c r="B132" s="15">
        <v>82</v>
      </c>
      <c r="C132" s="15" t="s">
        <v>335</v>
      </c>
      <c r="D132" s="15" t="s">
        <v>529</v>
      </c>
      <c r="E132" s="15" t="s">
        <v>529</v>
      </c>
    </row>
    <row r="133" spans="1:5">
      <c r="A133" s="15" t="s">
        <v>668</v>
      </c>
      <c r="B133" s="15">
        <v>83</v>
      </c>
      <c r="C133" s="15" t="s">
        <v>525</v>
      </c>
      <c r="D133" s="15" t="s">
        <v>529</v>
      </c>
      <c r="E133" s="15" t="s">
        <v>529</v>
      </c>
    </row>
    <row r="134" spans="1:5">
      <c r="A134" s="15" t="s">
        <v>669</v>
      </c>
      <c r="B134" s="15">
        <v>84</v>
      </c>
      <c r="C134" s="15" t="s">
        <v>525</v>
      </c>
      <c r="D134" s="15" t="s">
        <v>529</v>
      </c>
      <c r="E134" s="15" t="s">
        <v>529</v>
      </c>
    </row>
    <row r="135" spans="1:5">
      <c r="A135" s="15" t="s">
        <v>670</v>
      </c>
      <c r="B135" s="15">
        <v>85</v>
      </c>
      <c r="C135" s="15" t="s">
        <v>526</v>
      </c>
      <c r="D135" s="15" t="s">
        <v>529</v>
      </c>
      <c r="E135" s="15" t="s">
        <v>529</v>
      </c>
    </row>
    <row r="136" spans="1:5">
      <c r="A136" s="15" t="s">
        <v>671</v>
      </c>
      <c r="B136" s="15">
        <v>86</v>
      </c>
      <c r="C136" s="15" t="s">
        <v>335</v>
      </c>
      <c r="D136" s="15" t="s">
        <v>529</v>
      </c>
      <c r="E136" s="15" t="s">
        <v>529</v>
      </c>
    </row>
    <row r="137" spans="1:5">
      <c r="A137" s="15" t="s">
        <v>672</v>
      </c>
      <c r="B137" s="15">
        <v>87</v>
      </c>
      <c r="C137" s="15" t="s">
        <v>335</v>
      </c>
      <c r="D137" s="15" t="s">
        <v>529</v>
      </c>
      <c r="E137" s="15" t="s">
        <v>529</v>
      </c>
    </row>
    <row r="138" spans="1:5">
      <c r="A138" s="15" t="s">
        <v>673</v>
      </c>
      <c r="B138" s="15">
        <v>88</v>
      </c>
      <c r="C138" s="15" t="s">
        <v>335</v>
      </c>
      <c r="D138" s="15" t="s">
        <v>529</v>
      </c>
      <c r="E138" s="15" t="s">
        <v>529</v>
      </c>
    </row>
    <row r="139" spans="1:5">
      <c r="A139" s="15" t="s">
        <v>674</v>
      </c>
      <c r="B139" s="15">
        <v>89</v>
      </c>
      <c r="C139" s="15" t="s">
        <v>527</v>
      </c>
      <c r="D139" s="15" t="s">
        <v>529</v>
      </c>
      <c r="E139" s="15" t="s">
        <v>529</v>
      </c>
    </row>
    <row r="140" spans="1:5">
      <c r="A140" s="15" t="s">
        <v>675</v>
      </c>
      <c r="B140" s="15">
        <v>9</v>
      </c>
      <c r="C140" s="15" t="s">
        <v>335</v>
      </c>
      <c r="D140" s="15" t="s">
        <v>529</v>
      </c>
      <c r="E140" s="15" t="s">
        <v>529</v>
      </c>
    </row>
    <row r="141" spans="1:5">
      <c r="A141" s="15" t="s">
        <v>676</v>
      </c>
      <c r="B141" s="15">
        <v>90</v>
      </c>
      <c r="C141" s="15" t="s">
        <v>526</v>
      </c>
      <c r="D141" s="15" t="s">
        <v>529</v>
      </c>
      <c r="E141" s="15" t="s">
        <v>529</v>
      </c>
    </row>
    <row r="142" spans="1:5">
      <c r="A142" s="15" t="s">
        <v>677</v>
      </c>
      <c r="B142" s="15">
        <v>91</v>
      </c>
      <c r="C142" s="15" t="s">
        <v>527</v>
      </c>
      <c r="D142" s="15" t="s">
        <v>529</v>
      </c>
      <c r="E142" s="15" t="s">
        <v>529</v>
      </c>
    </row>
    <row r="143" spans="1:5">
      <c r="A143" s="15" t="s">
        <v>678</v>
      </c>
      <c r="B143" s="15">
        <v>92</v>
      </c>
      <c r="C143" s="15" t="s">
        <v>525</v>
      </c>
      <c r="D143" s="15" t="s">
        <v>529</v>
      </c>
      <c r="E143" s="15" t="s">
        <v>529</v>
      </c>
    </row>
    <row r="144" spans="1:5">
      <c r="A144" s="15" t="s">
        <v>679</v>
      </c>
      <c r="B144" s="15">
        <v>93</v>
      </c>
      <c r="C144" s="15" t="s">
        <v>526</v>
      </c>
      <c r="D144" s="15" t="s">
        <v>529</v>
      </c>
      <c r="E144" s="15" t="s">
        <v>529</v>
      </c>
    </row>
    <row r="145" spans="1:5">
      <c r="A145" s="15" t="s">
        <v>680</v>
      </c>
      <c r="B145" s="15">
        <v>94</v>
      </c>
      <c r="C145" s="15" t="s">
        <v>526</v>
      </c>
      <c r="D145" s="15" t="s">
        <v>529</v>
      </c>
      <c r="E145" s="15" t="s">
        <v>529</v>
      </c>
    </row>
    <row r="146" spans="1:5">
      <c r="A146" s="15" t="s">
        <v>681</v>
      </c>
      <c r="B146" s="15">
        <v>95</v>
      </c>
      <c r="C146" s="15" t="s">
        <v>526</v>
      </c>
      <c r="D146" s="15" t="s">
        <v>529</v>
      </c>
      <c r="E146" s="15" t="s">
        <v>529</v>
      </c>
    </row>
    <row r="147" spans="1:5">
      <c r="A147" s="15" t="s">
        <v>682</v>
      </c>
      <c r="B147" s="15">
        <v>96</v>
      </c>
      <c r="C147" s="15" t="s">
        <v>335</v>
      </c>
      <c r="D147" s="15" t="s">
        <v>529</v>
      </c>
      <c r="E147" s="15" t="s">
        <v>529</v>
      </c>
    </row>
    <row r="148" spans="1:5">
      <c r="A148" s="15" t="s">
        <v>683</v>
      </c>
      <c r="B148" s="15">
        <v>97</v>
      </c>
      <c r="C148" s="15" t="s">
        <v>335</v>
      </c>
      <c r="D148" s="15" t="s">
        <v>529</v>
      </c>
      <c r="E148" s="15" t="s">
        <v>529</v>
      </c>
    </row>
    <row r="149" spans="1:5">
      <c r="A149" s="15" t="s">
        <v>684</v>
      </c>
      <c r="B149" s="15">
        <v>98</v>
      </c>
      <c r="C149" s="15" t="s">
        <v>335</v>
      </c>
      <c r="D149" s="15" t="s">
        <v>529</v>
      </c>
      <c r="E149" s="15" t="s">
        <v>529</v>
      </c>
    </row>
    <row r="150" spans="1:5">
      <c r="A150" s="15" t="s">
        <v>685</v>
      </c>
      <c r="B150" s="15">
        <v>99</v>
      </c>
      <c r="C150" s="15" t="s">
        <v>335</v>
      </c>
      <c r="D150" s="15" t="s">
        <v>529</v>
      </c>
      <c r="E150" s="15" t="s">
        <v>529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96"/>
  <sheetViews>
    <sheetView workbookViewId="0">
      <selection activeCell="C34" sqref="C34"/>
    </sheetView>
  </sheetViews>
  <sheetFormatPr defaultRowHeight="15"/>
  <cols>
    <col min="3" max="3" width="100.5703125" bestFit="1" customWidth="1"/>
    <col min="4" max="4" width="35.5703125" bestFit="1" customWidth="1"/>
    <col min="5" max="5" width="20.5703125" customWidth="1"/>
    <col min="6" max="6" width="19.5703125" customWidth="1"/>
  </cols>
  <sheetData>
    <row r="1" spans="1:5">
      <c r="A1" s="1" t="s">
        <v>0</v>
      </c>
      <c r="B1" s="1" t="s">
        <v>1</v>
      </c>
      <c r="C1" s="13" t="s">
        <v>2</v>
      </c>
      <c r="D1" s="1" t="s">
        <v>3</v>
      </c>
      <c r="E1" s="1" t="s">
        <v>4</v>
      </c>
    </row>
    <row r="2" spans="1:5">
      <c r="A2" s="2">
        <v>1</v>
      </c>
      <c r="B2" s="2" t="s">
        <v>5</v>
      </c>
      <c r="C2" s="2" t="s">
        <v>6</v>
      </c>
      <c r="D2" s="2" t="s">
        <v>7</v>
      </c>
      <c r="E2" s="2">
        <v>1</v>
      </c>
    </row>
    <row r="3" spans="1:5">
      <c r="A3" s="2">
        <v>2</v>
      </c>
      <c r="B3" s="2" t="s">
        <v>5</v>
      </c>
      <c r="C3" s="2" t="s">
        <v>8</v>
      </c>
      <c r="D3" s="2" t="s">
        <v>7</v>
      </c>
      <c r="E3" s="2">
        <v>2</v>
      </c>
    </row>
    <row r="4" spans="1:5">
      <c r="A4" s="2">
        <v>3</v>
      </c>
      <c r="B4" s="2" t="s">
        <v>5</v>
      </c>
      <c r="C4" s="2" t="s">
        <v>9</v>
      </c>
      <c r="D4" s="2" t="s">
        <v>7</v>
      </c>
      <c r="E4" s="2">
        <v>3</v>
      </c>
    </row>
    <row r="5" spans="1:5">
      <c r="A5" s="2">
        <v>4</v>
      </c>
      <c r="B5" s="2" t="s">
        <v>5</v>
      </c>
      <c r="C5" s="2" t="s">
        <v>10</v>
      </c>
      <c r="D5" s="2" t="s">
        <v>7</v>
      </c>
      <c r="E5" s="2">
        <v>4</v>
      </c>
    </row>
    <row r="6" spans="1:5">
      <c r="A6" s="2">
        <v>5</v>
      </c>
      <c r="B6" s="2" t="s">
        <v>5</v>
      </c>
      <c r="C6" s="2" t="s">
        <v>11</v>
      </c>
      <c r="D6" s="2" t="s">
        <v>7</v>
      </c>
      <c r="E6" s="2">
        <v>5</v>
      </c>
    </row>
    <row r="7" spans="1:5">
      <c r="A7" s="2">
        <v>6</v>
      </c>
      <c r="B7" s="2" t="s">
        <v>5</v>
      </c>
      <c r="C7" s="2" t="s">
        <v>12</v>
      </c>
      <c r="D7" s="2" t="s">
        <v>7</v>
      </c>
      <c r="E7" s="2">
        <v>6</v>
      </c>
    </row>
    <row r="8" spans="1:5">
      <c r="A8" s="2">
        <v>7</v>
      </c>
      <c r="B8" s="2" t="s">
        <v>5</v>
      </c>
      <c r="C8" s="2" t="s">
        <v>13</v>
      </c>
      <c r="D8" s="2" t="s">
        <v>7</v>
      </c>
      <c r="E8" s="2">
        <v>7</v>
      </c>
    </row>
    <row r="9" spans="1:5">
      <c r="A9" s="2">
        <v>8</v>
      </c>
      <c r="B9" s="2" t="s">
        <v>14</v>
      </c>
      <c r="C9" s="2" t="s">
        <v>15</v>
      </c>
      <c r="D9" s="2" t="s">
        <v>16</v>
      </c>
      <c r="E9" s="2">
        <v>15</v>
      </c>
    </row>
    <row r="10" spans="1:5">
      <c r="A10" s="2">
        <v>9</v>
      </c>
      <c r="B10" s="2" t="s">
        <v>14</v>
      </c>
      <c r="C10" s="2" t="s">
        <v>17</v>
      </c>
      <c r="D10" s="2" t="s">
        <v>16</v>
      </c>
      <c r="E10" s="2">
        <v>16</v>
      </c>
    </row>
    <row r="11" spans="1:5">
      <c r="A11" s="2">
        <v>10</v>
      </c>
      <c r="B11" s="2" t="s">
        <v>14</v>
      </c>
      <c r="C11" s="2" t="s">
        <v>18</v>
      </c>
      <c r="D11" s="2" t="s">
        <v>16</v>
      </c>
      <c r="E11" s="2">
        <v>17</v>
      </c>
    </row>
    <row r="12" spans="1:5">
      <c r="A12" s="2">
        <v>11</v>
      </c>
      <c r="B12" s="2" t="s">
        <v>14</v>
      </c>
      <c r="C12" s="2" t="s">
        <v>19</v>
      </c>
      <c r="D12" s="2" t="s">
        <v>16</v>
      </c>
      <c r="E12" s="2">
        <v>23</v>
      </c>
    </row>
    <row r="13" spans="1:5">
      <c r="A13" s="2">
        <v>12</v>
      </c>
      <c r="B13" s="2" t="s">
        <v>14</v>
      </c>
      <c r="C13" s="2" t="s">
        <v>20</v>
      </c>
      <c r="D13" s="2" t="s">
        <v>16</v>
      </c>
      <c r="E13" s="2">
        <v>18</v>
      </c>
    </row>
    <row r="14" spans="1:5">
      <c r="A14" s="2">
        <v>13</v>
      </c>
      <c r="B14" s="2" t="s">
        <v>14</v>
      </c>
      <c r="C14" s="2" t="s">
        <v>21</v>
      </c>
      <c r="D14" s="2" t="s">
        <v>16</v>
      </c>
      <c r="E14" s="2">
        <v>19</v>
      </c>
    </row>
    <row r="15" spans="1:5">
      <c r="A15" s="2">
        <v>14</v>
      </c>
      <c r="B15" s="2" t="s">
        <v>22</v>
      </c>
      <c r="C15" s="2" t="s">
        <v>23</v>
      </c>
      <c r="D15" s="2" t="s">
        <v>24</v>
      </c>
      <c r="E15" s="2">
        <v>26</v>
      </c>
    </row>
    <row r="16" spans="1:5">
      <c r="A16" s="2">
        <v>15</v>
      </c>
      <c r="B16" s="2" t="s">
        <v>22</v>
      </c>
      <c r="C16" s="2" t="s">
        <v>25</v>
      </c>
      <c r="D16" s="2" t="s">
        <v>24</v>
      </c>
      <c r="E16" s="2">
        <v>27</v>
      </c>
    </row>
    <row r="17" spans="1:5">
      <c r="A17" s="2">
        <v>16</v>
      </c>
      <c r="B17" s="2" t="s">
        <v>22</v>
      </c>
      <c r="C17" s="2" t="s">
        <v>26</v>
      </c>
      <c r="D17" s="2" t="s">
        <v>24</v>
      </c>
      <c r="E17" s="2">
        <v>28</v>
      </c>
    </row>
    <row r="18" spans="1:5">
      <c r="A18" s="2">
        <v>17</v>
      </c>
      <c r="B18" s="2" t="s">
        <v>22</v>
      </c>
      <c r="C18" s="2" t="s">
        <v>27</v>
      </c>
      <c r="D18" s="2" t="s">
        <v>24</v>
      </c>
      <c r="E18" s="2">
        <v>34</v>
      </c>
    </row>
    <row r="19" spans="1:5">
      <c r="A19" s="2">
        <v>18</v>
      </c>
      <c r="B19" s="2" t="s">
        <v>22</v>
      </c>
      <c r="C19" s="2" t="s">
        <v>28</v>
      </c>
      <c r="D19" s="2" t="s">
        <v>24</v>
      </c>
      <c r="E19" s="2">
        <v>35</v>
      </c>
    </row>
    <row r="20" spans="1:5">
      <c r="A20" s="2">
        <v>19</v>
      </c>
      <c r="B20" s="2" t="s">
        <v>22</v>
      </c>
      <c r="C20" s="2" t="s">
        <v>29</v>
      </c>
      <c r="D20" s="2" t="s">
        <v>24</v>
      </c>
      <c r="E20" s="2">
        <v>36</v>
      </c>
    </row>
    <row r="21" spans="1:5">
      <c r="A21" s="2">
        <v>20</v>
      </c>
      <c r="B21" s="2" t="s">
        <v>30</v>
      </c>
      <c r="C21" s="2" t="s">
        <v>31</v>
      </c>
      <c r="D21" s="2" t="s">
        <v>32</v>
      </c>
      <c r="E21" s="2">
        <v>37</v>
      </c>
    </row>
    <row r="22" spans="1:5">
      <c r="A22" s="2">
        <v>21</v>
      </c>
      <c r="B22" s="2" t="s">
        <v>30</v>
      </c>
      <c r="C22" s="2" t="s">
        <v>33</v>
      </c>
      <c r="D22" s="2" t="s">
        <v>32</v>
      </c>
      <c r="E22" s="2">
        <v>38</v>
      </c>
    </row>
    <row r="23" spans="1:5">
      <c r="A23" s="2">
        <v>22</v>
      </c>
      <c r="B23" s="2" t="s">
        <v>30</v>
      </c>
      <c r="C23" s="2" t="s">
        <v>34</v>
      </c>
      <c r="D23" s="2" t="s">
        <v>32</v>
      </c>
      <c r="E23" s="2">
        <v>39</v>
      </c>
    </row>
    <row r="24" spans="1:5">
      <c r="A24" s="2">
        <v>23</v>
      </c>
      <c r="B24" s="2" t="s">
        <v>30</v>
      </c>
      <c r="C24" s="2" t="s">
        <v>35</v>
      </c>
      <c r="D24" s="2" t="s">
        <v>32</v>
      </c>
      <c r="E24" s="2">
        <v>40</v>
      </c>
    </row>
    <row r="25" spans="1:5">
      <c r="A25" s="2">
        <v>24</v>
      </c>
      <c r="B25" s="2" t="s">
        <v>5</v>
      </c>
      <c r="C25" s="2" t="s">
        <v>19</v>
      </c>
      <c r="D25" s="2" t="s">
        <v>7</v>
      </c>
      <c r="E25" s="2">
        <v>13</v>
      </c>
    </row>
    <row r="26" spans="1:5">
      <c r="A26" s="2">
        <v>25</v>
      </c>
      <c r="B26" s="2" t="s">
        <v>14</v>
      </c>
      <c r="C26" s="2" t="s">
        <v>36</v>
      </c>
      <c r="D26" s="2" t="s">
        <v>16</v>
      </c>
      <c r="E26" s="2">
        <v>14</v>
      </c>
    </row>
    <row r="27" spans="1:5">
      <c r="A27" s="2">
        <v>26</v>
      </c>
      <c r="B27" s="2" t="s">
        <v>22</v>
      </c>
      <c r="C27" s="2" t="s">
        <v>37</v>
      </c>
      <c r="D27" s="2" t="s">
        <v>24</v>
      </c>
      <c r="E27" s="2">
        <v>30</v>
      </c>
    </row>
    <row r="28" spans="1:5">
      <c r="A28" s="2">
        <v>27</v>
      </c>
      <c r="B28" s="2" t="s">
        <v>22</v>
      </c>
      <c r="C28" s="2" t="s">
        <v>38</v>
      </c>
      <c r="D28" s="2" t="s">
        <v>24</v>
      </c>
      <c r="E28" s="2">
        <v>31</v>
      </c>
    </row>
    <row r="29" spans="1:5">
      <c r="A29" s="2">
        <v>28</v>
      </c>
      <c r="B29" s="2" t="s">
        <v>5</v>
      </c>
      <c r="C29" s="2" t="s">
        <v>39</v>
      </c>
      <c r="D29" s="2" t="s">
        <v>7</v>
      </c>
      <c r="E29" s="2">
        <v>9</v>
      </c>
    </row>
    <row r="30" spans="1:5">
      <c r="A30" s="2">
        <v>29</v>
      </c>
      <c r="B30" s="2" t="s">
        <v>5</v>
      </c>
      <c r="C30" s="2" t="s">
        <v>40</v>
      </c>
      <c r="D30" s="2" t="s">
        <v>7</v>
      </c>
      <c r="E30" s="2">
        <v>10</v>
      </c>
    </row>
    <row r="31" spans="1:5">
      <c r="A31" s="2">
        <v>30</v>
      </c>
      <c r="B31" s="2" t="s">
        <v>5</v>
      </c>
      <c r="C31" s="2" t="s">
        <v>41</v>
      </c>
      <c r="D31" s="2" t="s">
        <v>7</v>
      </c>
      <c r="E31" s="2">
        <v>11</v>
      </c>
    </row>
    <row r="32" spans="1:5">
      <c r="A32" s="2">
        <v>31</v>
      </c>
      <c r="B32" s="2" t="s">
        <v>5</v>
      </c>
      <c r="C32" s="2" t="s">
        <v>42</v>
      </c>
      <c r="D32" s="2" t="s">
        <v>7</v>
      </c>
      <c r="E32" s="2">
        <v>12</v>
      </c>
    </row>
    <row r="33" spans="1:5">
      <c r="A33" s="2">
        <v>32</v>
      </c>
      <c r="B33" s="2" t="s">
        <v>14</v>
      </c>
      <c r="C33" s="2" t="s">
        <v>43</v>
      </c>
      <c r="D33" s="2" t="s">
        <v>16</v>
      </c>
      <c r="E33" s="2">
        <v>20</v>
      </c>
    </row>
    <row r="34" spans="1:5">
      <c r="A34" s="2">
        <v>33</v>
      </c>
      <c r="B34" s="2" t="s">
        <v>14</v>
      </c>
      <c r="C34" s="2" t="s">
        <v>44</v>
      </c>
      <c r="D34" s="2" t="s">
        <v>16</v>
      </c>
      <c r="E34" s="2">
        <v>21</v>
      </c>
    </row>
    <row r="35" spans="1:5">
      <c r="A35" s="2">
        <v>34</v>
      </c>
      <c r="B35" s="2" t="s">
        <v>14</v>
      </c>
      <c r="C35" s="2" t="s">
        <v>45</v>
      </c>
      <c r="D35" s="2" t="s">
        <v>16</v>
      </c>
      <c r="E35" s="2">
        <v>22</v>
      </c>
    </row>
    <row r="36" spans="1:5">
      <c r="A36" s="2">
        <v>35</v>
      </c>
      <c r="B36" s="2" t="s">
        <v>14</v>
      </c>
      <c r="C36" s="2" t="s">
        <v>46</v>
      </c>
      <c r="D36" s="2" t="s">
        <v>16</v>
      </c>
      <c r="E36" s="2">
        <v>24</v>
      </c>
    </row>
    <row r="37" spans="1:5">
      <c r="A37" s="2">
        <v>36</v>
      </c>
      <c r="B37" s="2" t="s">
        <v>14</v>
      </c>
      <c r="C37" s="2" t="s">
        <v>47</v>
      </c>
      <c r="D37" s="2" t="s">
        <v>16</v>
      </c>
      <c r="E37" s="2">
        <v>25</v>
      </c>
    </row>
    <row r="38" spans="1:5">
      <c r="A38" s="2">
        <v>37</v>
      </c>
      <c r="B38" s="2" t="s">
        <v>22</v>
      </c>
      <c r="C38" s="2" t="s">
        <v>48</v>
      </c>
      <c r="D38" s="2" t="s">
        <v>24</v>
      </c>
      <c r="E38" s="2">
        <v>29</v>
      </c>
    </row>
    <row r="39" spans="1:5">
      <c r="A39" s="2">
        <v>38</v>
      </c>
      <c r="B39" s="2" t="s">
        <v>22</v>
      </c>
      <c r="C39" s="2" t="s">
        <v>49</v>
      </c>
      <c r="D39" s="2" t="s">
        <v>24</v>
      </c>
      <c r="E39" s="2">
        <v>32</v>
      </c>
    </row>
    <row r="40" spans="1:5">
      <c r="A40" s="2">
        <v>39</v>
      </c>
      <c r="B40" s="2" t="s">
        <v>22</v>
      </c>
      <c r="C40" s="2" t="s">
        <v>50</v>
      </c>
      <c r="D40" s="2" t="s">
        <v>24</v>
      </c>
      <c r="E40" s="2">
        <v>33</v>
      </c>
    </row>
    <row r="41" spans="1:5">
      <c r="A41" s="2">
        <v>40</v>
      </c>
      <c r="B41" s="2" t="s">
        <v>51</v>
      </c>
      <c r="C41" s="2" t="s">
        <v>52</v>
      </c>
      <c r="D41" s="2" t="s">
        <v>53</v>
      </c>
      <c r="E41" s="2">
        <v>66</v>
      </c>
    </row>
    <row r="42" spans="1:5">
      <c r="A42" s="2">
        <v>41</v>
      </c>
      <c r="B42" s="2" t="s">
        <v>54</v>
      </c>
      <c r="C42" s="2" t="s">
        <v>55</v>
      </c>
      <c r="D42" s="2" t="s">
        <v>56</v>
      </c>
      <c r="E42" s="2">
        <v>141</v>
      </c>
    </row>
    <row r="43" spans="1:5">
      <c r="A43" s="2">
        <v>42</v>
      </c>
      <c r="B43" s="2" t="s">
        <v>54</v>
      </c>
      <c r="C43" s="2" t="s">
        <v>57</v>
      </c>
      <c r="D43" s="2" t="s">
        <v>56</v>
      </c>
      <c r="E43" s="2">
        <v>142</v>
      </c>
    </row>
    <row r="44" spans="1:5">
      <c r="A44" s="2">
        <v>43</v>
      </c>
      <c r="B44" s="2" t="s">
        <v>54</v>
      </c>
      <c r="C44" s="2" t="s">
        <v>58</v>
      </c>
      <c r="D44" s="2" t="s">
        <v>56</v>
      </c>
      <c r="E44" s="2">
        <v>143</v>
      </c>
    </row>
    <row r="45" spans="1:5">
      <c r="A45" s="2">
        <v>44</v>
      </c>
      <c r="B45" s="2" t="s">
        <v>54</v>
      </c>
      <c r="C45" s="2" t="s">
        <v>59</v>
      </c>
      <c r="D45" s="2" t="s">
        <v>56</v>
      </c>
      <c r="E45" s="2">
        <v>144</v>
      </c>
    </row>
    <row r="46" spans="1:5">
      <c r="A46" s="2">
        <v>45</v>
      </c>
      <c r="B46" s="2" t="s">
        <v>54</v>
      </c>
      <c r="C46" s="2" t="s">
        <v>60</v>
      </c>
      <c r="D46" s="2" t="s">
        <v>56</v>
      </c>
      <c r="E46" s="2">
        <v>145</v>
      </c>
    </row>
    <row r="47" spans="1:5">
      <c r="A47" s="2">
        <v>46</v>
      </c>
      <c r="B47" s="2" t="s">
        <v>5</v>
      </c>
      <c r="C47" s="2" t="s">
        <v>61</v>
      </c>
      <c r="D47" s="2" t="s">
        <v>7</v>
      </c>
      <c r="E47" s="2">
        <v>3</v>
      </c>
    </row>
    <row r="48" spans="1:5">
      <c r="A48" s="2">
        <v>47</v>
      </c>
      <c r="B48" s="2" t="s">
        <v>62</v>
      </c>
      <c r="C48" s="2" t="s">
        <v>63</v>
      </c>
      <c r="D48" s="2" t="s">
        <v>64</v>
      </c>
      <c r="E48" s="2">
        <v>246</v>
      </c>
    </row>
    <row r="49" spans="1:5">
      <c r="A49" s="2">
        <v>48</v>
      </c>
      <c r="B49" s="2" t="s">
        <v>62</v>
      </c>
      <c r="C49" s="2" t="s">
        <v>65</v>
      </c>
      <c r="D49" s="2" t="s">
        <v>64</v>
      </c>
      <c r="E49" s="2">
        <v>247</v>
      </c>
    </row>
    <row r="50" spans="1:5">
      <c r="A50" s="2">
        <v>49</v>
      </c>
      <c r="B50" s="2" t="s">
        <v>62</v>
      </c>
      <c r="C50" s="2" t="s">
        <v>66</v>
      </c>
      <c r="D50" s="2" t="s">
        <v>64</v>
      </c>
      <c r="E50" s="2">
        <v>250</v>
      </c>
    </row>
    <row r="51" spans="1:5">
      <c r="A51" s="2">
        <v>50</v>
      </c>
      <c r="B51" s="2" t="s">
        <v>67</v>
      </c>
      <c r="C51" s="2" t="s">
        <v>68</v>
      </c>
      <c r="D51" s="2" t="s">
        <v>69</v>
      </c>
      <c r="E51" s="2">
        <v>351</v>
      </c>
    </row>
    <row r="52" spans="1:5">
      <c r="A52" s="2">
        <v>51</v>
      </c>
      <c r="B52" s="2" t="s">
        <v>67</v>
      </c>
      <c r="C52" s="2" t="s">
        <v>70</v>
      </c>
      <c r="D52" s="2" t="s">
        <v>69</v>
      </c>
      <c r="E52" s="2">
        <v>356</v>
      </c>
    </row>
    <row r="53" spans="1:5">
      <c r="A53" s="2">
        <v>52</v>
      </c>
      <c r="B53" s="2" t="s">
        <v>67</v>
      </c>
      <c r="C53" s="2" t="s">
        <v>71</v>
      </c>
      <c r="D53" s="2" t="s">
        <v>69</v>
      </c>
      <c r="E53" s="2">
        <v>357</v>
      </c>
    </row>
    <row r="54" spans="1:5">
      <c r="A54" s="2">
        <v>53</v>
      </c>
      <c r="B54" s="2" t="s">
        <v>72</v>
      </c>
      <c r="C54" s="2" t="s">
        <v>73</v>
      </c>
      <c r="D54" s="2" t="s">
        <v>74</v>
      </c>
      <c r="E54" s="2">
        <v>364</v>
      </c>
    </row>
    <row r="55" spans="1:5">
      <c r="A55" s="2">
        <v>54</v>
      </c>
      <c r="B55" s="2" t="s">
        <v>72</v>
      </c>
      <c r="C55" s="2" t="s">
        <v>75</v>
      </c>
      <c r="D55" s="2" t="s">
        <v>74</v>
      </c>
      <c r="E55" s="2">
        <v>365</v>
      </c>
    </row>
    <row r="56" spans="1:5">
      <c r="A56" s="2">
        <v>55</v>
      </c>
      <c r="B56" s="2" t="s">
        <v>72</v>
      </c>
      <c r="C56" s="2" t="s">
        <v>76</v>
      </c>
      <c r="D56" s="2" t="s">
        <v>74</v>
      </c>
      <c r="E56" s="2">
        <v>366</v>
      </c>
    </row>
    <row r="57" spans="1:5">
      <c r="A57" s="2">
        <v>56</v>
      </c>
      <c r="B57" s="2" t="s">
        <v>77</v>
      </c>
      <c r="C57" s="2" t="s">
        <v>78</v>
      </c>
      <c r="D57" s="2" t="s">
        <v>79</v>
      </c>
      <c r="E57" s="2">
        <v>378</v>
      </c>
    </row>
    <row r="58" spans="1:5">
      <c r="A58" s="2">
        <v>57</v>
      </c>
      <c r="B58" s="2" t="s">
        <v>77</v>
      </c>
      <c r="C58" s="2" t="s">
        <v>80</v>
      </c>
      <c r="D58" s="2" t="s">
        <v>79</v>
      </c>
      <c r="E58" s="2">
        <v>377</v>
      </c>
    </row>
    <row r="59" spans="1:5">
      <c r="A59" s="2">
        <v>58</v>
      </c>
      <c r="B59" s="2" t="s">
        <v>81</v>
      </c>
      <c r="C59" s="2" t="s">
        <v>82</v>
      </c>
      <c r="D59" s="2" t="s">
        <v>83</v>
      </c>
      <c r="E59" s="2">
        <v>379</v>
      </c>
    </row>
    <row r="60" spans="1:5">
      <c r="A60" s="2">
        <v>59</v>
      </c>
      <c r="B60" s="2" t="s">
        <v>81</v>
      </c>
      <c r="C60" s="2" t="s">
        <v>84</v>
      </c>
      <c r="D60" s="2" t="s">
        <v>83</v>
      </c>
      <c r="E60" s="2">
        <v>380</v>
      </c>
    </row>
    <row r="61" spans="1:5">
      <c r="A61" s="2">
        <v>60</v>
      </c>
      <c r="B61" s="2" t="s">
        <v>81</v>
      </c>
      <c r="C61" s="2" t="s">
        <v>85</v>
      </c>
      <c r="D61" s="2" t="s">
        <v>83</v>
      </c>
      <c r="E61" s="2">
        <v>381</v>
      </c>
    </row>
    <row r="62" spans="1:5">
      <c r="A62" s="2">
        <v>61</v>
      </c>
      <c r="B62" s="2" t="s">
        <v>81</v>
      </c>
      <c r="C62" s="2" t="s">
        <v>86</v>
      </c>
      <c r="D62" s="2" t="s">
        <v>83</v>
      </c>
      <c r="E62" s="2">
        <v>382</v>
      </c>
    </row>
    <row r="63" spans="1:5">
      <c r="A63" s="2">
        <v>62</v>
      </c>
      <c r="B63" s="2" t="s">
        <v>81</v>
      </c>
      <c r="C63" s="2" t="s">
        <v>87</v>
      </c>
      <c r="D63" s="2" t="s">
        <v>83</v>
      </c>
      <c r="E63" s="2">
        <v>383</v>
      </c>
    </row>
    <row r="64" spans="1:5">
      <c r="A64" s="2">
        <v>63</v>
      </c>
      <c r="B64" s="2" t="s">
        <v>81</v>
      </c>
      <c r="C64" s="2" t="s">
        <v>88</v>
      </c>
      <c r="D64" s="2" t="s">
        <v>83</v>
      </c>
      <c r="E64" s="2">
        <v>384</v>
      </c>
    </row>
    <row r="65" spans="1:5">
      <c r="A65" s="2">
        <v>64</v>
      </c>
      <c r="B65" s="2" t="s">
        <v>81</v>
      </c>
      <c r="C65" s="2" t="s">
        <v>89</v>
      </c>
      <c r="D65" s="2" t="s">
        <v>83</v>
      </c>
      <c r="E65" s="2">
        <v>385</v>
      </c>
    </row>
    <row r="66" spans="1:5">
      <c r="A66" s="2">
        <v>65</v>
      </c>
      <c r="B66" s="2" t="s">
        <v>81</v>
      </c>
      <c r="C66" s="2" t="s">
        <v>90</v>
      </c>
      <c r="D66" s="2" t="s">
        <v>83</v>
      </c>
      <c r="E66" s="2">
        <v>386</v>
      </c>
    </row>
    <row r="67" spans="1:5">
      <c r="A67" s="2">
        <v>66</v>
      </c>
      <c r="B67" s="2" t="s">
        <v>51</v>
      </c>
      <c r="C67" s="2" t="s">
        <v>91</v>
      </c>
      <c r="D67" s="2" t="s">
        <v>53</v>
      </c>
      <c r="E67" s="2">
        <v>67</v>
      </c>
    </row>
    <row r="68" spans="1:5">
      <c r="A68" s="2">
        <v>67</v>
      </c>
      <c r="B68" s="2" t="s">
        <v>51</v>
      </c>
      <c r="C68" s="2" t="s">
        <v>92</v>
      </c>
      <c r="D68" s="2" t="s">
        <v>53</v>
      </c>
      <c r="E68" s="2">
        <v>68</v>
      </c>
    </row>
    <row r="69" spans="1:5">
      <c r="A69" s="2">
        <v>68</v>
      </c>
      <c r="B69" s="2" t="s">
        <v>51</v>
      </c>
      <c r="C69" s="2" t="s">
        <v>93</v>
      </c>
      <c r="D69" s="2" t="s">
        <v>53</v>
      </c>
      <c r="E69" s="2">
        <v>69</v>
      </c>
    </row>
    <row r="70" spans="1:5">
      <c r="A70" s="2">
        <v>69</v>
      </c>
      <c r="B70" s="2" t="s">
        <v>51</v>
      </c>
      <c r="C70" s="2" t="s">
        <v>94</v>
      </c>
      <c r="D70" s="2" t="s">
        <v>53</v>
      </c>
      <c r="E70" s="2">
        <v>70</v>
      </c>
    </row>
    <row r="71" spans="1:5">
      <c r="A71" s="2">
        <v>70</v>
      </c>
      <c r="B71" s="2" t="s">
        <v>62</v>
      </c>
      <c r="C71" s="2" t="s">
        <v>95</v>
      </c>
      <c r="D71" s="2" t="s">
        <v>64</v>
      </c>
      <c r="E71" s="2">
        <v>248</v>
      </c>
    </row>
    <row r="72" spans="1:5">
      <c r="A72" s="2">
        <v>71</v>
      </c>
      <c r="B72" s="2" t="s">
        <v>62</v>
      </c>
      <c r="C72" s="2" t="s">
        <v>96</v>
      </c>
      <c r="D72" s="2" t="s">
        <v>64</v>
      </c>
      <c r="E72" s="2">
        <v>249</v>
      </c>
    </row>
    <row r="73" spans="1:5">
      <c r="A73" s="2">
        <v>72</v>
      </c>
      <c r="B73" s="2" t="s">
        <v>97</v>
      </c>
      <c r="C73" s="2" t="s">
        <v>98</v>
      </c>
      <c r="D73" s="2" t="s">
        <v>99</v>
      </c>
      <c r="E73" s="2">
        <v>390</v>
      </c>
    </row>
    <row r="74" spans="1:5">
      <c r="A74" s="2">
        <v>73</v>
      </c>
      <c r="B74" s="2" t="s">
        <v>97</v>
      </c>
      <c r="C74" s="2" t="s">
        <v>100</v>
      </c>
      <c r="D74" s="2" t="s">
        <v>99</v>
      </c>
      <c r="E74" s="2">
        <v>391</v>
      </c>
    </row>
    <row r="75" spans="1:5">
      <c r="A75" s="2">
        <v>74</v>
      </c>
      <c r="B75" s="2" t="s">
        <v>51</v>
      </c>
      <c r="C75" s="2" t="s">
        <v>101</v>
      </c>
      <c r="D75" s="2" t="s">
        <v>53</v>
      </c>
      <c r="E75" s="2">
        <v>71</v>
      </c>
    </row>
    <row r="76" spans="1:5">
      <c r="A76" s="2">
        <v>75</v>
      </c>
      <c r="B76" s="2" t="s">
        <v>51</v>
      </c>
      <c r="C76" s="2" t="s">
        <v>102</v>
      </c>
      <c r="D76" s="2" t="s">
        <v>53</v>
      </c>
      <c r="E76" s="2">
        <v>72</v>
      </c>
    </row>
    <row r="77" spans="1:5">
      <c r="A77" s="2">
        <v>76</v>
      </c>
      <c r="B77" s="2" t="s">
        <v>51</v>
      </c>
      <c r="C77" s="2" t="s">
        <v>103</v>
      </c>
      <c r="D77" s="2" t="s">
        <v>53</v>
      </c>
      <c r="E77" s="2">
        <v>73</v>
      </c>
    </row>
    <row r="78" spans="1:5">
      <c r="A78" s="2">
        <v>77</v>
      </c>
      <c r="B78" s="2" t="s">
        <v>51</v>
      </c>
      <c r="C78" s="2" t="s">
        <v>104</v>
      </c>
      <c r="D78" s="2" t="s">
        <v>53</v>
      </c>
      <c r="E78" s="2">
        <v>74</v>
      </c>
    </row>
    <row r="79" spans="1:5">
      <c r="A79" s="2">
        <v>78</v>
      </c>
      <c r="B79" s="2" t="s">
        <v>51</v>
      </c>
      <c r="C79" s="2" t="s">
        <v>105</v>
      </c>
      <c r="D79" s="2" t="s">
        <v>53</v>
      </c>
      <c r="E79" s="2">
        <v>75</v>
      </c>
    </row>
    <row r="80" spans="1:5">
      <c r="A80" s="2">
        <v>79</v>
      </c>
      <c r="B80" s="2" t="s">
        <v>51</v>
      </c>
      <c r="C80" s="2" t="s">
        <v>106</v>
      </c>
      <c r="D80" s="2" t="s">
        <v>53</v>
      </c>
      <c r="E80" s="2">
        <v>79</v>
      </c>
    </row>
    <row r="81" spans="1:5">
      <c r="A81" s="2">
        <v>80</v>
      </c>
      <c r="B81" s="2" t="s">
        <v>51</v>
      </c>
      <c r="C81" s="2" t="s">
        <v>107</v>
      </c>
      <c r="D81" s="2" t="s">
        <v>53</v>
      </c>
      <c r="E81" s="2">
        <v>80</v>
      </c>
    </row>
    <row r="82" spans="1:5">
      <c r="A82" s="2">
        <v>81</v>
      </c>
      <c r="B82" s="2" t="s">
        <v>51</v>
      </c>
      <c r="C82" s="2" t="s">
        <v>108</v>
      </c>
      <c r="D82" s="2" t="s">
        <v>53</v>
      </c>
      <c r="E82" s="2">
        <v>81</v>
      </c>
    </row>
    <row r="83" spans="1:5">
      <c r="A83" s="2">
        <v>82</v>
      </c>
      <c r="B83" s="2" t="s">
        <v>109</v>
      </c>
      <c r="C83" s="2" t="s">
        <v>110</v>
      </c>
      <c r="D83" s="2" t="s">
        <v>111</v>
      </c>
      <c r="E83" s="2">
        <v>82</v>
      </c>
    </row>
    <row r="84" spans="1:5">
      <c r="A84" s="2">
        <v>83</v>
      </c>
      <c r="B84" s="2" t="s">
        <v>51</v>
      </c>
      <c r="C84" s="2" t="s">
        <v>112</v>
      </c>
      <c r="D84" s="2" t="s">
        <v>53</v>
      </c>
      <c r="E84" s="2">
        <v>83</v>
      </c>
    </row>
    <row r="85" spans="1:5">
      <c r="A85" s="2">
        <v>84</v>
      </c>
      <c r="B85" s="2" t="s">
        <v>51</v>
      </c>
      <c r="C85" s="2" t="s">
        <v>113</v>
      </c>
      <c r="D85" s="2" t="s">
        <v>53</v>
      </c>
      <c r="E85" s="2">
        <v>84</v>
      </c>
    </row>
    <row r="86" spans="1:5">
      <c r="A86" s="2">
        <v>85</v>
      </c>
      <c r="B86" s="2" t="s">
        <v>114</v>
      </c>
      <c r="C86" s="2" t="s">
        <v>115</v>
      </c>
      <c r="D86" s="2" t="s">
        <v>69</v>
      </c>
      <c r="E86" s="2">
        <v>355</v>
      </c>
    </row>
    <row r="87" spans="1:5">
      <c r="A87" s="2">
        <v>86</v>
      </c>
      <c r="B87" s="2" t="s">
        <v>109</v>
      </c>
      <c r="C87" s="2" t="s">
        <v>116</v>
      </c>
      <c r="D87" s="2" t="s">
        <v>111</v>
      </c>
      <c r="E87" s="2">
        <v>86</v>
      </c>
    </row>
    <row r="88" spans="1:5">
      <c r="A88" s="2">
        <v>87</v>
      </c>
      <c r="B88" s="2" t="s">
        <v>109</v>
      </c>
      <c r="C88" s="2" t="s">
        <v>117</v>
      </c>
      <c r="D88" s="2" t="s">
        <v>111</v>
      </c>
      <c r="E88" s="2">
        <v>87</v>
      </c>
    </row>
    <row r="89" spans="1:5">
      <c r="A89" s="2">
        <v>88</v>
      </c>
      <c r="B89" s="2" t="s">
        <v>109</v>
      </c>
      <c r="C89" s="2" t="s">
        <v>118</v>
      </c>
      <c r="D89" s="2" t="s">
        <v>111</v>
      </c>
      <c r="E89" s="2">
        <v>88</v>
      </c>
    </row>
    <row r="90" spans="1:5">
      <c r="A90" s="2">
        <v>89</v>
      </c>
      <c r="B90" s="2" t="s">
        <v>67</v>
      </c>
      <c r="C90" s="2" t="s">
        <v>119</v>
      </c>
      <c r="D90" s="2" t="s">
        <v>69</v>
      </c>
      <c r="E90" s="2">
        <v>354</v>
      </c>
    </row>
    <row r="91" spans="1:5">
      <c r="A91" s="2">
        <v>90</v>
      </c>
      <c r="B91" s="2" t="s">
        <v>67</v>
      </c>
      <c r="C91" s="2" t="s">
        <v>120</v>
      </c>
      <c r="D91" s="2" t="s">
        <v>69</v>
      </c>
      <c r="E91" s="2">
        <v>355</v>
      </c>
    </row>
    <row r="92" spans="1:5">
      <c r="A92" s="2">
        <v>91</v>
      </c>
      <c r="B92" s="2" t="s">
        <v>67</v>
      </c>
      <c r="C92" s="2" t="s">
        <v>121</v>
      </c>
      <c r="D92" s="2" t="s">
        <v>69</v>
      </c>
      <c r="E92" s="2">
        <v>356</v>
      </c>
    </row>
    <row r="93" spans="1:5">
      <c r="A93" s="2">
        <v>92</v>
      </c>
      <c r="B93" s="2" t="s">
        <v>51</v>
      </c>
      <c r="C93" s="2" t="s">
        <v>122</v>
      </c>
      <c r="D93" s="2" t="s">
        <v>53</v>
      </c>
      <c r="E93" s="2">
        <v>82</v>
      </c>
    </row>
    <row r="94" spans="1:5">
      <c r="A94" s="2">
        <v>93</v>
      </c>
      <c r="B94" s="2" t="s">
        <v>67</v>
      </c>
      <c r="C94" s="2" t="s">
        <v>123</v>
      </c>
      <c r="D94" s="2" t="s">
        <v>69</v>
      </c>
      <c r="E94" s="2">
        <v>352</v>
      </c>
    </row>
    <row r="95" spans="1:5">
      <c r="A95" s="2">
        <v>94</v>
      </c>
      <c r="B95" s="2" t="s">
        <v>67</v>
      </c>
      <c r="C95" s="2" t="s">
        <v>124</v>
      </c>
      <c r="D95" s="2" t="s">
        <v>69</v>
      </c>
      <c r="E95" s="2">
        <v>351</v>
      </c>
    </row>
    <row r="96" spans="1:5">
      <c r="A96" s="2">
        <v>95</v>
      </c>
      <c r="B96" s="2" t="s">
        <v>67</v>
      </c>
      <c r="C96" s="2" t="s">
        <v>125</v>
      </c>
      <c r="D96" s="2" t="s">
        <v>69</v>
      </c>
      <c r="E96" s="2">
        <v>353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41"/>
  <sheetViews>
    <sheetView topLeftCell="B1" zoomScale="50" zoomScaleNormal="50" workbookViewId="0">
      <selection activeCell="G13" sqref="G13"/>
    </sheetView>
  </sheetViews>
  <sheetFormatPr defaultRowHeight="15"/>
  <cols>
    <col min="1" max="1" width="8.140625" bestFit="1" customWidth="1"/>
    <col min="2" max="2" width="25.5703125" bestFit="1" customWidth="1"/>
    <col min="3" max="3" width="8.140625" bestFit="1" customWidth="1"/>
    <col min="4" max="4" width="5.7109375" bestFit="1" customWidth="1"/>
    <col min="5" max="5" width="131.5703125" bestFit="1" customWidth="1"/>
    <col min="6" max="6" width="6.7109375" bestFit="1" customWidth="1"/>
    <col min="7" max="7" width="97.42578125" bestFit="1" customWidth="1"/>
    <col min="8" max="8" width="31.28515625" bestFit="1" customWidth="1"/>
    <col min="9" max="9" width="8.42578125" bestFit="1" customWidth="1"/>
    <col min="10" max="10" width="8.7109375" bestFit="1" customWidth="1"/>
    <col min="11" max="11" width="8.42578125" bestFit="1" customWidth="1"/>
  </cols>
  <sheetData>
    <row r="1" spans="1:11" ht="43.5">
      <c r="A1" s="3" t="s">
        <v>126</v>
      </c>
      <c r="B1" s="3" t="s">
        <v>0</v>
      </c>
      <c r="C1" s="3" t="s">
        <v>127</v>
      </c>
      <c r="D1" s="3" t="s">
        <v>128</v>
      </c>
      <c r="E1" s="3" t="s">
        <v>129</v>
      </c>
      <c r="F1" s="3" t="s">
        <v>4</v>
      </c>
      <c r="G1" s="3" t="s">
        <v>130</v>
      </c>
      <c r="H1" s="3" t="s">
        <v>131</v>
      </c>
      <c r="I1" s="3" t="s">
        <v>132</v>
      </c>
      <c r="J1" s="3" t="s">
        <v>133</v>
      </c>
      <c r="K1" s="3" t="s">
        <v>134</v>
      </c>
    </row>
    <row r="2" spans="1:11">
      <c r="A2" s="4">
        <v>1</v>
      </c>
      <c r="B2" s="4" t="s">
        <v>135</v>
      </c>
      <c r="C2" s="4" t="s">
        <v>136</v>
      </c>
      <c r="D2" s="4">
        <v>1</v>
      </c>
      <c r="E2" s="4" t="s">
        <v>137</v>
      </c>
      <c r="F2" s="4">
        <v>1</v>
      </c>
      <c r="G2" s="4" t="s">
        <v>138</v>
      </c>
      <c r="H2" s="4" t="s">
        <v>139</v>
      </c>
      <c r="I2" s="4">
        <v>1</v>
      </c>
      <c r="J2" s="4">
        <v>3</v>
      </c>
      <c r="K2" s="4">
        <v>1</v>
      </c>
    </row>
    <row r="3" spans="1:11">
      <c r="A3" s="4">
        <v>2</v>
      </c>
      <c r="B3" s="4" t="s">
        <v>140</v>
      </c>
      <c r="C3" s="4" t="s">
        <v>141</v>
      </c>
      <c r="D3" s="4">
        <v>1</v>
      </c>
      <c r="E3" s="4" t="s">
        <v>142</v>
      </c>
      <c r="F3" s="4">
        <v>2</v>
      </c>
      <c r="G3" s="4" t="s">
        <v>143</v>
      </c>
      <c r="H3" s="4" t="s">
        <v>139</v>
      </c>
      <c r="I3" s="4">
        <v>1</v>
      </c>
      <c r="J3" s="4">
        <v>0</v>
      </c>
      <c r="K3" s="4">
        <v>0</v>
      </c>
    </row>
    <row r="4" spans="1:11">
      <c r="A4" s="4">
        <v>3</v>
      </c>
      <c r="B4" s="4" t="s">
        <v>144</v>
      </c>
      <c r="C4" s="4" t="s">
        <v>145</v>
      </c>
      <c r="D4" s="4">
        <v>1</v>
      </c>
      <c r="E4" s="4" t="s">
        <v>146</v>
      </c>
      <c r="F4" s="4">
        <v>3</v>
      </c>
      <c r="G4" s="4" t="s">
        <v>147</v>
      </c>
      <c r="H4" s="4" t="s">
        <v>139</v>
      </c>
      <c r="I4" s="4">
        <v>1</v>
      </c>
      <c r="J4" s="4">
        <v>0</v>
      </c>
      <c r="K4" s="4">
        <v>0</v>
      </c>
    </row>
    <row r="5" spans="1:11">
      <c r="A5" s="4">
        <v>4</v>
      </c>
      <c r="B5" s="4" t="s">
        <v>148</v>
      </c>
      <c r="C5" s="4" t="s">
        <v>149</v>
      </c>
      <c r="D5" s="4">
        <v>1</v>
      </c>
      <c r="E5" s="4" t="s">
        <v>150</v>
      </c>
      <c r="F5" s="4">
        <v>4</v>
      </c>
      <c r="G5" s="4" t="s">
        <v>151</v>
      </c>
      <c r="H5" s="4" t="s">
        <v>152</v>
      </c>
      <c r="I5" s="4">
        <v>2</v>
      </c>
      <c r="J5" s="4">
        <v>2</v>
      </c>
      <c r="K5" s="4">
        <v>1</v>
      </c>
    </row>
    <row r="6" spans="1:11">
      <c r="A6" s="4">
        <v>5</v>
      </c>
      <c r="B6" s="4" t="s">
        <v>153</v>
      </c>
      <c r="C6" s="4" t="s">
        <v>154</v>
      </c>
      <c r="D6" s="4">
        <v>1</v>
      </c>
      <c r="E6" s="4" t="s">
        <v>155</v>
      </c>
      <c r="F6" s="4">
        <v>5</v>
      </c>
      <c r="G6" s="4" t="s">
        <v>156</v>
      </c>
      <c r="H6" s="4" t="s">
        <v>152</v>
      </c>
      <c r="I6" s="4">
        <v>2</v>
      </c>
      <c r="J6" s="4">
        <v>0</v>
      </c>
      <c r="K6" s="4">
        <v>0</v>
      </c>
    </row>
    <row r="7" spans="1:11">
      <c r="A7" s="4">
        <v>6</v>
      </c>
      <c r="B7" s="4" t="s">
        <v>157</v>
      </c>
      <c r="C7" s="4" t="s">
        <v>158</v>
      </c>
      <c r="D7" s="4">
        <v>1</v>
      </c>
      <c r="E7" s="4" t="s">
        <v>159</v>
      </c>
      <c r="F7" s="4">
        <v>6</v>
      </c>
      <c r="G7" s="4" t="s">
        <v>159</v>
      </c>
      <c r="H7" s="4" t="s">
        <v>160</v>
      </c>
      <c r="I7" s="4">
        <v>3</v>
      </c>
      <c r="J7" s="4">
        <v>3</v>
      </c>
      <c r="K7" s="4">
        <v>1</v>
      </c>
    </row>
    <row r="8" spans="1:11">
      <c r="A8" s="4">
        <v>7</v>
      </c>
      <c r="B8" s="4" t="s">
        <v>161</v>
      </c>
      <c r="C8" s="4" t="s">
        <v>162</v>
      </c>
      <c r="D8" s="4">
        <v>1</v>
      </c>
      <c r="E8" s="4" t="s">
        <v>163</v>
      </c>
      <c r="F8" s="4">
        <v>7</v>
      </c>
      <c r="G8" s="4" t="s">
        <v>163</v>
      </c>
      <c r="H8" s="4" t="s">
        <v>160</v>
      </c>
      <c r="I8" s="4">
        <v>3</v>
      </c>
      <c r="J8" s="4">
        <v>0</v>
      </c>
      <c r="K8" s="4">
        <v>0</v>
      </c>
    </row>
    <row r="9" spans="1:11">
      <c r="A9" s="4">
        <v>8</v>
      </c>
      <c r="B9" s="4" t="s">
        <v>164</v>
      </c>
      <c r="C9" s="4" t="s">
        <v>165</v>
      </c>
      <c r="D9" s="4">
        <v>1</v>
      </c>
      <c r="E9" s="4" t="s">
        <v>166</v>
      </c>
      <c r="F9" s="4">
        <v>8</v>
      </c>
      <c r="G9" s="4" t="s">
        <v>167</v>
      </c>
      <c r="H9" s="4" t="s">
        <v>160</v>
      </c>
      <c r="I9" s="4">
        <v>3</v>
      </c>
      <c r="J9" s="4">
        <v>0</v>
      </c>
      <c r="K9" s="4">
        <v>0</v>
      </c>
    </row>
    <row r="10" spans="1:11">
      <c r="A10" s="4">
        <v>9</v>
      </c>
      <c r="B10" s="4" t="s">
        <v>168</v>
      </c>
      <c r="C10" s="4" t="s">
        <v>169</v>
      </c>
      <c r="D10" s="4">
        <v>1</v>
      </c>
      <c r="E10" s="4" t="s">
        <v>170</v>
      </c>
      <c r="F10" s="4">
        <v>9</v>
      </c>
      <c r="G10" s="4" t="s">
        <v>171</v>
      </c>
      <c r="H10" s="4" t="s">
        <v>172</v>
      </c>
      <c r="I10" s="4">
        <v>4</v>
      </c>
      <c r="J10" s="4">
        <v>14</v>
      </c>
      <c r="K10" s="4">
        <v>1</v>
      </c>
    </row>
    <row r="11" spans="1:11">
      <c r="A11" s="4">
        <v>10</v>
      </c>
      <c r="B11" s="4" t="s">
        <v>173</v>
      </c>
      <c r="C11" s="4" t="s">
        <v>174</v>
      </c>
      <c r="D11" s="4">
        <v>1</v>
      </c>
      <c r="E11" s="4" t="s">
        <v>175</v>
      </c>
      <c r="F11" s="4">
        <v>10</v>
      </c>
      <c r="G11" s="4" t="s">
        <v>176</v>
      </c>
      <c r="H11" s="4" t="s">
        <v>172</v>
      </c>
      <c r="I11" s="4">
        <v>4</v>
      </c>
      <c r="J11" s="4">
        <v>0</v>
      </c>
      <c r="K11" s="4">
        <v>0</v>
      </c>
    </row>
    <row r="12" spans="1:11">
      <c r="A12" s="4">
        <v>11</v>
      </c>
      <c r="B12" s="4" t="s">
        <v>177</v>
      </c>
      <c r="C12" s="4" t="s">
        <v>178</v>
      </c>
      <c r="D12" s="4">
        <v>1</v>
      </c>
      <c r="E12" s="4" t="s">
        <v>179</v>
      </c>
      <c r="F12" s="4">
        <v>11</v>
      </c>
      <c r="G12" s="4" t="s">
        <v>180</v>
      </c>
      <c r="H12" s="4" t="s">
        <v>172</v>
      </c>
      <c r="I12" s="4">
        <v>4</v>
      </c>
      <c r="J12" s="4">
        <v>0</v>
      </c>
      <c r="K12" s="4">
        <v>0</v>
      </c>
    </row>
    <row r="13" spans="1:11">
      <c r="A13" s="4">
        <v>12</v>
      </c>
      <c r="B13" s="4" t="s">
        <v>181</v>
      </c>
      <c r="C13" s="4" t="s">
        <v>182</v>
      </c>
      <c r="D13" s="4">
        <v>1</v>
      </c>
      <c r="E13" s="4" t="s">
        <v>183</v>
      </c>
      <c r="F13" s="4">
        <v>12</v>
      </c>
      <c r="G13" s="4" t="s">
        <v>184</v>
      </c>
      <c r="H13" s="4" t="s">
        <v>172</v>
      </c>
      <c r="I13" s="4">
        <v>4</v>
      </c>
      <c r="J13" s="4">
        <v>0</v>
      </c>
      <c r="K13" s="4">
        <v>0</v>
      </c>
    </row>
    <row r="14" spans="1:11">
      <c r="A14" s="4">
        <v>13</v>
      </c>
      <c r="B14" s="4" t="s">
        <v>185</v>
      </c>
      <c r="C14" s="4" t="s">
        <v>186</v>
      </c>
      <c r="D14" s="4">
        <v>1</v>
      </c>
      <c r="E14" s="4" t="s">
        <v>187</v>
      </c>
      <c r="F14" s="4">
        <v>13</v>
      </c>
      <c r="G14" s="4" t="s">
        <v>188</v>
      </c>
      <c r="H14" s="4" t="s">
        <v>172</v>
      </c>
      <c r="I14" s="4">
        <v>4</v>
      </c>
      <c r="J14" s="4">
        <v>0</v>
      </c>
      <c r="K14" s="4">
        <v>0</v>
      </c>
    </row>
    <row r="15" spans="1:11">
      <c r="A15" s="4">
        <v>14</v>
      </c>
      <c r="B15" s="4" t="s">
        <v>189</v>
      </c>
      <c r="C15" s="4" t="s">
        <v>190</v>
      </c>
      <c r="D15" s="4">
        <v>1</v>
      </c>
      <c r="E15" s="4" t="s">
        <v>191</v>
      </c>
      <c r="F15" s="4">
        <v>14</v>
      </c>
      <c r="G15" s="4" t="s">
        <v>192</v>
      </c>
      <c r="H15" s="4" t="s">
        <v>172</v>
      </c>
      <c r="I15" s="4">
        <v>4</v>
      </c>
      <c r="J15" s="4">
        <v>0</v>
      </c>
      <c r="K15" s="4">
        <v>0</v>
      </c>
    </row>
    <row r="16" spans="1:11">
      <c r="A16" s="4">
        <v>15</v>
      </c>
      <c r="B16" s="4" t="s">
        <v>193</v>
      </c>
      <c r="C16" s="4" t="s">
        <v>194</v>
      </c>
      <c r="D16" s="4">
        <v>1</v>
      </c>
      <c r="E16" s="4" t="s">
        <v>195</v>
      </c>
      <c r="F16" s="4">
        <v>15</v>
      </c>
      <c r="G16" s="4" t="s">
        <v>196</v>
      </c>
      <c r="H16" s="4" t="s">
        <v>172</v>
      </c>
      <c r="I16" s="4">
        <v>4</v>
      </c>
      <c r="J16" s="4">
        <v>0</v>
      </c>
      <c r="K16" s="4">
        <v>0</v>
      </c>
    </row>
    <row r="17" spans="1:11">
      <c r="A17" s="4">
        <v>16</v>
      </c>
      <c r="B17" s="4" t="s">
        <v>197</v>
      </c>
      <c r="C17" s="4" t="s">
        <v>198</v>
      </c>
      <c r="D17" s="4">
        <v>1</v>
      </c>
      <c r="E17" s="4" t="s">
        <v>199</v>
      </c>
      <c r="F17" s="4">
        <v>16</v>
      </c>
      <c r="G17" s="4" t="s">
        <v>200</v>
      </c>
      <c r="H17" s="4" t="s">
        <v>172</v>
      </c>
      <c r="I17" s="4">
        <v>4</v>
      </c>
      <c r="J17" s="4">
        <v>0</v>
      </c>
      <c r="K17" s="4">
        <v>0</v>
      </c>
    </row>
    <row r="18" spans="1:11">
      <c r="A18" s="4">
        <v>17</v>
      </c>
      <c r="B18" s="4" t="s">
        <v>201</v>
      </c>
      <c r="C18" s="4" t="s">
        <v>202</v>
      </c>
      <c r="D18" s="4">
        <v>1</v>
      </c>
      <c r="E18" s="4" t="s">
        <v>203</v>
      </c>
      <c r="F18" s="4">
        <v>17</v>
      </c>
      <c r="G18" s="4" t="s">
        <v>204</v>
      </c>
      <c r="H18" s="4" t="s">
        <v>172</v>
      </c>
      <c r="I18" s="4">
        <v>4</v>
      </c>
      <c r="J18" s="4">
        <v>0</v>
      </c>
      <c r="K18" s="4">
        <v>0</v>
      </c>
    </row>
    <row r="19" spans="1:11">
      <c r="A19" s="4">
        <v>18</v>
      </c>
      <c r="B19" s="4" t="s">
        <v>205</v>
      </c>
      <c r="C19" s="4" t="s">
        <v>206</v>
      </c>
      <c r="D19" s="4">
        <v>1</v>
      </c>
      <c r="E19" s="4" t="s">
        <v>207</v>
      </c>
      <c r="F19" s="4">
        <v>18</v>
      </c>
      <c r="G19" s="4" t="s">
        <v>208</v>
      </c>
      <c r="H19" s="4" t="s">
        <v>172</v>
      </c>
      <c r="I19" s="4">
        <v>4</v>
      </c>
      <c r="J19" s="4">
        <v>0</v>
      </c>
      <c r="K19" s="4">
        <v>0</v>
      </c>
    </row>
    <row r="20" spans="1:11">
      <c r="A20" s="4">
        <v>19</v>
      </c>
      <c r="B20" s="4" t="s">
        <v>209</v>
      </c>
      <c r="C20" s="4" t="s">
        <v>210</v>
      </c>
      <c r="D20" s="4">
        <v>1</v>
      </c>
      <c r="E20" s="4" t="s">
        <v>211</v>
      </c>
      <c r="F20" s="4">
        <v>19</v>
      </c>
      <c r="G20" s="4" t="s">
        <v>212</v>
      </c>
      <c r="H20" s="4" t="s">
        <v>172</v>
      </c>
      <c r="I20" s="4">
        <v>4</v>
      </c>
      <c r="J20" s="4">
        <v>0</v>
      </c>
      <c r="K20" s="4">
        <v>0</v>
      </c>
    </row>
    <row r="21" spans="1:11">
      <c r="A21" s="4">
        <v>20</v>
      </c>
      <c r="B21" s="4" t="s">
        <v>213</v>
      </c>
      <c r="C21" s="4" t="s">
        <v>214</v>
      </c>
      <c r="D21" s="4">
        <v>1</v>
      </c>
      <c r="E21" s="4" t="s">
        <v>215</v>
      </c>
      <c r="F21" s="4">
        <v>20</v>
      </c>
      <c r="G21" s="4" t="s">
        <v>216</v>
      </c>
      <c r="H21" s="4" t="s">
        <v>172</v>
      </c>
      <c r="I21" s="4">
        <v>4</v>
      </c>
      <c r="J21" s="4">
        <v>0</v>
      </c>
      <c r="K21" s="4">
        <v>0</v>
      </c>
    </row>
    <row r="22" spans="1:11">
      <c r="A22" s="4">
        <v>21</v>
      </c>
      <c r="B22" s="4" t="s">
        <v>217</v>
      </c>
      <c r="C22" s="4" t="s">
        <v>218</v>
      </c>
      <c r="D22" s="4">
        <v>1</v>
      </c>
      <c r="E22" s="4" t="s">
        <v>219</v>
      </c>
      <c r="F22" s="4">
        <v>21</v>
      </c>
      <c r="G22" s="4" t="s">
        <v>220</v>
      </c>
      <c r="H22" s="4" t="s">
        <v>172</v>
      </c>
      <c r="I22" s="4">
        <v>4</v>
      </c>
      <c r="J22" s="4">
        <v>0</v>
      </c>
      <c r="K22" s="4">
        <v>0</v>
      </c>
    </row>
    <row r="23" spans="1:11">
      <c r="A23" s="4">
        <v>22</v>
      </c>
      <c r="B23" s="4" t="s">
        <v>221</v>
      </c>
      <c r="C23" s="4" t="s">
        <v>222</v>
      </c>
      <c r="D23" s="4">
        <v>0</v>
      </c>
      <c r="E23" s="4" t="s">
        <v>223</v>
      </c>
      <c r="F23" s="4">
        <v>29</v>
      </c>
      <c r="G23" s="4" t="s">
        <v>224</v>
      </c>
      <c r="H23" s="4" t="s">
        <v>172</v>
      </c>
      <c r="I23" s="4">
        <v>4</v>
      </c>
      <c r="J23" s="4">
        <v>0</v>
      </c>
      <c r="K23" s="4">
        <v>0</v>
      </c>
    </row>
    <row r="24" spans="1:11">
      <c r="A24" s="4">
        <v>23</v>
      </c>
      <c r="B24" s="4" t="s">
        <v>225</v>
      </c>
      <c r="C24" s="4" t="s">
        <v>226</v>
      </c>
      <c r="D24" s="4">
        <v>1</v>
      </c>
      <c r="E24" s="4" t="s">
        <v>227</v>
      </c>
      <c r="F24" s="4">
        <v>55</v>
      </c>
      <c r="G24" s="4" t="s">
        <v>228</v>
      </c>
      <c r="H24" s="4" t="s">
        <v>229</v>
      </c>
      <c r="I24" s="4">
        <v>5</v>
      </c>
      <c r="J24" s="4">
        <v>11</v>
      </c>
      <c r="K24" s="4">
        <v>1</v>
      </c>
    </row>
    <row r="25" spans="1:11">
      <c r="A25" s="4">
        <v>24</v>
      </c>
      <c r="B25" s="4" t="s">
        <v>230</v>
      </c>
      <c r="C25" s="4" t="s">
        <v>231</v>
      </c>
      <c r="D25" s="4">
        <v>1</v>
      </c>
      <c r="E25" s="4" t="s">
        <v>232</v>
      </c>
      <c r="F25" s="4">
        <v>56</v>
      </c>
      <c r="G25" s="4" t="s">
        <v>233</v>
      </c>
      <c r="H25" s="4" t="s">
        <v>229</v>
      </c>
      <c r="I25" s="4">
        <v>5</v>
      </c>
      <c r="J25" s="4">
        <v>0</v>
      </c>
      <c r="K25" s="4">
        <v>0</v>
      </c>
    </row>
    <row r="26" spans="1:11">
      <c r="A26" s="4">
        <v>25</v>
      </c>
      <c r="B26" s="4" t="s">
        <v>234</v>
      </c>
      <c r="C26" s="4" t="s">
        <v>235</v>
      </c>
      <c r="D26" s="4">
        <v>1</v>
      </c>
      <c r="E26" s="4" t="s">
        <v>236</v>
      </c>
      <c r="F26" s="4">
        <v>57</v>
      </c>
      <c r="G26" s="4" t="s">
        <v>237</v>
      </c>
      <c r="H26" s="4" t="s">
        <v>229</v>
      </c>
      <c r="I26" s="4">
        <v>5</v>
      </c>
      <c r="J26" s="4">
        <v>0</v>
      </c>
      <c r="K26" s="4">
        <v>0</v>
      </c>
    </row>
    <row r="27" spans="1:11">
      <c r="A27" s="4">
        <v>26</v>
      </c>
      <c r="B27" s="4" t="s">
        <v>238</v>
      </c>
      <c r="C27" s="4" t="s">
        <v>239</v>
      </c>
      <c r="D27" s="4">
        <v>1</v>
      </c>
      <c r="E27" s="4" t="s">
        <v>240</v>
      </c>
      <c r="F27" s="4">
        <v>58</v>
      </c>
      <c r="G27" s="4" t="s">
        <v>241</v>
      </c>
      <c r="H27" s="4" t="s">
        <v>229</v>
      </c>
      <c r="I27" s="4">
        <v>5</v>
      </c>
      <c r="J27" s="4">
        <v>0</v>
      </c>
      <c r="K27" s="4">
        <v>0</v>
      </c>
    </row>
    <row r="28" spans="1:11">
      <c r="A28" s="4">
        <v>27</v>
      </c>
      <c r="B28" s="4" t="s">
        <v>242</v>
      </c>
      <c r="C28" s="4" t="s">
        <v>243</v>
      </c>
      <c r="D28" s="4">
        <v>1</v>
      </c>
      <c r="E28" s="4" t="s">
        <v>244</v>
      </c>
      <c r="F28" s="4">
        <v>59</v>
      </c>
      <c r="G28" s="4" t="s">
        <v>245</v>
      </c>
      <c r="H28" s="4" t="s">
        <v>229</v>
      </c>
      <c r="I28" s="4">
        <v>5</v>
      </c>
      <c r="J28" s="4">
        <v>0</v>
      </c>
      <c r="K28" s="4">
        <v>0</v>
      </c>
    </row>
    <row r="29" spans="1:11">
      <c r="A29" s="4">
        <v>28</v>
      </c>
      <c r="B29" s="4" t="s">
        <v>246</v>
      </c>
      <c r="C29" s="4" t="s">
        <v>247</v>
      </c>
      <c r="D29" s="4">
        <v>0</v>
      </c>
      <c r="E29" s="4" t="s">
        <v>248</v>
      </c>
      <c r="F29" s="4">
        <v>60</v>
      </c>
      <c r="G29" s="4" t="s">
        <v>249</v>
      </c>
      <c r="H29" s="4" t="s">
        <v>229</v>
      </c>
      <c r="I29" s="4">
        <v>5</v>
      </c>
      <c r="J29" s="4">
        <v>0</v>
      </c>
      <c r="K29" s="4">
        <v>0</v>
      </c>
    </row>
    <row r="30" spans="1:11">
      <c r="A30" s="4">
        <v>29</v>
      </c>
      <c r="B30" s="4" t="s">
        <v>250</v>
      </c>
      <c r="C30" s="4" t="s">
        <v>251</v>
      </c>
      <c r="D30" s="4">
        <v>1</v>
      </c>
      <c r="E30" s="4" t="s">
        <v>252</v>
      </c>
      <c r="F30" s="4">
        <v>23</v>
      </c>
      <c r="G30" s="4" t="s">
        <v>253</v>
      </c>
      <c r="H30" s="4" t="s">
        <v>172</v>
      </c>
      <c r="I30" s="4">
        <v>4</v>
      </c>
      <c r="J30" s="4">
        <v>0</v>
      </c>
      <c r="K30" s="4">
        <v>0</v>
      </c>
    </row>
    <row r="31" spans="1:11">
      <c r="A31" s="4">
        <v>30</v>
      </c>
      <c r="B31" s="4" t="s">
        <v>254</v>
      </c>
      <c r="C31" s="4" t="s">
        <v>255</v>
      </c>
      <c r="D31" s="4">
        <v>1</v>
      </c>
      <c r="E31" s="4" t="s">
        <v>256</v>
      </c>
      <c r="F31" s="4">
        <v>24</v>
      </c>
      <c r="G31" s="4" t="s">
        <v>257</v>
      </c>
      <c r="H31" s="4" t="s">
        <v>172</v>
      </c>
      <c r="I31" s="4">
        <v>4</v>
      </c>
      <c r="J31" s="4">
        <v>0</v>
      </c>
      <c r="K31" s="4">
        <v>0</v>
      </c>
    </row>
    <row r="32" spans="1:11">
      <c r="A32" s="4">
        <v>31</v>
      </c>
      <c r="B32" s="4" t="s">
        <v>258</v>
      </c>
      <c r="C32" s="4" t="s">
        <v>259</v>
      </c>
      <c r="D32" s="4">
        <v>1</v>
      </c>
      <c r="E32" s="4" t="s">
        <v>260</v>
      </c>
      <c r="F32" s="4">
        <v>25</v>
      </c>
      <c r="G32" s="4" t="s">
        <v>261</v>
      </c>
      <c r="H32" s="4" t="s">
        <v>172</v>
      </c>
      <c r="I32" s="4">
        <v>4</v>
      </c>
      <c r="J32" s="4">
        <v>0</v>
      </c>
      <c r="K32" s="4">
        <v>0</v>
      </c>
    </row>
    <row r="33" spans="1:11">
      <c r="A33" s="4">
        <v>32</v>
      </c>
      <c r="B33" s="4" t="s">
        <v>262</v>
      </c>
      <c r="C33" s="4" t="s">
        <v>263</v>
      </c>
      <c r="D33" s="4">
        <v>1</v>
      </c>
      <c r="E33" s="4" t="s">
        <v>264</v>
      </c>
      <c r="F33" s="4">
        <v>26</v>
      </c>
      <c r="G33" s="4" t="s">
        <v>265</v>
      </c>
      <c r="H33" s="4" t="s">
        <v>172</v>
      </c>
      <c r="I33" s="4">
        <v>4</v>
      </c>
      <c r="J33" s="4">
        <v>0</v>
      </c>
      <c r="K33" s="4">
        <v>0</v>
      </c>
    </row>
    <row r="34" spans="1:11">
      <c r="A34" s="4">
        <v>33</v>
      </c>
      <c r="B34" s="4" t="s">
        <v>266</v>
      </c>
      <c r="C34" s="4" t="s">
        <v>267</v>
      </c>
      <c r="D34" s="4">
        <v>1</v>
      </c>
      <c r="E34" s="4" t="s">
        <v>268</v>
      </c>
      <c r="F34" s="4">
        <v>27</v>
      </c>
      <c r="G34" s="4" t="s">
        <v>269</v>
      </c>
      <c r="H34" s="4" t="s">
        <v>172</v>
      </c>
      <c r="I34" s="4">
        <v>4</v>
      </c>
      <c r="J34" s="4">
        <v>0</v>
      </c>
      <c r="K34" s="4">
        <v>0</v>
      </c>
    </row>
    <row r="35" spans="1:11">
      <c r="A35" s="4">
        <v>34</v>
      </c>
      <c r="B35" s="4" t="s">
        <v>270</v>
      </c>
      <c r="C35" s="4" t="s">
        <v>271</v>
      </c>
      <c r="D35" s="4">
        <v>1</v>
      </c>
      <c r="E35" s="4" t="s">
        <v>272</v>
      </c>
      <c r="F35" s="4">
        <v>28</v>
      </c>
      <c r="G35" s="4" t="s">
        <v>273</v>
      </c>
      <c r="H35" s="4" t="s">
        <v>172</v>
      </c>
      <c r="I35" s="4">
        <v>4</v>
      </c>
      <c r="J35" s="4">
        <v>0</v>
      </c>
      <c r="K35" s="4">
        <v>0</v>
      </c>
    </row>
    <row r="36" spans="1:11">
      <c r="A36" s="4">
        <v>35</v>
      </c>
      <c r="B36" s="4" t="s">
        <v>274</v>
      </c>
      <c r="C36" s="4" t="s">
        <v>222</v>
      </c>
      <c r="D36" s="4">
        <v>1</v>
      </c>
      <c r="E36" s="4" t="s">
        <v>275</v>
      </c>
      <c r="F36" s="4">
        <v>61</v>
      </c>
      <c r="G36" s="4" t="s">
        <v>276</v>
      </c>
      <c r="H36" s="4" t="s">
        <v>229</v>
      </c>
      <c r="I36" s="4">
        <v>5</v>
      </c>
      <c r="J36" s="4">
        <v>0</v>
      </c>
      <c r="K36" s="4">
        <v>0</v>
      </c>
    </row>
    <row r="37" spans="1:11">
      <c r="A37" s="4">
        <v>36</v>
      </c>
      <c r="B37" s="4" t="s">
        <v>277</v>
      </c>
      <c r="C37" s="4" t="s">
        <v>278</v>
      </c>
      <c r="D37" s="4">
        <v>1</v>
      </c>
      <c r="E37" s="4" t="s">
        <v>279</v>
      </c>
      <c r="F37" s="4">
        <v>62</v>
      </c>
      <c r="G37" s="4" t="s">
        <v>280</v>
      </c>
      <c r="H37" s="4" t="s">
        <v>229</v>
      </c>
      <c r="I37" s="4">
        <v>5</v>
      </c>
      <c r="J37" s="4">
        <v>0</v>
      </c>
      <c r="K37" s="4">
        <v>0</v>
      </c>
    </row>
    <row r="38" spans="1:11">
      <c r="A38" s="4">
        <v>37</v>
      </c>
      <c r="B38" s="4" t="s">
        <v>281</v>
      </c>
      <c r="C38" s="4" t="s">
        <v>282</v>
      </c>
      <c r="D38" s="4">
        <v>1</v>
      </c>
      <c r="E38" s="4" t="s">
        <v>283</v>
      </c>
      <c r="F38" s="4">
        <v>63</v>
      </c>
      <c r="G38" s="4" t="s">
        <v>284</v>
      </c>
      <c r="H38" s="4" t="s">
        <v>229</v>
      </c>
      <c r="I38" s="4">
        <v>5</v>
      </c>
      <c r="J38" s="4">
        <v>0</v>
      </c>
      <c r="K38" s="4">
        <v>0</v>
      </c>
    </row>
    <row r="39" spans="1:11">
      <c r="A39" s="4">
        <v>38</v>
      </c>
      <c r="B39" s="4" t="s">
        <v>285</v>
      </c>
      <c r="C39" s="4" t="s">
        <v>286</v>
      </c>
      <c r="D39" s="4">
        <v>1</v>
      </c>
      <c r="E39" s="4" t="s">
        <v>287</v>
      </c>
      <c r="F39" s="4">
        <v>64</v>
      </c>
      <c r="G39" s="4" t="s">
        <v>288</v>
      </c>
      <c r="H39" s="4" t="s">
        <v>229</v>
      </c>
      <c r="I39" s="4">
        <v>5</v>
      </c>
      <c r="J39" s="4">
        <v>0</v>
      </c>
      <c r="K39" s="4">
        <v>0</v>
      </c>
    </row>
    <row r="40" spans="1:11">
      <c r="A40" s="4">
        <v>39</v>
      </c>
      <c r="B40" s="4" t="s">
        <v>289</v>
      </c>
      <c r="C40" s="4" t="s">
        <v>290</v>
      </c>
      <c r="D40" s="4">
        <v>1</v>
      </c>
      <c r="E40" s="4" t="s">
        <v>291</v>
      </c>
      <c r="F40" s="4">
        <v>65</v>
      </c>
      <c r="G40" s="4" t="s">
        <v>292</v>
      </c>
      <c r="H40" s="4" t="s">
        <v>229</v>
      </c>
      <c r="I40" s="4">
        <v>5</v>
      </c>
      <c r="J40" s="4">
        <v>0</v>
      </c>
      <c r="K40" s="4">
        <v>0</v>
      </c>
    </row>
    <row r="41" spans="1:11">
      <c r="A41" s="4">
        <v>40</v>
      </c>
      <c r="B41" s="4" t="s">
        <v>293</v>
      </c>
      <c r="C41" s="4" t="s">
        <v>294</v>
      </c>
      <c r="D41" s="4">
        <v>1</v>
      </c>
      <c r="E41" s="4" t="s">
        <v>295</v>
      </c>
      <c r="F41" s="4">
        <v>66</v>
      </c>
      <c r="G41" s="4" t="s">
        <v>296</v>
      </c>
      <c r="H41" s="4" t="s">
        <v>229</v>
      </c>
      <c r="I41" s="4">
        <v>5</v>
      </c>
      <c r="J41" s="4">
        <v>0</v>
      </c>
      <c r="K41" s="4">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H3:AE3"/>
  <sheetViews>
    <sheetView topLeftCell="D1" workbookViewId="0">
      <selection activeCell="G13" sqref="G13"/>
    </sheetView>
  </sheetViews>
  <sheetFormatPr defaultRowHeight="15"/>
  <sheetData>
    <row r="3" spans="8:31">
      <c r="H3" t="s">
        <v>311</v>
      </c>
      <c r="I3" t="s">
        <v>312</v>
      </c>
      <c r="J3" t="s">
        <v>313</v>
      </c>
      <c r="K3" t="s">
        <v>314</v>
      </c>
      <c r="L3" t="s">
        <v>315</v>
      </c>
      <c r="M3" t="s">
        <v>316</v>
      </c>
      <c r="N3" t="s">
        <v>317</v>
      </c>
      <c r="O3" t="s">
        <v>318</v>
      </c>
      <c r="P3" t="s">
        <v>319</v>
      </c>
      <c r="Q3" t="s">
        <v>320</v>
      </c>
      <c r="R3" t="s">
        <v>321</v>
      </c>
      <c r="S3" t="s">
        <v>322</v>
      </c>
      <c r="T3" t="s">
        <v>323</v>
      </c>
      <c r="U3" t="s">
        <v>324</v>
      </c>
      <c r="V3" t="s">
        <v>325</v>
      </c>
      <c r="W3" t="s">
        <v>326</v>
      </c>
      <c r="X3" t="s">
        <v>327</v>
      </c>
      <c r="Y3" t="s">
        <v>328</v>
      </c>
      <c r="Z3" t="s">
        <v>329</v>
      </c>
      <c r="AA3" t="s">
        <v>330</v>
      </c>
      <c r="AB3" t="s">
        <v>331</v>
      </c>
      <c r="AC3" t="s">
        <v>332</v>
      </c>
      <c r="AD3" t="s">
        <v>333</v>
      </c>
      <c r="AE3" t="s">
        <v>334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4:I4"/>
  <sheetViews>
    <sheetView workbookViewId="0">
      <selection activeCell="G13" sqref="G13"/>
    </sheetView>
  </sheetViews>
  <sheetFormatPr defaultRowHeight="15"/>
  <sheetData>
    <row r="4" spans="2:9">
      <c r="B4" t="s">
        <v>311</v>
      </c>
      <c r="C4" t="s">
        <v>312</v>
      </c>
      <c r="D4" t="s">
        <v>313</v>
      </c>
      <c r="E4" t="s">
        <v>314</v>
      </c>
      <c r="F4" t="s">
        <v>315</v>
      </c>
      <c r="G4" t="s">
        <v>316</v>
      </c>
      <c r="H4" t="s">
        <v>317</v>
      </c>
      <c r="I4" t="s">
        <v>318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E3:T3"/>
  <sheetViews>
    <sheetView workbookViewId="0">
      <selection activeCell="G13" sqref="G13"/>
    </sheetView>
  </sheetViews>
  <sheetFormatPr defaultRowHeight="15"/>
  <sheetData>
    <row r="3" spans="5:20">
      <c r="E3" t="s">
        <v>311</v>
      </c>
      <c r="F3" t="s">
        <v>312</v>
      </c>
      <c r="G3" t="s">
        <v>313</v>
      </c>
      <c r="H3" t="s">
        <v>314</v>
      </c>
      <c r="I3" t="s">
        <v>315</v>
      </c>
      <c r="J3" t="s">
        <v>316</v>
      </c>
      <c r="K3" t="s">
        <v>317</v>
      </c>
      <c r="L3" t="s">
        <v>318</v>
      </c>
      <c r="M3" t="s">
        <v>320</v>
      </c>
      <c r="N3" t="s">
        <v>322</v>
      </c>
      <c r="O3" t="s">
        <v>324</v>
      </c>
      <c r="P3" t="s">
        <v>326</v>
      </c>
      <c r="Q3" t="s">
        <v>328</v>
      </c>
      <c r="R3" t="s">
        <v>330</v>
      </c>
      <c r="S3" t="s">
        <v>332</v>
      </c>
      <c r="T3" t="s">
        <v>334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48"/>
  <sheetViews>
    <sheetView showGridLines="0" zoomScale="70" zoomScaleNormal="70" workbookViewId="0">
      <selection activeCell="D39" sqref="D39"/>
    </sheetView>
  </sheetViews>
  <sheetFormatPr defaultRowHeight="15"/>
  <cols>
    <col min="1" max="1" width="3.28515625" bestFit="1" customWidth="1"/>
    <col min="2" max="2" width="25.5703125" bestFit="1" customWidth="1"/>
    <col min="3" max="3" width="7.7109375" style="11" bestFit="1" customWidth="1"/>
    <col min="4" max="4" width="255.7109375" bestFit="1" customWidth="1"/>
    <col min="5" max="5" width="25.28515625" customWidth="1"/>
  </cols>
  <sheetData>
    <row r="1" spans="1:6">
      <c r="A1" s="13" t="s">
        <v>0</v>
      </c>
      <c r="B1" s="13" t="s">
        <v>381</v>
      </c>
      <c r="C1" s="31" t="s">
        <v>131</v>
      </c>
      <c r="D1" s="13" t="s">
        <v>382</v>
      </c>
      <c r="E1" s="13" t="s">
        <v>383</v>
      </c>
      <c r="F1" s="13" t="s">
        <v>384</v>
      </c>
    </row>
    <row r="2" spans="1:6">
      <c r="A2" s="12">
        <v>1</v>
      </c>
      <c r="B2" s="7" t="s">
        <v>356</v>
      </c>
      <c r="C2" s="32" t="s">
        <v>386</v>
      </c>
      <c r="D2" s="12" t="s">
        <v>385</v>
      </c>
      <c r="E2" s="12" t="s">
        <v>466</v>
      </c>
      <c r="F2" s="12">
        <v>1</v>
      </c>
    </row>
    <row r="3" spans="1:6">
      <c r="A3" s="12">
        <v>2</v>
      </c>
      <c r="B3" s="7" t="s">
        <v>356</v>
      </c>
      <c r="C3" s="32" t="s">
        <v>386</v>
      </c>
      <c r="D3" s="12" t="s">
        <v>387</v>
      </c>
      <c r="E3" s="12" t="s">
        <v>467</v>
      </c>
      <c r="F3" s="12">
        <v>1</v>
      </c>
    </row>
    <row r="4" spans="1:6">
      <c r="A4" s="12">
        <v>3</v>
      </c>
      <c r="B4" s="12" t="s">
        <v>353</v>
      </c>
      <c r="C4" s="32">
        <v>2</v>
      </c>
      <c r="D4" s="12" t="s">
        <v>399</v>
      </c>
      <c r="E4" s="12" t="s">
        <v>468</v>
      </c>
      <c r="F4" s="12">
        <v>1</v>
      </c>
    </row>
    <row r="5" spans="1:6">
      <c r="A5" s="12">
        <v>4</v>
      </c>
      <c r="B5" s="7" t="s">
        <v>356</v>
      </c>
      <c r="C5" s="32" t="s">
        <v>386</v>
      </c>
      <c r="D5" s="12" t="s">
        <v>401</v>
      </c>
      <c r="E5" s="12" t="s">
        <v>469</v>
      </c>
      <c r="F5" s="12">
        <v>1</v>
      </c>
    </row>
    <row r="6" spans="1:6">
      <c r="A6" s="12">
        <v>5</v>
      </c>
      <c r="B6" s="12" t="s">
        <v>353</v>
      </c>
      <c r="C6" s="32">
        <v>2</v>
      </c>
      <c r="D6" s="12" t="s">
        <v>402</v>
      </c>
      <c r="E6" s="12" t="s">
        <v>470</v>
      </c>
      <c r="F6" s="12">
        <v>1</v>
      </c>
    </row>
    <row r="7" spans="1:6">
      <c r="A7" s="16">
        <v>6</v>
      </c>
      <c r="B7" s="27" t="s">
        <v>354</v>
      </c>
      <c r="C7" s="32">
        <v>4</v>
      </c>
      <c r="D7" s="12" t="s">
        <v>404</v>
      </c>
      <c r="E7" s="12" t="s">
        <v>471</v>
      </c>
      <c r="F7" s="12">
        <v>1</v>
      </c>
    </row>
    <row r="8" spans="1:6">
      <c r="A8" s="16">
        <v>7</v>
      </c>
      <c r="B8" s="27" t="s">
        <v>354</v>
      </c>
      <c r="C8" s="32">
        <v>4</v>
      </c>
      <c r="D8" s="12" t="s">
        <v>405</v>
      </c>
      <c r="E8" s="12" t="s">
        <v>472</v>
      </c>
      <c r="F8" s="12">
        <v>1</v>
      </c>
    </row>
    <row r="9" spans="1:6">
      <c r="A9" s="16">
        <v>8</v>
      </c>
      <c r="B9" s="27" t="s">
        <v>354</v>
      </c>
      <c r="C9" s="32">
        <v>4</v>
      </c>
      <c r="D9" s="12" t="s">
        <v>406</v>
      </c>
      <c r="E9" s="12" t="s">
        <v>473</v>
      </c>
      <c r="F9" s="12">
        <v>1</v>
      </c>
    </row>
    <row r="10" spans="1:6">
      <c r="A10" s="16">
        <v>9</v>
      </c>
      <c r="B10" s="27" t="s">
        <v>354</v>
      </c>
      <c r="C10" s="32">
        <v>4</v>
      </c>
      <c r="D10" s="12" t="s">
        <v>407</v>
      </c>
      <c r="E10" s="12" t="s">
        <v>474</v>
      </c>
      <c r="F10" s="12">
        <v>1</v>
      </c>
    </row>
    <row r="11" spans="1:6">
      <c r="A11" s="16">
        <v>10</v>
      </c>
      <c r="B11" s="27" t="s">
        <v>354</v>
      </c>
      <c r="C11" s="32">
        <v>4</v>
      </c>
      <c r="D11" s="12" t="s">
        <v>417</v>
      </c>
      <c r="E11" s="12" t="s">
        <v>475</v>
      </c>
      <c r="F11" s="12">
        <v>1</v>
      </c>
    </row>
    <row r="12" spans="1:6">
      <c r="A12" s="16">
        <v>11</v>
      </c>
      <c r="B12" s="27" t="s">
        <v>354</v>
      </c>
      <c r="C12" s="32">
        <v>4</v>
      </c>
      <c r="D12" s="12" t="s">
        <v>416</v>
      </c>
      <c r="E12" s="12" t="s">
        <v>476</v>
      </c>
      <c r="F12" s="12">
        <v>1</v>
      </c>
    </row>
    <row r="13" spans="1:6">
      <c r="A13" s="16">
        <v>12</v>
      </c>
      <c r="B13" s="12" t="s">
        <v>358</v>
      </c>
      <c r="C13" s="32">
        <v>3</v>
      </c>
      <c r="D13" s="12" t="s">
        <v>415</v>
      </c>
      <c r="E13" s="12" t="s">
        <v>477</v>
      </c>
      <c r="F13" s="12">
        <v>1</v>
      </c>
    </row>
    <row r="14" spans="1:6">
      <c r="A14" s="16">
        <v>13</v>
      </c>
      <c r="B14" s="12" t="s">
        <v>358</v>
      </c>
      <c r="C14" s="32">
        <v>3</v>
      </c>
      <c r="D14" s="12" t="s">
        <v>414</v>
      </c>
      <c r="E14" s="12" t="s">
        <v>478</v>
      </c>
      <c r="F14" s="12">
        <v>1</v>
      </c>
    </row>
    <row r="15" spans="1:6">
      <c r="A15" s="16">
        <v>14</v>
      </c>
      <c r="B15" s="12" t="s">
        <v>358</v>
      </c>
      <c r="C15" s="32">
        <v>3</v>
      </c>
      <c r="D15" s="12" t="s">
        <v>408</v>
      </c>
      <c r="E15" s="12" t="s">
        <v>479</v>
      </c>
      <c r="F15" s="12">
        <v>1</v>
      </c>
    </row>
    <row r="16" spans="1:6">
      <c r="A16" s="16">
        <v>15</v>
      </c>
      <c r="B16" s="12" t="s">
        <v>358</v>
      </c>
      <c r="C16" s="32">
        <v>3</v>
      </c>
      <c r="D16" s="12" t="s">
        <v>409</v>
      </c>
      <c r="E16" s="12" t="s">
        <v>480</v>
      </c>
      <c r="F16" s="12">
        <v>1</v>
      </c>
    </row>
    <row r="17" spans="1:8">
      <c r="A17" s="16">
        <v>16</v>
      </c>
      <c r="B17" s="12" t="s">
        <v>358</v>
      </c>
      <c r="C17" s="32">
        <v>3</v>
      </c>
      <c r="D17" s="12" t="s">
        <v>413</v>
      </c>
      <c r="E17" s="12" t="s">
        <v>481</v>
      </c>
      <c r="F17" s="12">
        <v>1</v>
      </c>
    </row>
    <row r="18" spans="1:8">
      <c r="A18" s="16">
        <v>17</v>
      </c>
      <c r="B18" s="12" t="s">
        <v>358</v>
      </c>
      <c r="C18" s="32">
        <v>3</v>
      </c>
      <c r="D18" s="12" t="s">
        <v>412</v>
      </c>
      <c r="E18" s="12" t="s">
        <v>482</v>
      </c>
      <c r="F18" s="12">
        <v>1</v>
      </c>
    </row>
    <row r="19" spans="1:8">
      <c r="A19" s="16">
        <v>18</v>
      </c>
      <c r="B19" s="12" t="s">
        <v>358</v>
      </c>
      <c r="C19" s="32">
        <v>3</v>
      </c>
      <c r="D19" s="12" t="s">
        <v>411</v>
      </c>
      <c r="E19" s="12" t="s">
        <v>483</v>
      </c>
      <c r="F19" s="12">
        <v>1</v>
      </c>
    </row>
    <row r="20" spans="1:8">
      <c r="A20" s="16">
        <v>19</v>
      </c>
      <c r="B20" s="12" t="s">
        <v>358</v>
      </c>
      <c r="C20" s="32">
        <v>3</v>
      </c>
      <c r="D20" s="12" t="s">
        <v>410</v>
      </c>
      <c r="E20" s="12" t="s">
        <v>484</v>
      </c>
      <c r="F20" s="12">
        <v>1</v>
      </c>
    </row>
    <row r="21" spans="1:8">
      <c r="A21" s="16">
        <v>20</v>
      </c>
      <c r="B21" s="12" t="s">
        <v>358</v>
      </c>
      <c r="C21" s="32">
        <v>3</v>
      </c>
      <c r="D21" s="15" t="s">
        <v>418</v>
      </c>
      <c r="E21" s="12" t="s">
        <v>485</v>
      </c>
      <c r="F21" s="12">
        <v>1</v>
      </c>
    </row>
    <row r="22" spans="1:8">
      <c r="A22" s="16">
        <v>21</v>
      </c>
      <c r="B22" s="12" t="s">
        <v>358</v>
      </c>
      <c r="C22" s="32">
        <v>3</v>
      </c>
      <c r="D22" s="15" t="s">
        <v>419</v>
      </c>
      <c r="E22" s="12" t="s">
        <v>486</v>
      </c>
      <c r="F22" s="12">
        <v>1</v>
      </c>
    </row>
    <row r="23" spans="1:8">
      <c r="A23" s="16">
        <v>22</v>
      </c>
      <c r="B23" s="12" t="s">
        <v>358</v>
      </c>
      <c r="C23" s="32">
        <v>3</v>
      </c>
      <c r="D23" s="15" t="s">
        <v>420</v>
      </c>
      <c r="E23" s="12" t="s">
        <v>487</v>
      </c>
      <c r="F23" s="12">
        <v>1</v>
      </c>
    </row>
    <row r="24" spans="1:8">
      <c r="A24" s="16">
        <v>23</v>
      </c>
      <c r="B24" s="12" t="s">
        <v>358</v>
      </c>
      <c r="C24" s="32">
        <v>3</v>
      </c>
      <c r="D24" s="15" t="s">
        <v>413</v>
      </c>
      <c r="E24" s="12" t="s">
        <v>488</v>
      </c>
      <c r="F24" s="12">
        <v>1</v>
      </c>
      <c r="H24" s="24" t="s">
        <v>379</v>
      </c>
    </row>
    <row r="25" spans="1:8">
      <c r="A25" s="16">
        <v>24</v>
      </c>
      <c r="B25" s="12" t="s">
        <v>358</v>
      </c>
      <c r="C25" s="32">
        <v>3</v>
      </c>
      <c r="D25" s="15" t="s">
        <v>412</v>
      </c>
      <c r="E25" s="12" t="s">
        <v>489</v>
      </c>
      <c r="F25" s="12">
        <v>1</v>
      </c>
      <c r="H25" s="24" t="s">
        <v>380</v>
      </c>
    </row>
    <row r="26" spans="1:8">
      <c r="A26" s="16">
        <v>25</v>
      </c>
      <c r="B26" s="12" t="s">
        <v>358</v>
      </c>
      <c r="C26" s="32">
        <v>3</v>
      </c>
      <c r="D26" s="15" t="s">
        <v>411</v>
      </c>
      <c r="E26" s="12" t="s">
        <v>490</v>
      </c>
      <c r="F26" s="12">
        <v>1</v>
      </c>
    </row>
    <row r="27" spans="1:8">
      <c r="A27" s="16">
        <v>26</v>
      </c>
      <c r="B27" s="12" t="s">
        <v>358</v>
      </c>
      <c r="C27" s="32">
        <v>3</v>
      </c>
      <c r="D27" s="15" t="s">
        <v>421</v>
      </c>
      <c r="E27" s="12" t="s">
        <v>491</v>
      </c>
      <c r="F27" s="12">
        <v>1</v>
      </c>
    </row>
    <row r="28" spans="1:8">
      <c r="A28" s="16">
        <v>27</v>
      </c>
      <c r="B28" s="12" t="s">
        <v>358</v>
      </c>
      <c r="C28" s="32">
        <v>3</v>
      </c>
      <c r="D28" s="15" t="s">
        <v>422</v>
      </c>
      <c r="E28" s="12" t="s">
        <v>492</v>
      </c>
      <c r="F28" s="12">
        <v>1</v>
      </c>
      <c r="H28" t="str">
        <f>H25&amp;" Should not be more than "&amp;H24</f>
        <v>No.  of presumptive TB contacts started on anti-TBs (TB Treatment) Should not be more than No.  of presumptive contacts diagnosed with active TB</v>
      </c>
    </row>
    <row r="29" spans="1:8">
      <c r="A29" s="16">
        <v>28</v>
      </c>
      <c r="B29" s="12" t="s">
        <v>358</v>
      </c>
      <c r="C29" s="32">
        <v>3</v>
      </c>
      <c r="D29" s="15" t="s">
        <v>423</v>
      </c>
      <c r="E29" s="12" t="s">
        <v>493</v>
      </c>
      <c r="F29" s="12">
        <v>1</v>
      </c>
    </row>
    <row r="30" spans="1:8">
      <c r="A30" s="16">
        <v>29</v>
      </c>
      <c r="B30" s="12" t="s">
        <v>358</v>
      </c>
      <c r="C30" s="32">
        <v>3</v>
      </c>
      <c r="D30" s="15" t="s">
        <v>420</v>
      </c>
      <c r="E30" s="12" t="s">
        <v>494</v>
      </c>
      <c r="F30" s="12">
        <v>1</v>
      </c>
    </row>
    <row r="31" spans="1:8">
      <c r="A31" s="16">
        <v>30</v>
      </c>
      <c r="B31" s="12" t="s">
        <v>358</v>
      </c>
      <c r="C31" s="32">
        <v>3</v>
      </c>
      <c r="D31" s="15" t="s">
        <v>413</v>
      </c>
      <c r="E31" s="12" t="s">
        <v>495</v>
      </c>
      <c r="F31" s="12">
        <v>1</v>
      </c>
    </row>
    <row r="32" spans="1:8">
      <c r="A32" s="16">
        <v>31</v>
      </c>
      <c r="B32" s="12" t="s">
        <v>358</v>
      </c>
      <c r="C32" s="32">
        <v>3</v>
      </c>
      <c r="D32" s="15" t="s">
        <v>412</v>
      </c>
      <c r="E32" s="12" t="s">
        <v>496</v>
      </c>
      <c r="F32" s="12">
        <v>1</v>
      </c>
    </row>
    <row r="33" spans="1:6">
      <c r="A33" s="16">
        <v>32</v>
      </c>
      <c r="B33" s="12" t="s">
        <v>358</v>
      </c>
      <c r="C33" s="32">
        <v>3</v>
      </c>
      <c r="D33" s="15" t="s">
        <v>411</v>
      </c>
      <c r="E33" s="12" t="s">
        <v>497</v>
      </c>
      <c r="F33" s="12">
        <v>1</v>
      </c>
    </row>
    <row r="34" spans="1:6">
      <c r="A34" s="16">
        <v>33</v>
      </c>
      <c r="B34" s="12" t="s">
        <v>357</v>
      </c>
      <c r="C34" s="32" t="s">
        <v>424</v>
      </c>
      <c r="D34" s="15" t="s">
        <v>425</v>
      </c>
      <c r="E34" s="12" t="s">
        <v>498</v>
      </c>
      <c r="F34" s="12">
        <v>1</v>
      </c>
    </row>
    <row r="35" spans="1:6">
      <c r="A35" s="16">
        <v>35</v>
      </c>
      <c r="B35" s="12" t="s">
        <v>357</v>
      </c>
      <c r="C35" s="32" t="s">
        <v>424</v>
      </c>
      <c r="D35" s="29" t="s">
        <v>426</v>
      </c>
      <c r="E35" s="12" t="s">
        <v>499</v>
      </c>
      <c r="F35" s="12">
        <v>1</v>
      </c>
    </row>
    <row r="36" spans="1:6">
      <c r="A36" s="16">
        <v>36</v>
      </c>
      <c r="B36" s="12" t="s">
        <v>357</v>
      </c>
      <c r="C36" s="32" t="s">
        <v>424</v>
      </c>
      <c r="D36" s="15" t="s">
        <v>427</v>
      </c>
      <c r="E36" s="12" t="s">
        <v>500</v>
      </c>
      <c r="F36" s="12">
        <v>1</v>
      </c>
    </row>
    <row r="37" spans="1:6">
      <c r="A37" s="16">
        <v>39</v>
      </c>
      <c r="B37" s="12" t="s">
        <v>357</v>
      </c>
      <c r="C37" s="32" t="s">
        <v>424</v>
      </c>
      <c r="D37" s="15" t="s">
        <v>429</v>
      </c>
      <c r="E37" s="12" t="s">
        <v>501</v>
      </c>
      <c r="F37" s="12">
        <v>1</v>
      </c>
    </row>
    <row r="38" spans="1:6">
      <c r="A38" s="16">
        <v>40</v>
      </c>
      <c r="B38" s="12" t="s">
        <v>357</v>
      </c>
      <c r="C38" s="32" t="s">
        <v>424</v>
      </c>
      <c r="D38" s="15" t="s">
        <v>428</v>
      </c>
      <c r="E38" s="12" t="s">
        <v>502</v>
      </c>
      <c r="F38" s="12">
        <v>1</v>
      </c>
    </row>
    <row r="39" spans="1:6">
      <c r="A39" s="16">
        <v>41</v>
      </c>
      <c r="B39" s="12" t="s">
        <v>357</v>
      </c>
      <c r="C39" s="32" t="s">
        <v>424</v>
      </c>
      <c r="D39" s="15" t="s">
        <v>430</v>
      </c>
      <c r="E39" s="12" t="s">
        <v>503</v>
      </c>
      <c r="F39" s="12">
        <v>1</v>
      </c>
    </row>
    <row r="40" spans="1:6">
      <c r="A40" s="16">
        <v>42</v>
      </c>
      <c r="B40" s="12" t="s">
        <v>357</v>
      </c>
      <c r="C40" s="32" t="s">
        <v>424</v>
      </c>
      <c r="D40" s="15" t="s">
        <v>431</v>
      </c>
      <c r="E40" s="12" t="s">
        <v>504</v>
      </c>
      <c r="F40" s="12">
        <v>1</v>
      </c>
    </row>
    <row r="41" spans="1:6">
      <c r="A41" s="16">
        <v>43</v>
      </c>
      <c r="B41" s="12" t="s">
        <v>357</v>
      </c>
      <c r="C41" s="32" t="s">
        <v>424</v>
      </c>
      <c r="D41" s="15" t="s">
        <v>432</v>
      </c>
      <c r="E41" s="12" t="s">
        <v>505</v>
      </c>
      <c r="F41" s="12">
        <v>1</v>
      </c>
    </row>
    <row r="42" spans="1:6">
      <c r="A42" s="16">
        <v>44</v>
      </c>
      <c r="B42" s="12" t="s">
        <v>357</v>
      </c>
      <c r="C42" s="32" t="s">
        <v>424</v>
      </c>
      <c r="D42" s="15" t="s">
        <v>433</v>
      </c>
      <c r="E42" s="12" t="s">
        <v>506</v>
      </c>
      <c r="F42" s="12">
        <v>1</v>
      </c>
    </row>
    <row r="43" spans="1:6">
      <c r="A43" s="16">
        <v>45</v>
      </c>
      <c r="B43" s="12" t="s">
        <v>357</v>
      </c>
      <c r="C43" s="32" t="s">
        <v>424</v>
      </c>
      <c r="D43" s="15" t="s">
        <v>434</v>
      </c>
      <c r="E43" s="12" t="s">
        <v>507</v>
      </c>
      <c r="F43" s="12">
        <v>1</v>
      </c>
    </row>
    <row r="44" spans="1:6">
      <c r="A44" s="16">
        <v>46</v>
      </c>
      <c r="B44" s="12" t="s">
        <v>357</v>
      </c>
      <c r="C44" s="32" t="s">
        <v>424</v>
      </c>
      <c r="D44" s="15" t="s">
        <v>435</v>
      </c>
      <c r="E44" s="12" t="s">
        <v>508</v>
      </c>
      <c r="F44" s="12">
        <v>1</v>
      </c>
    </row>
    <row r="45" spans="1:6">
      <c r="A45" s="16">
        <v>47</v>
      </c>
      <c r="B45" s="12" t="s">
        <v>357</v>
      </c>
      <c r="C45" s="32" t="s">
        <v>424</v>
      </c>
      <c r="D45" s="15" t="s">
        <v>436</v>
      </c>
      <c r="E45" s="12" t="s">
        <v>509</v>
      </c>
      <c r="F45" s="12">
        <v>1</v>
      </c>
    </row>
    <row r="46" spans="1:6">
      <c r="A46" s="16">
        <v>48</v>
      </c>
      <c r="B46" s="12" t="s">
        <v>357</v>
      </c>
      <c r="C46" s="32" t="s">
        <v>424</v>
      </c>
      <c r="D46" s="15" t="s">
        <v>437</v>
      </c>
      <c r="E46" s="12" t="s">
        <v>510</v>
      </c>
      <c r="F46" s="12">
        <v>1</v>
      </c>
    </row>
    <row r="47" spans="1:6">
      <c r="A47" s="16">
        <v>49</v>
      </c>
      <c r="B47" s="12" t="s">
        <v>357</v>
      </c>
      <c r="C47" s="32" t="s">
        <v>424</v>
      </c>
      <c r="D47" s="15" t="s">
        <v>438</v>
      </c>
      <c r="E47" s="12" t="s">
        <v>511</v>
      </c>
      <c r="F47" s="12">
        <v>1</v>
      </c>
    </row>
    <row r="48" spans="1:6">
      <c r="A48" s="16">
        <v>50</v>
      </c>
      <c r="B48" s="12" t="s">
        <v>357</v>
      </c>
      <c r="C48" s="32" t="s">
        <v>424</v>
      </c>
      <c r="D48" s="15" t="s">
        <v>439</v>
      </c>
      <c r="E48" s="12" t="s">
        <v>512</v>
      </c>
      <c r="F48" s="12">
        <v>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filterMode="1"/>
  <dimension ref="B4:AR33"/>
  <sheetViews>
    <sheetView workbookViewId="0">
      <pane xSplit="6" ySplit="4" topLeftCell="AO5" activePane="bottomRight" state="frozen"/>
      <selection pane="topRight" activeCell="F1" sqref="F1"/>
      <selection pane="bottomLeft" activeCell="A5" sqref="A5"/>
      <selection pane="bottomRight" activeCell="F14" sqref="F14:F28"/>
    </sheetView>
  </sheetViews>
  <sheetFormatPr defaultRowHeight="15"/>
  <cols>
    <col min="2" max="2" width="84.42578125" customWidth="1"/>
    <col min="6" max="6" width="8.7109375" bestFit="1" customWidth="1"/>
    <col min="7" max="7" width="18.85546875" bestFit="1" customWidth="1"/>
    <col min="8" max="8" width="40.42578125" bestFit="1" customWidth="1"/>
    <col min="9" max="9" width="44.85546875" bestFit="1" customWidth="1"/>
    <col min="38" max="38" width="13.85546875" bestFit="1" customWidth="1"/>
    <col min="40" max="40" width="42.28515625" bestFit="1" customWidth="1"/>
    <col min="44" max="44" width="22" bestFit="1" customWidth="1"/>
  </cols>
  <sheetData>
    <row r="4" spans="2:44">
      <c r="B4" t="s">
        <v>514</v>
      </c>
      <c r="H4" t="s">
        <v>349</v>
      </c>
      <c r="AN4" t="s">
        <v>350</v>
      </c>
      <c r="AP4" t="s">
        <v>351</v>
      </c>
      <c r="AR4" t="s">
        <v>352</v>
      </c>
    </row>
    <row r="5" spans="2:44" hidden="1">
      <c r="B5" s="22" t="str">
        <f>CONCATENATE("if(disablecolumns.contains(""",F5,""")){dis_",F5,"=""readonly='true'"";}")</f>
        <v>if(disablecolumns.contains("der_1f")){dis_der_1f="readonly='true'";}</v>
      </c>
      <c r="C5" t="str">
        <f>CONCATENATE(D5," ",E5)</f>
        <v>&lt;1 F</v>
      </c>
      <c r="D5" t="s">
        <v>336</v>
      </c>
      <c r="E5" t="s">
        <v>54</v>
      </c>
      <c r="F5" t="s">
        <v>311</v>
      </c>
      <c r="G5" t="str">
        <f>CONCATENATE("String _",F5,"="""";")</f>
        <v>String _der_1f="";</v>
      </c>
      <c r="H5" t="str">
        <f>CONCATENATE("_",F5,"=joage.get(""",F5,""").toString();")</f>
        <v>_der_1f=joage.get("der_1f").toString();</v>
      </c>
      <c r="I5" t="str">
        <f>CONCATENATE("hm2.put(""",F5,""", conn.rs1.getString(""",F5,"""));")</f>
        <v>hm2.put("der_1f", conn.rs1.getString("der_1f"));</v>
      </c>
      <c r="K5" t="str">
        <f>CONCATENATE("+""&lt;td&gt;&lt;input ""+dis_",F5,"+""  onblur='indicate_changed(\""""+id+""_",F5,"\"");'   ""+readonly_value+"" value='""+_",F5,"+""' placeholder='' onkeyup='sum_indicators(\""""+id+""\"");""+hasautocalc+""' onkeypress='return numbers(event);'   type='tel' maxlength='4' min='0' max='9999' name='""+id+""_",F5,"' id='""+id+""_",F5,"' class='form-control inputs'&gt;&lt;/td&gt;""")</f>
        <v>+"&lt;td&gt;&lt;input "+dis_der_1f+"  onblur='indicate_changed(\""+id+"_der_1f\");'   "+readonly_value+" value='"+_der_1f+"' placeholder='' onkeyup='sum_indicators(\""+id+"\");"+hasautocalc+"' onkeypress='return numbers(event);'   type='tel' maxlength='4' min='0' max='9999' name='"+id+"_der_1f' id='"+id+"_der_1f' class='form-control inputs'&gt;&lt;/td&gt;"</v>
      </c>
      <c r="AL5" t="str">
        <f>"+ ""&lt;th&gt;"&amp;E5&amp;"&lt;/th&gt;"""</f>
        <v>+ "&lt;th&gt;F&lt;/th&gt;"</v>
      </c>
      <c r="AN5" t="str">
        <f>CONCATENATE("var ",F5,"=$(""#""+indicatorid+""_",F5,""").val();")</f>
        <v>var der_1f=$("#"+indicatorid+"_der_1f").val();</v>
      </c>
      <c r="AP5" t="str">
        <f>CONCATENATE(F5,":",F5,",")</f>
        <v>der_1f:der_1f,</v>
      </c>
      <c r="AR5" t="str">
        <f>CONCATENATE("&lt;td&gt;&lt;b&gt;",C5,"&lt;/b&gt;&lt;/td&gt;")</f>
        <v>&lt;td&gt;&lt;b&gt;&lt;1 F&lt;/b&gt;&lt;/td&gt;</v>
      </c>
    </row>
    <row r="6" spans="2:44">
      <c r="B6" s="22" t="str">
        <f t="shared" ref="B6:B33" si="0">CONCATENATE("if(disablecolumns.contains(""",F6,""")){dis_",F6,"=""readonly='true'"";}")</f>
        <v>if(disablecolumns.contains("der_1m")){dis_der_1m="readonly='true'";}</v>
      </c>
      <c r="C6" t="str">
        <f t="shared" ref="C6:C33" si="1">CONCATENATE(D6," ",E6)</f>
        <v>&lt;1 M</v>
      </c>
      <c r="D6" t="s">
        <v>336</v>
      </c>
      <c r="E6" t="s">
        <v>109</v>
      </c>
      <c r="F6" t="s">
        <v>312</v>
      </c>
      <c r="G6" t="str">
        <f t="shared" ref="G6:G33" si="2">CONCATENATE("String _",F6,"="""";")</f>
        <v>String _der_1m="";</v>
      </c>
      <c r="H6" t="str">
        <f t="shared" ref="H6:H33" si="3">CONCATENATE("_",F6,"=joage.get(""",F6,""").toString();")</f>
        <v>_der_1m=joage.get("der_1m").toString();</v>
      </c>
      <c r="I6" t="str">
        <f t="shared" ref="I6:I33" si="4">CONCATENATE("hm2.put(""",F6,""", conn.rs1.getString(""",F6,"""));")</f>
        <v>hm2.put("der_1m", conn.rs1.getString("der_1m"));</v>
      </c>
      <c r="K6" t="str">
        <f t="shared" ref="K6:K32" si="5">CONCATENATE("+""&lt;td&gt;&lt;input ""+dis_",F6,"+""  onblur='indicate_changed(\""""+id+""_",F6,"\"");'   ""+readonly_value+"" value='""+_",F6,"+""' placeholder='' onkeyup='sum_indicators(\""""+id+""\"");""+hasautocalc+""' onkeypress='return numbers(event);'   type='tel' maxlength='4' min='0' max='9999' name='""+id+""_",F6,"' id='""+id+""_",F6,"' class='form-control inputs'&gt;&lt;/td&gt;""")</f>
        <v>+"&lt;td&gt;&lt;input "+dis_der_1m+"  onblur='indicate_changed(\""+id+"_der_1m\");'   "+readonly_value+" value='"+_der_1m+"' placeholder='' onkeyup='sum_indicators(\""+id+"\");"+hasautocalc+"' onkeypress='return numbers(event);'   type='tel' maxlength='4' min='0' max='9999' name='"+id+"_der_1m' id='"+id+"_der_1m' class='form-control inputs'&gt;&lt;/td&gt;"</v>
      </c>
      <c r="AL6" t="str">
        <f t="shared" ref="AL6:AL33" si="6">"+ ""&lt;th&gt;"&amp;E6&amp;"&lt;/th&gt;"""</f>
        <v>+ "&lt;th&gt;M&lt;/th&gt;"</v>
      </c>
      <c r="AN6" t="str">
        <f t="shared" ref="AN6:AN33" si="7">CONCATENATE("var ",F6,"=$(""#""+indicatorid+""_",F6,""").val();")</f>
        <v>var der_1m=$("#"+indicatorid+"_der_1m").val();</v>
      </c>
      <c r="AP6" t="str">
        <f t="shared" ref="AP6:AP33" si="8">CONCATENATE(F6,":",F6,",")</f>
        <v>der_1m:der_1m,</v>
      </c>
      <c r="AR6" t="str">
        <f t="shared" ref="AR6:AR33" si="9">CONCATENATE("&lt;td&gt;&lt;b&gt;",C6,"&lt;/b&gt;&lt;/td&gt;")</f>
        <v>&lt;td&gt;&lt;b&gt;&lt;1 M&lt;/b&gt;&lt;/td&gt;</v>
      </c>
    </row>
    <row r="7" spans="2:44" hidden="1">
      <c r="B7" s="22" t="str">
        <f t="shared" si="0"/>
        <v>if(disablecolumns.contains("der_4f")){dis_der_4f="readonly='true'";}</v>
      </c>
      <c r="C7" t="str">
        <f t="shared" si="1"/>
        <v>1-4 F</v>
      </c>
      <c r="D7" s="20" t="s">
        <v>337</v>
      </c>
      <c r="E7" s="20" t="s">
        <v>54</v>
      </c>
      <c r="F7" t="s">
        <v>313</v>
      </c>
      <c r="G7" t="str">
        <f t="shared" si="2"/>
        <v>String _der_4f="";</v>
      </c>
      <c r="H7" t="str">
        <f t="shared" si="3"/>
        <v>_der_4f=joage.get("der_4f").toString();</v>
      </c>
      <c r="I7" t="str">
        <f t="shared" si="4"/>
        <v>hm2.put("der_4f", conn.rs1.getString("der_4f"));</v>
      </c>
      <c r="K7" t="str">
        <f t="shared" si="5"/>
        <v>+"&lt;td&gt;&lt;input "+dis_der_4f+"  onblur='indicate_changed(\""+id+"_der_4f\");'   "+readonly_value+" value='"+_der_4f+"' placeholder='' onkeyup='sum_indicators(\""+id+"\");"+hasautocalc+"' onkeypress='return numbers(event);'   type='tel' maxlength='4' min='0' max='9999' name='"+id+"_der_4f' id='"+id+"_der_4f' class='form-control inputs'&gt;&lt;/td&gt;"</v>
      </c>
      <c r="AL7" t="str">
        <f t="shared" si="6"/>
        <v>+ "&lt;th&gt;F&lt;/th&gt;"</v>
      </c>
      <c r="AN7" t="str">
        <f t="shared" si="7"/>
        <v>var der_4f=$("#"+indicatorid+"_der_4f").val();</v>
      </c>
      <c r="AP7" t="str">
        <f t="shared" si="8"/>
        <v>der_4f:der_4f,</v>
      </c>
      <c r="AR7" t="str">
        <f t="shared" si="9"/>
        <v>&lt;td&gt;&lt;b&gt;1-4 F&lt;/b&gt;&lt;/td&gt;</v>
      </c>
    </row>
    <row r="8" spans="2:44">
      <c r="B8" s="22" t="str">
        <f t="shared" si="0"/>
        <v>if(disablecolumns.contains("der_4m")){dis_der_4m="readonly='true'";}</v>
      </c>
      <c r="C8" t="str">
        <f t="shared" si="1"/>
        <v>1-4 M</v>
      </c>
      <c r="D8" s="20" t="s">
        <v>337</v>
      </c>
      <c r="E8" s="20" t="s">
        <v>109</v>
      </c>
      <c r="F8" t="s">
        <v>314</v>
      </c>
      <c r="G8" t="str">
        <f t="shared" si="2"/>
        <v>String _der_4m="";</v>
      </c>
      <c r="H8" t="str">
        <f t="shared" si="3"/>
        <v>_der_4m=joage.get("der_4m").toString();</v>
      </c>
      <c r="I8" t="str">
        <f t="shared" si="4"/>
        <v>hm2.put("der_4m", conn.rs1.getString("der_4m"));</v>
      </c>
      <c r="K8" t="str">
        <f t="shared" si="5"/>
        <v>+"&lt;td&gt;&lt;input "+dis_der_4m+"  onblur='indicate_changed(\""+id+"_der_4m\");'   "+readonly_value+" value='"+_der_4m+"' placeholder='' onkeyup='sum_indicators(\""+id+"\");"+hasautocalc+"' onkeypress='return numbers(event);'   type='tel' maxlength='4' min='0' max='9999' name='"+id+"_der_4m' id='"+id+"_der_4m' class='form-control inputs'&gt;&lt;/td&gt;"</v>
      </c>
      <c r="AL8" t="str">
        <f t="shared" si="6"/>
        <v>+ "&lt;th&gt;M&lt;/th&gt;"</v>
      </c>
      <c r="AN8" t="str">
        <f t="shared" si="7"/>
        <v>var der_4m=$("#"+indicatorid+"_der_4m").val();</v>
      </c>
      <c r="AP8" t="str">
        <f t="shared" si="8"/>
        <v>der_4m:der_4m,</v>
      </c>
      <c r="AR8" t="str">
        <f t="shared" si="9"/>
        <v>&lt;td&gt;&lt;b&gt;1-4 M&lt;/b&gt;&lt;/td&gt;</v>
      </c>
    </row>
    <row r="9" spans="2:44" hidden="1">
      <c r="B9" s="22" t="str">
        <f t="shared" si="0"/>
        <v>if(disablecolumns.contains("der_9f")){dis_der_9f="readonly='true'";}</v>
      </c>
      <c r="C9" t="str">
        <f t="shared" si="1"/>
        <v>5-9 F</v>
      </c>
      <c r="D9" s="21" t="s">
        <v>338</v>
      </c>
      <c r="E9" t="s">
        <v>54</v>
      </c>
      <c r="F9" t="s">
        <v>315</v>
      </c>
      <c r="G9" t="str">
        <f t="shared" si="2"/>
        <v>String _der_9f="";</v>
      </c>
      <c r="H9" t="str">
        <f t="shared" si="3"/>
        <v>_der_9f=joage.get("der_9f").toString();</v>
      </c>
      <c r="I9" t="str">
        <f t="shared" si="4"/>
        <v>hm2.put("der_9f", conn.rs1.getString("der_9f"));</v>
      </c>
      <c r="K9" t="str">
        <f t="shared" si="5"/>
        <v>+"&lt;td&gt;&lt;input "+dis_der_9f+"  onblur='indicate_changed(\""+id+"_der_9f\");'   "+readonly_value+" value='"+_der_9f+"' placeholder='' onkeyup='sum_indicators(\""+id+"\");"+hasautocalc+"' onkeypress='return numbers(event);'   type='tel' maxlength='4' min='0' max='9999' name='"+id+"_der_9f' id='"+id+"_der_9f' class='form-control inputs'&gt;&lt;/td&gt;"</v>
      </c>
      <c r="AL9" t="str">
        <f t="shared" si="6"/>
        <v>+ "&lt;th&gt;F&lt;/th&gt;"</v>
      </c>
      <c r="AN9" t="str">
        <f t="shared" si="7"/>
        <v>var der_9f=$("#"+indicatorid+"_der_9f").val();</v>
      </c>
      <c r="AP9" t="str">
        <f t="shared" si="8"/>
        <v>der_9f:der_9f,</v>
      </c>
      <c r="AR9" t="str">
        <f t="shared" si="9"/>
        <v>&lt;td&gt;&lt;b&gt;5-9 F&lt;/b&gt;&lt;/td&gt;</v>
      </c>
    </row>
    <row r="10" spans="2:44">
      <c r="B10" s="22" t="str">
        <f t="shared" si="0"/>
        <v>if(disablecolumns.contains("der_9m")){dis_der_9m="readonly='true'";}</v>
      </c>
      <c r="C10" t="str">
        <f t="shared" si="1"/>
        <v>5-9 M</v>
      </c>
      <c r="D10" s="21" t="s">
        <v>338</v>
      </c>
      <c r="E10" t="s">
        <v>109</v>
      </c>
      <c r="F10" t="s">
        <v>316</v>
      </c>
      <c r="G10" t="str">
        <f t="shared" si="2"/>
        <v>String _der_9m="";</v>
      </c>
      <c r="H10" t="str">
        <f t="shared" si="3"/>
        <v>_der_9m=joage.get("der_9m").toString();</v>
      </c>
      <c r="I10" t="str">
        <f t="shared" si="4"/>
        <v>hm2.put("der_9m", conn.rs1.getString("der_9m"));</v>
      </c>
      <c r="K10" t="str">
        <f t="shared" si="5"/>
        <v>+"&lt;td&gt;&lt;input "+dis_der_9m+"  onblur='indicate_changed(\""+id+"_der_9m\");'   "+readonly_value+" value='"+_der_9m+"' placeholder='' onkeyup='sum_indicators(\""+id+"\");"+hasautocalc+"' onkeypress='return numbers(event);'   type='tel' maxlength='4' min='0' max='9999' name='"+id+"_der_9m' id='"+id+"_der_9m' class='form-control inputs'&gt;&lt;/td&gt;"</v>
      </c>
      <c r="AL10" t="str">
        <f t="shared" si="6"/>
        <v>+ "&lt;th&gt;M&lt;/th&gt;"</v>
      </c>
      <c r="AN10" t="str">
        <f t="shared" si="7"/>
        <v>var der_9m=$("#"+indicatorid+"_der_9m").val();</v>
      </c>
      <c r="AP10" t="str">
        <f t="shared" si="8"/>
        <v>der_9m:der_9m,</v>
      </c>
      <c r="AR10" t="str">
        <f t="shared" si="9"/>
        <v>&lt;td&gt;&lt;b&gt;5-9 M&lt;/b&gt;&lt;/td&gt;</v>
      </c>
    </row>
    <row r="11" spans="2:44" hidden="1">
      <c r="B11" s="22" t="str">
        <f t="shared" si="0"/>
        <v>if(disablecolumns.contains("der_14f")){dis_der_14f="readonly='true'";}</v>
      </c>
      <c r="C11" t="str">
        <f t="shared" si="1"/>
        <v>10-14 F</v>
      </c>
      <c r="D11" s="21" t="s">
        <v>339</v>
      </c>
      <c r="E11" t="s">
        <v>54</v>
      </c>
      <c r="F11" t="s">
        <v>317</v>
      </c>
      <c r="G11" t="str">
        <f t="shared" si="2"/>
        <v>String _der_14f="";</v>
      </c>
      <c r="H11" t="str">
        <f t="shared" si="3"/>
        <v>_der_14f=joage.get("der_14f").toString();</v>
      </c>
      <c r="I11" t="str">
        <f t="shared" si="4"/>
        <v>hm2.put("der_14f", conn.rs1.getString("der_14f"));</v>
      </c>
      <c r="K11" t="str">
        <f t="shared" si="5"/>
        <v>+"&lt;td&gt;&lt;input "+dis_der_14f+"  onblur='indicate_changed(\""+id+"_der_14f\");'   "+readonly_value+" value='"+_der_14f+"' placeholder='' onkeyup='sum_indicators(\""+id+"\");"+hasautocalc+"' onkeypress='return numbers(event);'   type='tel' maxlength='4' min='0' max='9999' name='"+id+"_der_14f' id='"+id+"_der_14f' class='form-control inputs'&gt;&lt;/td&gt;"</v>
      </c>
      <c r="AL11" t="str">
        <f t="shared" si="6"/>
        <v>+ "&lt;th&gt;F&lt;/th&gt;"</v>
      </c>
      <c r="AN11" t="str">
        <f t="shared" si="7"/>
        <v>var der_14f=$("#"+indicatorid+"_der_14f").val();</v>
      </c>
      <c r="AP11" t="str">
        <f t="shared" si="8"/>
        <v>der_14f:der_14f,</v>
      </c>
      <c r="AR11" t="str">
        <f t="shared" si="9"/>
        <v>&lt;td&gt;&lt;b&gt;10-14 F&lt;/b&gt;&lt;/td&gt;</v>
      </c>
    </row>
    <row r="12" spans="2:44">
      <c r="B12" s="22" t="str">
        <f t="shared" si="0"/>
        <v>if(disablecolumns.contains("der_14m")){dis_der_14m="readonly='true'";}</v>
      </c>
      <c r="C12" t="str">
        <f t="shared" si="1"/>
        <v>10-14 M</v>
      </c>
      <c r="D12" s="21" t="s">
        <v>339</v>
      </c>
      <c r="E12" t="s">
        <v>109</v>
      </c>
      <c r="F12" t="s">
        <v>318</v>
      </c>
      <c r="G12" t="str">
        <f t="shared" si="2"/>
        <v>String _der_14m="";</v>
      </c>
      <c r="H12" t="str">
        <f t="shared" si="3"/>
        <v>_der_14m=joage.get("der_14m").toString();</v>
      </c>
      <c r="I12" t="str">
        <f t="shared" si="4"/>
        <v>hm2.put("der_14m", conn.rs1.getString("der_14m"));</v>
      </c>
      <c r="K12" t="str">
        <f t="shared" si="5"/>
        <v>+"&lt;td&gt;&lt;input "+dis_der_14m+"  onblur='indicate_changed(\""+id+"_der_14m\");'   "+readonly_value+" value='"+_der_14m+"' placeholder='' onkeyup='sum_indicators(\""+id+"\");"+hasautocalc+"' onkeypress='return numbers(event);'   type='tel' maxlength='4' min='0' max='9999' name='"+id+"_der_14m' id='"+id+"_der_14m' class='form-control inputs'&gt;&lt;/td&gt;"</v>
      </c>
      <c r="AL12" t="str">
        <f t="shared" si="6"/>
        <v>+ "&lt;th&gt;M&lt;/th&gt;"</v>
      </c>
      <c r="AN12" t="str">
        <f t="shared" si="7"/>
        <v>var der_14m=$("#"+indicatorid+"_der_14m").val();</v>
      </c>
      <c r="AP12" t="str">
        <f t="shared" si="8"/>
        <v>der_14m:der_14m,</v>
      </c>
      <c r="AR12" t="str">
        <f t="shared" si="9"/>
        <v>&lt;td&gt;&lt;b&gt;10-14 M&lt;/b&gt;&lt;/td&gt;</v>
      </c>
    </row>
    <row r="13" spans="2:44" hidden="1">
      <c r="B13" s="22" t="str">
        <f t="shared" si="0"/>
        <v>if(disablecolumns.contains("der_19f")){dis_der_19f="readonly='true'";}</v>
      </c>
      <c r="C13" t="str">
        <f t="shared" si="1"/>
        <v>15-19 F</v>
      </c>
      <c r="D13" s="19" t="s">
        <v>340</v>
      </c>
      <c r="E13" s="20" t="s">
        <v>54</v>
      </c>
      <c r="F13" t="s">
        <v>319</v>
      </c>
      <c r="G13" t="str">
        <f t="shared" si="2"/>
        <v>String _der_19f="";</v>
      </c>
      <c r="H13" t="str">
        <f t="shared" si="3"/>
        <v>_der_19f=joage.get("der_19f").toString();</v>
      </c>
      <c r="I13" t="str">
        <f t="shared" si="4"/>
        <v>hm2.put("der_19f", conn.rs1.getString("der_19f"));</v>
      </c>
      <c r="K13" t="str">
        <f t="shared" si="5"/>
        <v>+"&lt;td&gt;&lt;input "+dis_der_19f+"  onblur='indicate_changed(\""+id+"_der_19f\");'   "+readonly_value+" value='"+_der_19f+"' placeholder='' onkeyup='sum_indicators(\""+id+"\");"+hasautocalc+"' onkeypress='return numbers(event);'   type='tel' maxlength='4' min='0' max='9999' name='"+id+"_der_19f' id='"+id+"_der_19f' class='form-control inputs'&gt;&lt;/td&gt;"</v>
      </c>
      <c r="AL13" t="str">
        <f t="shared" si="6"/>
        <v>+ "&lt;th&gt;F&lt;/th&gt;"</v>
      </c>
      <c r="AN13" t="str">
        <f t="shared" si="7"/>
        <v>var der_19f=$("#"+indicatorid+"_der_19f").val();</v>
      </c>
      <c r="AP13" t="str">
        <f t="shared" si="8"/>
        <v>der_19f:der_19f,</v>
      </c>
      <c r="AR13" t="str">
        <f t="shared" si="9"/>
        <v>&lt;td&gt;&lt;b&gt;15-19 F&lt;/b&gt;&lt;/td&gt;</v>
      </c>
    </row>
    <row r="14" spans="2:44">
      <c r="B14" s="22" t="str">
        <f t="shared" si="0"/>
        <v>if(disablecolumns.contains("der_19m")){dis_der_19m="readonly='true'";}</v>
      </c>
      <c r="C14" t="str">
        <f t="shared" si="1"/>
        <v>15-19 M</v>
      </c>
      <c r="D14" s="19" t="s">
        <v>340</v>
      </c>
      <c r="E14" s="20" t="s">
        <v>109</v>
      </c>
      <c r="F14" t="s">
        <v>320</v>
      </c>
      <c r="G14" t="str">
        <f t="shared" si="2"/>
        <v>String _der_19m="";</v>
      </c>
      <c r="H14" t="str">
        <f t="shared" si="3"/>
        <v>_der_19m=joage.get("der_19m").toString();</v>
      </c>
      <c r="I14" t="str">
        <f t="shared" si="4"/>
        <v>hm2.put("der_19m", conn.rs1.getString("der_19m"));</v>
      </c>
      <c r="K14" t="str">
        <f t="shared" si="5"/>
        <v>+"&lt;td&gt;&lt;input "+dis_der_19m+"  onblur='indicate_changed(\""+id+"_der_19m\");'   "+readonly_value+" value='"+_der_19m+"' placeholder='' onkeyup='sum_indicators(\""+id+"\");"+hasautocalc+"' onkeypress='return numbers(event);'   type='tel' maxlength='4' min='0' max='9999' name='"+id+"_der_19m' id='"+id+"_der_19m' class='form-control inputs'&gt;&lt;/td&gt;"</v>
      </c>
      <c r="AL14" t="str">
        <f t="shared" si="6"/>
        <v>+ "&lt;th&gt;M&lt;/th&gt;"</v>
      </c>
      <c r="AN14" t="str">
        <f t="shared" si="7"/>
        <v>var der_19m=$("#"+indicatorid+"_der_19m").val();</v>
      </c>
      <c r="AP14" t="str">
        <f t="shared" si="8"/>
        <v>der_19m:der_19m,</v>
      </c>
      <c r="AR14" t="str">
        <f t="shared" si="9"/>
        <v>&lt;td&gt;&lt;b&gt;15-19 M&lt;/b&gt;&lt;/td&gt;</v>
      </c>
    </row>
    <row r="15" spans="2:44" hidden="1">
      <c r="B15" s="22" t="str">
        <f t="shared" si="0"/>
        <v>if(disablecolumns.contains("der_24f")){dis_der_24f="readonly='true'";}</v>
      </c>
      <c r="C15" t="str">
        <f t="shared" si="1"/>
        <v>20-24 F</v>
      </c>
      <c r="D15" s="19" t="s">
        <v>341</v>
      </c>
      <c r="E15" t="s">
        <v>54</v>
      </c>
      <c r="F15" t="s">
        <v>321</v>
      </c>
      <c r="G15" t="str">
        <f t="shared" si="2"/>
        <v>String _der_24f="";</v>
      </c>
      <c r="H15" t="str">
        <f t="shared" si="3"/>
        <v>_der_24f=joage.get("der_24f").toString();</v>
      </c>
      <c r="I15" t="str">
        <f t="shared" si="4"/>
        <v>hm2.put("der_24f", conn.rs1.getString("der_24f"));</v>
      </c>
      <c r="K15" t="str">
        <f t="shared" si="5"/>
        <v>+"&lt;td&gt;&lt;input "+dis_der_24f+"  onblur='indicate_changed(\""+id+"_der_24f\");'   "+readonly_value+" value='"+_der_24f+"' placeholder='' onkeyup='sum_indicators(\""+id+"\");"+hasautocalc+"' onkeypress='return numbers(event);'   type='tel' maxlength='4' min='0' max='9999' name='"+id+"_der_24f' id='"+id+"_der_24f' class='form-control inputs'&gt;&lt;/td&gt;"</v>
      </c>
      <c r="AL15" t="str">
        <f t="shared" si="6"/>
        <v>+ "&lt;th&gt;F&lt;/th&gt;"</v>
      </c>
      <c r="AN15" t="str">
        <f t="shared" si="7"/>
        <v>var der_24f=$("#"+indicatorid+"_der_24f").val();</v>
      </c>
      <c r="AP15" t="str">
        <f t="shared" si="8"/>
        <v>der_24f:der_24f,</v>
      </c>
      <c r="AR15" t="str">
        <f t="shared" si="9"/>
        <v>&lt;td&gt;&lt;b&gt;20-24 F&lt;/b&gt;&lt;/td&gt;</v>
      </c>
    </row>
    <row r="16" spans="2:44">
      <c r="B16" s="22" t="str">
        <f t="shared" si="0"/>
        <v>if(disablecolumns.contains("der_24m")){dis_der_24m="readonly='true'";}</v>
      </c>
      <c r="C16" t="str">
        <f t="shared" si="1"/>
        <v>20-24 M</v>
      </c>
      <c r="D16" s="19" t="s">
        <v>341</v>
      </c>
      <c r="E16" t="s">
        <v>109</v>
      </c>
      <c r="F16" t="s">
        <v>322</v>
      </c>
      <c r="G16" t="str">
        <f t="shared" si="2"/>
        <v>String _der_24m="";</v>
      </c>
      <c r="H16" t="str">
        <f t="shared" si="3"/>
        <v>_der_24m=joage.get("der_24m").toString();</v>
      </c>
      <c r="I16" t="str">
        <f t="shared" si="4"/>
        <v>hm2.put("der_24m", conn.rs1.getString("der_24m"));</v>
      </c>
      <c r="K16" t="str">
        <f t="shared" si="5"/>
        <v>+"&lt;td&gt;&lt;input "+dis_der_24m+"  onblur='indicate_changed(\""+id+"_der_24m\");'   "+readonly_value+" value='"+_der_24m+"' placeholder='' onkeyup='sum_indicators(\""+id+"\");"+hasautocalc+"' onkeypress='return numbers(event);'   type='tel' maxlength='4' min='0' max='9999' name='"+id+"_der_24m' id='"+id+"_der_24m' class='form-control inputs'&gt;&lt;/td&gt;"</v>
      </c>
      <c r="AL16" t="str">
        <f t="shared" si="6"/>
        <v>+ "&lt;th&gt;M&lt;/th&gt;"</v>
      </c>
      <c r="AN16" t="str">
        <f t="shared" si="7"/>
        <v>var der_24m=$("#"+indicatorid+"_der_24m").val();</v>
      </c>
      <c r="AP16" t="str">
        <f t="shared" si="8"/>
        <v>der_24m:der_24m,</v>
      </c>
      <c r="AR16" t="str">
        <f t="shared" si="9"/>
        <v>&lt;td&gt;&lt;b&gt;20-24 M&lt;/b&gt;&lt;/td&gt;</v>
      </c>
    </row>
    <row r="17" spans="2:44" hidden="1">
      <c r="B17" s="22" t="str">
        <f t="shared" si="0"/>
        <v>if(disablecolumns.contains("der_29f")){dis_der_29f="readonly='true'";}</v>
      </c>
      <c r="C17" t="str">
        <f t="shared" si="1"/>
        <v>25-29 F</v>
      </c>
      <c r="D17" s="19" t="s">
        <v>342</v>
      </c>
      <c r="E17" t="s">
        <v>54</v>
      </c>
      <c r="F17" t="s">
        <v>323</v>
      </c>
      <c r="G17" t="str">
        <f t="shared" si="2"/>
        <v>String _der_29f="";</v>
      </c>
      <c r="H17" t="str">
        <f t="shared" si="3"/>
        <v>_der_29f=joage.get("der_29f").toString();</v>
      </c>
      <c r="I17" t="str">
        <f t="shared" si="4"/>
        <v>hm2.put("der_29f", conn.rs1.getString("der_29f"));</v>
      </c>
      <c r="K17" t="str">
        <f t="shared" si="5"/>
        <v>+"&lt;td&gt;&lt;input "+dis_der_29f+"  onblur='indicate_changed(\""+id+"_der_29f\");'   "+readonly_value+" value='"+_der_29f+"' placeholder='' onkeyup='sum_indicators(\""+id+"\");"+hasautocalc+"' onkeypress='return numbers(event);'   type='tel' maxlength='4' min='0' max='9999' name='"+id+"_der_29f' id='"+id+"_der_29f' class='form-control inputs'&gt;&lt;/td&gt;"</v>
      </c>
      <c r="AL17" t="str">
        <f t="shared" si="6"/>
        <v>+ "&lt;th&gt;F&lt;/th&gt;"</v>
      </c>
      <c r="AN17" t="str">
        <f t="shared" si="7"/>
        <v>var der_29f=$("#"+indicatorid+"_der_29f").val();</v>
      </c>
      <c r="AP17" t="str">
        <f t="shared" si="8"/>
        <v>der_29f:der_29f,</v>
      </c>
      <c r="AR17" t="str">
        <f t="shared" si="9"/>
        <v>&lt;td&gt;&lt;b&gt;25-29 F&lt;/b&gt;&lt;/td&gt;</v>
      </c>
    </row>
    <row r="18" spans="2:44">
      <c r="B18" s="22" t="str">
        <f t="shared" si="0"/>
        <v>if(disablecolumns.contains("der_29m")){dis_der_29m="readonly='true'";}</v>
      </c>
      <c r="C18" t="str">
        <f t="shared" si="1"/>
        <v>25-29 M</v>
      </c>
      <c r="D18" s="19" t="s">
        <v>342</v>
      </c>
      <c r="E18" t="s">
        <v>109</v>
      </c>
      <c r="F18" t="s">
        <v>324</v>
      </c>
      <c r="G18" t="str">
        <f t="shared" si="2"/>
        <v>String _der_29m="";</v>
      </c>
      <c r="H18" t="str">
        <f t="shared" si="3"/>
        <v>_der_29m=joage.get("der_29m").toString();</v>
      </c>
      <c r="I18" t="str">
        <f t="shared" si="4"/>
        <v>hm2.put("der_29m", conn.rs1.getString("der_29m"));</v>
      </c>
      <c r="K18" t="str">
        <f t="shared" si="5"/>
        <v>+"&lt;td&gt;&lt;input "+dis_der_29m+"  onblur='indicate_changed(\""+id+"_der_29m\");'   "+readonly_value+" value='"+_der_29m+"' placeholder='' onkeyup='sum_indicators(\""+id+"\");"+hasautocalc+"' onkeypress='return numbers(event);'   type='tel' maxlength='4' min='0' max='9999' name='"+id+"_der_29m' id='"+id+"_der_29m' class='form-control inputs'&gt;&lt;/td&gt;"</v>
      </c>
      <c r="AL18" t="str">
        <f t="shared" si="6"/>
        <v>+ "&lt;th&gt;M&lt;/th&gt;"</v>
      </c>
      <c r="AN18" t="str">
        <f t="shared" si="7"/>
        <v>var der_29m=$("#"+indicatorid+"_der_29m").val();</v>
      </c>
      <c r="AP18" t="str">
        <f t="shared" si="8"/>
        <v>der_29m:der_29m,</v>
      </c>
      <c r="AR18" t="str">
        <f t="shared" si="9"/>
        <v>&lt;td&gt;&lt;b&gt;25-29 M&lt;/b&gt;&lt;/td&gt;</v>
      </c>
    </row>
    <row r="19" spans="2:44" hidden="1">
      <c r="B19" s="22" t="str">
        <f t="shared" si="0"/>
        <v>if(disablecolumns.contains("der_34f")){dis_der_34f="readonly='true'";}</v>
      </c>
      <c r="C19" t="str">
        <f t="shared" si="1"/>
        <v>30-34 F</v>
      </c>
      <c r="D19" s="19" t="s">
        <v>343</v>
      </c>
      <c r="E19" s="20" t="s">
        <v>54</v>
      </c>
      <c r="F19" t="s">
        <v>325</v>
      </c>
      <c r="G19" t="str">
        <f t="shared" si="2"/>
        <v>String _der_34f="";</v>
      </c>
      <c r="H19" t="str">
        <f t="shared" si="3"/>
        <v>_der_34f=joage.get("der_34f").toString();</v>
      </c>
      <c r="I19" t="str">
        <f t="shared" si="4"/>
        <v>hm2.put("der_34f", conn.rs1.getString("der_34f"));</v>
      </c>
      <c r="K19" t="str">
        <f t="shared" si="5"/>
        <v>+"&lt;td&gt;&lt;input "+dis_der_34f+"  onblur='indicate_changed(\""+id+"_der_34f\");'   "+readonly_value+" value='"+_der_34f+"' placeholder='' onkeyup='sum_indicators(\""+id+"\");"+hasautocalc+"' onkeypress='return numbers(event);'   type='tel' maxlength='4' min='0' max='9999' name='"+id+"_der_34f' id='"+id+"_der_34f' class='form-control inputs'&gt;&lt;/td&gt;"</v>
      </c>
      <c r="AL19" t="str">
        <f t="shared" si="6"/>
        <v>+ "&lt;th&gt;F&lt;/th&gt;"</v>
      </c>
      <c r="AN19" t="str">
        <f t="shared" si="7"/>
        <v>var der_34f=$("#"+indicatorid+"_der_34f").val();</v>
      </c>
      <c r="AP19" t="str">
        <f t="shared" si="8"/>
        <v>der_34f:der_34f,</v>
      </c>
      <c r="AR19" t="str">
        <f t="shared" si="9"/>
        <v>&lt;td&gt;&lt;b&gt;30-34 F&lt;/b&gt;&lt;/td&gt;</v>
      </c>
    </row>
    <row r="20" spans="2:44">
      <c r="B20" s="22" t="str">
        <f t="shared" si="0"/>
        <v>if(disablecolumns.contains("der_34m")){dis_der_34m="readonly='true'";}</v>
      </c>
      <c r="C20" t="str">
        <f t="shared" si="1"/>
        <v>30-34 M</v>
      </c>
      <c r="D20" s="19" t="s">
        <v>343</v>
      </c>
      <c r="E20" s="20" t="s">
        <v>109</v>
      </c>
      <c r="F20" t="s">
        <v>326</v>
      </c>
      <c r="G20" t="str">
        <f t="shared" si="2"/>
        <v>String _der_34m="";</v>
      </c>
      <c r="H20" t="str">
        <f t="shared" si="3"/>
        <v>_der_34m=joage.get("der_34m").toString();</v>
      </c>
      <c r="I20" t="str">
        <f t="shared" si="4"/>
        <v>hm2.put("der_34m", conn.rs1.getString("der_34m"));</v>
      </c>
      <c r="K20" t="str">
        <f t="shared" si="5"/>
        <v>+"&lt;td&gt;&lt;input "+dis_der_34m+"  onblur='indicate_changed(\""+id+"_der_34m\");'   "+readonly_value+" value='"+_der_34m+"' placeholder='' onkeyup='sum_indicators(\""+id+"\");"+hasautocalc+"' onkeypress='return numbers(event);'   type='tel' maxlength='4' min='0' max='9999' name='"+id+"_der_34m' id='"+id+"_der_34m' class='form-control inputs'&gt;&lt;/td&gt;"</v>
      </c>
      <c r="AL20" t="str">
        <f t="shared" si="6"/>
        <v>+ "&lt;th&gt;M&lt;/th&gt;"</v>
      </c>
      <c r="AN20" t="str">
        <f t="shared" si="7"/>
        <v>var der_34m=$("#"+indicatorid+"_der_34m").val();</v>
      </c>
      <c r="AP20" t="str">
        <f t="shared" si="8"/>
        <v>der_34m:der_34m,</v>
      </c>
      <c r="AR20" t="str">
        <f t="shared" si="9"/>
        <v>&lt;td&gt;&lt;b&gt;30-34 M&lt;/b&gt;&lt;/td&gt;</v>
      </c>
    </row>
    <row r="21" spans="2:44" hidden="1">
      <c r="B21" s="22" t="str">
        <f t="shared" si="0"/>
        <v>if(disablecolumns.contains("der_39f")){dis_der_39f="readonly='true'";}</v>
      </c>
      <c r="C21" t="str">
        <f t="shared" si="1"/>
        <v>35-39 F</v>
      </c>
      <c r="D21" s="19" t="s">
        <v>344</v>
      </c>
      <c r="E21" t="s">
        <v>54</v>
      </c>
      <c r="F21" t="s">
        <v>327</v>
      </c>
      <c r="G21" t="str">
        <f t="shared" si="2"/>
        <v>String _der_39f="";</v>
      </c>
      <c r="H21" t="str">
        <f t="shared" si="3"/>
        <v>_der_39f=joage.get("der_39f").toString();</v>
      </c>
      <c r="I21" t="str">
        <f t="shared" si="4"/>
        <v>hm2.put("der_39f", conn.rs1.getString("der_39f"));</v>
      </c>
      <c r="K21" t="str">
        <f t="shared" si="5"/>
        <v>+"&lt;td&gt;&lt;input "+dis_der_39f+"  onblur='indicate_changed(\""+id+"_der_39f\");'   "+readonly_value+" value='"+_der_39f+"' placeholder='' onkeyup='sum_indicators(\""+id+"\");"+hasautocalc+"' onkeypress='return numbers(event);'   type='tel' maxlength='4' min='0' max='9999' name='"+id+"_der_39f' id='"+id+"_der_39f' class='form-control inputs'&gt;&lt;/td&gt;"</v>
      </c>
      <c r="AL21" t="str">
        <f t="shared" si="6"/>
        <v>+ "&lt;th&gt;F&lt;/th&gt;"</v>
      </c>
      <c r="AN21" t="str">
        <f t="shared" si="7"/>
        <v>var der_39f=$("#"+indicatorid+"_der_39f").val();</v>
      </c>
      <c r="AP21" t="str">
        <f t="shared" si="8"/>
        <v>der_39f:der_39f,</v>
      </c>
      <c r="AR21" t="str">
        <f t="shared" si="9"/>
        <v>&lt;td&gt;&lt;b&gt;35-39 F&lt;/b&gt;&lt;/td&gt;</v>
      </c>
    </row>
    <row r="22" spans="2:44">
      <c r="B22" s="22" t="str">
        <f t="shared" si="0"/>
        <v>if(disablecolumns.contains("der_39m")){dis_der_39m="readonly='true'";}</v>
      </c>
      <c r="C22" t="str">
        <f t="shared" si="1"/>
        <v>35-39 M</v>
      </c>
      <c r="D22" s="19" t="s">
        <v>344</v>
      </c>
      <c r="E22" t="s">
        <v>109</v>
      </c>
      <c r="F22" t="s">
        <v>328</v>
      </c>
      <c r="G22" t="str">
        <f t="shared" si="2"/>
        <v>String _der_39m="";</v>
      </c>
      <c r="H22" t="str">
        <f t="shared" si="3"/>
        <v>_der_39m=joage.get("der_39m").toString();</v>
      </c>
      <c r="I22" t="str">
        <f t="shared" si="4"/>
        <v>hm2.put("der_39m", conn.rs1.getString("der_39m"));</v>
      </c>
      <c r="K22" t="str">
        <f t="shared" si="5"/>
        <v>+"&lt;td&gt;&lt;input "+dis_der_39m+"  onblur='indicate_changed(\""+id+"_der_39m\");'   "+readonly_value+" value='"+_der_39m+"' placeholder='' onkeyup='sum_indicators(\""+id+"\");"+hasautocalc+"' onkeypress='return numbers(event);'   type='tel' maxlength='4' min='0' max='9999' name='"+id+"_der_39m' id='"+id+"_der_39m' class='form-control inputs'&gt;&lt;/td&gt;"</v>
      </c>
      <c r="AL22" t="str">
        <f t="shared" si="6"/>
        <v>+ "&lt;th&gt;M&lt;/th&gt;"</v>
      </c>
      <c r="AN22" t="str">
        <f t="shared" si="7"/>
        <v>var der_39m=$("#"+indicatorid+"_der_39m").val();</v>
      </c>
      <c r="AP22" t="str">
        <f t="shared" si="8"/>
        <v>der_39m:der_39m,</v>
      </c>
      <c r="AR22" t="str">
        <f t="shared" si="9"/>
        <v>&lt;td&gt;&lt;b&gt;35-39 M&lt;/b&gt;&lt;/td&gt;</v>
      </c>
    </row>
    <row r="23" spans="2:44" hidden="1">
      <c r="B23" s="22" t="str">
        <f t="shared" si="0"/>
        <v>if(disablecolumns.contains("der_44f")){dis_der_44f="readonly='true'";}</v>
      </c>
      <c r="C23" t="str">
        <f t="shared" si="1"/>
        <v>40-44 F</v>
      </c>
      <c r="D23" s="19" t="s">
        <v>345</v>
      </c>
      <c r="E23" t="s">
        <v>54</v>
      </c>
      <c r="F23" t="s">
        <v>329</v>
      </c>
      <c r="G23" t="str">
        <f t="shared" si="2"/>
        <v>String _der_44f="";</v>
      </c>
      <c r="H23" t="str">
        <f t="shared" si="3"/>
        <v>_der_44f=joage.get("der_44f").toString();</v>
      </c>
      <c r="I23" t="str">
        <f t="shared" si="4"/>
        <v>hm2.put("der_44f", conn.rs1.getString("der_44f"));</v>
      </c>
      <c r="K23" t="str">
        <f t="shared" si="5"/>
        <v>+"&lt;td&gt;&lt;input "+dis_der_44f+"  onblur='indicate_changed(\""+id+"_der_44f\");'   "+readonly_value+" value='"+_der_44f+"' placeholder='' onkeyup='sum_indicators(\""+id+"\");"+hasautocalc+"' onkeypress='return numbers(event);'   type='tel' maxlength='4' min='0' max='9999' name='"+id+"_der_44f' id='"+id+"_der_44f' class='form-control inputs'&gt;&lt;/td&gt;"</v>
      </c>
      <c r="AL23" t="str">
        <f t="shared" si="6"/>
        <v>+ "&lt;th&gt;F&lt;/th&gt;"</v>
      </c>
      <c r="AN23" t="str">
        <f t="shared" si="7"/>
        <v>var der_44f=$("#"+indicatorid+"_der_44f").val();</v>
      </c>
      <c r="AP23" t="str">
        <f t="shared" si="8"/>
        <v>der_44f:der_44f,</v>
      </c>
      <c r="AR23" t="str">
        <f t="shared" si="9"/>
        <v>&lt;td&gt;&lt;b&gt;40-44 F&lt;/b&gt;&lt;/td&gt;</v>
      </c>
    </row>
    <row r="24" spans="2:44">
      <c r="B24" s="22" t="str">
        <f t="shared" si="0"/>
        <v>if(disablecolumns.contains("der_44m")){dis_der_44m="readonly='true'";}</v>
      </c>
      <c r="C24" t="str">
        <f t="shared" si="1"/>
        <v>40-44 M</v>
      </c>
      <c r="D24" s="19" t="s">
        <v>345</v>
      </c>
      <c r="E24" t="s">
        <v>109</v>
      </c>
      <c r="F24" t="s">
        <v>330</v>
      </c>
      <c r="G24" t="str">
        <f t="shared" si="2"/>
        <v>String _der_44m="";</v>
      </c>
      <c r="H24" t="str">
        <f t="shared" si="3"/>
        <v>_der_44m=joage.get("der_44m").toString();</v>
      </c>
      <c r="I24" t="str">
        <f t="shared" si="4"/>
        <v>hm2.put("der_44m", conn.rs1.getString("der_44m"));</v>
      </c>
      <c r="K24" t="str">
        <f t="shared" si="5"/>
        <v>+"&lt;td&gt;&lt;input "+dis_der_44m+"  onblur='indicate_changed(\""+id+"_der_44m\");'   "+readonly_value+" value='"+_der_44m+"' placeholder='' onkeyup='sum_indicators(\""+id+"\");"+hasautocalc+"' onkeypress='return numbers(event);'   type='tel' maxlength='4' min='0' max='9999' name='"+id+"_der_44m' id='"+id+"_der_44m' class='form-control inputs'&gt;&lt;/td&gt;"</v>
      </c>
      <c r="AL24" t="str">
        <f t="shared" si="6"/>
        <v>+ "&lt;th&gt;M&lt;/th&gt;"</v>
      </c>
      <c r="AN24" t="str">
        <f t="shared" si="7"/>
        <v>var der_44m=$("#"+indicatorid+"_der_44m").val();</v>
      </c>
      <c r="AP24" t="str">
        <f t="shared" si="8"/>
        <v>der_44m:der_44m,</v>
      </c>
      <c r="AR24" t="str">
        <f t="shared" si="9"/>
        <v>&lt;td&gt;&lt;b&gt;40-44 M&lt;/b&gt;&lt;/td&gt;</v>
      </c>
    </row>
    <row r="25" spans="2:44" hidden="1">
      <c r="B25" s="22" t="str">
        <f t="shared" si="0"/>
        <v>if(disablecolumns.contains("der_49f")){dis_der_49f="readonly='true'";}</v>
      </c>
      <c r="C25" t="str">
        <f t="shared" si="1"/>
        <v>45-49 F</v>
      </c>
      <c r="D25" s="19" t="s">
        <v>346</v>
      </c>
      <c r="E25" s="20" t="s">
        <v>54</v>
      </c>
      <c r="F25" t="s">
        <v>331</v>
      </c>
      <c r="G25" t="str">
        <f t="shared" si="2"/>
        <v>String _der_49f="";</v>
      </c>
      <c r="H25" t="str">
        <f t="shared" si="3"/>
        <v>_der_49f=joage.get("der_49f").toString();</v>
      </c>
      <c r="I25" t="str">
        <f t="shared" si="4"/>
        <v>hm2.put("der_49f", conn.rs1.getString("der_49f"));</v>
      </c>
      <c r="K25" t="str">
        <f t="shared" si="5"/>
        <v>+"&lt;td&gt;&lt;input "+dis_der_49f+"  onblur='indicate_changed(\""+id+"_der_49f\");'   "+readonly_value+" value='"+_der_49f+"' placeholder='' onkeyup='sum_indicators(\""+id+"\");"+hasautocalc+"' onkeypress='return numbers(event);'   type='tel' maxlength='4' min='0' max='9999' name='"+id+"_der_49f' id='"+id+"_der_49f' class='form-control inputs'&gt;&lt;/td&gt;"</v>
      </c>
      <c r="AL25" t="str">
        <f t="shared" si="6"/>
        <v>+ "&lt;th&gt;F&lt;/th&gt;"</v>
      </c>
      <c r="AN25" t="str">
        <f t="shared" si="7"/>
        <v>var der_49f=$("#"+indicatorid+"_der_49f").val();</v>
      </c>
      <c r="AP25" t="str">
        <f t="shared" si="8"/>
        <v>der_49f:der_49f,</v>
      </c>
      <c r="AR25" t="str">
        <f t="shared" si="9"/>
        <v>&lt;td&gt;&lt;b&gt;45-49 F&lt;/b&gt;&lt;/td&gt;</v>
      </c>
    </row>
    <row r="26" spans="2:44">
      <c r="B26" s="22" t="str">
        <f t="shared" si="0"/>
        <v>if(disablecolumns.contains("der_49m")){dis_der_49m="readonly='true'";}</v>
      </c>
      <c r="C26" t="str">
        <f t="shared" si="1"/>
        <v>45-49 M</v>
      </c>
      <c r="D26" s="19" t="s">
        <v>346</v>
      </c>
      <c r="E26" s="20" t="s">
        <v>109</v>
      </c>
      <c r="F26" t="s">
        <v>332</v>
      </c>
      <c r="G26" t="str">
        <f t="shared" si="2"/>
        <v>String _der_49m="";</v>
      </c>
      <c r="H26" t="str">
        <f t="shared" si="3"/>
        <v>_der_49m=joage.get("der_49m").toString();</v>
      </c>
      <c r="I26" t="str">
        <f t="shared" si="4"/>
        <v>hm2.put("der_49m", conn.rs1.getString("der_49m"));</v>
      </c>
      <c r="K26" t="str">
        <f t="shared" si="5"/>
        <v>+"&lt;td&gt;&lt;input "+dis_der_49m+"  onblur='indicate_changed(\""+id+"_der_49m\");'   "+readonly_value+" value='"+_der_49m+"' placeholder='' onkeyup='sum_indicators(\""+id+"\");"+hasautocalc+"' onkeypress='return numbers(event);'   type='tel' maxlength='4' min='0' max='9999' name='"+id+"_der_49m' id='"+id+"_der_49m' class='form-control inputs'&gt;&lt;/td&gt;"</v>
      </c>
      <c r="AL26" t="str">
        <f t="shared" si="6"/>
        <v>+ "&lt;th&gt;M&lt;/th&gt;"</v>
      </c>
      <c r="AN26" t="str">
        <f t="shared" si="7"/>
        <v>var der_49m=$("#"+indicatorid+"_der_49m").val();</v>
      </c>
      <c r="AP26" t="str">
        <f t="shared" si="8"/>
        <v>der_49m:der_49m,</v>
      </c>
      <c r="AR26" t="str">
        <f t="shared" si="9"/>
        <v>&lt;td&gt;&lt;b&gt;45-49 M&lt;/b&gt;&lt;/td&gt;</v>
      </c>
    </row>
    <row r="27" spans="2:44" hidden="1">
      <c r="B27" s="22" t="str">
        <f t="shared" si="0"/>
        <v>if(disablecolumns.contains("der_50f")){dis_der_50f="readonly='true'";}</v>
      </c>
      <c r="C27" t="str">
        <f t="shared" si="1"/>
        <v>50+ F</v>
      </c>
      <c r="D27" s="19" t="s">
        <v>347</v>
      </c>
      <c r="E27" t="s">
        <v>54</v>
      </c>
      <c r="F27" t="s">
        <v>333</v>
      </c>
      <c r="G27" t="str">
        <f t="shared" si="2"/>
        <v>String _der_50f="";</v>
      </c>
      <c r="H27" t="str">
        <f t="shared" si="3"/>
        <v>_der_50f=joage.get("der_50f").toString();</v>
      </c>
      <c r="I27" t="str">
        <f t="shared" si="4"/>
        <v>hm2.put("der_50f", conn.rs1.getString("der_50f"));</v>
      </c>
      <c r="K27" t="str">
        <f t="shared" si="5"/>
        <v>+"&lt;td&gt;&lt;input "+dis_der_50f+"  onblur='indicate_changed(\""+id+"_der_50f\");'   "+readonly_value+" value='"+_der_50f+"' placeholder='' onkeyup='sum_indicators(\""+id+"\");"+hasautocalc+"' onkeypress='return numbers(event);'   type='tel' maxlength='4' min='0' max='9999' name='"+id+"_der_50f' id='"+id+"_der_50f' class='form-control inputs'&gt;&lt;/td&gt;"</v>
      </c>
      <c r="AL27" t="str">
        <f t="shared" si="6"/>
        <v>+ "&lt;th&gt;F&lt;/th&gt;"</v>
      </c>
      <c r="AN27" t="str">
        <f t="shared" si="7"/>
        <v>var der_50f=$("#"+indicatorid+"_der_50f").val();</v>
      </c>
      <c r="AP27" t="str">
        <f t="shared" si="8"/>
        <v>der_50f:der_50f,</v>
      </c>
      <c r="AR27" t="str">
        <f t="shared" si="9"/>
        <v>&lt;td&gt;&lt;b&gt;50+ F&lt;/b&gt;&lt;/td&gt;</v>
      </c>
    </row>
    <row r="28" spans="2:44">
      <c r="B28" s="22" t="str">
        <f t="shared" si="0"/>
        <v>if(disablecolumns.contains("der_50m")){dis_der_50m="readonly='true'";}</v>
      </c>
      <c r="C28" t="str">
        <f t="shared" si="1"/>
        <v>50+ M</v>
      </c>
      <c r="D28" s="19" t="s">
        <v>347</v>
      </c>
      <c r="E28" t="s">
        <v>109</v>
      </c>
      <c r="F28" t="s">
        <v>334</v>
      </c>
      <c r="G28" t="str">
        <f t="shared" si="2"/>
        <v>String _der_50m="";</v>
      </c>
      <c r="H28" t="str">
        <f t="shared" si="3"/>
        <v>_der_50m=joage.get("der_50m").toString();</v>
      </c>
      <c r="I28" t="str">
        <f t="shared" si="4"/>
        <v>hm2.put("der_50m", conn.rs1.getString("der_50m"));</v>
      </c>
      <c r="K28" t="str">
        <f t="shared" si="5"/>
        <v>+"&lt;td&gt;&lt;input "+dis_der_50m+"  onblur='indicate_changed(\""+id+"_der_50m\");'   "+readonly_value+" value='"+_der_50m+"' placeholder='' onkeyup='sum_indicators(\""+id+"\");"+hasautocalc+"' onkeypress='return numbers(event);'   type='tel' maxlength='4' min='0' max='9999' name='"+id+"_der_50m' id='"+id+"_der_50m' class='form-control inputs'&gt;&lt;/td&gt;"</v>
      </c>
      <c r="AL28" t="str">
        <f t="shared" si="6"/>
        <v>+ "&lt;th&gt;M&lt;/th&gt;"</v>
      </c>
      <c r="AN28" t="str">
        <f t="shared" si="7"/>
        <v>var der_50m=$("#"+indicatorid+"_der_50m").val();</v>
      </c>
      <c r="AP28" t="str">
        <f t="shared" si="8"/>
        <v>der_50m:der_50m,</v>
      </c>
      <c r="AR28" t="str">
        <f t="shared" si="9"/>
        <v>&lt;td&gt;&lt;b&gt;50+ M&lt;/b&gt;&lt;/td&gt;</v>
      </c>
    </row>
    <row r="29" spans="2:44" hidden="1">
      <c r="B29" s="22" t="str">
        <f t="shared" si="0"/>
        <v>if(disablecolumns.contains("f14")){dis_f14="readonly='true'";}</v>
      </c>
      <c r="C29" s="61" t="s">
        <v>517</v>
      </c>
      <c r="D29" s="61" t="s">
        <v>521</v>
      </c>
      <c r="E29" t="s">
        <v>54</v>
      </c>
      <c r="F29" t="s">
        <v>515</v>
      </c>
      <c r="G29" t="str">
        <f t="shared" si="2"/>
        <v>String _f14="";</v>
      </c>
      <c r="H29" t="str">
        <f t="shared" si="3"/>
        <v>_f14=joage.get("f14").toString();</v>
      </c>
      <c r="I29" t="str">
        <f t="shared" si="4"/>
        <v>hm2.put("f14", conn.rs1.getString("f14"));</v>
      </c>
      <c r="K29" t="str">
        <f t="shared" si="5"/>
        <v>+"&lt;td&gt;&lt;input "+dis_f14+"  onblur='indicate_changed(\""+id+"_f14\");'   "+readonly_value+" value='"+_f14+"' placeholder='' onkeyup='sum_indicators(\""+id+"\");"+hasautocalc+"' onkeypress='return numbers(event);'   type='tel' maxlength='4' min='0' max='9999' name='"+id+"_f14' id='"+id+"_f14' class='form-control inputs'&gt;&lt;/td&gt;"</v>
      </c>
      <c r="AL29" t="str">
        <f t="shared" si="6"/>
        <v>+ "&lt;th&gt;F&lt;/th&gt;"</v>
      </c>
      <c r="AN29" t="str">
        <f t="shared" si="7"/>
        <v>var f14=$("#"+indicatorid+"_f14").val();</v>
      </c>
      <c r="AP29" t="str">
        <f t="shared" si="8"/>
        <v>f14:f14,</v>
      </c>
      <c r="AR29" t="str">
        <f t="shared" si="9"/>
        <v>&lt;td&gt;&lt;b&gt;&lt; 15 F&lt;/b&gt;&lt;/td&gt;</v>
      </c>
    </row>
    <row r="30" spans="2:44">
      <c r="B30" s="22" t="str">
        <f t="shared" si="0"/>
        <v>if(disablecolumns.contains("m14")){dis_m14="readonly='true'";}</v>
      </c>
      <c r="C30" s="61" t="s">
        <v>518</v>
      </c>
      <c r="D30" s="61" t="s">
        <v>521</v>
      </c>
      <c r="E30" t="s">
        <v>109</v>
      </c>
      <c r="F30" t="s">
        <v>516</v>
      </c>
      <c r="G30" t="str">
        <f t="shared" si="2"/>
        <v>String _m14="";</v>
      </c>
      <c r="H30" t="str">
        <f t="shared" si="3"/>
        <v>_m14=joage.get("m14").toString();</v>
      </c>
      <c r="I30" t="str">
        <f t="shared" si="4"/>
        <v>hm2.put("m14", conn.rs1.getString("m14"));</v>
      </c>
      <c r="K30" t="str">
        <f t="shared" si="5"/>
        <v>+"&lt;td&gt;&lt;input "+dis_m14+"  onblur='indicate_changed(\""+id+"_m14\");'   "+readonly_value+" value='"+_m14+"' placeholder='' onkeyup='sum_indicators(\""+id+"\");"+hasautocalc+"' onkeypress='return numbers(event);'   type='tel' maxlength='4' min='0' max='9999' name='"+id+"_m14' id='"+id+"_m14' class='form-control inputs'&gt;&lt;/td&gt;"</v>
      </c>
      <c r="AL30" t="str">
        <f t="shared" si="6"/>
        <v>+ "&lt;th&gt;M&lt;/th&gt;"</v>
      </c>
      <c r="AN30" t="str">
        <f t="shared" si="7"/>
        <v>var m14=$("#"+indicatorid+"_m14").val();</v>
      </c>
      <c r="AP30" t="str">
        <f t="shared" si="8"/>
        <v>m14:m14,</v>
      </c>
      <c r="AR30" t="str">
        <f t="shared" si="9"/>
        <v>&lt;td&gt;&lt;b&gt;&lt; 15 M&lt;/b&gt;&lt;/td&gt;</v>
      </c>
    </row>
    <row r="31" spans="2:44" hidden="1">
      <c r="B31" s="22" t="str">
        <f t="shared" si="0"/>
        <v>if(disablecolumns.contains("f15")){dis_f15="readonly='true'";}</v>
      </c>
      <c r="C31" s="61" t="s">
        <v>519</v>
      </c>
      <c r="D31" s="61" t="s">
        <v>522</v>
      </c>
      <c r="E31" t="s">
        <v>54</v>
      </c>
      <c r="F31" t="s">
        <v>523</v>
      </c>
      <c r="G31" t="str">
        <f t="shared" si="2"/>
        <v>String _f15="";</v>
      </c>
      <c r="H31" t="str">
        <f t="shared" si="3"/>
        <v>_f15=joage.get("f15").toString();</v>
      </c>
      <c r="I31" t="str">
        <f t="shared" si="4"/>
        <v>hm2.put("f15", conn.rs1.getString("f15"));</v>
      </c>
      <c r="K31" t="str">
        <f t="shared" si="5"/>
        <v>+"&lt;td&gt;&lt;input "+dis_f15+"  onblur='indicate_changed(\""+id+"_f15\");'   "+readonly_value+" value='"+_f15+"' placeholder='' onkeyup='sum_indicators(\""+id+"\");"+hasautocalc+"' onkeypress='return numbers(event);'   type='tel' maxlength='4' min='0' max='9999' name='"+id+"_f15' id='"+id+"_f15' class='form-control inputs'&gt;&lt;/td&gt;"</v>
      </c>
      <c r="AL31" t="str">
        <f t="shared" si="6"/>
        <v>+ "&lt;th&gt;F&lt;/th&gt;"</v>
      </c>
      <c r="AN31" t="str">
        <f t="shared" si="7"/>
        <v>var f15=$("#"+indicatorid+"_f15").val();</v>
      </c>
      <c r="AP31" t="str">
        <f t="shared" si="8"/>
        <v>f15:f15,</v>
      </c>
      <c r="AR31" t="str">
        <f t="shared" si="9"/>
        <v>&lt;td&gt;&lt;b&gt;15+ F&lt;/b&gt;&lt;/td&gt;</v>
      </c>
    </row>
    <row r="32" spans="2:44">
      <c r="B32" s="22" t="str">
        <f t="shared" si="0"/>
        <v>if(disablecolumns.contains("m15")){dis_m15="readonly='true'";}</v>
      </c>
      <c r="C32" s="61" t="s">
        <v>520</v>
      </c>
      <c r="D32" s="61" t="s">
        <v>522</v>
      </c>
      <c r="E32" t="s">
        <v>109</v>
      </c>
      <c r="F32" t="s">
        <v>524</v>
      </c>
      <c r="G32" t="str">
        <f t="shared" si="2"/>
        <v>String _m15="";</v>
      </c>
      <c r="H32" t="str">
        <f t="shared" si="3"/>
        <v>_m15=joage.get("m15").toString();</v>
      </c>
      <c r="I32" t="str">
        <f t="shared" si="4"/>
        <v>hm2.put("m15", conn.rs1.getString("m15"));</v>
      </c>
      <c r="K32" t="str">
        <f t="shared" si="5"/>
        <v>+"&lt;td&gt;&lt;input "+dis_m15+"  onblur='indicate_changed(\""+id+"_m15\");'   "+readonly_value+" value='"+_m15+"' placeholder='' onkeyup='sum_indicators(\""+id+"\");"+hasautocalc+"' onkeypress='return numbers(event);'   type='tel' maxlength='4' min='0' max='9999' name='"+id+"_m15' id='"+id+"_m15' class='form-control inputs'&gt;&lt;/td&gt;"</v>
      </c>
      <c r="AL32" t="str">
        <f t="shared" si="6"/>
        <v>+ "&lt;th&gt;M&lt;/th&gt;"</v>
      </c>
      <c r="AN32" t="str">
        <f t="shared" si="7"/>
        <v>var m15=$("#"+indicatorid+"_m15").val();</v>
      </c>
      <c r="AP32" t="str">
        <f t="shared" si="8"/>
        <v>m15:m15,</v>
      </c>
      <c r="AR32" t="str">
        <f t="shared" si="9"/>
        <v>&lt;td&gt;&lt;b&gt;15+ M&lt;/b&gt;&lt;/td&gt;</v>
      </c>
    </row>
    <row r="33" spans="2:44" hidden="1">
      <c r="B33" s="22" t="str">
        <f t="shared" si="0"/>
        <v>if(disablecolumns.contains("value")){dis_value="readonly='true'";}</v>
      </c>
      <c r="C33" t="str">
        <f t="shared" si="1"/>
        <v>Total Total</v>
      </c>
      <c r="D33" s="19" t="s">
        <v>348</v>
      </c>
      <c r="E33" t="s">
        <v>348</v>
      </c>
      <c r="F33" t="s">
        <v>335</v>
      </c>
      <c r="G33" t="str">
        <f t="shared" si="2"/>
        <v>String _value="";</v>
      </c>
      <c r="H33" t="str">
        <f t="shared" si="3"/>
        <v>_value=joage.get("value").toString();</v>
      </c>
      <c r="I33" t="str">
        <f t="shared" si="4"/>
        <v>hm2.put("value", conn.rs1.getString("value"));</v>
      </c>
      <c r="K33" t="str">
        <f t="shared" ref="K33" si="10">CONCATENATE("+""&lt;td&gt;&lt;input  onblur='indicate_changed(\""""+id+""_",F33,"\"");'   ""+readonly_value+"" value='""+_",F33,"+""' placeholder='",C33,"' onkeyup='sum_indicators(\""""+id+""\"");' onkeypress='return numbers(event);'   type='tel' maxlength='4' min='0' max='9999' name='""+id+""_",F33,"' id='""+id+""_",F33,"' class='form-control inputs'&gt;&lt;/td&gt;""")</f>
        <v>+"&lt;td&gt;&lt;input  onblur='indicate_changed(\""+id+"_value\");'   "+readonly_value+" value='"+_value+"' placeholder='Total Total' onkeyup='sum_indicators(\""+id+"\");' onkeypress='return numbers(event);'   type='tel' maxlength='4' min='0' max='9999' name='"+id+"_value' id='"+id+"_value' class='form-control inputs'&gt;&lt;/td&gt;"</v>
      </c>
      <c r="AL33" t="str">
        <f t="shared" si="6"/>
        <v>+ "&lt;th&gt;Total&lt;/th&gt;"</v>
      </c>
      <c r="AN33" t="str">
        <f t="shared" si="7"/>
        <v>var value=$("#"+indicatorid+"_value").val();</v>
      </c>
      <c r="AP33" t="str">
        <f t="shared" si="8"/>
        <v>value:value,</v>
      </c>
      <c r="AR33" t="str">
        <f t="shared" si="9"/>
        <v>&lt;td&gt;&lt;b&gt;Total Total&lt;/b&gt;&lt;/td&gt;</v>
      </c>
    </row>
  </sheetData>
  <autoFilter ref="B4:AR33">
    <filterColumn colId="4">
      <filters>
        <filter val="der_14m"/>
        <filter val="der_19m"/>
        <filter val="der_1m"/>
        <filter val="der_24m"/>
        <filter val="der_29m"/>
        <filter val="der_34m"/>
        <filter val="der_39m"/>
        <filter val="der_44m"/>
        <filter val="der_49m"/>
        <filter val="der_4m"/>
        <filter val="der_50m"/>
        <filter val="der_9m"/>
        <filter val="m14"/>
        <filter val="m15"/>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dailyart_indicators</vt:lpstr>
      <vt:lpstr>Sheet3</vt:lpstr>
      <vt:lpstr>old_dailyart_indicators</vt:lpstr>
      <vt:lpstr>copy from</vt:lpstr>
      <vt:lpstr>Sheet1</vt:lpstr>
      <vt:lpstr>disble children</vt:lpstr>
      <vt:lpstr>Disable non prod fem</vt:lpstr>
      <vt:lpstr>Validation</vt:lpstr>
      <vt:lpstr>columns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Emmanuel Kaunda</cp:lastModifiedBy>
  <dcterms:created xsi:type="dcterms:W3CDTF">2024-02-03T17:35:41Z</dcterms:created>
  <dcterms:modified xsi:type="dcterms:W3CDTF">2024-04-12T07:41:40Z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766def21-4ddc-493d-8bf6-f45ae8b3ef59</vt:lpwstr>
  </property>
  <property fmtid="{D5CDD505-2E9C-101B-9397-08002B2CF9AE}" pid="3" name="ConnectionInfosStorage">
    <vt:lpwstr>WorkbookXmlParts</vt:lpwstr>
  </property>
  <property fmtid="{D5CDD505-2E9C-101B-9397-08002B2CF9AE}" pid="4" name="MSIP_Label_ea60d57e-af5b-4752-ac57-3e4f28ca11dc_Enabled">
    <vt:lpwstr>true</vt:lpwstr>
  </property>
  <property fmtid="{D5CDD505-2E9C-101B-9397-08002B2CF9AE}" pid="5" name="MSIP_Label_ea60d57e-af5b-4752-ac57-3e4f28ca11dc_SetDate">
    <vt:lpwstr>2024-02-14T15:02:56Z</vt:lpwstr>
  </property>
  <property fmtid="{D5CDD505-2E9C-101B-9397-08002B2CF9AE}" pid="6" name="MSIP_Label_ea60d57e-af5b-4752-ac57-3e4f28ca11dc_Method">
    <vt:lpwstr>Standard</vt:lpwstr>
  </property>
  <property fmtid="{D5CDD505-2E9C-101B-9397-08002B2CF9AE}" pid="7" name="MSIP_Label_ea60d57e-af5b-4752-ac57-3e4f28ca11dc_Name">
    <vt:lpwstr>ea60d57e-af5b-4752-ac57-3e4f28ca11dc</vt:lpwstr>
  </property>
  <property fmtid="{D5CDD505-2E9C-101B-9397-08002B2CF9AE}" pid="8" name="MSIP_Label_ea60d57e-af5b-4752-ac57-3e4f28ca11dc_SiteId">
    <vt:lpwstr>36da45f1-dd2c-4d1f-af13-5abe46b99921</vt:lpwstr>
  </property>
  <property fmtid="{D5CDD505-2E9C-101B-9397-08002B2CF9AE}" pid="9" name="MSIP_Label_ea60d57e-af5b-4752-ac57-3e4f28ca11dc_ActionId">
    <vt:lpwstr>41c67cd4-c46a-4c8d-ab50-e709229bc836</vt:lpwstr>
  </property>
  <property fmtid="{D5CDD505-2E9C-101B-9397-08002B2CF9AE}" pid="10" name="MSIP_Label_ea60d57e-af5b-4752-ac57-3e4f28ca11dc_ContentBits">
    <vt:lpwstr>0</vt:lpwstr>
  </property>
</Properties>
</file>