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L53" i="1" l="1"/>
  <c r="AK53" i="1"/>
  <c r="AJ53" i="1"/>
  <c r="AI53" i="1"/>
  <c r="AH53" i="1"/>
  <c r="AG53" i="1"/>
  <c r="AF53" i="1"/>
  <c r="AE53" i="1"/>
  <c r="AL52" i="1"/>
  <c r="AK52" i="1"/>
  <c r="AJ52" i="1"/>
  <c r="AI52" i="1"/>
  <c r="AH52" i="1"/>
  <c r="AG52" i="1"/>
  <c r="AF52" i="1"/>
  <c r="AE52" i="1"/>
  <c r="AL51" i="1"/>
  <c r="AK51" i="1"/>
  <c r="AJ51" i="1"/>
  <c r="AI51" i="1"/>
  <c r="AH51" i="1"/>
  <c r="AG51" i="1"/>
  <c r="AF51" i="1"/>
  <c r="AE51" i="1"/>
  <c r="AL50" i="1"/>
  <c r="AK50" i="1"/>
  <c r="AJ50" i="1"/>
  <c r="AI50" i="1"/>
  <c r="AH50" i="1"/>
  <c r="AG50" i="1"/>
  <c r="AF50" i="1"/>
  <c r="AE50" i="1"/>
  <c r="AL49" i="1"/>
  <c r="AK49" i="1"/>
  <c r="AJ49" i="1"/>
  <c r="AI49" i="1"/>
  <c r="AH49" i="1"/>
  <c r="AG49" i="1"/>
  <c r="AF49" i="1"/>
  <c r="AE49" i="1"/>
  <c r="AL48" i="1"/>
  <c r="AK48" i="1"/>
  <c r="AJ48" i="1"/>
  <c r="AI48" i="1"/>
  <c r="AH48" i="1"/>
  <c r="AG48" i="1"/>
  <c r="AF48" i="1"/>
  <c r="AE48" i="1"/>
  <c r="AL47" i="1"/>
  <c r="AK47" i="1"/>
  <c r="AJ47" i="1"/>
  <c r="AI47" i="1"/>
  <c r="AH47" i="1"/>
  <c r="AG47" i="1"/>
  <c r="AF47" i="1"/>
  <c r="AE47" i="1"/>
  <c r="AL46" i="1"/>
  <c r="AK46" i="1"/>
  <c r="AJ46" i="1"/>
  <c r="AI46" i="1"/>
  <c r="AH46" i="1"/>
  <c r="AG46" i="1"/>
  <c r="AF46" i="1"/>
  <c r="AE46" i="1"/>
  <c r="AL45" i="1"/>
  <c r="AK45" i="1"/>
  <c r="AJ45" i="1"/>
  <c r="AI45" i="1"/>
  <c r="AH45" i="1"/>
  <c r="AG45" i="1"/>
  <c r="AF45" i="1"/>
  <c r="AE45" i="1"/>
  <c r="AL44" i="1"/>
  <c r="AK44" i="1"/>
  <c r="AJ44" i="1"/>
  <c r="AI44" i="1"/>
  <c r="AH44" i="1"/>
  <c r="AG44" i="1"/>
  <c r="AF44" i="1"/>
  <c r="AE44" i="1"/>
  <c r="AL43" i="1"/>
  <c r="AK43" i="1"/>
  <c r="AJ43" i="1"/>
  <c r="AI43" i="1"/>
  <c r="AH43" i="1"/>
  <c r="AG43" i="1"/>
  <c r="AF43" i="1"/>
  <c r="AE43" i="1"/>
  <c r="AL42" i="1"/>
  <c r="AK42" i="1"/>
  <c r="AJ42" i="1"/>
  <c r="AI42" i="1"/>
  <c r="AH42" i="1"/>
  <c r="AG42" i="1"/>
  <c r="AF42" i="1"/>
  <c r="AE42" i="1"/>
  <c r="AL41" i="1"/>
  <c r="AK41" i="1"/>
  <c r="AJ41" i="1"/>
  <c r="AI41" i="1"/>
  <c r="AH41" i="1"/>
  <c r="AG41" i="1"/>
  <c r="AF41" i="1"/>
  <c r="AE41" i="1"/>
  <c r="AL40" i="1"/>
  <c r="AK40" i="1"/>
  <c r="AJ40" i="1"/>
  <c r="AI40" i="1"/>
  <c r="AH40" i="1"/>
  <c r="AG40" i="1"/>
  <c r="AF40" i="1"/>
  <c r="AE40" i="1"/>
  <c r="AL39" i="1"/>
  <c r="AK39" i="1"/>
  <c r="AJ39" i="1"/>
  <c r="AI39" i="1"/>
  <c r="AH39" i="1"/>
  <c r="AG39" i="1"/>
  <c r="AF39" i="1"/>
  <c r="AE39" i="1"/>
  <c r="AL38" i="1"/>
  <c r="AK38" i="1"/>
  <c r="AJ38" i="1"/>
  <c r="AI38" i="1"/>
  <c r="AH38" i="1"/>
  <c r="AG38" i="1"/>
  <c r="AF38" i="1"/>
  <c r="AE38" i="1"/>
  <c r="AL37" i="1"/>
  <c r="AK37" i="1"/>
  <c r="AJ37" i="1"/>
  <c r="AI37" i="1"/>
  <c r="AH37" i="1"/>
  <c r="AG37" i="1"/>
  <c r="AF37" i="1"/>
  <c r="AE37" i="1"/>
  <c r="AL36" i="1"/>
  <c r="AK36" i="1"/>
  <c r="AJ36" i="1"/>
  <c r="AI36" i="1"/>
  <c r="AH36" i="1"/>
  <c r="AG36" i="1"/>
  <c r="AF36" i="1"/>
  <c r="AE36" i="1"/>
  <c r="AL35" i="1"/>
  <c r="AK35" i="1"/>
  <c r="AJ35" i="1"/>
  <c r="AI35" i="1"/>
  <c r="AH35" i="1"/>
  <c r="AG35" i="1"/>
  <c r="AF35" i="1"/>
  <c r="AE35" i="1"/>
  <c r="AL34" i="1"/>
  <c r="AK34" i="1"/>
  <c r="AJ34" i="1"/>
  <c r="AI34" i="1"/>
  <c r="AH34" i="1"/>
  <c r="AG34" i="1"/>
  <c r="AF34" i="1"/>
  <c r="AE34" i="1"/>
  <c r="AL33" i="1"/>
  <c r="AK33" i="1"/>
  <c r="AJ33" i="1"/>
  <c r="AI33" i="1"/>
  <c r="AH33" i="1"/>
  <c r="AG33" i="1"/>
  <c r="AF33" i="1"/>
  <c r="AE33" i="1"/>
  <c r="AL32" i="1"/>
  <c r="AK32" i="1"/>
  <c r="AJ32" i="1"/>
  <c r="AI32" i="1"/>
  <c r="AH32" i="1"/>
  <c r="AG32" i="1"/>
  <c r="AF32" i="1"/>
  <c r="AE32" i="1"/>
  <c r="AL31" i="1"/>
  <c r="AK31" i="1"/>
  <c r="AJ31" i="1"/>
  <c r="AI31" i="1"/>
  <c r="AH31" i="1"/>
  <c r="AG31" i="1"/>
  <c r="AF31" i="1"/>
  <c r="AE31" i="1"/>
  <c r="AL30" i="1"/>
  <c r="AK30" i="1"/>
  <c r="AJ30" i="1"/>
  <c r="AI30" i="1"/>
  <c r="AH30" i="1"/>
  <c r="AG30" i="1"/>
  <c r="AF30" i="1"/>
  <c r="AE30" i="1"/>
  <c r="AL29" i="1"/>
  <c r="AK29" i="1"/>
  <c r="AJ29" i="1"/>
  <c r="AI29" i="1"/>
  <c r="AH29" i="1"/>
  <c r="AG29" i="1"/>
  <c r="AF29" i="1"/>
  <c r="AE29" i="1"/>
  <c r="AL28" i="1"/>
  <c r="AK28" i="1"/>
  <c r="AJ28" i="1"/>
  <c r="AI28" i="1"/>
  <c r="AH28" i="1"/>
  <c r="AG28" i="1"/>
  <c r="AF28" i="1"/>
  <c r="AE28" i="1"/>
  <c r="AL27" i="1"/>
  <c r="AK27" i="1"/>
  <c r="AJ27" i="1"/>
  <c r="AI27" i="1"/>
  <c r="AH27" i="1"/>
  <c r="AG27" i="1"/>
  <c r="AF27" i="1"/>
  <c r="AE27" i="1"/>
  <c r="AL26" i="1"/>
  <c r="AK26" i="1"/>
  <c r="AJ26" i="1"/>
  <c r="AI26" i="1"/>
  <c r="AH26" i="1"/>
  <c r="AG26" i="1"/>
  <c r="AF26" i="1"/>
  <c r="AE26" i="1"/>
  <c r="AL25" i="1"/>
  <c r="AK25" i="1"/>
  <c r="AJ25" i="1"/>
  <c r="AI25" i="1"/>
  <c r="AH25" i="1"/>
  <c r="AG25" i="1"/>
  <c r="AF25" i="1"/>
  <c r="AE25" i="1"/>
  <c r="AL24" i="1"/>
  <c r="AK24" i="1"/>
  <c r="AJ24" i="1"/>
  <c r="AI24" i="1"/>
  <c r="AH24" i="1"/>
  <c r="AG24" i="1"/>
  <c r="AF24" i="1"/>
  <c r="AE24" i="1"/>
  <c r="AL23" i="1"/>
  <c r="AK23" i="1"/>
  <c r="AJ23" i="1"/>
  <c r="AI23" i="1"/>
  <c r="AH23" i="1"/>
  <c r="AG23" i="1"/>
  <c r="AF23" i="1"/>
  <c r="AE23" i="1"/>
  <c r="AL22" i="1"/>
  <c r="AK22" i="1"/>
  <c r="AJ22" i="1"/>
  <c r="AI22" i="1"/>
  <c r="AH22" i="1"/>
  <c r="AG22" i="1"/>
  <c r="AF22" i="1"/>
  <c r="AE22" i="1"/>
  <c r="AL21" i="1"/>
  <c r="AK21" i="1"/>
  <c r="AJ21" i="1"/>
  <c r="AI21" i="1"/>
  <c r="AH21" i="1"/>
  <c r="AG21" i="1"/>
  <c r="AF21" i="1"/>
  <c r="AE21" i="1"/>
  <c r="AL20" i="1"/>
  <c r="AK20" i="1"/>
  <c r="AJ20" i="1"/>
  <c r="AI20" i="1"/>
  <c r="AH20" i="1"/>
  <c r="AG20" i="1"/>
  <c r="AF20" i="1"/>
  <c r="AE20" i="1"/>
  <c r="AL19" i="1"/>
  <c r="AK19" i="1"/>
  <c r="AJ19" i="1"/>
  <c r="AI19" i="1"/>
  <c r="AH19" i="1"/>
  <c r="AG19" i="1"/>
  <c r="AF19" i="1"/>
  <c r="AE19" i="1"/>
  <c r="AL18" i="1"/>
  <c r="AK18" i="1"/>
  <c r="AJ18" i="1"/>
  <c r="AI18" i="1"/>
  <c r="AH18" i="1"/>
  <c r="AG18" i="1"/>
  <c r="AF18" i="1"/>
  <c r="AE18" i="1"/>
  <c r="AL17" i="1"/>
  <c r="AK17" i="1"/>
  <c r="AJ17" i="1"/>
  <c r="AI17" i="1"/>
  <c r="AH17" i="1"/>
  <c r="AG17" i="1"/>
  <c r="AF17" i="1"/>
  <c r="AE17" i="1"/>
  <c r="AL16" i="1"/>
  <c r="AK16" i="1"/>
  <c r="AJ16" i="1"/>
  <c r="AI16" i="1"/>
  <c r="AH16" i="1"/>
  <c r="AG16" i="1"/>
  <c r="AF16" i="1"/>
  <c r="AE16" i="1"/>
  <c r="AL15" i="1"/>
  <c r="AK15" i="1"/>
  <c r="AJ15" i="1"/>
  <c r="AI15" i="1"/>
  <c r="AH15" i="1"/>
  <c r="AG15" i="1"/>
  <c r="AF15" i="1"/>
  <c r="AE15" i="1"/>
  <c r="AL14" i="1"/>
  <c r="AK14" i="1"/>
  <c r="AJ14" i="1"/>
  <c r="AI14" i="1"/>
  <c r="AH14" i="1"/>
  <c r="AG14" i="1"/>
  <c r="AF14" i="1"/>
  <c r="AE14" i="1"/>
  <c r="AL13" i="1"/>
  <c r="AK13" i="1"/>
  <c r="AJ13" i="1"/>
  <c r="AI13" i="1"/>
  <c r="AH13" i="1"/>
  <c r="AG13" i="1"/>
  <c r="AF13" i="1"/>
  <c r="AE13" i="1"/>
  <c r="AL12" i="1"/>
  <c r="AK12" i="1"/>
  <c r="AJ12" i="1"/>
  <c r="AI12" i="1"/>
  <c r="AH12" i="1"/>
  <c r="AG12" i="1"/>
  <c r="AF12" i="1"/>
  <c r="AE12" i="1"/>
  <c r="AL11" i="1"/>
  <c r="AK11" i="1"/>
  <c r="AJ11" i="1"/>
  <c r="AI11" i="1"/>
  <c r="AH11" i="1"/>
  <c r="AG11" i="1"/>
  <c r="AF11" i="1"/>
  <c r="AE11" i="1"/>
  <c r="AL10" i="1"/>
  <c r="AK10" i="1"/>
  <c r="AJ10" i="1"/>
  <c r="AI10" i="1"/>
  <c r="AH10" i="1"/>
  <c r="AG10" i="1"/>
  <c r="AF10" i="1"/>
  <c r="AE10" i="1"/>
  <c r="AL9" i="1"/>
  <c r="AK9" i="1"/>
  <c r="AJ9" i="1"/>
  <c r="AI9" i="1"/>
  <c r="AH9" i="1"/>
  <c r="AG9" i="1"/>
  <c r="AF9" i="1"/>
  <c r="AE9" i="1"/>
  <c r="AL8" i="1"/>
  <c r="AK8" i="1"/>
  <c r="AJ8" i="1"/>
  <c r="AI8" i="1"/>
  <c r="AH8" i="1"/>
  <c r="AG8" i="1"/>
  <c r="AF8" i="1"/>
  <c r="AE8" i="1"/>
  <c r="AL7" i="1"/>
  <c r="AK7" i="1"/>
  <c r="AJ7" i="1"/>
  <c r="AI7" i="1"/>
  <c r="AH7" i="1"/>
  <c r="AG7" i="1"/>
  <c r="AF7" i="1"/>
  <c r="AE7" i="1"/>
  <c r="AL6" i="1"/>
  <c r="AK6" i="1"/>
  <c r="AJ6" i="1"/>
  <c r="AI6" i="1"/>
  <c r="AH6" i="1"/>
  <c r="AG6" i="1"/>
  <c r="AF6" i="1"/>
  <c r="AE6" i="1"/>
  <c r="AL5" i="1"/>
  <c r="AK5" i="1"/>
  <c r="AJ5" i="1"/>
  <c r="AI5" i="1"/>
  <c r="AH5" i="1"/>
  <c r="AG5" i="1"/>
  <c r="AF5" i="1"/>
  <c r="AE5" i="1"/>
  <c r="AL4" i="1"/>
  <c r="AK4" i="1"/>
  <c r="AJ4" i="1"/>
  <c r="AI4" i="1"/>
  <c r="AH4" i="1"/>
  <c r="AG4" i="1"/>
  <c r="AF4" i="1"/>
  <c r="AE4" i="1"/>
  <c r="AL3" i="1"/>
  <c r="AK3" i="1"/>
  <c r="AJ3" i="1"/>
  <c r="AI3" i="1"/>
  <c r="AH3" i="1"/>
  <c r="AG3" i="1"/>
  <c r="AF3" i="1"/>
  <c r="AE3" i="1"/>
  <c r="AL2" i="1"/>
  <c r="AK2" i="1"/>
  <c r="AJ2" i="1"/>
  <c r="AI2" i="1"/>
  <c r="AH2" i="1"/>
  <c r="AG2" i="1"/>
  <c r="AF2" i="1"/>
  <c r="AE2" i="1"/>
</calcChain>
</file>

<file path=xl/sharedStrings.xml><?xml version="1.0" encoding="utf-8"?>
<sst xmlns="http://schemas.openxmlformats.org/spreadsheetml/2006/main" count="774" uniqueCount="330">
  <si>
    <t>FormNo</t>
  </si>
  <si>
    <t>IP</t>
  </si>
  <si>
    <t>District</t>
  </si>
  <si>
    <t>Target</t>
  </si>
  <si>
    <t>GroupName</t>
  </si>
  <si>
    <t>Facilitator</t>
  </si>
  <si>
    <t>Phone</t>
  </si>
  <si>
    <t>Curriculum</t>
  </si>
  <si>
    <t>Expected</t>
  </si>
  <si>
    <t>CoFacilitator</t>
  </si>
  <si>
    <t>AgeGroup</t>
  </si>
  <si>
    <t>StartDate</t>
  </si>
  <si>
    <t>EndDate</t>
  </si>
  <si>
    <t>FName</t>
  </si>
  <si>
    <t>MName</t>
  </si>
  <si>
    <t>Sex</t>
  </si>
  <si>
    <t>Age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</si>
  <si>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</si>
  <si>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</si>
  <si>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</si>
  <si>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</si>
  <si>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</si>
  <si>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</si>
  <si>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</si>
  <si>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</si>
  <si>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</si>
  <si>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</si>
  <si>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SessionEndMonth</t>
  </si>
  <si>
    <t>SessionY</t>
  </si>
  <si>
    <t>RMth</t>
  </si>
  <si>
    <t>Present</t>
  </si>
  <si>
    <t>Absent</t>
  </si>
  <si>
    <t>Makeup</t>
  </si>
  <si>
    <t>FxPresent</t>
  </si>
  <si>
    <t>FxAbsent</t>
  </si>
  <si>
    <t>FxMakeup</t>
  </si>
  <si>
    <t>CompletionRate</t>
  </si>
  <si>
    <t>Cty</t>
  </si>
  <si>
    <t>KNOTE</t>
  </si>
  <si>
    <t>NAIVASHA</t>
  </si>
  <si>
    <t>YOUTH IN CHURCH</t>
  </si>
  <si>
    <t>AIPCA</t>
  </si>
  <si>
    <t>SIMON MUGAMBI</t>
  </si>
  <si>
    <t>0711621871</t>
  </si>
  <si>
    <t>YOUTH ACTIVITY GUIDE</t>
  </si>
  <si>
    <t>8</t>
  </si>
  <si>
    <t>25+</t>
  </si>
  <si>
    <t xml:space="preserve">    MORRIS                                                                                                                                                                           MORIS</t>
  </si>
  <si>
    <t>OPEE</t>
  </si>
  <si>
    <t>MALE</t>
  </si>
  <si>
    <t>27</t>
  </si>
  <si>
    <t>Jun</t>
  </si>
  <si>
    <t>NADINEF</t>
  </si>
  <si>
    <t>NAROK</t>
  </si>
  <si>
    <t>OSY</t>
  </si>
  <si>
    <t>OSOTUA</t>
  </si>
  <si>
    <t>CHARLES KOSHAL</t>
  </si>
  <si>
    <t>0711673887</t>
  </si>
  <si>
    <t>NATIONAL PEER EDUCATORS</t>
  </si>
  <si>
    <t>15-19</t>
  </si>
  <si>
    <t xml:space="preserve">  KOIMAREN</t>
  </si>
  <si>
    <t>17</t>
  </si>
  <si>
    <t>Feb</t>
  </si>
  <si>
    <t>IJARAMATAK YOUTH GROUP SHINERS</t>
  </si>
  <si>
    <t>PETER KISHOIAN</t>
  </si>
  <si>
    <t>0710381222</t>
  </si>
  <si>
    <t>ICL PEER EDUCATION</t>
  </si>
  <si>
    <t xml:space="preserve"> AGGNESS</t>
  </si>
  <si>
    <t>NEMAYIAN</t>
  </si>
  <si>
    <t>FEMALE</t>
  </si>
  <si>
    <t>16</t>
  </si>
  <si>
    <t>Aug</t>
  </si>
  <si>
    <t>PRESTIGEOUS GROUP</t>
  </si>
  <si>
    <t>HADIJA GOLICHO SATU</t>
  </si>
  <si>
    <t>0726082262</t>
  </si>
  <si>
    <t>REGINA SAMBILI</t>
  </si>
  <si>
    <t>20-24</t>
  </si>
  <si>
    <t xml:space="preserve"> DANIEL</t>
  </si>
  <si>
    <t>KIRUI</t>
  </si>
  <si>
    <t>20</t>
  </si>
  <si>
    <t>MEMBERS</t>
  </si>
  <si>
    <t>STANLEY KAMAU</t>
  </si>
  <si>
    <t>0724927269</t>
  </si>
  <si>
    <t>AMOSE</t>
  </si>
  <si>
    <t xml:space="preserve"> FAITH</t>
  </si>
  <si>
    <t>WANJIRU</t>
  </si>
  <si>
    <t>COUPLES</t>
  </si>
  <si>
    <t>BLESSED COUPLE</t>
  </si>
  <si>
    <t>JOSEPH NJUGUNA</t>
  </si>
  <si>
    <t>0770645453</t>
  </si>
  <si>
    <t>TIME TO TALK</t>
  </si>
  <si>
    <t>6</t>
  </si>
  <si>
    <t xml:space="preserve"> GRACE</t>
  </si>
  <si>
    <t>26</t>
  </si>
  <si>
    <t>NOPE</t>
  </si>
  <si>
    <t>YOUTH IN TRANSPORT</t>
  </si>
  <si>
    <t>NAIVASHA YOUNG BOYS</t>
  </si>
  <si>
    <t>ALFRED  MWATHE</t>
  </si>
  <si>
    <t>0720662088</t>
  </si>
  <si>
    <t>9</t>
  </si>
  <si>
    <t xml:space="preserve"> JANET</t>
  </si>
  <si>
    <t>KETHI</t>
  </si>
  <si>
    <t>23</t>
  </si>
  <si>
    <t>Jul</t>
  </si>
  <si>
    <t>LAIKIPIA</t>
  </si>
  <si>
    <t>NANYUKI NDIO HOME</t>
  </si>
  <si>
    <t>JOSEPH MWANGI</t>
  </si>
  <si>
    <t>DAVID</t>
  </si>
  <si>
    <t xml:space="preserve"> LITMUS</t>
  </si>
  <si>
    <t>MATHENGE</t>
  </si>
  <si>
    <t>34</t>
  </si>
  <si>
    <t>Mar</t>
  </si>
  <si>
    <t>NARAMAT</t>
  </si>
  <si>
    <t>JAMES TINGISHA</t>
  </si>
  <si>
    <t>PETER SUNAATI</t>
  </si>
  <si>
    <t xml:space="preserve"> MOI</t>
  </si>
  <si>
    <t>P</t>
  </si>
  <si>
    <t>May</t>
  </si>
  <si>
    <t>Narok</t>
  </si>
  <si>
    <t>OLUAPA</t>
  </si>
  <si>
    <t>0714825642</t>
  </si>
  <si>
    <t>APHIAPlus</t>
  </si>
  <si>
    <t xml:space="preserve"> noormejooli</t>
  </si>
  <si>
    <t>karia</t>
  </si>
  <si>
    <t xml:space="preserve">Jan </t>
  </si>
  <si>
    <t>GSK</t>
  </si>
  <si>
    <t>FSW</t>
  </si>
  <si>
    <t>GATODO GROUP</t>
  </si>
  <si>
    <t>DAMARIS NJERI</t>
  </si>
  <si>
    <t>0721538734</t>
  </si>
  <si>
    <t xml:space="preserve"> SARAH</t>
  </si>
  <si>
    <t>18</t>
  </si>
  <si>
    <t>BARIDI</t>
  </si>
  <si>
    <t>JOSEPH KARUGU MWAURA</t>
  </si>
  <si>
    <t>0727003758</t>
  </si>
  <si>
    <t>KIMONI</t>
  </si>
  <si>
    <t xml:space="preserve"> VIVIAN</t>
  </si>
  <si>
    <t>OMBASA</t>
  </si>
  <si>
    <t>KAJIADO</t>
  </si>
  <si>
    <t>JIPANGE</t>
  </si>
  <si>
    <t>ELIZABETH WAITHERA</t>
  </si>
  <si>
    <t>0703657147</t>
  </si>
  <si>
    <t xml:space="preserve"> WAIRIMU</t>
  </si>
  <si>
    <t>19</t>
  </si>
  <si>
    <t>ICL</t>
  </si>
  <si>
    <t>NAKURU CENTRAL</t>
  </si>
  <si>
    <t>YOUTH TERTIARY EDUCATION</t>
  </si>
  <si>
    <t>ANGAZA</t>
  </si>
  <si>
    <t>Obed aboko</t>
  </si>
  <si>
    <t>0726226706</t>
  </si>
  <si>
    <t>5</t>
  </si>
  <si>
    <t xml:space="preserve"> WILLIAM</t>
  </si>
  <si>
    <t>K</t>
  </si>
  <si>
    <t>21</t>
  </si>
  <si>
    <t>LAIKIPIA WEST</t>
  </si>
  <si>
    <t>TOGETHER</t>
  </si>
  <si>
    <t>MARGRET NJERI</t>
  </si>
  <si>
    <t>0702700438</t>
  </si>
  <si>
    <t>]JOHN</t>
  </si>
  <si>
    <t>NDERITU</t>
  </si>
  <si>
    <t>22</t>
  </si>
  <si>
    <t>THE SPATTERNS</t>
  </si>
  <si>
    <t>OKERE ARNOLD MARTIN</t>
  </si>
  <si>
    <t>0715558016</t>
  </si>
  <si>
    <t>0RAWO</t>
  </si>
  <si>
    <t>O</t>
  </si>
  <si>
    <t>BARINGO</t>
  </si>
  <si>
    <t>SOLEKA</t>
  </si>
  <si>
    <t>jepkoech kimutai</t>
  </si>
  <si>
    <t>027402909</t>
  </si>
  <si>
    <t>1</t>
  </si>
  <si>
    <t>KEMBOI</t>
  </si>
  <si>
    <t>RAUKA</t>
  </si>
  <si>
    <t>CATHIRINE A AYUGI</t>
  </si>
  <si>
    <t>0717559591</t>
  </si>
  <si>
    <t>A</t>
  </si>
  <si>
    <t>ADAMS</t>
  </si>
  <si>
    <t>Apr</t>
  </si>
  <si>
    <t>NJORO</t>
  </si>
  <si>
    <t>HAFLING</t>
  </si>
  <si>
    <t>Benjamin Ronoh</t>
  </si>
  <si>
    <t>0720578566</t>
  </si>
  <si>
    <t>KIPKURI</t>
  </si>
  <si>
    <t>Oct</t>
  </si>
  <si>
    <t>BARRET</t>
  </si>
  <si>
    <t>aaron amoth</t>
  </si>
  <si>
    <t>0703543988</t>
  </si>
  <si>
    <t>AARON</t>
  </si>
  <si>
    <t>AMOTH</t>
  </si>
  <si>
    <t>DEBATORS</t>
  </si>
  <si>
    <t>becky leperoh</t>
  </si>
  <si>
    <t>0724258477</t>
  </si>
  <si>
    <t>MYTHAD</t>
  </si>
  <si>
    <t>ELIZABETH MUTHONI WANJIKU</t>
  </si>
  <si>
    <t>0718961473</t>
  </si>
  <si>
    <t>AMOS MUCHIRI</t>
  </si>
  <si>
    <t>GATIRITHI</t>
  </si>
  <si>
    <t>THE TEEZ</t>
  </si>
  <si>
    <t>TIMOTHY RIOBA</t>
  </si>
  <si>
    <t>0729004295</t>
  </si>
  <si>
    <t>MOUNTAINS</t>
  </si>
  <si>
    <t>BBERBICE GATHONI</t>
  </si>
  <si>
    <t>0736735876</t>
  </si>
  <si>
    <t>KORIR</t>
  </si>
  <si>
    <t>Nov</t>
  </si>
  <si>
    <t>AGGRESSIVE</t>
  </si>
  <si>
    <t>Verah Chuma</t>
  </si>
  <si>
    <t>0719 721 873</t>
  </si>
  <si>
    <t>M</t>
  </si>
  <si>
    <t>FULL GOSPEL YOUTH</t>
  </si>
  <si>
    <t>ANTONY NGONDI</t>
  </si>
  <si>
    <t>MWANGI</t>
  </si>
  <si>
    <t>Dec</t>
  </si>
  <si>
    <t>PAMBAZUKA</t>
  </si>
  <si>
    <t>ROBERT KIBE</t>
  </si>
  <si>
    <t>0734120795</t>
  </si>
  <si>
    <t>WAMAE</t>
  </si>
  <si>
    <t>WEEKENDERS</t>
  </si>
  <si>
    <t>GIBSON KURIA</t>
  </si>
  <si>
    <t>0729335127</t>
  </si>
  <si>
    <t>YEGON</t>
  </si>
  <si>
    <t>SHINNERS</t>
  </si>
  <si>
    <t>BELINDA LUTHER</t>
  </si>
  <si>
    <t>0717581858</t>
  </si>
  <si>
    <t>ABADIA</t>
  </si>
  <si>
    <t>KIPTOO</t>
  </si>
  <si>
    <t>GROUP A</t>
  </si>
  <si>
    <t>AMOS KURIA</t>
  </si>
  <si>
    <t>0720239412</t>
  </si>
  <si>
    <t>TOM NJUGUNA</t>
  </si>
  <si>
    <t>ABBAS</t>
  </si>
  <si>
    <t>MUHAMED</t>
  </si>
  <si>
    <t>WHITE STAR</t>
  </si>
  <si>
    <t>timothy tiges</t>
  </si>
  <si>
    <t>0714 911 276</t>
  </si>
  <si>
    <t>10</t>
  </si>
  <si>
    <t>isaack tajeu</t>
  </si>
  <si>
    <t>ABBULAHI</t>
  </si>
  <si>
    <t>NOOR</t>
  </si>
  <si>
    <t>TABITHA KIHARA</t>
  </si>
  <si>
    <t>0722365064</t>
  </si>
  <si>
    <t>ANNE MWANGI</t>
  </si>
  <si>
    <t>ABBYGIRL</t>
  </si>
  <si>
    <t>KAMAU</t>
  </si>
  <si>
    <t>29</t>
  </si>
  <si>
    <t>NGONG</t>
  </si>
  <si>
    <t>stephen oluoch</t>
  </si>
  <si>
    <t>0704537785</t>
  </si>
  <si>
    <t>TRUCKERS MANUAL</t>
  </si>
  <si>
    <t>denis</t>
  </si>
  <si>
    <t>ABDALLA</t>
  </si>
  <si>
    <t>JUA JIMBO</t>
  </si>
  <si>
    <t>TITUS   KARIUKI</t>
  </si>
  <si>
    <t>0724707468</t>
  </si>
  <si>
    <t>KASIM</t>
  </si>
  <si>
    <t>ADULT WORKPLACE</t>
  </si>
  <si>
    <t>VDB ROSES- ARSENAL</t>
  </si>
  <si>
    <t>EZNAH MORAA</t>
  </si>
  <si>
    <t>0712238046</t>
  </si>
  <si>
    <t>HEALTH IMAGE OF MANHOOD</t>
  </si>
  <si>
    <t>BOSIRE EDWIN</t>
  </si>
  <si>
    <t>MASINDE</t>
  </si>
  <si>
    <t>62</t>
  </si>
  <si>
    <t xml:space="preserve"> </t>
  </si>
  <si>
    <t>MARUTI PECKERS</t>
  </si>
  <si>
    <t>ALFRED MWATHE</t>
  </si>
  <si>
    <t>0729662088</t>
  </si>
  <si>
    <t>MOHAMED</t>
  </si>
  <si>
    <t>24</t>
  </si>
  <si>
    <t>GILGIL</t>
  </si>
  <si>
    <t>SYNOVYTES</t>
  </si>
  <si>
    <t>BETTY KEZIAH MUTHONI</t>
  </si>
  <si>
    <t>070239463</t>
  </si>
  <si>
    <t>ABDALLAH</t>
  </si>
  <si>
    <t>ALI</t>
  </si>
  <si>
    <t>MUSLIM</t>
  </si>
  <si>
    <t>caroline j. siikwa</t>
  </si>
  <si>
    <t>0720007799</t>
  </si>
  <si>
    <t>HASSAN</t>
  </si>
  <si>
    <t>32</t>
  </si>
  <si>
    <t>VDB ROSES- TIGER GROUP</t>
  </si>
  <si>
    <t>FLORENCE AUMA ATEGO</t>
  </si>
  <si>
    <t>0713286023</t>
  </si>
  <si>
    <t>DOROTHY GITONGA</t>
  </si>
  <si>
    <t>23-40</t>
  </si>
  <si>
    <t>ST. TERESA YOUTH KINAMBA</t>
  </si>
  <si>
    <t>CHRISTOPHER KAMAU</t>
  </si>
  <si>
    <t>0735485283</t>
  </si>
  <si>
    <t>FRANCIS</t>
  </si>
  <si>
    <t>MOHAMMED</t>
  </si>
  <si>
    <t>CHANGERS</t>
  </si>
  <si>
    <t>ABDIMALICK TADI TEPO</t>
  </si>
  <si>
    <t>0729811204</t>
  </si>
  <si>
    <t>CHARLES MWANGI</t>
  </si>
  <si>
    <t>ABDHAKIM</t>
  </si>
  <si>
    <t>OMAR</t>
  </si>
  <si>
    <t>ORKILI GROUP</t>
  </si>
  <si>
    <t>DELPHINA NAILOIS</t>
  </si>
  <si>
    <t>0706059695</t>
  </si>
  <si>
    <t>ABDI</t>
  </si>
  <si>
    <t>BUKUTUTU</t>
  </si>
  <si>
    <t>Pheddy Anyango</t>
  </si>
  <si>
    <t>0710 190 313</t>
  </si>
  <si>
    <t>BILLOW</t>
  </si>
  <si>
    <t>POLEPOLE</t>
  </si>
  <si>
    <t>GANGAI</t>
  </si>
  <si>
    <t>SHIKA</t>
  </si>
  <si>
    <t>SAMUEL EKATO</t>
  </si>
  <si>
    <t>0727483048</t>
  </si>
  <si>
    <t>JOSEPH MWAURA</t>
  </si>
  <si>
    <t>GODANE</t>
  </si>
  <si>
    <t>RONGAI</t>
  </si>
  <si>
    <t>RWTL - PANTHERS</t>
  </si>
  <si>
    <t>JOHN MIGWASI</t>
  </si>
  <si>
    <t>STEPHEN NJENGA</t>
  </si>
  <si>
    <t>GUYO</t>
  </si>
  <si>
    <t>25</t>
  </si>
  <si>
    <t>999</t>
  </si>
  <si>
    <t>ROSES H</t>
  </si>
  <si>
    <t>maureen wairimu chege</t>
  </si>
  <si>
    <t>0727470843</t>
  </si>
  <si>
    <t>SCHREURS NAIVASHA LTD WANAUME FAMILY</t>
  </si>
  <si>
    <t>SERETI VINCENT</t>
  </si>
  <si>
    <t>0715157447</t>
  </si>
  <si>
    <t>HUKA</t>
  </si>
  <si>
    <t>Sep</t>
  </si>
  <si>
    <t>SCHREURS NAIVASHA LTD - ZEBRA</t>
  </si>
  <si>
    <t>HALKANO JARSO</t>
  </si>
  <si>
    <t>0711453545</t>
  </si>
  <si>
    <t>IBRAHIM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</si>
</sst>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ont="1" applyFill="1" applyBorder="1"/>
    <xf numFmtId="2" fontId="0" fillId="0" borderId="0" xfId="0" applyNumberFormat="1"/>
    <xf numFmtId="0" fontId="0" fillId="3" borderId="0" xfId="0" applyFill="1" applyAlignment="1">
      <alignment wrapText="1"/>
    </xf>
    <xf numFmtId="0" fontId="1" fillId="4" borderId="1" xfId="0" applyFont="1" applyFill="1" applyBorder="1" applyAlignment="1">
      <alignment wrapText="1"/>
    </xf>
    <xf numFmtId="2" fontId="1" fillId="4" borderId="1" xfId="0" applyNumberFormat="1" applyFont="1" applyFill="1" applyBorder="1" applyAlignment="1">
      <alignment wrapText="1"/>
    </xf>
    <xf numFmtId="14" fontId="0" fillId="3" borderId="0" xfId="0" applyNumberFormat="1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HC%20Data\HC%20Live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 Performance by TG"/>
      <sheetName val="Reporting Rates Chart"/>
      <sheetName val="Level of Participation"/>
      <sheetName val="IP Monthly Performance"/>
      <sheetName val="Monthly Performance Chart"/>
      <sheetName val="Expected sesions"/>
      <sheetName val="Raw Data"/>
      <sheetName val="County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BARINGO</v>
          </cell>
          <cell r="B2" t="str">
            <v>BARINGO</v>
          </cell>
        </row>
        <row r="3">
          <cell r="A3" t="str">
            <v>BOMET</v>
          </cell>
          <cell r="B3" t="str">
            <v>BARINGO</v>
          </cell>
        </row>
        <row r="4">
          <cell r="A4" t="str">
            <v>GILGIL</v>
          </cell>
          <cell r="B4" t="str">
            <v>NAKURU</v>
          </cell>
        </row>
        <row r="5">
          <cell r="A5" t="str">
            <v>KAJIADO</v>
          </cell>
          <cell r="B5" t="str">
            <v>KAJIADO</v>
          </cell>
        </row>
        <row r="6">
          <cell r="A6" t="str">
            <v>KURESOI</v>
          </cell>
          <cell r="B6" t="str">
            <v>NAKURU</v>
          </cell>
        </row>
        <row r="7">
          <cell r="A7" t="str">
            <v>LAIKIPIA</v>
          </cell>
          <cell r="B7" t="str">
            <v>LAIKIPIA</v>
          </cell>
        </row>
        <row r="8">
          <cell r="A8" t="str">
            <v>LAIKIPIA WEST</v>
          </cell>
          <cell r="B8" t="str">
            <v>LAIKIPIA</v>
          </cell>
        </row>
        <row r="9">
          <cell r="A9" t="str">
            <v>MOLO</v>
          </cell>
          <cell r="B9" t="str">
            <v>NAKURU</v>
          </cell>
        </row>
        <row r="10">
          <cell r="A10" t="str">
            <v>NAIVASHA</v>
          </cell>
          <cell r="B10" t="str">
            <v>NAKURU</v>
          </cell>
        </row>
        <row r="11">
          <cell r="A11" t="str">
            <v>NAKURU CENTRAL</v>
          </cell>
          <cell r="B11" t="str">
            <v>NAKURU</v>
          </cell>
        </row>
        <row r="12">
          <cell r="A12" t="str">
            <v>NAKURU WEST</v>
          </cell>
          <cell r="B12" t="str">
            <v>NAKURU</v>
          </cell>
        </row>
        <row r="13">
          <cell r="A13" t="str">
            <v>NAROK</v>
          </cell>
          <cell r="B13" t="str">
            <v>NAROK</v>
          </cell>
        </row>
        <row r="14">
          <cell r="A14" t="str">
            <v>NJORO</v>
          </cell>
          <cell r="B14" t="str">
            <v>NAKURU</v>
          </cell>
        </row>
        <row r="15">
          <cell r="A15" t="str">
            <v>RONGAI</v>
          </cell>
          <cell r="B15" t="str">
            <v>NAKURU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abSelected="1" workbookViewId="0">
      <selection activeCell="L1" sqref="L1:M1048576"/>
    </sheetView>
  </sheetViews>
  <sheetFormatPr defaultRowHeight="15" x14ac:dyDescent="0.25"/>
  <cols>
    <col min="8" max="8" width="27.7109375" bestFit="1" customWidth="1"/>
    <col min="12" max="13" width="10.7109375" style="7" bestFit="1" customWidth="1"/>
  </cols>
  <sheetData>
    <row r="1" spans="1:38" s="3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6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5" t="s">
        <v>36</v>
      </c>
      <c r="AL1" s="3" t="s">
        <v>37</v>
      </c>
    </row>
    <row r="2" spans="1:38" x14ac:dyDescent="0.25">
      <c r="A2">
        <v>65033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K2" t="s">
        <v>46</v>
      </c>
      <c r="L2" s="7">
        <v>41279</v>
      </c>
      <c r="M2" s="7">
        <v>41441</v>
      </c>
      <c r="N2" t="s">
        <v>47</v>
      </c>
      <c r="O2" t="s">
        <v>48</v>
      </c>
      <c r="P2" t="s">
        <v>49</v>
      </c>
      <c r="Q2" t="s">
        <v>50</v>
      </c>
      <c r="R2">
        <v>1</v>
      </c>
      <c r="S2">
        <v>1</v>
      </c>
      <c r="T2">
        <v>1</v>
      </c>
      <c r="U2">
        <v>1</v>
      </c>
      <c r="V2">
        <v>1</v>
      </c>
      <c r="W2">
        <v>3</v>
      </c>
      <c r="X2">
        <v>1</v>
      </c>
      <c r="Y2">
        <v>1</v>
      </c>
      <c r="AB2">
        <v>6</v>
      </c>
      <c r="AC2">
        <v>2013</v>
      </c>
      <c r="AD2" t="s">
        <v>51</v>
      </c>
      <c r="AE2">
        <f>COUNTIF([1]!Table_HC_Main_Master[[#This Row],[S1]:[S10]],1)</f>
        <v>7</v>
      </c>
      <c r="AF2">
        <f>COUNTIF([1]!Table_HC_Main_Master[[#This Row],[S1]:[S10]],2)</f>
        <v>0</v>
      </c>
      <c r="AG2">
        <f>COUNTIF([1]!Table_HC_Main_Master[[#This Row],[S1]:[S10]],3)</f>
        <v>1</v>
      </c>
      <c r="AH2">
        <f>IF(COUNTIF([1]!Table_HC_Main_Master[[#This Row],[S1]:[S10]],1)&gt;0,COUNTIF([1]!Table_HC_Main_Master[[#This Row],[S1]:[S10]],1),"")</f>
        <v>7</v>
      </c>
      <c r="AI2" s="1" t="str">
        <f>IF(COUNTIF([1]!Table_HC_Main_Master[[#This Row],[S1]:[S10]],2)&gt;0,COUNTIF([1]!Table_HC_Main_Master[[#This Row],[S1]:[S10]],2),"")</f>
        <v/>
      </c>
      <c r="AJ2" s="1">
        <f>IF(COUNTIF([1]!Table_HC_Main_Master[[#This Row],[S1]:[S10]],3)&gt;0,COUNTIF([1]!Table_HC_Main_Master[[#This Row],[S1]:[S10]],3),"")</f>
        <v>1</v>
      </c>
      <c r="AK2" s="2" t="str">
        <f>IF([1]!Table_HC_Main_Master[[#This Row],[FxPresent]]/[1]!Table_HC_Main_Master[[#This Row],[Expected]]&gt;=1,"Completed","Incomplete")</f>
        <v>Incomplete</v>
      </c>
      <c r="AL2" t="str">
        <f>VLOOKUP([1]!Table_HC_Main_Master[[#This Row],[District]],[1]CountyLookup!$A$2:$B$15,2,FALSE)</f>
        <v>NAKURU</v>
      </c>
    </row>
    <row r="3" spans="1:38" x14ac:dyDescent="0.25">
      <c r="A3">
        <v>16530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45</v>
      </c>
      <c r="K3" t="s">
        <v>59</v>
      </c>
      <c r="L3" s="7">
        <v>41298</v>
      </c>
      <c r="M3" s="7">
        <v>41329</v>
      </c>
      <c r="N3" t="s">
        <v>60</v>
      </c>
      <c r="P3" t="s">
        <v>49</v>
      </c>
      <c r="Q3" t="s">
        <v>61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AB3">
        <v>2</v>
      </c>
      <c r="AC3">
        <v>2013</v>
      </c>
      <c r="AD3" t="s">
        <v>62</v>
      </c>
      <c r="AE3">
        <f>COUNTIF([1]!Table_HC_Main_Master[[#This Row],[S1]:[S10]],1)</f>
        <v>8</v>
      </c>
      <c r="AF3">
        <f>COUNTIF([1]!Table_HC_Main_Master[[#This Row],[S1]:[S10]],2)</f>
        <v>0</v>
      </c>
      <c r="AG3">
        <f>COUNTIF([1]!Table_HC_Main_Master[[#This Row],[S1]:[S10]],3)</f>
        <v>0</v>
      </c>
      <c r="AH3">
        <f>IF(COUNTIF([1]!Table_HC_Main_Master[[#This Row],[S1]:[S10]],1)&gt;0,COUNTIF([1]!Table_HC_Main_Master[[#This Row],[S1]:[S10]],1),"")</f>
        <v>8</v>
      </c>
      <c r="AI3" t="str">
        <f>IF(COUNTIF([1]!Table_HC_Main_Master[[#This Row],[S1]:[S10]],2)&gt;0,COUNTIF([1]!Table_HC_Main_Master[[#This Row],[S1]:[S10]],2),"")</f>
        <v/>
      </c>
      <c r="AJ3" t="str">
        <f>IF(COUNTIF([1]!Table_HC_Main_Master[[#This Row],[S1]:[S10]],3)&gt;0,COUNTIF([1]!Table_HC_Main_Master[[#This Row],[S1]:[S10]],3),"")</f>
        <v/>
      </c>
      <c r="AK3" s="2" t="str">
        <f>IF([1]!Table_HC_Main_Master[[#This Row],[FxPresent]]/[1]!Table_HC_Main_Master[[#This Row],[Expected]]&gt;=1,"Completed","Incomplete")</f>
        <v>Completed</v>
      </c>
      <c r="AL3" t="str">
        <f>VLOOKUP([1]!Table_HC_Main_Master[[#This Row],[District]],[1]CountyLookup!$A$2:$B$15,2,FALSE)</f>
        <v>NAROK</v>
      </c>
    </row>
    <row r="4" spans="1:38" x14ac:dyDescent="0.25">
      <c r="A4">
        <v>8029</v>
      </c>
      <c r="B4" t="s">
        <v>52</v>
      </c>
      <c r="C4" t="s">
        <v>53</v>
      </c>
      <c r="D4" t="s">
        <v>54</v>
      </c>
      <c r="E4" t="s">
        <v>63</v>
      </c>
      <c r="F4" t="s">
        <v>64</v>
      </c>
      <c r="G4" t="s">
        <v>65</v>
      </c>
      <c r="H4" t="s">
        <v>66</v>
      </c>
      <c r="I4" t="s">
        <v>45</v>
      </c>
      <c r="K4" t="s">
        <v>59</v>
      </c>
      <c r="L4" s="7">
        <v>41488</v>
      </c>
      <c r="M4" s="7">
        <v>41511</v>
      </c>
      <c r="N4" t="s">
        <v>67</v>
      </c>
      <c r="O4" t="s">
        <v>68</v>
      </c>
      <c r="P4" t="s">
        <v>69</v>
      </c>
      <c r="Q4" t="s">
        <v>70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AB4">
        <v>8</v>
      </c>
      <c r="AC4">
        <v>2013</v>
      </c>
      <c r="AD4" t="s">
        <v>71</v>
      </c>
      <c r="AE4">
        <f>COUNTIF([1]!Table_HC_Main_Master[[#This Row],[S1]:[S10]],1)</f>
        <v>8</v>
      </c>
      <c r="AF4">
        <f>COUNTIF([1]!Table_HC_Main_Master[[#This Row],[S1]:[S10]],2)</f>
        <v>0</v>
      </c>
      <c r="AG4">
        <f>COUNTIF([1]!Table_HC_Main_Master[[#This Row],[S1]:[S10]],3)</f>
        <v>0</v>
      </c>
      <c r="AH4">
        <f>IF(COUNTIF([1]!Table_HC_Main_Master[[#This Row],[S1]:[S10]],1)&gt;0,COUNTIF([1]!Table_HC_Main_Master[[#This Row],[S1]:[S10]],1),"")</f>
        <v>8</v>
      </c>
      <c r="AI4" t="str">
        <f>IF(COUNTIF([1]!Table_HC_Main_Master[[#This Row],[S1]:[S10]],2)&gt;0,COUNTIF([1]!Table_HC_Main_Master[[#This Row],[S1]:[S10]],2),"")</f>
        <v/>
      </c>
      <c r="AJ4" t="str">
        <f>IF(COUNTIF([1]!Table_HC_Main_Master[[#This Row],[S1]:[S10]],3)&gt;0,COUNTIF([1]!Table_HC_Main_Master[[#This Row],[S1]:[S10]],3),"")</f>
        <v/>
      </c>
      <c r="AK4" s="2" t="str">
        <f>IF([1]!Table_HC_Main_Master[[#This Row],[FxPresent]]/[1]!Table_HC_Main_Master[[#This Row],[Expected]]&gt;=1,"Completed","Incomplete")</f>
        <v>Completed</v>
      </c>
      <c r="AL4" t="str">
        <f>VLOOKUP([1]!Table_HC_Main_Master[[#This Row],[District]],[1]CountyLookup!$A$2:$B$15,2,FALSE)</f>
        <v>NAROK</v>
      </c>
    </row>
    <row r="5" spans="1:38" x14ac:dyDescent="0.25">
      <c r="A5">
        <v>53595</v>
      </c>
      <c r="B5" t="s">
        <v>38</v>
      </c>
      <c r="C5" t="s">
        <v>39</v>
      </c>
      <c r="D5" t="s">
        <v>54</v>
      </c>
      <c r="E5" t="s">
        <v>72</v>
      </c>
      <c r="F5" t="s">
        <v>73</v>
      </c>
      <c r="G5" t="s">
        <v>74</v>
      </c>
      <c r="H5" t="s">
        <v>44</v>
      </c>
      <c r="I5" t="s">
        <v>45</v>
      </c>
      <c r="J5" t="s">
        <v>75</v>
      </c>
      <c r="K5" t="s">
        <v>76</v>
      </c>
      <c r="L5" s="7">
        <v>41281</v>
      </c>
      <c r="M5" s="7">
        <v>41513</v>
      </c>
      <c r="N5" t="s">
        <v>77</v>
      </c>
      <c r="O5" t="s">
        <v>78</v>
      </c>
      <c r="P5" t="s">
        <v>49</v>
      </c>
      <c r="Q5" t="s">
        <v>79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AB5">
        <v>8</v>
      </c>
      <c r="AC5">
        <v>2013</v>
      </c>
      <c r="AD5" t="s">
        <v>71</v>
      </c>
      <c r="AE5">
        <f>COUNTIF([1]!Table_HC_Main_Master[[#This Row],[S1]:[S10]],1)</f>
        <v>8</v>
      </c>
      <c r="AF5">
        <f>COUNTIF([1]!Table_HC_Main_Master[[#This Row],[S1]:[S10]],2)</f>
        <v>0</v>
      </c>
      <c r="AG5">
        <f>COUNTIF([1]!Table_HC_Main_Master[[#This Row],[S1]:[S10]],3)</f>
        <v>0</v>
      </c>
      <c r="AH5">
        <f>IF(COUNTIF([1]!Table_HC_Main_Master[[#This Row],[S1]:[S10]],1)&gt;0,COUNTIF([1]!Table_HC_Main_Master[[#This Row],[S1]:[S10]],1),"")</f>
        <v>8</v>
      </c>
      <c r="AI5" t="str">
        <f>IF(COUNTIF([1]!Table_HC_Main_Master[[#This Row],[S1]:[S10]],2)&gt;0,COUNTIF([1]!Table_HC_Main_Master[[#This Row],[S1]:[S10]],2),"")</f>
        <v/>
      </c>
      <c r="AJ5" t="str">
        <f>IF(COUNTIF([1]!Table_HC_Main_Master[[#This Row],[S1]:[S10]],3)&gt;0,COUNTIF([1]!Table_HC_Main_Master[[#This Row],[S1]:[S10]],3),"")</f>
        <v/>
      </c>
      <c r="AK5" s="2" t="str">
        <f>IF([1]!Table_HC_Main_Master[[#This Row],[FxPresent]]/[1]!Table_HC_Main_Master[[#This Row],[Expected]]&gt;=1,"Completed","Incomplete")</f>
        <v>Completed</v>
      </c>
      <c r="AL5" t="str">
        <f>VLOOKUP([1]!Table_HC_Main_Master[[#This Row],[District]],[1]CountyLookup!$A$2:$B$15,2,FALSE)</f>
        <v>NAKURU</v>
      </c>
    </row>
    <row r="6" spans="1:38" x14ac:dyDescent="0.25">
      <c r="A6">
        <v>52644</v>
      </c>
      <c r="B6" t="s">
        <v>38</v>
      </c>
      <c r="C6" t="s">
        <v>39</v>
      </c>
      <c r="D6" t="s">
        <v>54</v>
      </c>
      <c r="E6" t="s">
        <v>80</v>
      </c>
      <c r="F6" t="s">
        <v>81</v>
      </c>
      <c r="G6" t="s">
        <v>82</v>
      </c>
      <c r="H6" t="s">
        <v>44</v>
      </c>
      <c r="I6" t="s">
        <v>45</v>
      </c>
      <c r="J6" t="s">
        <v>83</v>
      </c>
      <c r="K6" t="s">
        <v>59</v>
      </c>
      <c r="L6" s="7">
        <v>41369</v>
      </c>
      <c r="M6" s="7">
        <v>41440</v>
      </c>
      <c r="N6" t="s">
        <v>84</v>
      </c>
      <c r="O6" t="s">
        <v>85</v>
      </c>
      <c r="P6" t="s">
        <v>69</v>
      </c>
      <c r="Q6" t="s">
        <v>70</v>
      </c>
      <c r="R6">
        <v>1</v>
      </c>
      <c r="S6">
        <v>3</v>
      </c>
      <c r="T6">
        <v>1</v>
      </c>
      <c r="U6">
        <v>2</v>
      </c>
      <c r="V6">
        <v>1</v>
      </c>
      <c r="W6">
        <v>1</v>
      </c>
      <c r="X6">
        <v>3</v>
      </c>
      <c r="Y6">
        <v>1</v>
      </c>
      <c r="AB6">
        <v>6</v>
      </c>
      <c r="AC6">
        <v>2013</v>
      </c>
      <c r="AD6" t="s">
        <v>51</v>
      </c>
      <c r="AE6">
        <f>COUNTIF([1]!Table_HC_Main_Master[[#This Row],[S1]:[S10]],1)</f>
        <v>5</v>
      </c>
      <c r="AF6">
        <f>COUNTIF([1]!Table_HC_Main_Master[[#This Row],[S1]:[S10]],2)</f>
        <v>1</v>
      </c>
      <c r="AG6">
        <f>COUNTIF([1]!Table_HC_Main_Master[[#This Row],[S1]:[S10]],3)</f>
        <v>2</v>
      </c>
      <c r="AH6">
        <f>IF(COUNTIF([1]!Table_HC_Main_Master[[#This Row],[S1]:[S10]],1)&gt;0,COUNTIF([1]!Table_HC_Main_Master[[#This Row],[S1]:[S10]],1),"")</f>
        <v>5</v>
      </c>
      <c r="AI6">
        <f>IF(COUNTIF([1]!Table_HC_Main_Master[[#This Row],[S1]:[S10]],2)&gt;0,COUNTIF([1]!Table_HC_Main_Master[[#This Row],[S1]:[S10]],2),"")</f>
        <v>1</v>
      </c>
      <c r="AJ6">
        <f>IF(COUNTIF([1]!Table_HC_Main_Master[[#This Row],[S1]:[S10]],3)&gt;0,COUNTIF([1]!Table_HC_Main_Master[[#This Row],[S1]:[S10]],3),"")</f>
        <v>2</v>
      </c>
      <c r="AK6" s="2" t="str">
        <f>IF([1]!Table_HC_Main_Master[[#This Row],[FxPresent]]/[1]!Table_HC_Main_Master[[#This Row],[Expected]]&gt;=1,"Completed","Incomplete")</f>
        <v>Incomplete</v>
      </c>
      <c r="AL6" t="str">
        <f>VLOOKUP([1]!Table_HC_Main_Master[[#This Row],[District]],[1]CountyLookup!$A$2:$B$15,2,FALSE)</f>
        <v>NAKURU</v>
      </c>
    </row>
    <row r="7" spans="1:38" x14ac:dyDescent="0.25">
      <c r="A7">
        <v>66399</v>
      </c>
      <c r="B7" t="s">
        <v>38</v>
      </c>
      <c r="C7" t="s">
        <v>39</v>
      </c>
      <c r="D7" t="s">
        <v>86</v>
      </c>
      <c r="E7" t="s">
        <v>87</v>
      </c>
      <c r="F7" t="s">
        <v>88</v>
      </c>
      <c r="G7" t="s">
        <v>89</v>
      </c>
      <c r="H7" t="s">
        <v>90</v>
      </c>
      <c r="I7" t="s">
        <v>91</v>
      </c>
      <c r="K7" t="s">
        <v>46</v>
      </c>
      <c r="L7" s="7">
        <v>41434</v>
      </c>
      <c r="M7" s="7">
        <v>41504</v>
      </c>
      <c r="N7" t="s">
        <v>92</v>
      </c>
      <c r="O7" t="s">
        <v>85</v>
      </c>
      <c r="P7" t="s">
        <v>69</v>
      </c>
      <c r="Q7" t="s">
        <v>93</v>
      </c>
      <c r="R7">
        <v>1</v>
      </c>
      <c r="S7">
        <v>1</v>
      </c>
      <c r="T7">
        <v>1</v>
      </c>
      <c r="U7">
        <v>3</v>
      </c>
      <c r="V7">
        <v>1</v>
      </c>
      <c r="W7">
        <v>1</v>
      </c>
      <c r="AB7">
        <v>8</v>
      </c>
      <c r="AC7">
        <v>2013</v>
      </c>
      <c r="AD7" t="s">
        <v>71</v>
      </c>
      <c r="AE7">
        <f>COUNTIF([1]!Table_HC_Main_Master[[#This Row],[S1]:[S10]],1)</f>
        <v>5</v>
      </c>
      <c r="AF7">
        <f>COUNTIF([1]!Table_HC_Main_Master[[#This Row],[S1]:[S10]],2)</f>
        <v>0</v>
      </c>
      <c r="AG7">
        <f>COUNTIF([1]!Table_HC_Main_Master[[#This Row],[S1]:[S10]],3)</f>
        <v>1</v>
      </c>
      <c r="AH7">
        <f>IF(COUNTIF([1]!Table_HC_Main_Master[[#This Row],[S1]:[S10]],1)&gt;0,COUNTIF([1]!Table_HC_Main_Master[[#This Row],[S1]:[S10]],1),"")</f>
        <v>5</v>
      </c>
      <c r="AI7" t="str">
        <f>IF(COUNTIF([1]!Table_HC_Main_Master[[#This Row],[S1]:[S10]],2)&gt;0,COUNTIF([1]!Table_HC_Main_Master[[#This Row],[S1]:[S10]],2),"")</f>
        <v/>
      </c>
      <c r="AJ7">
        <f>IF(COUNTIF([1]!Table_HC_Main_Master[[#This Row],[S1]:[S10]],3)&gt;0,COUNTIF([1]!Table_HC_Main_Master[[#This Row],[S1]:[S10]],3),"")</f>
        <v>1</v>
      </c>
      <c r="AK7" s="2" t="str">
        <f>IF([1]!Table_HC_Main_Master[[#This Row],[FxPresent]]/[1]!Table_HC_Main_Master[[#This Row],[Expected]]&gt;=1,"Completed","Incomplete")</f>
        <v>Incomplete</v>
      </c>
      <c r="AL7" t="str">
        <f>VLOOKUP([1]!Table_HC_Main_Master[[#This Row],[District]],[1]CountyLookup!$A$2:$B$15,2,FALSE)</f>
        <v>NAKURU</v>
      </c>
    </row>
    <row r="8" spans="1:38" x14ac:dyDescent="0.25">
      <c r="A8">
        <v>29452</v>
      </c>
      <c r="B8" t="s">
        <v>94</v>
      </c>
      <c r="C8" t="s">
        <v>39</v>
      </c>
      <c r="D8" t="s">
        <v>95</v>
      </c>
      <c r="E8" t="s">
        <v>96</v>
      </c>
      <c r="F8" t="s">
        <v>97</v>
      </c>
      <c r="G8" t="s">
        <v>98</v>
      </c>
      <c r="H8" t="s">
        <v>58</v>
      </c>
      <c r="I8" t="s">
        <v>99</v>
      </c>
      <c r="K8" t="s">
        <v>46</v>
      </c>
      <c r="L8" s="7">
        <v>41459</v>
      </c>
      <c r="M8" s="7">
        <v>41478</v>
      </c>
      <c r="N8" t="s">
        <v>100</v>
      </c>
      <c r="O8" t="s">
        <v>101</v>
      </c>
      <c r="P8" t="s">
        <v>69</v>
      </c>
      <c r="Q8" t="s">
        <v>102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1</v>
      </c>
      <c r="Y8">
        <v>1</v>
      </c>
      <c r="Z8">
        <v>1</v>
      </c>
      <c r="AB8">
        <v>7</v>
      </c>
      <c r="AC8">
        <v>2013</v>
      </c>
      <c r="AD8" t="s">
        <v>103</v>
      </c>
      <c r="AE8">
        <f>COUNTIF([1]!Table_HC_Main_Master[[#This Row],[S1]:[S10]],1)</f>
        <v>8</v>
      </c>
      <c r="AF8">
        <f>COUNTIF([1]!Table_HC_Main_Master[[#This Row],[S1]:[S10]],2)</f>
        <v>0</v>
      </c>
      <c r="AG8">
        <f>COUNTIF([1]!Table_HC_Main_Master[[#This Row],[S1]:[S10]],3)</f>
        <v>1</v>
      </c>
      <c r="AH8">
        <f>IF(COUNTIF([1]!Table_HC_Main_Master[[#This Row],[S1]:[S10]],1)&gt;0,COUNTIF([1]!Table_HC_Main_Master[[#This Row],[S1]:[S10]],1),"")</f>
        <v>8</v>
      </c>
      <c r="AI8" t="str">
        <f>IF(COUNTIF([1]!Table_HC_Main_Master[[#This Row],[S1]:[S10]],2)&gt;0,COUNTIF([1]!Table_HC_Main_Master[[#This Row],[S1]:[S10]],2),"")</f>
        <v/>
      </c>
      <c r="AJ8">
        <f>IF(COUNTIF([1]!Table_HC_Main_Master[[#This Row],[S1]:[S10]],3)&gt;0,COUNTIF([1]!Table_HC_Main_Master[[#This Row],[S1]:[S10]],3),"")</f>
        <v>1</v>
      </c>
      <c r="AK8" s="2" t="str">
        <f>IF([1]!Table_HC_Main_Master[[#This Row],[FxPresent]]/[1]!Table_HC_Main_Master[[#This Row],[Expected]]&gt;=1,"Completed","Incomplete")</f>
        <v>Incomplete</v>
      </c>
      <c r="AL8" t="str">
        <f>VLOOKUP([1]!Table_HC_Main_Master[[#This Row],[District]],[1]CountyLookup!$A$2:$B$15,2,FALSE)</f>
        <v>NAKURU</v>
      </c>
    </row>
    <row r="9" spans="1:38" x14ac:dyDescent="0.25">
      <c r="A9">
        <v>19345</v>
      </c>
      <c r="B9" t="s">
        <v>94</v>
      </c>
      <c r="C9" t="s">
        <v>104</v>
      </c>
      <c r="D9" t="s">
        <v>95</v>
      </c>
      <c r="E9" t="s">
        <v>105</v>
      </c>
      <c r="F9" t="s">
        <v>106</v>
      </c>
      <c r="H9" t="s">
        <v>58</v>
      </c>
      <c r="I9" t="s">
        <v>45</v>
      </c>
      <c r="J9" t="s">
        <v>107</v>
      </c>
      <c r="K9" t="s">
        <v>46</v>
      </c>
      <c r="L9" s="7">
        <v>41336</v>
      </c>
      <c r="M9" s="7">
        <v>41361</v>
      </c>
      <c r="N9" t="s">
        <v>108</v>
      </c>
      <c r="O9" t="s">
        <v>109</v>
      </c>
      <c r="P9" t="s">
        <v>49</v>
      </c>
      <c r="Q9" t="s">
        <v>110</v>
      </c>
      <c r="R9">
        <v>1</v>
      </c>
      <c r="S9">
        <v>1</v>
      </c>
      <c r="T9">
        <v>1</v>
      </c>
      <c r="U9">
        <v>2</v>
      </c>
      <c r="V9">
        <v>2</v>
      </c>
      <c r="W9">
        <v>1</v>
      </c>
      <c r="X9">
        <v>1</v>
      </c>
      <c r="Y9">
        <v>1</v>
      </c>
      <c r="AB9">
        <v>3</v>
      </c>
      <c r="AC9">
        <v>2013</v>
      </c>
      <c r="AD9" t="s">
        <v>111</v>
      </c>
      <c r="AE9">
        <f>COUNTIF([1]!Table_HC_Main_Master[[#This Row],[S1]:[S10]],1)</f>
        <v>6</v>
      </c>
      <c r="AF9">
        <f>COUNTIF([1]!Table_HC_Main_Master[[#This Row],[S1]:[S10]],2)</f>
        <v>2</v>
      </c>
      <c r="AG9">
        <f>COUNTIF([1]!Table_HC_Main_Master[[#This Row],[S1]:[S10]],3)</f>
        <v>0</v>
      </c>
      <c r="AH9">
        <f>IF(COUNTIF([1]!Table_HC_Main_Master[[#This Row],[S1]:[S10]],1)&gt;0,COUNTIF([1]!Table_HC_Main_Master[[#This Row],[S1]:[S10]],1),"")</f>
        <v>6</v>
      </c>
      <c r="AI9">
        <f>IF(COUNTIF([1]!Table_HC_Main_Master[[#This Row],[S1]:[S10]],2)&gt;0,COUNTIF([1]!Table_HC_Main_Master[[#This Row],[S1]:[S10]],2),"")</f>
        <v>2</v>
      </c>
      <c r="AJ9" t="str">
        <f>IF(COUNTIF([1]!Table_HC_Main_Master[[#This Row],[S1]:[S10]],3)&gt;0,COUNTIF([1]!Table_HC_Main_Master[[#This Row],[S1]:[S10]],3),"")</f>
        <v/>
      </c>
      <c r="AK9" s="2" t="str">
        <f>IF([1]!Table_HC_Main_Master[[#This Row],[FxPresent]]/[1]!Table_HC_Main_Master[[#This Row],[Expected]]&gt;=1,"Completed","Incomplete")</f>
        <v>Incomplete</v>
      </c>
      <c r="AL9" t="str">
        <f>VLOOKUP([1]!Table_HC_Main_Master[[#This Row],[District]],[1]CountyLookup!$A$2:$B$15,2,FALSE)</f>
        <v>LAIKIPIA</v>
      </c>
    </row>
    <row r="10" spans="1:38" x14ac:dyDescent="0.25">
      <c r="A10">
        <v>16293</v>
      </c>
      <c r="B10" t="s">
        <v>52</v>
      </c>
      <c r="C10" t="s">
        <v>53</v>
      </c>
      <c r="D10" t="s">
        <v>54</v>
      </c>
      <c r="E10" t="s">
        <v>112</v>
      </c>
      <c r="F10" t="s">
        <v>113</v>
      </c>
      <c r="H10" t="s">
        <v>44</v>
      </c>
      <c r="I10" t="s">
        <v>45</v>
      </c>
      <c r="J10" t="s">
        <v>114</v>
      </c>
      <c r="K10" t="s">
        <v>59</v>
      </c>
      <c r="L10" s="7">
        <v>41397</v>
      </c>
      <c r="M10" s="7">
        <v>41423</v>
      </c>
      <c r="N10" t="s">
        <v>115</v>
      </c>
      <c r="O10" t="s">
        <v>116</v>
      </c>
      <c r="P10" t="s">
        <v>49</v>
      </c>
      <c r="Q10" t="s">
        <v>79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AB10">
        <v>5</v>
      </c>
      <c r="AC10">
        <v>2013</v>
      </c>
      <c r="AD10" t="s">
        <v>117</v>
      </c>
      <c r="AE10">
        <f>COUNTIF([1]!Table_HC_Main_Master[[#This Row],[S1]:[S10]],1)</f>
        <v>8</v>
      </c>
      <c r="AF10">
        <f>COUNTIF([1]!Table_HC_Main_Master[[#This Row],[S1]:[S10]],2)</f>
        <v>0</v>
      </c>
      <c r="AG10">
        <f>COUNTIF([1]!Table_HC_Main_Master[[#This Row],[S1]:[S10]],3)</f>
        <v>0</v>
      </c>
      <c r="AH10">
        <f>IF(COUNTIF([1]!Table_HC_Main_Master[[#This Row],[S1]:[S10]],1)&gt;0,COUNTIF([1]!Table_HC_Main_Master[[#This Row],[S1]:[S10]],1),"")</f>
        <v>8</v>
      </c>
      <c r="AI10" t="str">
        <f>IF(COUNTIF([1]!Table_HC_Main_Master[[#This Row],[S1]:[S10]],2)&gt;0,COUNTIF([1]!Table_HC_Main_Master[[#This Row],[S1]:[S10]],2),"")</f>
        <v/>
      </c>
      <c r="AJ10" t="str">
        <f>IF(COUNTIF([1]!Table_HC_Main_Master[[#This Row],[S1]:[S10]],3)&gt;0,COUNTIF([1]!Table_HC_Main_Master[[#This Row],[S1]:[S10]],3),"")</f>
        <v/>
      </c>
      <c r="AK10" s="2" t="str">
        <f>IF([1]!Table_HC_Main_Master[[#This Row],[FxPresent]]/[1]!Table_HC_Main_Master[[#This Row],[Expected]]&gt;=1,"Completed","Incomplete")</f>
        <v>Completed</v>
      </c>
      <c r="AL10" t="str">
        <f>VLOOKUP([1]!Table_HC_Main_Master[[#This Row],[District]],[1]CountyLookup!$A$2:$B$15,2,FALSE)</f>
        <v>NAROK</v>
      </c>
    </row>
    <row r="11" spans="1:38" x14ac:dyDescent="0.25">
      <c r="A11">
        <v>16535</v>
      </c>
      <c r="B11" t="s">
        <v>52</v>
      </c>
      <c r="C11" t="s">
        <v>118</v>
      </c>
      <c r="D11" t="s">
        <v>54</v>
      </c>
      <c r="E11" t="s">
        <v>119</v>
      </c>
      <c r="F11" t="s">
        <v>113</v>
      </c>
      <c r="G11" t="s">
        <v>120</v>
      </c>
      <c r="H11" t="s">
        <v>121</v>
      </c>
      <c r="I11" t="s">
        <v>45</v>
      </c>
      <c r="J11" t="s">
        <v>113</v>
      </c>
      <c r="K11" t="s">
        <v>76</v>
      </c>
      <c r="L11" s="7">
        <v>41275</v>
      </c>
      <c r="M11" s="7">
        <v>41297</v>
      </c>
      <c r="N11" t="s">
        <v>122</v>
      </c>
      <c r="O11" t="s">
        <v>123</v>
      </c>
      <c r="P11" t="s">
        <v>69</v>
      </c>
      <c r="Q11" t="s">
        <v>79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AB11">
        <v>1</v>
      </c>
      <c r="AC11">
        <v>2013</v>
      </c>
      <c r="AD11" t="s">
        <v>124</v>
      </c>
      <c r="AE11">
        <f>COUNTIF([1]!Table_HC_Main_Master[[#This Row],[S1]:[S10]],1)</f>
        <v>8</v>
      </c>
      <c r="AF11">
        <f>COUNTIF([1]!Table_HC_Main_Master[[#This Row],[S1]:[S10]],2)</f>
        <v>0</v>
      </c>
      <c r="AG11">
        <f>COUNTIF([1]!Table_HC_Main_Master[[#This Row],[S1]:[S10]],3)</f>
        <v>0</v>
      </c>
      <c r="AH11">
        <f>IF(COUNTIF([1]!Table_HC_Main_Master[[#This Row],[S1]:[S10]],1)&gt;0,COUNTIF([1]!Table_HC_Main_Master[[#This Row],[S1]:[S10]],1),"")</f>
        <v>8</v>
      </c>
      <c r="AI11" t="str">
        <f>IF(COUNTIF([1]!Table_HC_Main_Master[[#This Row],[S1]:[S10]],2)&gt;0,COUNTIF([1]!Table_HC_Main_Master[[#This Row],[S1]:[S10]],2),"")</f>
        <v/>
      </c>
      <c r="AJ11" t="str">
        <f>IF(COUNTIF([1]!Table_HC_Main_Master[[#This Row],[S1]:[S10]],3)&gt;0,COUNTIF([1]!Table_HC_Main_Master[[#This Row],[S1]:[S10]],3),"")</f>
        <v/>
      </c>
      <c r="AK11" s="2" t="str">
        <f>IF([1]!Table_HC_Main_Master[[#This Row],[FxPresent]]/[1]!Table_HC_Main_Master[[#This Row],[Expected]]&gt;=1,"Completed","Incomplete")</f>
        <v>Completed</v>
      </c>
      <c r="AL11" t="str">
        <f>VLOOKUP([1]!Table_HC_Main_Master[[#This Row],[District]],[1]CountyLookup!$A$2:$B$15,2,FALSE)</f>
        <v>NAROK</v>
      </c>
    </row>
    <row r="12" spans="1:38" x14ac:dyDescent="0.25">
      <c r="A12">
        <v>45048</v>
      </c>
      <c r="B12" t="s">
        <v>125</v>
      </c>
      <c r="C12" t="s">
        <v>39</v>
      </c>
      <c r="D12" t="s">
        <v>126</v>
      </c>
      <c r="E12" t="s">
        <v>127</v>
      </c>
      <c r="F12" t="s">
        <v>128</v>
      </c>
      <c r="G12" t="s">
        <v>129</v>
      </c>
      <c r="H12" t="s">
        <v>58</v>
      </c>
      <c r="I12" t="s">
        <v>91</v>
      </c>
      <c r="K12" t="s">
        <v>46</v>
      </c>
      <c r="L12" s="7">
        <v>41400</v>
      </c>
      <c r="M12" s="7">
        <v>41405</v>
      </c>
      <c r="N12" t="s">
        <v>130</v>
      </c>
      <c r="O12" t="s">
        <v>85</v>
      </c>
      <c r="P12" t="s">
        <v>69</v>
      </c>
      <c r="Q12" t="s">
        <v>131</v>
      </c>
      <c r="R12">
        <v>1</v>
      </c>
      <c r="S12">
        <v>1</v>
      </c>
      <c r="T12">
        <v>1</v>
      </c>
      <c r="U12">
        <v>2</v>
      </c>
      <c r="V12">
        <v>2</v>
      </c>
      <c r="W12">
        <v>1</v>
      </c>
      <c r="AB12">
        <v>5</v>
      </c>
      <c r="AC12">
        <v>2013</v>
      </c>
      <c r="AD12" t="s">
        <v>117</v>
      </c>
      <c r="AE12">
        <f>COUNTIF([1]!Table_HC_Main_Master[[#This Row],[S1]:[S10]],1)</f>
        <v>4</v>
      </c>
      <c r="AF12">
        <f>COUNTIF([1]!Table_HC_Main_Master[[#This Row],[S1]:[S10]],2)</f>
        <v>2</v>
      </c>
      <c r="AG12">
        <f>COUNTIF([1]!Table_HC_Main_Master[[#This Row],[S1]:[S10]],3)</f>
        <v>0</v>
      </c>
      <c r="AH12">
        <f>IF(COUNTIF([1]!Table_HC_Main_Master[[#This Row],[S1]:[S10]],1)&gt;0,COUNTIF([1]!Table_HC_Main_Master[[#This Row],[S1]:[S10]],1),"")</f>
        <v>4</v>
      </c>
      <c r="AI12">
        <f>IF(COUNTIF([1]!Table_HC_Main_Master[[#This Row],[S1]:[S10]],2)&gt;0,COUNTIF([1]!Table_HC_Main_Master[[#This Row],[S1]:[S10]],2),"")</f>
        <v>2</v>
      </c>
      <c r="AJ12" t="str">
        <f>IF(COUNTIF([1]!Table_HC_Main_Master[[#This Row],[S1]:[S10]],3)&gt;0,COUNTIF([1]!Table_HC_Main_Master[[#This Row],[S1]:[S10]],3),"")</f>
        <v/>
      </c>
      <c r="AK12" s="2" t="str">
        <f>IF([1]!Table_HC_Main_Master[[#This Row],[FxPresent]]/[1]!Table_HC_Main_Master[[#This Row],[Expected]]&gt;=1,"Completed","Incomplete")</f>
        <v>Incomplete</v>
      </c>
      <c r="AL12" t="str">
        <f>VLOOKUP([1]!Table_HC_Main_Master[[#This Row],[District]],[1]CountyLookup!$A$2:$B$15,2,FALSE)</f>
        <v>NAKURU</v>
      </c>
    </row>
    <row r="13" spans="1:38" x14ac:dyDescent="0.25">
      <c r="A13">
        <v>53560</v>
      </c>
      <c r="B13" t="s">
        <v>38</v>
      </c>
      <c r="C13" t="s">
        <v>39</v>
      </c>
      <c r="D13" t="s">
        <v>54</v>
      </c>
      <c r="E13" t="s">
        <v>132</v>
      </c>
      <c r="F13" t="s">
        <v>133</v>
      </c>
      <c r="G13" t="s">
        <v>134</v>
      </c>
      <c r="H13" t="s">
        <v>44</v>
      </c>
      <c r="I13" t="s">
        <v>45</v>
      </c>
      <c r="J13" t="s">
        <v>135</v>
      </c>
      <c r="K13" t="s">
        <v>76</v>
      </c>
      <c r="L13" s="7">
        <v>41312</v>
      </c>
      <c r="M13" s="7">
        <v>41510</v>
      </c>
      <c r="N13" t="s">
        <v>136</v>
      </c>
      <c r="O13" t="s">
        <v>137</v>
      </c>
      <c r="P13" t="s">
        <v>69</v>
      </c>
      <c r="Q13" t="s">
        <v>79</v>
      </c>
      <c r="R13">
        <v>3</v>
      </c>
      <c r="S13">
        <v>1</v>
      </c>
      <c r="T13">
        <v>1</v>
      </c>
      <c r="U13">
        <v>1</v>
      </c>
      <c r="V13">
        <v>3</v>
      </c>
      <c r="W13">
        <v>1</v>
      </c>
      <c r="X13">
        <v>1</v>
      </c>
      <c r="Y13">
        <v>1</v>
      </c>
      <c r="AB13">
        <v>8</v>
      </c>
      <c r="AC13">
        <v>2013</v>
      </c>
      <c r="AD13" t="s">
        <v>71</v>
      </c>
      <c r="AE13">
        <f>COUNTIF([1]!Table_HC_Main_Master[[#This Row],[S1]:[S10]],1)</f>
        <v>6</v>
      </c>
      <c r="AF13">
        <f>COUNTIF([1]!Table_HC_Main_Master[[#This Row],[S1]:[S10]],2)</f>
        <v>0</v>
      </c>
      <c r="AG13">
        <f>COUNTIF([1]!Table_HC_Main_Master[[#This Row],[S1]:[S10]],3)</f>
        <v>2</v>
      </c>
      <c r="AH13">
        <f>IF(COUNTIF([1]!Table_HC_Main_Master[[#This Row],[S1]:[S10]],1)&gt;0,COUNTIF([1]!Table_HC_Main_Master[[#This Row],[S1]:[S10]],1),"")</f>
        <v>6</v>
      </c>
      <c r="AI13" t="str">
        <f>IF(COUNTIF([1]!Table_HC_Main_Master[[#This Row],[S1]:[S10]],2)&gt;0,COUNTIF([1]!Table_HC_Main_Master[[#This Row],[S1]:[S10]],2),"")</f>
        <v/>
      </c>
      <c r="AJ13">
        <f>IF(COUNTIF([1]!Table_HC_Main_Master[[#This Row],[S1]:[S10]],3)&gt;0,COUNTIF([1]!Table_HC_Main_Master[[#This Row],[S1]:[S10]],3),"")</f>
        <v>2</v>
      </c>
      <c r="AK13" s="2" t="str">
        <f>IF([1]!Table_HC_Main_Master[[#This Row],[FxPresent]]/[1]!Table_HC_Main_Master[[#This Row],[Expected]]&gt;=1,"Completed","Incomplete")</f>
        <v>Incomplete</v>
      </c>
      <c r="AL13" t="str">
        <f>VLOOKUP([1]!Table_HC_Main_Master[[#This Row],[District]],[1]CountyLookup!$A$2:$B$15,2,FALSE)</f>
        <v>NAKURU</v>
      </c>
    </row>
    <row r="14" spans="1:38" x14ac:dyDescent="0.25">
      <c r="A14">
        <v>48201</v>
      </c>
      <c r="B14" t="s">
        <v>125</v>
      </c>
      <c r="C14" t="s">
        <v>138</v>
      </c>
      <c r="D14" t="s">
        <v>126</v>
      </c>
      <c r="E14" t="s">
        <v>139</v>
      </c>
      <c r="F14" t="s">
        <v>140</v>
      </c>
      <c r="G14" t="s">
        <v>141</v>
      </c>
      <c r="H14" t="s">
        <v>58</v>
      </c>
      <c r="I14" t="s">
        <v>91</v>
      </c>
      <c r="K14" t="s">
        <v>76</v>
      </c>
      <c r="L14" s="7">
        <v>41353</v>
      </c>
      <c r="M14" s="7">
        <v>41361</v>
      </c>
      <c r="N14" t="s">
        <v>142</v>
      </c>
      <c r="P14" t="s">
        <v>69</v>
      </c>
      <c r="Q14" t="s">
        <v>143</v>
      </c>
      <c r="R14">
        <v>1</v>
      </c>
      <c r="S14">
        <v>1</v>
      </c>
      <c r="T14">
        <v>1</v>
      </c>
      <c r="U14">
        <v>3</v>
      </c>
      <c r="V14">
        <v>1</v>
      </c>
      <c r="W14">
        <v>1</v>
      </c>
      <c r="AB14">
        <v>3</v>
      </c>
      <c r="AC14">
        <v>2013</v>
      </c>
      <c r="AD14" t="s">
        <v>111</v>
      </c>
      <c r="AE14">
        <f>COUNTIF([1]!Table_HC_Main_Master[[#This Row],[S1]:[S10]],1)</f>
        <v>5</v>
      </c>
      <c r="AF14">
        <f>COUNTIF([1]!Table_HC_Main_Master[[#This Row],[S1]:[S10]],2)</f>
        <v>0</v>
      </c>
      <c r="AG14">
        <f>COUNTIF([1]!Table_HC_Main_Master[[#This Row],[S1]:[S10]],3)</f>
        <v>1</v>
      </c>
      <c r="AH14">
        <f>IF(COUNTIF([1]!Table_HC_Main_Master[[#This Row],[S1]:[S10]],1)&gt;0,COUNTIF([1]!Table_HC_Main_Master[[#This Row],[S1]:[S10]],1),"")</f>
        <v>5</v>
      </c>
      <c r="AI14" t="str">
        <f>IF(COUNTIF([1]!Table_HC_Main_Master[[#This Row],[S1]:[S10]],2)&gt;0,COUNTIF([1]!Table_HC_Main_Master[[#This Row],[S1]:[S10]],2),"")</f>
        <v/>
      </c>
      <c r="AJ14">
        <f>IF(COUNTIF([1]!Table_HC_Main_Master[[#This Row],[S1]:[S10]],3)&gt;0,COUNTIF([1]!Table_HC_Main_Master[[#This Row],[S1]:[S10]],3),"")</f>
        <v>1</v>
      </c>
      <c r="AK14" s="2" t="str">
        <f>IF([1]!Table_HC_Main_Master[[#This Row],[FxPresent]]/[1]!Table_HC_Main_Master[[#This Row],[Expected]]&gt;=1,"Completed","Incomplete")</f>
        <v>Incomplete</v>
      </c>
      <c r="AL14" t="str">
        <f>VLOOKUP([1]!Table_HC_Main_Master[[#This Row],[District]],[1]CountyLookup!$A$2:$B$15,2,FALSE)</f>
        <v>KAJIADO</v>
      </c>
    </row>
    <row r="15" spans="1:38" x14ac:dyDescent="0.25">
      <c r="A15">
        <v>88907</v>
      </c>
      <c r="B15" t="s">
        <v>144</v>
      </c>
      <c r="C15" t="s">
        <v>145</v>
      </c>
      <c r="D15" t="s">
        <v>146</v>
      </c>
      <c r="E15" t="s">
        <v>147</v>
      </c>
      <c r="F15" t="s">
        <v>148</v>
      </c>
      <c r="G15" t="s">
        <v>149</v>
      </c>
      <c r="H15" t="s">
        <v>66</v>
      </c>
      <c r="I15" t="s">
        <v>150</v>
      </c>
      <c r="K15" t="s">
        <v>76</v>
      </c>
      <c r="L15" s="7">
        <v>41408</v>
      </c>
      <c r="M15" s="7">
        <v>41416</v>
      </c>
      <c r="N15" t="s">
        <v>151</v>
      </c>
      <c r="O15" t="s">
        <v>152</v>
      </c>
      <c r="P15" t="s">
        <v>49</v>
      </c>
      <c r="Q15" t="s">
        <v>153</v>
      </c>
      <c r="R15">
        <v>1</v>
      </c>
      <c r="S15">
        <v>1</v>
      </c>
      <c r="T15">
        <v>1</v>
      </c>
      <c r="U15">
        <v>1</v>
      </c>
      <c r="V15">
        <v>1</v>
      </c>
      <c r="AB15">
        <v>5</v>
      </c>
      <c r="AC15">
        <v>2013</v>
      </c>
      <c r="AD15" t="s">
        <v>117</v>
      </c>
      <c r="AE15">
        <f>COUNTIF([1]!Table_HC_Main_Master[[#This Row],[S1]:[S10]],1)</f>
        <v>5</v>
      </c>
      <c r="AF15">
        <f>COUNTIF([1]!Table_HC_Main_Master[[#This Row],[S1]:[S10]],2)</f>
        <v>0</v>
      </c>
      <c r="AG15">
        <f>COUNTIF([1]!Table_HC_Main_Master[[#This Row],[S1]:[S10]],3)</f>
        <v>0</v>
      </c>
      <c r="AH15">
        <f>IF(COUNTIF([1]!Table_HC_Main_Master[[#This Row],[S1]:[S10]],1)&gt;0,COUNTIF([1]!Table_HC_Main_Master[[#This Row],[S1]:[S10]],1),"")</f>
        <v>5</v>
      </c>
      <c r="AI15" t="str">
        <f>IF(COUNTIF([1]!Table_HC_Main_Master[[#This Row],[S1]:[S10]],2)&gt;0,COUNTIF([1]!Table_HC_Main_Master[[#This Row],[S1]:[S10]],2),"")</f>
        <v/>
      </c>
      <c r="AJ15" t="str">
        <f>IF(COUNTIF([1]!Table_HC_Main_Master[[#This Row],[S1]:[S10]],3)&gt;0,COUNTIF([1]!Table_HC_Main_Master[[#This Row],[S1]:[S10]],3),"")</f>
        <v/>
      </c>
      <c r="AK15" s="2" t="str">
        <f>IF([1]!Table_HC_Main_Master[[#This Row],[FxPresent]]/[1]!Table_HC_Main_Master[[#This Row],[Expected]]&gt;=1,"Completed","Incomplete")</f>
        <v>Completed</v>
      </c>
      <c r="AL15" t="str">
        <f>VLOOKUP([1]!Table_HC_Main_Master[[#This Row],[District]],[1]CountyLookup!$A$2:$B$15,2,FALSE)</f>
        <v>NAKURU</v>
      </c>
    </row>
    <row r="16" spans="1:38" x14ac:dyDescent="0.25">
      <c r="A16">
        <v>99860</v>
      </c>
      <c r="B16" t="s">
        <v>94</v>
      </c>
      <c r="C16" t="s">
        <v>154</v>
      </c>
      <c r="D16" t="s">
        <v>54</v>
      </c>
      <c r="E16" t="s">
        <v>155</v>
      </c>
      <c r="F16" t="s">
        <v>156</v>
      </c>
      <c r="G16" t="s">
        <v>157</v>
      </c>
      <c r="H16" t="s">
        <v>44</v>
      </c>
      <c r="I16" t="s">
        <v>45</v>
      </c>
      <c r="K16" t="s">
        <v>76</v>
      </c>
      <c r="L16" s="7">
        <v>41398</v>
      </c>
      <c r="M16" s="7">
        <v>41420</v>
      </c>
      <c r="N16" t="s">
        <v>158</v>
      </c>
      <c r="O16" t="s">
        <v>159</v>
      </c>
      <c r="P16" t="s">
        <v>49</v>
      </c>
      <c r="Q16" t="s">
        <v>160</v>
      </c>
      <c r="R16">
        <v>1</v>
      </c>
      <c r="S16">
        <v>2</v>
      </c>
      <c r="T16">
        <v>2</v>
      </c>
      <c r="U16">
        <v>1</v>
      </c>
      <c r="V16">
        <v>1</v>
      </c>
      <c r="W16">
        <v>1</v>
      </c>
      <c r="X16">
        <v>1</v>
      </c>
      <c r="Y16">
        <v>2</v>
      </c>
      <c r="AB16">
        <v>5</v>
      </c>
      <c r="AC16">
        <v>2013</v>
      </c>
      <c r="AD16" t="s">
        <v>117</v>
      </c>
      <c r="AE16">
        <f>COUNTIF([1]!Table_HC_Main_Master[[#This Row],[S1]:[S10]],1)</f>
        <v>5</v>
      </c>
      <c r="AF16">
        <f>COUNTIF([1]!Table_HC_Main_Master[[#This Row],[S1]:[S10]],2)</f>
        <v>3</v>
      </c>
      <c r="AG16">
        <f>COUNTIF([1]!Table_HC_Main_Master[[#This Row],[S1]:[S10]],3)</f>
        <v>0</v>
      </c>
      <c r="AH16">
        <f>IF(COUNTIF([1]!Table_HC_Main_Master[[#This Row],[S1]:[S10]],1)&gt;0,COUNTIF([1]!Table_HC_Main_Master[[#This Row],[S1]:[S10]],1),"")</f>
        <v>5</v>
      </c>
      <c r="AI16">
        <f>IF(COUNTIF([1]!Table_HC_Main_Master[[#This Row],[S1]:[S10]],2)&gt;0,COUNTIF([1]!Table_HC_Main_Master[[#This Row],[S1]:[S10]],2),"")</f>
        <v>3</v>
      </c>
      <c r="AJ16" t="str">
        <f>IF(COUNTIF([1]!Table_HC_Main_Master[[#This Row],[S1]:[S10]],3)&gt;0,COUNTIF([1]!Table_HC_Main_Master[[#This Row],[S1]:[S10]],3),"")</f>
        <v/>
      </c>
      <c r="AK16" s="2" t="str">
        <f>IF([1]!Table_HC_Main_Master[[#This Row],[FxPresent]]/[1]!Table_HC_Main_Master[[#This Row],[Expected]]&gt;=1,"Completed","Incomplete")</f>
        <v>Incomplete</v>
      </c>
      <c r="AL16" t="str">
        <f>VLOOKUP([1]!Table_HC_Main_Master[[#This Row],[District]],[1]CountyLookup!$A$2:$B$15,2,FALSE)</f>
        <v>LAIKIPIA</v>
      </c>
    </row>
    <row r="17" spans="1:38" x14ac:dyDescent="0.25">
      <c r="A17">
        <v>88026</v>
      </c>
      <c r="B17" t="s">
        <v>144</v>
      </c>
      <c r="C17" t="s">
        <v>145</v>
      </c>
      <c r="D17" t="s">
        <v>146</v>
      </c>
      <c r="E17" t="s">
        <v>161</v>
      </c>
      <c r="F17" t="s">
        <v>162</v>
      </c>
      <c r="G17" t="s">
        <v>163</v>
      </c>
      <c r="H17" t="s">
        <v>66</v>
      </c>
      <c r="I17" t="s">
        <v>150</v>
      </c>
      <c r="K17" t="s">
        <v>76</v>
      </c>
      <c r="L17" s="7">
        <v>41303</v>
      </c>
      <c r="M17" s="7">
        <v>41327</v>
      </c>
      <c r="N17" t="s">
        <v>164</v>
      </c>
      <c r="O17" t="s">
        <v>165</v>
      </c>
      <c r="P17" t="s">
        <v>69</v>
      </c>
      <c r="Q17" t="s">
        <v>79</v>
      </c>
      <c r="R17">
        <v>3</v>
      </c>
      <c r="S17">
        <v>1</v>
      </c>
      <c r="T17">
        <v>1</v>
      </c>
      <c r="U17">
        <v>1</v>
      </c>
      <c r="V17">
        <v>1</v>
      </c>
      <c r="AB17">
        <v>2</v>
      </c>
      <c r="AC17">
        <v>2013</v>
      </c>
      <c r="AD17" t="s">
        <v>62</v>
      </c>
      <c r="AE17">
        <f>COUNTIF([1]!Table_HC_Main_Master[[#This Row],[S1]:[S10]],1)</f>
        <v>4</v>
      </c>
      <c r="AF17">
        <f>COUNTIF([1]!Table_HC_Main_Master[[#This Row],[S1]:[S10]],2)</f>
        <v>0</v>
      </c>
      <c r="AG17">
        <f>COUNTIF([1]!Table_HC_Main_Master[[#This Row],[S1]:[S10]],3)</f>
        <v>1</v>
      </c>
      <c r="AH17">
        <f>IF(COUNTIF([1]!Table_HC_Main_Master[[#This Row],[S1]:[S10]],1)&gt;0,COUNTIF([1]!Table_HC_Main_Master[[#This Row],[S1]:[S10]],1),"")</f>
        <v>4</v>
      </c>
      <c r="AI17" t="str">
        <f>IF(COUNTIF([1]!Table_HC_Main_Master[[#This Row],[S1]:[S10]],2)&gt;0,COUNTIF([1]!Table_HC_Main_Master[[#This Row],[S1]:[S10]],2),"")</f>
        <v/>
      </c>
      <c r="AJ17">
        <f>IF(COUNTIF([1]!Table_HC_Main_Master[[#This Row],[S1]:[S10]],3)&gt;0,COUNTIF([1]!Table_HC_Main_Master[[#This Row],[S1]:[S10]],3),"")</f>
        <v>1</v>
      </c>
      <c r="AK17" s="2" t="str">
        <f>IF([1]!Table_HC_Main_Master[[#This Row],[FxPresent]]/[1]!Table_HC_Main_Master[[#This Row],[Expected]]&gt;=1,"Completed","Incomplete")</f>
        <v>Incomplete</v>
      </c>
      <c r="AL17" t="str">
        <f>VLOOKUP([1]!Table_HC_Main_Master[[#This Row],[District]],[1]CountyLookup!$A$2:$B$15,2,FALSE)</f>
        <v>NAKURU</v>
      </c>
    </row>
    <row r="18" spans="1:38" x14ac:dyDescent="0.25">
      <c r="A18">
        <v>24186</v>
      </c>
      <c r="B18" t="s">
        <v>94</v>
      </c>
      <c r="C18" t="s">
        <v>166</v>
      </c>
      <c r="D18" t="s">
        <v>54</v>
      </c>
      <c r="E18" t="s">
        <v>167</v>
      </c>
      <c r="F18" t="s">
        <v>168</v>
      </c>
      <c r="G18" t="s">
        <v>169</v>
      </c>
      <c r="H18" t="s">
        <v>44</v>
      </c>
      <c r="I18" t="s">
        <v>45</v>
      </c>
      <c r="K18" t="s">
        <v>46</v>
      </c>
      <c r="L18" s="7">
        <v>41405</v>
      </c>
      <c r="M18" s="7">
        <v>41420</v>
      </c>
      <c r="N18" t="s">
        <v>170</v>
      </c>
      <c r="O18" t="s">
        <v>171</v>
      </c>
      <c r="P18" t="s">
        <v>69</v>
      </c>
      <c r="Q18" t="s">
        <v>143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5</v>
      </c>
      <c r="AC18">
        <v>2013</v>
      </c>
      <c r="AD18" t="s">
        <v>117</v>
      </c>
      <c r="AE18">
        <f>COUNTIF([1]!Table_HC_Main_Master[[#This Row],[S1]:[S10]],1)</f>
        <v>10</v>
      </c>
      <c r="AF18">
        <f>COUNTIF([1]!Table_HC_Main_Master[[#This Row],[S1]:[S10]],2)</f>
        <v>0</v>
      </c>
      <c r="AG18">
        <f>COUNTIF([1]!Table_HC_Main_Master[[#This Row],[S1]:[S10]],3)</f>
        <v>0</v>
      </c>
      <c r="AH18">
        <f>IF(COUNTIF([1]!Table_HC_Main_Master[[#This Row],[S1]:[S10]],1)&gt;0,COUNTIF([1]!Table_HC_Main_Master[[#This Row],[S1]:[S10]],1),"")</f>
        <v>10</v>
      </c>
      <c r="AI18" t="str">
        <f>IF(COUNTIF([1]!Table_HC_Main_Master[[#This Row],[S1]:[S10]],2)&gt;0,COUNTIF([1]!Table_HC_Main_Master[[#This Row],[S1]:[S10]],2),"")</f>
        <v/>
      </c>
      <c r="AJ18" t="str">
        <f>IF(COUNTIF([1]!Table_HC_Main_Master[[#This Row],[S1]:[S10]],3)&gt;0,COUNTIF([1]!Table_HC_Main_Master[[#This Row],[S1]:[S10]],3),"")</f>
        <v/>
      </c>
      <c r="AK18" s="2" t="str">
        <f>IF([1]!Table_HC_Main_Master[[#This Row],[FxPresent]]/[1]!Table_HC_Main_Master[[#This Row],[Expected]]&gt;=1,"Completed","Incomplete")</f>
        <v>Completed</v>
      </c>
      <c r="AL18" t="str">
        <f>VLOOKUP([1]!Table_HC_Main_Master[[#This Row],[District]],[1]CountyLookup!$A$2:$B$15,2,FALSE)</f>
        <v>BARINGO</v>
      </c>
    </row>
    <row r="19" spans="1:38" x14ac:dyDescent="0.25">
      <c r="A19">
        <v>51667</v>
      </c>
      <c r="B19" t="s">
        <v>38</v>
      </c>
      <c r="C19" t="s">
        <v>39</v>
      </c>
      <c r="D19" t="s">
        <v>54</v>
      </c>
      <c r="E19" t="s">
        <v>172</v>
      </c>
      <c r="F19" t="s">
        <v>173</v>
      </c>
      <c r="G19" t="s">
        <v>174</v>
      </c>
      <c r="H19" t="s">
        <v>44</v>
      </c>
      <c r="I19" t="s">
        <v>45</v>
      </c>
      <c r="K19" t="s">
        <v>76</v>
      </c>
      <c r="L19" s="7">
        <v>41336</v>
      </c>
      <c r="M19" s="7">
        <v>41385</v>
      </c>
      <c r="N19" t="s">
        <v>175</v>
      </c>
      <c r="O19" t="s">
        <v>176</v>
      </c>
      <c r="P19" t="s">
        <v>49</v>
      </c>
      <c r="Q19" t="s">
        <v>143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4</v>
      </c>
      <c r="AC19">
        <v>2013</v>
      </c>
      <c r="AD19" t="s">
        <v>177</v>
      </c>
      <c r="AE19">
        <f>COUNTIF([1]!Table_HC_Main_Master[[#This Row],[S1]:[S10]],1)</f>
        <v>10</v>
      </c>
      <c r="AF19">
        <f>COUNTIF([1]!Table_HC_Main_Master[[#This Row],[S1]:[S10]],2)</f>
        <v>0</v>
      </c>
      <c r="AG19">
        <f>COUNTIF([1]!Table_HC_Main_Master[[#This Row],[S1]:[S10]],3)</f>
        <v>0</v>
      </c>
      <c r="AH19">
        <f>IF(COUNTIF([1]!Table_HC_Main_Master[[#This Row],[S1]:[S10]],1)&gt;0,COUNTIF([1]!Table_HC_Main_Master[[#This Row],[S1]:[S10]],1),"")</f>
        <v>10</v>
      </c>
      <c r="AI19" t="str">
        <f>IF(COUNTIF([1]!Table_HC_Main_Master[[#This Row],[S1]:[S10]],2)&gt;0,COUNTIF([1]!Table_HC_Main_Master[[#This Row],[S1]:[S10]],2),"")</f>
        <v/>
      </c>
      <c r="AJ19" t="str">
        <f>IF(COUNTIF([1]!Table_HC_Main_Master[[#This Row],[S1]:[S10]],3)&gt;0,COUNTIF([1]!Table_HC_Main_Master[[#This Row],[S1]:[S10]],3),"")</f>
        <v/>
      </c>
      <c r="AK19" s="2" t="str">
        <f>IF([1]!Table_HC_Main_Master[[#This Row],[FxPresent]]/[1]!Table_HC_Main_Master[[#This Row],[Expected]]&gt;=1,"Completed","Incomplete")</f>
        <v>Completed</v>
      </c>
      <c r="AL19" t="str">
        <f>VLOOKUP([1]!Table_HC_Main_Master[[#This Row],[District]],[1]CountyLookup!$A$2:$B$15,2,FALSE)</f>
        <v>NAKURU</v>
      </c>
    </row>
    <row r="20" spans="1:38" x14ac:dyDescent="0.25">
      <c r="A20">
        <v>97273</v>
      </c>
      <c r="B20" t="s">
        <v>144</v>
      </c>
      <c r="C20" t="s">
        <v>178</v>
      </c>
      <c r="D20" t="s">
        <v>146</v>
      </c>
      <c r="E20" t="s">
        <v>179</v>
      </c>
      <c r="F20" t="s">
        <v>180</v>
      </c>
      <c r="G20" t="s">
        <v>181</v>
      </c>
      <c r="H20" t="s">
        <v>66</v>
      </c>
      <c r="I20" t="s">
        <v>150</v>
      </c>
      <c r="K20" t="s">
        <v>76</v>
      </c>
      <c r="L20" s="7">
        <v>41009</v>
      </c>
      <c r="M20" s="7">
        <v>41201</v>
      </c>
      <c r="N20" t="s">
        <v>175</v>
      </c>
      <c r="O20" t="s">
        <v>182</v>
      </c>
      <c r="P20" t="s">
        <v>49</v>
      </c>
      <c r="Q20" t="s">
        <v>79</v>
      </c>
      <c r="R20">
        <v>1</v>
      </c>
      <c r="S20">
        <v>1</v>
      </c>
      <c r="T20">
        <v>1</v>
      </c>
      <c r="U20">
        <v>1</v>
      </c>
      <c r="V20">
        <v>1</v>
      </c>
      <c r="AB20">
        <v>10</v>
      </c>
      <c r="AC20">
        <v>2012</v>
      </c>
      <c r="AD20" t="s">
        <v>183</v>
      </c>
      <c r="AE20">
        <f>COUNTIF([1]!Table_HC_Main_Master[[#This Row],[S1]:[S10]],1)</f>
        <v>5</v>
      </c>
      <c r="AF20">
        <f>COUNTIF([1]!Table_HC_Main_Master[[#This Row],[S1]:[S10]],2)</f>
        <v>0</v>
      </c>
      <c r="AG20">
        <f>COUNTIF([1]!Table_HC_Main_Master[[#This Row],[S1]:[S10]],3)</f>
        <v>0</v>
      </c>
      <c r="AH20">
        <f>IF(COUNTIF([1]!Table_HC_Main_Master[[#This Row],[S1]:[S10]],1)&gt;0,COUNTIF([1]!Table_HC_Main_Master[[#This Row],[S1]:[S10]],1),"")</f>
        <v>5</v>
      </c>
      <c r="AI20" t="str">
        <f>IF(COUNTIF([1]!Table_HC_Main_Master[[#This Row],[S1]:[S10]],2)&gt;0,COUNTIF([1]!Table_HC_Main_Master[[#This Row],[S1]:[S10]],2),"")</f>
        <v/>
      </c>
      <c r="AJ20" t="str">
        <f>IF(COUNTIF([1]!Table_HC_Main_Master[[#This Row],[S1]:[S10]],3)&gt;0,COUNTIF([1]!Table_HC_Main_Master[[#This Row],[S1]:[S10]],3),"")</f>
        <v/>
      </c>
      <c r="AK20" s="2" t="str">
        <f>IF([1]!Table_HC_Main_Master[[#This Row],[FxPresent]]/[1]!Table_HC_Main_Master[[#This Row],[Expected]]&gt;=1,"Completed","Incomplete")</f>
        <v>Completed</v>
      </c>
      <c r="AL20" t="str">
        <f>VLOOKUP([1]!Table_HC_Main_Master[[#This Row],[District]],[1]CountyLookup!$A$2:$B$15,2,FALSE)</f>
        <v>NAKURU</v>
      </c>
    </row>
    <row r="21" spans="1:38" x14ac:dyDescent="0.25">
      <c r="A21">
        <v>96070</v>
      </c>
      <c r="B21" t="s">
        <v>144</v>
      </c>
      <c r="C21" t="s">
        <v>166</v>
      </c>
      <c r="D21" t="s">
        <v>146</v>
      </c>
      <c r="E21" t="s">
        <v>184</v>
      </c>
      <c r="F21" t="s">
        <v>185</v>
      </c>
      <c r="G21" t="s">
        <v>186</v>
      </c>
      <c r="H21" t="s">
        <v>66</v>
      </c>
      <c r="I21" t="s">
        <v>150</v>
      </c>
      <c r="K21" t="s">
        <v>76</v>
      </c>
      <c r="L21" s="7">
        <v>40949</v>
      </c>
      <c r="M21" s="7">
        <v>41191</v>
      </c>
      <c r="N21" t="s">
        <v>187</v>
      </c>
      <c r="O21" t="s">
        <v>188</v>
      </c>
      <c r="P21" t="s">
        <v>49</v>
      </c>
      <c r="Q21" t="s">
        <v>153</v>
      </c>
      <c r="R21">
        <v>1</v>
      </c>
      <c r="S21">
        <v>1</v>
      </c>
      <c r="T21">
        <v>1</v>
      </c>
      <c r="U21">
        <v>1</v>
      </c>
      <c r="V21">
        <v>1</v>
      </c>
      <c r="AB21">
        <v>10</v>
      </c>
      <c r="AC21">
        <v>2012</v>
      </c>
      <c r="AD21" t="s">
        <v>183</v>
      </c>
      <c r="AE21">
        <f>COUNTIF([1]!Table_HC_Main_Master[[#This Row],[S1]:[S10]],1)</f>
        <v>5</v>
      </c>
      <c r="AF21">
        <f>COUNTIF([1]!Table_HC_Main_Master[[#This Row],[S1]:[S10]],2)</f>
        <v>0</v>
      </c>
      <c r="AG21">
        <f>COUNTIF([1]!Table_HC_Main_Master[[#This Row],[S1]:[S10]],3)</f>
        <v>0</v>
      </c>
      <c r="AH21">
        <f>IF(COUNTIF([1]!Table_HC_Main_Master[[#This Row],[S1]:[S10]],1)&gt;0,COUNTIF([1]!Table_HC_Main_Master[[#This Row],[S1]:[S10]],1),"")</f>
        <v>5</v>
      </c>
      <c r="AI21" t="str">
        <f>IF(COUNTIF([1]!Table_HC_Main_Master[[#This Row],[S1]:[S10]],2)&gt;0,COUNTIF([1]!Table_HC_Main_Master[[#This Row],[S1]:[S10]],2),"")</f>
        <v/>
      </c>
      <c r="AJ21" t="str">
        <f>IF(COUNTIF([1]!Table_HC_Main_Master[[#This Row],[S1]:[S10]],3)&gt;0,COUNTIF([1]!Table_HC_Main_Master[[#This Row],[S1]:[S10]],3),"")</f>
        <v/>
      </c>
      <c r="AK21" s="2" t="str">
        <f>IF([1]!Table_HC_Main_Master[[#This Row],[FxPresent]]/[1]!Table_HC_Main_Master[[#This Row],[Expected]]&gt;=1,"Completed","Incomplete")</f>
        <v>Completed</v>
      </c>
      <c r="AL21" t="str">
        <f>VLOOKUP([1]!Table_HC_Main_Master[[#This Row],[District]],[1]CountyLookup!$A$2:$B$15,2,FALSE)</f>
        <v>BARINGO</v>
      </c>
    </row>
    <row r="22" spans="1:38" x14ac:dyDescent="0.25">
      <c r="A22">
        <v>96075</v>
      </c>
      <c r="B22" t="s">
        <v>144</v>
      </c>
      <c r="C22" t="s">
        <v>166</v>
      </c>
      <c r="D22" t="s">
        <v>146</v>
      </c>
      <c r="E22" t="s">
        <v>189</v>
      </c>
      <c r="F22" t="s">
        <v>190</v>
      </c>
      <c r="G22" t="s">
        <v>191</v>
      </c>
      <c r="H22" t="s">
        <v>66</v>
      </c>
      <c r="I22" t="s">
        <v>150</v>
      </c>
      <c r="K22" t="s">
        <v>76</v>
      </c>
      <c r="L22" s="7">
        <v>41131</v>
      </c>
      <c r="M22" s="7">
        <v>41201</v>
      </c>
      <c r="N22" t="s">
        <v>187</v>
      </c>
      <c r="O22" t="s">
        <v>188</v>
      </c>
      <c r="P22" t="s">
        <v>49</v>
      </c>
      <c r="Q22" t="s">
        <v>153</v>
      </c>
      <c r="R22">
        <v>1</v>
      </c>
      <c r="S22">
        <v>1</v>
      </c>
      <c r="T22">
        <v>1</v>
      </c>
      <c r="U22">
        <v>1</v>
      </c>
      <c r="V22">
        <v>1</v>
      </c>
      <c r="AB22">
        <v>10</v>
      </c>
      <c r="AC22">
        <v>2012</v>
      </c>
      <c r="AD22" t="s">
        <v>183</v>
      </c>
      <c r="AE22">
        <f>COUNTIF([1]!Table_HC_Main_Master[[#This Row],[S1]:[S10]],1)</f>
        <v>5</v>
      </c>
      <c r="AF22">
        <f>COUNTIF([1]!Table_HC_Main_Master[[#This Row],[S1]:[S10]],2)</f>
        <v>0</v>
      </c>
      <c r="AG22">
        <f>COUNTIF([1]!Table_HC_Main_Master[[#This Row],[S1]:[S10]],3)</f>
        <v>0</v>
      </c>
      <c r="AH22">
        <f>IF(COUNTIF([1]!Table_HC_Main_Master[[#This Row],[S1]:[S10]],1)&gt;0,COUNTIF([1]!Table_HC_Main_Master[[#This Row],[S1]:[S10]],1),"")</f>
        <v>5</v>
      </c>
      <c r="AI22" t="str">
        <f>IF(COUNTIF([1]!Table_HC_Main_Master[[#This Row],[S1]:[S10]],2)&gt;0,COUNTIF([1]!Table_HC_Main_Master[[#This Row],[S1]:[S10]],2),"")</f>
        <v/>
      </c>
      <c r="AJ22" t="str">
        <f>IF(COUNTIF([1]!Table_HC_Main_Master[[#This Row],[S1]:[S10]],3)&gt;0,COUNTIF([1]!Table_HC_Main_Master[[#This Row],[S1]:[S10]],3),"")</f>
        <v/>
      </c>
      <c r="AK22" s="2" t="str">
        <f>IF([1]!Table_HC_Main_Master[[#This Row],[FxPresent]]/[1]!Table_HC_Main_Master[[#This Row],[Expected]]&gt;=1,"Completed","Incomplete")</f>
        <v>Completed</v>
      </c>
      <c r="AL22" t="str">
        <f>VLOOKUP([1]!Table_HC_Main_Master[[#This Row],[District]],[1]CountyLookup!$A$2:$B$15,2,FALSE)</f>
        <v>BARINGO</v>
      </c>
    </row>
    <row r="23" spans="1:38" x14ac:dyDescent="0.25">
      <c r="A23">
        <v>52751</v>
      </c>
      <c r="B23" t="s">
        <v>38</v>
      </c>
      <c r="C23" t="s">
        <v>39</v>
      </c>
      <c r="D23" t="s">
        <v>54</v>
      </c>
      <c r="E23" t="s">
        <v>192</v>
      </c>
      <c r="F23" t="s">
        <v>193</v>
      </c>
      <c r="G23" t="s">
        <v>194</v>
      </c>
      <c r="H23" t="s">
        <v>44</v>
      </c>
      <c r="I23" t="s">
        <v>45</v>
      </c>
      <c r="J23" t="s">
        <v>195</v>
      </c>
      <c r="K23" t="s">
        <v>59</v>
      </c>
      <c r="L23" s="7">
        <v>41462</v>
      </c>
      <c r="M23" s="7">
        <v>41501</v>
      </c>
      <c r="N23" t="s">
        <v>187</v>
      </c>
      <c r="O23" t="s">
        <v>196</v>
      </c>
      <c r="P23" t="s">
        <v>69</v>
      </c>
      <c r="Q23" t="s">
        <v>131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AB23">
        <v>8</v>
      </c>
      <c r="AC23">
        <v>2013</v>
      </c>
      <c r="AD23" t="s">
        <v>71</v>
      </c>
      <c r="AE23">
        <f>COUNTIF([1]!Table_HC_Main_Master[[#This Row],[S1]:[S10]],1)</f>
        <v>8</v>
      </c>
      <c r="AF23">
        <f>COUNTIF([1]!Table_HC_Main_Master[[#This Row],[S1]:[S10]],2)</f>
        <v>0</v>
      </c>
      <c r="AG23">
        <f>COUNTIF([1]!Table_HC_Main_Master[[#This Row],[S1]:[S10]],3)</f>
        <v>0</v>
      </c>
      <c r="AH23">
        <f>IF(COUNTIF([1]!Table_HC_Main_Master[[#This Row],[S1]:[S10]],1)&gt;0,COUNTIF([1]!Table_HC_Main_Master[[#This Row],[S1]:[S10]],1),"")</f>
        <v>8</v>
      </c>
      <c r="AI23" t="str">
        <f>IF(COUNTIF([1]!Table_HC_Main_Master[[#This Row],[S1]:[S10]],2)&gt;0,COUNTIF([1]!Table_HC_Main_Master[[#This Row],[S1]:[S10]],2),"")</f>
        <v/>
      </c>
      <c r="AJ23" t="str">
        <f>IF(COUNTIF([1]!Table_HC_Main_Master[[#This Row],[S1]:[S10]],3)&gt;0,COUNTIF([1]!Table_HC_Main_Master[[#This Row],[S1]:[S10]],3),"")</f>
        <v/>
      </c>
      <c r="AK23" s="2" t="str">
        <f>IF([1]!Table_HC_Main_Master[[#This Row],[FxPresent]]/[1]!Table_HC_Main_Master[[#This Row],[Expected]]&gt;=1,"Completed","Incomplete")</f>
        <v>Completed</v>
      </c>
      <c r="AL23" t="str">
        <f>VLOOKUP([1]!Table_HC_Main_Master[[#This Row],[District]],[1]CountyLookup!$A$2:$B$15,2,FALSE)</f>
        <v>NAKURU</v>
      </c>
    </row>
    <row r="24" spans="1:38" x14ac:dyDescent="0.25">
      <c r="A24">
        <v>97336</v>
      </c>
      <c r="B24" t="s">
        <v>144</v>
      </c>
      <c r="C24" t="s">
        <v>145</v>
      </c>
      <c r="D24" t="s">
        <v>146</v>
      </c>
      <c r="E24" t="s">
        <v>197</v>
      </c>
      <c r="F24" t="s">
        <v>198</v>
      </c>
      <c r="G24" t="s">
        <v>199</v>
      </c>
      <c r="H24" t="s">
        <v>66</v>
      </c>
      <c r="I24" t="s">
        <v>150</v>
      </c>
      <c r="K24" t="s">
        <v>76</v>
      </c>
      <c r="L24" s="7">
        <v>40949</v>
      </c>
      <c r="M24" s="7">
        <v>41183</v>
      </c>
      <c r="N24" t="s">
        <v>187</v>
      </c>
      <c r="O24" t="s">
        <v>152</v>
      </c>
      <c r="P24" t="s">
        <v>49</v>
      </c>
      <c r="Q24" t="s">
        <v>153</v>
      </c>
      <c r="R24">
        <v>1</v>
      </c>
      <c r="S24">
        <v>1</v>
      </c>
      <c r="T24">
        <v>1</v>
      </c>
      <c r="U24">
        <v>1</v>
      </c>
      <c r="V24">
        <v>1</v>
      </c>
      <c r="AB24">
        <v>10</v>
      </c>
      <c r="AC24">
        <v>2012</v>
      </c>
      <c r="AD24" t="s">
        <v>183</v>
      </c>
      <c r="AE24">
        <f>COUNTIF([1]!Table_HC_Main_Master[[#This Row],[S1]:[S10]],1)</f>
        <v>5</v>
      </c>
      <c r="AF24">
        <f>COUNTIF([1]!Table_HC_Main_Master[[#This Row],[S1]:[S10]],2)</f>
        <v>0</v>
      </c>
      <c r="AG24">
        <f>COUNTIF([1]!Table_HC_Main_Master[[#This Row],[S1]:[S10]],3)</f>
        <v>0</v>
      </c>
      <c r="AH24">
        <f>IF(COUNTIF([1]!Table_HC_Main_Master[[#This Row],[S1]:[S10]],1)&gt;0,COUNTIF([1]!Table_HC_Main_Master[[#This Row],[S1]:[S10]],1),"")</f>
        <v>5</v>
      </c>
      <c r="AI24" t="str">
        <f>IF(COUNTIF([1]!Table_HC_Main_Master[[#This Row],[S1]:[S10]],2)&gt;0,COUNTIF([1]!Table_HC_Main_Master[[#This Row],[S1]:[S10]],2),"")</f>
        <v/>
      </c>
      <c r="AJ24" t="str">
        <f>IF(COUNTIF([1]!Table_HC_Main_Master[[#This Row],[S1]:[S10]],3)&gt;0,COUNTIF([1]!Table_HC_Main_Master[[#This Row],[S1]:[S10]],3),"")</f>
        <v/>
      </c>
      <c r="AK24" s="2" t="str">
        <f>IF([1]!Table_HC_Main_Master[[#This Row],[FxPresent]]/[1]!Table_HC_Main_Master[[#This Row],[Expected]]&gt;=1,"Completed","Incomplete")</f>
        <v>Completed</v>
      </c>
      <c r="AL24" t="str">
        <f>VLOOKUP([1]!Table_HC_Main_Master[[#This Row],[District]],[1]CountyLookup!$A$2:$B$15,2,FALSE)</f>
        <v>NAKURU</v>
      </c>
    </row>
    <row r="25" spans="1:38" x14ac:dyDescent="0.25">
      <c r="A25">
        <v>89850</v>
      </c>
      <c r="B25" t="s">
        <v>144</v>
      </c>
      <c r="C25" t="s">
        <v>145</v>
      </c>
      <c r="D25" t="s">
        <v>146</v>
      </c>
      <c r="E25" t="s">
        <v>200</v>
      </c>
      <c r="F25" t="s">
        <v>201</v>
      </c>
      <c r="G25" t="s">
        <v>202</v>
      </c>
      <c r="H25" t="s">
        <v>66</v>
      </c>
      <c r="I25" t="s">
        <v>150</v>
      </c>
      <c r="K25" t="s">
        <v>76</v>
      </c>
      <c r="L25" s="7">
        <v>41040</v>
      </c>
      <c r="M25" s="7">
        <v>41226</v>
      </c>
      <c r="N25" t="s">
        <v>187</v>
      </c>
      <c r="O25" t="s">
        <v>203</v>
      </c>
      <c r="P25" t="s">
        <v>49</v>
      </c>
      <c r="Q25" t="s">
        <v>160</v>
      </c>
      <c r="R25">
        <v>1</v>
      </c>
      <c r="S25">
        <v>1</v>
      </c>
      <c r="T25">
        <v>1</v>
      </c>
      <c r="U25">
        <v>1</v>
      </c>
      <c r="V25">
        <v>1</v>
      </c>
      <c r="AB25">
        <v>11</v>
      </c>
      <c r="AC25">
        <v>2012</v>
      </c>
      <c r="AD25" t="s">
        <v>204</v>
      </c>
      <c r="AE25">
        <f>COUNTIF([1]!Table_HC_Main_Master[[#This Row],[S1]:[S10]],1)</f>
        <v>5</v>
      </c>
      <c r="AF25">
        <f>COUNTIF([1]!Table_HC_Main_Master[[#This Row],[S1]:[S10]],2)</f>
        <v>0</v>
      </c>
      <c r="AG25">
        <f>COUNTIF([1]!Table_HC_Main_Master[[#This Row],[S1]:[S10]],3)</f>
        <v>0</v>
      </c>
      <c r="AH25">
        <f>IF(COUNTIF([1]!Table_HC_Main_Master[[#This Row],[S1]:[S10]],1)&gt;0,COUNTIF([1]!Table_HC_Main_Master[[#This Row],[S1]:[S10]],1),"")</f>
        <v>5</v>
      </c>
      <c r="AI25" t="str">
        <f>IF(COUNTIF([1]!Table_HC_Main_Master[[#This Row],[S1]:[S10]],2)&gt;0,COUNTIF([1]!Table_HC_Main_Master[[#This Row],[S1]:[S10]],2),"")</f>
        <v/>
      </c>
      <c r="AJ25" t="str">
        <f>IF(COUNTIF([1]!Table_HC_Main_Master[[#This Row],[S1]:[S10]],3)&gt;0,COUNTIF([1]!Table_HC_Main_Master[[#This Row],[S1]:[S10]],3),"")</f>
        <v/>
      </c>
      <c r="AK25" s="2" t="str">
        <f>IF([1]!Table_HC_Main_Master[[#This Row],[FxPresent]]/[1]!Table_HC_Main_Master[[#This Row],[Expected]]&gt;=1,"Completed","Incomplete")</f>
        <v>Completed</v>
      </c>
      <c r="AL25" t="str">
        <f>VLOOKUP([1]!Table_HC_Main_Master[[#This Row],[District]],[1]CountyLookup!$A$2:$B$15,2,FALSE)</f>
        <v>NAKURU</v>
      </c>
    </row>
    <row r="26" spans="1:38" x14ac:dyDescent="0.25">
      <c r="A26">
        <v>87855</v>
      </c>
      <c r="B26" t="s">
        <v>144</v>
      </c>
      <c r="C26" t="s">
        <v>104</v>
      </c>
      <c r="D26" t="s">
        <v>146</v>
      </c>
      <c r="E26" t="s">
        <v>205</v>
      </c>
      <c r="F26" t="s">
        <v>206</v>
      </c>
      <c r="G26" t="s">
        <v>207</v>
      </c>
      <c r="H26" t="s">
        <v>66</v>
      </c>
      <c r="I26" t="s">
        <v>150</v>
      </c>
      <c r="K26" t="s">
        <v>76</v>
      </c>
      <c r="L26" s="7">
        <v>41355</v>
      </c>
      <c r="M26" s="7">
        <v>41366</v>
      </c>
      <c r="N26" t="s">
        <v>187</v>
      </c>
      <c r="O26" t="s">
        <v>208</v>
      </c>
      <c r="P26" t="s">
        <v>49</v>
      </c>
      <c r="Q26" t="s">
        <v>153</v>
      </c>
      <c r="R26">
        <v>1</v>
      </c>
      <c r="S26">
        <v>1</v>
      </c>
      <c r="T26">
        <v>1</v>
      </c>
      <c r="U26">
        <v>1</v>
      </c>
      <c r="V26">
        <v>1</v>
      </c>
      <c r="AB26">
        <v>4</v>
      </c>
      <c r="AC26">
        <v>2013</v>
      </c>
      <c r="AD26" t="s">
        <v>177</v>
      </c>
      <c r="AE26">
        <f>COUNTIF([1]!Table_HC_Main_Master[[#This Row],[S1]:[S10]],1)</f>
        <v>5</v>
      </c>
      <c r="AF26">
        <f>COUNTIF([1]!Table_HC_Main_Master[[#This Row],[S1]:[S10]],2)</f>
        <v>0</v>
      </c>
      <c r="AG26">
        <f>COUNTIF([1]!Table_HC_Main_Master[[#This Row],[S1]:[S10]],3)</f>
        <v>0</v>
      </c>
      <c r="AH26">
        <f>IF(COUNTIF([1]!Table_HC_Main_Master[[#This Row],[S1]:[S10]],1)&gt;0,COUNTIF([1]!Table_HC_Main_Master[[#This Row],[S1]:[S10]],1),"")</f>
        <v>5</v>
      </c>
      <c r="AI26" t="str">
        <f>IF(COUNTIF([1]!Table_HC_Main_Master[[#This Row],[S1]:[S10]],2)&gt;0,COUNTIF([1]!Table_HC_Main_Master[[#This Row],[S1]:[S10]],2),"")</f>
        <v/>
      </c>
      <c r="AJ26" t="str">
        <f>IF(COUNTIF([1]!Table_HC_Main_Master[[#This Row],[S1]:[S10]],3)&gt;0,COUNTIF([1]!Table_HC_Main_Master[[#This Row],[S1]:[S10]],3),"")</f>
        <v/>
      </c>
      <c r="AK26" s="2" t="str">
        <f>IF([1]!Table_HC_Main_Master[[#This Row],[FxPresent]]/[1]!Table_HC_Main_Master[[#This Row],[Expected]]&gt;=1,"Completed","Incomplete")</f>
        <v>Completed</v>
      </c>
      <c r="AL26" t="str">
        <f>VLOOKUP([1]!Table_HC_Main_Master[[#This Row],[District]],[1]CountyLookup!$A$2:$B$15,2,FALSE)</f>
        <v>LAIKIPIA</v>
      </c>
    </row>
    <row r="27" spans="1:38" x14ac:dyDescent="0.25">
      <c r="A27">
        <v>52046</v>
      </c>
      <c r="B27" t="s">
        <v>38</v>
      </c>
      <c r="C27" t="s">
        <v>39</v>
      </c>
      <c r="D27" t="s">
        <v>54</v>
      </c>
      <c r="E27" t="s">
        <v>209</v>
      </c>
      <c r="F27" t="s">
        <v>210</v>
      </c>
      <c r="H27" t="s">
        <v>44</v>
      </c>
      <c r="I27" t="s">
        <v>45</v>
      </c>
      <c r="K27" t="s">
        <v>59</v>
      </c>
      <c r="L27" s="7">
        <v>41188</v>
      </c>
      <c r="M27" s="7">
        <v>41251</v>
      </c>
      <c r="N27" t="s">
        <v>187</v>
      </c>
      <c r="O27" t="s">
        <v>211</v>
      </c>
      <c r="P27" t="s">
        <v>49</v>
      </c>
      <c r="Q27" t="s">
        <v>79</v>
      </c>
      <c r="R27">
        <v>2</v>
      </c>
      <c r="S27">
        <v>1</v>
      </c>
      <c r="T27">
        <v>1</v>
      </c>
      <c r="U27">
        <v>1</v>
      </c>
      <c r="V27">
        <v>2</v>
      </c>
      <c r="W27">
        <v>1</v>
      </c>
      <c r="X27">
        <v>1</v>
      </c>
      <c r="Y27">
        <v>1</v>
      </c>
      <c r="Z27">
        <v>2</v>
      </c>
      <c r="AA27">
        <v>1</v>
      </c>
      <c r="AB27">
        <v>12</v>
      </c>
      <c r="AC27">
        <v>2012</v>
      </c>
      <c r="AD27" t="s">
        <v>212</v>
      </c>
      <c r="AE27">
        <f>COUNTIF([1]!Table_HC_Main_Master[[#This Row],[S1]:[S10]],1)</f>
        <v>7</v>
      </c>
      <c r="AF27">
        <f>COUNTIF([1]!Table_HC_Main_Master[[#This Row],[S1]:[S10]],2)</f>
        <v>3</v>
      </c>
      <c r="AG27">
        <f>COUNTIF([1]!Table_HC_Main_Master[[#This Row],[S1]:[S10]],3)</f>
        <v>0</v>
      </c>
      <c r="AH27">
        <f>IF(COUNTIF([1]!Table_HC_Main_Master[[#This Row],[S1]:[S10]],1)&gt;0,COUNTIF([1]!Table_HC_Main_Master[[#This Row],[S1]:[S10]],1),"")</f>
        <v>7</v>
      </c>
      <c r="AI27">
        <f>IF(COUNTIF([1]!Table_HC_Main_Master[[#This Row],[S1]:[S10]],2)&gt;0,COUNTIF([1]!Table_HC_Main_Master[[#This Row],[S1]:[S10]],2),"")</f>
        <v>3</v>
      </c>
      <c r="AJ27" t="str">
        <f>IF(COUNTIF([1]!Table_HC_Main_Master[[#This Row],[S1]:[S10]],3)&gt;0,COUNTIF([1]!Table_HC_Main_Master[[#This Row],[S1]:[S10]],3),"")</f>
        <v/>
      </c>
      <c r="AK27" s="2" t="str">
        <f>IF([1]!Table_HC_Main_Master[[#This Row],[FxPresent]]/[1]!Table_HC_Main_Master[[#This Row],[Expected]]&gt;=1,"Completed","Incomplete")</f>
        <v>Incomplete</v>
      </c>
      <c r="AL27" t="str">
        <f>VLOOKUP([1]!Table_HC_Main_Master[[#This Row],[District]],[1]CountyLookup!$A$2:$B$15,2,FALSE)</f>
        <v>NAKURU</v>
      </c>
    </row>
    <row r="28" spans="1:38" x14ac:dyDescent="0.25">
      <c r="A28">
        <v>52051</v>
      </c>
      <c r="B28" t="s">
        <v>38</v>
      </c>
      <c r="C28" t="s">
        <v>39</v>
      </c>
      <c r="D28" t="s">
        <v>40</v>
      </c>
      <c r="E28" t="s">
        <v>209</v>
      </c>
      <c r="F28" t="s">
        <v>210</v>
      </c>
      <c r="H28" t="s">
        <v>44</v>
      </c>
      <c r="I28" t="s">
        <v>45</v>
      </c>
      <c r="K28" t="s">
        <v>76</v>
      </c>
      <c r="L28" s="7">
        <v>41462</v>
      </c>
      <c r="M28" s="7">
        <v>41504</v>
      </c>
      <c r="N28" t="s">
        <v>187</v>
      </c>
      <c r="O28" t="s">
        <v>211</v>
      </c>
      <c r="P28" t="s">
        <v>49</v>
      </c>
      <c r="Q28" t="s">
        <v>153</v>
      </c>
      <c r="R28">
        <v>3</v>
      </c>
      <c r="S28">
        <v>1</v>
      </c>
      <c r="T28">
        <v>1</v>
      </c>
      <c r="U28">
        <v>1</v>
      </c>
      <c r="V28">
        <v>3</v>
      </c>
      <c r="W28">
        <v>1</v>
      </c>
      <c r="X28">
        <v>1</v>
      </c>
      <c r="Y28">
        <v>1</v>
      </c>
      <c r="AB28">
        <v>8</v>
      </c>
      <c r="AC28">
        <v>2013</v>
      </c>
      <c r="AD28" t="s">
        <v>71</v>
      </c>
      <c r="AE28">
        <f>COUNTIF([1]!Table_HC_Main_Master[[#This Row],[S1]:[S10]],1)</f>
        <v>6</v>
      </c>
      <c r="AF28">
        <f>COUNTIF([1]!Table_HC_Main_Master[[#This Row],[S1]:[S10]],2)</f>
        <v>0</v>
      </c>
      <c r="AG28">
        <f>COUNTIF([1]!Table_HC_Main_Master[[#This Row],[S1]:[S10]],3)</f>
        <v>2</v>
      </c>
      <c r="AH28">
        <f>IF(COUNTIF([1]!Table_HC_Main_Master[[#This Row],[S1]:[S10]],1)&gt;0,COUNTIF([1]!Table_HC_Main_Master[[#This Row],[S1]:[S10]],1),"")</f>
        <v>6</v>
      </c>
      <c r="AI28" t="str">
        <f>IF(COUNTIF([1]!Table_HC_Main_Master[[#This Row],[S1]:[S10]],2)&gt;0,COUNTIF([1]!Table_HC_Main_Master[[#This Row],[S1]:[S10]],2),"")</f>
        <v/>
      </c>
      <c r="AJ28">
        <f>IF(COUNTIF([1]!Table_HC_Main_Master[[#This Row],[S1]:[S10]],3)&gt;0,COUNTIF([1]!Table_HC_Main_Master[[#This Row],[S1]:[S10]],3),"")</f>
        <v>2</v>
      </c>
      <c r="AK28" s="2" t="str">
        <f>IF([1]!Table_HC_Main_Master[[#This Row],[FxPresent]]/[1]!Table_HC_Main_Master[[#This Row],[Expected]]&gt;=1,"Completed","Incomplete")</f>
        <v>Incomplete</v>
      </c>
      <c r="AL28" t="str">
        <f>VLOOKUP([1]!Table_HC_Main_Master[[#This Row],[District]],[1]CountyLookup!$A$2:$B$15,2,FALSE)</f>
        <v>NAKURU</v>
      </c>
    </row>
    <row r="29" spans="1:38" x14ac:dyDescent="0.25">
      <c r="A29">
        <v>31437</v>
      </c>
      <c r="B29" t="s">
        <v>94</v>
      </c>
      <c r="C29" t="s">
        <v>39</v>
      </c>
      <c r="D29" t="s">
        <v>95</v>
      </c>
      <c r="E29" t="s">
        <v>213</v>
      </c>
      <c r="F29" t="s">
        <v>214</v>
      </c>
      <c r="G29" t="s">
        <v>215</v>
      </c>
      <c r="H29" t="s">
        <v>58</v>
      </c>
      <c r="I29" t="s">
        <v>99</v>
      </c>
      <c r="K29" t="s">
        <v>76</v>
      </c>
      <c r="L29" s="7">
        <v>41187</v>
      </c>
      <c r="M29" s="7">
        <v>41183</v>
      </c>
      <c r="N29" t="s">
        <v>187</v>
      </c>
      <c r="O29" t="s">
        <v>216</v>
      </c>
      <c r="P29" t="s">
        <v>49</v>
      </c>
      <c r="Q29" t="s">
        <v>160</v>
      </c>
      <c r="R29">
        <v>1</v>
      </c>
      <c r="S29">
        <v>1</v>
      </c>
      <c r="T29">
        <v>1</v>
      </c>
      <c r="U29">
        <v>1</v>
      </c>
      <c r="V29">
        <v>1</v>
      </c>
      <c r="W29">
        <v>2</v>
      </c>
      <c r="X29">
        <v>1</v>
      </c>
      <c r="Y29">
        <v>2</v>
      </c>
      <c r="Z29">
        <v>1</v>
      </c>
      <c r="AB29">
        <v>10</v>
      </c>
      <c r="AC29">
        <v>2012</v>
      </c>
      <c r="AD29" t="s">
        <v>183</v>
      </c>
      <c r="AE29">
        <f>COUNTIF([1]!Table_HC_Main_Master[[#This Row],[S1]:[S10]],1)</f>
        <v>7</v>
      </c>
      <c r="AF29">
        <f>COUNTIF([1]!Table_HC_Main_Master[[#This Row],[S1]:[S10]],2)</f>
        <v>2</v>
      </c>
      <c r="AG29">
        <f>COUNTIF([1]!Table_HC_Main_Master[[#This Row],[S1]:[S10]],3)</f>
        <v>0</v>
      </c>
      <c r="AH29">
        <f>IF(COUNTIF([1]!Table_HC_Main_Master[[#This Row],[S1]:[S10]],1)&gt;0,COUNTIF([1]!Table_HC_Main_Master[[#This Row],[S1]:[S10]],1),"")</f>
        <v>7</v>
      </c>
      <c r="AI29">
        <f>IF(COUNTIF([1]!Table_HC_Main_Master[[#This Row],[S1]:[S10]],2)&gt;0,COUNTIF([1]!Table_HC_Main_Master[[#This Row],[S1]:[S10]],2),"")</f>
        <v>2</v>
      </c>
      <c r="AJ29" t="str">
        <f>IF(COUNTIF([1]!Table_HC_Main_Master[[#This Row],[S1]:[S10]],3)&gt;0,COUNTIF([1]!Table_HC_Main_Master[[#This Row],[S1]:[S10]],3),"")</f>
        <v/>
      </c>
      <c r="AK29" s="2" t="str">
        <f>IF([1]!Table_HC_Main_Master[[#This Row],[FxPresent]]/[1]!Table_HC_Main_Master[[#This Row],[Expected]]&gt;=1,"Completed","Incomplete")</f>
        <v>Incomplete</v>
      </c>
      <c r="AL29" t="str">
        <f>VLOOKUP([1]!Table_HC_Main_Master[[#This Row],[District]],[1]CountyLookup!$A$2:$B$15,2,FALSE)</f>
        <v>NAKURU</v>
      </c>
    </row>
    <row r="30" spans="1:38" x14ac:dyDescent="0.25">
      <c r="A30">
        <v>97168</v>
      </c>
      <c r="B30" t="s">
        <v>144</v>
      </c>
      <c r="C30" t="s">
        <v>145</v>
      </c>
      <c r="D30" t="s">
        <v>146</v>
      </c>
      <c r="E30" t="s">
        <v>217</v>
      </c>
      <c r="F30" t="s">
        <v>218</v>
      </c>
      <c r="G30" t="s">
        <v>219</v>
      </c>
      <c r="H30" t="s">
        <v>66</v>
      </c>
      <c r="I30" t="s">
        <v>150</v>
      </c>
      <c r="K30" t="s">
        <v>76</v>
      </c>
      <c r="L30" s="7">
        <v>40918</v>
      </c>
      <c r="M30" s="7">
        <v>41200</v>
      </c>
      <c r="N30" t="s">
        <v>187</v>
      </c>
      <c r="O30" t="s">
        <v>220</v>
      </c>
      <c r="P30" t="s">
        <v>49</v>
      </c>
      <c r="Q30" t="s">
        <v>79</v>
      </c>
      <c r="R30">
        <v>1</v>
      </c>
      <c r="S30">
        <v>2</v>
      </c>
      <c r="T30">
        <v>1</v>
      </c>
      <c r="U30">
        <v>1</v>
      </c>
      <c r="V30">
        <v>1</v>
      </c>
      <c r="AB30">
        <v>10</v>
      </c>
      <c r="AC30">
        <v>2012</v>
      </c>
      <c r="AD30" t="s">
        <v>183</v>
      </c>
      <c r="AE30">
        <f>COUNTIF([1]!Table_HC_Main_Master[[#This Row],[S1]:[S10]],1)</f>
        <v>4</v>
      </c>
      <c r="AF30">
        <f>COUNTIF([1]!Table_HC_Main_Master[[#This Row],[S1]:[S10]],2)</f>
        <v>1</v>
      </c>
      <c r="AG30">
        <f>COUNTIF([1]!Table_HC_Main_Master[[#This Row],[S1]:[S10]],3)</f>
        <v>0</v>
      </c>
      <c r="AH30">
        <f>IF(COUNTIF([1]!Table_HC_Main_Master[[#This Row],[S1]:[S10]],1)&gt;0,COUNTIF([1]!Table_HC_Main_Master[[#This Row],[S1]:[S10]],1),"")</f>
        <v>4</v>
      </c>
      <c r="AI30">
        <f>IF(COUNTIF([1]!Table_HC_Main_Master[[#This Row],[S1]:[S10]],2)&gt;0,COUNTIF([1]!Table_HC_Main_Master[[#This Row],[S1]:[S10]],2),"")</f>
        <v>1</v>
      </c>
      <c r="AJ30" t="str">
        <f>IF(COUNTIF([1]!Table_HC_Main_Master[[#This Row],[S1]:[S10]],3)&gt;0,COUNTIF([1]!Table_HC_Main_Master[[#This Row],[S1]:[S10]],3),"")</f>
        <v/>
      </c>
      <c r="AK30" s="2" t="str">
        <f>IF([1]!Table_HC_Main_Master[[#This Row],[FxPresent]]/[1]!Table_HC_Main_Master[[#This Row],[Expected]]&gt;=1,"Completed","Incomplete")</f>
        <v>Incomplete</v>
      </c>
      <c r="AL30" t="str">
        <f>VLOOKUP([1]!Table_HC_Main_Master[[#This Row],[District]],[1]CountyLookup!$A$2:$B$15,2,FALSE)</f>
        <v>NAKURU</v>
      </c>
    </row>
    <row r="31" spans="1:38" x14ac:dyDescent="0.25">
      <c r="A31">
        <v>64441</v>
      </c>
      <c r="B31" t="s">
        <v>38</v>
      </c>
      <c r="C31" t="s">
        <v>39</v>
      </c>
      <c r="D31" t="s">
        <v>40</v>
      </c>
      <c r="E31" t="s">
        <v>221</v>
      </c>
      <c r="F31" t="s">
        <v>222</v>
      </c>
      <c r="G31" t="s">
        <v>223</v>
      </c>
      <c r="H31" t="s">
        <v>44</v>
      </c>
      <c r="I31" t="s">
        <v>45</v>
      </c>
      <c r="K31" t="s">
        <v>59</v>
      </c>
      <c r="L31" s="7">
        <v>41357</v>
      </c>
      <c r="M31" s="7">
        <v>41413</v>
      </c>
      <c r="N31" t="s">
        <v>224</v>
      </c>
      <c r="O31" t="s">
        <v>225</v>
      </c>
      <c r="P31" t="s">
        <v>49</v>
      </c>
      <c r="Q31" t="s">
        <v>79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AB31">
        <v>5</v>
      </c>
      <c r="AC31">
        <v>2013</v>
      </c>
      <c r="AD31" t="s">
        <v>117</v>
      </c>
      <c r="AE31">
        <f>COUNTIF([1]!Table_HC_Main_Master[[#This Row],[S1]:[S10]],1)</f>
        <v>8</v>
      </c>
      <c r="AF31">
        <f>COUNTIF([1]!Table_HC_Main_Master[[#This Row],[S1]:[S10]],2)</f>
        <v>0</v>
      </c>
      <c r="AG31">
        <f>COUNTIF([1]!Table_HC_Main_Master[[#This Row],[S1]:[S10]],3)</f>
        <v>0</v>
      </c>
      <c r="AH31">
        <f>IF(COUNTIF([1]!Table_HC_Main_Master[[#This Row],[S1]:[S10]],1)&gt;0,COUNTIF([1]!Table_HC_Main_Master[[#This Row],[S1]:[S10]],1),"")</f>
        <v>8</v>
      </c>
      <c r="AI31" t="str">
        <f>IF(COUNTIF([1]!Table_HC_Main_Master[[#This Row],[S1]:[S10]],2)&gt;0,COUNTIF([1]!Table_HC_Main_Master[[#This Row],[S1]:[S10]],2),"")</f>
        <v/>
      </c>
      <c r="AJ31" t="str">
        <f>IF(COUNTIF([1]!Table_HC_Main_Master[[#This Row],[S1]:[S10]],3)&gt;0,COUNTIF([1]!Table_HC_Main_Master[[#This Row],[S1]:[S10]],3),"")</f>
        <v/>
      </c>
      <c r="AK31" s="2" t="str">
        <f>IF([1]!Table_HC_Main_Master[[#This Row],[FxPresent]]/[1]!Table_HC_Main_Master[[#This Row],[Expected]]&gt;=1,"Completed","Incomplete")</f>
        <v>Completed</v>
      </c>
      <c r="AL31" t="str">
        <f>VLOOKUP([1]!Table_HC_Main_Master[[#This Row],[District]],[1]CountyLookup!$A$2:$B$15,2,FALSE)</f>
        <v>NAKURU</v>
      </c>
    </row>
    <row r="32" spans="1:38" x14ac:dyDescent="0.25">
      <c r="A32">
        <v>50718</v>
      </c>
      <c r="B32" t="s">
        <v>38</v>
      </c>
      <c r="C32" t="s">
        <v>39</v>
      </c>
      <c r="D32" t="s">
        <v>54</v>
      </c>
      <c r="E32" t="s">
        <v>226</v>
      </c>
      <c r="F32" t="s">
        <v>227</v>
      </c>
      <c r="G32" t="s">
        <v>228</v>
      </c>
      <c r="H32" t="s">
        <v>44</v>
      </c>
      <c r="I32" t="s">
        <v>45</v>
      </c>
      <c r="J32" t="s">
        <v>229</v>
      </c>
      <c r="K32" t="s">
        <v>76</v>
      </c>
      <c r="L32" s="7">
        <v>41275</v>
      </c>
      <c r="M32" s="7">
        <v>41328</v>
      </c>
      <c r="N32" t="s">
        <v>230</v>
      </c>
      <c r="O32" t="s">
        <v>231</v>
      </c>
      <c r="P32" t="s">
        <v>49</v>
      </c>
      <c r="Q32" t="s">
        <v>131</v>
      </c>
      <c r="R32">
        <v>1</v>
      </c>
      <c r="S32">
        <v>3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AB32">
        <v>2</v>
      </c>
      <c r="AC32">
        <v>2013</v>
      </c>
      <c r="AD32" t="s">
        <v>62</v>
      </c>
      <c r="AE32">
        <f>COUNTIF([1]!Table_HC_Main_Master[[#This Row],[S1]:[S10]],1)</f>
        <v>7</v>
      </c>
      <c r="AF32">
        <f>COUNTIF([1]!Table_HC_Main_Master[[#This Row],[S1]:[S10]],2)</f>
        <v>0</v>
      </c>
      <c r="AG32">
        <f>COUNTIF([1]!Table_HC_Main_Master[[#This Row],[S1]:[S10]],3)</f>
        <v>1</v>
      </c>
      <c r="AH32">
        <f>IF(COUNTIF([1]!Table_HC_Main_Master[[#This Row],[S1]:[S10]],1)&gt;0,COUNTIF([1]!Table_HC_Main_Master[[#This Row],[S1]:[S10]],1),"")</f>
        <v>7</v>
      </c>
      <c r="AI32" t="str">
        <f>IF(COUNTIF([1]!Table_HC_Main_Master[[#This Row],[S1]:[S10]],2)&gt;0,COUNTIF([1]!Table_HC_Main_Master[[#This Row],[S1]:[S10]],2),"")</f>
        <v/>
      </c>
      <c r="AJ32">
        <f>IF(COUNTIF([1]!Table_HC_Main_Master[[#This Row],[S1]:[S10]],3)&gt;0,COUNTIF([1]!Table_HC_Main_Master[[#This Row],[S1]:[S10]],3),"")</f>
        <v>1</v>
      </c>
      <c r="AK32" s="2" t="str">
        <f>IF([1]!Table_HC_Main_Master[[#This Row],[FxPresent]]/[1]!Table_HC_Main_Master[[#This Row],[Expected]]&gt;=1,"Completed","Incomplete")</f>
        <v>Incomplete</v>
      </c>
      <c r="AL32" t="str">
        <f>VLOOKUP([1]!Table_HC_Main_Master[[#This Row],[District]],[1]CountyLookup!$A$2:$B$15,2,FALSE)</f>
        <v>NAKURU</v>
      </c>
    </row>
    <row r="33" spans="1:38" x14ac:dyDescent="0.25">
      <c r="A33">
        <v>43193</v>
      </c>
      <c r="B33" t="s">
        <v>94</v>
      </c>
      <c r="C33" t="s">
        <v>138</v>
      </c>
      <c r="D33" t="s">
        <v>54</v>
      </c>
      <c r="E33" t="s">
        <v>232</v>
      </c>
      <c r="F33" t="s">
        <v>233</v>
      </c>
      <c r="G33" t="s">
        <v>234</v>
      </c>
      <c r="H33" t="s">
        <v>44</v>
      </c>
      <c r="I33" t="s">
        <v>235</v>
      </c>
      <c r="J33" t="s">
        <v>236</v>
      </c>
      <c r="K33" t="s">
        <v>76</v>
      </c>
      <c r="L33" s="7">
        <v>41372</v>
      </c>
      <c r="M33" s="7">
        <v>41393</v>
      </c>
      <c r="N33" t="s">
        <v>237</v>
      </c>
      <c r="O33" t="s">
        <v>238</v>
      </c>
      <c r="P33" t="s">
        <v>49</v>
      </c>
      <c r="Q33" t="s">
        <v>102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AB33">
        <v>4</v>
      </c>
      <c r="AC33">
        <v>2013</v>
      </c>
      <c r="AD33" t="s">
        <v>177</v>
      </c>
      <c r="AE33">
        <f>COUNTIF([1]!Table_HC_Main_Master[[#This Row],[S1]:[S10]],1)</f>
        <v>7</v>
      </c>
      <c r="AF33">
        <f>COUNTIF([1]!Table_HC_Main_Master[[#This Row],[S1]:[S10]],2)</f>
        <v>0</v>
      </c>
      <c r="AG33">
        <f>COUNTIF([1]!Table_HC_Main_Master[[#This Row],[S1]:[S10]],3)</f>
        <v>0</v>
      </c>
      <c r="AH33">
        <f>IF(COUNTIF([1]!Table_HC_Main_Master[[#This Row],[S1]:[S10]],1)&gt;0,COUNTIF([1]!Table_HC_Main_Master[[#This Row],[S1]:[S10]],1),"")</f>
        <v>7</v>
      </c>
      <c r="AI33" t="str">
        <f>IF(COUNTIF([1]!Table_HC_Main_Master[[#This Row],[S1]:[S10]],2)&gt;0,COUNTIF([1]!Table_HC_Main_Master[[#This Row],[S1]:[S10]],2),"")</f>
        <v/>
      </c>
      <c r="AJ33" t="str">
        <f>IF(COUNTIF([1]!Table_HC_Main_Master[[#This Row],[S1]:[S10]],3)&gt;0,COUNTIF([1]!Table_HC_Main_Master[[#This Row],[S1]:[S10]],3),"")</f>
        <v/>
      </c>
      <c r="AK33" s="2" t="str">
        <f>IF([1]!Table_HC_Main_Master[[#This Row],[FxPresent]]/[1]!Table_HC_Main_Master[[#This Row],[Expected]]&gt;=1,"Completed","Incomplete")</f>
        <v>Incomplete</v>
      </c>
      <c r="AL33" t="str">
        <f>VLOOKUP([1]!Table_HC_Main_Master[[#This Row],[District]],[1]CountyLookup!$A$2:$B$15,2,FALSE)</f>
        <v>KAJIADO</v>
      </c>
    </row>
    <row r="34" spans="1:38" x14ac:dyDescent="0.25">
      <c r="A34">
        <v>45747</v>
      </c>
      <c r="B34" t="s">
        <v>125</v>
      </c>
      <c r="C34" t="s">
        <v>138</v>
      </c>
      <c r="D34" t="s">
        <v>126</v>
      </c>
      <c r="E34" t="s">
        <v>139</v>
      </c>
      <c r="F34" t="s">
        <v>239</v>
      </c>
      <c r="G34" t="s">
        <v>240</v>
      </c>
      <c r="H34" t="s">
        <v>58</v>
      </c>
      <c r="I34" t="s">
        <v>91</v>
      </c>
      <c r="J34" t="s">
        <v>241</v>
      </c>
      <c r="K34" t="s">
        <v>46</v>
      </c>
      <c r="L34" s="7">
        <v>40979</v>
      </c>
      <c r="M34" s="7">
        <v>41218</v>
      </c>
      <c r="N34" t="s">
        <v>242</v>
      </c>
      <c r="O34" t="s">
        <v>243</v>
      </c>
      <c r="P34" t="s">
        <v>69</v>
      </c>
      <c r="Q34" t="s">
        <v>244</v>
      </c>
      <c r="R34">
        <v>1</v>
      </c>
      <c r="S34">
        <v>1</v>
      </c>
      <c r="T34">
        <v>1</v>
      </c>
      <c r="U34">
        <v>3</v>
      </c>
      <c r="V34">
        <v>1</v>
      </c>
      <c r="W34">
        <v>1</v>
      </c>
      <c r="AB34">
        <v>11</v>
      </c>
      <c r="AC34">
        <v>2012</v>
      </c>
      <c r="AD34" t="s">
        <v>204</v>
      </c>
      <c r="AE34">
        <f>COUNTIF([1]!Table_HC_Main_Master[[#This Row],[S1]:[S10]],1)</f>
        <v>5</v>
      </c>
      <c r="AF34">
        <f>COUNTIF([1]!Table_HC_Main_Master[[#This Row],[S1]:[S10]],2)</f>
        <v>0</v>
      </c>
      <c r="AG34">
        <f>COUNTIF([1]!Table_HC_Main_Master[[#This Row],[S1]:[S10]],3)</f>
        <v>1</v>
      </c>
      <c r="AH34">
        <f>IF(COUNTIF([1]!Table_HC_Main_Master[[#This Row],[S1]:[S10]],1)&gt;0,COUNTIF([1]!Table_HC_Main_Master[[#This Row],[S1]:[S10]],1),"")</f>
        <v>5</v>
      </c>
      <c r="AI34" t="str">
        <f>IF(COUNTIF([1]!Table_HC_Main_Master[[#This Row],[S1]:[S10]],2)&gt;0,COUNTIF([1]!Table_HC_Main_Master[[#This Row],[S1]:[S10]],2),"")</f>
        <v/>
      </c>
      <c r="AJ34">
        <f>IF(COUNTIF([1]!Table_HC_Main_Master[[#This Row],[S1]:[S10]],3)&gt;0,COUNTIF([1]!Table_HC_Main_Master[[#This Row],[S1]:[S10]],3),"")</f>
        <v>1</v>
      </c>
      <c r="AK34" s="2" t="str">
        <f>IF([1]!Table_HC_Main_Master[[#This Row],[FxPresent]]/[1]!Table_HC_Main_Master[[#This Row],[Expected]]&gt;=1,"Completed","Incomplete")</f>
        <v>Incomplete</v>
      </c>
      <c r="AL34" t="str">
        <f>VLOOKUP([1]!Table_HC_Main_Master[[#This Row],[District]],[1]CountyLookup!$A$2:$B$15,2,FALSE)</f>
        <v>KAJIADO</v>
      </c>
    </row>
    <row r="35" spans="1:38" x14ac:dyDescent="0.25">
      <c r="A35">
        <v>15</v>
      </c>
      <c r="B35" t="s">
        <v>94</v>
      </c>
      <c r="C35" t="s">
        <v>138</v>
      </c>
      <c r="D35" t="s">
        <v>95</v>
      </c>
      <c r="E35" t="s">
        <v>245</v>
      </c>
      <c r="F35" t="s">
        <v>246</v>
      </c>
      <c r="G35" t="s">
        <v>247</v>
      </c>
      <c r="H35" t="s">
        <v>248</v>
      </c>
      <c r="I35" t="s">
        <v>235</v>
      </c>
      <c r="J35" t="s">
        <v>249</v>
      </c>
      <c r="K35" t="s">
        <v>46</v>
      </c>
      <c r="L35" s="7">
        <v>41144</v>
      </c>
      <c r="M35" s="7">
        <v>41151</v>
      </c>
      <c r="N35" t="s">
        <v>250</v>
      </c>
      <c r="P35" t="s">
        <v>49</v>
      </c>
      <c r="Q35" t="s">
        <v>50</v>
      </c>
      <c r="R35">
        <v>1</v>
      </c>
      <c r="S35">
        <v>1</v>
      </c>
      <c r="T35">
        <v>1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8</v>
      </c>
      <c r="AC35">
        <v>2012</v>
      </c>
      <c r="AD35" t="s">
        <v>71</v>
      </c>
      <c r="AE35">
        <f>COUNTIF([1]!Table_HC_Main_Master[[#This Row],[S1]:[S10]],1)</f>
        <v>3</v>
      </c>
      <c r="AF35">
        <f>COUNTIF([1]!Table_HC_Main_Master[[#This Row],[S1]:[S10]],2)</f>
        <v>7</v>
      </c>
      <c r="AG35">
        <f>COUNTIF([1]!Table_HC_Main_Master[[#This Row],[S1]:[S10]],3)</f>
        <v>0</v>
      </c>
      <c r="AH35">
        <f>IF(COUNTIF([1]!Table_HC_Main_Master[[#This Row],[S1]:[S10]],1)&gt;0,COUNTIF([1]!Table_HC_Main_Master[[#This Row],[S1]:[S10]],1),"")</f>
        <v>3</v>
      </c>
      <c r="AI35">
        <f>IF(COUNTIF([1]!Table_HC_Main_Master[[#This Row],[S1]:[S10]],2)&gt;0,COUNTIF([1]!Table_HC_Main_Master[[#This Row],[S1]:[S10]],2),"")</f>
        <v>7</v>
      </c>
      <c r="AJ35" t="str">
        <f>IF(COUNTIF([1]!Table_HC_Main_Master[[#This Row],[S1]:[S10]],3)&gt;0,COUNTIF([1]!Table_HC_Main_Master[[#This Row],[S1]:[S10]],3),"")</f>
        <v/>
      </c>
      <c r="AK35" s="2" t="str">
        <f>IF([1]!Table_HC_Main_Master[[#This Row],[FxPresent]]/[1]!Table_HC_Main_Master[[#This Row],[Expected]]&gt;=1,"Completed","Incomplete")</f>
        <v>Incomplete</v>
      </c>
      <c r="AL35" t="str">
        <f>VLOOKUP([1]!Table_HC_Main_Master[[#This Row],[District]],[1]CountyLookup!$A$2:$B$15,2,FALSE)</f>
        <v>KAJIADO</v>
      </c>
    </row>
    <row r="36" spans="1:38" x14ac:dyDescent="0.25">
      <c r="A36">
        <v>31273</v>
      </c>
      <c r="B36" t="s">
        <v>94</v>
      </c>
      <c r="C36" t="s">
        <v>39</v>
      </c>
      <c r="D36" t="s">
        <v>95</v>
      </c>
      <c r="E36" t="s">
        <v>251</v>
      </c>
      <c r="F36" t="s">
        <v>252</v>
      </c>
      <c r="G36" t="s">
        <v>253</v>
      </c>
      <c r="H36" t="s">
        <v>58</v>
      </c>
      <c r="I36" t="s">
        <v>99</v>
      </c>
      <c r="K36" t="s">
        <v>46</v>
      </c>
      <c r="L36" s="7">
        <v>41456</v>
      </c>
      <c r="M36" s="7">
        <v>41463</v>
      </c>
      <c r="N36" t="s">
        <v>250</v>
      </c>
      <c r="O36" t="s">
        <v>254</v>
      </c>
      <c r="P36" t="s">
        <v>49</v>
      </c>
      <c r="Q36" t="s">
        <v>143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3</v>
      </c>
      <c r="AB36">
        <v>7</v>
      </c>
      <c r="AC36">
        <v>2013</v>
      </c>
      <c r="AD36" t="s">
        <v>103</v>
      </c>
      <c r="AE36">
        <f>COUNTIF([1]!Table_HC_Main_Master[[#This Row],[S1]:[S10]],1)</f>
        <v>8</v>
      </c>
      <c r="AF36">
        <f>COUNTIF([1]!Table_HC_Main_Master[[#This Row],[S1]:[S10]],2)</f>
        <v>0</v>
      </c>
      <c r="AG36">
        <f>COUNTIF([1]!Table_HC_Main_Master[[#This Row],[S1]:[S10]],3)</f>
        <v>1</v>
      </c>
      <c r="AH36">
        <f>IF(COUNTIF([1]!Table_HC_Main_Master[[#This Row],[S1]:[S10]],1)&gt;0,COUNTIF([1]!Table_HC_Main_Master[[#This Row],[S1]:[S10]],1),"")</f>
        <v>8</v>
      </c>
      <c r="AI36" t="str">
        <f>IF(COUNTIF([1]!Table_HC_Main_Master[[#This Row],[S1]:[S10]],2)&gt;0,COUNTIF([1]!Table_HC_Main_Master[[#This Row],[S1]:[S10]],2),"")</f>
        <v/>
      </c>
      <c r="AJ36">
        <f>IF(COUNTIF([1]!Table_HC_Main_Master[[#This Row],[S1]:[S10]],3)&gt;0,COUNTIF([1]!Table_HC_Main_Master[[#This Row],[S1]:[S10]],3),"")</f>
        <v>1</v>
      </c>
      <c r="AK36" s="2" t="str">
        <f>IF([1]!Table_HC_Main_Master[[#This Row],[FxPresent]]/[1]!Table_HC_Main_Master[[#This Row],[Expected]]&gt;=1,"Completed","Incomplete")</f>
        <v>Incomplete</v>
      </c>
      <c r="AL36" t="str">
        <f>VLOOKUP([1]!Table_HC_Main_Master[[#This Row],[District]],[1]CountyLookup!$A$2:$B$15,2,FALSE)</f>
        <v>NAKURU</v>
      </c>
    </row>
    <row r="37" spans="1:38" x14ac:dyDescent="0.25">
      <c r="A37">
        <v>11171</v>
      </c>
      <c r="B37" t="s">
        <v>125</v>
      </c>
      <c r="C37" t="s">
        <v>39</v>
      </c>
      <c r="D37" t="s">
        <v>255</v>
      </c>
      <c r="E37" t="s">
        <v>256</v>
      </c>
      <c r="F37" t="s">
        <v>257</v>
      </c>
      <c r="G37" t="s">
        <v>258</v>
      </c>
      <c r="H37" t="s">
        <v>259</v>
      </c>
      <c r="I37" t="s">
        <v>235</v>
      </c>
      <c r="J37" t="s">
        <v>260</v>
      </c>
      <c r="K37" t="s">
        <v>46</v>
      </c>
      <c r="L37" s="7">
        <v>41085</v>
      </c>
      <c r="N37" t="s">
        <v>250</v>
      </c>
      <c r="O37" t="s">
        <v>261</v>
      </c>
      <c r="P37" t="s">
        <v>49</v>
      </c>
      <c r="Q37" t="s">
        <v>262</v>
      </c>
      <c r="R37">
        <v>1</v>
      </c>
      <c r="AD37" t="s">
        <v>263</v>
      </c>
      <c r="AE37">
        <f>COUNTIF([1]!Table_HC_Main_Master[[#This Row],[S1]:[S10]],1)</f>
        <v>1</v>
      </c>
      <c r="AF37">
        <f>COUNTIF([1]!Table_HC_Main_Master[[#This Row],[S1]:[S10]],2)</f>
        <v>0</v>
      </c>
      <c r="AG37">
        <f>COUNTIF([1]!Table_HC_Main_Master[[#This Row],[S1]:[S10]],3)</f>
        <v>0</v>
      </c>
      <c r="AH37">
        <f>IF(COUNTIF([1]!Table_HC_Main_Master[[#This Row],[S1]:[S10]],1)&gt;0,COUNTIF([1]!Table_HC_Main_Master[[#This Row],[S1]:[S10]],1),"")</f>
        <v>1</v>
      </c>
      <c r="AI37" t="str">
        <f>IF(COUNTIF([1]!Table_HC_Main_Master[[#This Row],[S1]:[S10]],2)&gt;0,COUNTIF([1]!Table_HC_Main_Master[[#This Row],[S1]:[S10]],2),"")</f>
        <v/>
      </c>
      <c r="AJ37" t="str">
        <f>IF(COUNTIF([1]!Table_HC_Main_Master[[#This Row],[S1]:[S10]],3)&gt;0,COUNTIF([1]!Table_HC_Main_Master[[#This Row],[S1]:[S10]],3),"")</f>
        <v/>
      </c>
      <c r="AK37" s="2" t="str">
        <f>IF([1]!Table_HC_Main_Master[[#This Row],[FxPresent]]/[1]!Table_HC_Main_Master[[#This Row],[Expected]]&gt;=1,"Completed","Incomplete")</f>
        <v>Incomplete</v>
      </c>
      <c r="AL37" t="str">
        <f>VLOOKUP([1]!Table_HC_Main_Master[[#This Row],[District]],[1]CountyLookup!$A$2:$B$15,2,FALSE)</f>
        <v>NAKURU</v>
      </c>
    </row>
    <row r="38" spans="1:38" x14ac:dyDescent="0.25">
      <c r="A38">
        <v>29462</v>
      </c>
      <c r="B38" t="s">
        <v>94</v>
      </c>
      <c r="C38" t="s">
        <v>39</v>
      </c>
      <c r="D38" t="s">
        <v>95</v>
      </c>
      <c r="E38" t="s">
        <v>264</v>
      </c>
      <c r="F38" t="s">
        <v>265</v>
      </c>
      <c r="G38" t="s">
        <v>266</v>
      </c>
      <c r="H38" t="s">
        <v>58</v>
      </c>
      <c r="I38" t="s">
        <v>99</v>
      </c>
      <c r="K38" t="s">
        <v>76</v>
      </c>
      <c r="L38" s="7">
        <v>41492</v>
      </c>
      <c r="M38" s="7">
        <v>41514</v>
      </c>
      <c r="N38" t="s">
        <v>250</v>
      </c>
      <c r="O38" t="s">
        <v>267</v>
      </c>
      <c r="P38" t="s">
        <v>49</v>
      </c>
      <c r="Q38" t="s">
        <v>268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B38">
        <v>8</v>
      </c>
      <c r="AC38">
        <v>2013</v>
      </c>
      <c r="AD38" t="s">
        <v>71</v>
      </c>
      <c r="AE38">
        <f>COUNTIF([1]!Table_HC_Main_Master[[#This Row],[S1]:[S10]],1)</f>
        <v>9</v>
      </c>
      <c r="AF38">
        <f>COUNTIF([1]!Table_HC_Main_Master[[#This Row],[S1]:[S10]],2)</f>
        <v>0</v>
      </c>
      <c r="AG38">
        <f>COUNTIF([1]!Table_HC_Main_Master[[#This Row],[S1]:[S10]],3)</f>
        <v>0</v>
      </c>
      <c r="AH38">
        <f>IF(COUNTIF([1]!Table_HC_Main_Master[[#This Row],[S1]:[S10]],1)&gt;0,COUNTIF([1]!Table_HC_Main_Master[[#This Row],[S1]:[S10]],1),"")</f>
        <v>9</v>
      </c>
      <c r="AI38" t="str">
        <f>IF(COUNTIF([1]!Table_HC_Main_Master[[#This Row],[S1]:[S10]],2)&gt;0,COUNTIF([1]!Table_HC_Main_Master[[#This Row],[S1]:[S10]],2),"")</f>
        <v/>
      </c>
      <c r="AJ38" t="str">
        <f>IF(COUNTIF([1]!Table_HC_Main_Master[[#This Row],[S1]:[S10]],3)&gt;0,COUNTIF([1]!Table_HC_Main_Master[[#This Row],[S1]:[S10]],3),"")</f>
        <v/>
      </c>
      <c r="AK38" s="2" t="str">
        <f>IF([1]!Table_HC_Main_Master[[#This Row],[FxPresent]]/[1]!Table_HC_Main_Master[[#This Row],[Expected]]&gt;=1,"Completed","Incomplete")</f>
        <v>Completed</v>
      </c>
      <c r="AL38" t="str">
        <f>VLOOKUP([1]!Table_HC_Main_Master[[#This Row],[District]],[1]CountyLookup!$A$2:$B$15,2,FALSE)</f>
        <v>NAKURU</v>
      </c>
    </row>
    <row r="39" spans="1:38" x14ac:dyDescent="0.25">
      <c r="A39">
        <v>63674</v>
      </c>
      <c r="B39" t="s">
        <v>38</v>
      </c>
      <c r="C39" t="s">
        <v>269</v>
      </c>
      <c r="D39" t="s">
        <v>54</v>
      </c>
      <c r="E39" t="s">
        <v>270</v>
      </c>
      <c r="F39" t="s">
        <v>271</v>
      </c>
      <c r="G39" t="s">
        <v>272</v>
      </c>
      <c r="H39" t="s">
        <v>44</v>
      </c>
      <c r="I39" t="s">
        <v>45</v>
      </c>
      <c r="K39" t="s">
        <v>59</v>
      </c>
      <c r="L39" s="7">
        <v>41553</v>
      </c>
      <c r="M39" s="7">
        <v>41505</v>
      </c>
      <c r="N39" t="s">
        <v>273</v>
      </c>
      <c r="O39" t="s">
        <v>274</v>
      </c>
      <c r="P39" t="s">
        <v>49</v>
      </c>
      <c r="Q39" t="s">
        <v>61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AB39">
        <v>8</v>
      </c>
      <c r="AC39">
        <v>2013</v>
      </c>
      <c r="AD39" t="s">
        <v>71</v>
      </c>
      <c r="AE39">
        <f>COUNTIF([1]!Table_HC_Main_Master[[#This Row],[S1]:[S10]],1)</f>
        <v>8</v>
      </c>
      <c r="AF39">
        <f>COUNTIF([1]!Table_HC_Main_Master[[#This Row],[S1]:[S10]],2)</f>
        <v>0</v>
      </c>
      <c r="AG39">
        <f>COUNTIF([1]!Table_HC_Main_Master[[#This Row],[S1]:[S10]],3)</f>
        <v>0</v>
      </c>
      <c r="AH39">
        <f>IF(COUNTIF([1]!Table_HC_Main_Master[[#This Row],[S1]:[S10]],1)&gt;0,COUNTIF([1]!Table_HC_Main_Master[[#This Row],[S1]:[S10]],1),"")</f>
        <v>8</v>
      </c>
      <c r="AI39" t="str">
        <f>IF(COUNTIF([1]!Table_HC_Main_Master[[#This Row],[S1]:[S10]],2)&gt;0,COUNTIF([1]!Table_HC_Main_Master[[#This Row],[S1]:[S10]],2),"")</f>
        <v/>
      </c>
      <c r="AJ39" t="str">
        <f>IF(COUNTIF([1]!Table_HC_Main_Master[[#This Row],[S1]:[S10]],3)&gt;0,COUNTIF([1]!Table_HC_Main_Master[[#This Row],[S1]:[S10]],3),"")</f>
        <v/>
      </c>
      <c r="AK39" s="2" t="str">
        <f>IF([1]!Table_HC_Main_Master[[#This Row],[FxPresent]]/[1]!Table_HC_Main_Master[[#This Row],[Expected]]&gt;=1,"Completed","Incomplete")</f>
        <v>Completed</v>
      </c>
      <c r="AL39" t="str">
        <f>VLOOKUP([1]!Table_HC_Main_Master[[#This Row],[District]],[1]CountyLookup!$A$2:$B$15,2,FALSE)</f>
        <v>NAKURU</v>
      </c>
    </row>
    <row r="40" spans="1:38" x14ac:dyDescent="0.25">
      <c r="A40">
        <v>99683</v>
      </c>
      <c r="B40" t="s">
        <v>94</v>
      </c>
      <c r="C40" t="s">
        <v>166</v>
      </c>
      <c r="D40" t="s">
        <v>54</v>
      </c>
      <c r="E40" t="s">
        <v>275</v>
      </c>
      <c r="F40" t="s">
        <v>276</v>
      </c>
      <c r="G40" t="s">
        <v>277</v>
      </c>
      <c r="H40" t="s">
        <v>44</v>
      </c>
      <c r="I40" t="s">
        <v>45</v>
      </c>
      <c r="K40" t="s">
        <v>46</v>
      </c>
      <c r="L40" s="7">
        <v>41311</v>
      </c>
      <c r="M40" s="7">
        <v>41448</v>
      </c>
      <c r="N40" t="s">
        <v>273</v>
      </c>
      <c r="O40" t="s">
        <v>278</v>
      </c>
      <c r="P40" t="s">
        <v>49</v>
      </c>
      <c r="Q40" t="s">
        <v>279</v>
      </c>
      <c r="R40">
        <v>1</v>
      </c>
      <c r="S40">
        <v>1</v>
      </c>
      <c r="T40">
        <v>1</v>
      </c>
      <c r="U40">
        <v>2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6</v>
      </c>
      <c r="AC40">
        <v>2013</v>
      </c>
      <c r="AD40" t="s">
        <v>51</v>
      </c>
      <c r="AE40">
        <f>COUNTIF([1]!Table_HC_Main_Master[[#This Row],[S1]:[S10]],1)</f>
        <v>8</v>
      </c>
      <c r="AF40">
        <f>COUNTIF([1]!Table_HC_Main_Master[[#This Row],[S1]:[S10]],2)</f>
        <v>2</v>
      </c>
      <c r="AG40">
        <f>COUNTIF([1]!Table_HC_Main_Master[[#This Row],[S1]:[S10]],3)</f>
        <v>0</v>
      </c>
      <c r="AH40">
        <f>IF(COUNTIF([1]!Table_HC_Main_Master[[#This Row],[S1]:[S10]],1)&gt;0,COUNTIF([1]!Table_HC_Main_Master[[#This Row],[S1]:[S10]],1),"")</f>
        <v>8</v>
      </c>
      <c r="AI40">
        <f>IF(COUNTIF([1]!Table_HC_Main_Master[[#This Row],[S1]:[S10]],2)&gt;0,COUNTIF([1]!Table_HC_Main_Master[[#This Row],[S1]:[S10]],2),"")</f>
        <v>2</v>
      </c>
      <c r="AJ40" t="str">
        <f>IF(COUNTIF([1]!Table_HC_Main_Master[[#This Row],[S1]:[S10]],3)&gt;0,COUNTIF([1]!Table_HC_Main_Master[[#This Row],[S1]:[S10]],3),"")</f>
        <v/>
      </c>
      <c r="AK40" s="2" t="str">
        <f>IF([1]!Table_HC_Main_Master[[#This Row],[FxPresent]]/[1]!Table_HC_Main_Master[[#This Row],[Expected]]&gt;=1,"Completed","Incomplete")</f>
        <v>Completed</v>
      </c>
      <c r="AL40" t="str">
        <f>VLOOKUP([1]!Table_HC_Main_Master[[#This Row],[District]],[1]CountyLookup!$A$2:$B$15,2,FALSE)</f>
        <v>BARINGO</v>
      </c>
    </row>
    <row r="41" spans="1:38" x14ac:dyDescent="0.25">
      <c r="A41">
        <v>3956</v>
      </c>
      <c r="B41" t="s">
        <v>125</v>
      </c>
      <c r="C41" t="s">
        <v>39</v>
      </c>
      <c r="D41" t="s">
        <v>255</v>
      </c>
      <c r="E41" t="s">
        <v>280</v>
      </c>
      <c r="F41" t="s">
        <v>281</v>
      </c>
      <c r="G41" t="s">
        <v>282</v>
      </c>
      <c r="H41" t="s">
        <v>259</v>
      </c>
      <c r="I41" t="s">
        <v>235</v>
      </c>
      <c r="J41" t="s">
        <v>283</v>
      </c>
      <c r="K41" t="s">
        <v>284</v>
      </c>
      <c r="L41" s="7">
        <v>41080</v>
      </c>
      <c r="M41" s="7">
        <v>41138</v>
      </c>
      <c r="N41" t="s">
        <v>273</v>
      </c>
      <c r="O41" t="s">
        <v>261</v>
      </c>
      <c r="P41" t="s">
        <v>49</v>
      </c>
      <c r="Q41" t="s">
        <v>262</v>
      </c>
      <c r="R41">
        <v>2</v>
      </c>
      <c r="S41">
        <v>2</v>
      </c>
      <c r="T41">
        <v>1</v>
      </c>
      <c r="U41">
        <v>2</v>
      </c>
      <c r="V41">
        <v>2</v>
      </c>
      <c r="W41">
        <v>2</v>
      </c>
      <c r="X41">
        <v>2</v>
      </c>
      <c r="Y41">
        <v>1</v>
      </c>
      <c r="AB41">
        <v>8</v>
      </c>
      <c r="AC41">
        <v>2012</v>
      </c>
      <c r="AD41" t="s">
        <v>71</v>
      </c>
      <c r="AE41">
        <f>COUNTIF([1]!Table_HC_Main_Master[[#This Row],[S1]:[S10]],1)</f>
        <v>2</v>
      </c>
      <c r="AF41">
        <f>COUNTIF([1]!Table_HC_Main_Master[[#This Row],[S1]:[S10]],2)</f>
        <v>6</v>
      </c>
      <c r="AG41">
        <f>COUNTIF([1]!Table_HC_Main_Master[[#This Row],[S1]:[S10]],3)</f>
        <v>0</v>
      </c>
      <c r="AH41">
        <f>IF(COUNTIF([1]!Table_HC_Main_Master[[#This Row],[S1]:[S10]],1)&gt;0,COUNTIF([1]!Table_HC_Main_Master[[#This Row],[S1]:[S10]],1),"")</f>
        <v>2</v>
      </c>
      <c r="AI41">
        <f>IF(COUNTIF([1]!Table_HC_Main_Master[[#This Row],[S1]:[S10]],2)&gt;0,COUNTIF([1]!Table_HC_Main_Master[[#This Row],[S1]:[S10]],2),"")</f>
        <v>6</v>
      </c>
      <c r="AJ41" t="str">
        <f>IF(COUNTIF([1]!Table_HC_Main_Master[[#This Row],[S1]:[S10]],3)&gt;0,COUNTIF([1]!Table_HC_Main_Master[[#This Row],[S1]:[S10]],3),"")</f>
        <v/>
      </c>
      <c r="AK41" s="2" t="str">
        <f>IF([1]!Table_HC_Main_Master[[#This Row],[FxPresent]]/[1]!Table_HC_Main_Master[[#This Row],[Expected]]&gt;=1,"Completed","Incomplete")</f>
        <v>Incomplete</v>
      </c>
      <c r="AL41" t="str">
        <f>VLOOKUP([1]!Table_HC_Main_Master[[#This Row],[District]],[1]CountyLookup!$A$2:$B$15,2,FALSE)</f>
        <v>NAKURU</v>
      </c>
    </row>
    <row r="42" spans="1:38" x14ac:dyDescent="0.25">
      <c r="A42">
        <v>51805</v>
      </c>
      <c r="B42" t="s">
        <v>38</v>
      </c>
      <c r="C42" t="s">
        <v>39</v>
      </c>
      <c r="D42" t="s">
        <v>40</v>
      </c>
      <c r="E42" t="s">
        <v>285</v>
      </c>
      <c r="F42" t="s">
        <v>286</v>
      </c>
      <c r="G42" t="s">
        <v>287</v>
      </c>
      <c r="H42" t="s">
        <v>44</v>
      </c>
      <c r="I42" t="s">
        <v>45</v>
      </c>
      <c r="J42" t="s">
        <v>288</v>
      </c>
      <c r="K42" t="s">
        <v>59</v>
      </c>
      <c r="L42" s="7">
        <v>41392</v>
      </c>
      <c r="M42" s="7">
        <v>41441</v>
      </c>
      <c r="N42" t="s">
        <v>273</v>
      </c>
      <c r="O42" t="s">
        <v>289</v>
      </c>
      <c r="P42" t="s">
        <v>49</v>
      </c>
      <c r="Q42" t="s">
        <v>268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AB42">
        <v>6</v>
      </c>
      <c r="AC42">
        <v>2013</v>
      </c>
      <c r="AD42" t="s">
        <v>51</v>
      </c>
      <c r="AE42">
        <f>COUNTIF([1]!Table_HC_Main_Master[[#This Row],[S1]:[S10]],1)</f>
        <v>8</v>
      </c>
      <c r="AF42">
        <f>COUNTIF([1]!Table_HC_Main_Master[[#This Row],[S1]:[S10]],2)</f>
        <v>0</v>
      </c>
      <c r="AG42">
        <f>COUNTIF([1]!Table_HC_Main_Master[[#This Row],[S1]:[S10]],3)</f>
        <v>0</v>
      </c>
      <c r="AH42">
        <f>IF(COUNTIF([1]!Table_HC_Main_Master[[#This Row],[S1]:[S10]],1)&gt;0,COUNTIF([1]!Table_HC_Main_Master[[#This Row],[S1]:[S10]],1),"")</f>
        <v>8</v>
      </c>
      <c r="AI42" t="str">
        <f>IF(COUNTIF([1]!Table_HC_Main_Master[[#This Row],[S1]:[S10]],2)&gt;0,COUNTIF([1]!Table_HC_Main_Master[[#This Row],[S1]:[S10]],2),"")</f>
        <v/>
      </c>
      <c r="AJ42" t="str">
        <f>IF(COUNTIF([1]!Table_HC_Main_Master[[#This Row],[S1]:[S10]],3)&gt;0,COUNTIF([1]!Table_HC_Main_Master[[#This Row],[S1]:[S10]],3),"")</f>
        <v/>
      </c>
      <c r="AK42" s="2" t="str">
        <f>IF([1]!Table_HC_Main_Master[[#This Row],[FxPresent]]/[1]!Table_HC_Main_Master[[#This Row],[Expected]]&gt;=1,"Completed","Incomplete")</f>
        <v>Completed</v>
      </c>
      <c r="AL42" t="str">
        <f>VLOOKUP([1]!Table_HC_Main_Master[[#This Row],[District]],[1]CountyLookup!$A$2:$B$15,2,FALSE)</f>
        <v>NAKURU</v>
      </c>
    </row>
    <row r="43" spans="1:38" x14ac:dyDescent="0.25">
      <c r="A43">
        <v>63111</v>
      </c>
      <c r="B43" t="s">
        <v>38</v>
      </c>
      <c r="C43" t="s">
        <v>269</v>
      </c>
      <c r="D43" t="s">
        <v>54</v>
      </c>
      <c r="E43" t="s">
        <v>290</v>
      </c>
      <c r="F43" t="s">
        <v>291</v>
      </c>
      <c r="G43" t="s">
        <v>292</v>
      </c>
      <c r="H43" t="s">
        <v>44</v>
      </c>
      <c r="I43" t="s">
        <v>45</v>
      </c>
      <c r="J43" t="s">
        <v>293</v>
      </c>
      <c r="K43" t="s">
        <v>59</v>
      </c>
      <c r="L43" s="7">
        <v>41364</v>
      </c>
      <c r="M43" s="7">
        <v>41441</v>
      </c>
      <c r="N43" t="s">
        <v>294</v>
      </c>
      <c r="O43" t="s">
        <v>295</v>
      </c>
      <c r="P43" t="s">
        <v>49</v>
      </c>
      <c r="Q43" t="s">
        <v>131</v>
      </c>
      <c r="R43">
        <v>1</v>
      </c>
      <c r="S43">
        <v>1</v>
      </c>
      <c r="T43">
        <v>1</v>
      </c>
      <c r="U43">
        <v>1</v>
      </c>
      <c r="V43">
        <v>1</v>
      </c>
      <c r="W43">
        <v>3</v>
      </c>
      <c r="X43">
        <v>1</v>
      </c>
      <c r="Y43">
        <v>1</v>
      </c>
      <c r="AB43">
        <v>6</v>
      </c>
      <c r="AC43">
        <v>2013</v>
      </c>
      <c r="AD43" t="s">
        <v>51</v>
      </c>
      <c r="AE43">
        <f>COUNTIF([1]!Table_HC_Main_Master[[#This Row],[S1]:[S10]],1)</f>
        <v>7</v>
      </c>
      <c r="AF43">
        <f>COUNTIF([1]!Table_HC_Main_Master[[#This Row],[S1]:[S10]],2)</f>
        <v>0</v>
      </c>
      <c r="AG43">
        <f>COUNTIF([1]!Table_HC_Main_Master[[#This Row],[S1]:[S10]],3)</f>
        <v>1</v>
      </c>
      <c r="AH43">
        <f>IF(COUNTIF([1]!Table_HC_Main_Master[[#This Row],[S1]:[S10]],1)&gt;0,COUNTIF([1]!Table_HC_Main_Master[[#This Row],[S1]:[S10]],1),"")</f>
        <v>7</v>
      </c>
      <c r="AI43" t="str">
        <f>IF(COUNTIF([1]!Table_HC_Main_Master[[#This Row],[S1]:[S10]],2)&gt;0,COUNTIF([1]!Table_HC_Main_Master[[#This Row],[S1]:[S10]],2),"")</f>
        <v/>
      </c>
      <c r="AJ43">
        <f>IF(COUNTIF([1]!Table_HC_Main_Master[[#This Row],[S1]:[S10]],3)&gt;0,COUNTIF([1]!Table_HC_Main_Master[[#This Row],[S1]:[S10]],3),"")</f>
        <v>1</v>
      </c>
      <c r="AK43" s="2" t="str">
        <f>IF([1]!Table_HC_Main_Master[[#This Row],[FxPresent]]/[1]!Table_HC_Main_Master[[#This Row],[Expected]]&gt;=1,"Completed","Incomplete")</f>
        <v>Incomplete</v>
      </c>
      <c r="AL43" t="str">
        <f>VLOOKUP([1]!Table_HC_Main_Master[[#This Row],[District]],[1]CountyLookup!$A$2:$B$15,2,FALSE)</f>
        <v>NAKURU</v>
      </c>
    </row>
    <row r="44" spans="1:38" x14ac:dyDescent="0.25">
      <c r="A44">
        <v>10186</v>
      </c>
      <c r="B44" t="s">
        <v>52</v>
      </c>
      <c r="C44" t="s">
        <v>53</v>
      </c>
      <c r="D44" t="s">
        <v>54</v>
      </c>
      <c r="E44" t="s">
        <v>296</v>
      </c>
      <c r="F44" t="s">
        <v>297</v>
      </c>
      <c r="G44" t="s">
        <v>298</v>
      </c>
      <c r="H44" t="s">
        <v>44</v>
      </c>
      <c r="I44" t="s">
        <v>45</v>
      </c>
      <c r="K44" t="s">
        <v>59</v>
      </c>
      <c r="L44" s="7">
        <v>41097</v>
      </c>
      <c r="M44" s="7">
        <v>41119</v>
      </c>
      <c r="N44" t="s">
        <v>299</v>
      </c>
      <c r="P44" t="s">
        <v>49</v>
      </c>
      <c r="Q44" t="s">
        <v>153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AB44">
        <v>7</v>
      </c>
      <c r="AC44">
        <v>2012</v>
      </c>
      <c r="AD44" t="s">
        <v>103</v>
      </c>
      <c r="AE44">
        <f>COUNTIF([1]!Table_HC_Main_Master[[#This Row],[S1]:[S10]],1)</f>
        <v>8</v>
      </c>
      <c r="AF44">
        <f>COUNTIF([1]!Table_HC_Main_Master[[#This Row],[S1]:[S10]],2)</f>
        <v>0</v>
      </c>
      <c r="AG44">
        <f>COUNTIF([1]!Table_HC_Main_Master[[#This Row],[S1]:[S10]],3)</f>
        <v>0</v>
      </c>
      <c r="AH44">
        <f>IF(COUNTIF([1]!Table_HC_Main_Master[[#This Row],[S1]:[S10]],1)&gt;0,COUNTIF([1]!Table_HC_Main_Master[[#This Row],[S1]:[S10]],1),"")</f>
        <v>8</v>
      </c>
      <c r="AI44" t="str">
        <f>IF(COUNTIF([1]!Table_HC_Main_Master[[#This Row],[S1]:[S10]],2)&gt;0,COUNTIF([1]!Table_HC_Main_Master[[#This Row],[S1]:[S10]],2),"")</f>
        <v/>
      </c>
      <c r="AJ44" t="str">
        <f>IF(COUNTIF([1]!Table_HC_Main_Master[[#This Row],[S1]:[S10]],3)&gt;0,COUNTIF([1]!Table_HC_Main_Master[[#This Row],[S1]:[S10]],3),"")</f>
        <v/>
      </c>
      <c r="AK44" s="2" t="str">
        <f>IF([1]!Table_HC_Main_Master[[#This Row],[FxPresent]]/[1]!Table_HC_Main_Master[[#This Row],[Expected]]&gt;=1,"Completed","Incomplete")</f>
        <v>Completed</v>
      </c>
      <c r="AL44" t="str">
        <f>VLOOKUP([1]!Table_HC_Main_Master[[#This Row],[District]],[1]CountyLookup!$A$2:$B$15,2,FALSE)</f>
        <v>NAROK</v>
      </c>
    </row>
    <row r="45" spans="1:38" x14ac:dyDescent="0.25">
      <c r="A45">
        <v>95902</v>
      </c>
      <c r="B45" t="s">
        <v>144</v>
      </c>
      <c r="C45" t="s">
        <v>104</v>
      </c>
      <c r="D45" t="s">
        <v>146</v>
      </c>
      <c r="E45" t="s">
        <v>300</v>
      </c>
      <c r="F45" t="s">
        <v>301</v>
      </c>
      <c r="G45" t="s">
        <v>302</v>
      </c>
      <c r="H45" t="s">
        <v>66</v>
      </c>
      <c r="I45" t="s">
        <v>150</v>
      </c>
      <c r="K45" t="s">
        <v>76</v>
      </c>
      <c r="L45" s="7">
        <v>41228</v>
      </c>
      <c r="M45" s="7">
        <v>41218</v>
      </c>
      <c r="N45" t="s">
        <v>299</v>
      </c>
      <c r="O45" t="s">
        <v>303</v>
      </c>
      <c r="P45" t="s">
        <v>49</v>
      </c>
      <c r="Q45" t="s">
        <v>160</v>
      </c>
      <c r="R45">
        <v>1</v>
      </c>
      <c r="S45">
        <v>1</v>
      </c>
      <c r="T45">
        <v>1</v>
      </c>
      <c r="U45">
        <v>1</v>
      </c>
      <c r="V45">
        <v>1</v>
      </c>
      <c r="AB45">
        <v>11</v>
      </c>
      <c r="AC45">
        <v>2012</v>
      </c>
      <c r="AD45" t="s">
        <v>204</v>
      </c>
      <c r="AE45">
        <f>COUNTIF([1]!Table_HC_Main_Master[[#This Row],[S1]:[S10]],1)</f>
        <v>5</v>
      </c>
      <c r="AF45">
        <f>COUNTIF([1]!Table_HC_Main_Master[[#This Row],[S1]:[S10]],2)</f>
        <v>0</v>
      </c>
      <c r="AG45">
        <f>COUNTIF([1]!Table_HC_Main_Master[[#This Row],[S1]:[S10]],3)</f>
        <v>0</v>
      </c>
      <c r="AH45">
        <f>IF(COUNTIF([1]!Table_HC_Main_Master[[#This Row],[S1]:[S10]],1)&gt;0,COUNTIF([1]!Table_HC_Main_Master[[#This Row],[S1]:[S10]],1),"")</f>
        <v>5</v>
      </c>
      <c r="AI45" t="str">
        <f>IF(COUNTIF([1]!Table_HC_Main_Master[[#This Row],[S1]:[S10]],2)&gt;0,COUNTIF([1]!Table_HC_Main_Master[[#This Row],[S1]:[S10]],2),"")</f>
        <v/>
      </c>
      <c r="AJ45" t="str">
        <f>IF(COUNTIF([1]!Table_HC_Main_Master[[#This Row],[S1]:[S10]],3)&gt;0,COUNTIF([1]!Table_HC_Main_Master[[#This Row],[S1]:[S10]],3),"")</f>
        <v/>
      </c>
      <c r="AK45" s="2" t="str">
        <f>IF([1]!Table_HC_Main_Master[[#This Row],[FxPresent]]/[1]!Table_HC_Main_Master[[#This Row],[Expected]]&gt;=1,"Completed","Incomplete")</f>
        <v>Completed</v>
      </c>
      <c r="AL45" t="str">
        <f>VLOOKUP([1]!Table_HC_Main_Master[[#This Row],[District]],[1]CountyLookup!$A$2:$B$15,2,FALSE)</f>
        <v>LAIKIPIA</v>
      </c>
    </row>
    <row r="46" spans="1:38" x14ac:dyDescent="0.25">
      <c r="A46">
        <v>29461</v>
      </c>
      <c r="B46" t="s">
        <v>94</v>
      </c>
      <c r="C46" t="s">
        <v>39</v>
      </c>
      <c r="D46" t="s">
        <v>95</v>
      </c>
      <c r="E46" t="s">
        <v>304</v>
      </c>
      <c r="F46" t="s">
        <v>265</v>
      </c>
      <c r="G46" t="s">
        <v>98</v>
      </c>
      <c r="H46" t="s">
        <v>58</v>
      </c>
      <c r="I46" t="s">
        <v>99</v>
      </c>
      <c r="K46" t="s">
        <v>46</v>
      </c>
      <c r="L46" s="7">
        <v>41491</v>
      </c>
      <c r="M46" s="7">
        <v>41514</v>
      </c>
      <c r="N46" t="s">
        <v>299</v>
      </c>
      <c r="O46" t="s">
        <v>305</v>
      </c>
      <c r="P46" t="s">
        <v>49</v>
      </c>
      <c r="Q46" t="s">
        <v>93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B46">
        <v>8</v>
      </c>
      <c r="AC46">
        <v>2013</v>
      </c>
      <c r="AD46" t="s">
        <v>71</v>
      </c>
      <c r="AE46">
        <f>COUNTIF([1]!Table_HC_Main_Master[[#This Row],[S1]:[S10]],1)</f>
        <v>9</v>
      </c>
      <c r="AF46">
        <f>COUNTIF([1]!Table_HC_Main_Master[[#This Row],[S1]:[S10]],2)</f>
        <v>0</v>
      </c>
      <c r="AG46">
        <f>COUNTIF([1]!Table_HC_Main_Master[[#This Row],[S1]:[S10]],3)</f>
        <v>0</v>
      </c>
      <c r="AH46">
        <f>IF(COUNTIF([1]!Table_HC_Main_Master[[#This Row],[S1]:[S10]],1)&gt;0,COUNTIF([1]!Table_HC_Main_Master[[#This Row],[S1]:[S10]],1),"")</f>
        <v>9</v>
      </c>
      <c r="AI46" t="str">
        <f>IF(COUNTIF([1]!Table_HC_Main_Master[[#This Row],[S1]:[S10]],2)&gt;0,COUNTIF([1]!Table_HC_Main_Master[[#This Row],[S1]:[S10]],2),"")</f>
        <v/>
      </c>
      <c r="AJ46" t="str">
        <f>IF(COUNTIF([1]!Table_HC_Main_Master[[#This Row],[S1]:[S10]],3)&gt;0,COUNTIF([1]!Table_HC_Main_Master[[#This Row],[S1]:[S10]],3),"")</f>
        <v/>
      </c>
      <c r="AK46" s="2" t="str">
        <f>IF([1]!Table_HC_Main_Master[[#This Row],[FxPresent]]/[1]!Table_HC_Main_Master[[#This Row],[Expected]]&gt;=1,"Completed","Incomplete")</f>
        <v>Completed</v>
      </c>
      <c r="AL46" t="str">
        <f>VLOOKUP([1]!Table_HC_Main_Master[[#This Row],[District]],[1]CountyLookup!$A$2:$B$15,2,FALSE)</f>
        <v>NAKURU</v>
      </c>
    </row>
    <row r="47" spans="1:38" x14ac:dyDescent="0.25">
      <c r="A47">
        <v>54322</v>
      </c>
      <c r="B47" t="s">
        <v>38</v>
      </c>
      <c r="C47" t="s">
        <v>39</v>
      </c>
      <c r="D47" t="s">
        <v>54</v>
      </c>
      <c r="E47" t="s">
        <v>306</v>
      </c>
      <c r="F47" t="s">
        <v>307</v>
      </c>
      <c r="G47" t="s">
        <v>308</v>
      </c>
      <c r="H47" t="s">
        <v>44</v>
      </c>
      <c r="I47" t="s">
        <v>45</v>
      </c>
      <c r="J47" t="s">
        <v>309</v>
      </c>
      <c r="K47" t="s">
        <v>76</v>
      </c>
      <c r="L47" s="7">
        <v>40949</v>
      </c>
      <c r="M47" s="7">
        <v>41238</v>
      </c>
      <c r="N47" t="s">
        <v>299</v>
      </c>
      <c r="O47" t="s">
        <v>310</v>
      </c>
      <c r="P47" t="s">
        <v>49</v>
      </c>
      <c r="Q47" t="s">
        <v>143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3</v>
      </c>
      <c r="Y47">
        <v>1</v>
      </c>
      <c r="AB47">
        <v>11</v>
      </c>
      <c r="AC47">
        <v>2012</v>
      </c>
      <c r="AD47" t="s">
        <v>204</v>
      </c>
      <c r="AE47">
        <f>COUNTIF([1]!Table_HC_Main_Master[[#This Row],[S1]:[S10]],1)</f>
        <v>7</v>
      </c>
      <c r="AF47">
        <f>COUNTIF([1]!Table_HC_Main_Master[[#This Row],[S1]:[S10]],2)</f>
        <v>0</v>
      </c>
      <c r="AG47">
        <f>COUNTIF([1]!Table_HC_Main_Master[[#This Row],[S1]:[S10]],3)</f>
        <v>1</v>
      </c>
      <c r="AH47">
        <f>IF(COUNTIF([1]!Table_HC_Main_Master[[#This Row],[S1]:[S10]],1)&gt;0,COUNTIF([1]!Table_HC_Main_Master[[#This Row],[S1]:[S10]],1),"")</f>
        <v>7</v>
      </c>
      <c r="AI47" t="str">
        <f>IF(COUNTIF([1]!Table_HC_Main_Master[[#This Row],[S1]:[S10]],2)&gt;0,COUNTIF([1]!Table_HC_Main_Master[[#This Row],[S1]:[S10]],2),"")</f>
        <v/>
      </c>
      <c r="AJ47">
        <f>IF(COUNTIF([1]!Table_HC_Main_Master[[#This Row],[S1]:[S10]],3)&gt;0,COUNTIF([1]!Table_HC_Main_Master[[#This Row],[S1]:[S10]],3),"")</f>
        <v>1</v>
      </c>
      <c r="AK47" s="2" t="str">
        <f>IF([1]!Table_HC_Main_Master[[#This Row],[FxPresent]]/[1]!Table_HC_Main_Master[[#This Row],[Expected]]&gt;=1,"Completed","Incomplete")</f>
        <v>Incomplete</v>
      </c>
      <c r="AL47" t="str">
        <f>VLOOKUP([1]!Table_HC_Main_Master[[#This Row],[District]],[1]CountyLookup!$A$2:$B$15,2,FALSE)</f>
        <v>NAKURU</v>
      </c>
    </row>
    <row r="48" spans="1:38" x14ac:dyDescent="0.25">
      <c r="A48">
        <v>48721</v>
      </c>
      <c r="B48" t="s">
        <v>125</v>
      </c>
      <c r="C48" t="s">
        <v>311</v>
      </c>
      <c r="D48" t="s">
        <v>255</v>
      </c>
      <c r="E48" t="s">
        <v>312</v>
      </c>
      <c r="F48" t="s">
        <v>313</v>
      </c>
      <c r="H48" t="s">
        <v>259</v>
      </c>
      <c r="I48" t="s">
        <v>235</v>
      </c>
      <c r="J48" t="s">
        <v>314</v>
      </c>
      <c r="K48" t="s">
        <v>46</v>
      </c>
      <c r="M48" s="7">
        <v>41227</v>
      </c>
      <c r="N48" t="s">
        <v>299</v>
      </c>
      <c r="O48" t="s">
        <v>315</v>
      </c>
      <c r="P48" t="s">
        <v>49</v>
      </c>
      <c r="Q48" t="s">
        <v>316</v>
      </c>
      <c r="R48">
        <v>1</v>
      </c>
      <c r="S48">
        <v>2</v>
      </c>
      <c r="T48">
        <v>1</v>
      </c>
      <c r="U48">
        <v>1</v>
      </c>
      <c r="AB48">
        <v>11</v>
      </c>
      <c r="AC48">
        <v>2012</v>
      </c>
      <c r="AD48" t="s">
        <v>204</v>
      </c>
      <c r="AE48">
        <f>COUNTIF([1]!Table_HC_Main_Master[[#This Row],[S1]:[S10]],1)</f>
        <v>3</v>
      </c>
      <c r="AF48">
        <f>COUNTIF([1]!Table_HC_Main_Master[[#This Row],[S1]:[S10]],2)</f>
        <v>1</v>
      </c>
      <c r="AG48">
        <f>COUNTIF([1]!Table_HC_Main_Master[[#This Row],[S1]:[S10]],3)</f>
        <v>0</v>
      </c>
      <c r="AH48">
        <f>IF(COUNTIF([1]!Table_HC_Main_Master[[#This Row],[S1]:[S10]],1)&gt;0,COUNTIF([1]!Table_HC_Main_Master[[#This Row],[S1]:[S10]],1),"")</f>
        <v>3</v>
      </c>
      <c r="AI48">
        <f>IF(COUNTIF([1]!Table_HC_Main_Master[[#This Row],[S1]:[S10]],2)&gt;0,COUNTIF([1]!Table_HC_Main_Master[[#This Row],[S1]:[S10]],2),"")</f>
        <v>1</v>
      </c>
      <c r="AJ48" t="str">
        <f>IF(COUNTIF([1]!Table_HC_Main_Master[[#This Row],[S1]:[S10]],3)&gt;0,COUNTIF([1]!Table_HC_Main_Master[[#This Row],[S1]:[S10]],3),"")</f>
        <v/>
      </c>
      <c r="AK48" s="2" t="str">
        <f>IF([1]!Table_HC_Main_Master[[#This Row],[FxPresent]]/[1]!Table_HC_Main_Master[[#This Row],[Expected]]&gt;=1,"Completed","Incomplete")</f>
        <v>Incomplete</v>
      </c>
      <c r="AL48" t="str">
        <f>VLOOKUP([1]!Table_HC_Main_Master[[#This Row],[District]],[1]CountyLookup!$A$2:$B$15,2,FALSE)</f>
        <v>NAKURU</v>
      </c>
    </row>
    <row r="49" spans="1:38" x14ac:dyDescent="0.25">
      <c r="A49">
        <v>48721</v>
      </c>
      <c r="B49" t="s">
        <v>125</v>
      </c>
      <c r="C49" t="s">
        <v>311</v>
      </c>
      <c r="D49" t="s">
        <v>255</v>
      </c>
      <c r="E49" t="s">
        <v>312</v>
      </c>
      <c r="F49" t="s">
        <v>313</v>
      </c>
      <c r="H49" t="s">
        <v>259</v>
      </c>
      <c r="I49" t="s">
        <v>235</v>
      </c>
      <c r="J49" t="s">
        <v>314</v>
      </c>
      <c r="K49" t="s">
        <v>46</v>
      </c>
      <c r="M49" s="7">
        <v>41227</v>
      </c>
      <c r="N49" t="s">
        <v>299</v>
      </c>
      <c r="O49" t="s">
        <v>315</v>
      </c>
      <c r="P49" t="s">
        <v>49</v>
      </c>
      <c r="Q49" t="s">
        <v>317</v>
      </c>
      <c r="R49">
        <v>1</v>
      </c>
      <c r="S49">
        <v>2</v>
      </c>
      <c r="AB49">
        <v>11</v>
      </c>
      <c r="AC49">
        <v>2012</v>
      </c>
      <c r="AD49" t="s">
        <v>204</v>
      </c>
      <c r="AE49">
        <f>COUNTIF([1]!Table_HC_Main_Master[[#This Row],[S1]:[S10]],1)</f>
        <v>1</v>
      </c>
      <c r="AF49">
        <f>COUNTIF([1]!Table_HC_Main_Master[[#This Row],[S1]:[S10]],2)</f>
        <v>1</v>
      </c>
      <c r="AG49">
        <f>COUNTIF([1]!Table_HC_Main_Master[[#This Row],[S1]:[S10]],3)</f>
        <v>0</v>
      </c>
      <c r="AH49">
        <f>IF(COUNTIF([1]!Table_HC_Main_Master[[#This Row],[S1]:[S10]],1)&gt;0,COUNTIF([1]!Table_HC_Main_Master[[#This Row],[S1]:[S10]],1),"")</f>
        <v>1</v>
      </c>
      <c r="AI49">
        <f>IF(COUNTIF([1]!Table_HC_Main_Master[[#This Row],[S1]:[S10]],2)&gt;0,COUNTIF([1]!Table_HC_Main_Master[[#This Row],[S1]:[S10]],2),"")</f>
        <v>1</v>
      </c>
      <c r="AJ49" t="str">
        <f>IF(COUNTIF([1]!Table_HC_Main_Master[[#This Row],[S1]:[S10]],3)&gt;0,COUNTIF([1]!Table_HC_Main_Master[[#This Row],[S1]:[S10]],3),"")</f>
        <v/>
      </c>
      <c r="AK49" s="2" t="str">
        <f>IF([1]!Table_HC_Main_Master[[#This Row],[FxPresent]]/[1]!Table_HC_Main_Master[[#This Row],[Expected]]&gt;=1,"Completed","Incomplete")</f>
        <v>Incomplete</v>
      </c>
      <c r="AL49" t="str">
        <f>VLOOKUP([1]!Table_HC_Main_Master[[#This Row],[District]],[1]CountyLookup!$A$2:$B$15,2,FALSE)</f>
        <v>NAKURU</v>
      </c>
    </row>
    <row r="50" spans="1:38" x14ac:dyDescent="0.25">
      <c r="A50">
        <v>63777</v>
      </c>
      <c r="B50" t="s">
        <v>38</v>
      </c>
      <c r="C50" t="s">
        <v>269</v>
      </c>
      <c r="D50" t="s">
        <v>54</v>
      </c>
      <c r="E50" t="s">
        <v>318</v>
      </c>
      <c r="F50" t="s">
        <v>319</v>
      </c>
      <c r="G50" t="s">
        <v>320</v>
      </c>
      <c r="H50" t="s">
        <v>44</v>
      </c>
      <c r="I50" t="s">
        <v>45</v>
      </c>
      <c r="K50" t="s">
        <v>76</v>
      </c>
      <c r="L50" s="7">
        <v>41281</v>
      </c>
      <c r="M50" s="7">
        <v>41508</v>
      </c>
      <c r="N50" t="s">
        <v>299</v>
      </c>
      <c r="O50" t="s">
        <v>278</v>
      </c>
      <c r="P50" t="s">
        <v>49</v>
      </c>
      <c r="Q50" t="s">
        <v>79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AB50">
        <v>8</v>
      </c>
      <c r="AC50">
        <v>2013</v>
      </c>
      <c r="AD50" t="s">
        <v>71</v>
      </c>
      <c r="AE50">
        <f>COUNTIF([1]!Table_HC_Main_Master[[#This Row],[S1]:[S10]],1)</f>
        <v>8</v>
      </c>
      <c r="AF50">
        <f>COUNTIF([1]!Table_HC_Main_Master[[#This Row],[S1]:[S10]],2)</f>
        <v>0</v>
      </c>
      <c r="AG50">
        <f>COUNTIF([1]!Table_HC_Main_Master[[#This Row],[S1]:[S10]],3)</f>
        <v>0</v>
      </c>
      <c r="AH50">
        <f>IF(COUNTIF([1]!Table_HC_Main_Master[[#This Row],[S1]:[S10]],1)&gt;0,COUNTIF([1]!Table_HC_Main_Master[[#This Row],[S1]:[S10]],1),"")</f>
        <v>8</v>
      </c>
      <c r="AI50" t="str">
        <f>IF(COUNTIF([1]!Table_HC_Main_Master[[#This Row],[S1]:[S10]],2)&gt;0,COUNTIF([1]!Table_HC_Main_Master[[#This Row],[S1]:[S10]],2),"")</f>
        <v/>
      </c>
      <c r="AJ50" t="str">
        <f>IF(COUNTIF([1]!Table_HC_Main_Master[[#This Row],[S1]:[S10]],3)&gt;0,COUNTIF([1]!Table_HC_Main_Master[[#This Row],[S1]:[S10]],3),"")</f>
        <v/>
      </c>
      <c r="AK50" s="2" t="str">
        <f>IF([1]!Table_HC_Main_Master[[#This Row],[FxPresent]]/[1]!Table_HC_Main_Master[[#This Row],[Expected]]&gt;=1,"Completed","Incomplete")</f>
        <v>Completed</v>
      </c>
      <c r="AL50" t="str">
        <f>VLOOKUP([1]!Table_HC_Main_Master[[#This Row],[District]],[1]CountyLookup!$A$2:$B$15,2,FALSE)</f>
        <v>NAKURU</v>
      </c>
    </row>
    <row r="51" spans="1:38" x14ac:dyDescent="0.25">
      <c r="A51">
        <v>4131</v>
      </c>
      <c r="B51" t="s">
        <v>125</v>
      </c>
      <c r="C51" t="s">
        <v>39</v>
      </c>
      <c r="D51" t="s">
        <v>255</v>
      </c>
      <c r="E51" t="s">
        <v>321</v>
      </c>
      <c r="F51" t="s">
        <v>322</v>
      </c>
      <c r="G51" t="s">
        <v>323</v>
      </c>
      <c r="H51" t="s">
        <v>259</v>
      </c>
      <c r="I51" t="s">
        <v>235</v>
      </c>
      <c r="K51" t="s">
        <v>46</v>
      </c>
      <c r="L51" s="7">
        <v>41068</v>
      </c>
      <c r="M51" s="7">
        <v>41182</v>
      </c>
      <c r="N51" t="s">
        <v>299</v>
      </c>
      <c r="O51" t="s">
        <v>324</v>
      </c>
      <c r="P51" t="s">
        <v>49</v>
      </c>
      <c r="Q51" t="s">
        <v>93</v>
      </c>
      <c r="R51">
        <v>1</v>
      </c>
      <c r="S51">
        <v>1</v>
      </c>
      <c r="T51">
        <v>1</v>
      </c>
      <c r="U51">
        <v>2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9</v>
      </c>
      <c r="AC51">
        <v>2012</v>
      </c>
      <c r="AD51" t="s">
        <v>325</v>
      </c>
      <c r="AE51">
        <f>COUNTIF([1]!Table_HC_Main_Master[[#This Row],[S1]:[S10]],1)</f>
        <v>9</v>
      </c>
      <c r="AF51">
        <f>COUNTIF([1]!Table_HC_Main_Master[[#This Row],[S1]:[S10]],2)</f>
        <v>1</v>
      </c>
      <c r="AG51">
        <f>COUNTIF([1]!Table_HC_Main_Master[[#This Row],[S1]:[S10]],3)</f>
        <v>0</v>
      </c>
      <c r="AH51">
        <f>IF(COUNTIF([1]!Table_HC_Main_Master[[#This Row],[S1]:[S10]],1)&gt;0,COUNTIF([1]!Table_HC_Main_Master[[#This Row],[S1]:[S10]],1),"")</f>
        <v>9</v>
      </c>
      <c r="AI51">
        <f>IF(COUNTIF([1]!Table_HC_Main_Master[[#This Row],[S1]:[S10]],2)&gt;0,COUNTIF([1]!Table_HC_Main_Master[[#This Row],[S1]:[S10]],2),"")</f>
        <v>1</v>
      </c>
      <c r="AJ51" t="str">
        <f>IF(COUNTIF([1]!Table_HC_Main_Master[[#This Row],[S1]:[S10]],3)&gt;0,COUNTIF([1]!Table_HC_Main_Master[[#This Row],[S1]:[S10]],3),"")</f>
        <v/>
      </c>
      <c r="AK51" s="2" t="str">
        <f>IF([1]!Table_HC_Main_Master[[#This Row],[FxPresent]]/[1]!Table_HC_Main_Master[[#This Row],[Expected]]&gt;=1,"Completed","Incomplete")</f>
        <v>Incomplete</v>
      </c>
      <c r="AL51" t="str">
        <f>VLOOKUP([1]!Table_HC_Main_Master[[#This Row],[District]],[1]CountyLookup!$A$2:$B$15,2,FALSE)</f>
        <v>NAKURU</v>
      </c>
    </row>
    <row r="52" spans="1:38" x14ac:dyDescent="0.25">
      <c r="A52">
        <v>4131</v>
      </c>
      <c r="B52" t="s">
        <v>125</v>
      </c>
      <c r="C52" t="s">
        <v>39</v>
      </c>
      <c r="D52" t="s">
        <v>255</v>
      </c>
      <c r="E52" t="s">
        <v>321</v>
      </c>
      <c r="F52" t="s">
        <v>322</v>
      </c>
      <c r="G52" t="s">
        <v>323</v>
      </c>
      <c r="H52" t="s">
        <v>259</v>
      </c>
      <c r="I52" t="s">
        <v>235</v>
      </c>
      <c r="K52" t="s">
        <v>46</v>
      </c>
      <c r="L52" s="7">
        <v>41068</v>
      </c>
      <c r="M52" s="7">
        <v>41182</v>
      </c>
      <c r="N52" t="s">
        <v>299</v>
      </c>
      <c r="O52" t="s">
        <v>324</v>
      </c>
      <c r="P52" t="s">
        <v>49</v>
      </c>
      <c r="Q52" t="s">
        <v>160</v>
      </c>
      <c r="R52">
        <v>1</v>
      </c>
      <c r="S52">
        <v>1</v>
      </c>
      <c r="T52">
        <v>1</v>
      </c>
      <c r="U52">
        <v>2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9</v>
      </c>
      <c r="AC52">
        <v>2012</v>
      </c>
      <c r="AD52" t="s">
        <v>325</v>
      </c>
      <c r="AE52">
        <f>COUNTIF([1]!Table_HC_Main_Master[[#This Row],[S1]:[S10]],1)</f>
        <v>9</v>
      </c>
      <c r="AF52">
        <f>COUNTIF([1]!Table_HC_Main_Master[[#This Row],[S1]:[S10]],2)</f>
        <v>1</v>
      </c>
      <c r="AG52">
        <f>COUNTIF([1]!Table_HC_Main_Master[[#This Row],[S1]:[S10]],3)</f>
        <v>0</v>
      </c>
      <c r="AH52">
        <f>IF(COUNTIF([1]!Table_HC_Main_Master[[#This Row],[S1]:[S10]],1)&gt;0,COUNTIF([1]!Table_HC_Main_Master[[#This Row],[S1]:[S10]],1),"")</f>
        <v>9</v>
      </c>
      <c r="AI52">
        <f>IF(COUNTIF([1]!Table_HC_Main_Master[[#This Row],[S1]:[S10]],2)&gt;0,COUNTIF([1]!Table_HC_Main_Master[[#This Row],[S1]:[S10]],2),"")</f>
        <v>1</v>
      </c>
      <c r="AJ52" t="str">
        <f>IF(COUNTIF([1]!Table_HC_Main_Master[[#This Row],[S1]:[S10]],3)&gt;0,COUNTIF([1]!Table_HC_Main_Master[[#This Row],[S1]:[S10]],3),"")</f>
        <v/>
      </c>
      <c r="AK52" s="2" t="str">
        <f>IF([1]!Table_HC_Main_Master[[#This Row],[FxPresent]]/[1]!Table_HC_Main_Master[[#This Row],[Expected]]&gt;=1,"Completed","Incomplete")</f>
        <v>Incomplete</v>
      </c>
      <c r="AL52" t="str">
        <f>VLOOKUP([1]!Table_HC_Main_Master[[#This Row],[District]],[1]CountyLookup!$A$2:$B$15,2,FALSE)</f>
        <v>NAKURU</v>
      </c>
    </row>
    <row r="53" spans="1:38" x14ac:dyDescent="0.25">
      <c r="A53">
        <v>16737</v>
      </c>
      <c r="B53" t="s">
        <v>125</v>
      </c>
      <c r="C53" t="s">
        <v>39</v>
      </c>
      <c r="D53" t="s">
        <v>255</v>
      </c>
      <c r="E53" t="s">
        <v>326</v>
      </c>
      <c r="F53" t="s">
        <v>327</v>
      </c>
      <c r="G53" t="s">
        <v>328</v>
      </c>
      <c r="H53" t="s">
        <v>259</v>
      </c>
      <c r="I53" t="s">
        <v>235</v>
      </c>
      <c r="K53" t="s">
        <v>46</v>
      </c>
      <c r="L53" s="7">
        <v>41159</v>
      </c>
      <c r="M53" s="7">
        <v>41182</v>
      </c>
      <c r="N53" t="s">
        <v>299</v>
      </c>
      <c r="O53" t="s">
        <v>329</v>
      </c>
      <c r="P53" t="s">
        <v>49</v>
      </c>
      <c r="Q53" t="s">
        <v>102</v>
      </c>
      <c r="R53">
        <v>1</v>
      </c>
      <c r="S53">
        <v>1</v>
      </c>
      <c r="T53">
        <v>1</v>
      </c>
      <c r="AB53">
        <v>9</v>
      </c>
      <c r="AC53">
        <v>2012</v>
      </c>
      <c r="AD53" t="s">
        <v>325</v>
      </c>
      <c r="AE53">
        <f>COUNTIF([1]!Table_HC_Main_Master[[#This Row],[S1]:[S10]],1)</f>
        <v>3</v>
      </c>
      <c r="AF53">
        <f>COUNTIF([1]!Table_HC_Main_Master[[#This Row],[S1]:[S10]],2)</f>
        <v>0</v>
      </c>
      <c r="AG53">
        <f>COUNTIF([1]!Table_HC_Main_Master[[#This Row],[S1]:[S10]],3)</f>
        <v>0</v>
      </c>
      <c r="AH53">
        <f>IF(COUNTIF([1]!Table_HC_Main_Master[[#This Row],[S1]:[S10]],1)&gt;0,COUNTIF([1]!Table_HC_Main_Master[[#This Row],[S1]:[S10]],1),"")</f>
        <v>3</v>
      </c>
      <c r="AI53" t="str">
        <f>IF(COUNTIF([1]!Table_HC_Main_Master[[#This Row],[S1]:[S10]],2)&gt;0,COUNTIF([1]!Table_HC_Main_Master[[#This Row],[S1]:[S10]],2),"")</f>
        <v/>
      </c>
      <c r="AJ53" t="str">
        <f>IF(COUNTIF([1]!Table_HC_Main_Master[[#This Row],[S1]:[S10]],3)&gt;0,COUNTIF([1]!Table_HC_Main_Master[[#This Row],[S1]:[S10]],3),"")</f>
        <v/>
      </c>
      <c r="AK53" s="2" t="str">
        <f>IF([1]!Table_HC_Main_Master[[#This Row],[FxPresent]]/[1]!Table_HC_Main_Master[[#This Row],[Expected]]&gt;=1,"Completed","Incomplete")</f>
        <v>Incomplete</v>
      </c>
      <c r="AL53" t="str">
        <f>VLOOKUP([1]!Table_HC_Main_Master[[#This Row],[District]],[1]CountyLookup!$A$2:$B$15,2,FALSE)</f>
        <v>NAKURU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Kuria</dc:creator>
  <cp:lastModifiedBy>Joel Kuria</cp:lastModifiedBy>
  <dcterms:created xsi:type="dcterms:W3CDTF">2013-09-19T05:12:02Z</dcterms:created>
  <dcterms:modified xsi:type="dcterms:W3CDTF">2013-09-19T05:12:40Z</dcterms:modified>
</cp:coreProperties>
</file>